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codeName="{7A2D7E96-6E34-419A-AE5F-296B3A7E7977}"/>
  <workbookPr codeName="ThisWorkbook" hidePivotFieldList="1" defaultThemeVersion="124226"/>
  <mc:AlternateContent xmlns:mc="http://schemas.openxmlformats.org/markup-compatibility/2006">
    <mc:Choice Requires="x15">
      <x15ac:absPath xmlns:x15ac="http://schemas.microsoft.com/office/spreadsheetml/2010/11/ac" url="T:\HIRC\HIRC Products\PivotTables\PDD\"/>
    </mc:Choice>
  </mc:AlternateContent>
  <bookViews>
    <workbookView xWindow="-6240" yWindow="3900" windowWidth="18300" windowHeight="6048"/>
  </bookViews>
  <sheets>
    <sheet name="Profile" sheetId="5" r:id="rId1"/>
    <sheet name="Pivot" sheetId="8" r:id="rId2"/>
    <sheet name="Data" sheetId="3" r:id="rId3"/>
    <sheet name="INSTRUCTIONS &amp; FOOTNOTES" sheetId="6" r:id="rId4"/>
  </sheets>
  <definedNames>
    <definedName name="_AMO_SingleObject_328283544_ROM_F0.SEC2.Tabulate_1.SEC1.BDY.Cross_tabular_summary_report_Table_1" hidden="1">#REF!</definedName>
    <definedName name="_AMO_SingleObject_328283544_ROM_F0.SEC2.Tabulate_1.SEC1.FTR.TXT1" hidden="1">#REF!</definedName>
    <definedName name="_AMO_SingleObject_328283544_ROM_F0.SEC2.Tabulate_1.SEC1.FTR.TXT2" hidden="1">#REF!</definedName>
    <definedName name="_AMO_SingleObject_328283544_ROM_F0.SEC2.Tabulate_1.SEC1.HDR.TXT1" hidden="1">#REF!</definedName>
    <definedName name="_AMO_SingleObject_328283544_ROM_F0.SEC2.Tabulate_1.SEC1.HDR.TXT2" hidden="1">#REF!</definedName>
    <definedName name="_AMO_UniqueIdentifier" hidden="1">"'aaf8351a-a361-4a35-976c-649f4da816c8'"</definedName>
    <definedName name="_xlnm._FilterDatabase" localSheetId="2" hidden="1">Data!$A$1:$EJ$452</definedName>
    <definedName name="PIVOT">Data!#REF!</definedName>
    <definedName name="PIVOT2">#REF!</definedName>
    <definedName name="_xlnm.Print_Area" localSheetId="3">'INSTRUCTIONS &amp; FOOTNOTES'!$A$2:$B$121</definedName>
    <definedName name="_xlnm.Print_Area" localSheetId="0">Profile!$A$4:$K$94</definedName>
    <definedName name="_xlnm.Print_Titles" localSheetId="3">'INSTRUCTIONS &amp; FOOTNOTES'!$1:$4</definedName>
    <definedName name="_xlnm.Print_Titles" localSheetId="0">Profile!$1:$2</definedName>
  </definedNames>
  <calcPr calcId="152511"/>
  <pivotCaches>
    <pivotCache cacheId="54" r:id="rId5"/>
  </pivotCaches>
</workbook>
</file>

<file path=xl/calcChain.xml><?xml version="1.0" encoding="utf-8"?>
<calcChain xmlns="http://schemas.openxmlformats.org/spreadsheetml/2006/main">
  <c r="A3" i="6" l="1"/>
  <c r="B23" i="5"/>
  <c r="J28" i="5"/>
  <c r="J87" i="5"/>
  <c r="B47" i="5"/>
  <c r="F77" i="5"/>
  <c r="B56" i="5"/>
  <c r="B58" i="5"/>
  <c r="B40" i="5"/>
  <c r="J86" i="5"/>
  <c r="F82" i="5"/>
  <c r="B86" i="5"/>
  <c r="F74" i="5"/>
  <c r="J82" i="5"/>
  <c r="J22" i="5"/>
  <c r="J55" i="5"/>
  <c r="J73" i="5"/>
  <c r="B27" i="5"/>
  <c r="F86" i="5"/>
  <c r="F88" i="5"/>
  <c r="B46" i="5"/>
  <c r="J30" i="5"/>
  <c r="J78" i="5"/>
  <c r="J25" i="5"/>
  <c r="B80" i="5"/>
  <c r="J60" i="5"/>
  <c r="J84" i="5"/>
  <c r="J29" i="5"/>
  <c r="F42" i="5"/>
  <c r="B79" i="5"/>
  <c r="J40" i="5"/>
  <c r="J66" i="5"/>
  <c r="J54" i="5"/>
  <c r="J62" i="5"/>
  <c r="F22" i="5"/>
  <c r="F38" i="5"/>
  <c r="B88" i="5"/>
  <c r="F85" i="5"/>
  <c r="J64" i="5"/>
  <c r="B83" i="5"/>
  <c r="B89" i="5"/>
  <c r="J88" i="5"/>
  <c r="J56" i="5"/>
  <c r="B63" i="5"/>
  <c r="J81" i="5"/>
  <c r="F55" i="5"/>
  <c r="B75" i="5"/>
  <c r="J67" i="5"/>
  <c r="B84" i="5"/>
  <c r="F79" i="5"/>
  <c r="F84" i="5"/>
  <c r="J58" i="5"/>
  <c r="J85" i="5"/>
  <c r="J76" i="5"/>
  <c r="J80" i="5"/>
  <c r="B44" i="5"/>
  <c r="F64" i="5"/>
  <c r="F90" i="5"/>
  <c r="B39" i="5"/>
  <c r="B76" i="5"/>
  <c r="B61" i="5"/>
  <c r="J23" i="5"/>
  <c r="B82" i="5"/>
  <c r="F54" i="5"/>
  <c r="F78" i="5"/>
  <c r="F81" i="5"/>
  <c r="J38" i="5"/>
  <c r="F43" i="5"/>
  <c r="J59" i="5"/>
  <c r="J39" i="5"/>
  <c r="B60" i="5"/>
  <c r="F40" i="5"/>
  <c r="F30" i="5"/>
  <c r="F37" i="5"/>
  <c r="F76" i="5"/>
  <c r="F83" i="5"/>
  <c r="B38" i="5"/>
  <c r="F89" i="5"/>
  <c r="B57" i="5"/>
  <c r="B81" i="5"/>
  <c r="J74" i="5"/>
  <c r="F31" i="5"/>
  <c r="J31" i="5"/>
  <c r="F75" i="5"/>
  <c r="F62" i="5"/>
  <c r="B73" i="5"/>
  <c r="B85" i="5"/>
  <c r="B42" i="5"/>
  <c r="F24" i="5"/>
  <c r="B62" i="5"/>
  <c r="B45" i="5"/>
  <c r="B87" i="5"/>
  <c r="F61" i="5"/>
  <c r="B43" i="5"/>
  <c r="F73" i="5"/>
  <c r="J83" i="5"/>
  <c r="B59" i="5"/>
  <c r="B78" i="5"/>
  <c r="J79" i="5"/>
  <c r="B37" i="5"/>
  <c r="J24" i="5"/>
  <c r="B24" i="5"/>
  <c r="B41" i="5"/>
  <c r="B25" i="5"/>
  <c r="B77" i="5"/>
  <c r="F87" i="5"/>
  <c r="J27" i="5"/>
  <c r="J37" i="5"/>
  <c r="B54" i="5"/>
  <c r="J65" i="5"/>
  <c r="B22" i="5"/>
  <c r="F56" i="5"/>
  <c r="F29" i="5"/>
  <c r="B74" i="5"/>
  <c r="B26" i="5"/>
  <c r="F39" i="5"/>
  <c r="J75" i="5"/>
  <c r="F63" i="5"/>
  <c r="B91" i="5"/>
  <c r="J61" i="5"/>
  <c r="B55" i="5"/>
  <c r="J57" i="5"/>
  <c r="J77" i="5"/>
  <c r="F41" i="5"/>
  <c r="B90" i="5"/>
  <c r="F80" i="5"/>
  <c r="J26" i="5"/>
  <c r="J63" i="5"/>
  <c r="J41" i="5" l="1"/>
  <c r="K39" i="5" s="1"/>
  <c r="F44" i="5"/>
  <c r="G43" i="5" s="1"/>
  <c r="B6" i="5"/>
  <c r="B8" i="5" s="1"/>
  <c r="F57" i="5"/>
  <c r="G57" i="5" s="1"/>
  <c r="F32" i="5"/>
  <c r="G29" i="5" s="1"/>
  <c r="J32" i="5"/>
  <c r="K26" i="5" s="1"/>
  <c r="F65" i="5"/>
  <c r="G63" i="5" s="1"/>
  <c r="F91" i="5"/>
  <c r="G85" i="5" s="1"/>
  <c r="B64" i="5"/>
  <c r="C62" i="5" s="1"/>
  <c r="J89" i="5"/>
  <c r="K74" i="5" s="1"/>
  <c r="B28" i="5"/>
  <c r="C23" i="5" s="1"/>
  <c r="B48" i="5"/>
  <c r="C40" i="5" s="1"/>
  <c r="J68" i="5"/>
  <c r="B17" i="5" l="1"/>
  <c r="B18" i="5"/>
  <c r="B13" i="5"/>
  <c r="B14" i="5"/>
  <c r="B15" i="5"/>
  <c r="B12" i="5"/>
  <c r="B7" i="5"/>
  <c r="B10" i="5"/>
  <c r="B16" i="5"/>
  <c r="B9" i="5"/>
  <c r="B11" i="5"/>
  <c r="G30" i="5"/>
  <c r="G55" i="5"/>
  <c r="G31" i="5"/>
  <c r="G56" i="5"/>
  <c r="K83" i="5"/>
  <c r="K81" i="5"/>
  <c r="K88" i="5"/>
  <c r="K80" i="5"/>
  <c r="K85" i="5"/>
  <c r="G54" i="5"/>
  <c r="K75" i="5"/>
  <c r="C22" i="5"/>
  <c r="C27" i="5"/>
  <c r="C25" i="5"/>
  <c r="C24" i="5"/>
  <c r="K28" i="5"/>
  <c r="K22" i="5"/>
  <c r="C26" i="5"/>
  <c r="K25" i="5"/>
  <c r="K27" i="5"/>
  <c r="G64" i="5"/>
  <c r="K29" i="5"/>
  <c r="G61" i="5"/>
  <c r="C28" i="5"/>
  <c r="K30" i="5"/>
  <c r="K79" i="5"/>
  <c r="G88" i="5"/>
  <c r="K87" i="5"/>
  <c r="G89" i="5"/>
  <c r="G90" i="5"/>
  <c r="K24" i="5"/>
  <c r="G76" i="5"/>
  <c r="G78" i="5"/>
  <c r="G91" i="5"/>
  <c r="K32" i="5"/>
  <c r="K23" i="5"/>
  <c r="B92" i="5"/>
  <c r="B93" i="5" s="1"/>
  <c r="C45" i="5"/>
  <c r="G82" i="5"/>
  <c r="G81" i="5"/>
  <c r="G62" i="5"/>
  <c r="C44" i="5"/>
  <c r="G83" i="5"/>
  <c r="G77" i="5"/>
  <c r="K31" i="5"/>
  <c r="G75" i="5"/>
  <c r="G65" i="5"/>
  <c r="G74" i="5"/>
  <c r="G86" i="5"/>
  <c r="G84" i="5"/>
  <c r="G87" i="5"/>
  <c r="G79" i="5"/>
  <c r="K78" i="5"/>
  <c r="K73" i="5"/>
  <c r="G73" i="5"/>
  <c r="K86" i="5"/>
  <c r="K89" i="5"/>
  <c r="G80" i="5"/>
  <c r="K77" i="5"/>
  <c r="K82" i="5"/>
  <c r="K76" i="5"/>
  <c r="K84" i="5"/>
  <c r="C38" i="5"/>
  <c r="C56" i="5"/>
  <c r="C54" i="5"/>
  <c r="C64" i="5"/>
  <c r="C59" i="5"/>
  <c r="C43" i="5"/>
  <c r="C47" i="5"/>
  <c r="F23" i="5"/>
  <c r="F25" i="5" s="1"/>
  <c r="C46" i="5"/>
  <c r="C55" i="5"/>
  <c r="C42" i="5"/>
  <c r="C58" i="5"/>
  <c r="C39" i="5"/>
  <c r="C41" i="5"/>
  <c r="C60" i="5"/>
  <c r="C57" i="5"/>
  <c r="C37" i="5"/>
  <c r="C61" i="5"/>
  <c r="C63" i="5"/>
  <c r="C48" i="5"/>
  <c r="K54" i="5"/>
  <c r="K56" i="5"/>
  <c r="K57" i="5"/>
  <c r="K65" i="5"/>
  <c r="K59" i="5"/>
  <c r="K60" i="5"/>
  <c r="K64" i="5"/>
  <c r="K68" i="5"/>
  <c r="K67" i="5"/>
  <c r="K58" i="5"/>
  <c r="K55" i="5"/>
  <c r="K63" i="5"/>
  <c r="K62" i="5"/>
  <c r="K66" i="5"/>
  <c r="K61" i="5"/>
  <c r="G32" i="5" l="1"/>
  <c r="C84" i="5"/>
  <c r="C83" i="5"/>
  <c r="C91" i="5"/>
  <c r="C77" i="5"/>
  <c r="C74" i="5"/>
  <c r="C76" i="5"/>
  <c r="C86" i="5"/>
  <c r="C75" i="5"/>
  <c r="C88" i="5"/>
  <c r="C79" i="5"/>
  <c r="C81" i="5"/>
  <c r="C87" i="5"/>
  <c r="C73" i="5"/>
  <c r="C93" i="5"/>
  <c r="C78" i="5"/>
  <c r="C90" i="5"/>
  <c r="C80" i="5"/>
  <c r="C82" i="5"/>
  <c r="C89" i="5"/>
  <c r="C85" i="5"/>
  <c r="C92" i="5"/>
  <c r="K37" i="5"/>
  <c r="K40" i="5"/>
  <c r="K41" i="5"/>
  <c r="K38" i="5"/>
  <c r="G42" i="5"/>
  <c r="G41" i="5"/>
  <c r="G44" i="5"/>
  <c r="G38" i="5"/>
  <c r="G40" i="5"/>
  <c r="G37" i="5"/>
  <c r="G39" i="5"/>
</calcChain>
</file>

<file path=xl/sharedStrings.xml><?xml version="1.0" encoding="utf-8"?>
<sst xmlns="http://schemas.openxmlformats.org/spreadsheetml/2006/main" count="5629" uniqueCount="2822">
  <si>
    <t>450 STANYAN STREET</t>
  </si>
  <si>
    <t>UCSF MEDICAL CENTER</t>
  </si>
  <si>
    <t>505 PARNASSUS AVENUE</t>
  </si>
  <si>
    <t>CHINESE HOSPITAL</t>
  </si>
  <si>
    <t>845 JACKSON STREET</t>
  </si>
  <si>
    <t>DAMERON HOSPITAL</t>
  </si>
  <si>
    <t>525 WEST ACACIA</t>
  </si>
  <si>
    <t>STOCKTON</t>
  </si>
  <si>
    <t>LODI MEMORIAL HOSPITAL</t>
  </si>
  <si>
    <t>975 SOUTH FAIRMONT AVENUE</t>
  </si>
  <si>
    <t>LODI</t>
  </si>
  <si>
    <t>SAN JOAQUIN GENERAL HOSPITAL</t>
  </si>
  <si>
    <t>500 WEST HOSPITAL ROAD</t>
  </si>
  <si>
    <t>FRENCH CAMP</t>
  </si>
  <si>
    <t>1800 NORTH CALIFORNIA STREET</t>
  </si>
  <si>
    <t>SUTTER TRACY COMMUNITY HOSPITAL</t>
  </si>
  <si>
    <t>1420 NORTH TRACY BOULEVARD</t>
  </si>
  <si>
    <t>TRACY</t>
  </si>
  <si>
    <t>2510 NORTH CALIFORNIA STREET</t>
  </si>
  <si>
    <t>DOCTORS HOSPITAL OF MANTECA</t>
  </si>
  <si>
    <t>1205 EAST NORTH STREET</t>
  </si>
  <si>
    <t>MANTECA</t>
  </si>
  <si>
    <t>SAN JOAQUIN COUNTY P.H.F.</t>
  </si>
  <si>
    <t>1212 NORTH CALIFORNIA</t>
  </si>
  <si>
    <t>1777 WEST YOSEMITE AVENUE</t>
  </si>
  <si>
    <t>345 SOUTH HALCYON ROAD</t>
  </si>
  <si>
    <t>ARROYO GRANDE</t>
  </si>
  <si>
    <t>FRENCH HOSPITAL MEDICAL CENTER</t>
  </si>
  <si>
    <t>1911 JOHNSON AVENUE</t>
  </si>
  <si>
    <t>SAN LUIS OBISPO</t>
  </si>
  <si>
    <t>SIERRA VISTA REGIONAL MEDICAL CENTER</t>
  </si>
  <si>
    <t>1010 MURRAY STREET</t>
  </si>
  <si>
    <t>TWIN CITIES COMMUNITY HOSPITAL</t>
  </si>
  <si>
    <t>1100 LAS TABLAS ROAD</t>
  </si>
  <si>
    <t>TEMPLETON</t>
  </si>
  <si>
    <t>SAN LUIS OBISPO CO PSYCHIATRIC HEALTH FACILITY</t>
  </si>
  <si>
    <t>2178 JOHNSON AVE</t>
  </si>
  <si>
    <t>SAN MATEO</t>
  </si>
  <si>
    <t>SAN MATEO MEDICAL CENTER</t>
  </si>
  <si>
    <t>222 WEST 39TH AVENUE</t>
  </si>
  <si>
    <t>1150 VETERANS BOULEVARD</t>
  </si>
  <si>
    <t>REDWOOD CITY</t>
  </si>
  <si>
    <t>1200 EL CAMINO REAL</t>
  </si>
  <si>
    <t>SOUTH SAN FRANCISCO</t>
  </si>
  <si>
    <t>SETON MEDICAL CENTER</t>
  </si>
  <si>
    <t>1900 SULLIVAN AVENUE</t>
  </si>
  <si>
    <t>DALY CITY</t>
  </si>
  <si>
    <t>600 MARINE BOULEVARD</t>
  </si>
  <si>
    <t>MOSS BEACH</t>
  </si>
  <si>
    <t>BURLINGAME</t>
  </si>
  <si>
    <t>SEQUOIA HOSPITAL</t>
  </si>
  <si>
    <t>170 ALAMEDA DE LAS PULGAS</t>
  </si>
  <si>
    <t>MENLO PARK SURGICAL HOSPITAL</t>
  </si>
  <si>
    <t>570 WILLOW ROAD</t>
  </si>
  <si>
    <t>MENLO PARK</t>
  </si>
  <si>
    <t>GOLETA VALLEY COTTAGE HOSPITAL</t>
  </si>
  <si>
    <t>351 SOUTH PATTERSON AVENUE</t>
  </si>
  <si>
    <t>SANTA BARBARA</t>
  </si>
  <si>
    <t>LOMPOC</t>
  </si>
  <si>
    <t>1400 EAST CHURCH STREET</t>
  </si>
  <si>
    <t>SANTA MARIA</t>
  </si>
  <si>
    <t>SANTA BARBARA COTTAGE HOSPITAL</t>
  </si>
  <si>
    <t>SANTA YNEZ VALLEY COTTAGE HOSPITAL</t>
  </si>
  <si>
    <t>SOLVANG</t>
  </si>
  <si>
    <t>315 CAMINO DEL REMEDIO</t>
  </si>
  <si>
    <t>REGIONAL MEDICAL OF SAN JOSE</t>
  </si>
  <si>
    <t>225 NORTH JACKSON AVENUE</t>
  </si>
  <si>
    <t>SAN JOSE</t>
  </si>
  <si>
    <t>EL CAMINO HOSPITAL</t>
  </si>
  <si>
    <t>2500 GRANT ROAD</t>
  </si>
  <si>
    <t>MOUNTAIN VIEW</t>
  </si>
  <si>
    <t>GOOD SAMARITAN HOSPITAL-SAN JOSE</t>
  </si>
  <si>
    <t>2425 SAMARITAN DRIVE</t>
  </si>
  <si>
    <t>SANTA CLARA</t>
  </si>
  <si>
    <t>2105 FOREST AVENUE</t>
  </si>
  <si>
    <t>SANTA CLARA VALLEY MEDICAL CENTER</t>
  </si>
  <si>
    <t>751 SOUTH BASCOM AVENUE</t>
  </si>
  <si>
    <t>STANFORD HOSPITAL</t>
  </si>
  <si>
    <t>300 PASTEUR DRIVE</t>
  </si>
  <si>
    <t>PALO ALTO</t>
  </si>
  <si>
    <t>250 HOSPITAL PARKWAY</t>
  </si>
  <si>
    <t>725 WELCH ROAD</t>
  </si>
  <si>
    <t>CHILDRENS RECOVERY CENTER OF NORTHERN CALIFORNIA</t>
  </si>
  <si>
    <t>3777 SOUTH BASCOM AVENUE</t>
  </si>
  <si>
    <t>CAMPBELL</t>
  </si>
  <si>
    <t>9400 NO NAME UNO</t>
  </si>
  <si>
    <t>GILROY</t>
  </si>
  <si>
    <t>1555 SOQUEL DRIVE</t>
  </si>
  <si>
    <t>SANTA CRUZ</t>
  </si>
  <si>
    <t>SUTTER MATERNITY AND SURGERY CENTER OF SANTA CRUZ</t>
  </si>
  <si>
    <t>2900 CHANTICLEER AVENUE</t>
  </si>
  <si>
    <t>WATSONVILLE COMMUNITY HOSPITAL</t>
  </si>
  <si>
    <t>75 NIELSON STREET</t>
  </si>
  <si>
    <t>WATSONVILLE</t>
  </si>
  <si>
    <t>MAYERS MEMORIAL HOSPITAL</t>
  </si>
  <si>
    <t>FALL RIVER MILLS</t>
  </si>
  <si>
    <t>SHASTA REGIONAL MEDICAL CENTER</t>
  </si>
  <si>
    <t>1100 BUTTE STREET</t>
  </si>
  <si>
    <t>REDDING</t>
  </si>
  <si>
    <t>2175 ROSALINE AVENUE</t>
  </si>
  <si>
    <t>2801 EUREKA WAY</t>
  </si>
  <si>
    <t>2900 EUREKA WAY</t>
  </si>
  <si>
    <t>MERCY MEDICAL CENTER MT. SHASTA</t>
  </si>
  <si>
    <t>914 PINE STREET, BOX 239</t>
  </si>
  <si>
    <t>MOUNT SHASTA</t>
  </si>
  <si>
    <t>FAIRCHILD MEDICAL CENTER</t>
  </si>
  <si>
    <t>444 BRUCE STREET</t>
  </si>
  <si>
    <t>YREKA</t>
  </si>
  <si>
    <t>975 SERENO DRIVE</t>
  </si>
  <si>
    <t>VALLEJO</t>
  </si>
  <si>
    <t>ST. HELENA HOSPITAL CENTER FOR BEHAVIORAL HEALTH</t>
  </si>
  <si>
    <t>525 OREGON STREET</t>
  </si>
  <si>
    <t>SUTTER SOLANO MEDICAL CENTER</t>
  </si>
  <si>
    <t>300 HOSPITAL DRIVE</t>
  </si>
  <si>
    <t>NORTH BAY MEDICAL CENTER</t>
  </si>
  <si>
    <t>1200 B. GALE WILSON BLVD.</t>
  </si>
  <si>
    <t>FAIRFIELD</t>
  </si>
  <si>
    <t>VACAVILLE</t>
  </si>
  <si>
    <t>3325 CHANATE ROAD</t>
  </si>
  <si>
    <t>SANTA ROSA</t>
  </si>
  <si>
    <t>HEALDSBURG DISTRICT HOSPITAL</t>
  </si>
  <si>
    <t>1375 UNIVERSITY STREET</t>
  </si>
  <si>
    <t>HEALDSBURG</t>
  </si>
  <si>
    <t>PETALUMA VALLEY HOSPITAL</t>
  </si>
  <si>
    <t>PETALUMA</t>
  </si>
  <si>
    <t>SANTA ROSA MEMORIAL HOSPITAL-MONTGOMERY</t>
  </si>
  <si>
    <t>1165 MONTGOMERY DRIVE</t>
  </si>
  <si>
    <t>SONOMA VALLEY HOSPITAL</t>
  </si>
  <si>
    <t>347 ANDRIEUX STREET</t>
  </si>
  <si>
    <t>SONOMA</t>
  </si>
  <si>
    <t>PALM DRIVE HOSPITAL</t>
  </si>
  <si>
    <t>501 PETALUMA AVENUE</t>
  </si>
  <si>
    <t>SEBASTOPOL</t>
  </si>
  <si>
    <t>401 BICENTENNIAL WAY</t>
  </si>
  <si>
    <t>DOCTORS MEDICAL CENTER</t>
  </si>
  <si>
    <t>1441 FLORIDA AVENUE</t>
  </si>
  <si>
    <t>MODESTO</t>
  </si>
  <si>
    <t>825 DELBON AVENUE</t>
  </si>
  <si>
    <t>TURLOCK</t>
  </si>
  <si>
    <t>MEMORIAL HOSPITAL MEDICAL CENTER - MODESTO</t>
  </si>
  <si>
    <t>1700 COFFEE ROAD</t>
  </si>
  <si>
    <t>350 SOUTH OAK STREET</t>
  </si>
  <si>
    <t>OAKDALE</t>
  </si>
  <si>
    <t>STANISLAUS SURGICAL HOSPITAL</t>
  </si>
  <si>
    <t>1421 OAKDALE ROAD</t>
  </si>
  <si>
    <t>YUBA CITY</t>
  </si>
  <si>
    <t>SUTTER-YUBA PSYCHIATRIC HEALTH FACILITY</t>
  </si>
  <si>
    <t>1965 LIVE OAK BOULEVARD</t>
  </si>
  <si>
    <t>NORTH VALLEY BEHAVIORAL HEALTH</t>
  </si>
  <si>
    <t>ST. ELIZABETH COMMUNITY HOSPITAL</t>
  </si>
  <si>
    <t>2550 SISTER MARY COLUMBA DRIVE</t>
  </si>
  <si>
    <t>RED BLUFF</t>
  </si>
  <si>
    <t>TRINITY HOSPITAL</t>
  </si>
  <si>
    <t>WEAVERVILLE</t>
  </si>
  <si>
    <t>400 WEST MINERAL KING</t>
  </si>
  <si>
    <t>VISALIA</t>
  </si>
  <si>
    <t>465 WEST PUTNAM AVENUE</t>
  </si>
  <si>
    <t>PORTERVILLE</t>
  </si>
  <si>
    <t>869 CHERRY AVENUE</t>
  </si>
  <si>
    <t>TULARE</t>
  </si>
  <si>
    <t>AURORA VISTA DEL MAR HOSPITAL</t>
  </si>
  <si>
    <t>801 SENECA STREET</t>
  </si>
  <si>
    <t>VENTURA</t>
  </si>
  <si>
    <t>COMMUNITY MEMORIAL HOSPITAL-SAN BUENAVENTURA</t>
  </si>
  <si>
    <t>VENTURA COUNTY MEDICAL CENTER</t>
  </si>
  <si>
    <t>3291 LOMA VISTA ROAD</t>
  </si>
  <si>
    <t>215 WEST JANSS ROAD</t>
  </si>
  <si>
    <t>THOUSAND OAKS</t>
  </si>
  <si>
    <t>OJAI VALLEY COMMUNITY HOSPITAL</t>
  </si>
  <si>
    <t>1306 MARICOPA HIGHWAY</t>
  </si>
  <si>
    <t>OJAI</t>
  </si>
  <si>
    <t>2309 ANTONIO AVENUE</t>
  </si>
  <si>
    <t>CAMARILLO</t>
  </si>
  <si>
    <t>SIMI VALLEY HOSPITAL AND HEALTH CARE SVCS-SYCAMORE</t>
  </si>
  <si>
    <t>2975 NORTH SYCAMORE DRIVE</t>
  </si>
  <si>
    <t>SIMI VALLEY</t>
  </si>
  <si>
    <t>1600 NORTH ROSE AVENUE</t>
  </si>
  <si>
    <t>OXNARD</t>
  </si>
  <si>
    <t>PACIFIC SHORES HOSPITAL</t>
  </si>
  <si>
    <t>WOODLAND MEMORIAL HOSPITAL</t>
  </si>
  <si>
    <t>1325 COTTONWOOD STREET</t>
  </si>
  <si>
    <t>WOODLAND</t>
  </si>
  <si>
    <t>SUTTER DAVIS HOSPITAL</t>
  </si>
  <si>
    <t>2000 SUTTER PLACE</t>
  </si>
  <si>
    <t>DAVIS</t>
  </si>
  <si>
    <t>RIDEOUT MEMORIAL HOSPITAL</t>
  </si>
  <si>
    <t>MARYSVILLE</t>
  </si>
  <si>
    <t>Senate District</t>
  </si>
  <si>
    <t>Assembly District</t>
  </si>
  <si>
    <t>Other Interventions</t>
  </si>
  <si>
    <t>Sum of Pr_Other_Interventions</t>
  </si>
  <si>
    <t>County</t>
  </si>
  <si>
    <t>Address</t>
  </si>
  <si>
    <t>City</t>
  </si>
  <si>
    <t>Type of Control</t>
  </si>
  <si>
    <t>Teaching/Rural</t>
  </si>
  <si>
    <r>
      <t>NOTE:</t>
    </r>
    <r>
      <rPr>
        <sz val="8"/>
        <rFont val="Arial"/>
        <family val="2"/>
      </rPr>
      <t xml:space="preserve"> The Patient Discharge Data Pivot Profile uses the data from all hospitals reporting during the discharge year.  No adjustments have been made to the data for any hospitals with reporting modifications, non-compliances, data anomalies, or shortened report periods due to facility openings, closures, or consolidations.  The data is aggregated at the facility level.  </t>
    </r>
    <r>
      <rPr>
        <b/>
        <sz val="8"/>
        <rFont val="Arial"/>
        <family val="2"/>
      </rPr>
      <t>Therefore, it does not contain individually identifiable health information.</t>
    </r>
  </si>
  <si>
    <t>(All)</t>
  </si>
  <si>
    <t>Total</t>
  </si>
  <si>
    <t>Sum of TOC_Acute</t>
  </si>
  <si>
    <t>Sum of TOC_SN_IC</t>
  </si>
  <si>
    <t>Sum of TOC_Psych</t>
  </si>
  <si>
    <t>Sum of TOC_Chem_Dep</t>
  </si>
  <si>
    <t>Sum of TOC_Rehab</t>
  </si>
  <si>
    <t>Sum of TOC_Unknown</t>
  </si>
  <si>
    <t>Sum of Sex_Male</t>
  </si>
  <si>
    <t>Sum of Sex_Female</t>
  </si>
  <si>
    <t>Sum of Age_Unknown</t>
  </si>
  <si>
    <t>Sum of RaceGrp_White</t>
  </si>
  <si>
    <t>Sum of RaceGrp_Black</t>
  </si>
  <si>
    <t>Sum of RaceGrp_Hispanic</t>
  </si>
  <si>
    <t>Sum of RaceGrp_Asian</t>
  </si>
  <si>
    <t>Sum of RaceGrp_Other</t>
  </si>
  <si>
    <t>Sum of RaceGrp_Unknown</t>
  </si>
  <si>
    <t>Sum of Admt_Home</t>
  </si>
  <si>
    <t>Sum of Admt_Newborn</t>
  </si>
  <si>
    <t>Sum of Admt_Other</t>
  </si>
  <si>
    <t>Sum of Admt_Unknown</t>
  </si>
  <si>
    <t>Sum of Route_Unknown</t>
  </si>
  <si>
    <t>Sum of Adm_Scheduled</t>
  </si>
  <si>
    <t>Sum of Adm_Unscheduled</t>
  </si>
  <si>
    <t>Sum of Adm_Unknown</t>
  </si>
  <si>
    <t>Sum of Disp_Routine</t>
  </si>
  <si>
    <t>Sum of Disp_Died</t>
  </si>
  <si>
    <t>Sum of Disp_Other</t>
  </si>
  <si>
    <t>Sum of Disp_Unknown</t>
  </si>
  <si>
    <t>Sum of DNR_Yes</t>
  </si>
  <si>
    <t>Sum of DNR_No</t>
  </si>
  <si>
    <t>Sum of DNR_Unknown</t>
  </si>
  <si>
    <t>Sum of Payer_Medicare</t>
  </si>
  <si>
    <t>Sum of Payer_Unknown</t>
  </si>
  <si>
    <t>Sum of Dx_Infections</t>
  </si>
  <si>
    <t>Sum of Dx_Neoplasms</t>
  </si>
  <si>
    <t>Sum of Dx_Circulatory</t>
  </si>
  <si>
    <t>Sum of Dx_Respiratory</t>
  </si>
  <si>
    <t>Sum of Dx_Digestive</t>
  </si>
  <si>
    <t>Sum of Dx_Genitourinary</t>
  </si>
  <si>
    <t>Sum of Dx_Musculoskeletal</t>
  </si>
  <si>
    <t>Sum of Dx_Symptoms</t>
  </si>
  <si>
    <t>Sum of Dx_Births</t>
  </si>
  <si>
    <t>Sum of Pr_Eye</t>
  </si>
  <si>
    <t>Sum of Pr_Ear</t>
  </si>
  <si>
    <t>Sum of Pr_Respiratory</t>
  </si>
  <si>
    <t>Sum of Pr_Cardiovascular</t>
  </si>
  <si>
    <t>Sum of Pr_Digestive</t>
  </si>
  <si>
    <t>Sum of Pr_Urinary</t>
  </si>
  <si>
    <t>Sum of Pr_Musculoskeletal</t>
  </si>
  <si>
    <t>Sum of Pr_Skin</t>
  </si>
  <si>
    <t>Sum of Pr_None</t>
  </si>
  <si>
    <t>Sum of EC_Undetermined</t>
  </si>
  <si>
    <t>Sum of EC_War</t>
  </si>
  <si>
    <t>Sum of EC_None</t>
  </si>
  <si>
    <t>Sum of Dsch_Days</t>
  </si>
  <si>
    <t>Hospital Name</t>
  </si>
  <si>
    <t>Number of Discharges</t>
  </si>
  <si>
    <t>Number of Discharge Days</t>
  </si>
  <si>
    <t>Licensed Bed Size</t>
  </si>
  <si>
    <t>Average Length of Stay (Days)</t>
  </si>
  <si>
    <t>TYPE OF CARE</t>
  </si>
  <si>
    <t>#</t>
  </si>
  <si>
    <t>%</t>
  </si>
  <si>
    <t>Acute</t>
  </si>
  <si>
    <t>AGE GROUPS</t>
  </si>
  <si>
    <t>RACE GROUP</t>
  </si>
  <si>
    <t>Skilled Nursing/Intermediate Care</t>
  </si>
  <si>
    <t>Under 1</t>
  </si>
  <si>
    <t>White</t>
  </si>
  <si>
    <t>Psychiatric</t>
  </si>
  <si>
    <t>1 - 9</t>
  </si>
  <si>
    <t>Black</t>
  </si>
  <si>
    <t>Chemical Dependency</t>
  </si>
  <si>
    <t>PRINCIPAL DIAGNOSIS GROUP</t>
  </si>
  <si>
    <t>10 - 19</t>
  </si>
  <si>
    <t>Hispanic</t>
  </si>
  <si>
    <t>Physical Rehabilitation</t>
  </si>
  <si>
    <t>20 - 29</t>
  </si>
  <si>
    <t>Asian/Pacific Islander</t>
  </si>
  <si>
    <t>Unknown</t>
  </si>
  <si>
    <t>30 - 39</t>
  </si>
  <si>
    <t>Native American/Eskimo/Aleut</t>
  </si>
  <si>
    <t>40 - 49</t>
  </si>
  <si>
    <t>Other</t>
  </si>
  <si>
    <t>50 - 59</t>
  </si>
  <si>
    <t>SEX</t>
  </si>
  <si>
    <t>60 - 69</t>
  </si>
  <si>
    <t>Male</t>
  </si>
  <si>
    <t>70 - 79</t>
  </si>
  <si>
    <t>Female</t>
  </si>
  <si>
    <t>80+</t>
  </si>
  <si>
    <t>ADMISSION SOURCE - SITE</t>
  </si>
  <si>
    <t>DISPOSITION</t>
  </si>
  <si>
    <t>ADMISSION SOURCE - ROUTE</t>
  </si>
  <si>
    <t>Home</t>
  </si>
  <si>
    <t>Routine (Home)</t>
  </si>
  <si>
    <t>Your Emergency Room</t>
  </si>
  <si>
    <t>Residential Care Facility</t>
  </si>
  <si>
    <t>Acute Care (This Hospital)</t>
  </si>
  <si>
    <t>Not Your Emergency Room (or No ER)</t>
  </si>
  <si>
    <t>Ambulatory Surgery</t>
  </si>
  <si>
    <t>Other Care (This Hospital)</t>
  </si>
  <si>
    <t>Skilled Nursing/IC (This Hospital)</t>
  </si>
  <si>
    <t>Acute Inpatient Hospital Care</t>
  </si>
  <si>
    <t>Acute Care (Another Hospital)</t>
  </si>
  <si>
    <t>Other Inpatient Hospital Care</t>
  </si>
  <si>
    <t>Other Care (Another Hospital)</t>
  </si>
  <si>
    <t>ADMISSION TYPE</t>
  </si>
  <si>
    <t>Newborn</t>
  </si>
  <si>
    <t>Skilled Nursing/IC (Elsewhere)</t>
  </si>
  <si>
    <t>Scheduled</t>
  </si>
  <si>
    <t>Prison/Jail</t>
  </si>
  <si>
    <t>Unscheduled</t>
  </si>
  <si>
    <t>Infant, under 24 hrs old</t>
  </si>
  <si>
    <t>Against Medical Advice</t>
  </si>
  <si>
    <t>Died</t>
  </si>
  <si>
    <t>Home Health Service</t>
  </si>
  <si>
    <t>PRINCIPAL PROCEDURE GROUP</t>
  </si>
  <si>
    <t>PRINCIPAL CAUSE OF INJURY GROUP</t>
  </si>
  <si>
    <t>Infections</t>
  </si>
  <si>
    <t>Nervous System</t>
  </si>
  <si>
    <t>Rail &amp; Motor Vehicle</t>
  </si>
  <si>
    <t>Neoplasms</t>
  </si>
  <si>
    <t>Endocrine System</t>
  </si>
  <si>
    <t>Other Vehicle/Transport</t>
  </si>
  <si>
    <t>Endocrine/Metabolism</t>
  </si>
  <si>
    <t>Eye</t>
  </si>
  <si>
    <t>Accidental Poisoning</t>
  </si>
  <si>
    <t>Blood/Blood-forming Organs</t>
  </si>
  <si>
    <t>Ear</t>
  </si>
  <si>
    <t>Misadventures/Complications</t>
  </si>
  <si>
    <t>Psychoses &amp; Neurosis</t>
  </si>
  <si>
    <t>Nose/Mouth/Pharynx</t>
  </si>
  <si>
    <t>Accidental Falls</t>
  </si>
  <si>
    <t>Nervous &amp; Sensory Systems</t>
  </si>
  <si>
    <t>Respiratory</t>
  </si>
  <si>
    <t>Fire Accidents</t>
  </si>
  <si>
    <t>Circulatory</t>
  </si>
  <si>
    <t>Cardiovascular</t>
  </si>
  <si>
    <t>Natural/Environment</t>
  </si>
  <si>
    <t>Blood/Lymph Organs</t>
  </si>
  <si>
    <t>Submersion/Suffocation/Foreign Body</t>
  </si>
  <si>
    <t>Digestive</t>
  </si>
  <si>
    <t>Other Accidents</t>
  </si>
  <si>
    <t>Genitourinary</t>
  </si>
  <si>
    <t>Urinary</t>
  </si>
  <si>
    <t>Adverse Effects of Drugs</t>
  </si>
  <si>
    <t>All Pregnancies</t>
  </si>
  <si>
    <t>Male Reproductive Organs</t>
  </si>
  <si>
    <t>Self-Inflicted</t>
  </si>
  <si>
    <t>Skin Disorders</t>
  </si>
  <si>
    <t>Female Reproductive Organs</t>
  </si>
  <si>
    <t>Inflicted by Others</t>
  </si>
  <si>
    <t>Musculoskeletal</t>
  </si>
  <si>
    <t>OB Procedures</t>
  </si>
  <si>
    <t>Undetermined</t>
  </si>
  <si>
    <t>Congenital Anomalies (Birth Defects)</t>
  </si>
  <si>
    <t>War</t>
  </si>
  <si>
    <t>Perinatal Disorders</t>
  </si>
  <si>
    <t>Skin</t>
  </si>
  <si>
    <t>Late Effects of Injury</t>
  </si>
  <si>
    <t>Symptoms</t>
  </si>
  <si>
    <t>Diagnostic/Therapeutic</t>
  </si>
  <si>
    <t>None</t>
  </si>
  <si>
    <t>Injuries/Drugs/Complications</t>
  </si>
  <si>
    <t>Other Reasons for Health Services</t>
  </si>
  <si>
    <t>Births</t>
  </si>
  <si>
    <t>Invalid</t>
  </si>
  <si>
    <t>DNR ORDERS</t>
  </si>
  <si>
    <t>Yes</t>
  </si>
  <si>
    <t>No</t>
  </si>
  <si>
    <t>OSHPD Facility No.</t>
  </si>
  <si>
    <t>Sum of Route_Not_Your_ER</t>
  </si>
  <si>
    <t>State of California</t>
  </si>
  <si>
    <t>Office of Statewide Health Planning and Development</t>
  </si>
  <si>
    <t>INSTRUCTIONS FOR USING THE PIVOT PROFILE:</t>
  </si>
  <si>
    <t>DATA REFERENCES/NOTES:</t>
  </si>
  <si>
    <t>Principal Diagnosis Code Range</t>
  </si>
  <si>
    <t>(based upon the ICD-9-CM coding of the Principal Diagnosis)</t>
  </si>
  <si>
    <t>001-139</t>
  </si>
  <si>
    <t>140-239</t>
  </si>
  <si>
    <t>240-279</t>
  </si>
  <si>
    <t>280-289</t>
  </si>
  <si>
    <t>290-319</t>
  </si>
  <si>
    <t>320-389</t>
  </si>
  <si>
    <t>390-459</t>
  </si>
  <si>
    <t>460-519</t>
  </si>
  <si>
    <t>520-579</t>
  </si>
  <si>
    <t>580-629</t>
  </si>
  <si>
    <t>680-709</t>
  </si>
  <si>
    <t>710-739</t>
  </si>
  <si>
    <t>740-759</t>
  </si>
  <si>
    <t>760-779</t>
  </si>
  <si>
    <t>780-799</t>
  </si>
  <si>
    <t>800-999</t>
  </si>
  <si>
    <t>Other Reasons</t>
  </si>
  <si>
    <t>V30-V39</t>
  </si>
  <si>
    <t>Principal Procedure Group</t>
  </si>
  <si>
    <t>Principal Procedure Code Range</t>
  </si>
  <si>
    <t>(based upon the ICD-9-CM coding of the Principal Procedure)</t>
  </si>
  <si>
    <t>01-05</t>
  </si>
  <si>
    <t>06-07</t>
  </si>
  <si>
    <t>08-16</t>
  </si>
  <si>
    <t>18-20</t>
  </si>
  <si>
    <t>21-29</t>
  </si>
  <si>
    <t>30-34</t>
  </si>
  <si>
    <t>40-41</t>
  </si>
  <si>
    <t>55-59</t>
  </si>
  <si>
    <t>60-64</t>
  </si>
  <si>
    <t>65-71</t>
  </si>
  <si>
    <t>72-75</t>
  </si>
  <si>
    <t>76-84</t>
  </si>
  <si>
    <t>85-86</t>
  </si>
  <si>
    <t>Principal Cause of Injury Group</t>
  </si>
  <si>
    <t>Principal E-Code Range</t>
  </si>
  <si>
    <t>(based upon the ICD-9-CM coding of the Principal E-Code)</t>
  </si>
  <si>
    <t>E800-E825</t>
  </si>
  <si>
    <t>E826-E848</t>
  </si>
  <si>
    <t>E850-E869</t>
  </si>
  <si>
    <t>Misadventures/Complication</t>
  </si>
  <si>
    <t>E870-E879</t>
  </si>
  <si>
    <t>E880-E888</t>
  </si>
  <si>
    <t>E890-E899</t>
  </si>
  <si>
    <t>Natural/Environmental</t>
  </si>
  <si>
    <t>E900-E909</t>
  </si>
  <si>
    <t>Submersion, Suffocation, Foreign Bodies</t>
  </si>
  <si>
    <t>E910-E915</t>
  </si>
  <si>
    <t>E916-E928</t>
  </si>
  <si>
    <t>Adverse Effects/Therapeutics</t>
  </si>
  <si>
    <t>E930-E949</t>
  </si>
  <si>
    <t>Self Inflicted</t>
  </si>
  <si>
    <t>E950-E958</t>
  </si>
  <si>
    <t>E960-E968, E970-E976, E978-E979</t>
  </si>
  <si>
    <t>ALTA BATES SUMMIT MED CTR-HERRICK CAMPUS</t>
  </si>
  <si>
    <t>JOHN MUIR MEDICAL CENTER-WALNUT CREEK CAMPUS</t>
  </si>
  <si>
    <t>JOHN MUIR MEDICAL CENTER-CONCORD CAMPUS</t>
  </si>
  <si>
    <t>JOHN MUIR BEHAVIORAL HEALTH CENTER</t>
  </si>
  <si>
    <t>1100 MARSHALL WAY</t>
  </si>
  <si>
    <t>COMMUNITY REGIONAL MEDICAL CENTER-FRESNO</t>
  </si>
  <si>
    <t>2615 CHESTER AVENUE</t>
  </si>
  <si>
    <t>CITY OF HOPE HELFORD CLINICAL RESEARCH HOSPITAL</t>
  </si>
  <si>
    <t>PROMISE HOSPITAL OF EAST LOS ANGELES-EAST L.A. CAMPUS</t>
  </si>
  <si>
    <t>UC</t>
  </si>
  <si>
    <t>RESNICK NEUROPSYCHIATRIC HOSPITAL AT UCLA</t>
  </si>
  <si>
    <t>NOVATO COMMUNITY HOSPITAL</t>
  </si>
  <si>
    <t>10 WOODLAND RD.</t>
  </si>
  <si>
    <t>ST. HELENA</t>
  </si>
  <si>
    <t>SADDLEBACK MEMORIAL MEDICAL CENTER</t>
  </si>
  <si>
    <t>MONTCLAIR HOSPITAL MEDICAL CENTER</t>
  </si>
  <si>
    <t>10841 WHITE OAK AVENUE</t>
  </si>
  <si>
    <t>RANCHO CUCAMONGA</t>
  </si>
  <si>
    <t>400 N. PEPPER AVENUE</t>
  </si>
  <si>
    <t>SHARP MESA VISTA HOSPITAL</t>
  </si>
  <si>
    <t>PROMISE HOSPITAL OF SAN DIEGO</t>
  </si>
  <si>
    <t>ST. LOUISE REGIONAL HOSPITAL</t>
  </si>
  <si>
    <t>SONORA REGIONAL MEDICAL CENTER - GREENLEY</t>
  </si>
  <si>
    <t>E980-E988</t>
  </si>
  <si>
    <t>E990-E998</t>
  </si>
  <si>
    <t>E929, E959, E969, E977, E989, E999</t>
  </si>
  <si>
    <t>Race Group</t>
  </si>
  <si>
    <t>Description</t>
  </si>
  <si>
    <t>(based upon combination of the "Ethnicity" and "Race" data fields)</t>
  </si>
  <si>
    <r>
      <t>1.</t>
    </r>
    <r>
      <rPr>
        <sz val="8"/>
        <rFont val="Arial"/>
        <family val="2"/>
      </rPr>
      <t xml:space="preserve">  Make your subsetting selections from the pulldown arrows on the </t>
    </r>
    <r>
      <rPr>
        <b/>
        <sz val="8"/>
        <rFont val="Arial"/>
        <family val="2"/>
      </rPr>
      <t>"PIVOT</t>
    </r>
    <r>
      <rPr>
        <sz val="8"/>
        <rFont val="Arial"/>
        <family val="2"/>
      </rPr>
      <t xml:space="preserve">" worksheet.  Note: Selecting incompatible parameters (e.g. incorrect county for a facility) may yield errors on the </t>
    </r>
    <r>
      <rPr>
        <b/>
        <sz val="8"/>
        <rFont val="Arial"/>
        <family val="2"/>
      </rPr>
      <t>"PROFILE</t>
    </r>
    <r>
      <rPr>
        <sz val="8"/>
        <rFont val="Arial"/>
        <family val="2"/>
      </rPr>
      <t xml:space="preserve">".  To get </t>
    </r>
    <r>
      <rPr>
        <b/>
        <sz val="8"/>
        <rFont val="Arial"/>
        <family val="2"/>
      </rPr>
      <t>Statewide</t>
    </r>
    <r>
      <rPr>
        <sz val="8"/>
        <rFont val="Arial"/>
        <family val="2"/>
      </rPr>
      <t xml:space="preserve"> totals, select </t>
    </r>
    <r>
      <rPr>
        <b/>
        <sz val="8"/>
        <rFont val="Arial"/>
        <family val="2"/>
      </rPr>
      <t>"All."</t>
    </r>
  </si>
  <si>
    <r>
      <t>2.</t>
    </r>
    <r>
      <rPr>
        <sz val="8"/>
        <rFont val="Arial"/>
        <family val="2"/>
      </rPr>
      <t xml:space="preserve">  Click on the </t>
    </r>
    <r>
      <rPr>
        <b/>
        <sz val="8"/>
        <rFont val="Arial"/>
        <family val="2"/>
      </rPr>
      <t>"PROFILE"</t>
    </r>
    <r>
      <rPr>
        <sz val="8"/>
        <rFont val="Arial"/>
        <family val="2"/>
      </rPr>
      <t xml:space="preserve"> worksheet tab to view your results.</t>
    </r>
  </si>
  <si>
    <r>
      <t xml:space="preserve">Ethnicity = "Non-Hispanic", "Unknown", or Invalid </t>
    </r>
    <r>
      <rPr>
        <b/>
        <u/>
        <sz val="8"/>
        <rFont val="Arial"/>
        <family val="2"/>
      </rPr>
      <t>and</t>
    </r>
    <r>
      <rPr>
        <sz val="8"/>
        <rFont val="Arial"/>
        <family val="2"/>
      </rPr>
      <t xml:space="preserve"> 
Race = "White" </t>
    </r>
  </si>
  <si>
    <r>
      <t xml:space="preserve">Ethnicity = "Non-Hispanic", "Unknown", or Invalid </t>
    </r>
    <r>
      <rPr>
        <b/>
        <u/>
        <sz val="8"/>
        <rFont val="Arial"/>
        <family val="2"/>
      </rPr>
      <t>and</t>
    </r>
    <r>
      <rPr>
        <sz val="8"/>
        <rFont val="Arial"/>
        <family val="2"/>
      </rPr>
      <t xml:space="preserve"> 
Race = "Black" </t>
    </r>
  </si>
  <si>
    <r>
      <t xml:space="preserve">Ethnicity = "Hispanic" </t>
    </r>
    <r>
      <rPr>
        <b/>
        <u/>
        <sz val="7"/>
        <rFont val="Arial"/>
        <family val="2"/>
      </rPr>
      <t>and</t>
    </r>
    <r>
      <rPr>
        <sz val="7"/>
        <rFont val="Arial"/>
        <family val="2"/>
      </rPr>
      <t xml:space="preserve"> Race = "White", "Black", "Native American", "Asian/Pacific Islander", "Other",  "Unknown", or Invalid</t>
    </r>
  </si>
  <si>
    <r>
      <t xml:space="preserve">Ethnicity = "Non-Hispanic", "Unknown", or Invalid </t>
    </r>
    <r>
      <rPr>
        <b/>
        <u/>
        <sz val="8"/>
        <rFont val="Arial"/>
        <family val="2"/>
      </rPr>
      <t>and</t>
    </r>
    <r>
      <rPr>
        <sz val="8"/>
        <rFont val="Arial"/>
        <family val="2"/>
      </rPr>
      <t xml:space="preserve"> 
Race = "Asian/Pacific Islander" </t>
    </r>
  </si>
  <si>
    <r>
      <t xml:space="preserve">Ethnicity = "Non-Hispanic", "Unknown", or Invalid </t>
    </r>
    <r>
      <rPr>
        <b/>
        <u/>
        <sz val="8"/>
        <rFont val="Arial"/>
        <family val="2"/>
      </rPr>
      <t>and</t>
    </r>
    <r>
      <rPr>
        <sz val="8"/>
        <rFont val="Arial"/>
        <family val="2"/>
      </rPr>
      <t xml:space="preserve"> 
Race = "Native American/Eskimo" </t>
    </r>
  </si>
  <si>
    <r>
      <t xml:space="preserve">Ethnicity = "Non-Hispanic", "Unknown", or Invalid </t>
    </r>
    <r>
      <rPr>
        <b/>
        <u/>
        <sz val="8"/>
        <rFont val="Arial"/>
        <family val="2"/>
      </rPr>
      <t>and</t>
    </r>
    <r>
      <rPr>
        <sz val="8"/>
        <rFont val="Arial"/>
        <family val="2"/>
      </rPr>
      <t xml:space="preserve"> 
Race = "Other".</t>
    </r>
  </si>
  <si>
    <r>
      <t xml:space="preserve">Ethnicity = "Non-Hispanic", "Unknown", or Invalid </t>
    </r>
    <r>
      <rPr>
        <b/>
        <u/>
        <sz val="8"/>
        <rFont val="Arial"/>
        <family val="2"/>
      </rPr>
      <t>and</t>
    </r>
    <r>
      <rPr>
        <sz val="8"/>
        <rFont val="Arial"/>
        <family val="2"/>
      </rPr>
      <t xml:space="preserve"> Race = "Unknown"; Also includes invalid and unreported cases.</t>
    </r>
  </si>
  <si>
    <t>Sum of Age_Under_1</t>
  </si>
  <si>
    <t>Sum of Age_01_09</t>
  </si>
  <si>
    <t>Sum of Age_10_19</t>
  </si>
  <si>
    <t>Sum of Age_20_29</t>
  </si>
  <si>
    <t>Sum of Age_30_39</t>
  </si>
  <si>
    <t>Sum of Age_40_49</t>
  </si>
  <si>
    <t>Sum of Age_50_59</t>
  </si>
  <si>
    <t>Sum of Age_60_69</t>
  </si>
  <si>
    <t>Sum of Age_70_79</t>
  </si>
  <si>
    <t>Sum of Age_80_</t>
  </si>
  <si>
    <t>Sum of RaceGrp_Native_Am</t>
  </si>
  <si>
    <t>Sum of Admt_Resid_Care</t>
  </si>
  <si>
    <t>Sum of Admt_Ambul_Surgery</t>
  </si>
  <si>
    <t>Sum of Admt_SN_IC</t>
  </si>
  <si>
    <t>Sum of Admt_Acute_Inpt_Hosp_Care</t>
  </si>
  <si>
    <t>Sum of Admt_Other_Inpt_Hosp_Care</t>
  </si>
  <si>
    <t>Sum of Admt_Prison_Jail</t>
  </si>
  <si>
    <t>Sum of Route_Your_ER</t>
  </si>
  <si>
    <t>Sum of Disp_Acute_This_Hsp</t>
  </si>
  <si>
    <t>Sum of Disp_Other_Care_This_Hsp</t>
  </si>
  <si>
    <t>Sum of Disp_SN_IC_This_Hsp</t>
  </si>
  <si>
    <t>Sum of Disp_Acute_Another_Hsp</t>
  </si>
  <si>
    <t>Sum of Disp_Other_Care_Another_Hsp</t>
  </si>
  <si>
    <t>Sum of Disp_SN_IC_Elsewhere</t>
  </si>
  <si>
    <t>Sum of Disp_Resid_Care</t>
  </si>
  <si>
    <t>Sum of Disp_Prison_Jail</t>
  </si>
  <si>
    <t>Sum of Disp_Against_Med_Adv</t>
  </si>
  <si>
    <t>Sum of Disp_Home_Health</t>
  </si>
  <si>
    <t>Sum of Payer_Medi_Cal</t>
  </si>
  <si>
    <t>Sum of Payer_Priv_Coverage</t>
  </si>
  <si>
    <t>Sum of Payer_Workers_Comp</t>
  </si>
  <si>
    <t>Sum of Payer_County_Indigent_Prog</t>
  </si>
  <si>
    <t>Sum of Payer_Other_Government</t>
  </si>
  <si>
    <t>Sum of Payer_Other_Indigent</t>
  </si>
  <si>
    <t>Sum of Payer_Self_Pay</t>
  </si>
  <si>
    <t>Sum of Payer_Other_Payer</t>
  </si>
  <si>
    <t>Sum of Dx_Endocrine_Metabolism</t>
  </si>
  <si>
    <t>Sum of Dx_Blood_Bloodforming_organs</t>
  </si>
  <si>
    <t>Sum of Dx_Psychoses_Neuroses</t>
  </si>
  <si>
    <t>Sum of Dx_Nervous_Sensory_Systems</t>
  </si>
  <si>
    <t>Sum of Dx_All_Pregnancies</t>
  </si>
  <si>
    <t>Sum of Dx_Skin_disorders</t>
  </si>
  <si>
    <t>Sum of Dx_Congenital_anomalies</t>
  </si>
  <si>
    <t>Sum of Dx_Perinatal_disorders</t>
  </si>
  <si>
    <t>Sum of Dx_Injuries_Drugs_Complications</t>
  </si>
  <si>
    <t>Sum of Dx_Other_Reasons</t>
  </si>
  <si>
    <t>Sum of Pr_Nervous_System</t>
  </si>
  <si>
    <t>Sum of Pr_Endocrine_System</t>
  </si>
  <si>
    <t>Sum of Pr_Nose_Mouth_Pharynx</t>
  </si>
  <si>
    <t>Sum of Pr_Blood_Lymph_Organs</t>
  </si>
  <si>
    <t>Sum of Pr_Male_Reproductive_Organs</t>
  </si>
  <si>
    <t>Sum of Pr_Female_Reproductive_Organs</t>
  </si>
  <si>
    <t>Sum of Pr_OB_Procedures</t>
  </si>
  <si>
    <t>Sum of Pr_Diagnostic_Therapeutic</t>
  </si>
  <si>
    <t>Sum of EC_Rail_Motor_Vehicle</t>
  </si>
  <si>
    <t>Sum of EC_Other_Vehicle_Transport</t>
  </si>
  <si>
    <t>Sum of EC_Accidental_Poisoning</t>
  </si>
  <si>
    <t>Sum of EC_Misadventures_Complication</t>
  </si>
  <si>
    <t>Sum of EC_Accidental_Falls</t>
  </si>
  <si>
    <t>Sum of EC_Fire_Accidents</t>
  </si>
  <si>
    <t>Sum of EC_Natural_Environment</t>
  </si>
  <si>
    <t>Sum of EC_Submersion_Suffocation_Foreig</t>
  </si>
  <si>
    <t>Sum of EC_Other_Accidents</t>
  </si>
  <si>
    <t>Sum of EC_Adverse_Effects_of_Drugs</t>
  </si>
  <si>
    <t>Sum of EC_Self_Inflicted</t>
  </si>
  <si>
    <t>Sum of EC_Inflicted_by_Others</t>
  </si>
  <si>
    <t>Sum of EC_Late_Effects_of_Injury</t>
  </si>
  <si>
    <t>DISCHARGES/DAYS</t>
  </si>
  <si>
    <t>EXPECTED PAYER SOURCE</t>
  </si>
  <si>
    <t>Medicare</t>
  </si>
  <si>
    <t>Medi-Cal</t>
  </si>
  <si>
    <t>Private Coverage</t>
  </si>
  <si>
    <t>Workers' Compensation</t>
  </si>
  <si>
    <t>County Indigent Programs</t>
  </si>
  <si>
    <t>Other Government</t>
  </si>
  <si>
    <t>Other Indigent</t>
  </si>
  <si>
    <t>Self Pay</t>
  </si>
  <si>
    <t>Other Payer</t>
  </si>
  <si>
    <t>ZIP Code</t>
  </si>
  <si>
    <t>Profile Characteristics (Individual Hospital Information will appear only if one hospital is selected)</t>
  </si>
  <si>
    <t>ALAMEDA HOSPITAL</t>
  </si>
  <si>
    <t>2070 CLINTON</t>
  </si>
  <si>
    <t>ALAMEDA</t>
  </si>
  <si>
    <t>City/County</t>
  </si>
  <si>
    <t>NA</t>
  </si>
  <si>
    <t>ALTA BATES SUMMIT MED CTR-ALTA BATES CAMPUS</t>
  </si>
  <si>
    <t>2450 ASHBY STREET</t>
  </si>
  <si>
    <t>BERKELEY</t>
  </si>
  <si>
    <t>Non-Profit</t>
  </si>
  <si>
    <t>CHILDRENS HOSPITAL AND RESEARCH CTR AT OAKLAND</t>
  </si>
  <si>
    <t>747 52ND STREET</t>
  </si>
  <si>
    <t>OAKLAND</t>
  </si>
  <si>
    <t>THUNDER ROAD CHEMICAL DEPENDENCY RECOVERY HOSPITAL</t>
  </si>
  <si>
    <t>EDEN MEDICAL CENTER</t>
  </si>
  <si>
    <t>CASTRO VALLEY</t>
  </si>
  <si>
    <t>2001 DWIGHT WAY</t>
  </si>
  <si>
    <t>1411 EAST 31ST STREET</t>
  </si>
  <si>
    <t>280 W. MACARTHUR BOULEVARD</t>
  </si>
  <si>
    <t>27400 HESPERIAN BOULEVARD</t>
  </si>
  <si>
    <t>HAYWARD</t>
  </si>
  <si>
    <t>KINDRED HOSPITAL - SAN FRANCISCO BAY AREA</t>
  </si>
  <si>
    <t>2800 BENEDICT DRIVE</t>
  </si>
  <si>
    <t>SAN LEANDRO</t>
  </si>
  <si>
    <t>Investor</t>
  </si>
  <si>
    <t>ALTA BATES SUMMIT MED CTR-SUMMIT CAMPUS-HAWTHORNE</t>
  </si>
  <si>
    <t>350 HAWTHORNE AVENUE</t>
  </si>
  <si>
    <t>ST. ROSE HOSPITAL</t>
  </si>
  <si>
    <t>27200 CALAROGA AVENUE</t>
  </si>
  <si>
    <t>WASHINGTON HOSPITAL - FREMONT</t>
  </si>
  <si>
    <t>2000 MOWRY AVENUE</t>
  </si>
  <si>
    <t>FREMONT</t>
  </si>
  <si>
    <t>District</t>
  </si>
  <si>
    <t>SAN LEANDRO HOSPITAL</t>
  </si>
  <si>
    <t>13855 EAST 14TH STREET</t>
  </si>
  <si>
    <t>MPI CHEMICAL DEPENDENCY RECOVERY HOSPITAL</t>
  </si>
  <si>
    <t>3012 SUMMIT STREET, 5TH FLOOR</t>
  </si>
  <si>
    <t>FREMONT HOSPITAL</t>
  </si>
  <si>
    <t>39001 SUNDALE DRIVE</t>
  </si>
  <si>
    <t>TELECARE HERITAGE PSYCHIATRIC HEALTH FACILITY</t>
  </si>
  <si>
    <t>SUTTER AMADOR HOSPITAL</t>
  </si>
  <si>
    <t>200 MISSION BLVD</t>
  </si>
  <si>
    <t>JACKSON</t>
  </si>
  <si>
    <t>BIGGS GRIDLEY MEMORIAL HOSPITAL</t>
  </si>
  <si>
    <t>240 SPRUCE STREET</t>
  </si>
  <si>
    <t>GRIDLEY</t>
  </si>
  <si>
    <t>FEATHER RIVER HOSPITAL</t>
  </si>
  <si>
    <t>5974 PENTZ ROAD</t>
  </si>
  <si>
    <t>PARADISE</t>
  </si>
  <si>
    <t>OROVILLE HOSPITAL</t>
  </si>
  <si>
    <t>2767 OLIVE HIGHWAY</t>
  </si>
  <si>
    <t>OROVILLE</t>
  </si>
  <si>
    <t>1531 ESPLANADE</t>
  </si>
  <si>
    <t>CHICO</t>
  </si>
  <si>
    <t>592 RIO LINDO AVENUE</t>
  </si>
  <si>
    <t>768 MOUNTAIN RANCH ROAD</t>
  </si>
  <si>
    <t>SAN ANDREAS</t>
  </si>
  <si>
    <t>COLUSA REGIONAL MEDICAL CENTER</t>
  </si>
  <si>
    <t>199 EAST WEBSTER STREET</t>
  </si>
  <si>
    <t>COLUSA</t>
  </si>
  <si>
    <t>2000 VALE ROAD</t>
  </si>
  <si>
    <t>SAN PABLO</t>
  </si>
  <si>
    <t>CONTRA COSTA REGIONAL MEDICAL CENTER</t>
  </si>
  <si>
    <t>2500 ALHAMBRA AVENUE</t>
  </si>
  <si>
    <t>MARTINEZ</t>
  </si>
  <si>
    <t>SUTTER DELTA MEDICAL CENTER</t>
  </si>
  <si>
    <t>3901 LONE TREE WAY</t>
  </si>
  <si>
    <t>ANTIOCH</t>
  </si>
  <si>
    <t>1601 YGNACIO VALLEY ROAD</t>
  </si>
  <si>
    <t>WALNUT CREEK</t>
  </si>
  <si>
    <t>1425 SOUTH MAIN STREET</t>
  </si>
  <si>
    <t>2540 EAST STREET</t>
  </si>
  <si>
    <t>CONCORD</t>
  </si>
  <si>
    <t>SAN RAMON REGIONAL MEDICAL CENTER</t>
  </si>
  <si>
    <t>6001 NORRIS CANYON ROAD</t>
  </si>
  <si>
    <t>SAN RAMON</t>
  </si>
  <si>
    <t>2740 GRANT STREET</t>
  </si>
  <si>
    <t>SUTTER COAST HOSPITAL</t>
  </si>
  <si>
    <t>800 EAST WASHINGTON BOULEVARD</t>
  </si>
  <si>
    <t>CRESCENT CITY</t>
  </si>
  <si>
    <t>BARTON MEMORIAL HOSPITAL</t>
  </si>
  <si>
    <t>2170 SOUTH AVENUE</t>
  </si>
  <si>
    <t>SOUTH LAKE TAHOE</t>
  </si>
  <si>
    <t>PLACERVILLE</t>
  </si>
  <si>
    <t>935-B SPRING STREET</t>
  </si>
  <si>
    <t>2755 HERNDON AVENUE</t>
  </si>
  <si>
    <t>CLOVIS</t>
  </si>
  <si>
    <t>COALINGA REGIONAL MEDICAL CENTER</t>
  </si>
  <si>
    <t>1191 PHELPS AVENUE</t>
  </si>
  <si>
    <t>COALINGA</t>
  </si>
  <si>
    <t>FRESNO</t>
  </si>
  <si>
    <t>372 WEST CYPRESS AVENUE</t>
  </si>
  <si>
    <t>REEDLEY</t>
  </si>
  <si>
    <t>ST. AGNES MEDICAL CENTER</t>
  </si>
  <si>
    <t>1303 EAST HERNDON AVENUE</t>
  </si>
  <si>
    <t>SAN JOAQUIN VALLEY REHABILITATION HOSPITAL</t>
  </si>
  <si>
    <t>6125 NORTH FRESNO STREET</t>
  </si>
  <si>
    <t>7300 NORTH FRESNO STREET</t>
  </si>
  <si>
    <t>4411 E. KINGS CANYON ROAD</t>
  </si>
  <si>
    <t>GLENN MEDICAL CENTER</t>
  </si>
  <si>
    <t>1133 WEST SYCAMORE STREET</t>
  </si>
  <si>
    <t>WILLOWS</t>
  </si>
  <si>
    <t>MAD RIVER COMMUNITY HOSPITAL</t>
  </si>
  <si>
    <t>3800 JANES ROAD</t>
  </si>
  <si>
    <t>ARCATA</t>
  </si>
  <si>
    <t>JEROLD PHELPS COMMUNITY HOSPITAL</t>
  </si>
  <si>
    <t>733 CEDAR STREET</t>
  </si>
  <si>
    <t>GARBERVILLE</t>
  </si>
  <si>
    <t>REDWOOD MEMORIAL HOSPITAL</t>
  </si>
  <si>
    <t>3300 RENNER DRIVE</t>
  </si>
  <si>
    <t>FORTUNA</t>
  </si>
  <si>
    <t>ST. JOSEPH HOSPITAL - EUREKA</t>
  </si>
  <si>
    <t>2700 DOLBEER STREET</t>
  </si>
  <si>
    <t>EUREKA</t>
  </si>
  <si>
    <t>SEMPERVIRENS P.H.F.</t>
  </si>
  <si>
    <t>720 WOOD STREET</t>
  </si>
  <si>
    <t>EL CENTRO REGIONAL MEDICAL CENTER</t>
  </si>
  <si>
    <t>1415 ROSS AVENUE</t>
  </si>
  <si>
    <t>EL CENTRO</t>
  </si>
  <si>
    <t>207 WEST LEGION ROAD</t>
  </si>
  <si>
    <t>BRAWLEY</t>
  </si>
  <si>
    <t>NORTHERN INYO HOSPITAL</t>
  </si>
  <si>
    <t>150 PIONEER LANE</t>
  </si>
  <si>
    <t>BISHOP</t>
  </si>
  <si>
    <t>SOUTHERN INYO HOSPITAL</t>
  </si>
  <si>
    <t>501 EAST LOCUST STREET</t>
  </si>
  <si>
    <t>LONE PINE</t>
  </si>
  <si>
    <t>DELANO REGIONAL MEDICAL CENTER</t>
  </si>
  <si>
    <t>1401 GARCES HIGHWAY</t>
  </si>
  <si>
    <t>DELANO</t>
  </si>
  <si>
    <t>BAKERSFIELD</t>
  </si>
  <si>
    <t>KERN MEDICAL CENTER</t>
  </si>
  <si>
    <t>KERN VALLEY HEALTHCARE DISTRICT</t>
  </si>
  <si>
    <t>6412 LAUREL AVENUE</t>
  </si>
  <si>
    <t>LAKE ISABELLA</t>
  </si>
  <si>
    <t>MERCY HOSPITAL - BAKERSFIELD</t>
  </si>
  <si>
    <t>2215 TRUXTUN AVENUE</t>
  </si>
  <si>
    <t>GOOD SAMARITAN HOSPITAL-BAKERSFIELD</t>
  </si>
  <si>
    <t>901 OLIVE DRIVE</t>
  </si>
  <si>
    <t>RIDGECREST REGIONAL HOSPITAL</t>
  </si>
  <si>
    <t>1081 NORTH CHINA LAKE BLVD.</t>
  </si>
  <si>
    <t>RIDGECREST</t>
  </si>
  <si>
    <t>SAN JOAQUIN COMMUNITY HOSPITAL</t>
  </si>
  <si>
    <t>TEHACHAPI HOSPITAL</t>
  </si>
  <si>
    <t>115 WEST E STREET</t>
  </si>
  <si>
    <t>TEHACHAPI</t>
  </si>
  <si>
    <t>HEALTHSOUTH BAKERSFIELD REHABILITATION HOSPITAL</t>
  </si>
  <si>
    <t>5001 COMMERCE DRIVE</t>
  </si>
  <si>
    <t>BAKERSFIELD HEART HOSPITAL</t>
  </si>
  <si>
    <t>3001 SILLECT AVENUE</t>
  </si>
  <si>
    <t>HANFORD</t>
  </si>
  <si>
    <t>CENTRAL VALLEY GENERAL HOSPITAL</t>
  </si>
  <si>
    <t>1025 NORTH DOUTY STREET</t>
  </si>
  <si>
    <t>15630 18TH AVE - HWY 53</t>
  </si>
  <si>
    <t>CLEARLAKE</t>
  </si>
  <si>
    <t>SUTTER LAKESIDE HOSPITAL</t>
  </si>
  <si>
    <t>5176 HILL ROAD EAST</t>
  </si>
  <si>
    <t>LAKEPORT</t>
  </si>
  <si>
    <t>BANNER LASSEN MEDICAL CENTER</t>
  </si>
  <si>
    <t>1800 SPRING RIDGE DRIVE</t>
  </si>
  <si>
    <t>SUSANVILLE</t>
  </si>
  <si>
    <t>100 SOUTH RAYMOND AVENUE</t>
  </si>
  <si>
    <t>ALHAMBRA</t>
  </si>
  <si>
    <t>BHC ALHAMBRA HOSPITAL</t>
  </si>
  <si>
    <t>4619 ROSEMEAD BOULEVARD</t>
  </si>
  <si>
    <t>ROSEMEAD</t>
  </si>
  <si>
    <t>1600 WEST AVENUE J</t>
  </si>
  <si>
    <t>LANCASTER</t>
  </si>
  <si>
    <t>CATALINA ISLAND MEDICAL CENTER</t>
  </si>
  <si>
    <t>100 FALLS CANYON ROAD</t>
  </si>
  <si>
    <t>AVALON</t>
  </si>
  <si>
    <t>14148 FRANCISQUITO AVENUE</t>
  </si>
  <si>
    <t>BALDWIN PARK</t>
  </si>
  <si>
    <t>BARLOW RESPIRATORY HOSPITAL</t>
  </si>
  <si>
    <t>2000 STADIUM WAY</t>
  </si>
  <si>
    <t>LOS ANGELES</t>
  </si>
  <si>
    <t>LONG BEACH</t>
  </si>
  <si>
    <t>BEVERLY HOSPITAL</t>
  </si>
  <si>
    <t>309 WEST BEVERLY BOULEVARD</t>
  </si>
  <si>
    <t>MONTEBELLO</t>
  </si>
  <si>
    <t>3828 DELMAS TERRACE</t>
  </si>
  <si>
    <t>CULVER CITY</t>
  </si>
  <si>
    <t>CALIFORNIA HOSPITAL MEDICAL CENTER - LOS ANGELES</t>
  </si>
  <si>
    <t>1401 SOUTH GRAND AVENUE</t>
  </si>
  <si>
    <t>CASA COLINA HOSPITAL FOR REHAB MEDICINE</t>
  </si>
  <si>
    <t>255 EAST BONITA AVENUE</t>
  </si>
  <si>
    <t>POMONA</t>
  </si>
  <si>
    <t>555 EAST HARDY STREET</t>
  </si>
  <si>
    <t>INGLEWOOD</t>
  </si>
  <si>
    <t>KEDREN COMMUNITY MENTAL HEALTH CENTER</t>
  </si>
  <si>
    <t>4211 SOUTH AVALON BOULEVARD</t>
  </si>
  <si>
    <t>21530 SOUTH PIONEER BOULEVARD</t>
  </si>
  <si>
    <t>HAWAIIAN GARDENS</t>
  </si>
  <si>
    <t>AURORA CHARTER OAK</t>
  </si>
  <si>
    <t>1161 EAST COVINA BOULEVARD</t>
  </si>
  <si>
    <t>COVINA</t>
  </si>
  <si>
    <t>4650 SUNSET BOULEVARD</t>
  </si>
  <si>
    <t>1500 EAST DUARTE ROAD</t>
  </si>
  <si>
    <t>DUARTE</t>
  </si>
  <si>
    <t>COLLEGE HOSPITAL</t>
  </si>
  <si>
    <t>10802 COLLEGE PLACE</t>
  </si>
  <si>
    <t>CERRITOS</t>
  </si>
  <si>
    <t>1246 WEST 155TH STREET</t>
  </si>
  <si>
    <t>GARDENA</t>
  </si>
  <si>
    <t>2623 EAST SLAUSON AVENUE</t>
  </si>
  <si>
    <t>HUNTINGTON PARK</t>
  </si>
  <si>
    <t>LOS ANGELES COMMUNITY HOSPITAL</t>
  </si>
  <si>
    <t>4081 EAST OLYMPIC BOULEVARD</t>
  </si>
  <si>
    <t>SAN GABRIEL VALLEY MEDICAL CENTER</t>
  </si>
  <si>
    <t>438 W. LAS TUNAS DRIVE</t>
  </si>
  <si>
    <t>SAN GABRIEL</t>
  </si>
  <si>
    <t>DEL AMO HOSPITAL</t>
  </si>
  <si>
    <t>23700 CAMINO DEL SOL</t>
  </si>
  <si>
    <t>TORRANCE</t>
  </si>
  <si>
    <t>LAKEWOOD REGIONAL MEDICAL CENTER</t>
  </si>
  <si>
    <t>3700 EAST SOUTH STREET</t>
  </si>
  <si>
    <t>LAKEWOOD</t>
  </si>
  <si>
    <t>11500 BROOKSHIRE AVENUE</t>
  </si>
  <si>
    <t>DOWNEY</t>
  </si>
  <si>
    <t>EAST LOS ANGELES DOCTORS HOSPITAL</t>
  </si>
  <si>
    <t>4060 WHITTIER BOULEVARD</t>
  </si>
  <si>
    <t>16237 VENTURA BOULEVARD</t>
  </si>
  <si>
    <t>ENCINO</t>
  </si>
  <si>
    <t>FOOTHILL PRESBYTERIAN HOSPITAL-JOHNSTON MEMORIAL</t>
  </si>
  <si>
    <t>250 SOUTH GRAND AVENUE</t>
  </si>
  <si>
    <t>GLENDORA</t>
  </si>
  <si>
    <t>KINDRED HOSPITAL - LOS ANGELES</t>
  </si>
  <si>
    <t>5525 WEST SLAUSON AVENUE</t>
  </si>
  <si>
    <t>531 WEST COLLEGE STREET</t>
  </si>
  <si>
    <t>GARFIELD MEDICAL CENTER</t>
  </si>
  <si>
    <t>525 NORTH GARFIELD AVENUE</t>
  </si>
  <si>
    <t>MONTEREY PARK</t>
  </si>
  <si>
    <t>GATEWAYS HOSPITAL AND MENTAL HEALTH CENTER</t>
  </si>
  <si>
    <t>1891 EFFIE STREET</t>
  </si>
  <si>
    <t>GLENDALE</t>
  </si>
  <si>
    <t>150 WEST ROUTE 66</t>
  </si>
  <si>
    <t>GREATER EL MONTE COMMUNITY HOSPITAL</t>
  </si>
  <si>
    <t>1701 SANTA ANITA AVENUE</t>
  </si>
  <si>
    <t>SOUTH EL MONTE</t>
  </si>
  <si>
    <t>6245 DE LONGPRE AVENUE</t>
  </si>
  <si>
    <t>HOLLYWOOD</t>
  </si>
  <si>
    <t>HOLLYWOOD PRESBYTERIAN MEDICAL CENTER</t>
  </si>
  <si>
    <t>1300 NORTH VERMONT AVENUE</t>
  </si>
  <si>
    <t>PROVIDENCE HOLY CROSS MEDICAL CENTER</t>
  </si>
  <si>
    <t>15031 RINALDI STREET</t>
  </si>
  <si>
    <t>MISSION HILLS</t>
  </si>
  <si>
    <t>GOOD SAMARITAN HOSPITAL-LOS ANGELES</t>
  </si>
  <si>
    <t>1225 WILSHIRE BOULEVARD</t>
  </si>
  <si>
    <t>HUNTINGTON MEMORIAL HOSPITAL</t>
  </si>
  <si>
    <t>100 W. CALIFORNIA BOULEVARD</t>
  </si>
  <si>
    <t>PASADENA</t>
  </si>
  <si>
    <t>CITRUS VALLEY MEDICAL CENTER - IC CAMPUS</t>
  </si>
  <si>
    <t>210 W. SAN BERNARDINO ROAD</t>
  </si>
  <si>
    <t>TORRANCE MEMORIAL MEDICAL CENTER</t>
  </si>
  <si>
    <t>3330 WEST LOMITA BOULEVARD</t>
  </si>
  <si>
    <t>4867 SUNSET BOULEVARD</t>
  </si>
  <si>
    <t>25825 SOUTH VERMONT AVENUE</t>
  </si>
  <si>
    <t>HARBOR CITY</t>
  </si>
  <si>
    <t>13652 CANTARA STREET</t>
  </si>
  <si>
    <t>PANORAMA CITY</t>
  </si>
  <si>
    <t>6041 CADILLAC AVENUE</t>
  </si>
  <si>
    <t>KINDRED HOSPITAL - LA MIRADA</t>
  </si>
  <si>
    <t>14900 EAST IMPERIAL HIGHWAY</t>
  </si>
  <si>
    <t>LA MIRADA</t>
  </si>
  <si>
    <t>2900 EAST DEL MAR BOULEVARD</t>
  </si>
  <si>
    <t>443 SOUTH SOTO STREET</t>
  </si>
  <si>
    <t>4101 TORRANCE BOULEVARD</t>
  </si>
  <si>
    <t>1720 TERMINO AVENUE</t>
  </si>
  <si>
    <t>4650 LINCOLN BOULEVARD</t>
  </si>
  <si>
    <t>MARINA DEL REY</t>
  </si>
  <si>
    <t>18321 CLARK STREET</t>
  </si>
  <si>
    <t>TARZANA</t>
  </si>
  <si>
    <t>MEMORIAL HOSPITAL OF GARDENA</t>
  </si>
  <si>
    <t>1145 W. REDONDO BEACH BLVD.</t>
  </si>
  <si>
    <t>GLENDALE MEMORIAL HOSPITAL AND HEALTH CENTER</t>
  </si>
  <si>
    <t>1420 SOUTH CENTRAL AVENUE</t>
  </si>
  <si>
    <t>MISSION COMMUNITY HOSPITAL - PANORAMA CAMPUS</t>
  </si>
  <si>
    <t>14850 ROSCOE BOULEVARD</t>
  </si>
  <si>
    <t>LONG BEACH MEMORIAL MEDICAL CENTER</t>
  </si>
  <si>
    <t>2801 ATLANTIC AVENUE</t>
  </si>
  <si>
    <t>METHODIST HOSPITAL OF SOUTHERN CALIFORNIA</t>
  </si>
  <si>
    <t>300 WEST HUNTINGTON DRIVE</t>
  </si>
  <si>
    <t>ARCADIA</t>
  </si>
  <si>
    <t>OLYMPIA MEDICAL CENTER</t>
  </si>
  <si>
    <t>MONTEREY PARK HOSPITAL</t>
  </si>
  <si>
    <t>900 SOUTH ATLANTIC BOULEVARD</t>
  </si>
  <si>
    <t>MOTION PICTURE AND TELEVISION HOSPITAL</t>
  </si>
  <si>
    <t>23388 MULHOLLAND DRIVE</t>
  </si>
  <si>
    <t>WOODLAND HILLS</t>
  </si>
  <si>
    <t>CEDARS SINAI MEDICAL CENTER</t>
  </si>
  <si>
    <t>8700 BEVERLY BOULEVARD</t>
  </si>
  <si>
    <t>NORTHRIDGE HOSPITAL MEDICAL CENTER</t>
  </si>
  <si>
    <t>18300 ROSCOE BOULEVARD</t>
  </si>
  <si>
    <t>NORTHRIDGE</t>
  </si>
  <si>
    <t>NORWALK COMMUNITY HOSPITAL</t>
  </si>
  <si>
    <t>13222 BLOOMFIELD AVENUE</t>
  </si>
  <si>
    <t>NORWALK</t>
  </si>
  <si>
    <t>2776 PACIFIC AVENUE</t>
  </si>
  <si>
    <t>POMONA VALLEY HOSPITAL MEDICAL CENTER</t>
  </si>
  <si>
    <t>1798 NORTH GAREY AVENUE</t>
  </si>
  <si>
    <t>PRESBYTERIAN INTERCOMMUNITY HOSPITAL</t>
  </si>
  <si>
    <t>12401 EAST WASHINGTON BLVD.</t>
  </si>
  <si>
    <t>WHITTIER</t>
  </si>
  <si>
    <t>CITRUS VALLEY MEDICAL CENTER - QV CAMPUS</t>
  </si>
  <si>
    <t>1115 SOUTH SUNSET AVENUE</t>
  </si>
  <si>
    <t>WEST COVINA</t>
  </si>
  <si>
    <t>1711 WEST TEMPLE STREET</t>
  </si>
  <si>
    <t>SAN DIMAS COMMUNITY HOSPITAL</t>
  </si>
  <si>
    <t>1350 WEST COVINA BOULEVARD</t>
  </si>
  <si>
    <t>SAN DIMAS</t>
  </si>
  <si>
    <t>1300 WEST SEVENTH STREET</t>
  </si>
  <si>
    <t>SAN PEDRO</t>
  </si>
  <si>
    <t>MIRACLE MILE MEDICAL CENTER</t>
  </si>
  <si>
    <t>6000 SAN VICENTE BOULEVARD</t>
  </si>
  <si>
    <t>1250 16TH STREET</t>
  </si>
  <si>
    <t>SANTA MONICA</t>
  </si>
  <si>
    <t>PACIFICA HOSPITAL OF THE VALLEY</t>
  </si>
  <si>
    <t>9449 SAN FERNANDO ROAD</t>
  </si>
  <si>
    <t>SUN VALLEY</t>
  </si>
  <si>
    <t>4929 VAN NUYS BOULEVARD</t>
  </si>
  <si>
    <t>SHERMAN OAKS</t>
  </si>
  <si>
    <t>3160 GENEVA STREET</t>
  </si>
  <si>
    <t>ST. FRANCIS MEDICAL CENTER</t>
  </si>
  <si>
    <t>LYNWOOD</t>
  </si>
  <si>
    <t>PROVIDENCE SAINT JOSEPH MEDICAL CENTER</t>
  </si>
  <si>
    <t>501 SO. BUENA VISTA</t>
  </si>
  <si>
    <t>BURBANK</t>
  </si>
  <si>
    <t>ST. VINCENT MEDICAL CENTER</t>
  </si>
  <si>
    <t>2131 WEST 3RD STREET</t>
  </si>
  <si>
    <t>13100 SOUTH STUDEBAKER ROAD</t>
  </si>
  <si>
    <t>TARZANA TREATMENT CENTER</t>
  </si>
  <si>
    <t>18646 OXNARD STREET</t>
  </si>
  <si>
    <t>TEMPLE COMMUNITY HOSPITAL</t>
  </si>
  <si>
    <t>235 NORTH HOOVER STREET</t>
  </si>
  <si>
    <t>VALLEY PRESBYTERIAN HOSPITAL</t>
  </si>
  <si>
    <t>15107 VAN OWEN STREET</t>
  </si>
  <si>
    <t>VAN NUYS</t>
  </si>
  <si>
    <t>1812 VERDUGO BOULEVARD</t>
  </si>
  <si>
    <t>DOCTORS HOSPITAL OF WEST COVINA, INC</t>
  </si>
  <si>
    <t>725 SOUTH ORANGE AVENUE</t>
  </si>
  <si>
    <t>WEST HILLS HOSPITAL AND MEDICAL CENTER</t>
  </si>
  <si>
    <t>7300 MEDICAL CENTER DRIVE</t>
  </si>
  <si>
    <t>WHITE MEMORIAL MEDICAL CENTER</t>
  </si>
  <si>
    <t>1720 CESAR E. CHAVEZ AVENUE</t>
  </si>
  <si>
    <t>WHITTIER HOSPITAL MEDICAL CENTER</t>
  </si>
  <si>
    <t>9080 COLIMA ROAD</t>
  </si>
  <si>
    <t>23845 WEST MCBEAN PARKWAY</t>
  </si>
  <si>
    <t>VALENCIA</t>
  </si>
  <si>
    <t>USC KENNETH NORRIS, JR. CANCER HOSPITAL</t>
  </si>
  <si>
    <t>1441 EASTLAKE AVENUE</t>
  </si>
  <si>
    <t>TOM REDGATE MEMORIAL RECOVERY CENTER</t>
  </si>
  <si>
    <t>1775 CHESTNUT STREET</t>
  </si>
  <si>
    <t>1000 WEST CARSON STREET</t>
  </si>
  <si>
    <t>1200 NORTH STATE STREET</t>
  </si>
  <si>
    <t>LOS ANGELES COUNTY OLIVE VIEW-UCLA MEDICAL CENTER</t>
  </si>
  <si>
    <t>14445 OLIVE VIEW DRIVE</t>
  </si>
  <si>
    <t>SYLMAR</t>
  </si>
  <si>
    <t>LAC/RANCHO LOS AMIGOS NATIONAL REHAB CENTER</t>
  </si>
  <si>
    <t>7601 EAST IMPERIAL HIGHWAY</t>
  </si>
  <si>
    <t>5601 DE SOTO AVENUE</t>
  </si>
  <si>
    <t>AMERICAN RECOVERY CENTER</t>
  </si>
  <si>
    <t>2180 WEST VALLEY BOULEVARD</t>
  </si>
  <si>
    <t>1500 SAN PABLO STREET</t>
  </si>
  <si>
    <t>STAR VIEW ADOLESCENT - P H F</t>
  </si>
  <si>
    <t>4025 WEST 226 STREET</t>
  </si>
  <si>
    <t>LA CASA PSYCHIATRIC HEALTH FACILITY</t>
  </si>
  <si>
    <t>6060 PARAMOUNT BLVD.</t>
  </si>
  <si>
    <t>1011 BALDWIN PARK BLVD.</t>
  </si>
  <si>
    <t>MADERA COMMUNITY HOSPITAL</t>
  </si>
  <si>
    <t>1250 EAST ALMOND AVENUE</t>
  </si>
  <si>
    <t>MADERA</t>
  </si>
  <si>
    <t>99 MONTECILLO ROAD</t>
  </si>
  <si>
    <t>SAN RAFAEL</t>
  </si>
  <si>
    <t>1125 SIR FRANCIS DRAKE BLVD.</t>
  </si>
  <si>
    <t>KENTFIELD</t>
  </si>
  <si>
    <t>MARIN GENERAL HOSPITAL</t>
  </si>
  <si>
    <t>250 BON AIR ROAD</t>
  </si>
  <si>
    <t>GREENBRAE</t>
  </si>
  <si>
    <t>180 ROLAND WAY</t>
  </si>
  <si>
    <t>NOVATO</t>
  </si>
  <si>
    <t>JOHN C FREMONT HEALTHCARE DISTRICT</t>
  </si>
  <si>
    <t>5189 HOSPITAL RD., PO BOX 216</t>
  </si>
  <si>
    <t>MARIPOSA</t>
  </si>
  <si>
    <t>FRANK R HOWARD MEMORIAL HOSPITAL</t>
  </si>
  <si>
    <t>1 MADRONE STREET</t>
  </si>
  <si>
    <t>WILLITS</t>
  </si>
  <si>
    <t>MENDOCINO COAST DISTRICT HOSPITAL</t>
  </si>
  <si>
    <t>700 RIVER DRIVE</t>
  </si>
  <si>
    <t>FORT BRAGG</t>
  </si>
  <si>
    <t>275 HOSPITAL DRIVE</t>
  </si>
  <si>
    <t>UKIAH</t>
  </si>
  <si>
    <t>MEMORIAL HOSPITAL LOS BANOS</t>
  </si>
  <si>
    <t>520 WEST I STREET</t>
  </si>
  <si>
    <t>LOS BANOS</t>
  </si>
  <si>
    <t>MERCED</t>
  </si>
  <si>
    <t>MARIE GREEN PSYCHIATRIC CENTER - P H F</t>
  </si>
  <si>
    <t>300 EAST 15TH STREET</t>
  </si>
  <si>
    <t>SURPRISE VALLEY COMMUNITY HOSPITAL</t>
  </si>
  <si>
    <t>CEDARVILLE</t>
  </si>
  <si>
    <t>MODOC MEDICAL CENTER</t>
  </si>
  <si>
    <t>ALTURAS</t>
  </si>
  <si>
    <t>MAMMOTH HOSPITAL</t>
  </si>
  <si>
    <t>85 SIERRA PARK ROAD</t>
  </si>
  <si>
    <t>MAMMOTH LAKES</t>
  </si>
  <si>
    <t>23625 W. R. HOLMAN HIGHWAY</t>
  </si>
  <si>
    <t>MONTEREY</t>
  </si>
  <si>
    <t>GEORGE L MEE MEMORIAL HOSPITAL</t>
  </si>
  <si>
    <t>300 CANAL STREET</t>
  </si>
  <si>
    <t>KING CITY</t>
  </si>
  <si>
    <t>SALINAS VALLEY MEMORIAL HOSPITAL</t>
  </si>
  <si>
    <t>450 EAST ROMIE LANE</t>
  </si>
  <si>
    <t>SALINAS</t>
  </si>
  <si>
    <t>NATIVIDAD MEDICAL CENTER</t>
  </si>
  <si>
    <t>1441 CONSTITUTION BOULEVARD</t>
  </si>
  <si>
    <t>QUEEN OF THE VALLEY HOSPITAL - NAPA</t>
  </si>
  <si>
    <t>1000 TRANCAS STREET</t>
  </si>
  <si>
    <t>NAPA</t>
  </si>
  <si>
    <t>ST. HELENA HOSPITAL</t>
  </si>
  <si>
    <t>SIERRA NEVADA MEMORIAL HOSPITAL</t>
  </si>
  <si>
    <t>155 GLASSON WAY</t>
  </si>
  <si>
    <t>GRASS VALLEY</t>
  </si>
  <si>
    <t>TAHOE FOREST HOSPITAL</t>
  </si>
  <si>
    <t>TRUCKEE</t>
  </si>
  <si>
    <t>ORANGE</t>
  </si>
  <si>
    <t>ORANGE COAST MEMORIAL MEDICAL CENTER</t>
  </si>
  <si>
    <t>9920 TALBERT AVENUE</t>
  </si>
  <si>
    <t>FOUNTAIN VALLEY</t>
  </si>
  <si>
    <t>ANAHEIM</t>
  </si>
  <si>
    <t>CENTINELA HOSPITAL MEDICAL CENTER</t>
  </si>
  <si>
    <t>DOCTORS MEDICAL CENTER - SAN PABLO</t>
  </si>
  <si>
    <t>FRESNO HEART AND SURGICAL HOSPITAL</t>
  </si>
  <si>
    <t>FRESNO SURGICAL HOSPITAL</t>
  </si>
  <si>
    <t>JOYCE EISENBERG KEEFER MEDICAL CENTER</t>
  </si>
  <si>
    <t>7150 TAMPA AVENUE</t>
  </si>
  <si>
    <t>RESEDA</t>
  </si>
  <si>
    <t>700 LAWRENCE EXPRESSWAY</t>
  </si>
  <si>
    <t>4501 SAND CREEK ROAD</t>
  </si>
  <si>
    <t>LOMA LINDA UNIVERSITY BEHAVIORAL MEDICINE CENTER</t>
  </si>
  <si>
    <t>2224 MEDICAL CENTER DRIVE</t>
  </si>
  <si>
    <t>PERRIS</t>
  </si>
  <si>
    <t>1111 WEST LA PALMA AVENUE</t>
  </si>
  <si>
    <t>875 NORTH BREA BOULEVARD</t>
  </si>
  <si>
    <t>BREA</t>
  </si>
  <si>
    <t>2601 EAST CHAPMAN AVENUE</t>
  </si>
  <si>
    <t>COLLEGE HOSPITAL COSTA MESA</t>
  </si>
  <si>
    <t>301 VICTORIA STREET</t>
  </si>
  <si>
    <t>COSTA MESA</t>
  </si>
  <si>
    <t>17100 EUCLID STREET</t>
  </si>
  <si>
    <t>1025 SOUTH ANAHEIM BLVD.</t>
  </si>
  <si>
    <t>HOAG MEMORIAL HOSPITAL PRESBYTERIAN</t>
  </si>
  <si>
    <t>NEWPORT BEACH</t>
  </si>
  <si>
    <t>HUNTINGTON BEACH HOSPITAL</t>
  </si>
  <si>
    <t>17772 BEACH BOULEVARD</t>
  </si>
  <si>
    <t>HUNTINGTON BEACH</t>
  </si>
  <si>
    <t>LA PALMA INTERCOMMUNITY HOSPITAL</t>
  </si>
  <si>
    <t>7901 WALKER STREET</t>
  </si>
  <si>
    <t>LA PALMA</t>
  </si>
  <si>
    <t>LOS ALAMITOS MEDICAL CENTER</t>
  </si>
  <si>
    <t>3751 KATELLA AVENUE</t>
  </si>
  <si>
    <t>LOS ALAMITOS</t>
  </si>
  <si>
    <t>SANTA ANA</t>
  </si>
  <si>
    <t>MISSION HOSPITAL REGIONAL MEDICAL CENTER</t>
  </si>
  <si>
    <t>27700 MEDICAL CENTER ROAD</t>
  </si>
  <si>
    <t>MISSION VIEJO</t>
  </si>
  <si>
    <t>UNIVERSITY OF CALIFORNIA IRVINE MEDICAL CENTER</t>
  </si>
  <si>
    <t>101 CITY DRIVE SOUTH</t>
  </si>
  <si>
    <t>GARDEN GROVE HOSPITAL AND MEDICAL CENTER</t>
  </si>
  <si>
    <t>12601 GARDEN GROVE BLVD.</t>
  </si>
  <si>
    <t>GARDEN GROVE</t>
  </si>
  <si>
    <t>PLACENTIA LINDA HOSPITAL</t>
  </si>
  <si>
    <t>1301 NORTH ROSE DRIVE</t>
  </si>
  <si>
    <t>PLACENTIA</t>
  </si>
  <si>
    <t>NEWPORT BAY HOSPITAL</t>
  </si>
  <si>
    <t>1501 EAST 16TH STREET</t>
  </si>
  <si>
    <t>24451 HEALTH CENTER DRIVE</t>
  </si>
  <si>
    <t>LAGUNA HILLS</t>
  </si>
  <si>
    <t>31872 COAST HIGHWAY</t>
  </si>
  <si>
    <t>LAGUNA BEACH</t>
  </si>
  <si>
    <t>ST. JOSEPH HOSPITAL - ORANGE</t>
  </si>
  <si>
    <t>1100 WEST STEWART DRIVE</t>
  </si>
  <si>
    <t>ST. JUDE MEDICAL CENTER</t>
  </si>
  <si>
    <t>101 EAST VALENCIA MESA DRIVE</t>
  </si>
  <si>
    <t>FULLERTON</t>
  </si>
  <si>
    <t>14662 NEWPORT AVENUE</t>
  </si>
  <si>
    <t>TUSTIN</t>
  </si>
  <si>
    <t>3033 WEST ORANGE AVENUE</t>
  </si>
  <si>
    <t>200 HOSPITAL CIRCLE</t>
  </si>
  <si>
    <t>WESTMINSTER</t>
  </si>
  <si>
    <t>1001 NORTH TUSTIN AVENUE</t>
  </si>
  <si>
    <t>IRVINE</t>
  </si>
  <si>
    <t>HEALTHSOUTH TUSTIN REHABILITATION HOSPITAL</t>
  </si>
  <si>
    <t>14851 YORBA STREET</t>
  </si>
  <si>
    <t>27700 MEDICAL CTR. RD., 5TH FL</t>
  </si>
  <si>
    <t>393 S, TUSTIN STREET</t>
  </si>
  <si>
    <t>SUTTER AUBURN FAITH HOSPITAL</t>
  </si>
  <si>
    <t>11815 EDUCATION STREET</t>
  </si>
  <si>
    <t>AUBURN</t>
  </si>
  <si>
    <t>SUTTER ROSEVILLE MEDICAL CENTER</t>
  </si>
  <si>
    <t>ONE MEDICAL PLAZA</t>
  </si>
  <si>
    <t>ROSEVILLE</t>
  </si>
  <si>
    <t>TELECARE PLACER COUNTY PSYCHIATRIC HEALTH FACILITY</t>
  </si>
  <si>
    <t>EASTERN PLUMAS HOSPITAL-PORTOLA CAMPUS</t>
  </si>
  <si>
    <t>500 1ST STREET</t>
  </si>
  <si>
    <t>PORTOLA</t>
  </si>
  <si>
    <t>PLUMAS DISTRICT HOSPITAL</t>
  </si>
  <si>
    <t>1065 BUCKS LAKE ROAD</t>
  </si>
  <si>
    <t>QUINCY</t>
  </si>
  <si>
    <t>130 BRENTWOOD DRIVE</t>
  </si>
  <si>
    <t>CHESTER</t>
  </si>
  <si>
    <t>BETTY FORD CENTER AT EISENHOWER, THE</t>
  </si>
  <si>
    <t>39000 BOB HOPE DRIVE</t>
  </si>
  <si>
    <t>RANCHO MIRAGE</t>
  </si>
  <si>
    <t>CORONA REGIONAL MEDICAL CENTER-MAIN</t>
  </si>
  <si>
    <t>800 SOUTH MAIN STREET</t>
  </si>
  <si>
    <t>CORONA</t>
  </si>
  <si>
    <t>DESERT REGIONAL MEDICAL CENTER</t>
  </si>
  <si>
    <t>1150 NORTH INDIAN CANYON DRIVE</t>
  </si>
  <si>
    <t>PALM SPRINGS</t>
  </si>
  <si>
    <t>HEMET VALLEY MEDICAL CENTER</t>
  </si>
  <si>
    <t>1117 EAST DEVONSHIRE</t>
  </si>
  <si>
    <t>HEMET</t>
  </si>
  <si>
    <t>JOHN F KENNEDY MEMORIAL HOSPITAL</t>
  </si>
  <si>
    <t>INDIO</t>
  </si>
  <si>
    <t>5900 BROCKTON AVENUE</t>
  </si>
  <si>
    <t>RIVERSIDE</t>
  </si>
  <si>
    <t>PALO VERDE HOSPITAL</t>
  </si>
  <si>
    <t>250 NORTH FIRST STREET</t>
  </si>
  <si>
    <t>BLYTHE</t>
  </si>
  <si>
    <t>PARKVIEW COMMUNITY HOSPITAL MEDICAL CENTER</t>
  </si>
  <si>
    <t>3865 JACKSON STREET</t>
  </si>
  <si>
    <t>RIVERSIDE COMMUNITY HOSPITAL</t>
  </si>
  <si>
    <t>4445 MAGNOLIA AVENUE</t>
  </si>
  <si>
    <t>SAN GORGONIO MEMORIAL HOSPITAL</t>
  </si>
  <si>
    <t>600 HIGHLAND SPRINGS AVENUE</t>
  </si>
  <si>
    <t>BANNING</t>
  </si>
  <si>
    <t>MENIFEE VALLEY MEDICAL CENTER</t>
  </si>
  <si>
    <t>28400 MCCALL BOULEVARD</t>
  </si>
  <si>
    <t>SUN CITY</t>
  </si>
  <si>
    <t>TOC_Acute</t>
  </si>
  <si>
    <t>TOC_SN_IC</t>
  </si>
  <si>
    <t>TOC_Psych</t>
  </si>
  <si>
    <t>TOC_Chem_Dep</t>
  </si>
  <si>
    <t>TOC_Rehab</t>
  </si>
  <si>
    <t>TOC_Unknown</t>
  </si>
  <si>
    <t>Sex_Male</t>
  </si>
  <si>
    <t>Sex_Female</t>
  </si>
  <si>
    <t>Age_Under_1</t>
  </si>
  <si>
    <t>Age_01_09</t>
  </si>
  <si>
    <t>Age_10_19</t>
  </si>
  <si>
    <t>Age_20_29</t>
  </si>
  <si>
    <t>Age_30_39</t>
  </si>
  <si>
    <t>Age_40_49</t>
  </si>
  <si>
    <t>Age_50_59</t>
  </si>
  <si>
    <t>Age_60_69</t>
  </si>
  <si>
    <t>Age_70_79</t>
  </si>
  <si>
    <t>Age_80_</t>
  </si>
  <si>
    <t>Age_Unknown</t>
  </si>
  <si>
    <t>RaceGrp_White</t>
  </si>
  <si>
    <t>RaceGrp_Black</t>
  </si>
  <si>
    <t>RaceGrp_Hispanic</t>
  </si>
  <si>
    <t>RaceGrp_Asian</t>
  </si>
  <si>
    <t>RaceGrp_Native_Am</t>
  </si>
  <si>
    <t>RaceGrp_Other</t>
  </si>
  <si>
    <t>RaceGrp_Unknown</t>
  </si>
  <si>
    <t>Admt_Home</t>
  </si>
  <si>
    <t>Admt_Resid_Care</t>
  </si>
  <si>
    <t>Admt_Ambul_Surgery</t>
  </si>
  <si>
    <t>Admt_SN_IC</t>
  </si>
  <si>
    <t>Admt_Acute_Inpt_Hosp_Care</t>
  </si>
  <si>
    <t>Admt_Other_Inpt_Hosp_Care</t>
  </si>
  <si>
    <t>Admt_Newborn</t>
  </si>
  <si>
    <t>Admt_Prison_Jail</t>
  </si>
  <si>
    <t>Admt_Other</t>
  </si>
  <si>
    <t>Admt_Unknown</t>
  </si>
  <si>
    <t>Route_Your_ER</t>
  </si>
  <si>
    <t>Route_Not_Your_ER</t>
  </si>
  <si>
    <t>Route_Unknown</t>
  </si>
  <si>
    <t>Adm_Scheduled</t>
  </si>
  <si>
    <t>Adm_Unscheduled</t>
  </si>
  <si>
    <t>Adm_Unknown</t>
  </si>
  <si>
    <t>Disp_Routine</t>
  </si>
  <si>
    <t>Disp_Acute_This_Hsp</t>
  </si>
  <si>
    <t>Disp_Other_Care_This_Hsp</t>
  </si>
  <si>
    <t>Disp_SN_IC_This_Hsp</t>
  </si>
  <si>
    <t>Disp_Acute_Another_Hsp</t>
  </si>
  <si>
    <t>Disp_Other_Care_Another_Hsp</t>
  </si>
  <si>
    <t>Disp_SN_IC_Elsewhere</t>
  </si>
  <si>
    <t>Disp_Resid_Care</t>
  </si>
  <si>
    <t>Disp_Prison_Jail</t>
  </si>
  <si>
    <t>Disp_Against_Med_Adv</t>
  </si>
  <si>
    <t>Disp_Died</t>
  </si>
  <si>
    <t>Disp_Home_Health</t>
  </si>
  <si>
    <t>Disp_Other</t>
  </si>
  <si>
    <t>Disp_Unknown</t>
  </si>
  <si>
    <t>DNR_Yes</t>
  </si>
  <si>
    <t>DNR_No</t>
  </si>
  <si>
    <t>DNR_Unknown</t>
  </si>
  <si>
    <t>Payer_Medicare</t>
  </si>
  <si>
    <t>Payer_Medi_Cal</t>
  </si>
  <si>
    <t>Payer_Priv_Coverage</t>
  </si>
  <si>
    <t>Payer_Workers_Comp</t>
  </si>
  <si>
    <t>Payer_County_Indigent_Prog</t>
  </si>
  <si>
    <t>Payer_Other_Government</t>
  </si>
  <si>
    <t>Payer_Other_Indigent</t>
  </si>
  <si>
    <t>Payer_Self_Pay</t>
  </si>
  <si>
    <t>Payer_Other_Payer</t>
  </si>
  <si>
    <t>Payer_Unknown</t>
  </si>
  <si>
    <t>Dx_Infections</t>
  </si>
  <si>
    <t>Dx_Neoplasms</t>
  </si>
  <si>
    <t>Dx_Endocrine_Metabolism</t>
  </si>
  <si>
    <t>Dx_Blood_Bloodforming_organs</t>
  </si>
  <si>
    <t>Dx_Psychoses_Neuroses</t>
  </si>
  <si>
    <t>Dx_Nervous_Sensory_Systems</t>
  </si>
  <si>
    <t>Dx_Circulatory</t>
  </si>
  <si>
    <t>Dx_Respiratory</t>
  </si>
  <si>
    <t>Dx_Digestive</t>
  </si>
  <si>
    <t>Dx_Genitourinary</t>
  </si>
  <si>
    <t>Dx_All_Pregnancies</t>
  </si>
  <si>
    <t>Dx_Skin_disorders</t>
  </si>
  <si>
    <t>Dx_Musculoskeletal</t>
  </si>
  <si>
    <t>Dx_Congenital_anomalies</t>
  </si>
  <si>
    <t>Dx_Perinatal_disorders</t>
  </si>
  <si>
    <t>Dx_Symptoms</t>
  </si>
  <si>
    <t>Dx_Injuries_Drugs_Complications</t>
  </si>
  <si>
    <t>Dx_Other_Reasons</t>
  </si>
  <si>
    <t>Dx_Births</t>
  </si>
  <si>
    <t>Pr_Nervous_System</t>
  </si>
  <si>
    <t>Pr_Endocrine_System</t>
  </si>
  <si>
    <t>Pr_Eye</t>
  </si>
  <si>
    <t>Pr_Ear</t>
  </si>
  <si>
    <t>Pr_Nose_Mouth_Pharynx</t>
  </si>
  <si>
    <t>Pr_Respiratory</t>
  </si>
  <si>
    <t>Pr_Cardiovascular</t>
  </si>
  <si>
    <t>Pr_Blood_Lymph_Organs</t>
  </si>
  <si>
    <t>Pr_Digestive</t>
  </si>
  <si>
    <t>Pr_Urinary</t>
  </si>
  <si>
    <t>Pr_Male_Reproductive_Organs</t>
  </si>
  <si>
    <t>Pr_Female_Reproductive_Organs</t>
  </si>
  <si>
    <t>Pr_OB_Procedures</t>
  </si>
  <si>
    <t>Pr_Musculoskeletal</t>
  </si>
  <si>
    <t>Pr_Skin</t>
  </si>
  <si>
    <t>Pr_Diagnostic_Therapeutic</t>
  </si>
  <si>
    <t>Pr_Other_Interventions</t>
  </si>
  <si>
    <t>Pr_None</t>
  </si>
  <si>
    <t>EC_Rail_Motor_Vehicle</t>
  </si>
  <si>
    <t>EC_Other_Vehicle_Transport</t>
  </si>
  <si>
    <t>EC_Accidental_Poisoning</t>
  </si>
  <si>
    <t>EC_Misadventures_Complication</t>
  </si>
  <si>
    <t>EC_Accidental_Falls</t>
  </si>
  <si>
    <t>EC_Fire_Accidents</t>
  </si>
  <si>
    <t>EC_Natural_Environment</t>
  </si>
  <si>
    <t>EC_Submersion_Suffocation_Foreig</t>
  </si>
  <si>
    <t>EC_Other_Accidents</t>
  </si>
  <si>
    <t>EC_Adverse_Effects_of_Drugs</t>
  </si>
  <si>
    <t>EC_Self_Inflicted</t>
  </si>
  <si>
    <t>EC_Inflicted_by_Others</t>
  </si>
  <si>
    <t>EC_Undetermined</t>
  </si>
  <si>
    <t>EC_War</t>
  </si>
  <si>
    <t>EC_Late_Effects_of_Injury</t>
  </si>
  <si>
    <t>EC_None</t>
  </si>
  <si>
    <t>Dsch_Days</t>
  </si>
  <si>
    <t>V01-V29, V40-V89</t>
  </si>
  <si>
    <t>42-54,17.11-17.39</t>
  </si>
  <si>
    <t>87-99,17.41-17.49, 17.61-17.71  (00.01 - 00.29 moved to Other Interventions)</t>
  </si>
  <si>
    <t>00.01-00.94, with exception of 00.50-00.59 &amp; 00.66</t>
  </si>
  <si>
    <t>DBA_ADDRESS1</t>
  </si>
  <si>
    <t>DBA_CITY</t>
  </si>
  <si>
    <t>DBA_ZIP_CODE</t>
  </si>
  <si>
    <t>Adm_Infant_LT_24_hrs</t>
  </si>
  <si>
    <t>94501</t>
  </si>
  <si>
    <t>94705</t>
  </si>
  <si>
    <t>94609</t>
  </si>
  <si>
    <t>94546</t>
  </si>
  <si>
    <t>94704</t>
  </si>
  <si>
    <t>94602</t>
  </si>
  <si>
    <t>94611</t>
  </si>
  <si>
    <t>94545</t>
  </si>
  <si>
    <t>94577</t>
  </si>
  <si>
    <t>94538</t>
  </si>
  <si>
    <t>94578</t>
  </si>
  <si>
    <t>94588</t>
  </si>
  <si>
    <t>94601</t>
  </si>
  <si>
    <t>TELECARE WILLOW ROCK CENTER</t>
  </si>
  <si>
    <t>95642</t>
  </si>
  <si>
    <t>AMADOR</t>
  </si>
  <si>
    <t>95948</t>
  </si>
  <si>
    <t>BUTTE</t>
  </si>
  <si>
    <t>95969</t>
  </si>
  <si>
    <t>95966</t>
  </si>
  <si>
    <t>95926</t>
  </si>
  <si>
    <t>95249</t>
  </si>
  <si>
    <t>CALAVERAS</t>
  </si>
  <si>
    <t>95932</t>
  </si>
  <si>
    <t>94806</t>
  </si>
  <si>
    <t>CONTRA COSTA</t>
  </si>
  <si>
    <t>94553</t>
  </si>
  <si>
    <t>94509</t>
  </si>
  <si>
    <t>94598</t>
  </si>
  <si>
    <t>94520</t>
  </si>
  <si>
    <t>94583</t>
  </si>
  <si>
    <t>94531</t>
  </si>
  <si>
    <t>95531</t>
  </si>
  <si>
    <t>DEL NORTE</t>
  </si>
  <si>
    <t>96150</t>
  </si>
  <si>
    <t>EL DORADO</t>
  </si>
  <si>
    <t>95667</t>
  </si>
  <si>
    <t>CLOVIS COMMUNITY MEDICAL CENTER</t>
  </si>
  <si>
    <t>93210</t>
  </si>
  <si>
    <t>93721</t>
  </si>
  <si>
    <t>93654</t>
  </si>
  <si>
    <t>93720</t>
  </si>
  <si>
    <t>93710</t>
  </si>
  <si>
    <t>CRESTWOOD PSYCHIATRIC HEALTH FACILITY-FRESNO</t>
  </si>
  <si>
    <t>93702</t>
  </si>
  <si>
    <t>95988</t>
  </si>
  <si>
    <t>GLENN</t>
  </si>
  <si>
    <t>95521</t>
  </si>
  <si>
    <t>HUMBOLDT</t>
  </si>
  <si>
    <t>95542</t>
  </si>
  <si>
    <t>95540</t>
  </si>
  <si>
    <t>95501</t>
  </si>
  <si>
    <t>92243</t>
  </si>
  <si>
    <t>IMPERIAL</t>
  </si>
  <si>
    <t>92227</t>
  </si>
  <si>
    <t>93514</t>
  </si>
  <si>
    <t>INYO</t>
  </si>
  <si>
    <t>93545</t>
  </si>
  <si>
    <t>93215</t>
  </si>
  <si>
    <t>KERN</t>
  </si>
  <si>
    <t>93301</t>
  </si>
  <si>
    <t>1700 MOUNT VERNON AVENUE</t>
  </si>
  <si>
    <t>93306</t>
  </si>
  <si>
    <t>93240</t>
  </si>
  <si>
    <t>93308</t>
  </si>
  <si>
    <t>93555</t>
  </si>
  <si>
    <t>93561</t>
  </si>
  <si>
    <t>93309</t>
  </si>
  <si>
    <t>KINGS</t>
  </si>
  <si>
    <t>93230</t>
  </si>
  <si>
    <t>ST. HELENA HOSPITAL - CLEARLAKE</t>
  </si>
  <si>
    <t>95422</t>
  </si>
  <si>
    <t>LAKE</t>
  </si>
  <si>
    <t>95453</t>
  </si>
  <si>
    <t>96130</t>
  </si>
  <si>
    <t>LASSEN</t>
  </si>
  <si>
    <t>91801</t>
  </si>
  <si>
    <t>91770</t>
  </si>
  <si>
    <t>ANTELOPE VALLEY HOSPITAL</t>
  </si>
  <si>
    <t>93534</t>
  </si>
  <si>
    <t>90704</t>
  </si>
  <si>
    <t>91706</t>
  </si>
  <si>
    <t>90026</t>
  </si>
  <si>
    <t>90640</t>
  </si>
  <si>
    <t>90231</t>
  </si>
  <si>
    <t>90015</t>
  </si>
  <si>
    <t>91767</t>
  </si>
  <si>
    <t>90301</t>
  </si>
  <si>
    <t>90011</t>
  </si>
  <si>
    <t>90716</t>
  </si>
  <si>
    <t>91724</t>
  </si>
  <si>
    <t>90027</t>
  </si>
  <si>
    <t>91010</t>
  </si>
  <si>
    <t>90247</t>
  </si>
  <si>
    <t>COMMUNITY HOSPITAL OF HUNTINGTON PARK</t>
  </si>
  <si>
    <t>90255</t>
  </si>
  <si>
    <t>90023</t>
  </si>
  <si>
    <t>91776</t>
  </si>
  <si>
    <t>90505</t>
  </si>
  <si>
    <t>90712</t>
  </si>
  <si>
    <t>90241</t>
  </si>
  <si>
    <t>ENCINO HOSPITAL MEDICAL CENTER</t>
  </si>
  <si>
    <t>91436</t>
  </si>
  <si>
    <t>91741</t>
  </si>
  <si>
    <t>90056</t>
  </si>
  <si>
    <t>90012</t>
  </si>
  <si>
    <t>91754</t>
  </si>
  <si>
    <t>91206</t>
  </si>
  <si>
    <t>91740</t>
  </si>
  <si>
    <t>91733</t>
  </si>
  <si>
    <t>90028</t>
  </si>
  <si>
    <t>91345</t>
  </si>
  <si>
    <t>90017</t>
  </si>
  <si>
    <t>91105</t>
  </si>
  <si>
    <t>SILVER LAKE MEDICAL CENTER-INGLESIDE CAMPUS</t>
  </si>
  <si>
    <t>91723</t>
  </si>
  <si>
    <t>90710</t>
  </si>
  <si>
    <t>91402</t>
  </si>
  <si>
    <t>90034</t>
  </si>
  <si>
    <t>91107</t>
  </si>
  <si>
    <t>90033</t>
  </si>
  <si>
    <t>PROVIDENCE LITTLE COMPANY OF MARY MC - TORRANCE</t>
  </si>
  <si>
    <t>90503</t>
  </si>
  <si>
    <t>90804</t>
  </si>
  <si>
    <t>MARINA DEL REY HOSPITAL</t>
  </si>
  <si>
    <t>PROVIDENCE TARZANA MEDICAL CENTER</t>
  </si>
  <si>
    <t>91356</t>
  </si>
  <si>
    <t>91204</t>
  </si>
  <si>
    <t>90806</t>
  </si>
  <si>
    <t>91007</t>
  </si>
  <si>
    <t>90036</t>
  </si>
  <si>
    <t>91016</t>
  </si>
  <si>
    <t>91364</t>
  </si>
  <si>
    <t>90048</t>
  </si>
  <si>
    <t>90650</t>
  </si>
  <si>
    <t>90602</t>
  </si>
  <si>
    <t>91790</t>
  </si>
  <si>
    <t>SILVER LAKE MEDICAL CENTER-DOWNTOWN CAMPUS</t>
  </si>
  <si>
    <t>91773</t>
  </si>
  <si>
    <t>PROVIDENCE LITTLE COMPANY OF MARY MC - SAN PEDRO</t>
  </si>
  <si>
    <t>90732</t>
  </si>
  <si>
    <t>90404</t>
  </si>
  <si>
    <t>91352</t>
  </si>
  <si>
    <t>SHERMAN OAKS HOSPITAL</t>
  </si>
  <si>
    <t>91403</t>
  </si>
  <si>
    <t>90262</t>
  </si>
  <si>
    <t>90057</t>
  </si>
  <si>
    <t>90004</t>
  </si>
  <si>
    <t>RONALD REAGAN UCLA MEDICAL CENTER</t>
  </si>
  <si>
    <t>757 WESTWOOD PLAZA</t>
  </si>
  <si>
    <t>90095</t>
  </si>
  <si>
    <t>91405</t>
  </si>
  <si>
    <t>91208</t>
  </si>
  <si>
    <t>91307</t>
  </si>
  <si>
    <t>90605</t>
  </si>
  <si>
    <t>91355</t>
  </si>
  <si>
    <t>90813</t>
  </si>
  <si>
    <t>LAC/HARBOR-UCLA MEDICAL CENTER</t>
  </si>
  <si>
    <t>90502</t>
  </si>
  <si>
    <t>LAC+USC MEDICAL CENTER</t>
  </si>
  <si>
    <t>91342</t>
  </si>
  <si>
    <t>90242</t>
  </si>
  <si>
    <t>91367</t>
  </si>
  <si>
    <t>91768</t>
  </si>
  <si>
    <t>90805</t>
  </si>
  <si>
    <t>KAISER FOUNDATION HOSPITAL - DOWNEY</t>
  </si>
  <si>
    <t>9333 IMPERIAL HIGHWAY</t>
  </si>
  <si>
    <t>91335</t>
  </si>
  <si>
    <t>93637</t>
  </si>
  <si>
    <t>93638</t>
  </si>
  <si>
    <t>94903</t>
  </si>
  <si>
    <t>MARIN</t>
  </si>
  <si>
    <t>94904</t>
  </si>
  <si>
    <t>94945</t>
  </si>
  <si>
    <t>95338</t>
  </si>
  <si>
    <t>95490</t>
  </si>
  <si>
    <t>MENDOCINO</t>
  </si>
  <si>
    <t>95437</t>
  </si>
  <si>
    <t>95482</t>
  </si>
  <si>
    <t>93635</t>
  </si>
  <si>
    <t>MERCY MEDICAL CENTER - MERCED</t>
  </si>
  <si>
    <t>333  MERCY AVENUE</t>
  </si>
  <si>
    <t>95340</t>
  </si>
  <si>
    <t>96104</t>
  </si>
  <si>
    <t>MODOC</t>
  </si>
  <si>
    <t>96101</t>
  </si>
  <si>
    <t>93546</t>
  </si>
  <si>
    <t>MONO</t>
  </si>
  <si>
    <t>93940</t>
  </si>
  <si>
    <t>93930</t>
  </si>
  <si>
    <t>93901</t>
  </si>
  <si>
    <t>93906</t>
  </si>
  <si>
    <t>94558</t>
  </si>
  <si>
    <t>94574</t>
  </si>
  <si>
    <t>95945</t>
  </si>
  <si>
    <t>NEVADA</t>
  </si>
  <si>
    <t>92708</t>
  </si>
  <si>
    <t>92804</t>
  </si>
  <si>
    <t>AHMC ANAHEIM REGIONAL MEDICAL CENTER</t>
  </si>
  <si>
    <t>92801</t>
  </si>
  <si>
    <t>92627</t>
  </si>
  <si>
    <t>92805</t>
  </si>
  <si>
    <t>92663</t>
  </si>
  <si>
    <t>92647</t>
  </si>
  <si>
    <t>90623</t>
  </si>
  <si>
    <t>90720</t>
  </si>
  <si>
    <t>92704</t>
  </si>
  <si>
    <t>92691</t>
  </si>
  <si>
    <t>92653</t>
  </si>
  <si>
    <t>MISSION HOSPITAL LAGUNA BEACH</t>
  </si>
  <si>
    <t>92868</t>
  </si>
  <si>
    <t>92835</t>
  </si>
  <si>
    <t>92680</t>
  </si>
  <si>
    <t>WEST ANAHEIM MEDICAL CENTER</t>
  </si>
  <si>
    <t>92683</t>
  </si>
  <si>
    <t>92705</t>
  </si>
  <si>
    <t>92866</t>
  </si>
  <si>
    <t>95602</t>
  </si>
  <si>
    <t>PLACER</t>
  </si>
  <si>
    <t>95661</t>
  </si>
  <si>
    <t>96122</t>
  </si>
  <si>
    <t>PLUMAS</t>
  </si>
  <si>
    <t>95971</t>
  </si>
  <si>
    <t>96020</t>
  </si>
  <si>
    <t>92270</t>
  </si>
  <si>
    <t>92882</t>
  </si>
  <si>
    <t>92262</t>
  </si>
  <si>
    <t>EISENHOWER MEDICAL CENTER</t>
  </si>
  <si>
    <t>92543</t>
  </si>
  <si>
    <t>92201</t>
  </si>
  <si>
    <t>92506</t>
  </si>
  <si>
    <t>92225</t>
  </si>
  <si>
    <t>92503</t>
  </si>
  <si>
    <t>92501</t>
  </si>
  <si>
    <t>92220</t>
  </si>
  <si>
    <t>92571</t>
  </si>
  <si>
    <t>92585</t>
  </si>
  <si>
    <t>92505</t>
  </si>
  <si>
    <t>92555</t>
  </si>
  <si>
    <t>92562</t>
  </si>
  <si>
    <t>95825</t>
  </si>
  <si>
    <t>95819</t>
  </si>
  <si>
    <t>95608</t>
  </si>
  <si>
    <t>95823</t>
  </si>
  <si>
    <t>95817</t>
  </si>
  <si>
    <t>95816</t>
  </si>
  <si>
    <t>95826</t>
  </si>
  <si>
    <t>95841</t>
  </si>
  <si>
    <t>95630</t>
  </si>
  <si>
    <t>330 MONTROSE DRIVE</t>
  </si>
  <si>
    <t>95023</t>
  </si>
  <si>
    <t>SAN BENITO</t>
  </si>
  <si>
    <t>92311</t>
  </si>
  <si>
    <t>92315</t>
  </si>
  <si>
    <t>91710</t>
  </si>
  <si>
    <t>91763</t>
  </si>
  <si>
    <t>92335</t>
  </si>
  <si>
    <t>92354</t>
  </si>
  <si>
    <t>92352</t>
  </si>
  <si>
    <t>91764</t>
  </si>
  <si>
    <t>92373</t>
  </si>
  <si>
    <t>91786</t>
  </si>
  <si>
    <t>92411</t>
  </si>
  <si>
    <t>92404</t>
  </si>
  <si>
    <t>92307</t>
  </si>
  <si>
    <t>92363</t>
  </si>
  <si>
    <t>92252</t>
  </si>
  <si>
    <t>91730</t>
  </si>
  <si>
    <t>92120</t>
  </si>
  <si>
    <t>92123</t>
  </si>
  <si>
    <t>92118</t>
  </si>
  <si>
    <t>92110</t>
  </si>
  <si>
    <t>92028</t>
  </si>
  <si>
    <t>91942</t>
  </si>
  <si>
    <t>92103</t>
  </si>
  <si>
    <t>92025</t>
  </si>
  <si>
    <t>92037</t>
  </si>
  <si>
    <t>92056</t>
  </si>
  <si>
    <t>92105</t>
  </si>
  <si>
    <t>91911</t>
  </si>
  <si>
    <t>92064</t>
  </si>
  <si>
    <t>92024</t>
  </si>
  <si>
    <t>92128</t>
  </si>
  <si>
    <t>92111</t>
  </si>
  <si>
    <t>VIBRA HOSPITAL OF SAN DIEGO</t>
  </si>
  <si>
    <t>94115</t>
  </si>
  <si>
    <t>94116</t>
  </si>
  <si>
    <t>94143</t>
  </si>
  <si>
    <t>94110</t>
  </si>
  <si>
    <t>94109</t>
  </si>
  <si>
    <t>94117</t>
  </si>
  <si>
    <t>94133</t>
  </si>
  <si>
    <t>95203</t>
  </si>
  <si>
    <t>SAN JOAQUIN</t>
  </si>
  <si>
    <t>95231</t>
  </si>
  <si>
    <t>95204</t>
  </si>
  <si>
    <t>95376</t>
  </si>
  <si>
    <t>95336</t>
  </si>
  <si>
    <t>95202</t>
  </si>
  <si>
    <t>93420</t>
  </si>
  <si>
    <t>93401</t>
  </si>
  <si>
    <t>93405</t>
  </si>
  <si>
    <t>93465</t>
  </si>
  <si>
    <t>94403</t>
  </si>
  <si>
    <t>94063</t>
  </si>
  <si>
    <t>94080</t>
  </si>
  <si>
    <t>94015</t>
  </si>
  <si>
    <t>94038</t>
  </si>
  <si>
    <t>MILLS-PENINSULA MEDICAL CENTER</t>
  </si>
  <si>
    <t>1501 TROUSDALE DRIVE</t>
  </si>
  <si>
    <t>94010</t>
  </si>
  <si>
    <t>94062</t>
  </si>
  <si>
    <t>94025</t>
  </si>
  <si>
    <t>93111</t>
  </si>
  <si>
    <t>LOMPOC VALLEY MEDICAL CENTER</t>
  </si>
  <si>
    <t>1515 E. OCEAN AVENUE</t>
  </si>
  <si>
    <t>93436</t>
  </si>
  <si>
    <t>93454</t>
  </si>
  <si>
    <t>2050 VIBORG ROAD</t>
  </si>
  <si>
    <t>93463</t>
  </si>
  <si>
    <t>SANTA BARBARA PSYCHIATRIC HEALTH FACILITY</t>
  </si>
  <si>
    <t>93110</t>
  </si>
  <si>
    <t>95116</t>
  </si>
  <si>
    <t>94040</t>
  </si>
  <si>
    <t>95124</t>
  </si>
  <si>
    <t>95128</t>
  </si>
  <si>
    <t>94305</t>
  </si>
  <si>
    <t>95119</t>
  </si>
  <si>
    <t>94304</t>
  </si>
  <si>
    <t>95008</t>
  </si>
  <si>
    <t>95020</t>
  </si>
  <si>
    <t>95051</t>
  </si>
  <si>
    <t>95065</t>
  </si>
  <si>
    <t>95076</t>
  </si>
  <si>
    <t>96028</t>
  </si>
  <si>
    <t>SHASTA</t>
  </si>
  <si>
    <t>MERCY MEDICAL CENTER - REDDING</t>
  </si>
  <si>
    <t>96001</t>
  </si>
  <si>
    <t>96067</t>
  </si>
  <si>
    <t>SISKIYOU</t>
  </si>
  <si>
    <t>96097</t>
  </si>
  <si>
    <t>94590</t>
  </si>
  <si>
    <t>SOLANO</t>
  </si>
  <si>
    <t>94533</t>
  </si>
  <si>
    <t>KAISER FOUNDATION HOSPITAL - VACAVILLE</t>
  </si>
  <si>
    <t>1 QUALITY DRIVE</t>
  </si>
  <si>
    <t>95688</t>
  </si>
  <si>
    <t>SUTTER MEDICAL CENTER OF SANTA ROSA</t>
  </si>
  <si>
    <t>95404</t>
  </si>
  <si>
    <t>95448</t>
  </si>
  <si>
    <t>94954</t>
  </si>
  <si>
    <t>95405</t>
  </si>
  <si>
    <t>95476</t>
  </si>
  <si>
    <t>95472</t>
  </si>
  <si>
    <t>95403</t>
  </si>
  <si>
    <t>95350</t>
  </si>
  <si>
    <t>STANISLAUS</t>
  </si>
  <si>
    <t>95355</t>
  </si>
  <si>
    <t>95361</t>
  </si>
  <si>
    <t>95991</t>
  </si>
  <si>
    <t>SUTTER</t>
  </si>
  <si>
    <t>SUTTER SURGICAL HOSPITAL-NORTH VALLEY</t>
  </si>
  <si>
    <t>455 PLUMAS BOULEVARD</t>
  </si>
  <si>
    <t>95993</t>
  </si>
  <si>
    <t>96080</t>
  </si>
  <si>
    <t>TEHAMA</t>
  </si>
  <si>
    <t>96093</t>
  </si>
  <si>
    <t>TRINITY</t>
  </si>
  <si>
    <t>KAWEAH DELTA MEDICAL CENTER</t>
  </si>
  <si>
    <t>93291</t>
  </si>
  <si>
    <t>93257</t>
  </si>
  <si>
    <t>TULARE REGIONAL MEDICAL CENTER</t>
  </si>
  <si>
    <t>93274</t>
  </si>
  <si>
    <t>95370</t>
  </si>
  <si>
    <t>TUOLUMNE</t>
  </si>
  <si>
    <t>93001</t>
  </si>
  <si>
    <t>147 N. BRENT STREET</t>
  </si>
  <si>
    <t>93003</t>
  </si>
  <si>
    <t>91360</t>
  </si>
  <si>
    <t>93023</t>
  </si>
  <si>
    <t>93010</t>
  </si>
  <si>
    <t>YOLO</t>
  </si>
  <si>
    <t>726 FOURTH ST</t>
  </si>
  <si>
    <t>YUBA</t>
  </si>
  <si>
    <t>Count of oshpd_id</t>
  </si>
  <si>
    <t>Sum of Adm_Infant_LT_24_hrs</t>
  </si>
  <si>
    <t>CRESTWOOD PSYCHIATRIC HEALTH FACILITY 2</t>
  </si>
  <si>
    <t>6700 EUCALYPTUS DRIVE, STE C</t>
  </si>
  <si>
    <t>ADVENTIST MEDICAL CENTER</t>
  </si>
  <si>
    <t>115 MALL DRIVE</t>
  </si>
  <si>
    <t>HOAG ORTHOPEDIC INSTITUTE</t>
  </si>
  <si>
    <t>16250 SAND CANYON AVENUE</t>
  </si>
  <si>
    <t>92618</t>
  </si>
  <si>
    <t>CRESTWOOD PSYCHIATRIC HEALTH FACILITY-CARMICHAEL</t>
  </si>
  <si>
    <t>4741 ENGLE ROAD</t>
  </si>
  <si>
    <t>KAISER PERMANENTE P.H.F - SANTA CLARA</t>
  </si>
  <si>
    <t>3840 HOMESTEAD ROAD</t>
  </si>
  <si>
    <t>10800 MAGNOLIA AVENUE</t>
  </si>
  <si>
    <t>27300 IRIS AVENUE</t>
  </si>
  <si>
    <t>MORENO VALLEY</t>
  </si>
  <si>
    <t>SOUTHWEST HEALTHCARE SYSTEM-MURRIETA</t>
  </si>
  <si>
    <t>25500 MEDICAL CENTER DRIVE</t>
  </si>
  <si>
    <t>MURRIETA</t>
  </si>
  <si>
    <t>47-915 OASIS STREET</t>
  </si>
  <si>
    <t>RIVERSIDE COUNTY REGIONAL MEDICAL CENTER</t>
  </si>
  <si>
    <t>26520 CACTUS AVENUE</t>
  </si>
  <si>
    <t>2025 MORSE AVENUE</t>
  </si>
  <si>
    <t>SACRAMENTO</t>
  </si>
  <si>
    <t>MERCY GENERAL HOSPITAL</t>
  </si>
  <si>
    <t>4001 J STREET</t>
  </si>
  <si>
    <t>MERCY SAN JUAN HOSPITAL</t>
  </si>
  <si>
    <t>6501 COYLE AVENUE</t>
  </si>
  <si>
    <t>CARMICHAEL</t>
  </si>
  <si>
    <t>METHODIST HOSPITAL OF SACRAMENTO</t>
  </si>
  <si>
    <t>7500 HOSPITAL DRIVE</t>
  </si>
  <si>
    <t>UNIVERSITY OF CALIFORNIA DAVIS MEDICAL CENTER</t>
  </si>
  <si>
    <t>2315 STOCKTON BOULEVARD</t>
  </si>
  <si>
    <t>SUTTER GENERAL HOSPITAL</t>
  </si>
  <si>
    <t>2801 L STREET</t>
  </si>
  <si>
    <t>SUTTER MEMORIAL HOSPITAL</t>
  </si>
  <si>
    <t>5151 F STREET</t>
  </si>
  <si>
    <t>6600 BRUCEVILLE ROAD</t>
  </si>
  <si>
    <t>SIERRA VISTA HOSPITAL</t>
  </si>
  <si>
    <t>VALLEYCARE MEDICAL CENTER</t>
  </si>
  <si>
    <t>5555 WEST LAS POSITAS BLVD.</t>
  </si>
  <si>
    <t>PLEASANTON</t>
  </si>
  <si>
    <t>MONROVIA MEMORIAL HOSPITAL</t>
  </si>
  <si>
    <t>323 SOUTH HELIOTROPE AVENUE</t>
  </si>
  <si>
    <t>MONROVIA</t>
  </si>
  <si>
    <t>8001 BRUCEVILLE ROAD</t>
  </si>
  <si>
    <t>2150 STOCKTON BOULEVARD</t>
  </si>
  <si>
    <t>SUTTER CENTER FOR PSYCHIATRY</t>
  </si>
  <si>
    <t>7700 FOLSOM BOULEVARD</t>
  </si>
  <si>
    <t>HERITAGE OAKS HOSPITAL</t>
  </si>
  <si>
    <t>4250 AUBURN BLVD.</t>
  </si>
  <si>
    <t>1650 CREEKSIDE DRIVE</t>
  </si>
  <si>
    <t>FOLSOM</t>
  </si>
  <si>
    <t>SHRINERS HOSPITALS FOR CHILDREN NORTHERN CALIF.</t>
  </si>
  <si>
    <t>2425 STOCKTON BLVD</t>
  </si>
  <si>
    <t>HAZEL HAWKINS MEMORIAL HOSPITAL</t>
  </si>
  <si>
    <t>911 SUNSET DRIVE</t>
  </si>
  <si>
    <t>HOLLISTER</t>
  </si>
  <si>
    <t>BARSTOW COMMUNITY HOSPITAL</t>
  </si>
  <si>
    <t>BARSTOW</t>
  </si>
  <si>
    <t>BEAR VALLEY COMMUNITY HOSPITAL</t>
  </si>
  <si>
    <t>41870 GARSTIN DRIVE</t>
  </si>
  <si>
    <t>BIG BEAR LAKE</t>
  </si>
  <si>
    <t>CHINO VALLEY MEDICAL CENTER</t>
  </si>
  <si>
    <t>5451 WALNUT AVENUE</t>
  </si>
  <si>
    <t>CHINO</t>
  </si>
  <si>
    <t>5000 SAN BERNARDINO STREET</t>
  </si>
  <si>
    <t>MONTCLAIR</t>
  </si>
  <si>
    <t>9961 SIERRA AVENUE</t>
  </si>
  <si>
    <t>FONTANA</t>
  </si>
  <si>
    <t>LOMA LINDA UNIVERSITY MEDICAL CENTER</t>
  </si>
  <si>
    <t>11234 ANDERSON STREET</t>
  </si>
  <si>
    <t>LOMA LINDA</t>
  </si>
  <si>
    <t>MOUNTAINS COMMUNITY HOSPITAL</t>
  </si>
  <si>
    <t>29101 HOSPITAL ROAD</t>
  </si>
  <si>
    <t>LAKE ARROWHEAD</t>
  </si>
  <si>
    <t>550 NORTH MONTEREY AVENUE</t>
  </si>
  <si>
    <t>ONTARIO</t>
  </si>
  <si>
    <t>REDLANDS COMMUNITY HOSPITAL</t>
  </si>
  <si>
    <t>350 TERRACINA BOULEVARD</t>
  </si>
  <si>
    <t>REDLANDS</t>
  </si>
  <si>
    <t>SAN ANTONIO COMMUNITY HOSPITAL</t>
  </si>
  <si>
    <t>999 SAN BERNARDINO ROAD</t>
  </si>
  <si>
    <t>UPLAND</t>
  </si>
  <si>
    <t>COMMUNITY HOSPITAL OF SAN BERNARDINO</t>
  </si>
  <si>
    <t>1805 MEDICAL CENTER DRIVE</t>
  </si>
  <si>
    <t>SAN BERNARDINO</t>
  </si>
  <si>
    <t>ST. BERNARDINE MEDICAL CENTER</t>
  </si>
  <si>
    <t>2101 NORTH WATERMAN AVENUE</t>
  </si>
  <si>
    <t>APPLE VALLEY</t>
  </si>
  <si>
    <t>15248 ELEVENTH STREET</t>
  </si>
  <si>
    <t>VICTORVILLE</t>
  </si>
  <si>
    <t>COLORADO RIVER MEDICAL CENTER</t>
  </si>
  <si>
    <t>1401 BAILEY AVENUE</t>
  </si>
  <si>
    <t>NEEDLES</t>
  </si>
  <si>
    <t>HI-DESERT MEDICAL CENTER</t>
  </si>
  <si>
    <t>6601 WHITE FEATHER ROAD</t>
  </si>
  <si>
    <t>JOSHUA TREE</t>
  </si>
  <si>
    <t>1710 BARTON ROAD</t>
  </si>
  <si>
    <t>CANYON RIDGE HOSPITAL</t>
  </si>
  <si>
    <t>5353 G STREET</t>
  </si>
  <si>
    <t>1760 WEST 16TH STREET</t>
  </si>
  <si>
    <t>DESERT VALLEY HOSPITAL</t>
  </si>
  <si>
    <t>16850 BEAR VALLEY ROAD</t>
  </si>
  <si>
    <t>ARROWHEAD REGIONAL MEDICAL CENTER</t>
  </si>
  <si>
    <t>COLTON</t>
  </si>
  <si>
    <t>6655 ALVARADO ROAD</t>
  </si>
  <si>
    <t>SAN DIEGO</t>
  </si>
  <si>
    <t>CHULA VISTA</t>
  </si>
  <si>
    <t>SHARP CORONADO HOSPITAL AND HEALTHCARE CENTER</t>
  </si>
  <si>
    <t>250 PROSPECT PLACE</t>
  </si>
  <si>
    <t>CORONADO</t>
  </si>
  <si>
    <t>SHARP MEMORIAL HOSPITAL</t>
  </si>
  <si>
    <t>7901 FROST STREET</t>
  </si>
  <si>
    <t>FALLBROOK HOSPITAL DISTRICT</t>
  </si>
  <si>
    <t>624 EAST ELDER STREET</t>
  </si>
  <si>
    <t>FALLBROOK</t>
  </si>
  <si>
    <t>GROSSMONT HOSPITAL</t>
  </si>
  <si>
    <t>5555 GROSSMONT CENTER DRIVE</t>
  </si>
  <si>
    <t>LA MESA</t>
  </si>
  <si>
    <t>KINDRED HOSPITAL - SAN DIEGO</t>
  </si>
  <si>
    <t>1940 EL CAJON BOULEVARD</t>
  </si>
  <si>
    <t>4647 ZION AVENUE</t>
  </si>
  <si>
    <t>SCRIPPS MERCY HOSPITAL</t>
  </si>
  <si>
    <t>4077 FIFTH AVENUE</t>
  </si>
  <si>
    <t>7850 VISTA HILL AVENUE</t>
  </si>
  <si>
    <t>ALVARADO PARKWAY INSTITUTE B.H.S.</t>
  </si>
  <si>
    <t>7050 PARKWAY DRIVE</t>
  </si>
  <si>
    <t>555 E. VALLEY PARKWAY</t>
  </si>
  <si>
    <t>ESCONDIDO</t>
  </si>
  <si>
    <t>PARADISE VALLEY HOSPITAL</t>
  </si>
  <si>
    <t>2400 EAST FOURTH STREET</t>
  </si>
  <si>
    <t>NATIONAL CITY</t>
  </si>
  <si>
    <t>SCRIPPS MEMORIAL HOSPITAL - LA JOLLA</t>
  </si>
  <si>
    <t>9888 GENESEE AVENUE</t>
  </si>
  <si>
    <t>LA JOLLA</t>
  </si>
  <si>
    <t>TRI-CITY MEDICAL CENTER</t>
  </si>
  <si>
    <t>4002 VISTA WAY</t>
  </si>
  <si>
    <t>OCEANSIDE</t>
  </si>
  <si>
    <t>UNIVERSITY OF CALIF-SAN DIEGO MEDICAL CENTER</t>
  </si>
  <si>
    <t>200 WEST ARBOR DRIVE</t>
  </si>
  <si>
    <t>5550 UNIVERSITY AVENUE</t>
  </si>
  <si>
    <t>SHARP CHULA VISTA MEDICAL CENTER</t>
  </si>
  <si>
    <t>751 MEDICAL CENTER COURT</t>
  </si>
  <si>
    <t>POMERADO HOSPITAL</t>
  </si>
  <si>
    <t>15615 POMERADO ROAD</t>
  </si>
  <si>
    <t>POWAY</t>
  </si>
  <si>
    <t>SCRIPPS GREEN HOSPITAL</t>
  </si>
  <si>
    <t>10666 NORTH TORREY PINES ROAD</t>
  </si>
  <si>
    <t>SCRIPPS MEMORIAL HOSPITAL - ENCINITAS</t>
  </si>
  <si>
    <t>354 SANTA FE DRIVE</t>
  </si>
  <si>
    <t>ENCINITAS</t>
  </si>
  <si>
    <t>AURORA SAN DIEGO</t>
  </si>
  <si>
    <t>11878 AVENUE OF INDUSTRY</t>
  </si>
  <si>
    <t>7989 LINDA VISTA ROAD</t>
  </si>
  <si>
    <t>SAN DIEGO COUNTY PSYCHIATRIC HOSPITAL</t>
  </si>
  <si>
    <t>555 WASHINGTON STREET</t>
  </si>
  <si>
    <t>JEWISH HOME</t>
  </si>
  <si>
    <t>302 SILVER AVENUE</t>
  </si>
  <si>
    <t>SAN FRANCISCO</t>
  </si>
  <si>
    <t>2425 GEARY BOULEVARD</t>
  </si>
  <si>
    <t>LAGUNA HONDA HOSPITAL AND REHABILITATION CENTER</t>
  </si>
  <si>
    <t>375 LAGUNA HONDA BOULEVARD</t>
  </si>
  <si>
    <t>LANGLEY PORTER PSYCHIATRIC INSTITUTE</t>
  </si>
  <si>
    <t>401 PARNASSUS AVENUE</t>
  </si>
  <si>
    <t>CALIFORNIA PACIFIC MED CTR-PACIFIC CAMPUS</t>
  </si>
  <si>
    <t>2333 BUCHANAN STREET</t>
  </si>
  <si>
    <t>SAN FRANCISCO GENERAL HOSPITAL</t>
  </si>
  <si>
    <t>1001 POTRERO AVENUE</t>
  </si>
  <si>
    <t>ST. FRANCIS MEMORIAL HOSPITAL</t>
  </si>
  <si>
    <t>900 HYDE STREET</t>
  </si>
  <si>
    <t>3555 CESAR CHAVEZ STREET</t>
  </si>
  <si>
    <t>FACILITY NAME</t>
  </si>
  <si>
    <t>COUNTY NAME</t>
  </si>
  <si>
    <t>ASSEMBLY DISTRICT</t>
  </si>
  <si>
    <t>SENATE DISTRICT</t>
  </si>
  <si>
    <t>LICENSED BED SIZE</t>
  </si>
  <si>
    <t>2050 FAIRMONT DRIVE</t>
  </si>
  <si>
    <t>ADVENTIST MEDICAL CENTER - REEDLEY</t>
  </si>
  <si>
    <t>KECK HOSPITAL OF USC</t>
  </si>
  <si>
    <t>PALMDALE REGIONAL MEDICAL CENTER</t>
  </si>
  <si>
    <t>38600 MEDICAL CENTER DRIVE</t>
  </si>
  <si>
    <t>PALMDALE</t>
  </si>
  <si>
    <t>93551</t>
  </si>
  <si>
    <t>1600 EUREKA ROAD</t>
  </si>
  <si>
    <t>LOMA LINDA UNIVERSITY MEDICAL CENTER-MURRIETA</t>
  </si>
  <si>
    <t>28062 BAXTER ROAD</t>
  </si>
  <si>
    <t>92563</t>
  </si>
  <si>
    <t>ALVARADO HOSPITAL MEDICAL CENTER</t>
  </si>
  <si>
    <t>SHARP MCDONALD CENTER</t>
  </si>
  <si>
    <t>MARK TWAIN MEDICAL CENTER</t>
  </si>
  <si>
    <t>PIONEERS MEMORIAL HEALTHCARE DISTRICT</t>
  </si>
  <si>
    <t>COAST PLAZA HOSPITAL</t>
  </si>
  <si>
    <t>101 CIRBY HILLS DRIVE</t>
  </si>
  <si>
    <t>95678</t>
  </si>
  <si>
    <t>CRESTWOOD PSYCHIATRIC HEALTH FACILITY-SACRAMENTO</t>
  </si>
  <si>
    <t>2600 STOCKTON BLVD, STE B</t>
  </si>
  <si>
    <t>820 EAST MOUNTAIN VIEW ST</t>
  </si>
  <si>
    <t>SHARP MARY BIRCH HOSPITAL FOR WOMEN AND NEWBORNS</t>
  </si>
  <si>
    <t>3003 HEALTH CENTER DRIVE</t>
  </si>
  <si>
    <t>PALOMAR HEALTH DOWNTOWN CAMPUS</t>
  </si>
  <si>
    <t>91950</t>
  </si>
  <si>
    <t>CALIFORNIA PACIFIC MED CTR-DAVIES CAMPUS</t>
  </si>
  <si>
    <t>MARIAN REGIONAL MEDICAL CENTER, ARROYO GRANDE</t>
  </si>
  <si>
    <t>MARIAN REGIONAL MEDICAL CENTER</t>
  </si>
  <si>
    <t>VIBRA HOSPITAL OF NORTHERN CALIFORNIA</t>
  </si>
  <si>
    <t>60  EASTER AVENUE</t>
  </si>
  <si>
    <t>20103 LAKE CHABOT RD</t>
  </si>
  <si>
    <t>BUTTE COUNTY MENTAL HEALTH SERVICES</t>
  </si>
  <si>
    <t>93611</t>
  </si>
  <si>
    <t>2823 FRESNO STREET</t>
  </si>
  <si>
    <t>7173 N. SHARON AVENUE</t>
  </si>
  <si>
    <t>ST. MARY MEDICAL CENTER - LONG BEACH</t>
  </si>
  <si>
    <t>1050 LINDEN AVENUE</t>
  </si>
  <si>
    <t>SOUTHERN CALIFORNIA HOSPITAL AT CULVER CITY</t>
  </si>
  <si>
    <t>PIH HOSPITAL - DOWNEY</t>
  </si>
  <si>
    <t>SOUTHERN CALIFORNIA HOSPITAL AT HOLLYWOOD</t>
  </si>
  <si>
    <t>7500 HELLMAN AVENUE</t>
  </si>
  <si>
    <t>90292</t>
  </si>
  <si>
    <t>91325</t>
  </si>
  <si>
    <t>COLLEGE MEDICAL CENTER</t>
  </si>
  <si>
    <t>USC VERDUGO HILLS HOSPITAL</t>
  </si>
  <si>
    <t>228 WEST MCDOWELL AVENUE</t>
  </si>
  <si>
    <t>10121 PINE AVE</t>
  </si>
  <si>
    <t>96161</t>
  </si>
  <si>
    <t>92869</t>
  </si>
  <si>
    <t>1 HOAG DRIVE</t>
  </si>
  <si>
    <t>2701 S. BRISTOL STREET</t>
  </si>
  <si>
    <t>92651</t>
  </si>
  <si>
    <t>92780</t>
  </si>
  <si>
    <t>3440 E LA PALMA AVE</t>
  </si>
  <si>
    <t>92806</t>
  </si>
  <si>
    <t>47111 MONROE STREET</t>
  </si>
  <si>
    <t>TEMECULA VALLEY HOSPITAL</t>
  </si>
  <si>
    <t>31700 TEMECULA PKWY</t>
  </si>
  <si>
    <t>TEMECULA</t>
  </si>
  <si>
    <t>92592</t>
  </si>
  <si>
    <t>SACRAMENTO MENTAL HEALTH TREATMENT CENTER</t>
  </si>
  <si>
    <t>VIBRA HOSPITAL OF SACRAMENTO</t>
  </si>
  <si>
    <t>ST. MARY MEDICAL CENTER - APPLE VALLEY</t>
  </si>
  <si>
    <t>18300 US HIGHWAY 18</t>
  </si>
  <si>
    <t>VICTOR VALLEY GLOBAL MEDICAL CENTER</t>
  </si>
  <si>
    <t>92395</t>
  </si>
  <si>
    <t>601 DUBOCE AVENUE</t>
  </si>
  <si>
    <t>SETON COASTSIDE</t>
  </si>
  <si>
    <t>400 W. PUEBLO STREET</t>
  </si>
  <si>
    <t>93102</t>
  </si>
  <si>
    <t>43563 STATE HWY. 299 E</t>
  </si>
  <si>
    <t>94589</t>
  </si>
  <si>
    <t>400 NORTH MCDOWELL BOULEVARD</t>
  </si>
  <si>
    <t>AURORA BEHAVIORAL HEALTHCARE-SANTA ROSA, LLC</t>
  </si>
  <si>
    <t>1287 FULTON ROAD</t>
  </si>
  <si>
    <t>95401</t>
  </si>
  <si>
    <t>95382</t>
  </si>
  <si>
    <t>CENTRAL VALLEY SPECIALTY HOSPITAL</t>
  </si>
  <si>
    <t>730 17TH STREET</t>
  </si>
  <si>
    <t>95354</t>
  </si>
  <si>
    <t>2130 N. VENTURA ROAD</t>
  </si>
  <si>
    <t>35-39, 00.50-00.59, 00.66,17.51-17.56, 17.81</t>
  </si>
  <si>
    <t>Source:  2014 California Patient Discharge Data</t>
  </si>
  <si>
    <t>2014 Hospital Discharge Summary Report</t>
  </si>
  <si>
    <t>390 40TH STREET</t>
  </si>
  <si>
    <t>HIGHLAND HOSPITAL</t>
  </si>
  <si>
    <t>39400 PASEO PADRE PARKWAY</t>
  </si>
  <si>
    <t>275 W. MACARTHUR BLVD.</t>
  </si>
  <si>
    <t>ENLOE MEDICAL CENTER- ESPLANADE</t>
  </si>
  <si>
    <t>BAKERSFIELD MEMORIAL HOSPITAL</t>
  </si>
  <si>
    <t>420 34TH STREET</t>
  </si>
  <si>
    <t>ALHAMBRA HOSPITAL MEDICAL CENTER</t>
  </si>
  <si>
    <t>GARDENS REGIONAL HOSPITAL AND MEDICAL CENTER</t>
  </si>
  <si>
    <t>PACIFIC ALLIANCE MEDICAL CENTER</t>
  </si>
  <si>
    <t>GLENDALE ADVENTIST MEDICAL CENTER</t>
  </si>
  <si>
    <t>1509 WILSON TERRACE</t>
  </si>
  <si>
    <t>GLENDORA COMMUNITY HOSPITAL</t>
  </si>
  <si>
    <t>AURORA LAS ENCINAS HOSPITAL</t>
  </si>
  <si>
    <t>COMMUNITY HOSPITAL LONG BEACH</t>
  </si>
  <si>
    <t>5900 WEST OLYMPIC BLVD</t>
  </si>
  <si>
    <t>SANTA MONICA - UCLA MEDICAL CENTER AND ORTHOPAEDIC HOSPITAL</t>
  </si>
  <si>
    <t>SHRINERS HOSPITAL FOR  CHILDREN</t>
  </si>
  <si>
    <t>3630 E. IMPERIAL HIGHWAY</t>
  </si>
  <si>
    <t>2121 SANTA MONICA BLVD.</t>
  </si>
  <si>
    <t>HENRY MAYO NEWHALL HOSPITAL</t>
  </si>
  <si>
    <t>EARL AND LORAINE MILLER CHILDRENS HOSPITAL</t>
  </si>
  <si>
    <t>UKIAH VALLEY MEDICAL CENTER</t>
  </si>
  <si>
    <t>741 N. MAIN STREET</t>
  </si>
  <si>
    <t>COMMUNITY HOSPITAL OF THE MONTEREY PENINSULA</t>
  </si>
  <si>
    <t>92870</t>
  </si>
  <si>
    <t>TELECARE RIVERSIDE COUNTY PSYCHIATRIC HEALTH FACILITY</t>
  </si>
  <si>
    <t>BALLARD REHABILITATION HOSPITAL</t>
  </si>
  <si>
    <t>TOTALLY KIDS REHABILITATION HOSPITAL</t>
  </si>
  <si>
    <t>1720 MOUNTAIN VIEW AVE</t>
  </si>
  <si>
    <t>DOMINICAN HOSPITAL</t>
  </si>
  <si>
    <t>SUTTER SANTA ROSA REGIONAL HOSPITAL</t>
  </si>
  <si>
    <t>30 MARK WEST SPRINGS RD.</t>
  </si>
  <si>
    <t>EMANUEL MEDICAL CENTER</t>
  </si>
  <si>
    <t>SIERRA VIEW MEDICAL CENTER</t>
  </si>
  <si>
    <t>630-679</t>
  </si>
  <si>
    <t>93065</t>
  </si>
  <si>
    <t>93030</t>
  </si>
  <si>
    <t>93036</t>
  </si>
  <si>
    <t>95695</t>
  </si>
  <si>
    <t>95616</t>
  </si>
  <si>
    <t>95901</t>
  </si>
  <si>
    <t>010735</t>
  </si>
  <si>
    <t>010739</t>
  </si>
  <si>
    <t>010776</t>
  </si>
  <si>
    <t>010782</t>
  </si>
  <si>
    <t>010844</t>
  </si>
  <si>
    <t>010846</t>
  </si>
  <si>
    <t>010856</t>
  </si>
  <si>
    <t>010858</t>
  </si>
  <si>
    <t>010887</t>
  </si>
  <si>
    <t>010937</t>
  </si>
  <si>
    <t>010967</t>
  </si>
  <si>
    <t>010987</t>
  </si>
  <si>
    <t>013619</t>
  </si>
  <si>
    <t>013687</t>
  </si>
  <si>
    <t>014034</t>
  </si>
  <si>
    <t>014050</t>
  </si>
  <si>
    <t>014132</t>
  </si>
  <si>
    <t>014207</t>
  </si>
  <si>
    <t>014226</t>
  </si>
  <si>
    <t>014233</t>
  </si>
  <si>
    <t>014326</t>
  </si>
  <si>
    <t>034002</t>
  </si>
  <si>
    <t>040802</t>
  </si>
  <si>
    <t>040875</t>
  </si>
  <si>
    <t>040937</t>
  </si>
  <si>
    <t>040962</t>
  </si>
  <si>
    <t>044006</t>
  </si>
  <si>
    <t>050932</t>
  </si>
  <si>
    <t>060870</t>
  </si>
  <si>
    <t>070904</t>
  </si>
  <si>
    <t>070924</t>
  </si>
  <si>
    <t>070934</t>
  </si>
  <si>
    <t>070988</t>
  </si>
  <si>
    <t>070990</t>
  </si>
  <si>
    <t>071018</t>
  </si>
  <si>
    <t>074017</t>
  </si>
  <si>
    <t>074039</t>
  </si>
  <si>
    <t>074097</t>
  </si>
  <si>
    <t>084001</t>
  </si>
  <si>
    <t>090793</t>
  </si>
  <si>
    <t>090933</t>
  </si>
  <si>
    <t>094002</t>
  </si>
  <si>
    <t>OSHPD_ID</t>
  </si>
  <si>
    <t>FACILITY_NAME</t>
  </si>
  <si>
    <t>COUNTY_NAME</t>
  </si>
  <si>
    <t>TYPE_CONTROL_DESC</t>
  </si>
  <si>
    <t>teach_rural</t>
  </si>
  <si>
    <t>licensed_bed_size</t>
  </si>
  <si>
    <t>senate_dist</t>
  </si>
  <si>
    <t>assembly_dist</t>
  </si>
  <si>
    <t>KAISER FND HOSP - OAKLAND CAMPUS</t>
  </si>
  <si>
    <t>94611-5693</t>
  </si>
  <si>
    <t>KAISER FND HOSP - HAYWARD/FREMONT</t>
  </si>
  <si>
    <t>KAISER FND HOSP - FREMONT</t>
  </si>
  <si>
    <t>2633 East 27th Street</t>
  </si>
  <si>
    <t>Oakland</t>
  </si>
  <si>
    <t>KAISER FND HOSP - OAKLAND/RICHMOND</t>
  </si>
  <si>
    <t>014337</t>
  </si>
  <si>
    <t>KAISER FND HOSP - SAN LEANDRO</t>
  </si>
  <si>
    <t>2500 MERCED STREET</t>
  </si>
  <si>
    <t>KAISER FND HOSP - WALNUT CREEK</t>
  </si>
  <si>
    <t>94596-5300</t>
  </si>
  <si>
    <t>KAISER FOUND HSP-ANTIOCH</t>
  </si>
  <si>
    <t>MARSHALL  MEDICAL CENTER (1-RH)</t>
  </si>
  <si>
    <t>EL DORADO COUNTY P H F</t>
  </si>
  <si>
    <t>100005</t>
  </si>
  <si>
    <t>100697</t>
  </si>
  <si>
    <t>100717</t>
  </si>
  <si>
    <t>100797</t>
  </si>
  <si>
    <t>100899</t>
  </si>
  <si>
    <t>104023</t>
  </si>
  <si>
    <t>104047</t>
  </si>
  <si>
    <t>104062</t>
  </si>
  <si>
    <t>KAISER FND HOSP - FRESNO</t>
  </si>
  <si>
    <t>104089</t>
  </si>
  <si>
    <t>105029</t>
  </si>
  <si>
    <t>15 E. Audubon Drive</t>
  </si>
  <si>
    <t>110889</t>
  </si>
  <si>
    <t>121002</t>
  </si>
  <si>
    <t>121031</t>
  </si>
  <si>
    <t>121051</t>
  </si>
  <si>
    <t>121080</t>
  </si>
  <si>
    <t>124004</t>
  </si>
  <si>
    <t>130699</t>
  </si>
  <si>
    <t>130760</t>
  </si>
  <si>
    <t>141273</t>
  </si>
  <si>
    <t>141338</t>
  </si>
  <si>
    <t>150706</t>
  </si>
  <si>
    <t>150722</t>
  </si>
  <si>
    <t>150736</t>
  </si>
  <si>
    <t>150737</t>
  </si>
  <si>
    <t>150761</t>
  </si>
  <si>
    <t>150775</t>
  </si>
  <si>
    <t>150782</t>
  </si>
  <si>
    <t>150788</t>
  </si>
  <si>
    <t>150808</t>
  </si>
  <si>
    <t>154022</t>
  </si>
  <si>
    <t>154101</t>
  </si>
  <si>
    <t>154160</t>
  </si>
  <si>
    <t>160787</t>
  </si>
  <si>
    <t>164029</t>
  </si>
  <si>
    <t>171049</t>
  </si>
  <si>
    <t>171395</t>
  </si>
  <si>
    <t>184008</t>
  </si>
  <si>
    <t>190017</t>
  </si>
  <si>
    <t>190020</t>
  </si>
  <si>
    <t>190034</t>
  </si>
  <si>
    <t>190045</t>
  </si>
  <si>
    <t>190049</t>
  </si>
  <si>
    <t>KINDRED HOSPITAL BALDWIN PARK</t>
  </si>
  <si>
    <t>190052</t>
  </si>
  <si>
    <t>190053</t>
  </si>
  <si>
    <t>190081</t>
  </si>
  <si>
    <t>190110</t>
  </si>
  <si>
    <t>190125</t>
  </si>
  <si>
    <t>190137</t>
  </si>
  <si>
    <t>190148</t>
  </si>
  <si>
    <t>190150</t>
  </si>
  <si>
    <t>190159</t>
  </si>
  <si>
    <t>190163</t>
  </si>
  <si>
    <t>190170</t>
  </si>
  <si>
    <t>CHILDRENS HOSPITAL OF LOS ANGELES</t>
  </si>
  <si>
    <t>190176</t>
  </si>
  <si>
    <t>190184</t>
  </si>
  <si>
    <t>90701</t>
  </si>
  <si>
    <t>190196</t>
  </si>
  <si>
    <t>KINDRED HOSPITAL SOUTH BAY</t>
  </si>
  <si>
    <t>190197</t>
  </si>
  <si>
    <t>190198</t>
  </si>
  <si>
    <t>190200</t>
  </si>
  <si>
    <t>190232</t>
  </si>
  <si>
    <t>190240</t>
  </si>
  <si>
    <t>190243</t>
  </si>
  <si>
    <t>190256</t>
  </si>
  <si>
    <t>190280</t>
  </si>
  <si>
    <t>190298</t>
  </si>
  <si>
    <t>190305</t>
  </si>
  <si>
    <t>190307</t>
  </si>
  <si>
    <t>190315</t>
  </si>
  <si>
    <t>190317</t>
  </si>
  <si>
    <t>190323</t>
  </si>
  <si>
    <t>190328</t>
  </si>
  <si>
    <t>190352</t>
  </si>
  <si>
    <t>190380</t>
  </si>
  <si>
    <t>190382</t>
  </si>
  <si>
    <t>190385</t>
  </si>
  <si>
    <t>190392</t>
  </si>
  <si>
    <t>190400</t>
  </si>
  <si>
    <t>190410</t>
  </si>
  <si>
    <t>190413</t>
  </si>
  <si>
    <t>190422</t>
  </si>
  <si>
    <t>90505-5073</t>
  </si>
  <si>
    <t>190429</t>
  </si>
  <si>
    <t>KAISER FND HOSP - LOS ANGELES</t>
  </si>
  <si>
    <t>190431</t>
  </si>
  <si>
    <t>KAISER FND HOSP - SOUTH BAY</t>
  </si>
  <si>
    <t>190432</t>
  </si>
  <si>
    <t>KAISER FND HOSP - PANORAMA CITY</t>
  </si>
  <si>
    <t>190434</t>
  </si>
  <si>
    <t>KAISER FND HOSP - WEST LA</t>
  </si>
  <si>
    <t>190449</t>
  </si>
  <si>
    <t>90637-3780</t>
  </si>
  <si>
    <t>190462</t>
  </si>
  <si>
    <t>190468</t>
  </si>
  <si>
    <t>190470</t>
  </si>
  <si>
    <t>190475</t>
  </si>
  <si>
    <t>190500</t>
  </si>
  <si>
    <t>190517</t>
  </si>
  <si>
    <t>190521</t>
  </si>
  <si>
    <t>190522</t>
  </si>
  <si>
    <t>190524</t>
  </si>
  <si>
    <t>190525</t>
  </si>
  <si>
    <t>190529</t>
  </si>
  <si>
    <t>190534</t>
  </si>
  <si>
    <t>190541</t>
  </si>
  <si>
    <t>190547</t>
  </si>
  <si>
    <t>91754-4780</t>
  </si>
  <si>
    <t>190552</t>
  </si>
  <si>
    <t>190555</t>
  </si>
  <si>
    <t>190568</t>
  </si>
  <si>
    <t>190570</t>
  </si>
  <si>
    <t>190587</t>
  </si>
  <si>
    <t>190630</t>
  </si>
  <si>
    <t>190631</t>
  </si>
  <si>
    <t>190636</t>
  </si>
  <si>
    <t>190661</t>
  </si>
  <si>
    <t>190673</t>
  </si>
  <si>
    <t>190680</t>
  </si>
  <si>
    <t>190681</t>
  </si>
  <si>
    <t>190687</t>
  </si>
  <si>
    <t>190696</t>
  </si>
  <si>
    <t>190708</t>
  </si>
  <si>
    <t>190712</t>
  </si>
  <si>
    <t>90020-1199</t>
  </si>
  <si>
    <t>190754</t>
  </si>
  <si>
    <t>190756</t>
  </si>
  <si>
    <t>PROVIDENCE SAINT JOHNS HEALTH CENTER</t>
  </si>
  <si>
    <t>190758</t>
  </si>
  <si>
    <t>91505-4866</t>
  </si>
  <si>
    <t>190762</t>
  </si>
  <si>
    <t>190766</t>
  </si>
  <si>
    <t>190782</t>
  </si>
  <si>
    <t>190784</t>
  </si>
  <si>
    <t>190796</t>
  </si>
  <si>
    <t>190812</t>
  </si>
  <si>
    <t>190818</t>
  </si>
  <si>
    <t>190857</t>
  </si>
  <si>
    <t>190859</t>
  </si>
  <si>
    <t>CANOGA PARK</t>
  </si>
  <si>
    <t>190878</t>
  </si>
  <si>
    <t>190883</t>
  </si>
  <si>
    <t>190930</t>
  </si>
  <si>
    <t>150 Medical Plaza</t>
  </si>
  <si>
    <t>190949</t>
  </si>
  <si>
    <t>191216</t>
  </si>
  <si>
    <t>191225</t>
  </si>
  <si>
    <t>191227</t>
  </si>
  <si>
    <t>191228</t>
  </si>
  <si>
    <t>191231</t>
  </si>
  <si>
    <t>191306</t>
  </si>
  <si>
    <t>191450</t>
  </si>
  <si>
    <t>KAISER FND HOSP - WOODLAND HILLS</t>
  </si>
  <si>
    <t>194010</t>
  </si>
  <si>
    <t>194219</t>
  </si>
  <si>
    <t>194967</t>
  </si>
  <si>
    <t>194981</t>
  </si>
  <si>
    <t>196035</t>
  </si>
  <si>
    <t>KAISER FND HOSP - BALDWIN PARK</t>
  </si>
  <si>
    <t>196168</t>
  </si>
  <si>
    <t>196403</t>
  </si>
  <si>
    <t>196404</t>
  </si>
  <si>
    <t>196405</t>
  </si>
  <si>
    <t>197931</t>
  </si>
  <si>
    <t>EXODUS RECOVERY P.H.F.</t>
  </si>
  <si>
    <t>9808 VENICE BLVD</t>
  </si>
  <si>
    <t>90232</t>
  </si>
  <si>
    <t>201281</t>
  </si>
  <si>
    <t>204019</t>
  </si>
  <si>
    <t>CHILDRENS HOSPITAL CENTRAL CALIFORNIA</t>
  </si>
  <si>
    <t>9300 VALLEY CHILDRENS PLACE</t>
  </si>
  <si>
    <t>210992</t>
  </si>
  <si>
    <t>KAISER FND HOSP - SAN RAFAEL</t>
  </si>
  <si>
    <t>210993</t>
  </si>
  <si>
    <t>KENTFIELD REHABILITATION AND SPECIALTY HOSPITAL</t>
  </si>
  <si>
    <t>211006</t>
  </si>
  <si>
    <t>214034</t>
  </si>
  <si>
    <t>220733</t>
  </si>
  <si>
    <t>230949</t>
  </si>
  <si>
    <t>231013</t>
  </si>
  <si>
    <t>231396</t>
  </si>
  <si>
    <t>240924</t>
  </si>
  <si>
    <t>240942</t>
  </si>
  <si>
    <t>244027</t>
  </si>
  <si>
    <t>250955</t>
  </si>
  <si>
    <t>250956</t>
  </si>
  <si>
    <t>260011</t>
  </si>
  <si>
    <t>270744</t>
  </si>
  <si>
    <t>270777</t>
  </si>
  <si>
    <t>270875</t>
  </si>
  <si>
    <t>274043</t>
  </si>
  <si>
    <t>281047</t>
  </si>
  <si>
    <t>281078</t>
  </si>
  <si>
    <t>291023</t>
  </si>
  <si>
    <t>291053</t>
  </si>
  <si>
    <t>300032</t>
  </si>
  <si>
    <t>CHILDRENS HOSPITAL OF ORANGE COUNTY</t>
  </si>
  <si>
    <t>1201 West La Veta Avenue</t>
  </si>
  <si>
    <t>300225</t>
  </si>
  <si>
    <t>301098</t>
  </si>
  <si>
    <t>301127</t>
  </si>
  <si>
    <t>KINDRED HOSPITAL BREA</t>
  </si>
  <si>
    <t>92621-2699</t>
  </si>
  <si>
    <t>301140</t>
  </si>
  <si>
    <t>CHAPMAN MEDICAL CENTER</t>
  </si>
  <si>
    <t>301155</t>
  </si>
  <si>
    <t>301175</t>
  </si>
  <si>
    <t>FOUNTAIN VALLEY RGNL HOSP AND MED CTR - EUCLID</t>
  </si>
  <si>
    <t>301188</t>
  </si>
  <si>
    <t>WESTERN MEDICAL CENTER ANAHEIM</t>
  </si>
  <si>
    <t>301205</t>
  </si>
  <si>
    <t>301209</t>
  </si>
  <si>
    <t>301234</t>
  </si>
  <si>
    <t>301248</t>
  </si>
  <si>
    <t>301258</t>
  </si>
  <si>
    <t>COASTAL COMMUNITIES HOSPITAL</t>
  </si>
  <si>
    <t>301262</t>
  </si>
  <si>
    <t>301279</t>
  </si>
  <si>
    <t>301283</t>
  </si>
  <si>
    <t>92843-1908</t>
  </si>
  <si>
    <t>301297</t>
  </si>
  <si>
    <t>301304</t>
  </si>
  <si>
    <t>301317</t>
  </si>
  <si>
    <t>301337</t>
  </si>
  <si>
    <t>301340</t>
  </si>
  <si>
    <t>301342</t>
  </si>
  <si>
    <t>301357</t>
  </si>
  <si>
    <t>NEWPORT SPECIALTY HOSPITAL</t>
  </si>
  <si>
    <t>301379</t>
  </si>
  <si>
    <t>301380</t>
  </si>
  <si>
    <t>KINDRED HOSPITAL WESTMINSTER</t>
  </si>
  <si>
    <t>301566</t>
  </si>
  <si>
    <t>WESTERN MEDICAL CENTER - SANTA ANA</t>
  </si>
  <si>
    <t>304079</t>
  </si>
  <si>
    <t>304113</t>
  </si>
  <si>
    <t>CHILDRENS HOSPITAL AT MISSION</t>
  </si>
  <si>
    <t>304159</t>
  </si>
  <si>
    <t>HEALTHBRIDGE CHILDRENS HOSPITAL-ORANGE</t>
  </si>
  <si>
    <t>304409</t>
  </si>
  <si>
    <t>KAISER FND HOSP - ORANGE COUNTY - ANAHEIM</t>
  </si>
  <si>
    <t>304460</t>
  </si>
  <si>
    <t>310791</t>
  </si>
  <si>
    <t>311000</t>
  </si>
  <si>
    <t>314024</t>
  </si>
  <si>
    <t>KAISER FND HOSP - ROSEVILLE</t>
  </si>
  <si>
    <t>314029</t>
  </si>
  <si>
    <t>320859</t>
  </si>
  <si>
    <t>320986</t>
  </si>
  <si>
    <t>321016</t>
  </si>
  <si>
    <t>SENECA HEALTHCARE DISTRICT</t>
  </si>
  <si>
    <t>330120</t>
  </si>
  <si>
    <t>331152</t>
  </si>
  <si>
    <t>331164</t>
  </si>
  <si>
    <t>331168</t>
  </si>
  <si>
    <t>331194</t>
  </si>
  <si>
    <t>331216</t>
  </si>
  <si>
    <t>331226</t>
  </si>
  <si>
    <t>VISTA BEHAVIORAL HOSPITAL</t>
  </si>
  <si>
    <t>331288</t>
  </si>
  <si>
    <t>331293</t>
  </si>
  <si>
    <t>331312</t>
  </si>
  <si>
    <t>331326</t>
  </si>
  <si>
    <t>332172</t>
  </si>
  <si>
    <t>KINDRED HOSPITAL RIVERSIDE</t>
  </si>
  <si>
    <t>334018</t>
  </si>
  <si>
    <t>334025</t>
  </si>
  <si>
    <t>KAISER FND HOSP - RIVERSIDE</t>
  </si>
  <si>
    <t>334048</t>
  </si>
  <si>
    <t>KAISER FND HOSPITAL - MORENO VALLEY</t>
  </si>
  <si>
    <t>334068</t>
  </si>
  <si>
    <t>334457</t>
  </si>
  <si>
    <t>334487</t>
  </si>
  <si>
    <t>334564</t>
  </si>
  <si>
    <t>334589</t>
  </si>
  <si>
    <t>340913</t>
  </si>
  <si>
    <t>KAISER FND HOSP - SACRAMENTO</t>
  </si>
  <si>
    <t>340947</t>
  </si>
  <si>
    <t>340950</t>
  </si>
  <si>
    <t>340951</t>
  </si>
  <si>
    <t>341006</t>
  </si>
  <si>
    <t>341051</t>
  </si>
  <si>
    <t>341052</t>
  </si>
  <si>
    <t>342344</t>
  </si>
  <si>
    <t>KAISER FND HOSP - SOUTH SACRAMENTO</t>
  </si>
  <si>
    <t>342392</t>
  </si>
  <si>
    <t>344011</t>
  </si>
  <si>
    <t>344017</t>
  </si>
  <si>
    <t>344021</t>
  </si>
  <si>
    <t>344029</t>
  </si>
  <si>
    <t>MERCY HOSPITAL - FOLSOM</t>
  </si>
  <si>
    <t>344035</t>
  </si>
  <si>
    <t>344114</t>
  </si>
  <si>
    <t>344170</t>
  </si>
  <si>
    <t>344188</t>
  </si>
  <si>
    <t>350784</t>
  </si>
  <si>
    <t>361110</t>
  </si>
  <si>
    <t>361144</t>
  </si>
  <si>
    <t>361166</t>
  </si>
  <si>
    <t>361223</t>
  </si>
  <si>
    <t>KAISER FND HOSP - FONTANA</t>
  </si>
  <si>
    <t>361246</t>
  </si>
  <si>
    <t>361266</t>
  </si>
  <si>
    <t>361274</t>
  </si>
  <si>
    <t>KINDRED HOSPITAL ONTARIO</t>
  </si>
  <si>
    <t>361308</t>
  </si>
  <si>
    <t>361318</t>
  </si>
  <si>
    <t>361323</t>
  </si>
  <si>
    <t>361339</t>
  </si>
  <si>
    <t>361343</t>
  </si>
  <si>
    <t>361370</t>
  </si>
  <si>
    <t>361458</t>
  </si>
  <si>
    <t>362041</t>
  </si>
  <si>
    <t>364014</t>
  </si>
  <si>
    <t>364050</t>
  </si>
  <si>
    <t>364121</t>
  </si>
  <si>
    <t>364144</t>
  </si>
  <si>
    <t>364188</t>
  </si>
  <si>
    <t>KINDRED HOSPITAL RANCHO</t>
  </si>
  <si>
    <t>364231</t>
  </si>
  <si>
    <t>92324-1816</t>
  </si>
  <si>
    <t>364430</t>
  </si>
  <si>
    <t>364451</t>
  </si>
  <si>
    <t>364502</t>
  </si>
  <si>
    <t>LOMA LINDA UNIVERSITY CHILDRENS HOSPITAL</t>
  </si>
  <si>
    <t>11234 ANDERSON ST.</t>
  </si>
  <si>
    <t>370652</t>
  </si>
  <si>
    <t>92120-5298</t>
  </si>
  <si>
    <t>370673</t>
  </si>
  <si>
    <t>RADY CHILDRENS HOSPITAL - SAN DIEGO</t>
  </si>
  <si>
    <t>3020 CHILDRENS WAY</t>
  </si>
  <si>
    <t>370689</t>
  </si>
  <si>
    <t>370694</t>
  </si>
  <si>
    <t>370695</t>
  </si>
  <si>
    <t>370705</t>
  </si>
  <si>
    <t>370714</t>
  </si>
  <si>
    <t>370721</t>
  </si>
  <si>
    <t>92104-9988</t>
  </si>
  <si>
    <t>370730</t>
  </si>
  <si>
    <t>KAISER FND HOSP - SAN DIEGO</t>
  </si>
  <si>
    <t>370744</t>
  </si>
  <si>
    <t>92103-2180</t>
  </si>
  <si>
    <t>370745</t>
  </si>
  <si>
    <t>370749</t>
  </si>
  <si>
    <t>370755</t>
  </si>
  <si>
    <t>370759</t>
  </si>
  <si>
    <t>370771</t>
  </si>
  <si>
    <t>370780</t>
  </si>
  <si>
    <t>370782</t>
  </si>
  <si>
    <t>370787</t>
  </si>
  <si>
    <t>370875</t>
  </si>
  <si>
    <t>370977</t>
  </si>
  <si>
    <t>371256</t>
  </si>
  <si>
    <t>371394</t>
  </si>
  <si>
    <t>374024</t>
  </si>
  <si>
    <t>374049</t>
  </si>
  <si>
    <t>374055</t>
  </si>
  <si>
    <t>3851 ROSECRANS STREET</t>
  </si>
  <si>
    <t>374094</t>
  </si>
  <si>
    <t>380842</t>
  </si>
  <si>
    <t>94112-1596</t>
  </si>
  <si>
    <t>380857</t>
  </si>
  <si>
    <t>KAISER FND HOSP - SAN FRANCISCO</t>
  </si>
  <si>
    <t>380865</t>
  </si>
  <si>
    <t>380868</t>
  </si>
  <si>
    <t>380929</t>
  </si>
  <si>
    <t>380933</t>
  </si>
  <si>
    <t>380939</t>
  </si>
  <si>
    <t>380960</t>
  </si>
  <si>
    <t>380964</t>
  </si>
  <si>
    <t>CALIFORNIA PACIFIC MEDICAL CENTER - ST. LUKES CAMPUS</t>
  </si>
  <si>
    <t>380965</t>
  </si>
  <si>
    <t>ST. MARYS MEDICAL CENTER, SAN FRANCISCO</t>
  </si>
  <si>
    <t>381154</t>
  </si>
  <si>
    <t>382715</t>
  </si>
  <si>
    <t>390846</t>
  </si>
  <si>
    <t>390923</t>
  </si>
  <si>
    <t>95240-5179</t>
  </si>
  <si>
    <t>391010</t>
  </si>
  <si>
    <t>391042</t>
  </si>
  <si>
    <t>ST. JOSEPHS MEDICAL CENTER OF STOCKTON</t>
  </si>
  <si>
    <t>391056</t>
  </si>
  <si>
    <t>392232</t>
  </si>
  <si>
    <t>ST. JOSEPHS BEHAVIORAL HEALTH CENTER</t>
  </si>
  <si>
    <t>392287</t>
  </si>
  <si>
    <t>394003</t>
  </si>
  <si>
    <t>394009</t>
  </si>
  <si>
    <t>KAISER FND HOSP-MANTECA</t>
  </si>
  <si>
    <t>400466</t>
  </si>
  <si>
    <t>400480</t>
  </si>
  <si>
    <t>400524</t>
  </si>
  <si>
    <t>400548</t>
  </si>
  <si>
    <t>404046</t>
  </si>
  <si>
    <t>410782</t>
  </si>
  <si>
    <t>410804</t>
  </si>
  <si>
    <t>KAISER FND HOSP - REDWOOD CITY</t>
  </si>
  <si>
    <t>410806</t>
  </si>
  <si>
    <t>KAISER FND HOSP - SOUTH SAN FRANCISCO</t>
  </si>
  <si>
    <t>410817</t>
  </si>
  <si>
    <t>410828</t>
  </si>
  <si>
    <t>410852</t>
  </si>
  <si>
    <t>410891</t>
  </si>
  <si>
    <t>414018</t>
  </si>
  <si>
    <t>414139</t>
  </si>
  <si>
    <t>1100 VETERANS BLVD.</t>
  </si>
  <si>
    <t>420483</t>
  </si>
  <si>
    <t>420491</t>
  </si>
  <si>
    <t>420493</t>
  </si>
  <si>
    <t>420514</t>
  </si>
  <si>
    <t>420522</t>
  </si>
  <si>
    <t>424002</t>
  </si>
  <si>
    <t>424102</t>
  </si>
  <si>
    <t>THE CHAMPION CENTER</t>
  </si>
  <si>
    <t>303 SOUTH C STREET</t>
  </si>
  <si>
    <t>430705</t>
  </si>
  <si>
    <t>430763</t>
  </si>
  <si>
    <t>430779</t>
  </si>
  <si>
    <t>430837</t>
  </si>
  <si>
    <t>OCONNOR HOSPITAL</t>
  </si>
  <si>
    <t>430883</t>
  </si>
  <si>
    <t>95128-2699</t>
  </si>
  <si>
    <t>430905</t>
  </si>
  <si>
    <t>431506</t>
  </si>
  <si>
    <t>KAISER FND HOSP - SAN JOSE</t>
  </si>
  <si>
    <t>434040</t>
  </si>
  <si>
    <t>LUCILE SALTER PACKARD CHILDRENS HOSP. AT STANFORD</t>
  </si>
  <si>
    <t>434051</t>
  </si>
  <si>
    <t>434138</t>
  </si>
  <si>
    <t>434153</t>
  </si>
  <si>
    <t>KAISER FND HOSP - SANTA CLARA</t>
  </si>
  <si>
    <t>434218</t>
  </si>
  <si>
    <t>434220</t>
  </si>
  <si>
    <t>CRESTWOOD PSYCHIATRIC HEALTH FACILITY-SAN JOSE</t>
  </si>
  <si>
    <t>1425 FRUITDALE AVE, SUITE A</t>
  </si>
  <si>
    <t>440755</t>
  </si>
  <si>
    <t>444012</t>
  </si>
  <si>
    <t>444013</t>
  </si>
  <si>
    <t>444029</t>
  </si>
  <si>
    <t>TELECARE SANTA CRUZ PHF</t>
  </si>
  <si>
    <t>2250 SOQUEL AVE</t>
  </si>
  <si>
    <t>95062</t>
  </si>
  <si>
    <t>450936</t>
  </si>
  <si>
    <t>450940</t>
  </si>
  <si>
    <t>450949</t>
  </si>
  <si>
    <t>454012</t>
  </si>
  <si>
    <t>454013</t>
  </si>
  <si>
    <t>PATIENTS HOSPITAL OF REDDING</t>
  </si>
  <si>
    <t>454068</t>
  </si>
  <si>
    <t>RESTPADD PSYCHIATRIC HEALTH FACILITY</t>
  </si>
  <si>
    <t>2750 EUREKA WAY</t>
  </si>
  <si>
    <t>470871</t>
  </si>
  <si>
    <t>474007</t>
  </si>
  <si>
    <t>480989</t>
  </si>
  <si>
    <t>KAISER FND HOSP - REHABILITATION CENTER VALLEJO</t>
  </si>
  <si>
    <t>481015</t>
  </si>
  <si>
    <t>481094</t>
  </si>
  <si>
    <t>481357</t>
  </si>
  <si>
    <t>484044</t>
  </si>
  <si>
    <t>484062</t>
  </si>
  <si>
    <t>CRESTWOOD SOLANO PSYCHIATRIC HEALTH FACILITY</t>
  </si>
  <si>
    <t>2201 TUOLUMNE ST</t>
  </si>
  <si>
    <t>490919</t>
  </si>
  <si>
    <t>490964</t>
  </si>
  <si>
    <t>491001</t>
  </si>
  <si>
    <t>491064</t>
  </si>
  <si>
    <t>491076</t>
  </si>
  <si>
    <t>491338</t>
  </si>
  <si>
    <t>494019</t>
  </si>
  <si>
    <t>KAISER FND HOSP - SANTA ROSA</t>
  </si>
  <si>
    <t>494048</t>
  </si>
  <si>
    <t>494106</t>
  </si>
  <si>
    <t>500852</t>
  </si>
  <si>
    <t>500867</t>
  </si>
  <si>
    <t>500939</t>
  </si>
  <si>
    <t>500954</t>
  </si>
  <si>
    <t>500967</t>
  </si>
  <si>
    <t>OAK VALLEY DISTRICT HOSPITAL (2-RH)</t>
  </si>
  <si>
    <t>504038</t>
  </si>
  <si>
    <t>504081</t>
  </si>
  <si>
    <t>TELECARE STANISLAUS COUNTY PHF</t>
  </si>
  <si>
    <t>1904 RICHLAND AVENUE</t>
  </si>
  <si>
    <t>CERES</t>
  </si>
  <si>
    <t>95307</t>
  </si>
  <si>
    <t>514001</t>
  </si>
  <si>
    <t>514030</t>
  </si>
  <si>
    <t>514033</t>
  </si>
  <si>
    <t>1535 Plumas Court</t>
  </si>
  <si>
    <t>Yuba City</t>
  </si>
  <si>
    <t>521041</t>
  </si>
  <si>
    <t>531059</t>
  </si>
  <si>
    <t>540734</t>
  </si>
  <si>
    <t>540798</t>
  </si>
  <si>
    <t>540816</t>
  </si>
  <si>
    <t>554011</t>
  </si>
  <si>
    <t>1000 Greenley Road</t>
  </si>
  <si>
    <t>Sonora</t>
  </si>
  <si>
    <t>560203</t>
  </si>
  <si>
    <t>560473</t>
  </si>
  <si>
    <t>560481</t>
  </si>
  <si>
    <t>560492</t>
  </si>
  <si>
    <t>LOS ROBLES HOSPITAL AND MEDICAL CENTER</t>
  </si>
  <si>
    <t>560501</t>
  </si>
  <si>
    <t>560508</t>
  </si>
  <si>
    <t>ST. JOHNS PLEASANT VALLEY HOSPITAL</t>
  </si>
  <si>
    <t>560525</t>
  </si>
  <si>
    <t>560529</t>
  </si>
  <si>
    <t>ST. JOHNS REGIONAL MEDICAL CENTER</t>
  </si>
  <si>
    <t>560838</t>
  </si>
  <si>
    <t>571086</t>
  </si>
  <si>
    <t>574010</t>
  </si>
  <si>
    <t>580996</t>
  </si>
  <si>
    <t>facilitynum</t>
  </si>
  <si>
    <t>TYPE OF CONTROL</t>
  </si>
  <si>
    <t>Sum of facilitynum</t>
  </si>
  <si>
    <t>mssa_name</t>
  </si>
  <si>
    <t>mssa_designation</t>
  </si>
  <si>
    <t>Alameda/Jack London Square/Oakland Inner Harbor</t>
  </si>
  <si>
    <t>Urban</t>
  </si>
  <si>
    <t>Albany/Berkeley East and North/Claremont/Cragmont/Forest Park/Rockridge/Temescal/Thousand Oaks</t>
  </si>
  <si>
    <t>Oakland West Central</t>
  </si>
  <si>
    <t>Berkeley South and West/Emeryville/Oakland Northwest</t>
  </si>
  <si>
    <t>San Leandro West/San Lorenzo West/Hayward West</t>
  </si>
  <si>
    <t>Castro Valley Central and North/Oak Knoll/San Leandro Northeast/Sheffield Village/Union City East</t>
  </si>
  <si>
    <t>Dimond/Montclair/Oakland East/Oakmore/Piedmont/Piedmont Pines/Trestle Glen</t>
  </si>
  <si>
    <t>Fremont East/Niles/Union City Central</t>
  </si>
  <si>
    <t>Ashland/Brookfield Village/Castro Valley South/Elmhurst/Hayward Northeast/San Leandro North Central/San Lorenzo East</t>
  </si>
  <si>
    <t>Centerville/Fremont West/Irvington/Newark East Central</t>
  </si>
  <si>
    <t>Dublin/Pleasanton/Santa Rita/Sunol</t>
  </si>
  <si>
    <t>Ione/Jackson/Pine Grove/Sutter Creek</t>
  </si>
  <si>
    <t>Rural</t>
  </si>
  <si>
    <t>Biggs/East Biggs/Gridley</t>
  </si>
  <si>
    <t>Magalia/Paradise/Stirling City</t>
  </si>
  <si>
    <t>Oroville/Palermo/Thermalito</t>
  </si>
  <si>
    <t>Chapmantown/Chico</t>
  </si>
  <si>
    <t>Angels Camp/Arnold/Copperopolis/Mountain Ranch/Murphys/San Andreas/Valley Springs/West Point</t>
  </si>
  <si>
    <t>Colusa</t>
  </si>
  <si>
    <t>Richmond Central/San Pablo Central</t>
  </si>
  <si>
    <t>Crockett/Hercules/Martinez West/Pinole/Port Costa/Richmond Northeast/Rodeo</t>
  </si>
  <si>
    <t>Brentwood Central and West/Oakley</t>
  </si>
  <si>
    <t>Clayton/Concord South/Walnut Creek Central and East</t>
  </si>
  <si>
    <t>Avon/Clyde/Concord Central/Pittsburg Southwest</t>
  </si>
  <si>
    <t>Alamo/Danville/Diablo/San Ramon</t>
  </si>
  <si>
    <t>Crescent City/Gasquet/Klamath/Smith River</t>
  </si>
  <si>
    <t>South Lake Tahoe</t>
  </si>
  <si>
    <t>Cool/Diamond Springs/Latrobe/Pilot Hill/Placerville</t>
  </si>
  <si>
    <t>Auberry/Calwa/Centerville/Clovis East/Del Rey/Fowler/Friant/Sanger/Shaver Lake</t>
  </si>
  <si>
    <t>Coalinga</t>
  </si>
  <si>
    <t>Fresno West Central</t>
  </si>
  <si>
    <t>Orange Cove/Parlier/Reedley/Squaw Valley/Tivy Valley/Wonder Valley</t>
  </si>
  <si>
    <t>Fresno North Central</t>
  </si>
  <si>
    <t>Fresno Northwest</t>
  </si>
  <si>
    <t>Fresno East Central</t>
  </si>
  <si>
    <t>Artois/Elk Creek/Glenn/Grindstone Indian Rancheria/Willows</t>
  </si>
  <si>
    <t>Frontier</t>
  </si>
  <si>
    <t>Arcata/Eureka</t>
  </si>
  <si>
    <t>Garberville/Redway</t>
  </si>
  <si>
    <t>Ferndale/Fortuna/Rio Dell/Scotia</t>
  </si>
  <si>
    <t>El Centro/Heber/Holtville/Imperial/Seeley</t>
  </si>
  <si>
    <t>Brawley/Westmorland</t>
  </si>
  <si>
    <t>Bishop/Bishop Paiute Tribe/Mustang Mesa/Round Valley/West Bishop/Wilkerson</t>
  </si>
  <si>
    <t>Alabama Hills/Cartago/Darwin/Keeler/Lone Pine/Lone Pine Paiute Shoshone Tribe/Olancha/Pearsonville</t>
  </si>
  <si>
    <t>Delano/McFarland</t>
  </si>
  <si>
    <t>Bakersfield Northeast/Oildale</t>
  </si>
  <si>
    <t>Bakersfield East/Lakeview/La Loma</t>
  </si>
  <si>
    <t>Alta Sierra/Bodfish/Glennville/Kernville/Lake Isabella/Weldon/Wofford Heights</t>
  </si>
  <si>
    <t>Bakersfield Northwest/Rosedale</t>
  </si>
  <si>
    <t>Inyokern/Ridgecrest</t>
  </si>
  <si>
    <t>Bear Valley Springs/Keene/Stallion Springs/Tehachapi</t>
  </si>
  <si>
    <t>Armona/Hanford/Lemoore</t>
  </si>
  <si>
    <t>Clearlake/Clearlake Oaks</t>
  </si>
  <si>
    <t>Kelseyville/Lakeport</t>
  </si>
  <si>
    <t>Susanville</t>
  </si>
  <si>
    <t>Alhambra/El Sereno South/San Gabriel Central</t>
  </si>
  <si>
    <t>Rosemead/San Gabriel South/South El Monte West/Temple City West</t>
  </si>
  <si>
    <t>Lancaster Central/Palmdale North Central</t>
  </si>
  <si>
    <t>Avalon</t>
  </si>
  <si>
    <t>Bassett/Industry West/La Puente</t>
  </si>
  <si>
    <t>Glassell Park/Glendale Southeast/Silverlake North</t>
  </si>
  <si>
    <t>Belmont Shore/Long Beach East/Long Beach Shoreline/Los Altos/Naples</t>
  </si>
  <si>
    <t>Pico Rivera/Santa Fe Springs Northwest</t>
  </si>
  <si>
    <t>Culver City North/Palms</t>
  </si>
  <si>
    <t>Boyle Heights Northwest/Chinatown/Downtown Northwest/Little Tokyo/Westlake</t>
  </si>
  <si>
    <t>Pomona East and South</t>
  </si>
  <si>
    <t>Del Aire/Inglewood West/Los Angeles International Airport</t>
  </si>
  <si>
    <t>South Central Northeast</t>
  </si>
  <si>
    <t>Cerritos/Hawaiian Gardens</t>
  </si>
  <si>
    <t>Asuza/Charter Oak/Covina</t>
  </si>
  <si>
    <t>Hollywood South Central/Inner Sunset</t>
  </si>
  <si>
    <t>Baldwin Park/Irwindale</t>
  </si>
  <si>
    <t>Gardena Southeast/Harbor Gateway Central/Lawndale South/Moneta/Redondo Beach North/Torrance North</t>
  </si>
  <si>
    <t>Huntington Park/South Gate West/Walnut Park</t>
  </si>
  <si>
    <t>City Terrace East/East Los Angeles</t>
  </si>
  <si>
    <t>Harbor Gateway South/Lomita/Torrance East Central</t>
  </si>
  <si>
    <t>Downey Northeast</t>
  </si>
  <si>
    <t>Encino/Tarzana/Warner Center/Woodland Hills</t>
  </si>
  <si>
    <t>Baldwin Hills/Culver City South/Fox Hills/Ladera Heights/Marina del Rey/View Park/Windsor Hills</t>
  </si>
  <si>
    <t>Montebello North/Monterey Park/South San Gabriel</t>
  </si>
  <si>
    <t>Echo Park/Hollywood North Central/Silverlake South</t>
  </si>
  <si>
    <t>Atwater Village/Glendale Central/Glendale Southwest/Griffith Park</t>
  </si>
  <si>
    <t>Granada Hills/Mission Hills/Porter Ranch</t>
  </si>
  <si>
    <t>Pasadena South/San Marino/South Pasadena</t>
  </si>
  <si>
    <t>Northridge South/Reseda North</t>
  </si>
  <si>
    <t>Hancock Park/Mid-City West/Park La Brea</t>
  </si>
  <si>
    <t>La Mirada/Santa Fe Springs South</t>
  </si>
  <si>
    <t>Boyle Heights Central/City Terrace West</t>
  </si>
  <si>
    <t>Redondo Beach Central and South/Torrance West Central</t>
  </si>
  <si>
    <t>Bixby Knolls/Long Beach Central</t>
  </si>
  <si>
    <t>Arcadia Central and Northeast/Bradbury/Monrovia/Sierra Madre</t>
  </si>
  <si>
    <t>Hollywood Hills/Hollywood West/Mount Olympus/West Hollywood</t>
  </si>
  <si>
    <t>Norwalk/Studebaker</t>
  </si>
  <si>
    <t>Claremont/La Verne/Pomona Northwest/San Dimas</t>
  </si>
  <si>
    <t>La Habra Heights/Whittier</t>
  </si>
  <si>
    <t>Valinda/West Covina</t>
  </si>
  <si>
    <t>Miraleste/Palo Verdes Estates/Portuguese Bend/Rancho Palos Verdes/Rolling Hills/San Pedro West</t>
  </si>
  <si>
    <t>Santa Monica Central/Sawtelle/West Los Angeles</t>
  </si>
  <si>
    <t>Pacoima East/Sun Valley West</t>
  </si>
  <si>
    <t>Sherman Oaks/Studio City/Valley Village</t>
  </si>
  <si>
    <t>Country Club Park/Koreatown/Mid-City East</t>
  </si>
  <si>
    <t>Downey Southwest/Lynwood North Central/South Gate East</t>
  </si>
  <si>
    <t>Burbank North/North Hollywood South</t>
  </si>
  <si>
    <t>Reseda South/Van Nuys Southwest</t>
  </si>
  <si>
    <t>Century City/Cheviot Hills/Rancho Park/West Los Angeles/Westwood</t>
  </si>
  <si>
    <t>Burbank South/Eagle Rock/Glendale Northwest</t>
  </si>
  <si>
    <t>Agoura Hills/Calabasas/Hidden Hills/West Hills/Westlake</t>
  </si>
  <si>
    <t>Canyon Country/Santa Clarita West/Saugus</t>
  </si>
  <si>
    <t>Long Beach West Central</t>
  </si>
  <si>
    <t>Angeles National Forest West/Kagel Canyon/Lake View Terrace/San Fernando East/Sylmar</t>
  </si>
  <si>
    <t>North Long Beach</t>
  </si>
  <si>
    <t>Palmdale Central</t>
  </si>
  <si>
    <t>Madera</t>
  </si>
  <si>
    <t>Corte Madera/Fairfax/Kentfield/Larkspur/Marinwood/Mill Valley/Ross/San Anselmo/San Rafael West/Terra Linda</t>
  </si>
  <si>
    <t>Bel Marin Keys/Black Point/Ignacio/Novato/San Rafael East/Santa Venetia</t>
  </si>
  <si>
    <t>Bootjack/CatheyÆs Valley/Coulterville/Don Pedro/El Portal/Fish Camp/Mariposa</t>
  </si>
  <si>
    <t>Brooktrails/Pine Mountain/Willits</t>
  </si>
  <si>
    <t>Fort Bragg/Westport</t>
  </si>
  <si>
    <t>Ukiah</t>
  </si>
  <si>
    <t>Dos Palos/Gustine/Los Banos</t>
  </si>
  <si>
    <t>Merced Central and North/Merced Southeast</t>
  </si>
  <si>
    <t>Surprise Valley</t>
  </si>
  <si>
    <t>Alturas/Canby</t>
  </si>
  <si>
    <t>Mammoth Lakes</t>
  </si>
  <si>
    <t>Carmel/Del Rey Oaks/Monterey/Pacific Grove/Sand City/Seaside</t>
  </si>
  <si>
    <t>King City/San Lucas</t>
  </si>
  <si>
    <t>Salinas/Spreckels</t>
  </si>
  <si>
    <t>Napa Central</t>
  </si>
  <si>
    <t>Angwin/Deer Park/St. Helena</t>
  </si>
  <si>
    <t>Grass Valley/Nevada City/Penn Valley/Rough and Ready/Wildwood</t>
  </si>
  <si>
    <t>North Bloomfield/North San Juan/Truckee</t>
  </si>
  <si>
    <t>City of Orange South/Santa Ana North/Tustin Foothills/Tustin West</t>
  </si>
  <si>
    <t>Fountain Valley/Huntington Beach Central</t>
  </si>
  <si>
    <t>Anaheim Central</t>
  </si>
  <si>
    <t>Brea West/Fullerton North/La Habra</t>
  </si>
  <si>
    <t>Anaheim Hills/City of Orange East/Villa Park</t>
  </si>
  <si>
    <t>Costa Mesa</t>
  </si>
  <si>
    <t>Huntington Beach North/Seal Beach East/Westminster</t>
  </si>
  <si>
    <t>Buena Park/La Palma</t>
  </si>
  <si>
    <t>Cypress/Los Alamitos/Rossmoor</t>
  </si>
  <si>
    <t>Santa Ana South</t>
  </si>
  <si>
    <t>Lake Forest East/Mission Viejo Central and South</t>
  </si>
  <si>
    <t>Garden Grove North/Stanton</t>
  </si>
  <si>
    <t>Brea East/Placentia Central and North/Yorba Linda</t>
  </si>
  <si>
    <t>Irvine South/Newport Beach/Newport Coast/San Joaquin Hills</t>
  </si>
  <si>
    <t>Laguna Beach/Laguna Woods</t>
  </si>
  <si>
    <t>Aliso Viejo/Laguna Hills/Laguna Niguel</t>
  </si>
  <si>
    <t>Fullerton Central and South</t>
  </si>
  <si>
    <t>Anaheim West</t>
  </si>
  <si>
    <t>Irvine Central/Tustin East</t>
  </si>
  <si>
    <t>Auburn/Newcastle/Lincoln/Sheridan</t>
  </si>
  <si>
    <t>Rocklin/Granite Bay</t>
  </si>
  <si>
    <t>Roseville</t>
  </si>
  <si>
    <t>Beckwourth/Chilcoot/Crocker Mountain/Delleker/Iron Horse/Lake Davis/Maybe/Portola/Valley View/Vinton</t>
  </si>
  <si>
    <t>Bucks Lake/Cromberg/East Quincy/Greenhorn/Keddie/Laporte/Little Grass Valley/Meadow Valley/Quincy/Sloat/Spring Garden</t>
  </si>
  <si>
    <t>Bailey Creek/Canyondam/Chester/Eastshore/Foxwood/Hamilton Branch/Lake Almanor Peninsula/Lake Almanor Peninsula/Lake Almanor West/Prattville/Warner Valley</t>
  </si>
  <si>
    <t>Bermuda Dunes South/Indian Wells/La Quinta West/Palm Desert/Rancho Mirage Central and South</t>
  </si>
  <si>
    <t>Arlington/Corona East/Home Gardens/La Sierra/Riverside Southwest</t>
  </si>
  <si>
    <t>Cathedral City Southeast/Palm Desert North/Palm Springs South/Rancho Mirage North</t>
  </si>
  <si>
    <t>East Hemet/Hemet/Valle Vista</t>
  </si>
  <si>
    <t>Arabia/Coachella/Desert Beach/Flowing Wells/Indio South/La Quinta East/Mecca/Oasis/Thermal</t>
  </si>
  <si>
    <t>Casablanca/Riverside Central</t>
  </si>
  <si>
    <t>Blythe</t>
  </si>
  <si>
    <t>Eastside/Fairmont Park/Riverside Downtown/Rubidoux/University</t>
  </si>
  <si>
    <t>Banning/Beaumont/Cabizon/Calimesa/Cherry Valley</t>
  </si>
  <si>
    <t>Canyon Lake/Perris/Quail Valley/Romoland/Sun City/Winchester</t>
  </si>
  <si>
    <t>Lake Elsinore/Murrieta West/Sedco Hills/Wildomar</t>
  </si>
  <si>
    <t>Temecula South</t>
  </si>
  <si>
    <t>French Valley/Murrieta East/Temecula/Winchester</t>
  </si>
  <si>
    <t>Arcade/Arden/Town and Country Village</t>
  </si>
  <si>
    <t>Greenhaven/Land Park/Midtown/Pocket/Riverside/Sutterville</t>
  </si>
  <si>
    <t>Carmichael/Fair Oaks/Gold River</t>
  </si>
  <si>
    <t>Elk Grove/Laguna/Laguna West/Lakeside</t>
  </si>
  <si>
    <t>Florin/Fruitridge/Oak Park/Parkway/South Sacramento</t>
  </si>
  <si>
    <t>East Sacramento/La Riviera/Mather/Rancho Cordova/Rosemont</t>
  </si>
  <si>
    <t>Folsom/Orangevale</t>
  </si>
  <si>
    <t>Hollister/Paicines/Panoche/San Juan Bautista</t>
  </si>
  <si>
    <t>Big Bear Lake/Fawnskin/Moorridge/Running Springs/Sugarloaf</t>
  </si>
  <si>
    <t>Chino Hills/Chino West Central/Los Serranos/Sleepy Hollow</t>
  </si>
  <si>
    <t>Montclair/Ontario Northwest/Upland South</t>
  </si>
  <si>
    <t>Bloomington/Colton Central and West/Fontana South/Rialto South</t>
  </si>
  <si>
    <t>Colton Southeast/Grand Terrace/Loma Linda/Redlands North</t>
  </si>
  <si>
    <t>Blue Jay/Crestline/Lake Arrowhead/Skyforest/Twin Peaks</t>
  </si>
  <si>
    <t>Mentone/Redlands South/Yucaipa</t>
  </si>
  <si>
    <t>Muscoy/San Bernardino Central</t>
  </si>
  <si>
    <t>Highland/San Bernardino East</t>
  </si>
  <si>
    <t>Apple Valley/Hesperia East</t>
  </si>
  <si>
    <t>Hesperia West/Mountain View Acres/Victorville Central and South</t>
  </si>
  <si>
    <t>Big River/Needles</t>
  </si>
  <si>
    <t>Joshua Tree/Landers/Morongo Valley/Rimrock/Yucca Valley</t>
  </si>
  <si>
    <t>Ontario Northeast/Rancho Cucamonga South</t>
  </si>
  <si>
    <t>Barstow/Daggett/Lenwood/Nebo Center/Oro Grande/Yermo</t>
  </si>
  <si>
    <t>College Heights/Hillcrest Southeast/Kensington/Rolando North/University Heights</t>
  </si>
  <si>
    <t>Bay Park/Five Points/Hillcrest Northwest/Mission Hills/Mission Valley/Morena/Normal Heights/Old Town/Serra Mesa</t>
  </si>
  <si>
    <t>Castle Park/Chula Vista Southwest/Imperial Beach West/Nestor East/Palm City/San Ysidro/South San Diego</t>
  </si>
  <si>
    <t>Bonsall/Camp Pendleton/Fallbrook/Live Oak Park/Rainbow/San Luis Rey Heights/Winterwarm</t>
  </si>
  <si>
    <t>La Mesa/Rolando South</t>
  </si>
  <si>
    <t>Allied Gardens/Del Cerro/Grantville/Miramar/Tierrasanta</t>
  </si>
  <si>
    <t>Escondido Central and South/San Marcos Central and East</t>
  </si>
  <si>
    <t>Encanto/Lemon Grove Northwest/Lincoln Acres/National City East/Paradise Hills Southwest</t>
  </si>
  <si>
    <t>Crown Point/Del Mar/La Jolla/Pacific Beach</t>
  </si>
  <si>
    <t>Oceanside East/San Marcos West/Vista</t>
  </si>
  <si>
    <t>Cockatoo Grove/Eastlake Greens/Otay Mesa</t>
  </si>
  <si>
    <t>Poway Central/Poway Grove/Rancho Bernardo Southwest/Sabre Springs</t>
  </si>
  <si>
    <t>Encinitas Central/Leucadia/Oceanside North and West/San Luis Rey/South Oceanside</t>
  </si>
  <si>
    <t>Excelsior/Glen Park/Ingleside/Lake Merced/Merced Heights/Ocean Beach South/Park Merced/Saint Francis Wood/Westwood Park</t>
  </si>
  <si>
    <t>Laurel Heights/Ocean Beach North/Richmond/Sutro Heights</t>
  </si>
  <si>
    <t>Buena Vista/Castro/Eureka Valley/Forest Hill/Haight-Ashbury/Noe Valley/West of Twin Peaks</t>
  </si>
  <si>
    <t>Cow Hollow/Financial District/Marina/Nob Hill/Pacific Heights/Russian Hill/Seacliff</t>
  </si>
  <si>
    <t>Bernal Heights/Mission District/Potrero Hill</t>
  </si>
  <si>
    <t>Chinatown/Civic Center/Inner Mission/North Beach/South of Market/Tenderloin/Western Addition</t>
  </si>
  <si>
    <t>French Camp/Stockton South/Stockton Southeast</t>
  </si>
  <si>
    <t>Lodi</t>
  </si>
  <si>
    <t>Stockton North Central/Stockton Northeast</t>
  </si>
  <si>
    <t>Tracy</t>
  </si>
  <si>
    <t>Lathrop/Manteca</t>
  </si>
  <si>
    <t>Banta/Escalon/Ripon/Vernalis</t>
  </si>
  <si>
    <t>Arroyo Grande/Nipomo/Oceano/Pismo Beach</t>
  </si>
  <si>
    <t>San Luis Obispo</t>
  </si>
  <si>
    <t>Atascadero/Templeton</t>
  </si>
  <si>
    <t>Burlingame Hills/Burlingame Southwest/Hillsborough/Hillsdale/Millbrae West/San Bruno Central/San Mateo West</t>
  </si>
  <si>
    <t>Atherton/Lindenwood/Menlo Oaks/Menlo Park/Redwood City Central/Sharon Heights/West Menlo Park/Woodside/Woodside Hills</t>
  </si>
  <si>
    <t>Brisbane/Burlingame Northeast/Colma/Daly City East/Millbrae East/San Bruno/South San Francisco</t>
  </si>
  <si>
    <t>Broadmoor Village/Daly City West/San Bruno Northwest/Serramonte/Westborough</t>
  </si>
  <si>
    <t>El Granada/Half Moon Bay/Miramar/Montara/Moss Beach/Princeton by the Sea/Skyline</t>
  </si>
  <si>
    <t>Belmont/Devonshire/Emerald Lake/Farm Hills/Palomar Park/San Carlos West/The Highlands</t>
  </si>
  <si>
    <t>Goleta South/Isla Vista/Santa Barbara South</t>
  </si>
  <si>
    <t>Lompoc/Mission Hills/Vandenberg</t>
  </si>
  <si>
    <t>Orcutt/Santa Maria</t>
  </si>
  <si>
    <t>Goleta North/Mission Canyon/Montecito/Riviera/Santa Barbara North</t>
  </si>
  <si>
    <t>Buellton/Los Olivos/Santa Ynez/Solvang</t>
  </si>
  <si>
    <t>Berryessa/East San Jose/Milpitas East</t>
  </si>
  <si>
    <t>Los Altos/Los Altos Hills/Palo Alto Central/Stanford</t>
  </si>
  <si>
    <t>Cambrian Village West/Campbell South/Los Gatos/Monte Sereno/San Tomas</t>
  </si>
  <si>
    <t>San Jose Northwest</t>
  </si>
  <si>
    <t>New Almaden/San Jose Southwest</t>
  </si>
  <si>
    <t>Gilroy/Morgan Hill/Rucker/San Martin</t>
  </si>
  <si>
    <t>Cupertino/Rancho Rinconada/San Jose West/Saratoga</t>
  </si>
  <si>
    <t>Aptos/Capitola/Live Oak/Rio del Mar/Santa Cruz</t>
  </si>
  <si>
    <t>Freedom/Watsonville</t>
  </si>
  <si>
    <t>Burney/Cassel/Fall River Mills/Hat Creek/McArthur</t>
  </si>
  <si>
    <t>Redding</t>
  </si>
  <si>
    <t>Carrick/Edgewood/Mount Shasta/Weed</t>
  </si>
  <si>
    <t>Gazelle/Grenada/Hilt/Hornbrook/Yreka</t>
  </si>
  <si>
    <t>Vallejo</t>
  </si>
  <si>
    <t>Fairfield</t>
  </si>
  <si>
    <t>Vacaville</t>
  </si>
  <si>
    <t>Santa Rosa</t>
  </si>
  <si>
    <t>Geyserville/Healdsburg</t>
  </si>
  <si>
    <t>Petaluma</t>
  </si>
  <si>
    <t>Boyes Hot Springs/Glen Ellen/Kenwood/Sonoma/Vineburg</t>
  </si>
  <si>
    <t>Bodega/Sebastopol</t>
  </si>
  <si>
    <t>Modesto West</t>
  </si>
  <si>
    <t>Denair/Turlock</t>
  </si>
  <si>
    <t>Modesto East</t>
  </si>
  <si>
    <t>Ceres/Modesto South Central</t>
  </si>
  <si>
    <t>Oakdale/Riverbank</t>
  </si>
  <si>
    <t>Meridian/Robbins/Yuba City</t>
  </si>
  <si>
    <t>Gerber/Los Flores/Proberta/Red Bluff</t>
  </si>
  <si>
    <t>Douglas City/Lewiston/Trinity Center/Weaverville</t>
  </si>
  <si>
    <t>Farmersville/Goshen/Visalia</t>
  </si>
  <si>
    <t>Alpaugh/Earlimart/Pixley/Porterville/Rich Grove/Terra Bella</t>
  </si>
  <si>
    <t>Tipton/Tulare/Woodville</t>
  </si>
  <si>
    <t>Columbia/Jamestown/Sonora</t>
  </si>
  <si>
    <t>Ventura</t>
  </si>
  <si>
    <t>Thousand Oaks Central and West</t>
  </si>
  <si>
    <t>Meiners Oaks/Oak View/Ojai</t>
  </si>
  <si>
    <t>Camarillo/Moorpark</t>
  </si>
  <si>
    <t>Simi Valley East</t>
  </si>
  <si>
    <t>Oxnard North Central</t>
  </si>
  <si>
    <t>Woodland</t>
  </si>
  <si>
    <t>Davis</t>
  </si>
  <si>
    <t>Marysville</t>
  </si>
  <si>
    <t>MSSA Designation</t>
  </si>
  <si>
    <t>MSSA Name</t>
  </si>
  <si>
    <t>This Excel pivot table uses the California Patient Discharge Database for January 1, 2014 to December 31, 2014.  It is a fast and simple way to aggregate and display data.</t>
  </si>
  <si>
    <t>Select your variables above using the pulldown arrows.  You can choose a specific hospital or county, or create a custom aggregation.  To get Statewide totals, select "All" for all fields.  When done, click on the "PROFILE" worksheet to see your results.</t>
  </si>
  <si>
    <t>Note:  Avoid changing the worksheets as they contain many links, formulas and custom formats.</t>
  </si>
  <si>
    <t>**No adjustments have been made to the data for any hospitals with reporting modifications, non-compliances, data anomalies, or shortened report periods due to facility openings, closures, or consolidations.  The data is aggregated at the facility level.  Therefore, it does not contain individually identifiable health information.</t>
  </si>
  <si>
    <t>Make your selections here</t>
  </si>
  <si>
    <t>Unknown/Invalid/Blank</t>
  </si>
  <si>
    <t>Disposition</t>
  </si>
  <si>
    <t>Home Health Services</t>
  </si>
  <si>
    <t>Routine</t>
  </si>
  <si>
    <t>Expected Payer Source</t>
  </si>
  <si>
    <t>Acute Care, This Hospital</t>
  </si>
  <si>
    <t>Other Care, This Hospital</t>
  </si>
  <si>
    <t>SN/IC Care, This Hospital</t>
  </si>
  <si>
    <t>03-A patient discharged to inpatient hospital care not of a medical/surgical nature and not skilled nursing/intermediate care, such as to a psychiatric, physical medicine rehabilitation, or chemical dependency recovery treatment unit within this reporting hospital.</t>
  </si>
  <si>
    <t>02-A patient discharged to inpatient hospital care that is of a medical/surgical nature, such as to a perinatal, pediatric, intensive care, coronary care, respiratory care, newborn intensive care, or burn unit within this reporting hospital.</t>
  </si>
  <si>
    <t>04-A patient discharged to a Skilled Nursing/Intermediate Care Distinct Part within this reporting hospital.</t>
  </si>
  <si>
    <t>05-A patient discharged to another hospital to receive inpatient care that is of a medical/surgical nature, such as to a perinatal, pediatric, intensive care, coronary care, respiratory care, newborn intensive care, or burn unit of another hospital.</t>
  </si>
  <si>
    <t>07-A patient discharged from this hospital to a Skilled Nursing/Intermediate Care type of care, either freestanding or a distinct part within another hospital, or to a Congregate Living Health Facility.</t>
  </si>
  <si>
    <t>08-A patient discharged to a facility that provides special assistance to its residents in activities of daily living, but that provides no organized healthcare.</t>
  </si>
  <si>
    <t>01-A patient discharged from this hospital to return home or to another private residence.</t>
  </si>
  <si>
    <t>09-A patient discharged to a correctional institution.</t>
  </si>
  <si>
    <t>10-Patient left the hospital against medical advice, without a physician’s discharge order. Psychiatric patients discharged from away without leave status (AWOL) are also included in this category.</t>
  </si>
  <si>
    <t>11-Patient expired after admission and before leaving the hospital.</t>
  </si>
  <si>
    <t>12-A patient referred to a licensed home health service program.</t>
  </si>
  <si>
    <t>06-A patient discharged to another hospital to receive inpatient hospital care such as to a psychiatric, physical medicine rehabilitation, or chemical dependency recovery treatment at another hospital, not of a medical/surgical nature and not skilled nursing/intermediate care.</t>
  </si>
  <si>
    <t>Self-pay</t>
  </si>
  <si>
    <t>01-A federally administered third party reimbursement program authorized by Title XVIII of the Social Security Act. Includes crossovers to secondary payers.</t>
  </si>
  <si>
    <t>02-A state administered third party reimbursement program authorized by Title XIX of the Social Security Act.</t>
  </si>
  <si>
    <t>03-Payment covered by private, non-profit, or commercial health plans, whether insurance or other coverage, or organizations. Included are payments by local or organized charities, such as the Cerebral Palsy Foundation, Easter Seals, March of Dimes, or Shriners.</t>
  </si>
  <si>
    <t>04-Payment from workers’ compensation insurance, government or privately sponsored.</t>
  </si>
  <si>
    <t>05-Patients covered under Welfare and Institutions Code Section 17000. Includes programs funded in whole or in part by County Medical Services Program (CMSP), California Healthcare for Indigents Program (CHIP), and/or Realignment Funds whether or not a bill is rendered.</t>
  </si>
  <si>
    <t>07-Patients receiving care pursuant to Hill-Burton obligations or who meet the standards for charity care pursuant to the hospital's established charity care policy.</t>
  </si>
  <si>
    <t>08-Payment directly by the patient, personal guarantor, relatives, or friends. The greatest share of the patient’s bill is not expected to be paid by any form of insurance or other health plan.</t>
  </si>
  <si>
    <t>09-Any third party payment not included in any other category.  Included are cases where no payment will be required by the facility, such as special research or courtesy patients.</t>
  </si>
  <si>
    <t>06-Any form of payment from government agencies, whether local, state, federal, or foreign, except those already specified. Includes funds received through the California Children Services (CCS), the Civilian Health and Medical Program of the Uniformed Services (TRICARE), and the Veterans Administration.</t>
  </si>
  <si>
    <r>
      <t xml:space="preserve">The purpose of the following notes is to help the data user understand the categorization of selected profile tables.  Detailed information regarding the individual data elements can be found in the </t>
    </r>
    <r>
      <rPr>
        <b/>
        <i/>
        <u/>
        <sz val="8"/>
        <rFont val="Arial"/>
        <family val="2"/>
      </rPr>
      <t>California Inpatient Data Reporting Manual</t>
    </r>
    <r>
      <rPr>
        <sz val="8"/>
        <rFont val="Arial"/>
        <family val="2"/>
      </rPr>
      <t xml:space="preserve"> on the OSHPD web site (</t>
    </r>
    <r>
      <rPr>
        <b/>
        <u/>
        <sz val="8"/>
        <rFont val="Arial"/>
        <family val="2"/>
      </rPr>
      <t>www.oshpd.ca.gov</t>
    </r>
    <r>
      <rPr>
        <sz val="8"/>
        <rFont val="Arial"/>
        <family val="2"/>
      </rPr>
      <t>).</t>
    </r>
  </si>
  <si>
    <r>
      <t>3.  Database</t>
    </r>
    <r>
      <rPr>
        <sz val="8"/>
        <rFont val="Arial"/>
        <family val="2"/>
      </rPr>
      <t xml:space="preserve">:  The background data that is necessary to run the pivot table is located in the </t>
    </r>
    <r>
      <rPr>
        <b/>
        <sz val="8"/>
        <rFont val="Arial"/>
        <family val="2"/>
      </rPr>
      <t>"DATA"</t>
    </r>
    <r>
      <rPr>
        <sz val="8"/>
        <rFont val="Arial"/>
        <family val="2"/>
      </rPr>
      <t xml:space="preserve"> worksheet.  </t>
    </r>
    <r>
      <rPr>
        <b/>
        <sz val="8"/>
        <rFont val="Arial"/>
        <family val="2"/>
      </rPr>
      <t>DO NOT MAKE ANY CHANGES TO THIS WORKSHEET, AS IT CONTAINS MANY LINKS, FORMULAS AND CUSTOM FORMATS THAT CAN EASILY BE CORRUPTED.</t>
    </r>
    <r>
      <rPr>
        <sz val="8"/>
        <rFont val="Arial"/>
        <family val="2"/>
      </rPr>
      <t xml:space="preserve">  If you would like to use the data in the </t>
    </r>
    <r>
      <rPr>
        <b/>
        <sz val="8"/>
        <rFont val="Arial"/>
        <family val="2"/>
      </rPr>
      <t>"DATA"</t>
    </r>
    <r>
      <rPr>
        <sz val="8"/>
        <rFont val="Arial"/>
        <family val="2"/>
      </rPr>
      <t xml:space="preserve"> worksheet, make a copy of it and use the copy (in Excel, 'Copy Sheet' function).</t>
    </r>
  </si>
  <si>
    <t>TEACHING/RURAL</t>
  </si>
  <si>
    <t>Number of Hospital Reports</t>
  </si>
  <si>
    <t>Sex_Other</t>
  </si>
  <si>
    <t>Sex_Unknown</t>
  </si>
  <si>
    <t>Sum of Sex_Other</t>
  </si>
  <si>
    <t>Sum of Sex_Unknown</t>
  </si>
  <si>
    <t>Teaching</t>
  </si>
  <si>
    <t>200 to 299</t>
  </si>
  <si>
    <t>300 to 499</t>
  </si>
  <si>
    <t>50 to 99</t>
  </si>
  <si>
    <t>100 to 149</t>
  </si>
  <si>
    <t>150 to 199</t>
  </si>
  <si>
    <t>500 or More</t>
  </si>
  <si>
    <t>1 to 49</t>
  </si>
  <si>
    <t>Principal Diagnosis Group</t>
  </si>
  <si>
    <t>SN/IC Care, Elsewhere</t>
  </si>
  <si>
    <t>Other Care, Another Hospital</t>
  </si>
  <si>
    <t>Acute Care, Another Hospital</t>
  </si>
  <si>
    <t>13-Any disposition not previously mentioned above</t>
  </si>
  <si>
    <t>00-Invalid/Blank</t>
  </si>
  <si>
    <t>April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</si>
</sst>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
    <numFmt numFmtId="166" formatCode="[$-409]mmmm\ d\,\ yyyy;@"/>
  </numFmts>
  <fonts count="26"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MS Sans Serif"/>
      <family val="2"/>
    </font>
    <font>
      <sz val="8"/>
      <name val="MS Sans Serif"/>
      <family val="2"/>
    </font>
    <font>
      <sz val="10"/>
      <color indexed="8"/>
      <name val="Arial"/>
      <family val="2"/>
    </font>
    <font>
      <sz val="10"/>
      <name val="Arial"/>
      <family val="2"/>
    </font>
    <font>
      <b/>
      <sz val="10"/>
      <name val="Arial"/>
      <family val="2"/>
    </font>
    <font>
      <sz val="8"/>
      <name val="Arial"/>
      <family val="2"/>
    </font>
    <font>
      <sz val="10"/>
      <name val="Arial"/>
      <family val="2"/>
    </font>
    <font>
      <b/>
      <sz val="8"/>
      <name val="Arial"/>
      <family val="2"/>
    </font>
    <font>
      <b/>
      <i/>
      <u/>
      <sz val="8"/>
      <name val="Arial"/>
      <family val="2"/>
    </font>
    <font>
      <b/>
      <u/>
      <sz val="8"/>
      <name val="Arial"/>
      <family val="2"/>
    </font>
    <font>
      <b/>
      <sz val="7"/>
      <name val="Arial"/>
      <family val="2"/>
    </font>
    <font>
      <b/>
      <u/>
      <sz val="7"/>
      <name val="Arial"/>
      <family val="2"/>
    </font>
    <font>
      <sz val="7"/>
      <name val="Arial"/>
      <family val="2"/>
    </font>
    <font>
      <b/>
      <sz val="12"/>
      <name val="Arial"/>
      <family val="2"/>
    </font>
    <font>
      <b/>
      <sz val="10"/>
      <color indexed="9"/>
      <name val="Arial"/>
      <family val="2"/>
    </font>
    <font>
      <sz val="8"/>
      <color indexed="9"/>
      <name val="Arial"/>
      <family val="2"/>
    </font>
    <font>
      <sz val="14"/>
      <name val="Century Gothic"/>
      <family val="2"/>
    </font>
    <font>
      <sz val="9"/>
      <name val="Arial"/>
      <family val="2"/>
    </font>
    <font>
      <sz val="11"/>
      <color theme="1"/>
      <name val="Calibri"/>
      <family val="2"/>
      <scheme val="minor"/>
    </font>
    <font>
      <b/>
      <sz val="10"/>
      <name val="MS Sans Serif"/>
    </font>
  </fonts>
  <fills count="7">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13"/>
        <bgColor indexed="64"/>
      </patternFill>
    </fill>
    <fill>
      <patternFill patternType="solid">
        <fgColor theme="3" tint="0.79998168889431442"/>
        <bgColor indexed="64"/>
      </patternFill>
    </fill>
    <fill>
      <patternFill patternType="solid">
        <fgColor theme="0"/>
        <bgColor indexed="64"/>
      </patternFill>
    </fill>
  </fills>
  <borders count="24">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style="double">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bottom/>
      <diagonal/>
    </border>
    <border>
      <left style="thin">
        <color rgb="FFABABAB"/>
      </left>
      <right style="thin">
        <color rgb="FFABABAB"/>
      </right>
      <top/>
      <bottom/>
      <diagonal/>
    </border>
    <border>
      <left style="thin">
        <color rgb="FFABABAB"/>
      </left>
      <right/>
      <top/>
      <bottom style="thin">
        <color rgb="FFABABAB"/>
      </bottom>
      <diagonal/>
    </border>
    <border>
      <left style="thin">
        <color rgb="FFABABAB"/>
      </left>
      <right style="thin">
        <color rgb="FFABABAB"/>
      </right>
      <top/>
      <bottom style="thin">
        <color rgb="FFABABAB"/>
      </bottom>
      <diagonal/>
    </border>
    <border>
      <left style="thin">
        <color rgb="FFABABAB"/>
      </left>
      <right style="thin">
        <color rgb="FFABABAB"/>
      </right>
      <top style="thin">
        <color rgb="FFABABAB"/>
      </top>
      <bottom style="thin">
        <color indexed="64"/>
      </bottom>
      <diagonal/>
    </border>
    <border>
      <left style="thin">
        <color rgb="FFABABAB"/>
      </left>
      <right/>
      <top style="thin">
        <color rgb="FFABABAB"/>
      </top>
      <bottom style="thin">
        <color indexed="64"/>
      </bottom>
      <diagonal/>
    </border>
    <border>
      <left style="thin">
        <color rgb="FFABABAB"/>
      </left>
      <right style="thin">
        <color rgb="FFABABAB"/>
      </right>
      <top style="thin">
        <color rgb="FFABABAB"/>
      </top>
      <bottom style="thin">
        <color rgb="FFABABAB"/>
      </bottom>
      <diagonal/>
    </border>
    <border>
      <left/>
      <right/>
      <top style="thin">
        <color indexed="64"/>
      </top>
      <bottom style="thin">
        <color indexed="64"/>
      </bottom>
      <diagonal/>
    </border>
    <border>
      <left/>
      <right/>
      <top/>
      <bottom style="double">
        <color indexed="64"/>
      </bottom>
      <diagonal/>
    </border>
  </borders>
  <cellStyleXfs count="17">
    <xf numFmtId="0" fontId="0"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24" fillId="0" borderId="0"/>
    <xf numFmtId="0" fontId="6" fillId="0" borderId="0"/>
    <xf numFmtId="0" fontId="6" fillId="0" borderId="0"/>
    <xf numFmtId="0" fontId="8" fillId="0" borderId="0"/>
    <xf numFmtId="0" fontId="9"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5" fillId="0" borderId="0"/>
    <xf numFmtId="0" fontId="4" fillId="0" borderId="0"/>
    <xf numFmtId="0" fontId="3" fillId="0" borderId="0"/>
    <xf numFmtId="0" fontId="2" fillId="0" borderId="0"/>
  </cellStyleXfs>
  <cellXfs count="134">
    <xf numFmtId="0" fontId="0" fillId="0" borderId="0" xfId="0"/>
    <xf numFmtId="0" fontId="13" fillId="0" borderId="0" xfId="7" applyFont="1"/>
    <xf numFmtId="0" fontId="11" fillId="0" borderId="0" xfId="7" applyFont="1"/>
    <xf numFmtId="0" fontId="11" fillId="0" borderId="0" xfId="7" applyFont="1" applyAlignment="1">
      <alignment vertical="center" wrapText="1"/>
    </xf>
    <xf numFmtId="0" fontId="10" fillId="0" borderId="0"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1" fillId="0" borderId="4" xfId="0" applyFont="1" applyBorder="1"/>
    <xf numFmtId="0" fontId="11" fillId="0" borderId="4" xfId="0" applyFont="1" applyBorder="1" applyAlignment="1">
      <alignment horizontal="left" indent="2"/>
    </xf>
    <xf numFmtId="0" fontId="11" fillId="0" borderId="0" xfId="0" applyFont="1" applyBorder="1"/>
    <xf numFmtId="0" fontId="11" fillId="0" borderId="0" xfId="0" applyFont="1" applyBorder="1" applyAlignment="1">
      <alignment horizontal="left"/>
    </xf>
    <xf numFmtId="0" fontId="13" fillId="0" borderId="2" xfId="0" applyFont="1" applyBorder="1" applyAlignment="1">
      <alignment horizontal="center"/>
    </xf>
    <xf numFmtId="0" fontId="16" fillId="0" borderId="5" xfId="0" applyFont="1" applyBorder="1" applyAlignment="1">
      <alignment horizontal="center" vertical="center" wrapText="1"/>
    </xf>
    <xf numFmtId="0" fontId="11" fillId="0" borderId="4" xfId="0" applyFont="1" applyBorder="1" applyAlignment="1">
      <alignment wrapText="1"/>
    </xf>
    <xf numFmtId="16" fontId="11" fillId="0" borderId="4" xfId="0" quotePrefix="1" applyNumberFormat="1" applyFont="1" applyBorder="1" applyAlignment="1">
      <alignment horizontal="left" indent="2"/>
    </xf>
    <xf numFmtId="0" fontId="11" fillId="0" borderId="4" xfId="0" quotePrefix="1" applyFont="1" applyBorder="1" applyAlignment="1">
      <alignment horizontal="left" indent="2"/>
    </xf>
    <xf numFmtId="0" fontId="11" fillId="0" borderId="0" xfId="0" quotePrefix="1" applyFont="1" applyBorder="1" applyAlignment="1">
      <alignment horizontal="left" indent="2"/>
    </xf>
    <xf numFmtId="0" fontId="11" fillId="0" borderId="0" xfId="0" applyFont="1"/>
    <xf numFmtId="0" fontId="11" fillId="0" borderId="6" xfId="0" applyFont="1" applyBorder="1" applyAlignment="1">
      <alignment vertical="center" wrapText="1"/>
    </xf>
    <xf numFmtId="0" fontId="11" fillId="0" borderId="2" xfId="0" applyFont="1" applyBorder="1"/>
    <xf numFmtId="0" fontId="11" fillId="0" borderId="4" xfId="0" applyFont="1" applyBorder="1" applyAlignment="1">
      <alignment vertical="center" wrapText="1"/>
    </xf>
    <xf numFmtId="0" fontId="18" fillId="0" borderId="4" xfId="0" applyFont="1" applyBorder="1" applyAlignment="1">
      <alignment vertical="center" wrapText="1"/>
    </xf>
    <xf numFmtId="0" fontId="11" fillId="2" borderId="0" xfId="8" applyFont="1" applyFill="1"/>
    <xf numFmtId="0" fontId="19" fillId="2" borderId="0" xfId="8" applyFont="1" applyFill="1" applyAlignment="1">
      <alignment horizontal="center"/>
    </xf>
    <xf numFmtId="3" fontId="11" fillId="2" borderId="0" xfId="8" applyNumberFormat="1" applyFont="1" applyFill="1"/>
    <xf numFmtId="3" fontId="11" fillId="2" borderId="0" xfId="8" applyNumberFormat="1" applyFont="1" applyFill="1" applyBorder="1"/>
    <xf numFmtId="3" fontId="11" fillId="2" borderId="0" xfId="8" applyNumberFormat="1" applyFont="1" applyFill="1" applyBorder="1" applyAlignment="1">
      <alignment horizontal="left"/>
    </xf>
    <xf numFmtId="0" fontId="11" fillId="2" borderId="0" xfId="8" applyFont="1" applyFill="1" applyBorder="1" applyAlignment="1">
      <alignment horizontal="left" indent="1"/>
    </xf>
    <xf numFmtId="0" fontId="11" fillId="2" borderId="0" xfId="8" applyFont="1" applyFill="1" applyBorder="1"/>
    <xf numFmtId="0" fontId="11" fillId="2" borderId="0" xfId="8" applyFont="1" applyFill="1" applyAlignment="1">
      <alignment horizontal="left" indent="1"/>
    </xf>
    <xf numFmtId="165" fontId="11" fillId="2" borderId="0" xfId="10" applyNumberFormat="1" applyFont="1" applyFill="1"/>
    <xf numFmtId="164" fontId="11" fillId="2" borderId="0" xfId="8" applyNumberFormat="1" applyFont="1" applyFill="1"/>
    <xf numFmtId="0" fontId="11" fillId="2" borderId="7" xfId="8" applyFont="1" applyFill="1" applyBorder="1" applyAlignment="1">
      <alignment horizontal="left" indent="1"/>
    </xf>
    <xf numFmtId="3" fontId="11" fillId="2" borderId="8" xfId="1" applyNumberFormat="1" applyFont="1" applyFill="1" applyBorder="1"/>
    <xf numFmtId="165" fontId="11" fillId="2" borderId="8" xfId="10" applyNumberFormat="1" applyFont="1" applyFill="1" applyBorder="1"/>
    <xf numFmtId="3" fontId="11" fillId="2" borderId="8" xfId="8" applyNumberFormat="1" applyFont="1" applyFill="1" applyBorder="1"/>
    <xf numFmtId="0" fontId="0" fillId="2" borderId="0" xfId="0" applyFill="1"/>
    <xf numFmtId="165" fontId="11" fillId="2" borderId="0" xfId="10" applyNumberFormat="1" applyFont="1" applyFill="1" applyBorder="1"/>
    <xf numFmtId="49" fontId="11" fillId="2" borderId="0" xfId="8" applyNumberFormat="1" applyFont="1" applyFill="1" applyAlignment="1">
      <alignment horizontal="left" indent="1"/>
    </xf>
    <xf numFmtId="49" fontId="11" fillId="2" borderId="7" xfId="8" applyNumberFormat="1" applyFont="1" applyFill="1" applyBorder="1" applyAlignment="1">
      <alignment horizontal="left" indent="1"/>
    </xf>
    <xf numFmtId="49" fontId="11" fillId="2" borderId="0" xfId="8" applyNumberFormat="1" applyFont="1" applyFill="1"/>
    <xf numFmtId="0" fontId="11" fillId="2" borderId="7" xfId="8" applyFont="1" applyFill="1" applyBorder="1"/>
    <xf numFmtId="0" fontId="10" fillId="2" borderId="0" xfId="8" applyFont="1" applyFill="1" applyBorder="1"/>
    <xf numFmtId="0" fontId="12" fillId="2" borderId="0" xfId="8" applyFont="1" applyFill="1" applyBorder="1" applyAlignment="1">
      <alignment horizontal="left" indent="1"/>
    </xf>
    <xf numFmtId="0" fontId="20" fillId="3" borderId="7" xfId="8" applyFont="1" applyFill="1" applyBorder="1"/>
    <xf numFmtId="3" fontId="20" fillId="3" borderId="7" xfId="8" applyNumberFormat="1" applyFont="1" applyFill="1" applyBorder="1" applyAlignment="1">
      <alignment horizontal="center"/>
    </xf>
    <xf numFmtId="0" fontId="20" fillId="3" borderId="0" xfId="8" applyFont="1" applyFill="1" applyBorder="1"/>
    <xf numFmtId="3" fontId="20" fillId="3" borderId="0" xfId="8" applyNumberFormat="1" applyFont="1" applyFill="1" applyBorder="1" applyAlignment="1">
      <alignment horizontal="center"/>
    </xf>
    <xf numFmtId="0" fontId="21" fillId="3" borderId="0" xfId="8" applyFont="1" applyFill="1" applyBorder="1"/>
    <xf numFmtId="166" fontId="11" fillId="2" borderId="0" xfId="8" applyNumberFormat="1" applyFont="1" applyFill="1" applyAlignment="1">
      <alignment horizontal="right"/>
    </xf>
    <xf numFmtId="0" fontId="23" fillId="2" borderId="0" xfId="8" quotePrefix="1" applyFont="1" applyFill="1" applyAlignment="1">
      <alignment horizontal="left"/>
    </xf>
    <xf numFmtId="3" fontId="11" fillId="2" borderId="0" xfId="1" applyNumberFormat="1" applyFont="1" applyFill="1" applyBorder="1"/>
    <xf numFmtId="0" fontId="11" fillId="0" borderId="4" xfId="9" applyFont="1" applyFill="1" applyBorder="1" applyAlignment="1">
      <alignment horizontal="left" indent="2"/>
    </xf>
    <xf numFmtId="0" fontId="11" fillId="0" borderId="4" xfId="0" applyFont="1" applyBorder="1" applyAlignment="1">
      <alignment horizontal="left" wrapText="1" indent="2"/>
    </xf>
    <xf numFmtId="0" fontId="11" fillId="0" borderId="4" xfId="0" applyFont="1" applyBorder="1" applyAlignment="1">
      <alignment vertical="top"/>
    </xf>
    <xf numFmtId="0" fontId="11" fillId="2" borderId="0" xfId="8" applyFont="1" applyFill="1" applyAlignment="1">
      <alignment horizontal="right"/>
    </xf>
    <xf numFmtId="0" fontId="0" fillId="0" borderId="13" xfId="0" applyBorder="1"/>
    <xf numFmtId="0" fontId="0" fillId="0" borderId="14" xfId="0" applyBorder="1"/>
    <xf numFmtId="0" fontId="0" fillId="0" borderId="15" xfId="0" applyBorder="1"/>
    <xf numFmtId="0" fontId="0" fillId="0" borderId="16" xfId="0" applyNumberFormat="1" applyBorder="1"/>
    <xf numFmtId="0" fontId="0" fillId="0" borderId="17" xfId="0" applyBorder="1"/>
    <xf numFmtId="0" fontId="0" fillId="0" borderId="18" xfId="0" applyNumberFormat="1" applyBorder="1"/>
    <xf numFmtId="0" fontId="0" fillId="0" borderId="19" xfId="0" applyNumberFormat="1" applyBorder="1"/>
    <xf numFmtId="0" fontId="0" fillId="0" borderId="20" xfId="0" applyBorder="1"/>
    <xf numFmtId="0" fontId="0" fillId="0" borderId="21" xfId="0" pivotButton="1" applyBorder="1"/>
    <xf numFmtId="0" fontId="0" fillId="0" borderId="21" xfId="0" applyBorder="1"/>
    <xf numFmtId="0" fontId="11" fillId="2" borderId="0" xfId="8" applyFont="1" applyFill="1" applyAlignment="1">
      <alignment horizontal="right"/>
    </xf>
    <xf numFmtId="166" fontId="11" fillId="2" borderId="0" xfId="8" applyNumberFormat="1" applyFont="1" applyFill="1" applyAlignment="1">
      <alignment horizontal="right"/>
    </xf>
    <xf numFmtId="165" fontId="11" fillId="2" borderId="7" xfId="10" applyNumberFormat="1" applyFont="1" applyFill="1" applyBorder="1"/>
    <xf numFmtId="0" fontId="9" fillId="2" borderId="0" xfId="8" applyFont="1" applyFill="1" applyBorder="1" applyAlignment="1">
      <alignment horizontal="left" indent="1"/>
    </xf>
    <xf numFmtId="0" fontId="9" fillId="5" borderId="0" xfId="0" applyFont="1" applyFill="1"/>
    <xf numFmtId="0" fontId="25" fillId="0" borderId="0" xfId="0" applyFont="1"/>
    <xf numFmtId="0" fontId="11" fillId="0" borderId="0" xfId="0" applyFont="1" applyBorder="1" applyAlignment="1">
      <alignment horizontal="left" indent="2"/>
    </xf>
    <xf numFmtId="0" fontId="13" fillId="0" borderId="4" xfId="7" applyFont="1" applyBorder="1" applyAlignment="1">
      <alignment horizontal="center" vertical="center" wrapText="1"/>
    </xf>
    <xf numFmtId="0" fontId="13" fillId="0" borderId="4" xfId="7" applyFont="1" applyBorder="1" applyAlignment="1">
      <alignment horizontal="center" wrapText="1"/>
    </xf>
    <xf numFmtId="0" fontId="11" fillId="0" borderId="4" xfId="7" applyFont="1" applyBorder="1" applyAlignment="1">
      <alignment vertical="center" wrapText="1"/>
    </xf>
    <xf numFmtId="0" fontId="11" fillId="0" borderId="4" xfId="7" applyFont="1" applyBorder="1" applyAlignment="1">
      <alignment wrapText="1"/>
    </xf>
    <xf numFmtId="0" fontId="13" fillId="0" borderId="4" xfId="13" applyFont="1" applyFill="1" applyBorder="1" applyAlignment="1">
      <alignment horizontal="center" vertical="center" wrapText="1"/>
    </xf>
    <xf numFmtId="0" fontId="11" fillId="0" borderId="4" xfId="13" applyFont="1" applyFill="1" applyBorder="1" applyAlignment="1">
      <alignment vertical="center" wrapText="1"/>
    </xf>
    <xf numFmtId="0" fontId="11" fillId="0" borderId="0" xfId="0" applyFont="1" applyBorder="1" applyAlignment="1">
      <alignment vertical="center" wrapText="1"/>
    </xf>
    <xf numFmtId="0" fontId="11" fillId="0" borderId="0" xfId="7" applyFont="1" applyBorder="1" applyAlignment="1">
      <alignment vertical="center" wrapText="1"/>
    </xf>
    <xf numFmtId="0" fontId="11" fillId="0" borderId="0" xfId="7" applyFont="1" applyBorder="1" applyAlignment="1">
      <alignment wrapText="1"/>
    </xf>
    <xf numFmtId="0" fontId="11" fillId="0" borderId="4" xfId="7" quotePrefix="1" applyFont="1" applyBorder="1" applyAlignment="1">
      <alignment wrapText="1"/>
    </xf>
    <xf numFmtId="3" fontId="11" fillId="2" borderId="0" xfId="8" applyNumberFormat="1" applyFont="1" applyFill="1" applyBorder="1" applyAlignment="1">
      <alignment wrapText="1"/>
    </xf>
    <xf numFmtId="0" fontId="11" fillId="0" borderId="22" xfId="0" applyFont="1" applyBorder="1" applyAlignment="1">
      <alignment vertical="center" wrapText="1"/>
    </xf>
    <xf numFmtId="1" fontId="0" fillId="0" borderId="0" xfId="0" applyNumberFormat="1"/>
    <xf numFmtId="0" fontId="9" fillId="0" borderId="0" xfId="0" applyFont="1" applyFill="1"/>
    <xf numFmtId="0" fontId="2" fillId="0" borderId="0" xfId="16"/>
    <xf numFmtId="49" fontId="2" fillId="0" borderId="0" xfId="16" applyNumberFormat="1"/>
    <xf numFmtId="0" fontId="2" fillId="0" borderId="0" xfId="16" applyNumberFormat="1"/>
    <xf numFmtId="3" fontId="11" fillId="0" borderId="7" xfId="8" applyNumberFormat="1" applyFont="1" applyFill="1" applyBorder="1"/>
    <xf numFmtId="3" fontId="11" fillId="0" borderId="0" xfId="8" applyNumberFormat="1" applyFont="1" applyFill="1" applyBorder="1"/>
    <xf numFmtId="3" fontId="11" fillId="2" borderId="23" xfId="1" applyNumberFormat="1" applyFont="1" applyFill="1" applyBorder="1"/>
    <xf numFmtId="0" fontId="0" fillId="6" borderId="0" xfId="0" applyFill="1"/>
    <xf numFmtId="0" fontId="11" fillId="6" borderId="0" xfId="8" applyFont="1" applyFill="1"/>
    <xf numFmtId="3" fontId="11" fillId="6" borderId="0" xfId="8" applyNumberFormat="1" applyFont="1" applyFill="1"/>
    <xf numFmtId="49" fontId="1" fillId="0" borderId="0" xfId="16" applyNumberFormat="1" applyFont="1"/>
    <xf numFmtId="3" fontId="11" fillId="2" borderId="0" xfId="8" applyNumberFormat="1" applyFont="1" applyFill="1" applyBorder="1" applyAlignment="1">
      <alignment horizontal="left" vertical="top" wrapText="1"/>
    </xf>
    <xf numFmtId="3" fontId="11" fillId="2" borderId="0" xfId="8" applyNumberFormat="1" applyFont="1" applyFill="1" applyBorder="1" applyAlignment="1">
      <alignment horizontal="left"/>
    </xf>
    <xf numFmtId="0" fontId="22" fillId="2" borderId="0" xfId="8" applyFont="1" applyFill="1" applyAlignment="1">
      <alignment horizontal="center"/>
    </xf>
    <xf numFmtId="1" fontId="11" fillId="2" borderId="0" xfId="8" applyNumberFormat="1" applyFont="1" applyFill="1" applyAlignment="1">
      <alignment horizontal="left"/>
    </xf>
    <xf numFmtId="0" fontId="11" fillId="2" borderId="0" xfId="8" applyNumberFormat="1" applyFont="1" applyFill="1" applyAlignment="1">
      <alignment horizontal="left"/>
    </xf>
    <xf numFmtId="0" fontId="11" fillId="2" borderId="0" xfId="8" applyFont="1" applyFill="1" applyAlignment="1">
      <alignment horizontal="right"/>
    </xf>
    <xf numFmtId="0" fontId="0" fillId="0" borderId="0" xfId="0" applyAlignment="1"/>
    <xf numFmtId="166" fontId="11" fillId="2" borderId="0" xfId="8" applyNumberFormat="1" applyFont="1" applyFill="1" applyAlignment="1">
      <alignment horizontal="right"/>
    </xf>
    <xf numFmtId="0" fontId="9" fillId="5" borderId="0" xfId="0" applyFont="1" applyFill="1" applyAlignment="1">
      <alignment horizontal="left" vertical="top" wrapText="1"/>
    </xf>
    <xf numFmtId="0" fontId="9" fillId="5" borderId="0" xfId="0" applyFont="1" applyFill="1" applyAlignment="1">
      <alignment horizontal="left" wrapText="1"/>
    </xf>
    <xf numFmtId="0" fontId="11" fillId="0" borderId="0" xfId="0" applyFont="1" applyBorder="1" applyAlignment="1">
      <alignment horizontal="left" vertical="center" wrapText="1"/>
    </xf>
    <xf numFmtId="0" fontId="11" fillId="0" borderId="3" xfId="0" applyFont="1" applyBorder="1" applyAlignment="1">
      <alignment horizontal="left" vertical="center" wrapText="1"/>
    </xf>
    <xf numFmtId="0" fontId="11" fillId="0" borderId="11" xfId="0" applyFont="1" applyBorder="1" applyAlignment="1">
      <alignment horizontal="left" vertical="center" wrapText="1"/>
    </xf>
    <xf numFmtId="0" fontId="13" fillId="4" borderId="0" xfId="0" applyFont="1" applyFill="1" applyBorder="1" applyAlignment="1">
      <alignment horizontal="left" vertical="center" wrapText="1"/>
    </xf>
    <xf numFmtId="0" fontId="13" fillId="0" borderId="2" xfId="0" applyFont="1" applyBorder="1" applyAlignment="1">
      <alignment horizontal="center" vertical="center"/>
    </xf>
    <xf numFmtId="0" fontId="13" fillId="0" borderId="5" xfId="0" applyFont="1" applyBorder="1" applyAlignment="1">
      <alignment horizontal="center" vertical="center"/>
    </xf>
    <xf numFmtId="0" fontId="13" fillId="0" borderId="2" xfId="0" applyFont="1" applyBorder="1" applyAlignment="1">
      <alignment horizontal="center" vertical="center" wrapText="1"/>
    </xf>
    <xf numFmtId="0" fontId="13" fillId="0" borderId="5" xfId="0" applyFont="1" applyBorder="1" applyAlignment="1">
      <alignment horizontal="center" vertical="center" wrapText="1"/>
    </xf>
    <xf numFmtId="0" fontId="11" fillId="0" borderId="7" xfId="0" applyFont="1" applyBorder="1" applyAlignment="1">
      <alignment horizontal="left" vertical="center" wrapText="1"/>
    </xf>
    <xf numFmtId="0" fontId="13" fillId="0" borderId="6" xfId="0" applyFont="1" applyBorder="1" applyAlignment="1">
      <alignment horizontal="left" vertical="center" wrapText="1"/>
    </xf>
    <xf numFmtId="0" fontId="13" fillId="0" borderId="10" xfId="0" applyFont="1" applyBorder="1" applyAlignment="1">
      <alignment horizontal="left" vertical="center" wrapText="1"/>
    </xf>
    <xf numFmtId="0" fontId="11" fillId="0" borderId="12"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1" xfId="0" applyFont="1" applyBorder="1" applyAlignment="1">
      <alignment horizontal="left" vertical="center" wrapText="1"/>
    </xf>
    <xf numFmtId="0" fontId="11" fillId="0" borderId="9" xfId="0" applyFont="1" applyBorder="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left" vertical="center" wrapText="1"/>
    </xf>
    <xf numFmtId="0" fontId="13" fillId="4" borderId="7" xfId="0" applyFont="1" applyFill="1" applyBorder="1" applyAlignment="1">
      <alignment horizontal="left" vertical="center" wrapText="1"/>
    </xf>
    <xf numFmtId="0" fontId="10" fillId="0" borderId="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0" xfId="0" applyFont="1" applyBorder="1" applyAlignment="1">
      <alignment horizontal="center" vertical="center" wrapText="1"/>
    </xf>
    <xf numFmtId="49" fontId="0" fillId="0" borderId="0" xfId="0" applyNumberFormat="1"/>
    <xf numFmtId="49" fontId="13" fillId="0" borderId="3" xfId="0" applyNumberFormat="1" applyFont="1" applyBorder="1" applyAlignment="1">
      <alignment horizontal="center" vertical="center" wrapText="1"/>
    </xf>
    <xf numFmtId="49" fontId="13" fillId="0" borderId="11" xfId="0" applyNumberFormat="1" applyFont="1" applyBorder="1" applyAlignment="1">
      <alignment horizontal="center" vertical="center" wrapText="1"/>
    </xf>
  </cellXfs>
  <cellStyles count="17">
    <cellStyle name="Comma" xfId="1" builtinId="3"/>
    <cellStyle name="Comma 2" xfId="2"/>
    <cellStyle name="Comma 3" xfId="3"/>
    <cellStyle name="Normal" xfId="0" builtinId="0"/>
    <cellStyle name="Normal 2" xfId="4"/>
    <cellStyle name="Normal 3" xfId="5"/>
    <cellStyle name="Normal 4" xfId="6"/>
    <cellStyle name="Normal 5" xfId="13"/>
    <cellStyle name="Normal 6" xfId="14"/>
    <cellStyle name="Normal 7" xfId="15"/>
    <cellStyle name="Normal 8" xfId="16"/>
    <cellStyle name="Normal_PDD_2003_Profile mk" xfId="7"/>
    <cellStyle name="Normal_Profile Worksheet-2000" xfId="8"/>
    <cellStyle name="Normal_Sheet1" xfId="9"/>
    <cellStyle name="Percent" xfId="10" builtinId="5"/>
    <cellStyle name="Percent 2" xfId="11"/>
    <cellStyle name="Percent 3" xfId="12"/>
  </cellStyles>
  <dxfs count="37">
    <dxf>
      <border>
        <bottom style="thin">
          <color indexed="64"/>
        </bottom>
      </border>
    </dxf>
    <dxf>
      <border>
        <bottom style="thin">
          <color indexed="64"/>
        </bottom>
      </border>
    </dxf>
    <dxf>
      <border>
        <bottom style="thin">
          <color indexed="64"/>
        </bottom>
      </border>
    </dxf>
    <dxf>
      <border>
        <bottom style="thin">
          <color indexed="64"/>
        </bottom>
      </border>
    </dxf>
    <dxf>
      <fill>
        <patternFill>
          <bgColor theme="9"/>
        </patternFill>
      </fill>
    </dxf>
    <dxf>
      <font>
        <color theme="0"/>
      </font>
    </dxf>
    <dxf>
      <font>
        <color theme="0"/>
      </font>
    </dxf>
    <dxf>
      <font>
        <color theme="0"/>
      </font>
    </dxf>
    <dxf>
      <font>
        <color theme="0"/>
      </font>
    </dxf>
    <dxf>
      <font>
        <color theme="0"/>
      </font>
    </dxf>
    <dxf>
      <font>
        <color theme="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theme="9"/>
        </patternFill>
      </fill>
    </dxf>
    <dxf>
      <fill>
        <patternFill>
          <bgColor theme="9"/>
        </patternFill>
      </fill>
    </dxf>
    <dxf>
      <border>
        <bottom style="thin">
          <color indexed="64"/>
        </bottom>
      </border>
    </dxf>
    <dxf>
      <border>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6/relationships/vbaProject" Target="vbaProject.bin"/><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aseline="0"/>
              <a:t>Type of Care</a:t>
            </a:r>
          </a:p>
        </c:rich>
      </c:tx>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cat>
            <c:strRef>
              <c:f>Profile!$A$22:$A$27</c:f>
              <c:strCache>
                <c:ptCount val="6"/>
                <c:pt idx="0">
                  <c:v>Acute</c:v>
                </c:pt>
                <c:pt idx="1">
                  <c:v>Skilled Nursing/Intermediate Care</c:v>
                </c:pt>
                <c:pt idx="2">
                  <c:v>Psychiatric</c:v>
                </c:pt>
                <c:pt idx="3">
                  <c:v>Chemical Dependency</c:v>
                </c:pt>
                <c:pt idx="4">
                  <c:v>Physical Rehabilitation</c:v>
                </c:pt>
                <c:pt idx="5">
                  <c:v>Unknown</c:v>
                </c:pt>
              </c:strCache>
            </c:strRef>
          </c:cat>
          <c:val>
            <c:numRef>
              <c:f>Profile!$B$22:$B$27</c:f>
              <c:numCache>
                <c:formatCode>#,##0</c:formatCode>
                <c:ptCount val="6"/>
                <c:pt idx="0">
                  <c:v>3501007</c:v>
                </c:pt>
                <c:pt idx="1">
                  <c:v>29329</c:v>
                </c:pt>
                <c:pt idx="2">
                  <c:v>218252</c:v>
                </c:pt>
                <c:pt idx="3">
                  <c:v>10944</c:v>
                </c:pt>
                <c:pt idx="4">
                  <c:v>34698</c:v>
                </c:pt>
                <c:pt idx="5">
                  <c:v>29</c:v>
                </c:pt>
              </c:numCache>
            </c:numRef>
          </c:val>
        </c:ser>
        <c:dLbls>
          <c:showLegendKey val="0"/>
          <c:showVal val="0"/>
          <c:showCatName val="0"/>
          <c:showSerName val="0"/>
          <c:showPercent val="0"/>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1371600</xdr:colOff>
      <xdr:row>4</xdr:row>
      <xdr:rowOff>60960</xdr:rowOff>
    </xdr:from>
    <xdr:to>
      <xdr:col>8</xdr:col>
      <xdr:colOff>1988820</xdr:colOff>
      <xdr:row>17</xdr:row>
      <xdr:rowOff>68580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1571625</xdr:colOff>
      <xdr:row>4</xdr:row>
      <xdr:rowOff>9525</xdr:rowOff>
    </xdr:from>
    <xdr:to>
      <xdr:col>9</xdr:col>
      <xdr:colOff>771525</xdr:colOff>
      <xdr:row>8</xdr:row>
      <xdr:rowOff>152400</xdr:rowOff>
    </xdr:to>
    <xdr:pic>
      <xdr:nvPicPr>
        <xdr:cNvPr id="4193"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91450" y="666750"/>
          <a:ext cx="148590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281940</xdr:colOff>
      <xdr:row>1</xdr:row>
      <xdr:rowOff>152400</xdr:rowOff>
    </xdr:from>
    <xdr:to>
      <xdr:col>2</xdr:col>
      <xdr:colOff>556260</xdr:colOff>
      <xdr:row>3</xdr:row>
      <xdr:rowOff>15240</xdr:rowOff>
    </xdr:to>
    <xdr:sp macro="" textlink="">
      <xdr:nvSpPr>
        <xdr:cNvPr id="2" name="Left Arrow 1"/>
        <xdr:cNvSpPr/>
      </xdr:nvSpPr>
      <xdr:spPr>
        <a:xfrm>
          <a:off x="6941820" y="312420"/>
          <a:ext cx="274320" cy="18288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VH" refreshedDate="42478.613055208334" createdVersion="5" refreshedVersion="5" minRefreshableVersion="3" recordCount="451">
  <cacheSource type="worksheet">
    <worksheetSource ref="A1:EJ452" sheet="Data"/>
  </cacheSource>
  <cacheFields count="140">
    <cacheField name="facilitynum" numFmtId="49">
      <sharedItems containsSemiMixedTypes="0" containsString="0" containsNumber="1" containsInteger="1" minValue="106010735" maxValue="106580996"/>
    </cacheField>
    <cacheField name="OSHPD_ID" numFmtId="49">
      <sharedItems/>
    </cacheField>
    <cacheField name="FACILITY_NAME" numFmtId="49">
      <sharedItems count="450">
        <s v="ALAMEDA HOSPITAL"/>
        <s v="ALTA BATES SUMMIT MED CTR-ALTA BATES CAMPUS"/>
        <s v="CHILDRENS HOSPITAL AND RESEARCH CTR AT OAKLAND"/>
        <s v="THUNDER ROAD CHEMICAL DEPENDENCY RECOVERY HOSPITAL"/>
        <s v="ALTA BATES SUMMIT MED CTR-HERRICK CAMPUS"/>
        <s v="HIGHLAND HOSPITAL"/>
        <s v="KAISER FND HOSP - OAKLAND CAMPUS"/>
        <s v="KAISER FND HOSP - HAYWARD/FREMONT"/>
        <s v="KINDRED HOSPITAL - SAN FRANCISCO BAY AREA"/>
        <s v="ALTA BATES SUMMIT MED CTR-SUMMIT CAMPUS-HAWTHORNE"/>
        <s v="ST. ROSE HOSPITAL"/>
        <s v="WASHINGTON HOSPITAL - FREMONT"/>
        <s v="SAN LEANDRO HOSPITAL"/>
        <s v="MPI CHEMICAL DEPENDENCY RECOVERY HOSPITAL"/>
        <s v="FREMONT HOSPITAL"/>
        <s v="VALLEYCARE MEDICAL CENTER"/>
        <s v="KAISER FND HOSP - FREMONT"/>
        <s v="TELECARE HERITAGE PSYCHIATRIC HEALTH FACILITY"/>
        <s v="TELECARE WILLOW ROCK CENTER"/>
        <s v="EDEN MEDICAL CENTER"/>
        <s v="KAISER FND HOSP - OAKLAND/RICHMOND"/>
        <s v="KAISER FND HOSP - SAN LEANDRO"/>
        <s v="SUTTER AMADOR HOSPITAL"/>
        <s v="BIGGS GRIDLEY MEMORIAL HOSPITAL"/>
        <s v="FEATHER RIVER HOSPITAL"/>
        <s v="OROVILLE HOSPITAL"/>
        <s v="ENLOE MEDICAL CENTER- ESPLANADE"/>
        <s v="BUTTE COUNTY MENTAL HEALTH SERVICES"/>
        <s v="MARK TWAIN MEDICAL CENTER"/>
        <s v="COLUSA REGIONAL MEDICAL CENTER"/>
        <s v="DOCTORS MEDICAL CENTER - SAN PABLO"/>
        <s v="CONTRA COSTA REGIONAL MEDICAL CENTER"/>
        <s v="SUTTER DELTA MEDICAL CENTER"/>
        <s v="JOHN MUIR MEDICAL CENTER-WALNUT CREEK CAMPUS"/>
        <s v="KAISER FND HOSP - WALNUT CREEK"/>
        <s v="JOHN MUIR MEDICAL CENTER-CONCORD CAMPUS"/>
        <s v="SAN RAMON REGIONAL MEDICAL CENTER"/>
        <s v="JOHN MUIR BEHAVIORAL HEALTH CENTER"/>
        <s v="KAISER FOUND HSP-ANTIOCH"/>
        <s v="SUTTER COAST HOSPITAL"/>
        <s v="BARTON MEMORIAL HOSPITAL"/>
        <s v="MARSHALL  MEDICAL CENTER (1-RH)"/>
        <s v="EL DORADO COUNTY P H F"/>
        <s v="CLOVIS COMMUNITY MEDICAL CENTER"/>
        <s v="COALINGA REGIONAL MEDICAL CENTER"/>
        <s v="COMMUNITY REGIONAL MEDICAL CENTER-FRESNO"/>
        <s v="ADVENTIST MEDICAL CENTER - REEDLEY"/>
        <s v="ST. AGNES MEDICAL CENTER"/>
        <s v="SAN JOAQUIN VALLEY REHABILITATION HOSPITAL"/>
        <s v="FRESNO SURGICAL HOSPITAL"/>
        <s v="KAISER FND HOSP - FRESNO"/>
        <s v="CRESTWOOD PSYCHIATRIC HEALTH FACILITY-FRESNO"/>
        <s v="FRESNO HEART AND SURGICAL HOSPITAL"/>
        <s v="GLENN MEDICAL CENTER"/>
        <s v="MAD RIVER COMMUNITY HOSPITAL"/>
        <s v="JEROLD PHELPS COMMUNITY HOSPITAL"/>
        <s v="REDWOOD MEMORIAL HOSPITAL"/>
        <s v="ST. JOSEPH HOSPITAL - EUREKA"/>
        <s v="SEMPERVIRENS P.H.F."/>
        <s v="EL CENTRO REGIONAL MEDICAL CENTER"/>
        <s v="PIONEERS MEMORIAL HEALTHCARE DISTRICT"/>
        <s v="NORTHERN INYO HOSPITAL"/>
        <s v="SOUTHERN INYO HOSPITAL"/>
        <s v="DELANO REGIONAL MEDICAL CENTER"/>
        <s v="BAKERSFIELD MEMORIAL HOSPITAL"/>
        <s v="KERN MEDICAL CENTER"/>
        <s v="KERN VALLEY HEALTHCARE DISTRICT"/>
        <s v="MERCY HOSPITAL - BAKERSFIELD"/>
        <s v="GOOD SAMARITAN HOSPITAL-BAKERSFIELD"/>
        <s v="RIDGECREST REGIONAL HOSPITAL"/>
        <s v="SAN JOAQUIN COMMUNITY HOSPITAL"/>
        <s v="TEHACHAPI HOSPITAL"/>
        <s v="HEALTHSOUTH BAKERSFIELD REHABILITATION HOSPITAL"/>
        <s v="BAKERSFIELD HEART HOSPITAL"/>
        <s v="CRESTWOOD PSYCHIATRIC HEALTH FACILITY 2"/>
        <s v="CENTRAL VALLEY GENERAL HOSPITAL"/>
        <s v="ADVENTIST MEDICAL CENTER"/>
        <s v="ST. HELENA HOSPITAL - CLEARLAKE"/>
        <s v="SUTTER LAKESIDE HOSPITAL"/>
        <s v="BANNER LASSEN MEDICAL CENTER"/>
        <s v="ALHAMBRA HOSPITAL MEDICAL CENTER"/>
        <s v="BHC ALHAMBRA HOSPITAL"/>
        <s v="ANTELOPE VALLEY HOSPITAL"/>
        <s v="CATALINA ISLAND MEDICAL CENTER"/>
        <s v="KINDRED HOSPITAL BALDWIN PARK"/>
        <s v="BARLOW RESPIRATORY HOSPITAL"/>
        <s v="ST. MARY MEDICAL CENTER - LONG BEACH"/>
        <s v="BEVERLY HOSPITAL"/>
        <s v="SOUTHERN CALIFORNIA HOSPITAL AT CULVER CITY"/>
        <s v="CALIFORNIA HOSPITAL MEDICAL CENTER - LOS ANGELES"/>
        <s v="CASA COLINA HOSPITAL FOR REHAB MEDICINE"/>
        <s v="CENTINELA HOSPITAL MEDICAL CENTER"/>
        <s v="KEDREN COMMUNITY MENTAL HEALTH CENTER"/>
        <s v="GARDENS REGIONAL HOSPITAL AND MEDICAL CENTER"/>
        <s v="AURORA CHARTER OAK"/>
        <s v="CHILDRENS HOSPITAL OF LOS ANGELES"/>
        <s v="CITY OF HOPE HELFORD CLINICAL RESEARCH HOSPITAL"/>
        <s v="COLLEGE HOSPITAL"/>
        <s v="KINDRED HOSPITAL SOUTH BAY"/>
        <s v="COMMUNITY HOSPITAL OF HUNTINGTON PARK"/>
        <s v="LOS ANGELES COMMUNITY HOSPITAL"/>
        <s v="SAN GABRIEL VALLEY MEDICAL CENTER"/>
        <s v="DEL AMO HOSPITAL"/>
        <s v="LAKEWOOD REGIONAL MEDICAL CENTER"/>
        <s v="PIH HOSPITAL - DOWNEY"/>
        <s v="EAST LOS ANGELES DOCTORS HOSPITAL"/>
        <s v="ENCINO HOSPITAL MEDICAL CENTER"/>
        <s v="FOOTHILL PRESBYTERIAN HOSPITAL-JOHNSTON MEMORIAL"/>
        <s v="KINDRED HOSPITAL - LOS ANGELES"/>
        <s v="PACIFIC ALLIANCE MEDICAL CENTER"/>
        <s v="GARFIELD MEDICAL CENTER"/>
        <s v="GATEWAYS HOSPITAL AND MENTAL HEALTH CENTER"/>
        <s v="GLENDALE ADVENTIST MEDICAL CENTER"/>
        <s v="GLENDORA COMMUNITY HOSPITAL"/>
        <s v="GREATER EL MONTE COMMUNITY HOSPITAL"/>
        <s v="SOUTHERN CALIFORNIA HOSPITAL AT HOLLYWOOD"/>
        <s v="HOLLYWOOD PRESBYTERIAN MEDICAL CENTER"/>
        <s v="PROVIDENCE HOLY CROSS MEDICAL CENTER"/>
        <s v="GOOD SAMARITAN HOSPITAL-LOS ANGELES"/>
        <s v="HUNTINGTON MEMORIAL HOSPITAL"/>
        <s v="SILVER LAKE MEDICAL CENTER-INGLESIDE CAMPUS"/>
        <s v="CITRUS VALLEY MEDICAL CENTER - IC CAMPUS"/>
        <s v="TORRANCE MEMORIAL MEDICAL CENTER"/>
        <s v="KAISER FND HOSP - LOS ANGELES"/>
        <s v="KAISER FND HOSP - SOUTH BAY"/>
        <s v="KAISER FND HOSP - PANORAMA CITY"/>
        <s v="KAISER FND HOSP - WEST LA"/>
        <s v="KINDRED HOSPITAL - LA MIRADA"/>
        <s v="AURORA LAS ENCINAS HOSPITAL"/>
        <s v="PROMISE HOSPITAL OF EAST LOS ANGELES-EAST L.A. CAMPUS"/>
        <s v="PROVIDENCE LITTLE COMPANY OF MARY MC - TORRANCE"/>
        <s v="COMMUNITY HOSPITAL LONG BEACH"/>
        <s v="MARINA DEL REY HOSPITAL"/>
        <s v="PROVIDENCE TARZANA MEDICAL CENTER"/>
        <s v="MEMORIAL HOSPITAL OF GARDENA"/>
        <s v="GLENDALE MEMORIAL HOSPITAL AND HEALTH CENTER"/>
        <s v="MISSION COMMUNITY HOSPITAL - PANORAMA CAMPUS"/>
        <s v="LONG BEACH MEMORIAL MEDICAL CENTER"/>
        <s v="METHODIST HOSPITAL OF SOUTHERN CALIFORNIA"/>
        <s v="OLYMPIA MEDICAL CENTER"/>
        <s v="MONROVIA MEMORIAL HOSPITAL"/>
        <s v="MONTEREY PARK HOSPITAL"/>
        <s v="MOTION PICTURE AND TELEVISION HOSPITAL"/>
        <s v="CEDARS SINAI MEDICAL CENTER"/>
        <s v="NORTHRIDGE HOSPITAL MEDICAL CENTER"/>
        <s v="NORWALK COMMUNITY HOSPITAL"/>
        <s v="COLLEGE MEDICAL CENTER"/>
        <s v="POMONA VALLEY HOSPITAL MEDICAL CENTER"/>
        <s v="PRESBYTERIAN INTERCOMMUNITY HOSPITAL"/>
        <s v="CITRUS VALLEY MEDICAL CENTER - QV CAMPUS"/>
        <s v="SILVER LAKE MEDICAL CENTER-DOWNTOWN CAMPUS"/>
        <s v="SAN DIMAS COMMUNITY HOSPITAL"/>
        <s v="PROVIDENCE LITTLE COMPANY OF MARY MC - SAN PEDRO"/>
        <s v="MIRACLE MILE MEDICAL CENTER"/>
        <s v="SANTA MONICA - UCLA MEDICAL CENTER AND ORTHOPAEDIC HOSPITAL"/>
        <s v="PACIFICA HOSPITAL OF THE VALLEY"/>
        <s v="SHERMAN OAKS HOSPITAL"/>
        <s v="SHRINERS HOSPITAL FOR  CHILDREN"/>
        <s v="ST. FRANCIS MEDICAL CENTER"/>
        <s v="PROVIDENCE SAINT JOHNS HEALTH CENTER"/>
        <s v="PROVIDENCE SAINT JOSEPH MEDICAL CENTER"/>
        <s v="ST. VINCENT MEDICAL CENTER"/>
        <s v="COAST PLAZA HOSPITAL"/>
        <s v="TARZANA TREATMENT CENTER"/>
        <s v="TEMPLE COMMUNITY HOSPITAL"/>
        <s v="RONALD REAGAN UCLA MEDICAL CENTER"/>
        <s v="VALLEY PRESBYTERIAN HOSPITAL"/>
        <s v="USC VERDUGO HILLS HOSPITAL"/>
        <s v="DOCTORS HOSPITAL OF WEST COVINA, INC"/>
        <s v="WEST HILLS HOSPITAL AND MEDICAL CENTER"/>
        <s v="WHITE MEMORIAL MEDICAL CENTER"/>
        <s v="WHITTIER HOSPITAL MEDICAL CENTER"/>
        <s v="RESNICK NEUROPSYCHIATRIC HOSPITAL AT UCLA"/>
        <s v="HENRY MAYO NEWHALL HOSPITAL"/>
        <s v="USC KENNETH NORRIS, JR. CANCER HOSPITAL"/>
        <s v="TOM REDGATE MEMORIAL RECOVERY CENTER"/>
        <s v="LAC/HARBOR-UCLA MEDICAL CENTER"/>
        <s v="LAC+USC MEDICAL CENTER"/>
        <s v="LOS ANGELES COUNTY OLIVE VIEW-UCLA MEDICAL CENTER"/>
        <s v="LAC/RANCHO LOS AMIGOS NATIONAL REHAB CENTER"/>
        <s v="KAISER FND HOSP - WOODLAND HILLS"/>
        <s v="AMERICAN RECOVERY CENTER"/>
        <s v="KECK HOSPITAL OF USC"/>
        <s v="STAR VIEW ADOLESCENT - P H F"/>
        <s v="LA CASA PSYCHIATRIC HEALTH FACILITY"/>
        <s v="KAISER FND HOSP - BALDWIN PARK"/>
        <s v="EARL AND LORAINE MILLER CHILDRENS HOSPITAL"/>
        <s v="KAISER FOUNDATION HOSPITAL - DOWNEY"/>
        <s v="JOYCE EISENBERG KEEFER MEDICAL CENTER"/>
        <s v="PALMDALE REGIONAL MEDICAL CENTER"/>
        <s v="EXODUS RECOVERY P.H.F."/>
        <s v="MADERA COMMUNITY HOSPITAL"/>
        <s v="CHILDRENS HOSPITAL CENTRAL CALIFORNIA"/>
        <s v="KAISER FND HOSP - SAN RAFAEL"/>
        <s v="KENTFIELD REHABILITATION AND SPECIALTY HOSPITAL"/>
        <s v="MARIN GENERAL HOSPITAL"/>
        <s v="NOVATO COMMUNITY HOSPITAL"/>
        <s v="JOHN C FREMONT HEALTHCARE DISTRICT"/>
        <s v="FRANK R HOWARD MEMORIAL HOSPITAL"/>
        <s v="MENDOCINO COAST DISTRICT HOSPITAL"/>
        <s v="UKIAH VALLEY MEDICAL CENTER"/>
        <s v="MEMORIAL HOSPITAL LOS BANOS"/>
        <s v="MERCY MEDICAL CENTER - MERCED"/>
        <s v="MARIE GREEN PSYCHIATRIC CENTER - P H F"/>
        <s v="SURPRISE VALLEY COMMUNITY HOSPITAL"/>
        <s v="MODOC MEDICAL CENTER"/>
        <s v="MAMMOTH HOSPITAL"/>
        <s v="COMMUNITY HOSPITAL OF THE MONTEREY PENINSULA"/>
        <s v="GEORGE L MEE MEMORIAL HOSPITAL"/>
        <s v="SALINAS VALLEY MEMORIAL HOSPITAL"/>
        <s v="NATIVIDAD MEDICAL CENTER"/>
        <s v="QUEEN OF THE VALLEY HOSPITAL - NAPA"/>
        <s v="ST. HELENA HOSPITAL"/>
        <s v="SIERRA NEVADA MEMORIAL HOSPITAL"/>
        <s v="TAHOE FOREST HOSPITAL"/>
        <s v="CHILDRENS HOSPITAL OF ORANGE COUNTY"/>
        <s v="ORANGE COAST MEMORIAL MEDICAL CENTER"/>
        <s v="AHMC ANAHEIM REGIONAL MEDICAL CENTER"/>
        <s v="KINDRED HOSPITAL BREA"/>
        <s v="CHAPMAN MEDICAL CENTER"/>
        <s v="COLLEGE HOSPITAL COSTA MESA"/>
        <s v="FOUNTAIN VALLEY RGNL HOSP AND MED CTR - EUCLID"/>
        <s v="WESTERN MEDICAL CENTER ANAHEIM"/>
        <s v="HOAG MEMORIAL HOSPITAL PRESBYTERIAN"/>
        <s v="HUNTINGTON BEACH HOSPITAL"/>
        <s v="LA PALMA INTERCOMMUNITY HOSPITAL"/>
        <s v="LOS ALAMITOS MEDICAL CENTER"/>
        <s v="COASTAL COMMUNITIES HOSPITAL"/>
        <s v="MISSION HOSPITAL REGIONAL MEDICAL CENTER"/>
        <s v="UNIVERSITY OF CALIFORNIA IRVINE MEDICAL CENTER"/>
        <s v="GARDEN GROVE HOSPITAL AND MEDICAL CENTER"/>
        <s v="PLACENTIA LINDA HOSPITAL"/>
        <s v="NEWPORT BAY HOSPITAL"/>
        <s v="SADDLEBACK MEMORIAL MEDICAL CENTER"/>
        <s v="MISSION HOSPITAL LAGUNA BEACH"/>
        <s v="ST. JOSEPH HOSPITAL - ORANGE"/>
        <s v="ST. JUDE MEDICAL CENTER"/>
        <s v="NEWPORT SPECIALTY HOSPITAL"/>
        <s v="WEST ANAHEIM MEDICAL CENTER"/>
        <s v="KINDRED HOSPITAL WESTMINSTER"/>
        <s v="WESTERN MEDICAL CENTER - SANTA ANA"/>
        <s v="HEALTHSOUTH TUSTIN REHABILITATION HOSPITAL"/>
        <s v="CHILDRENS HOSPITAL AT MISSION"/>
        <s v="HEALTHBRIDGE CHILDRENS HOSPITAL-ORANGE"/>
        <s v="KAISER FND HOSP - ORANGE COUNTY - ANAHEIM"/>
        <s v="HOAG ORTHOPEDIC INSTITUTE"/>
        <s v="SUTTER AUBURN FAITH HOSPITAL"/>
        <s v="SUTTER ROSEVILLE MEDICAL CENTER"/>
        <s v="KAISER FND HOSP - ROSEVILLE"/>
        <s v="TELECARE PLACER COUNTY PSYCHIATRIC HEALTH FACILITY"/>
        <s v="EASTERN PLUMAS HOSPITAL-PORTOLA CAMPUS"/>
        <s v="PLUMAS DISTRICT HOSPITAL"/>
        <s v="SENECA HEALTHCARE DISTRICT"/>
        <s v="BETTY FORD CENTER AT EISENHOWER, THE"/>
        <s v="CORONA REGIONAL MEDICAL CENTER-MAIN"/>
        <s v="DESERT REGIONAL MEDICAL CENTER"/>
        <s v="EISENHOWER MEDICAL CENTER"/>
        <s v="HEMET VALLEY MEDICAL CENTER"/>
        <s v="JOHN F KENNEDY MEMORIAL HOSPITAL"/>
        <s v="VISTA BEHAVIORAL HOSPITAL"/>
        <s v="PALO VERDE HOSPITAL"/>
        <s v="PARKVIEW COMMUNITY HOSPITAL MEDICAL CENTER"/>
        <s v="RIVERSIDE COMMUNITY HOSPITAL"/>
        <s v="SAN GORGONIO MEMORIAL HOSPITAL"/>
        <s v="KINDRED HOSPITAL RIVERSIDE"/>
        <s v="MENIFEE VALLEY MEDICAL CENTER"/>
        <s v="KAISER FND HOSP - RIVERSIDE"/>
        <s v="KAISER FND HOSPITAL - MORENO VALLEY"/>
        <s v="SOUTHWEST HEALTHCARE SYSTEM-MURRIETA"/>
        <s v="TELECARE RIVERSIDE COUNTY PSYCHIATRIC HEALTH FACILITY"/>
        <s v="RIVERSIDE COUNTY REGIONAL MEDICAL CENTER"/>
        <s v="TEMECULA VALLEY HOSPITAL"/>
        <s v="LOMA LINDA UNIVERSITY MEDICAL CENTER-MURRIETA"/>
        <s v="KAISER FND HOSP - SACRAMENTO"/>
        <s v="MERCY GENERAL HOSPITAL"/>
        <s v="MERCY SAN JUAN HOSPITAL"/>
        <s v="METHODIST HOSPITAL OF SACRAMENTO"/>
        <s v="UNIVERSITY OF CALIFORNIA DAVIS MEDICAL CENTER"/>
        <s v="SUTTER GENERAL HOSPITAL"/>
        <s v="SUTTER MEMORIAL HOSPITAL"/>
        <s v="KAISER FND HOSP - SOUTH SACRAMENTO"/>
        <s v="SIERRA VISTA HOSPITAL"/>
        <s v="SACRAMENTO MENTAL HEALTH TREATMENT CENTER"/>
        <s v="SUTTER CENTER FOR PSYCHIATRY"/>
        <s v="HERITAGE OAKS HOSPITAL"/>
        <s v="MERCY HOSPITAL - FOLSOM"/>
        <s v="VIBRA HOSPITAL OF SACRAMENTO"/>
        <s v="SHRINERS HOSPITALS FOR CHILDREN NORTHERN CALIF."/>
        <s v="CRESTWOOD PSYCHIATRIC HEALTH FACILITY-CARMICHAEL"/>
        <s v="CRESTWOOD PSYCHIATRIC HEALTH FACILITY-SACRAMENTO"/>
        <s v="HAZEL HAWKINS MEMORIAL HOSPITAL"/>
        <s v="BEAR VALLEY COMMUNITY HOSPITAL"/>
        <s v="CHINO VALLEY MEDICAL CENTER"/>
        <s v="MONTCLAIR HOSPITAL MEDICAL CENTER"/>
        <s v="KAISER FND HOSP - FONTANA"/>
        <s v="LOMA LINDA UNIVERSITY MEDICAL CENTER"/>
        <s v="MOUNTAINS COMMUNITY HOSPITAL"/>
        <s v="KINDRED HOSPITAL ONTARIO"/>
        <s v="REDLANDS COMMUNITY HOSPITAL"/>
        <s v="SAN ANTONIO COMMUNITY HOSPITAL"/>
        <s v="COMMUNITY HOSPITAL OF SAN BERNARDINO"/>
        <s v="ST. BERNARDINE MEDICAL CENTER"/>
        <s v="ST. MARY MEDICAL CENTER - APPLE VALLEY"/>
        <s v="VICTOR VALLEY GLOBAL MEDICAL CENTER"/>
        <s v="COLORADO RIVER MEDICAL CENTER"/>
        <s v="HI-DESERT MEDICAL CENTER"/>
        <s v="LOMA LINDA UNIVERSITY BEHAVIORAL MEDICINE CENTER"/>
        <s v="CANYON RIDGE HOSPITAL"/>
        <s v="BALLARD REHABILITATION HOSPITAL"/>
        <s v="DESERT VALLEY HOSPITAL"/>
        <s v="KINDRED HOSPITAL RANCHO"/>
        <s v="ARROWHEAD REGIONAL MEDICAL CENTER"/>
        <s v="BARSTOW COMMUNITY HOSPITAL"/>
        <s v="TOTALLY KIDS REHABILITATION HOSPITAL"/>
        <s v="LOMA LINDA UNIVERSITY CHILDRENS HOSPITAL"/>
        <s v="ALVARADO HOSPITAL MEDICAL CENTER"/>
        <s v="RADY CHILDRENS HOSPITAL - SAN DIEGO"/>
        <s v="SHARP CORONADO HOSPITAL AND HEALTHCARE CENTER"/>
        <s v="SHARP MEMORIAL HOSPITAL"/>
        <s v="SHARP MARY BIRCH HOSPITAL FOR WOMEN AND NEWBORNS"/>
        <s v="FALLBROOK HOSPITAL DISTRICT"/>
        <s v="GROSSMONT HOSPITAL"/>
        <s v="KINDRED HOSPITAL - SAN DIEGO"/>
        <s v="KAISER FND HOSP - SAN DIEGO"/>
        <s v="SCRIPPS MERCY HOSPITAL"/>
        <s v="SHARP MESA VISTA HOSPITAL"/>
        <s v="ALVARADO PARKWAY INSTITUTE B.H.S."/>
        <s v="PALOMAR HEALTH DOWNTOWN CAMPUS"/>
        <s v="PARADISE VALLEY HOSPITAL"/>
        <s v="SCRIPPS MEMORIAL HOSPITAL - LA JOLLA"/>
        <s v="TRI-CITY MEDICAL CENTER"/>
        <s v="UNIVERSITY OF CALIF-SAN DIEGO MEDICAL CENTER"/>
        <s v="PROMISE HOSPITAL OF SAN DIEGO"/>
        <s v="SHARP CHULA VISTA MEDICAL CENTER"/>
        <s v="POMERADO HOSPITAL"/>
        <s v="SCRIPPS GREEN HOSPITAL"/>
        <s v="SCRIPPS MEMORIAL HOSPITAL - ENCINITAS"/>
        <s v="AURORA SAN DIEGO"/>
        <s v="SHARP MCDONALD CENTER"/>
        <s v="SAN DIEGO COUNTY PSYCHIATRIC HOSPITAL"/>
        <s v="VIBRA HOSPITAL OF SAN DIEGO"/>
        <s v="JEWISH HOME"/>
        <s v="KAISER FND HOSP - SAN FRANCISCO"/>
        <s v="LAGUNA HONDA HOSPITAL AND REHABILITATION CENTER"/>
        <s v="LANGLEY PORTER PSYCHIATRIC INSTITUTE"/>
        <s v="CALIFORNIA PACIFIC MED CTR-PACIFIC CAMPUS"/>
        <s v="CALIFORNIA PACIFIC MED CTR-DAVIES CAMPUS"/>
        <s v="SAN FRANCISCO GENERAL HOSPITAL"/>
        <s v="ST. FRANCIS MEMORIAL HOSPITAL"/>
        <s v="CALIFORNIA PACIFIC MEDICAL CENTER - ST. LUKES CAMPUS"/>
        <s v="ST. MARYS MEDICAL CENTER, SAN FRANCISCO"/>
        <s v="UCSF MEDICAL CENTER"/>
        <s v="CHINESE HOSPITAL"/>
        <s v="DAMERON HOSPITAL"/>
        <s v="LODI MEMORIAL HOSPITAL"/>
        <s v="SAN JOAQUIN GENERAL HOSPITAL"/>
        <s v="ST. JOSEPHS MEDICAL CENTER OF STOCKTON"/>
        <s v="SUTTER TRACY COMMUNITY HOSPITAL"/>
        <s v="ST. JOSEPHS BEHAVIORAL HEALTH CENTER"/>
        <s v="DOCTORS HOSPITAL OF MANTECA"/>
        <s v="SAN JOAQUIN COUNTY P.H.F."/>
        <s v="KAISER FND HOSP-MANTECA"/>
        <s v="MARIAN REGIONAL MEDICAL CENTER, ARROYO GRANDE"/>
        <s v="FRENCH HOSPITAL MEDICAL CENTER"/>
        <s v="SIERRA VISTA REGIONAL MEDICAL CENTER"/>
        <s v="TWIN CITIES COMMUNITY HOSPITAL"/>
        <s v="SAN LUIS OBISPO CO PSYCHIATRIC HEALTH FACILITY"/>
        <s v="SAN MATEO MEDICAL CENTER"/>
        <s v="KAISER FND HOSP - REDWOOD CITY"/>
        <s v="KAISER FND HOSP - SOUTH SAN FRANCISCO"/>
        <s v="SETON MEDICAL CENTER"/>
        <s v="SETON COASTSIDE"/>
        <s v="MILLS-PENINSULA MEDICAL CENTER"/>
        <s v="SEQUOIA HOSPITAL"/>
        <s v="MENLO PARK SURGICAL HOSPITAL"/>
        <s v="GOLETA VALLEY COTTAGE HOSPITAL"/>
        <s v="LOMPOC VALLEY MEDICAL CENTER"/>
        <s v="MARIAN REGIONAL MEDICAL CENTER"/>
        <s v="SANTA BARBARA COTTAGE HOSPITAL"/>
        <s v="SANTA YNEZ VALLEY COTTAGE HOSPITAL"/>
        <s v="SANTA BARBARA PSYCHIATRIC HEALTH FACILITY"/>
        <s v="THE CHAMPION CENTER"/>
        <s v="REGIONAL MEDICAL OF SAN JOSE"/>
        <s v="EL CAMINO HOSPITAL"/>
        <s v="GOOD SAMARITAN HOSPITAL-SAN JOSE"/>
        <s v="OCONNOR HOSPITAL"/>
        <s v="SANTA CLARA VALLEY MEDICAL CENTER"/>
        <s v="STANFORD HOSPITAL"/>
        <s v="KAISER FND HOSP - SAN JOSE"/>
        <s v="LUCILE SALTER PACKARD CHILDRENS HOSP. AT STANFORD"/>
        <s v="CHILDRENS RECOVERY CENTER OF NORTHERN CALIFORNIA"/>
        <s v="ST. LOUISE REGIONAL HOSPITAL"/>
        <s v="KAISER FND HOSP - SANTA CLARA"/>
        <s v="KAISER PERMANENTE P.H.F - SANTA CLARA"/>
        <s v="CRESTWOOD PSYCHIATRIC HEALTH FACILITY-SAN JOSE"/>
        <s v="DOMINICAN HOSPITAL"/>
        <s v="SUTTER MATERNITY AND SURGERY CENTER OF SANTA CRUZ"/>
        <s v="WATSONVILLE COMMUNITY HOSPITAL"/>
        <s v="TELECARE SANTA CRUZ PHF"/>
        <s v="MAYERS MEMORIAL HOSPITAL"/>
        <s v="SHASTA REGIONAL MEDICAL CENTER"/>
        <s v="MERCY MEDICAL CENTER - REDDING"/>
        <s v="VIBRA HOSPITAL OF NORTHERN CALIFORNIA"/>
        <s v="PATIENTS HOSPITAL OF REDDING"/>
        <s v="RESTPADD PSYCHIATRIC HEALTH FACILITY"/>
        <s v="MERCY MEDICAL CENTER MT. SHASTA"/>
        <s v="FAIRCHILD MEDICAL CENTER"/>
        <s v="KAISER FND HOSP - REHABILITATION CENTER VALLEJO"/>
        <s v="ST. HELENA HOSPITAL CENTER FOR BEHAVIORAL HEALTH"/>
        <s v="SUTTER SOLANO MEDICAL CENTER"/>
        <s v="NORTH BAY MEDICAL CENTER"/>
        <s v="KAISER FOUNDATION HOSPITAL - VACAVILLE"/>
        <s v="CRESTWOOD SOLANO PSYCHIATRIC HEALTH FACILITY"/>
        <s v="SUTTER MEDICAL CENTER OF SANTA ROSA"/>
        <s v="HEALDSBURG DISTRICT HOSPITAL"/>
        <s v="PETALUMA VALLEY HOSPITAL"/>
        <s v="SANTA ROSA MEMORIAL HOSPITAL-MONTGOMERY"/>
        <s v="SONOMA VALLEY HOSPITAL"/>
        <s v="PALM DRIVE HOSPITAL"/>
        <s v="KAISER FND HOSP - SANTA ROSA"/>
        <s v="AURORA BEHAVIORAL HEALTHCARE-SANTA ROSA, LLC"/>
        <s v="SUTTER SANTA ROSA REGIONAL HOSPITAL"/>
        <s v="DOCTORS MEDICAL CENTER"/>
        <s v="EMANUEL MEDICAL CENTER"/>
        <s v="MEMORIAL HOSPITAL MEDICAL CENTER - MODESTO"/>
        <s v="CENTRAL VALLEY SPECIALTY HOSPITAL"/>
        <s v="OAK VALLEY DISTRICT HOSPITAL (2-RH)"/>
        <s v="STANISLAUS SURGICAL HOSPITAL"/>
        <s v="TELECARE STANISLAUS COUNTY PHF"/>
        <s v="SUTTER-YUBA PSYCHIATRIC HEALTH FACILITY"/>
        <s v="SUTTER SURGICAL HOSPITAL-NORTH VALLEY"/>
        <s v="NORTH VALLEY BEHAVIORAL HEALTH"/>
        <s v="ST. ELIZABETH COMMUNITY HOSPITAL"/>
        <s v="TRINITY HOSPITAL"/>
        <s v="KAWEAH DELTA MEDICAL CENTER"/>
        <s v="SIERRA VIEW MEDICAL CENTER"/>
        <s v="TULARE REGIONAL MEDICAL CENTER"/>
        <s v="SONORA REGIONAL MEDICAL CENTER - GREENLEY"/>
        <s v="AURORA VISTA DEL MAR HOSPITAL"/>
        <s v="COMMUNITY MEMORIAL HOSPITAL-SAN BUENAVENTURA"/>
        <s v="VENTURA COUNTY MEDICAL CENTER"/>
        <s v="LOS ROBLES HOSPITAL AND MEDICAL CENTER"/>
        <s v="OJAI VALLEY COMMUNITY HOSPITAL"/>
        <s v="ST. JOHNS PLEASANT VALLEY HOSPITAL"/>
        <s v="SIMI VALLEY HOSPITAL AND HEALTH CARE SVCS-SYCAMORE"/>
        <s v="ST. JOHNS REGIONAL MEDICAL CENTER"/>
        <s v="PACIFIC SHORES HOSPITAL"/>
        <s v="WOODLAND MEMORIAL HOSPITAL"/>
        <s v="SUTTER DAVIS HOSPITAL"/>
        <s v="RIDEOUT MEMORIAL HOSPITAL"/>
      </sharedItems>
    </cacheField>
    <cacheField name="DBA_ADDRESS1" numFmtId="49">
      <sharedItems/>
    </cacheField>
    <cacheField name="DBA_CITY" numFmtId="49">
      <sharedItems/>
    </cacheField>
    <cacheField name="DBA_ZIP_CODE" numFmtId="49">
      <sharedItems/>
    </cacheField>
    <cacheField name="COUNTY_NAME" numFmtId="49">
      <sharedItems count="56">
        <s v="ALAMEDA"/>
        <s v="AMADOR"/>
        <s v="BUTTE"/>
        <s v="CALAVERAS"/>
        <s v="COLUSA"/>
        <s v="CONTRA COSTA"/>
        <s v="DEL NORTE"/>
        <s v="EL DORADO"/>
        <s v="FRESNO"/>
        <s v="GLENN"/>
        <s v="HUMBOLDT"/>
        <s v="IMPERIAL"/>
        <s v="INYO"/>
        <s v="KERN"/>
        <s v="KINGS"/>
        <s v="LAKE"/>
        <s v="LASSEN"/>
        <s v="LOS ANGELES"/>
        <s v="MADERA"/>
        <s v="MARIN"/>
        <s v="MARIPOSA"/>
        <s v="MENDOCINO"/>
        <s v="MERCED"/>
        <s v="MODOC"/>
        <s v="MONO"/>
        <s v="MONTEREY"/>
        <s v="NAPA"/>
        <s v="NEVADA"/>
        <s v="ORANGE"/>
        <s v="PLACER"/>
        <s v="PLUMAS"/>
        <s v="RIVERSIDE"/>
        <s v="SACRAMENTO"/>
        <s v="SAN BENITO"/>
        <s v="SAN BERNARDINO"/>
        <s v="SAN DIEGO"/>
        <s v="SAN FRANCISCO"/>
        <s v="SAN JOAQUIN"/>
        <s v="SAN LUIS OBISPO"/>
        <s v="SAN MATEO"/>
        <s v="SANTA BARBARA"/>
        <s v="SANTA CLARA"/>
        <s v="SANTA CRUZ"/>
        <s v="SHASTA"/>
        <s v="SISKIYOU"/>
        <s v="SOLANO"/>
        <s v="SONOMA"/>
        <s v="STANISLAUS"/>
        <s v="SUTTER"/>
        <s v="TEHAMA"/>
        <s v="TRINITY"/>
        <s v="TULARE"/>
        <s v="TUOLUMNE"/>
        <s v="VENTURA"/>
        <s v="YOLO"/>
        <s v="YUBA"/>
      </sharedItems>
    </cacheField>
    <cacheField name="licensed_bed_size" numFmtId="49">
      <sharedItems count="16">
        <s v="200 to 299"/>
        <s v="300 to 499"/>
        <s v="150 to 199"/>
        <s v="50 to 99"/>
        <s v="100 to 149"/>
        <s v=" 1 to 49"/>
        <s v="500 or More"/>
        <s v="200-299" u="1"/>
        <s v="1-49" u="1"/>
        <s v="300-499" u="1"/>
        <s v="50-99" u="1"/>
        <s v="01 to 49" u="1"/>
        <s v="150-199" u="1"/>
        <s v="1 to 49" u="1"/>
        <s v="100-149" u="1"/>
        <s v="500+" u="1"/>
      </sharedItems>
    </cacheField>
    <cacheField name="assembly_dist" numFmtId="49">
      <sharedItems containsSemiMixedTypes="0" containsString="0" containsNumber="1" containsInteger="1" minValue="1" maxValue="79" count="77">
        <n v="18"/>
        <n v="15"/>
        <n v="20"/>
        <n v="25"/>
        <n v="16"/>
        <n v="5"/>
        <n v="3"/>
        <n v="14"/>
        <n v="11"/>
        <n v="2"/>
        <n v="23"/>
        <n v="31"/>
        <n v="56"/>
        <n v="26"/>
        <n v="32"/>
        <n v="34"/>
        <n v="4"/>
        <n v="1"/>
        <n v="49"/>
        <n v="36"/>
        <n v="70"/>
        <n v="48"/>
        <n v="51"/>
        <n v="58"/>
        <n v="54"/>
        <n v="53"/>
        <n v="52"/>
        <n v="62"/>
        <n v="59"/>
        <n v="63"/>
        <n v="43"/>
        <n v="66"/>
        <n v="45"/>
        <n v="57"/>
        <n v="50"/>
        <n v="39"/>
        <n v="41"/>
        <n v="46"/>
        <n v="38"/>
        <n v="10"/>
        <n v="21"/>
        <n v="29"/>
        <n v="30"/>
        <n v="68"/>
        <n v="72"/>
        <n v="69"/>
        <n v="55"/>
        <n v="74"/>
        <n v="65"/>
        <n v="73"/>
        <n v="6"/>
        <n v="42"/>
        <n v="60"/>
        <n v="61"/>
        <n v="67"/>
        <n v="75"/>
        <n v="8"/>
        <n v="7"/>
        <n v="9"/>
        <n v="33"/>
        <n v="47"/>
        <n v="40"/>
        <n v="79"/>
        <n v="78"/>
        <n v="76"/>
        <n v="77"/>
        <n v="17"/>
        <n v="19"/>
        <n v="13"/>
        <n v="12"/>
        <n v="35"/>
        <n v="22"/>
        <n v="24"/>
        <n v="37"/>
        <n v="27"/>
        <n v="28"/>
        <n v="44"/>
      </sharedItems>
    </cacheField>
    <cacheField name="senate_dist" numFmtId="49">
      <sharedItems containsSemiMixedTypes="0" containsString="0" containsNumber="1" containsInteger="1" minValue="1" maxValue="40" count="40">
        <n v="9"/>
        <n v="10"/>
        <n v="7"/>
        <n v="8"/>
        <n v="4"/>
        <n v="3"/>
        <n v="2"/>
        <n v="1"/>
        <n v="12"/>
        <n v="14"/>
        <n v="40"/>
        <n v="16"/>
        <n v="22"/>
        <n v="21"/>
        <n v="26"/>
        <n v="24"/>
        <n v="33"/>
        <n v="32"/>
        <n v="30"/>
        <n v="20"/>
        <n v="35"/>
        <n v="25"/>
        <n v="27"/>
        <n v="18"/>
        <n v="17"/>
        <n v="37"/>
        <n v="34"/>
        <n v="29"/>
        <n v="36"/>
        <n v="28"/>
        <n v="31"/>
        <n v="23"/>
        <n v="6"/>
        <n v="39"/>
        <n v="38"/>
        <n v="11"/>
        <n v="5"/>
        <n v="13"/>
        <n v="19"/>
        <n v="15"/>
      </sharedItems>
    </cacheField>
    <cacheField name="TYPE_CONTROL_DESC" numFmtId="49">
      <sharedItems count="6">
        <s v="City/County"/>
        <s v="Non-Profit"/>
        <s v="Investor"/>
        <s v="District"/>
        <s v="UC"/>
        <s v="State" u="1"/>
      </sharedItems>
    </cacheField>
    <cacheField name="teach_rural" numFmtId="49">
      <sharedItems count="4">
        <s v="NA"/>
        <s v="Teaching"/>
        <s v="Rural"/>
        <s v="Teach" u="1"/>
      </sharedItems>
    </cacheField>
    <cacheField name="TOC_Acute" numFmtId="0">
      <sharedItems containsString="0" containsBlank="1" containsNumber="1" containsInteger="1" minValue="7" maxValue="50449"/>
    </cacheField>
    <cacheField name="TOC_SN_IC" numFmtId="0">
      <sharedItems containsString="0" containsBlank="1" containsNumber="1" containsInteger="1" minValue="2" maxValue="1979"/>
    </cacheField>
    <cacheField name="TOC_Psych" numFmtId="0">
      <sharedItems containsString="0" containsBlank="1" containsNumber="1" containsInteger="1" minValue="1" maxValue="6653"/>
    </cacheField>
    <cacheField name="TOC_Chem_Dep" numFmtId="0">
      <sharedItems containsString="0" containsBlank="1" containsNumber="1" containsInteger="1" minValue="1" maxValue="945"/>
    </cacheField>
    <cacheField name="TOC_Rehab" numFmtId="0">
      <sharedItems containsString="0" containsBlank="1" containsNumber="1" containsInteger="1" minValue="5" maxValue="1837"/>
    </cacheField>
    <cacheField name="TOC_Unknown" numFmtId="0">
      <sharedItems containsString="0" containsBlank="1" containsNumber="1" containsInteger="1" minValue="1" maxValue="8"/>
    </cacheField>
    <cacheField name="Sex_Male" numFmtId="0">
      <sharedItems containsSemiMixedTypes="0" containsString="0" containsNumber="1" containsInteger="1" minValue="4" maxValue="22004"/>
    </cacheField>
    <cacheField name="Sex_Female" numFmtId="0">
      <sharedItems containsSemiMixedTypes="0" containsString="0" containsNumber="1" containsInteger="1" minValue="1" maxValue="29204"/>
    </cacheField>
    <cacheField name="Sex_Other" numFmtId="0">
      <sharedItems containsString="0" containsBlank="1" containsNumber="1" containsInteger="1" minValue="1" maxValue="24"/>
    </cacheField>
    <cacheField name="Sex_Unknown" numFmtId="0">
      <sharedItems containsString="0" containsBlank="1" containsNumber="1" containsInteger="1" minValue="1" maxValue="11"/>
    </cacheField>
    <cacheField name="Age_Under_1" numFmtId="0">
      <sharedItems containsString="0" containsBlank="1" containsNumber="1" containsInteger="1" minValue="1" maxValue="9930"/>
    </cacheField>
    <cacheField name="Age_01_09" numFmtId="0">
      <sharedItems containsString="0" containsBlank="1" containsNumber="1" containsInteger="1" minValue="1" maxValue="7303"/>
    </cacheField>
    <cacheField name="Age_10_19" numFmtId="0">
      <sharedItems containsString="0" containsBlank="1" containsNumber="1" containsInteger="1" minValue="1" maxValue="5903"/>
    </cacheField>
    <cacheField name="Age_20_29" numFmtId="0">
      <sharedItems containsString="0" containsBlank="1" containsNumber="1" containsInteger="1" minValue="1" maxValue="7322"/>
    </cacheField>
    <cacheField name="Age_30_39" numFmtId="0">
      <sharedItems containsString="0" containsBlank="1" containsNumber="1" containsInteger="1" minValue="1" maxValue="7625"/>
    </cacheField>
    <cacheField name="Age_40_49" numFmtId="0">
      <sharedItems containsString="0" containsBlank="1" containsNumber="1" containsInteger="1" minValue="1" maxValue="5632"/>
    </cacheField>
    <cacheField name="Age_50_59" numFmtId="0">
      <sharedItems containsString="0" containsBlank="1" containsNumber="1" containsInteger="1" minValue="1" maxValue="6772"/>
    </cacheField>
    <cacheField name="Age_60_69" numFmtId="0">
      <sharedItems containsString="0" containsBlank="1" containsNumber="1" containsInteger="1" minValue="1" maxValue="7552"/>
    </cacheField>
    <cacheField name="Age_70_79" numFmtId="0">
      <sharedItems containsString="0" containsBlank="1" containsNumber="1" containsInteger="1" minValue="1" maxValue="6301"/>
    </cacheField>
    <cacheField name="Age_80_" numFmtId="0">
      <sharedItems containsString="0" containsBlank="1" containsNumber="1" containsInteger="1" minValue="1" maxValue="7100"/>
    </cacheField>
    <cacheField name="Age_Unknown" numFmtId="0">
      <sharedItems containsString="0" containsBlank="1" containsNumber="1" containsInteger="1" minValue="1" maxValue="9"/>
    </cacheField>
    <cacheField name="RaceGrp_White" numFmtId="0">
      <sharedItems containsSemiMixedTypes="0" containsString="0" containsNumber="1" containsInteger="1" minValue="1" maxValue="31087"/>
    </cacheField>
    <cacheField name="RaceGrp_Black" numFmtId="0">
      <sharedItems containsString="0" containsBlank="1" containsNumber="1" containsInteger="1" minValue="1" maxValue="12155"/>
    </cacheField>
    <cacheField name="RaceGrp_Hispanic" numFmtId="0">
      <sharedItems containsString="0" containsBlank="1" containsNumber="1" containsInteger="1" minValue="1" maxValue="21168"/>
    </cacheField>
    <cacheField name="RaceGrp_Asian" numFmtId="0">
      <sharedItems containsString="0" containsBlank="1" containsNumber="1" containsInteger="1" minValue="1" maxValue="11618"/>
    </cacheField>
    <cacheField name="RaceGrp_Native_Am" numFmtId="0">
      <sharedItems containsString="0" containsBlank="1" containsNumber="1" containsInteger="1" minValue="1" maxValue="414"/>
    </cacheField>
    <cacheField name="RaceGrp_Other" numFmtId="0">
      <sharedItems containsString="0" containsBlank="1" containsNumber="1" containsInteger="1" minValue="1" maxValue="5134"/>
    </cacheField>
    <cacheField name="RaceGrp_Unknown" numFmtId="0">
      <sharedItems containsString="0" containsBlank="1" containsNumber="1" containsInteger="1" minValue="1" maxValue="1209"/>
    </cacheField>
    <cacheField name="Admt_Home" numFmtId="0">
      <sharedItems containsString="0" containsBlank="1" containsNumber="1" containsInteger="1" minValue="1" maxValue="41925"/>
    </cacheField>
    <cacheField name="Admt_Resid_Care" numFmtId="0">
      <sharedItems containsString="0" containsBlank="1" containsNumber="1" containsInteger="1" minValue="1" maxValue="1156"/>
    </cacheField>
    <cacheField name="Admt_Ambul_Surgery" numFmtId="0">
      <sharedItems containsString="0" containsBlank="1" containsNumber="1" containsInteger="1" minValue="1" maxValue="1538"/>
    </cacheField>
    <cacheField name="Admt_SN_IC" numFmtId="0">
      <sharedItems containsString="0" containsBlank="1" containsNumber="1" containsInteger="1" minValue="1" maxValue="1835"/>
    </cacheField>
    <cacheField name="Admt_Acute_Inpt_Hosp_Care" numFmtId="0">
      <sharedItems containsString="0" containsBlank="1" containsNumber="1" containsInteger="1" minValue="1" maxValue="4001"/>
    </cacheField>
    <cacheField name="Admt_Other_Inpt_Hosp_Care" numFmtId="0">
      <sharedItems containsString="0" containsBlank="1" containsNumber="1" containsInteger="1" minValue="1" maxValue="2587"/>
    </cacheField>
    <cacheField name="Admt_Newborn" numFmtId="0">
      <sharedItems containsString="0" containsBlank="1" containsNumber="1" containsInteger="1" minValue="1" maxValue="9649"/>
    </cacheField>
    <cacheField name="Admt_Prison_Jail" numFmtId="0">
      <sharedItems containsString="0" containsBlank="1" containsNumber="1" containsInteger="1" minValue="1" maxValue="2236"/>
    </cacheField>
    <cacheField name="Admt_Other" numFmtId="0">
      <sharedItems containsString="0" containsBlank="1" containsNumber="1" containsInteger="1" minValue="1" maxValue="5430"/>
    </cacheField>
    <cacheField name="Admt_Unknown" numFmtId="0">
      <sharedItems containsString="0" containsBlank="1" containsNumber="1" containsInteger="1" minValue="1" maxValue="18"/>
    </cacheField>
    <cacheField name="Route_Your_ER" numFmtId="0">
      <sharedItems containsString="0" containsBlank="1" containsNumber="1" containsInteger="1" minValue="1" maxValue="24442"/>
    </cacheField>
    <cacheField name="Route_Not_Your_ER" numFmtId="0">
      <sharedItems containsString="0" containsBlank="1" containsNumber="1" containsInteger="1" minValue="6" maxValue="29312"/>
    </cacheField>
    <cacheField name="Route_Unknown" numFmtId="0">
      <sharedItems containsString="0" containsBlank="1" containsNumber="1" containsInteger="1" minValue="1" maxValue="72"/>
    </cacheField>
    <cacheField name="Adm_Scheduled" numFmtId="0">
      <sharedItems containsString="0" containsBlank="1" containsNumber="1" containsInteger="1" minValue="1" maxValue="11389"/>
    </cacheField>
    <cacheField name="Adm_Unscheduled" numFmtId="0">
      <sharedItems containsString="0" containsBlank="1" containsNumber="1" containsInteger="1" minValue="1" maxValue="33965"/>
    </cacheField>
    <cacheField name="Adm_Infant_LT_24_hrs" numFmtId="0">
      <sharedItems containsString="0" containsBlank="1" containsNumber="1" containsInteger="1" minValue="1" maxValue="9769"/>
    </cacheField>
    <cacheField name="Adm_Unknown" numFmtId="0">
      <sharedItems containsString="0" containsBlank="1" containsNumber="1" containsInteger="1" minValue="1" maxValue="58"/>
    </cacheField>
    <cacheField name="Disp_Routine" numFmtId="0">
      <sharedItems containsString="0" containsBlank="1" containsNumber="1" containsInteger="1" minValue="4" maxValue="34346"/>
    </cacheField>
    <cacheField name="Disp_Acute_This_Hsp" numFmtId="0">
      <sharedItems containsString="0" containsBlank="1" containsNumber="1" containsInteger="1" minValue="1" maxValue="268"/>
    </cacheField>
    <cacheField name="Disp_Other_Care_This_Hsp" numFmtId="0">
      <sharedItems containsString="0" containsBlank="1" containsNumber="1" containsInteger="1" minValue="1" maxValue="759"/>
    </cacheField>
    <cacheField name="Disp_SN_IC_This_Hsp" numFmtId="0">
      <sharedItems containsString="0" containsBlank="1" containsNumber="1" containsInteger="1" minValue="1" maxValue="1303"/>
    </cacheField>
    <cacheField name="Disp_Acute_Another_Hsp" numFmtId="0">
      <sharedItems containsString="0" containsBlank="1" containsNumber="1" containsInteger="1" minValue="1" maxValue="966"/>
    </cacheField>
    <cacheField name="Disp_Other_Care_Another_Hsp" numFmtId="0">
      <sharedItems containsString="0" containsBlank="1" containsNumber="1" containsInteger="1" minValue="1" maxValue="918"/>
    </cacheField>
    <cacheField name="Disp_SN_IC_Elsewhere" numFmtId="0">
      <sharedItems containsString="0" containsBlank="1" containsNumber="1" containsInteger="1" minValue="1" maxValue="4691"/>
    </cacheField>
    <cacheField name="Disp_Resid_Care" numFmtId="0">
      <sharedItems containsString="0" containsBlank="1" containsNumber="1" containsInteger="1" minValue="1" maxValue="735"/>
    </cacheField>
    <cacheField name="Disp_Prison_Jail" numFmtId="0">
      <sharedItems containsString="0" containsBlank="1" containsNumber="1" containsInteger="1" minValue="1" maxValue="2008"/>
    </cacheField>
    <cacheField name="Disp_Against_Med_Adv" numFmtId="0">
      <sharedItems containsString="0" containsBlank="1" containsNumber="1" containsInteger="1" minValue="1" maxValue="1039"/>
    </cacheField>
    <cacheField name="Disp_Died" numFmtId="0">
      <sharedItems containsString="0" containsBlank="1" containsNumber="1" containsInteger="1" minValue="1" maxValue="1000"/>
    </cacheField>
    <cacheField name="Disp_Home_Health" numFmtId="0">
      <sharedItems containsString="0" containsBlank="1" containsNumber="1" containsInteger="1" minValue="1" maxValue="9903"/>
    </cacheField>
    <cacheField name="Disp_Other" numFmtId="0">
      <sharedItems containsString="0" containsBlank="1" containsNumber="1" containsInteger="1" minValue="1" maxValue="264"/>
    </cacheField>
    <cacheField name="Disp_Unknown" numFmtId="0">
      <sharedItems containsString="0" containsBlank="1" containsNumber="1" containsInteger="1" minValue="1" maxValue="523"/>
    </cacheField>
    <cacheField name="DNR_Yes" numFmtId="0">
      <sharedItems containsString="0" containsBlank="1" containsNumber="1" containsInteger="1" minValue="1" maxValue="2719"/>
    </cacheField>
    <cacheField name="DNR_No" numFmtId="0">
      <sharedItems containsString="0" containsBlank="1" containsNumber="1" containsInteger="1" minValue="3" maxValue="49796"/>
    </cacheField>
    <cacheField name="DNR_Unknown" numFmtId="0">
      <sharedItems containsString="0" containsBlank="1" containsNumber="1" containsInteger="1" minValue="1" maxValue="69"/>
    </cacheField>
    <cacheField name="Payer_Medicare" numFmtId="0">
      <sharedItems containsString="0" containsBlank="1" containsNumber="1" containsInteger="1" minValue="1" maxValue="19531"/>
    </cacheField>
    <cacheField name="Payer_Medi_Cal" numFmtId="0">
      <sharedItems containsString="0" containsBlank="1" containsNumber="1" containsInteger="1" minValue="1" maxValue="26002"/>
    </cacheField>
    <cacheField name="Payer_Priv_Coverage" numFmtId="0">
      <sharedItems containsString="0" containsBlank="1" containsNumber="1" containsInteger="1" minValue="1" maxValue="24223"/>
    </cacheField>
    <cacheField name="Payer_Workers_Comp" numFmtId="0">
      <sharedItems containsString="0" containsBlank="1" containsNumber="1" containsInteger="1" minValue="1" maxValue="502"/>
    </cacheField>
    <cacheField name="Payer_County_Indigent_Prog" numFmtId="0">
      <sharedItems containsString="0" containsBlank="1" containsNumber="1" containsInteger="1" minValue="1" maxValue="1824"/>
    </cacheField>
    <cacheField name="Payer_Other_Government" numFmtId="0">
      <sharedItems containsString="0" containsBlank="1" containsNumber="1" containsInteger="1" minValue="1" maxValue="5311"/>
    </cacheField>
    <cacheField name="Payer_Other_Indigent" numFmtId="0">
      <sharedItems containsString="0" containsBlank="1" containsNumber="1" containsInteger="1" minValue="1" maxValue="1582"/>
    </cacheField>
    <cacheField name="Payer_Self_Pay" numFmtId="0">
      <sharedItems containsString="0" containsBlank="1" containsNumber="1" containsInteger="1" minValue="1" maxValue="4975"/>
    </cacheField>
    <cacheField name="Payer_Other_Payer" numFmtId="0">
      <sharedItems containsString="0" containsBlank="1" containsNumber="1" containsInteger="1" minValue="1" maxValue="2148"/>
    </cacheField>
    <cacheField name="Payer_Unknown" numFmtId="0">
      <sharedItems containsString="0" containsBlank="1" containsNumber="1" containsInteger="1" minValue="1" maxValue="33"/>
    </cacheField>
    <cacheField name="Dx_Infections" numFmtId="0">
      <sharedItems containsString="0" containsBlank="1" containsNumber="1" containsInteger="1" minValue="1" maxValue="3513"/>
    </cacheField>
    <cacheField name="Dx_Neoplasms" numFmtId="0">
      <sharedItems containsString="0" containsBlank="1" containsNumber="1" containsInteger="1" minValue="1" maxValue="4033"/>
    </cacheField>
    <cacheField name="Dx_Endocrine_Metabolism" numFmtId="0">
      <sharedItems containsString="0" containsBlank="1" containsNumber="1" containsInteger="1" minValue="1" maxValue="1888"/>
    </cacheField>
    <cacheField name="Dx_Blood_Bloodforming_organs" numFmtId="0">
      <sharedItems containsString="0" containsBlank="1" containsNumber="1" containsInteger="1" minValue="1" maxValue="719"/>
    </cacheField>
    <cacheField name="Dx_Psychoses_Neuroses" numFmtId="0">
      <sharedItems containsString="0" containsBlank="1" containsNumber="1" containsInteger="1" minValue="1" maxValue="6652"/>
    </cacheField>
    <cacheField name="Dx_Nervous_Sensory_Systems" numFmtId="0">
      <sharedItems containsString="0" containsBlank="1" containsNumber="1" containsInteger="1" minValue="1" maxValue="1585"/>
    </cacheField>
    <cacheField name="Dx_Circulatory" numFmtId="0">
      <sharedItems containsString="0" containsBlank="1" containsNumber="1" containsInteger="1" minValue="1" maxValue="6208"/>
    </cacheField>
    <cacheField name="Dx_Respiratory" numFmtId="0">
      <sharedItems containsString="0" containsBlank="1" containsNumber="1" containsInteger="1" minValue="1" maxValue="3282"/>
    </cacheField>
    <cacheField name="Dx_Digestive" numFmtId="0">
      <sharedItems containsString="0" containsBlank="1" containsNumber="1" containsInteger="1" minValue="1" maxValue="4693"/>
    </cacheField>
    <cacheField name="Dx_Genitourinary" numFmtId="0">
      <sharedItems containsString="0" containsBlank="1" containsNumber="1" containsInteger="1" minValue="1" maxValue="2035"/>
    </cacheField>
    <cacheField name="Dx_All_Pregnancies" numFmtId="0">
      <sharedItems containsString="0" containsBlank="1" containsNumber="1" containsInteger="1" minValue="1" maxValue="10560"/>
    </cacheField>
    <cacheField name="Dx_Skin_disorders" numFmtId="0">
      <sharedItems containsString="0" containsBlank="1" containsNumber="1" containsInteger="1" minValue="1" maxValue="875"/>
    </cacheField>
    <cacheField name="Dx_Musculoskeletal" numFmtId="0">
      <sharedItems containsString="0" containsBlank="1" containsNumber="1" containsInteger="1" minValue="1" maxValue="4028"/>
    </cacheField>
    <cacheField name="Dx_Congenital_anomalies" numFmtId="0">
      <sharedItems containsString="0" containsBlank="1" containsNumber="1" containsInteger="1" minValue="1" maxValue="1674"/>
    </cacheField>
    <cacheField name="Dx_Perinatal_disorders" numFmtId="0">
      <sharedItems containsString="0" containsBlank="1" containsNumber="1" containsInteger="1" minValue="1" maxValue="2526"/>
    </cacheField>
    <cacheField name="Dx_Symptoms" numFmtId="0">
      <sharedItems containsString="0" containsBlank="1" containsNumber="1" containsInteger="1" minValue="1" maxValue="1682"/>
    </cacheField>
    <cacheField name="Dx_Injuries_Drugs_Complications" numFmtId="0">
      <sharedItems containsString="0" containsBlank="1" containsNumber="1" containsInteger="1" minValue="1" maxValue="5645"/>
    </cacheField>
    <cacheField name="Dx_Other_Reasons" numFmtId="0">
      <sharedItems containsString="0" containsBlank="1" containsNumber="1" containsInteger="1" minValue="1" maxValue="1837"/>
    </cacheField>
    <cacheField name="Dx_Births" numFmtId="0">
      <sharedItems containsString="0" containsBlank="1" containsNumber="1" containsInteger="1" minValue="1" maxValue="9663"/>
    </cacheField>
    <cacheField name="Pr_Nervous_System" numFmtId="0">
      <sharedItems containsString="0" containsBlank="1" containsNumber="1" containsInteger="1" minValue="1" maxValue="1944"/>
    </cacheField>
    <cacheField name="Pr_Endocrine_System" numFmtId="0">
      <sharedItems containsString="0" containsBlank="1" containsNumber="1" containsInteger="1" minValue="1" maxValue="348"/>
    </cacheField>
    <cacheField name="Pr_Eye" numFmtId="0">
      <sharedItems containsString="0" containsBlank="1" containsNumber="1" containsInteger="1" minValue="1" maxValue="186"/>
    </cacheField>
    <cacheField name="Pr_Ear" numFmtId="0">
      <sharedItems containsString="0" containsBlank="1" containsNumber="1" containsInteger="1" minValue="1" maxValue="84"/>
    </cacheField>
    <cacheField name="Pr_Nose_Mouth_Pharynx" numFmtId="0">
      <sharedItems containsString="0" containsBlank="1" containsNumber="1" containsInteger="1" minValue="1" maxValue="473"/>
    </cacheField>
    <cacheField name="Pr_Respiratory" numFmtId="0">
      <sharedItems containsString="0" containsBlank="1" containsNumber="1" containsInteger="1" minValue="1" maxValue="1330"/>
    </cacheField>
    <cacheField name="Pr_Cardiovascular" numFmtId="0">
      <sharedItems containsString="0" containsBlank="1" containsNumber="1" containsInteger="1" minValue="1" maxValue="5016"/>
    </cacheField>
    <cacheField name="Pr_Blood_Lymph_Organs" numFmtId="0">
      <sharedItems containsString="0" containsBlank="1" containsNumber="1" containsInteger="1" minValue="1" maxValue="777"/>
    </cacheField>
    <cacheField name="Pr_Digestive" numFmtId="0">
      <sharedItems containsString="0" containsBlank="1" containsNumber="1" containsInteger="1" minValue="1" maxValue="5704"/>
    </cacheField>
    <cacheField name="Pr_Urinary" numFmtId="0">
      <sharedItems containsString="0" containsBlank="1" containsNumber="1" containsInteger="1" minValue="1" maxValue="1382"/>
    </cacheField>
    <cacheField name="Pr_Male_Reproductive_Organs" numFmtId="0">
      <sharedItems containsString="0" containsBlank="1" containsNumber="1" containsInteger="1" minValue="1" maxValue="1988"/>
    </cacheField>
    <cacheField name="Pr_Female_Reproductive_Organs" numFmtId="0">
      <sharedItems containsString="0" containsBlank="1" containsNumber="1" containsInteger="1" minValue="1" maxValue="957"/>
    </cacheField>
    <cacheField name="Pr_OB_Procedures" numFmtId="0">
      <sharedItems containsString="0" containsBlank="1" containsNumber="1" containsInteger="1" minValue="1" maxValue="9538"/>
    </cacheField>
    <cacheField name="Pr_Musculoskeletal" numFmtId="0">
      <sharedItems containsString="0" containsBlank="1" containsNumber="1" containsInteger="1" minValue="1" maxValue="5093"/>
    </cacheField>
    <cacheField name="Pr_Skin" numFmtId="0">
      <sharedItems containsString="0" containsBlank="1" containsNumber="1" containsInteger="1" minValue="1" maxValue="1365"/>
    </cacheField>
    <cacheField name="Pr_Diagnostic_Therapeutic" numFmtId="0">
      <sharedItems containsString="0" containsBlank="1" containsNumber="1" containsInteger="1" minValue="1" maxValue="9863"/>
    </cacheField>
    <cacheField name="Pr_Other_Interventions" numFmtId="0">
      <sharedItems containsString="0" containsBlank="1" containsNumber="1" containsInteger="1" minValue="1" maxValue="378"/>
    </cacheField>
    <cacheField name="Pr_None" numFmtId="0">
      <sharedItems containsString="0" containsBlank="1" containsNumber="1" containsInteger="1" minValue="1" maxValue="20422"/>
    </cacheField>
    <cacheField name="EC_Rail_Motor_Vehicle" numFmtId="0">
      <sharedItems containsString="0" containsBlank="1" containsNumber="1" containsInteger="1" minValue="1" maxValue="1004"/>
    </cacheField>
    <cacheField name="EC_Other_Vehicle_Transport" numFmtId="0">
      <sharedItems containsString="0" containsBlank="1" containsNumber="1" containsInteger="1" minValue="1" maxValue="169"/>
    </cacheField>
    <cacheField name="EC_Accidental_Poisoning" numFmtId="0">
      <sharedItems containsString="0" containsBlank="1" containsNumber="1" containsInteger="1" minValue="1" maxValue="256"/>
    </cacheField>
    <cacheField name="EC_Misadventures_Complication" numFmtId="0">
      <sharedItems containsString="0" containsBlank="1" containsNumber="1" containsInteger="1" minValue="1" maxValue="5307"/>
    </cacheField>
    <cacheField name="EC_Accidental_Falls" numFmtId="0">
      <sharedItems containsString="0" containsBlank="1" containsNumber="1" containsInteger="1" minValue="1" maxValue="1810"/>
    </cacheField>
    <cacheField name="EC_Fire_Accidents" numFmtId="0">
      <sharedItems containsString="0" containsBlank="1" containsNumber="1" containsInteger="1" minValue="1" maxValue="168"/>
    </cacheField>
    <cacheField name="EC_Natural_Environment" numFmtId="0">
      <sharedItems containsString="0" containsBlank="1" containsNumber="1" containsInteger="1" minValue="1" maxValue="130"/>
    </cacheField>
    <cacheField name="EC_Submersion_Suffocation_Foreig" numFmtId="0">
      <sharedItems containsString="0" containsBlank="1" containsNumber="1" containsInteger="1" minValue="1" maxValue="203"/>
    </cacheField>
    <cacheField name="EC_Other_Accidents" numFmtId="0">
      <sharedItems containsString="0" containsBlank="1" containsNumber="1" containsInteger="1" minValue="1" maxValue="893"/>
    </cacheField>
    <cacheField name="EC_Adverse_Effects_of_Drugs" numFmtId="0">
      <sharedItems containsString="0" containsBlank="1" containsNumber="1" containsInteger="1" minValue="1" maxValue="3229"/>
    </cacheField>
    <cacheField name="EC_Self_Inflicted" numFmtId="0">
      <sharedItems containsString="0" containsBlank="1" containsNumber="1" containsInteger="1" minValue="1" maxValue="784"/>
    </cacheField>
    <cacheField name="EC_Inflicted_by_Others" numFmtId="0">
      <sharedItems containsString="0" containsBlank="1" containsNumber="1" containsInteger="1" minValue="1" maxValue="751"/>
    </cacheField>
    <cacheField name="EC_Undetermined" numFmtId="0">
      <sharedItems containsString="0" containsBlank="1" containsNumber="1" containsInteger="1" minValue="1" maxValue="180"/>
    </cacheField>
    <cacheField name="EC_War" numFmtId="0">
      <sharedItems containsString="0" containsBlank="1" containsNumber="1" containsInteger="1" minValue="1" maxValue="2"/>
    </cacheField>
    <cacheField name="EC_Late_Effects_of_Injury" numFmtId="0">
      <sharedItems containsString="0" containsBlank="1" containsNumber="1" containsInteger="1" minValue="1" maxValue="432"/>
    </cacheField>
    <cacheField name="EC_None" numFmtId="0">
      <sharedItems containsSemiMixedTypes="0" containsString="0" containsNumber="1" containsInteger="1" minValue="6" maxValue="39043"/>
    </cacheField>
    <cacheField name="Dsch_Days" numFmtId="0">
      <sharedItems containsSemiMixedTypes="0" containsString="0" containsNumber="1" containsInteger="1" minValue="33" maxValue="264987"/>
    </cacheField>
    <cacheField name="mssa_name" numFmtId="49">
      <sharedItems/>
    </cacheField>
    <cacheField name="mssa_designation" numFmtId="49">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51">
  <r>
    <n v="106010735"/>
    <s v="010735"/>
    <x v="0"/>
    <s v="2070 CLINTON"/>
    <s v="ALAMEDA"/>
    <s v="94501"/>
    <x v="0"/>
    <x v="0"/>
    <x v="0"/>
    <x v="0"/>
    <x v="0"/>
    <x v="0"/>
    <n v="2411"/>
    <n v="281"/>
    <m/>
    <m/>
    <m/>
    <m/>
    <n v="1205"/>
    <n v="1487"/>
    <m/>
    <m/>
    <m/>
    <m/>
    <n v="17"/>
    <n v="81"/>
    <n v="140"/>
    <n v="214"/>
    <n v="363"/>
    <n v="464"/>
    <n v="496"/>
    <n v="917"/>
    <m/>
    <n v="1333"/>
    <n v="438"/>
    <n v="179"/>
    <n v="438"/>
    <m/>
    <n v="259"/>
    <n v="45"/>
    <n v="2049"/>
    <n v="14"/>
    <n v="12"/>
    <n v="371"/>
    <n v="244"/>
    <n v="2"/>
    <m/>
    <m/>
    <m/>
    <m/>
    <n v="2214"/>
    <n v="478"/>
    <m/>
    <n v="342"/>
    <n v="2350"/>
    <m/>
    <m/>
    <n v="1327"/>
    <n v="89"/>
    <m/>
    <n v="166"/>
    <n v="124"/>
    <n v="30"/>
    <n v="546"/>
    <n v="12"/>
    <n v="1"/>
    <n v="67"/>
    <n v="124"/>
    <n v="200"/>
    <n v="6"/>
    <m/>
    <n v="400"/>
    <n v="2292"/>
    <m/>
    <n v="1559"/>
    <n v="612"/>
    <n v="442"/>
    <n v="10"/>
    <m/>
    <m/>
    <m/>
    <n v="69"/>
    <m/>
    <m/>
    <n v="272"/>
    <n v="88"/>
    <n v="133"/>
    <n v="52"/>
    <n v="77"/>
    <n v="63"/>
    <n v="498"/>
    <n v="361"/>
    <n v="395"/>
    <n v="170"/>
    <n v="2"/>
    <n v="101"/>
    <n v="129"/>
    <n v="4"/>
    <m/>
    <n v="118"/>
    <n v="192"/>
    <n v="37"/>
    <m/>
    <n v="13"/>
    <n v="1"/>
    <m/>
    <m/>
    <n v="3"/>
    <n v="18"/>
    <n v="78"/>
    <n v="4"/>
    <n v="281"/>
    <n v="19"/>
    <n v="2"/>
    <n v="41"/>
    <m/>
    <n v="152"/>
    <n v="50"/>
    <n v="1128"/>
    <n v="5"/>
    <n v="897"/>
    <n v="8"/>
    <n v="5"/>
    <n v="18"/>
    <n v="75"/>
    <n v="129"/>
    <m/>
    <n v="8"/>
    <n v="4"/>
    <n v="15"/>
    <n v="85"/>
    <n v="8"/>
    <m/>
    <n v="3"/>
    <m/>
    <n v="19"/>
    <n v="2315"/>
    <n v="53546"/>
    <s v="Alameda/Jack London Square/Oakland Inner Harbor"/>
    <s v="Urban"/>
  </r>
  <r>
    <n v="106010739"/>
    <s v="010739"/>
    <x v="1"/>
    <s v="2450 ASHBY STREET"/>
    <s v="BERKELEY"/>
    <s v="94705"/>
    <x v="0"/>
    <x v="1"/>
    <x v="1"/>
    <x v="0"/>
    <x v="1"/>
    <x v="0"/>
    <n v="20762"/>
    <m/>
    <m/>
    <m/>
    <m/>
    <m/>
    <n v="6357"/>
    <n v="14405"/>
    <m/>
    <m/>
    <n v="6615"/>
    <m/>
    <n v="389"/>
    <n v="3259"/>
    <n v="4101"/>
    <n v="1027"/>
    <n v="1173"/>
    <n v="1547"/>
    <n v="1249"/>
    <n v="1401"/>
    <n v="1"/>
    <n v="6253"/>
    <n v="4808"/>
    <n v="4901"/>
    <n v="3385"/>
    <n v="45"/>
    <n v="923"/>
    <n v="447"/>
    <n v="13656"/>
    <n v="44"/>
    <n v="17"/>
    <n v="211"/>
    <n v="194"/>
    <n v="58"/>
    <n v="6511"/>
    <m/>
    <n v="62"/>
    <n v="9"/>
    <n v="5349"/>
    <n v="15403"/>
    <n v="10"/>
    <n v="3445"/>
    <n v="10776"/>
    <n v="6535"/>
    <n v="6"/>
    <n v="17266"/>
    <n v="1"/>
    <n v="28"/>
    <m/>
    <n v="264"/>
    <n v="352"/>
    <n v="1156"/>
    <m/>
    <n v="2"/>
    <n v="163"/>
    <n v="261"/>
    <n v="1242"/>
    <n v="18"/>
    <n v="9"/>
    <n v="514"/>
    <n v="20238"/>
    <n v="10"/>
    <n v="3288"/>
    <n v="9162"/>
    <n v="7332"/>
    <n v="56"/>
    <n v="2"/>
    <n v="498"/>
    <m/>
    <n v="363"/>
    <n v="60"/>
    <n v="1"/>
    <n v="880"/>
    <n v="547"/>
    <n v="280"/>
    <n v="218"/>
    <n v="138"/>
    <n v="193"/>
    <n v="907"/>
    <n v="455"/>
    <n v="958"/>
    <n v="391"/>
    <n v="7212"/>
    <n v="162"/>
    <n v="727"/>
    <n v="4"/>
    <n v="88"/>
    <n v="285"/>
    <n v="646"/>
    <n v="152"/>
    <n v="6519"/>
    <n v="277"/>
    <n v="27"/>
    <n v="5"/>
    <m/>
    <n v="43"/>
    <n v="170"/>
    <n v="731"/>
    <n v="47"/>
    <n v="868"/>
    <n v="95"/>
    <n v="201"/>
    <n v="373"/>
    <n v="6515"/>
    <n v="847"/>
    <n v="249"/>
    <n v="3010"/>
    <n v="38"/>
    <n v="7266"/>
    <n v="14"/>
    <n v="12"/>
    <n v="48"/>
    <n v="492"/>
    <n v="301"/>
    <n v="1"/>
    <n v="17"/>
    <n v="13"/>
    <n v="106"/>
    <n v="530"/>
    <n v="47"/>
    <n v="14"/>
    <n v="4"/>
    <m/>
    <n v="45"/>
    <n v="19118"/>
    <n v="86375"/>
    <s v="Albany/Berkeley East and North/Claremont/Cragmont/Forest Park/Rockridge/Temescal/Thousand Oaks"/>
    <s v="Urban"/>
  </r>
  <r>
    <n v="106010776"/>
    <s v="010776"/>
    <x v="2"/>
    <s v="747 52ND STREET"/>
    <s v="OAKLAND"/>
    <s v="94609"/>
    <x v="0"/>
    <x v="2"/>
    <x v="1"/>
    <x v="0"/>
    <x v="1"/>
    <x v="0"/>
    <n v="10201"/>
    <m/>
    <m/>
    <m/>
    <n v="82"/>
    <m/>
    <n v="5668"/>
    <n v="4615"/>
    <m/>
    <m/>
    <n v="2299"/>
    <n v="4852"/>
    <n v="2974"/>
    <n v="155"/>
    <n v="3"/>
    <m/>
    <m/>
    <m/>
    <m/>
    <m/>
    <m/>
    <n v="1974"/>
    <n v="1872"/>
    <n v="3682"/>
    <n v="911"/>
    <n v="4"/>
    <n v="1556"/>
    <n v="284"/>
    <n v="7823"/>
    <m/>
    <n v="67"/>
    <m/>
    <n v="495"/>
    <n v="3"/>
    <m/>
    <n v="1"/>
    <n v="1894"/>
    <m/>
    <n v="7152"/>
    <n v="3131"/>
    <m/>
    <n v="2150"/>
    <n v="8004"/>
    <n v="129"/>
    <m/>
    <n v="9884"/>
    <n v="5"/>
    <n v="60"/>
    <m/>
    <n v="143"/>
    <n v="5"/>
    <n v="5"/>
    <n v="59"/>
    <n v="3"/>
    <n v="15"/>
    <n v="53"/>
    <n v="19"/>
    <n v="29"/>
    <n v="3"/>
    <n v="11"/>
    <n v="10272"/>
    <m/>
    <n v="20"/>
    <n v="4747"/>
    <n v="2503"/>
    <n v="1"/>
    <m/>
    <n v="2067"/>
    <m/>
    <n v="939"/>
    <n v="6"/>
    <m/>
    <n v="453"/>
    <n v="198"/>
    <n v="450"/>
    <n v="508"/>
    <n v="40"/>
    <n v="449"/>
    <n v="143"/>
    <n v="2381"/>
    <n v="1090"/>
    <n v="379"/>
    <m/>
    <n v="345"/>
    <n v="278"/>
    <n v="592"/>
    <n v="441"/>
    <n v="575"/>
    <n v="1428"/>
    <n v="531"/>
    <n v="2"/>
    <n v="592"/>
    <n v="16"/>
    <n v="37"/>
    <n v="38"/>
    <n v="225"/>
    <n v="142"/>
    <n v="344"/>
    <n v="71"/>
    <n v="915"/>
    <n v="71"/>
    <n v="29"/>
    <n v="58"/>
    <m/>
    <n v="630"/>
    <n v="294"/>
    <n v="1422"/>
    <n v="2"/>
    <n v="5397"/>
    <n v="119"/>
    <n v="33"/>
    <n v="54"/>
    <n v="518"/>
    <n v="280"/>
    <n v="1"/>
    <n v="28"/>
    <n v="92"/>
    <n v="126"/>
    <n v="397"/>
    <n v="25"/>
    <n v="29"/>
    <n v="8"/>
    <m/>
    <n v="29"/>
    <n v="8544"/>
    <n v="51104"/>
    <s v="Oakland West Central"/>
    <s v="Urban"/>
  </r>
  <r>
    <n v="106010782"/>
    <s v="010782"/>
    <x v="3"/>
    <s v="390 40TH STREET"/>
    <s v="OAKLAND"/>
    <s v="94609"/>
    <x v="0"/>
    <x v="3"/>
    <x v="1"/>
    <x v="0"/>
    <x v="1"/>
    <x v="0"/>
    <m/>
    <m/>
    <m/>
    <n v="114"/>
    <m/>
    <m/>
    <n v="76"/>
    <n v="38"/>
    <m/>
    <m/>
    <m/>
    <m/>
    <n v="114"/>
    <m/>
    <m/>
    <m/>
    <m/>
    <m/>
    <m/>
    <m/>
    <m/>
    <n v="34"/>
    <n v="25"/>
    <n v="47"/>
    <n v="2"/>
    <m/>
    <n v="5"/>
    <n v="1"/>
    <n v="110"/>
    <m/>
    <m/>
    <m/>
    <m/>
    <m/>
    <m/>
    <n v="4"/>
    <m/>
    <m/>
    <m/>
    <n v="114"/>
    <m/>
    <n v="114"/>
    <m/>
    <m/>
    <m/>
    <n v="36"/>
    <m/>
    <n v="6"/>
    <m/>
    <n v="3"/>
    <n v="7"/>
    <m/>
    <m/>
    <n v="7"/>
    <n v="55"/>
    <m/>
    <m/>
    <m/>
    <m/>
    <m/>
    <n v="114"/>
    <m/>
    <m/>
    <n v="74"/>
    <n v="38"/>
    <m/>
    <m/>
    <n v="1"/>
    <m/>
    <m/>
    <n v="1"/>
    <m/>
    <m/>
    <m/>
    <m/>
    <m/>
    <n v="114"/>
    <m/>
    <m/>
    <m/>
    <m/>
    <m/>
    <m/>
    <m/>
    <m/>
    <m/>
    <m/>
    <m/>
    <m/>
    <m/>
    <m/>
    <m/>
    <m/>
    <m/>
    <m/>
    <m/>
    <m/>
    <m/>
    <m/>
    <m/>
    <m/>
    <m/>
    <m/>
    <m/>
    <m/>
    <m/>
    <m/>
    <m/>
    <n v="114"/>
    <m/>
    <m/>
    <m/>
    <m/>
    <m/>
    <m/>
    <m/>
    <m/>
    <m/>
    <m/>
    <m/>
    <m/>
    <m/>
    <m/>
    <m/>
    <n v="114"/>
    <n v="13886"/>
    <s v="Albany/Berkeley East and North/Claremont/Cragmont/Forest Park/Rockridge/Temescal/Thousand Oaks"/>
    <s v="Urban"/>
  </r>
  <r>
    <n v="106010844"/>
    <s v="010844"/>
    <x v="4"/>
    <s v="2001 DWIGHT WAY"/>
    <s v="BERKELEY"/>
    <s v="94704"/>
    <x v="0"/>
    <x v="4"/>
    <x v="1"/>
    <x v="0"/>
    <x v="1"/>
    <x v="0"/>
    <m/>
    <m/>
    <n v="1725"/>
    <m/>
    <n v="813"/>
    <m/>
    <n v="1072"/>
    <n v="1466"/>
    <m/>
    <m/>
    <m/>
    <m/>
    <n v="285"/>
    <n v="456"/>
    <n v="295"/>
    <n v="273"/>
    <n v="390"/>
    <n v="382"/>
    <n v="229"/>
    <n v="228"/>
    <m/>
    <n v="1218"/>
    <n v="644"/>
    <n v="237"/>
    <n v="228"/>
    <n v="6"/>
    <n v="95"/>
    <n v="110"/>
    <n v="140"/>
    <n v="9"/>
    <n v="4"/>
    <n v="40"/>
    <n v="902"/>
    <n v="54"/>
    <m/>
    <n v="4"/>
    <n v="1385"/>
    <m/>
    <n v="1"/>
    <n v="2537"/>
    <m/>
    <n v="822"/>
    <n v="1716"/>
    <m/>
    <m/>
    <n v="1552"/>
    <m/>
    <n v="4"/>
    <m/>
    <n v="91"/>
    <n v="103"/>
    <n v="69"/>
    <n v="53"/>
    <n v="5"/>
    <n v="21"/>
    <m/>
    <n v="635"/>
    <n v="5"/>
    <m/>
    <n v="23"/>
    <n v="2515"/>
    <m/>
    <n v="848"/>
    <n v="566"/>
    <n v="1026"/>
    <n v="16"/>
    <m/>
    <n v="20"/>
    <m/>
    <n v="51"/>
    <n v="9"/>
    <n v="2"/>
    <n v="1"/>
    <m/>
    <m/>
    <m/>
    <n v="1689"/>
    <n v="1"/>
    <n v="1"/>
    <m/>
    <m/>
    <m/>
    <n v="12"/>
    <m/>
    <m/>
    <m/>
    <m/>
    <n v="1"/>
    <n v="17"/>
    <n v="816"/>
    <m/>
    <n v="2"/>
    <m/>
    <m/>
    <m/>
    <n v="1"/>
    <n v="1"/>
    <n v="24"/>
    <m/>
    <n v="1"/>
    <m/>
    <m/>
    <m/>
    <m/>
    <m/>
    <n v="24"/>
    <n v="432"/>
    <m/>
    <n v="2053"/>
    <n v="1"/>
    <n v="1"/>
    <n v="10"/>
    <n v="16"/>
    <n v="21"/>
    <m/>
    <m/>
    <n v="1"/>
    <n v="30"/>
    <n v="95"/>
    <n v="57"/>
    <n v="5"/>
    <n v="2"/>
    <m/>
    <n v="129"/>
    <n v="2170"/>
    <n v="26197"/>
    <s v="Berkeley South and West/Emeryville/Oakland Northwest"/>
    <s v="Urban"/>
  </r>
  <r>
    <n v="106010846"/>
    <s v="010846"/>
    <x v="5"/>
    <s v="1411 EAST 31ST STREET"/>
    <s v="OAKLAND"/>
    <s v="94602"/>
    <x v="0"/>
    <x v="0"/>
    <x v="0"/>
    <x v="0"/>
    <x v="0"/>
    <x v="1"/>
    <n v="12013"/>
    <n v="125"/>
    <n v="3005"/>
    <m/>
    <n v="389"/>
    <m/>
    <n v="8097"/>
    <n v="7435"/>
    <m/>
    <m/>
    <n v="1169"/>
    <m/>
    <n v="378"/>
    <n v="2684"/>
    <n v="2593"/>
    <n v="2306"/>
    <n v="3135"/>
    <n v="2053"/>
    <n v="675"/>
    <n v="539"/>
    <m/>
    <n v="2860"/>
    <n v="5872"/>
    <n v="4142"/>
    <n v="2069"/>
    <n v="77"/>
    <n v="404"/>
    <n v="108"/>
    <n v="13280"/>
    <n v="124"/>
    <n v="29"/>
    <n v="271"/>
    <n v="342"/>
    <n v="254"/>
    <n v="1121"/>
    <n v="110"/>
    <n v="1"/>
    <m/>
    <n v="8457"/>
    <n v="7075"/>
    <m/>
    <n v="1827"/>
    <n v="12579"/>
    <n v="1123"/>
    <n v="3"/>
    <n v="11781"/>
    <n v="44"/>
    <n v="283"/>
    <n v="94"/>
    <n v="307"/>
    <n v="592"/>
    <n v="776"/>
    <n v="462"/>
    <n v="275"/>
    <n v="468"/>
    <n v="208"/>
    <n v="224"/>
    <n v="18"/>
    <m/>
    <n v="190"/>
    <n v="15342"/>
    <m/>
    <n v="2618"/>
    <n v="10561"/>
    <n v="1166"/>
    <n v="53"/>
    <n v="623"/>
    <n v="54"/>
    <n v="53"/>
    <n v="404"/>
    <m/>
    <m/>
    <n v="613"/>
    <n v="609"/>
    <n v="486"/>
    <n v="89"/>
    <n v="3293"/>
    <n v="280"/>
    <n v="1313"/>
    <n v="759"/>
    <n v="1337"/>
    <n v="457"/>
    <n v="1405"/>
    <n v="398"/>
    <n v="405"/>
    <n v="13"/>
    <n v="42"/>
    <n v="438"/>
    <n v="1819"/>
    <n v="652"/>
    <n v="1123"/>
    <n v="230"/>
    <n v="49"/>
    <n v="53"/>
    <n v="3"/>
    <n v="62"/>
    <n v="179"/>
    <n v="811"/>
    <n v="34"/>
    <n v="1182"/>
    <n v="132"/>
    <n v="43"/>
    <n v="234"/>
    <n v="1200"/>
    <n v="813"/>
    <n v="544"/>
    <n v="2577"/>
    <n v="11"/>
    <n v="7375"/>
    <n v="459"/>
    <n v="62"/>
    <n v="111"/>
    <n v="611"/>
    <n v="543"/>
    <n v="10"/>
    <n v="23"/>
    <n v="26"/>
    <n v="198"/>
    <n v="568"/>
    <n v="62"/>
    <n v="426"/>
    <n v="20"/>
    <m/>
    <n v="245"/>
    <n v="12168"/>
    <n v="106084"/>
    <s v="Oakland West Central"/>
    <s v="Urban"/>
  </r>
  <r>
    <n v="106010856"/>
    <s v="010856"/>
    <x v="6"/>
    <s v="280 W. MACARTHUR BOULEVARD"/>
    <s v="OAKLAND"/>
    <s v="94611-5693"/>
    <x v="0"/>
    <x v="1"/>
    <x v="1"/>
    <x v="0"/>
    <x v="1"/>
    <x v="1"/>
    <n v="9948"/>
    <m/>
    <m/>
    <m/>
    <m/>
    <m/>
    <n v="4203"/>
    <n v="5745"/>
    <m/>
    <m/>
    <n v="1353"/>
    <n v="492"/>
    <n v="455"/>
    <n v="640"/>
    <n v="1033"/>
    <n v="654"/>
    <n v="1004"/>
    <n v="1519"/>
    <n v="1356"/>
    <n v="1438"/>
    <n v="4"/>
    <n v="3693"/>
    <n v="2829"/>
    <n v="1437"/>
    <n v="1355"/>
    <n v="25"/>
    <n v="278"/>
    <n v="331"/>
    <n v="7858"/>
    <n v="60"/>
    <n v="1"/>
    <n v="168"/>
    <n v="593"/>
    <n v="127"/>
    <n v="1089"/>
    <n v="1"/>
    <n v="51"/>
    <m/>
    <n v="4480"/>
    <n v="5467"/>
    <n v="1"/>
    <n v="2312"/>
    <n v="6539"/>
    <n v="1097"/>
    <m/>
    <n v="6977"/>
    <n v="2"/>
    <n v="6"/>
    <m/>
    <n v="246"/>
    <n v="91"/>
    <n v="919"/>
    <n v="74"/>
    <n v="2"/>
    <n v="37"/>
    <n v="204"/>
    <n v="1386"/>
    <n v="3"/>
    <n v="1"/>
    <n v="788"/>
    <n v="9160"/>
    <m/>
    <n v="3636"/>
    <n v="692"/>
    <n v="5417"/>
    <n v="15"/>
    <m/>
    <n v="29"/>
    <m/>
    <n v="159"/>
    <m/>
    <m/>
    <n v="1062"/>
    <n v="477"/>
    <n v="435"/>
    <n v="111"/>
    <n v="86"/>
    <n v="197"/>
    <n v="1113"/>
    <n v="517"/>
    <n v="919"/>
    <n v="261"/>
    <n v="1193"/>
    <n v="141"/>
    <n v="1078"/>
    <n v="121"/>
    <n v="64"/>
    <n v="218"/>
    <n v="719"/>
    <n v="138"/>
    <n v="1098"/>
    <n v="315"/>
    <n v="16"/>
    <n v="4"/>
    <n v="6"/>
    <n v="95"/>
    <n v="186"/>
    <n v="379"/>
    <n v="34"/>
    <n v="1032"/>
    <n v="163"/>
    <n v="238"/>
    <n v="120"/>
    <n v="1101"/>
    <n v="1221"/>
    <n v="171"/>
    <n v="2863"/>
    <n v="53"/>
    <n v="1951"/>
    <n v="36"/>
    <n v="14"/>
    <n v="47"/>
    <n v="606"/>
    <n v="297"/>
    <m/>
    <n v="14"/>
    <n v="31"/>
    <n v="148"/>
    <n v="471"/>
    <n v="31"/>
    <n v="9"/>
    <n v="14"/>
    <m/>
    <n v="32"/>
    <n v="8198"/>
    <n v="39418"/>
    <s v="Albany/Berkeley East and North/Claremont/Cragmont/Forest Park/Rockridge/Temescal/Thousand Oaks"/>
    <s v="Urban"/>
  </r>
  <r>
    <n v="106010858"/>
    <s v="010858"/>
    <x v="7"/>
    <s v="27400 HESPERIAN BOULEVARD"/>
    <s v="HAYWARD"/>
    <s v="94545"/>
    <x v="0"/>
    <x v="1"/>
    <x v="2"/>
    <x v="1"/>
    <x v="1"/>
    <x v="0"/>
    <n v="6469"/>
    <m/>
    <m/>
    <m/>
    <m/>
    <m/>
    <n v="2576"/>
    <n v="3892"/>
    <m/>
    <n v="1"/>
    <n v="1105"/>
    <m/>
    <n v="81"/>
    <n v="538"/>
    <n v="812"/>
    <n v="396"/>
    <n v="658"/>
    <n v="893"/>
    <n v="897"/>
    <n v="1089"/>
    <m/>
    <n v="2669"/>
    <n v="549"/>
    <n v="1397"/>
    <n v="1774"/>
    <n v="22"/>
    <n v="54"/>
    <n v="4"/>
    <n v="4745"/>
    <n v="174"/>
    <n v="1"/>
    <n v="264"/>
    <n v="134"/>
    <n v="5"/>
    <n v="1093"/>
    <m/>
    <n v="53"/>
    <m/>
    <n v="3160"/>
    <n v="3309"/>
    <m/>
    <n v="1082"/>
    <n v="4293"/>
    <n v="1094"/>
    <m/>
    <n v="3881"/>
    <m/>
    <m/>
    <m/>
    <n v="202"/>
    <n v="58"/>
    <n v="780"/>
    <n v="38"/>
    <m/>
    <n v="20"/>
    <n v="186"/>
    <n v="1298"/>
    <n v="6"/>
    <m/>
    <n v="624"/>
    <n v="5845"/>
    <m/>
    <n v="2557"/>
    <n v="244"/>
    <n v="3587"/>
    <n v="12"/>
    <m/>
    <n v="4"/>
    <m/>
    <n v="65"/>
    <m/>
    <m/>
    <n v="757"/>
    <n v="166"/>
    <n v="331"/>
    <n v="58"/>
    <n v="27"/>
    <n v="68"/>
    <n v="783"/>
    <n v="436"/>
    <n v="452"/>
    <n v="209"/>
    <n v="1149"/>
    <n v="58"/>
    <n v="342"/>
    <n v="6"/>
    <n v="10"/>
    <n v="101"/>
    <n v="387"/>
    <n v="38"/>
    <n v="1091"/>
    <n v="29"/>
    <n v="8"/>
    <m/>
    <n v="1"/>
    <n v="18"/>
    <n v="109"/>
    <n v="383"/>
    <n v="12"/>
    <n v="646"/>
    <n v="176"/>
    <n v="290"/>
    <n v="40"/>
    <n v="1072"/>
    <n v="523"/>
    <n v="84"/>
    <n v="1659"/>
    <n v="25"/>
    <n v="1394"/>
    <n v="11"/>
    <n v="5"/>
    <n v="12"/>
    <n v="457"/>
    <n v="222"/>
    <m/>
    <n v="10"/>
    <n v="13"/>
    <n v="81"/>
    <n v="316"/>
    <n v="9"/>
    <n v="2"/>
    <m/>
    <m/>
    <n v="21"/>
    <n v="5310"/>
    <n v="24074"/>
    <s v="San Leandro West/San Lorenzo West/Hayward West"/>
    <s v="Urban"/>
  </r>
  <r>
    <n v="106010887"/>
    <s v="010887"/>
    <x v="8"/>
    <s v="2800 BENEDICT DRIVE"/>
    <s v="SAN LEANDRO"/>
    <s v="94577"/>
    <x v="0"/>
    <x v="3"/>
    <x v="0"/>
    <x v="0"/>
    <x v="2"/>
    <x v="0"/>
    <n v="478"/>
    <m/>
    <m/>
    <m/>
    <m/>
    <m/>
    <n v="256"/>
    <n v="222"/>
    <m/>
    <m/>
    <m/>
    <m/>
    <n v="1"/>
    <n v="9"/>
    <n v="18"/>
    <n v="44"/>
    <n v="92"/>
    <n v="145"/>
    <n v="97"/>
    <n v="72"/>
    <m/>
    <n v="237"/>
    <n v="107"/>
    <n v="53"/>
    <n v="54"/>
    <n v="1"/>
    <n v="26"/>
    <m/>
    <n v="2"/>
    <m/>
    <m/>
    <n v="12"/>
    <n v="464"/>
    <m/>
    <m/>
    <m/>
    <m/>
    <m/>
    <m/>
    <n v="478"/>
    <m/>
    <n v="478"/>
    <m/>
    <m/>
    <m/>
    <n v="8"/>
    <m/>
    <m/>
    <m/>
    <n v="62"/>
    <n v="26"/>
    <n v="287"/>
    <m/>
    <m/>
    <n v="6"/>
    <n v="58"/>
    <n v="31"/>
    <m/>
    <m/>
    <n v="90"/>
    <n v="388"/>
    <m/>
    <n v="256"/>
    <n v="75"/>
    <n v="147"/>
    <m/>
    <m/>
    <m/>
    <m/>
    <m/>
    <m/>
    <m/>
    <n v="38"/>
    <n v="1"/>
    <n v="2"/>
    <m/>
    <m/>
    <n v="1"/>
    <n v="8"/>
    <n v="300"/>
    <n v="5"/>
    <n v="5"/>
    <m/>
    <n v="56"/>
    <n v="19"/>
    <n v="1"/>
    <m/>
    <m/>
    <n v="34"/>
    <n v="8"/>
    <m/>
    <n v="1"/>
    <m/>
    <m/>
    <n v="1"/>
    <m/>
    <n v="11"/>
    <n v="29"/>
    <m/>
    <n v="15"/>
    <m/>
    <n v="2"/>
    <m/>
    <m/>
    <n v="25"/>
    <n v="61"/>
    <n v="240"/>
    <m/>
    <n v="93"/>
    <n v="2"/>
    <n v="1"/>
    <n v="1"/>
    <n v="134"/>
    <m/>
    <n v="1"/>
    <m/>
    <n v="10"/>
    <n v="28"/>
    <n v="33"/>
    <m/>
    <m/>
    <m/>
    <m/>
    <n v="5"/>
    <n v="263"/>
    <n v="17901"/>
    <s v="Castro Valley Central and North/Oak Knoll/San Leandro Northeast/Sheffield Village/Union City East"/>
    <s v="Urban"/>
  </r>
  <r>
    <n v="106010937"/>
    <s v="010937"/>
    <x v="9"/>
    <s v="350 HAWTHORNE AVENUE"/>
    <s v="OAKLAND"/>
    <s v="94609"/>
    <x v="0"/>
    <x v="1"/>
    <x v="0"/>
    <x v="0"/>
    <x v="1"/>
    <x v="0"/>
    <n v="10470"/>
    <m/>
    <m/>
    <m/>
    <n v="40"/>
    <m/>
    <n v="4876"/>
    <n v="5633"/>
    <n v="1"/>
    <m/>
    <m/>
    <m/>
    <n v="28"/>
    <n v="333"/>
    <n v="544"/>
    <n v="946"/>
    <n v="1902"/>
    <n v="2442"/>
    <n v="1905"/>
    <n v="2410"/>
    <m/>
    <n v="3062"/>
    <n v="4243"/>
    <n v="953"/>
    <n v="1826"/>
    <n v="21"/>
    <n v="277"/>
    <n v="128"/>
    <n v="9290"/>
    <n v="83"/>
    <n v="26"/>
    <n v="549"/>
    <n v="374"/>
    <n v="78"/>
    <n v="1"/>
    <m/>
    <n v="109"/>
    <m/>
    <n v="7523"/>
    <n v="2987"/>
    <m/>
    <n v="2043"/>
    <n v="8460"/>
    <m/>
    <n v="7"/>
    <n v="5724"/>
    <n v="5"/>
    <n v="14"/>
    <n v="1"/>
    <n v="209"/>
    <n v="213"/>
    <n v="2042"/>
    <m/>
    <m/>
    <n v="159"/>
    <n v="350"/>
    <n v="1788"/>
    <n v="1"/>
    <n v="4"/>
    <n v="818"/>
    <n v="9692"/>
    <m/>
    <n v="5606"/>
    <n v="2398"/>
    <n v="2090"/>
    <n v="84"/>
    <n v="3"/>
    <n v="106"/>
    <m/>
    <n v="210"/>
    <n v="13"/>
    <m/>
    <n v="1150"/>
    <n v="596"/>
    <n v="575"/>
    <n v="217"/>
    <n v="115"/>
    <n v="226"/>
    <n v="2516"/>
    <n v="1022"/>
    <n v="1256"/>
    <n v="571"/>
    <n v="18"/>
    <n v="180"/>
    <n v="683"/>
    <n v="11"/>
    <m/>
    <n v="480"/>
    <n v="782"/>
    <n v="112"/>
    <m/>
    <n v="89"/>
    <n v="31"/>
    <m/>
    <m/>
    <n v="26"/>
    <n v="273"/>
    <n v="2072"/>
    <n v="45"/>
    <n v="1294"/>
    <n v="111"/>
    <n v="45"/>
    <n v="175"/>
    <n v="1"/>
    <n v="838"/>
    <n v="260"/>
    <n v="1105"/>
    <n v="46"/>
    <n v="4099"/>
    <n v="14"/>
    <n v="6"/>
    <n v="84"/>
    <n v="748"/>
    <n v="381"/>
    <n v="1"/>
    <n v="9"/>
    <n v="11"/>
    <n v="83"/>
    <n v="555"/>
    <n v="5"/>
    <n v="8"/>
    <n v="3"/>
    <m/>
    <n v="61"/>
    <n v="8541"/>
    <n v="50012"/>
    <s v="Dimond/Montclair/Oakland East/Oakmore/Piedmont/Piedmont Pines/Trestle Glen"/>
    <s v="Urban"/>
  </r>
  <r>
    <n v="106010967"/>
    <s v="010967"/>
    <x v="10"/>
    <s v="27200 CALAROGA AVENUE"/>
    <s v="HAYWARD"/>
    <s v="94545"/>
    <x v="0"/>
    <x v="0"/>
    <x v="2"/>
    <x v="1"/>
    <x v="1"/>
    <x v="0"/>
    <n v="6519"/>
    <m/>
    <m/>
    <m/>
    <m/>
    <m/>
    <n v="2610"/>
    <n v="3909"/>
    <m/>
    <m/>
    <n v="795"/>
    <m/>
    <n v="72"/>
    <n v="617"/>
    <n v="598"/>
    <n v="508"/>
    <n v="1000"/>
    <n v="1089"/>
    <n v="894"/>
    <n v="946"/>
    <m/>
    <n v="1758"/>
    <n v="875"/>
    <n v="1997"/>
    <n v="1662"/>
    <n v="20"/>
    <n v="201"/>
    <n v="6"/>
    <n v="4710"/>
    <n v="230"/>
    <n v="84"/>
    <n v="552"/>
    <n v="38"/>
    <n v="35"/>
    <n v="792"/>
    <m/>
    <n v="77"/>
    <n v="1"/>
    <n v="4258"/>
    <n v="2261"/>
    <m/>
    <n v="647"/>
    <n v="5079"/>
    <n v="793"/>
    <m/>
    <n v="3957"/>
    <m/>
    <m/>
    <m/>
    <n v="147"/>
    <n v="90"/>
    <n v="1148"/>
    <n v="106"/>
    <m/>
    <n v="81"/>
    <n v="173"/>
    <n v="817"/>
    <m/>
    <m/>
    <n v="316"/>
    <n v="6202"/>
    <n v="1"/>
    <n v="2256"/>
    <n v="3320"/>
    <n v="794"/>
    <n v="9"/>
    <n v="37"/>
    <n v="8"/>
    <n v="17"/>
    <n v="78"/>
    <m/>
    <m/>
    <n v="464"/>
    <n v="145"/>
    <n v="281"/>
    <n v="90"/>
    <n v="60"/>
    <n v="108"/>
    <n v="892"/>
    <n v="659"/>
    <n v="719"/>
    <n v="289"/>
    <n v="830"/>
    <n v="145"/>
    <n v="354"/>
    <n v="2"/>
    <n v="2"/>
    <n v="386"/>
    <n v="279"/>
    <n v="21"/>
    <n v="793"/>
    <n v="39"/>
    <n v="2"/>
    <m/>
    <m/>
    <n v="4"/>
    <n v="110"/>
    <n v="612"/>
    <n v="12"/>
    <n v="680"/>
    <n v="47"/>
    <n v="7"/>
    <n v="71"/>
    <n v="790"/>
    <n v="419"/>
    <n v="105"/>
    <n v="486"/>
    <n v="4"/>
    <n v="3131"/>
    <n v="2"/>
    <n v="4"/>
    <n v="32"/>
    <n v="304"/>
    <n v="156"/>
    <n v="1"/>
    <n v="18"/>
    <n v="46"/>
    <n v="55"/>
    <n v="269"/>
    <n v="21"/>
    <n v="2"/>
    <n v="23"/>
    <m/>
    <n v="16"/>
    <n v="5570"/>
    <n v="26406"/>
    <s v="San Leandro West/San Lorenzo West/Hayward West"/>
    <s v="Urban"/>
  </r>
  <r>
    <n v="106010987"/>
    <s v="010987"/>
    <x v="11"/>
    <s v="2000 MOWRY AVENUE"/>
    <s v="FREMONT"/>
    <s v="94538"/>
    <x v="0"/>
    <x v="1"/>
    <x v="2"/>
    <x v="1"/>
    <x v="3"/>
    <x v="0"/>
    <n v="13353"/>
    <m/>
    <m/>
    <m/>
    <m/>
    <m/>
    <n v="5384"/>
    <n v="7969"/>
    <m/>
    <m/>
    <n v="1944"/>
    <n v="66"/>
    <n v="98"/>
    <n v="883"/>
    <n v="1501"/>
    <n v="797"/>
    <n v="1366"/>
    <n v="2040"/>
    <n v="2080"/>
    <n v="2578"/>
    <m/>
    <n v="4164"/>
    <n v="625"/>
    <n v="1506"/>
    <n v="3803"/>
    <n v="13"/>
    <n v="2838"/>
    <n v="404"/>
    <n v="10608"/>
    <n v="261"/>
    <n v="12"/>
    <n v="547"/>
    <n v="5"/>
    <n v="62"/>
    <n v="1845"/>
    <n v="6"/>
    <n v="7"/>
    <m/>
    <n v="7524"/>
    <n v="5829"/>
    <m/>
    <n v="2753"/>
    <n v="8752"/>
    <n v="1848"/>
    <m/>
    <n v="8056"/>
    <m/>
    <m/>
    <m/>
    <n v="213"/>
    <n v="87"/>
    <n v="1748"/>
    <n v="173"/>
    <m/>
    <m/>
    <n v="341"/>
    <n v="2733"/>
    <n v="2"/>
    <m/>
    <n v="851"/>
    <n v="12502"/>
    <m/>
    <n v="5934"/>
    <n v="1905"/>
    <n v="5044"/>
    <n v="94"/>
    <m/>
    <n v="40"/>
    <m/>
    <n v="321"/>
    <n v="15"/>
    <m/>
    <n v="816"/>
    <n v="358"/>
    <n v="384"/>
    <n v="116"/>
    <n v="53"/>
    <n v="178"/>
    <n v="1735"/>
    <n v="1066"/>
    <n v="1323"/>
    <n v="542"/>
    <n v="1922"/>
    <n v="253"/>
    <n v="1506"/>
    <n v="3"/>
    <n v="55"/>
    <n v="371"/>
    <n v="791"/>
    <n v="30"/>
    <n v="1851"/>
    <n v="155"/>
    <n v="25"/>
    <n v="7"/>
    <m/>
    <n v="119"/>
    <n v="235"/>
    <n v="1210"/>
    <n v="26"/>
    <n v="1075"/>
    <n v="138"/>
    <n v="104"/>
    <n v="57"/>
    <n v="1840"/>
    <n v="1709"/>
    <n v="159"/>
    <n v="1635"/>
    <n v="91"/>
    <n v="4768"/>
    <n v="21"/>
    <n v="9"/>
    <n v="65"/>
    <n v="703"/>
    <n v="456"/>
    <m/>
    <n v="16"/>
    <n v="21"/>
    <n v="123"/>
    <n v="567"/>
    <n v="31"/>
    <n v="4"/>
    <n v="4"/>
    <m/>
    <n v="45"/>
    <n v="11288"/>
    <n v="62439"/>
    <s v="Fremont East/Niles/Union City Central"/>
    <s v="Urban"/>
  </r>
  <r>
    <n v="106013619"/>
    <s v="013619"/>
    <x v="12"/>
    <s v="13855 EAST 14TH STREET"/>
    <s v="SAN LEANDRO"/>
    <s v="94578"/>
    <x v="0"/>
    <x v="3"/>
    <x v="0"/>
    <x v="0"/>
    <x v="0"/>
    <x v="0"/>
    <n v="2676"/>
    <m/>
    <m/>
    <m/>
    <m/>
    <m/>
    <n v="1249"/>
    <n v="1427"/>
    <m/>
    <m/>
    <m/>
    <m/>
    <n v="12"/>
    <n v="107"/>
    <n v="200"/>
    <n v="282"/>
    <n v="482"/>
    <n v="555"/>
    <n v="447"/>
    <n v="591"/>
    <m/>
    <n v="745"/>
    <n v="1072"/>
    <n v="466"/>
    <n v="328"/>
    <n v="18"/>
    <n v="41"/>
    <n v="6"/>
    <n v="2538"/>
    <n v="10"/>
    <n v="65"/>
    <n v="52"/>
    <m/>
    <n v="9"/>
    <m/>
    <m/>
    <n v="1"/>
    <n v="1"/>
    <n v="2396"/>
    <n v="280"/>
    <m/>
    <n v="216"/>
    <n v="2460"/>
    <m/>
    <m/>
    <n v="1566"/>
    <m/>
    <m/>
    <n v="1"/>
    <n v="76"/>
    <n v="84"/>
    <n v="500"/>
    <n v="27"/>
    <m/>
    <n v="76"/>
    <n v="78"/>
    <n v="267"/>
    <n v="1"/>
    <m/>
    <n v="203"/>
    <n v="2472"/>
    <n v="1"/>
    <n v="1427"/>
    <n v="785"/>
    <n v="176"/>
    <n v="7"/>
    <m/>
    <n v="13"/>
    <n v="48"/>
    <n v="24"/>
    <n v="196"/>
    <m/>
    <n v="295"/>
    <n v="54"/>
    <n v="217"/>
    <n v="63"/>
    <n v="53"/>
    <n v="31"/>
    <n v="544"/>
    <n v="348"/>
    <n v="432"/>
    <n v="148"/>
    <n v="1"/>
    <n v="91"/>
    <n v="70"/>
    <n v="1"/>
    <m/>
    <n v="91"/>
    <n v="229"/>
    <n v="8"/>
    <m/>
    <n v="11"/>
    <n v="5"/>
    <m/>
    <m/>
    <n v="7"/>
    <n v="25"/>
    <n v="493"/>
    <n v="10"/>
    <n v="327"/>
    <n v="25"/>
    <n v="11"/>
    <n v="1"/>
    <m/>
    <n v="136"/>
    <n v="70"/>
    <n v="323"/>
    <n v="2"/>
    <n v="1230"/>
    <n v="2"/>
    <m/>
    <n v="18"/>
    <n v="253"/>
    <n v="76"/>
    <m/>
    <n v="3"/>
    <n v="10"/>
    <n v="19"/>
    <n v="153"/>
    <n v="10"/>
    <n v="2"/>
    <n v="1"/>
    <m/>
    <n v="10"/>
    <n v="2119"/>
    <n v="11058"/>
    <s v="Ashland/Brookfield Village/Castro Valley South/Elmhurst/Hayward Northeast/San Leandro North Central/San Lorenzo East"/>
    <s v="Urban"/>
  </r>
  <r>
    <n v="106013687"/>
    <s v="013687"/>
    <x v="13"/>
    <s v="3012 SUMMIT STREET, 5TH FLOOR"/>
    <s v="OAKLAND"/>
    <s v="94609"/>
    <x v="0"/>
    <x v="5"/>
    <x v="0"/>
    <x v="0"/>
    <x v="1"/>
    <x v="0"/>
    <m/>
    <m/>
    <m/>
    <n v="534"/>
    <m/>
    <m/>
    <n v="310"/>
    <n v="224"/>
    <m/>
    <m/>
    <m/>
    <m/>
    <n v="19"/>
    <n v="131"/>
    <n v="108"/>
    <n v="114"/>
    <n v="115"/>
    <n v="33"/>
    <n v="14"/>
    <m/>
    <m/>
    <n v="379"/>
    <n v="46"/>
    <n v="50"/>
    <n v="6"/>
    <n v="3"/>
    <n v="9"/>
    <n v="41"/>
    <n v="508"/>
    <m/>
    <m/>
    <m/>
    <n v="5"/>
    <n v="2"/>
    <m/>
    <m/>
    <n v="18"/>
    <n v="1"/>
    <m/>
    <n v="533"/>
    <n v="1"/>
    <n v="504"/>
    <n v="30"/>
    <m/>
    <m/>
    <n v="466"/>
    <m/>
    <n v="2"/>
    <m/>
    <n v="11"/>
    <n v="10"/>
    <n v="1"/>
    <m/>
    <m/>
    <n v="44"/>
    <m/>
    <m/>
    <m/>
    <m/>
    <m/>
    <n v="533"/>
    <n v="1"/>
    <n v="10"/>
    <n v="44"/>
    <n v="396"/>
    <n v="1"/>
    <m/>
    <n v="48"/>
    <m/>
    <n v="33"/>
    <n v="2"/>
    <m/>
    <m/>
    <m/>
    <m/>
    <m/>
    <n v="529"/>
    <m/>
    <m/>
    <m/>
    <m/>
    <m/>
    <n v="2"/>
    <m/>
    <m/>
    <m/>
    <m/>
    <m/>
    <m/>
    <n v="3"/>
    <m/>
    <m/>
    <m/>
    <m/>
    <m/>
    <m/>
    <m/>
    <m/>
    <m/>
    <m/>
    <m/>
    <m/>
    <m/>
    <m/>
    <m/>
    <m/>
    <n v="411"/>
    <m/>
    <n v="123"/>
    <m/>
    <m/>
    <n v="1"/>
    <n v="1"/>
    <n v="4"/>
    <m/>
    <m/>
    <m/>
    <n v="1"/>
    <n v="1"/>
    <m/>
    <m/>
    <m/>
    <m/>
    <m/>
    <n v="526"/>
    <n v="7041"/>
    <s v="Dimond/Montclair/Oakland East/Oakmore/Piedmont/Piedmont Pines/Trestle Glen"/>
    <s v="Urban"/>
  </r>
  <r>
    <n v="106014034"/>
    <s v="014034"/>
    <x v="14"/>
    <s v="39001 SUNDALE DRIVE"/>
    <s v="FREMONT"/>
    <s v="94538"/>
    <x v="0"/>
    <x v="4"/>
    <x v="3"/>
    <x v="1"/>
    <x v="2"/>
    <x v="0"/>
    <m/>
    <m/>
    <n v="4339"/>
    <m/>
    <m/>
    <m/>
    <n v="2069"/>
    <n v="2270"/>
    <m/>
    <m/>
    <m/>
    <m/>
    <n v="1434"/>
    <n v="917"/>
    <n v="565"/>
    <n v="540"/>
    <n v="506"/>
    <n v="265"/>
    <n v="88"/>
    <n v="24"/>
    <m/>
    <n v="2351"/>
    <n v="386"/>
    <n v="882"/>
    <n v="688"/>
    <n v="21"/>
    <n v="11"/>
    <m/>
    <n v="4264"/>
    <n v="72"/>
    <m/>
    <n v="1"/>
    <n v="2"/>
    <m/>
    <m/>
    <m/>
    <m/>
    <m/>
    <m/>
    <n v="4339"/>
    <m/>
    <n v="1"/>
    <n v="4337"/>
    <m/>
    <n v="1"/>
    <n v="3758"/>
    <m/>
    <n v="35"/>
    <n v="1"/>
    <n v="28"/>
    <n v="6"/>
    <n v="24"/>
    <n v="373"/>
    <m/>
    <n v="114"/>
    <m/>
    <m/>
    <m/>
    <m/>
    <m/>
    <n v="4338"/>
    <n v="1"/>
    <n v="685"/>
    <n v="470"/>
    <n v="2884"/>
    <n v="2"/>
    <n v="3"/>
    <n v="288"/>
    <n v="6"/>
    <n v="1"/>
    <m/>
    <m/>
    <m/>
    <m/>
    <m/>
    <m/>
    <n v="4338"/>
    <m/>
    <m/>
    <m/>
    <m/>
    <n v="1"/>
    <m/>
    <m/>
    <m/>
    <m/>
    <m/>
    <m/>
    <m/>
    <m/>
    <m/>
    <m/>
    <m/>
    <m/>
    <m/>
    <m/>
    <m/>
    <m/>
    <m/>
    <m/>
    <m/>
    <m/>
    <m/>
    <m/>
    <m/>
    <m/>
    <n v="158"/>
    <m/>
    <n v="4181"/>
    <m/>
    <m/>
    <m/>
    <m/>
    <n v="3"/>
    <n v="1"/>
    <m/>
    <m/>
    <n v="12"/>
    <n v="7"/>
    <m/>
    <m/>
    <m/>
    <m/>
    <n v="3"/>
    <n v="4313"/>
    <n v="31451"/>
    <s v="Centerville/Fremont West/Irvington/Newark East Central"/>
    <s v="Urban"/>
  </r>
  <r>
    <n v="106014050"/>
    <s v="014050"/>
    <x v="15"/>
    <s v="5555 WEST LAS POSITAS BLVD."/>
    <s v="PLEASANTON"/>
    <s v="94588"/>
    <x v="0"/>
    <x v="2"/>
    <x v="4"/>
    <x v="2"/>
    <x v="1"/>
    <x v="0"/>
    <n v="8644"/>
    <n v="506"/>
    <n v="192"/>
    <m/>
    <m/>
    <m/>
    <n v="3685"/>
    <n v="5657"/>
    <m/>
    <m/>
    <n v="1513"/>
    <n v="66"/>
    <n v="95"/>
    <n v="694"/>
    <n v="1177"/>
    <n v="648"/>
    <n v="1069"/>
    <n v="1215"/>
    <n v="1287"/>
    <n v="1578"/>
    <m/>
    <n v="5670"/>
    <n v="307"/>
    <n v="989"/>
    <n v="1177"/>
    <n v="27"/>
    <n v="955"/>
    <n v="217"/>
    <n v="6846"/>
    <n v="148"/>
    <n v="31"/>
    <n v="271"/>
    <n v="550"/>
    <n v="8"/>
    <n v="1440"/>
    <n v="33"/>
    <n v="15"/>
    <m/>
    <n v="3701"/>
    <n v="5641"/>
    <m/>
    <n v="3251"/>
    <n v="4651"/>
    <n v="1440"/>
    <m/>
    <n v="6540"/>
    <n v="56"/>
    <n v="41"/>
    <n v="454"/>
    <n v="168"/>
    <n v="4"/>
    <n v="641"/>
    <n v="42"/>
    <n v="35"/>
    <n v="59"/>
    <n v="158"/>
    <n v="1087"/>
    <n v="57"/>
    <m/>
    <n v="371"/>
    <n v="8971"/>
    <m/>
    <n v="3500"/>
    <n v="1491"/>
    <n v="3624"/>
    <n v="177"/>
    <m/>
    <n v="391"/>
    <m/>
    <n v="72"/>
    <n v="85"/>
    <n v="2"/>
    <n v="580"/>
    <n v="231"/>
    <n v="396"/>
    <n v="73"/>
    <n v="237"/>
    <n v="121"/>
    <n v="858"/>
    <n v="701"/>
    <n v="673"/>
    <n v="251"/>
    <n v="1484"/>
    <n v="184"/>
    <n v="1000"/>
    <n v="13"/>
    <n v="50"/>
    <n v="149"/>
    <n v="488"/>
    <n v="414"/>
    <n v="1439"/>
    <n v="117"/>
    <n v="4"/>
    <n v="1"/>
    <m/>
    <n v="13"/>
    <n v="163"/>
    <n v="523"/>
    <n v="17"/>
    <n v="894"/>
    <n v="59"/>
    <n v="8"/>
    <n v="78"/>
    <n v="1431"/>
    <n v="1140"/>
    <n v="96"/>
    <n v="2466"/>
    <n v="31"/>
    <n v="2301"/>
    <n v="13"/>
    <n v="9"/>
    <n v="47"/>
    <n v="471"/>
    <n v="238"/>
    <n v="1"/>
    <n v="16"/>
    <n v="15"/>
    <n v="66"/>
    <n v="544"/>
    <n v="23"/>
    <n v="3"/>
    <n v="7"/>
    <m/>
    <n v="9"/>
    <n v="7880"/>
    <n v="42304"/>
    <s v="Dublin/Pleasanton/Santa Rita/Sunol"/>
    <s v="Urban"/>
  </r>
  <r>
    <n v="106014132"/>
    <s v="014132"/>
    <x v="16"/>
    <s v="39400 PASEO PADRE PARKWAY"/>
    <s v="FREMONT"/>
    <s v="94538"/>
    <x v="0"/>
    <x v="4"/>
    <x v="3"/>
    <x v="1"/>
    <x v="1"/>
    <x v="0"/>
    <n v="1713"/>
    <m/>
    <m/>
    <m/>
    <m/>
    <m/>
    <n v="809"/>
    <n v="904"/>
    <m/>
    <m/>
    <m/>
    <m/>
    <n v="17"/>
    <n v="52"/>
    <n v="121"/>
    <n v="130"/>
    <n v="248"/>
    <n v="359"/>
    <n v="340"/>
    <n v="446"/>
    <m/>
    <n v="948"/>
    <n v="104"/>
    <n v="257"/>
    <n v="380"/>
    <n v="6"/>
    <n v="16"/>
    <n v="2"/>
    <n v="1513"/>
    <n v="73"/>
    <m/>
    <n v="42"/>
    <n v="57"/>
    <n v="3"/>
    <m/>
    <m/>
    <n v="25"/>
    <m/>
    <n v="1274"/>
    <n v="439"/>
    <m/>
    <n v="358"/>
    <n v="1355"/>
    <m/>
    <m/>
    <n v="780"/>
    <m/>
    <m/>
    <m/>
    <n v="67"/>
    <n v="21"/>
    <n v="244"/>
    <n v="16"/>
    <m/>
    <n v="5"/>
    <n v="70"/>
    <n v="510"/>
    <m/>
    <m/>
    <n v="275"/>
    <n v="1438"/>
    <m/>
    <n v="991"/>
    <n v="56"/>
    <n v="649"/>
    <n v="5"/>
    <m/>
    <n v="2"/>
    <m/>
    <n v="10"/>
    <m/>
    <m/>
    <n v="337"/>
    <n v="67"/>
    <n v="191"/>
    <n v="9"/>
    <n v="10"/>
    <n v="30"/>
    <n v="268"/>
    <n v="99"/>
    <n v="214"/>
    <n v="79"/>
    <n v="6"/>
    <n v="40"/>
    <n v="137"/>
    <n v="2"/>
    <m/>
    <n v="46"/>
    <n v="174"/>
    <n v="4"/>
    <m/>
    <n v="12"/>
    <n v="2"/>
    <n v="1"/>
    <m/>
    <n v="6"/>
    <n v="25"/>
    <n v="98"/>
    <n v="3"/>
    <n v="330"/>
    <n v="81"/>
    <n v="6"/>
    <n v="9"/>
    <m/>
    <n v="191"/>
    <n v="31"/>
    <n v="493"/>
    <n v="20"/>
    <n v="405"/>
    <n v="2"/>
    <n v="2"/>
    <n v="2"/>
    <n v="176"/>
    <n v="89"/>
    <m/>
    <n v="2"/>
    <n v="1"/>
    <n v="53"/>
    <n v="127"/>
    <n v="6"/>
    <m/>
    <m/>
    <m/>
    <n v="4"/>
    <n v="1249"/>
    <n v="5980"/>
    <s v="Centerville/Fremont West/Irvington/Newark East Central"/>
    <s v="Urban"/>
  </r>
  <r>
    <n v="106014207"/>
    <s v="014207"/>
    <x v="17"/>
    <s v="2633 East 27th Street"/>
    <s v="OAKLAND"/>
    <s v="94601"/>
    <x v="0"/>
    <x v="5"/>
    <x v="0"/>
    <x v="0"/>
    <x v="2"/>
    <x v="0"/>
    <m/>
    <m/>
    <n v="1238"/>
    <m/>
    <m/>
    <m/>
    <n v="559"/>
    <n v="679"/>
    <m/>
    <m/>
    <n v="1"/>
    <m/>
    <n v="86"/>
    <n v="408"/>
    <n v="189"/>
    <n v="206"/>
    <n v="178"/>
    <n v="122"/>
    <n v="37"/>
    <n v="11"/>
    <m/>
    <n v="692"/>
    <n v="171"/>
    <n v="134"/>
    <n v="101"/>
    <n v="1"/>
    <n v="105"/>
    <n v="34"/>
    <n v="136"/>
    <m/>
    <m/>
    <m/>
    <m/>
    <n v="2"/>
    <m/>
    <m/>
    <n v="1100"/>
    <m/>
    <m/>
    <n v="1238"/>
    <m/>
    <m/>
    <n v="1238"/>
    <m/>
    <m/>
    <n v="1138"/>
    <m/>
    <n v="4"/>
    <m/>
    <n v="12"/>
    <n v="17"/>
    <n v="2"/>
    <n v="1"/>
    <n v="4"/>
    <n v="60"/>
    <m/>
    <m/>
    <m/>
    <m/>
    <m/>
    <n v="1238"/>
    <m/>
    <n v="297"/>
    <m/>
    <n v="935"/>
    <m/>
    <n v="2"/>
    <m/>
    <m/>
    <n v="3"/>
    <n v="1"/>
    <m/>
    <m/>
    <m/>
    <m/>
    <m/>
    <n v="1238"/>
    <m/>
    <m/>
    <m/>
    <m/>
    <m/>
    <m/>
    <m/>
    <m/>
    <m/>
    <m/>
    <m/>
    <m/>
    <m/>
    <m/>
    <m/>
    <m/>
    <m/>
    <m/>
    <m/>
    <m/>
    <m/>
    <m/>
    <m/>
    <m/>
    <m/>
    <m/>
    <m/>
    <m/>
    <m/>
    <n v="632"/>
    <m/>
    <n v="606"/>
    <m/>
    <m/>
    <m/>
    <m/>
    <m/>
    <m/>
    <m/>
    <m/>
    <m/>
    <m/>
    <m/>
    <m/>
    <m/>
    <m/>
    <m/>
    <n v="1238"/>
    <n v="8046"/>
    <s v="Oakland West Central"/>
    <s v="Urban"/>
  </r>
  <r>
    <n v="106014226"/>
    <s v="014226"/>
    <x v="18"/>
    <s v="2050 FAIRMONT DRIVE"/>
    <s v="SAN LEANDRO"/>
    <s v="94578"/>
    <x v="0"/>
    <x v="5"/>
    <x v="2"/>
    <x v="1"/>
    <x v="2"/>
    <x v="0"/>
    <m/>
    <m/>
    <n v="620"/>
    <m/>
    <m/>
    <m/>
    <n v="225"/>
    <n v="395"/>
    <m/>
    <m/>
    <m/>
    <m/>
    <n v="620"/>
    <m/>
    <m/>
    <m/>
    <m/>
    <m/>
    <m/>
    <m/>
    <m/>
    <n v="142"/>
    <n v="157"/>
    <n v="240"/>
    <n v="24"/>
    <n v="1"/>
    <n v="45"/>
    <n v="11"/>
    <n v="614"/>
    <m/>
    <m/>
    <m/>
    <n v="1"/>
    <m/>
    <m/>
    <n v="5"/>
    <m/>
    <m/>
    <m/>
    <n v="620"/>
    <m/>
    <m/>
    <n v="620"/>
    <m/>
    <m/>
    <n v="562"/>
    <m/>
    <n v="1"/>
    <m/>
    <n v="10"/>
    <n v="28"/>
    <m/>
    <n v="5"/>
    <n v="5"/>
    <n v="9"/>
    <m/>
    <m/>
    <m/>
    <m/>
    <m/>
    <n v="620"/>
    <m/>
    <m/>
    <n v="383"/>
    <n v="217"/>
    <m/>
    <n v="20"/>
    <m/>
    <m/>
    <m/>
    <m/>
    <m/>
    <m/>
    <m/>
    <m/>
    <m/>
    <n v="620"/>
    <m/>
    <m/>
    <m/>
    <m/>
    <m/>
    <m/>
    <m/>
    <m/>
    <m/>
    <m/>
    <m/>
    <m/>
    <m/>
    <m/>
    <m/>
    <m/>
    <m/>
    <m/>
    <m/>
    <m/>
    <m/>
    <m/>
    <m/>
    <m/>
    <m/>
    <m/>
    <m/>
    <m/>
    <m/>
    <n v="305"/>
    <m/>
    <n v="315"/>
    <m/>
    <m/>
    <m/>
    <m/>
    <m/>
    <m/>
    <m/>
    <m/>
    <m/>
    <m/>
    <m/>
    <m/>
    <m/>
    <m/>
    <m/>
    <n v="620"/>
    <n v="3644"/>
    <s v="Castro Valley Central and North/Oak Knoll/San Leandro Northeast/Sheffield Village/Union City East"/>
    <s v="Urban"/>
  </r>
  <r>
    <n v="106014233"/>
    <s v="014233"/>
    <x v="19"/>
    <s v="20103 LAKE CHABOT RD"/>
    <s v="CASTRO VALLEY"/>
    <s v="94546"/>
    <x v="0"/>
    <x v="4"/>
    <x v="2"/>
    <x v="1"/>
    <x v="1"/>
    <x v="0"/>
    <n v="10133"/>
    <m/>
    <m/>
    <m/>
    <m/>
    <m/>
    <n v="4267"/>
    <n v="5866"/>
    <m/>
    <m/>
    <n v="1395"/>
    <m/>
    <n v="151"/>
    <n v="1113"/>
    <n v="1100"/>
    <n v="759"/>
    <n v="1240"/>
    <n v="1413"/>
    <n v="1187"/>
    <n v="1775"/>
    <m/>
    <n v="4391"/>
    <n v="1368"/>
    <n v="2552"/>
    <n v="1455"/>
    <n v="24"/>
    <n v="256"/>
    <n v="87"/>
    <n v="7874"/>
    <n v="98"/>
    <n v="3"/>
    <n v="447"/>
    <n v="218"/>
    <n v="47"/>
    <n v="1373"/>
    <n v="8"/>
    <n v="62"/>
    <n v="3"/>
    <n v="6178"/>
    <n v="3952"/>
    <n v="3"/>
    <n v="1849"/>
    <n v="6894"/>
    <n v="1379"/>
    <n v="11"/>
    <n v="6505"/>
    <m/>
    <n v="1"/>
    <m/>
    <n v="378"/>
    <n v="286"/>
    <n v="1549"/>
    <m/>
    <n v="21"/>
    <n v="71"/>
    <n v="302"/>
    <n v="974"/>
    <n v="35"/>
    <n v="11"/>
    <n v="637"/>
    <n v="9491"/>
    <n v="5"/>
    <n v="3502"/>
    <n v="3088"/>
    <n v="3060"/>
    <n v="84"/>
    <n v="2"/>
    <n v="134"/>
    <m/>
    <n v="249"/>
    <n v="14"/>
    <m/>
    <n v="895"/>
    <n v="339"/>
    <n v="266"/>
    <n v="113"/>
    <n v="118"/>
    <n v="231"/>
    <n v="1270"/>
    <n v="583"/>
    <n v="771"/>
    <n v="388"/>
    <n v="1445"/>
    <n v="145"/>
    <n v="460"/>
    <n v="15"/>
    <n v="17"/>
    <n v="300"/>
    <n v="1354"/>
    <n v="45"/>
    <n v="1378"/>
    <n v="270"/>
    <n v="15"/>
    <n v="7"/>
    <n v="2"/>
    <n v="26"/>
    <n v="208"/>
    <n v="639"/>
    <n v="37"/>
    <n v="663"/>
    <n v="104"/>
    <n v="79"/>
    <n v="133"/>
    <n v="1380"/>
    <n v="756"/>
    <n v="219"/>
    <n v="1507"/>
    <n v="17"/>
    <n v="4071"/>
    <n v="286"/>
    <n v="36"/>
    <n v="79"/>
    <n v="379"/>
    <n v="680"/>
    <n v="4"/>
    <n v="20"/>
    <n v="18"/>
    <n v="88"/>
    <n v="481"/>
    <n v="56"/>
    <n v="85"/>
    <n v="14"/>
    <m/>
    <n v="38"/>
    <n v="7869"/>
    <n v="42767"/>
    <s v="Castro Valley Central and North/Oak Knoll/San Leandro Northeast/Sheffield Village/Union City East"/>
    <s v="Urban"/>
  </r>
  <r>
    <n v="106014326"/>
    <s v="014326"/>
    <x v="20"/>
    <s v="275 W. MACARTHUR BLVD."/>
    <s v="OAKLAND"/>
    <s v="94611"/>
    <x v="0"/>
    <x v="1"/>
    <x v="1"/>
    <x v="0"/>
    <x v="1"/>
    <x v="0"/>
    <n v="10646"/>
    <m/>
    <m/>
    <m/>
    <m/>
    <m/>
    <n v="4459"/>
    <n v="6187"/>
    <m/>
    <m/>
    <n v="1551"/>
    <n v="520"/>
    <n v="481"/>
    <n v="716"/>
    <n v="1185"/>
    <n v="711"/>
    <n v="1026"/>
    <n v="1572"/>
    <n v="1334"/>
    <n v="1549"/>
    <n v="1"/>
    <n v="4093"/>
    <n v="2979"/>
    <n v="1633"/>
    <n v="1516"/>
    <n v="36"/>
    <n v="277"/>
    <n v="112"/>
    <n v="8335"/>
    <n v="48"/>
    <m/>
    <n v="181"/>
    <n v="572"/>
    <n v="114"/>
    <n v="1274"/>
    <m/>
    <n v="122"/>
    <m/>
    <n v="4630"/>
    <n v="6016"/>
    <m/>
    <n v="2456"/>
    <n v="6911"/>
    <n v="1276"/>
    <n v="3"/>
    <n v="7420"/>
    <n v="2"/>
    <n v="6"/>
    <m/>
    <n v="282"/>
    <n v="112"/>
    <n v="1037"/>
    <n v="91"/>
    <m/>
    <n v="48"/>
    <n v="225"/>
    <n v="1380"/>
    <n v="41"/>
    <n v="2"/>
    <n v="803"/>
    <n v="9843"/>
    <m/>
    <n v="3827"/>
    <n v="947"/>
    <n v="5625"/>
    <n v="9"/>
    <m/>
    <n v="23"/>
    <m/>
    <n v="215"/>
    <m/>
    <m/>
    <n v="1060"/>
    <n v="570"/>
    <n v="440"/>
    <n v="129"/>
    <n v="94"/>
    <n v="207"/>
    <n v="1112"/>
    <n v="478"/>
    <n v="905"/>
    <n v="291"/>
    <n v="1349"/>
    <n v="147"/>
    <n v="1095"/>
    <n v="135"/>
    <n v="80"/>
    <n v="318"/>
    <n v="799"/>
    <n v="143"/>
    <n v="1294"/>
    <n v="338"/>
    <n v="21"/>
    <n v="8"/>
    <n v="6"/>
    <n v="95"/>
    <n v="249"/>
    <n v="364"/>
    <n v="39"/>
    <n v="1088"/>
    <n v="205"/>
    <n v="247"/>
    <n v="100"/>
    <n v="1291"/>
    <n v="1293"/>
    <n v="202"/>
    <n v="2680"/>
    <n v="56"/>
    <n v="2364"/>
    <n v="40"/>
    <n v="15"/>
    <n v="38"/>
    <n v="694"/>
    <n v="345"/>
    <m/>
    <n v="17"/>
    <n v="25"/>
    <n v="175"/>
    <n v="506"/>
    <n v="24"/>
    <n v="17"/>
    <n v="4"/>
    <m/>
    <n v="39"/>
    <n v="8707"/>
    <n v="39455"/>
    <s v="Dimond/Montclair/Oakland East/Oakmore/Piedmont/Piedmont Pines/Trestle Glen"/>
    <s v="Urban"/>
  </r>
  <r>
    <n v="106014337"/>
    <s v="014337"/>
    <x v="21"/>
    <s v="2500 MERCED STREET"/>
    <s v="SAN LEANDRO"/>
    <s v="94577"/>
    <x v="0"/>
    <x v="0"/>
    <x v="0"/>
    <x v="0"/>
    <x v="1"/>
    <x v="0"/>
    <n v="7088"/>
    <m/>
    <m/>
    <m/>
    <m/>
    <m/>
    <n v="2505"/>
    <n v="4583"/>
    <m/>
    <m/>
    <n v="1975"/>
    <n v="2"/>
    <n v="97"/>
    <n v="896"/>
    <n v="1233"/>
    <n v="281"/>
    <n v="454"/>
    <n v="727"/>
    <n v="626"/>
    <n v="792"/>
    <n v="5"/>
    <n v="2131"/>
    <n v="828"/>
    <n v="1783"/>
    <n v="2247"/>
    <n v="18"/>
    <n v="70"/>
    <n v="11"/>
    <n v="4580"/>
    <n v="128"/>
    <m/>
    <n v="251"/>
    <n v="132"/>
    <n v="11"/>
    <n v="1943"/>
    <m/>
    <n v="43"/>
    <m/>
    <n v="2377"/>
    <n v="4711"/>
    <m/>
    <n v="893"/>
    <n v="4251"/>
    <n v="1944"/>
    <m/>
    <n v="5136"/>
    <m/>
    <n v="1"/>
    <m/>
    <n v="106"/>
    <n v="20"/>
    <n v="674"/>
    <n v="29"/>
    <m/>
    <n v="20"/>
    <n v="122"/>
    <n v="979"/>
    <m/>
    <n v="1"/>
    <n v="456"/>
    <n v="6632"/>
    <m/>
    <n v="1855"/>
    <n v="354"/>
    <n v="4789"/>
    <n v="11"/>
    <m/>
    <n v="3"/>
    <m/>
    <n v="76"/>
    <m/>
    <m/>
    <n v="515"/>
    <n v="169"/>
    <n v="125"/>
    <n v="29"/>
    <n v="18"/>
    <n v="52"/>
    <n v="538"/>
    <n v="276"/>
    <n v="421"/>
    <n v="164"/>
    <n v="2032"/>
    <n v="53"/>
    <n v="285"/>
    <n v="7"/>
    <n v="30"/>
    <n v="81"/>
    <n v="312"/>
    <n v="35"/>
    <n v="1946"/>
    <n v="30"/>
    <n v="4"/>
    <m/>
    <n v="1"/>
    <n v="21"/>
    <n v="80"/>
    <n v="283"/>
    <n v="12"/>
    <n v="405"/>
    <n v="112"/>
    <n v="463"/>
    <n v="52"/>
    <n v="1947"/>
    <n v="425"/>
    <n v="83"/>
    <n v="1810"/>
    <n v="13"/>
    <n v="1347"/>
    <n v="10"/>
    <n v="3"/>
    <n v="17"/>
    <n v="357"/>
    <n v="152"/>
    <m/>
    <n v="5"/>
    <n v="9"/>
    <n v="67"/>
    <n v="193"/>
    <n v="8"/>
    <m/>
    <n v="3"/>
    <m/>
    <n v="17"/>
    <n v="6247"/>
    <n v="23774"/>
    <s v="San Leandro West/San Lorenzo West/Hayward West"/>
    <s v="Urban"/>
  </r>
  <r>
    <n v="106034002"/>
    <s v="034002"/>
    <x v="22"/>
    <s v="200 MISSION BLVD"/>
    <s v="JACKSON"/>
    <s v="95642"/>
    <x v="1"/>
    <x v="3"/>
    <x v="5"/>
    <x v="3"/>
    <x v="1"/>
    <x v="2"/>
    <n v="2708"/>
    <m/>
    <m/>
    <m/>
    <m/>
    <m/>
    <n v="1116"/>
    <n v="1592"/>
    <m/>
    <m/>
    <n v="327"/>
    <n v="1"/>
    <n v="40"/>
    <n v="255"/>
    <n v="205"/>
    <n v="136"/>
    <n v="344"/>
    <n v="414"/>
    <n v="412"/>
    <n v="574"/>
    <m/>
    <n v="2554"/>
    <n v="16"/>
    <n v="114"/>
    <n v="7"/>
    <n v="16"/>
    <m/>
    <n v="1"/>
    <n v="2225"/>
    <n v="53"/>
    <n v="10"/>
    <n v="45"/>
    <n v="15"/>
    <n v="4"/>
    <n v="318"/>
    <n v="37"/>
    <n v="1"/>
    <m/>
    <n v="1826"/>
    <n v="882"/>
    <m/>
    <n v="256"/>
    <n v="2133"/>
    <n v="319"/>
    <m/>
    <n v="1828"/>
    <m/>
    <m/>
    <m/>
    <n v="163"/>
    <n v="42"/>
    <n v="237"/>
    <n v="17"/>
    <n v="37"/>
    <n v="21"/>
    <n v="97"/>
    <n v="256"/>
    <n v="9"/>
    <n v="1"/>
    <n v="235"/>
    <n v="2473"/>
    <m/>
    <n v="1298"/>
    <n v="792"/>
    <n v="483"/>
    <n v="6"/>
    <m/>
    <n v="76"/>
    <m/>
    <n v="53"/>
    <m/>
    <m/>
    <n v="293"/>
    <n v="40"/>
    <n v="55"/>
    <n v="28"/>
    <n v="25"/>
    <n v="55"/>
    <n v="335"/>
    <n v="263"/>
    <n v="383"/>
    <n v="119"/>
    <n v="362"/>
    <n v="37"/>
    <n v="74"/>
    <m/>
    <n v="8"/>
    <n v="84"/>
    <n v="220"/>
    <n v="8"/>
    <n v="319"/>
    <n v="23"/>
    <m/>
    <m/>
    <m/>
    <n v="2"/>
    <n v="33"/>
    <n v="154"/>
    <n v="4"/>
    <n v="289"/>
    <n v="32"/>
    <n v="6"/>
    <n v="36"/>
    <n v="330"/>
    <n v="166"/>
    <n v="31"/>
    <n v="248"/>
    <n v="8"/>
    <n v="1346"/>
    <n v="15"/>
    <n v="2"/>
    <n v="25"/>
    <n v="111"/>
    <n v="138"/>
    <n v="1"/>
    <n v="3"/>
    <n v="2"/>
    <n v="21"/>
    <n v="117"/>
    <n v="15"/>
    <n v="1"/>
    <n v="2"/>
    <m/>
    <n v="2"/>
    <n v="2253"/>
    <n v="9006"/>
    <s v="Ione/Jackson/Pine Grove/Sutter Creek"/>
    <s v="Rural"/>
  </r>
  <r>
    <n v="106040802"/>
    <s v="040802"/>
    <x v="23"/>
    <s v="240 SPRUCE STREET"/>
    <s v="GRIDLEY"/>
    <s v="95948"/>
    <x v="2"/>
    <x v="5"/>
    <x v="6"/>
    <x v="4"/>
    <x v="1"/>
    <x v="2"/>
    <n v="650"/>
    <n v="123"/>
    <m/>
    <m/>
    <m/>
    <m/>
    <n v="298"/>
    <n v="475"/>
    <m/>
    <m/>
    <m/>
    <m/>
    <n v="17"/>
    <n v="29"/>
    <n v="47"/>
    <n v="65"/>
    <n v="135"/>
    <n v="137"/>
    <n v="149"/>
    <n v="194"/>
    <m/>
    <n v="648"/>
    <n v="4"/>
    <n v="96"/>
    <n v="4"/>
    <m/>
    <n v="10"/>
    <n v="11"/>
    <n v="617"/>
    <n v="2"/>
    <n v="18"/>
    <n v="19"/>
    <n v="117"/>
    <m/>
    <m/>
    <m/>
    <m/>
    <m/>
    <n v="628"/>
    <n v="145"/>
    <m/>
    <n v="39"/>
    <n v="734"/>
    <m/>
    <m/>
    <n v="486"/>
    <n v="8"/>
    <m/>
    <n v="107"/>
    <n v="45"/>
    <n v="6"/>
    <n v="86"/>
    <n v="11"/>
    <n v="1"/>
    <n v="3"/>
    <n v="14"/>
    <n v="4"/>
    <n v="2"/>
    <m/>
    <n v="110"/>
    <n v="663"/>
    <m/>
    <n v="472"/>
    <n v="220"/>
    <n v="55"/>
    <n v="2"/>
    <m/>
    <m/>
    <m/>
    <n v="24"/>
    <m/>
    <m/>
    <n v="22"/>
    <n v="10"/>
    <n v="55"/>
    <n v="7"/>
    <n v="17"/>
    <n v="10"/>
    <n v="79"/>
    <n v="189"/>
    <n v="111"/>
    <n v="49"/>
    <m/>
    <n v="54"/>
    <n v="25"/>
    <m/>
    <m/>
    <n v="51"/>
    <n v="36"/>
    <n v="58"/>
    <m/>
    <m/>
    <m/>
    <m/>
    <m/>
    <m/>
    <n v="1"/>
    <n v="6"/>
    <m/>
    <n v="65"/>
    <m/>
    <m/>
    <n v="1"/>
    <m/>
    <n v="19"/>
    <n v="14"/>
    <n v="40"/>
    <m/>
    <n v="627"/>
    <m/>
    <n v="3"/>
    <n v="6"/>
    <n v="7"/>
    <n v="32"/>
    <m/>
    <n v="5"/>
    <n v="1"/>
    <n v="7"/>
    <n v="7"/>
    <n v="3"/>
    <m/>
    <n v="1"/>
    <m/>
    <m/>
    <n v="701"/>
    <n v="3154"/>
    <s v="Biggs/East Biggs/Gridley"/>
    <s v="Rural"/>
  </r>
  <r>
    <n v="106040875"/>
    <s v="040875"/>
    <x v="24"/>
    <s v="5974 PENTZ ROAD"/>
    <s v="PARADISE"/>
    <s v="95969"/>
    <x v="2"/>
    <x v="4"/>
    <x v="6"/>
    <x v="4"/>
    <x v="1"/>
    <x v="0"/>
    <n v="5626"/>
    <m/>
    <m/>
    <m/>
    <m/>
    <m/>
    <n v="2184"/>
    <n v="3442"/>
    <m/>
    <m/>
    <n v="933"/>
    <n v="36"/>
    <n v="100"/>
    <n v="669"/>
    <n v="490"/>
    <n v="283"/>
    <n v="543"/>
    <n v="825"/>
    <n v="725"/>
    <n v="1022"/>
    <m/>
    <n v="5120"/>
    <n v="32"/>
    <n v="261"/>
    <n v="90"/>
    <m/>
    <n v="7"/>
    <n v="116"/>
    <n v="4437"/>
    <n v="83"/>
    <n v="16"/>
    <n v="163"/>
    <n v="18"/>
    <m/>
    <n v="908"/>
    <m/>
    <m/>
    <n v="1"/>
    <n v="3314"/>
    <n v="2310"/>
    <n v="2"/>
    <n v="1266"/>
    <n v="3447"/>
    <n v="910"/>
    <n v="3"/>
    <n v="3981"/>
    <m/>
    <m/>
    <m/>
    <n v="148"/>
    <n v="60"/>
    <n v="603"/>
    <n v="33"/>
    <m/>
    <n v="105"/>
    <n v="76"/>
    <n v="620"/>
    <m/>
    <m/>
    <n v="522"/>
    <n v="5104"/>
    <m/>
    <n v="2473"/>
    <n v="1875"/>
    <n v="1167"/>
    <n v="6"/>
    <n v="4"/>
    <n v="52"/>
    <m/>
    <n v="46"/>
    <n v="3"/>
    <m/>
    <n v="680"/>
    <n v="109"/>
    <n v="86"/>
    <n v="34"/>
    <n v="23"/>
    <n v="56"/>
    <n v="590"/>
    <n v="403"/>
    <n v="613"/>
    <n v="186"/>
    <n v="948"/>
    <n v="63"/>
    <n v="315"/>
    <n v="1"/>
    <n v="11"/>
    <n v="158"/>
    <n v="407"/>
    <n v="37"/>
    <n v="906"/>
    <n v="24"/>
    <n v="7"/>
    <m/>
    <m/>
    <n v="17"/>
    <n v="92"/>
    <n v="280"/>
    <n v="6"/>
    <n v="633"/>
    <n v="44"/>
    <n v="236"/>
    <n v="41"/>
    <n v="908"/>
    <n v="449"/>
    <n v="41"/>
    <n v="810"/>
    <n v="27"/>
    <n v="2011"/>
    <n v="6"/>
    <n v="3"/>
    <n v="57"/>
    <n v="224"/>
    <n v="253"/>
    <m/>
    <n v="15"/>
    <n v="5"/>
    <n v="37"/>
    <n v="415"/>
    <n v="28"/>
    <n v="1"/>
    <n v="5"/>
    <m/>
    <n v="9"/>
    <n v="4568"/>
    <n v="21347"/>
    <s v="Magalia/Paradise/Stirling City"/>
    <s v="Rural"/>
  </r>
  <r>
    <n v="106040937"/>
    <s v="040937"/>
    <x v="25"/>
    <s v="2767 OLIVE HIGHWAY"/>
    <s v="OROVILLE"/>
    <s v="95966"/>
    <x v="2"/>
    <x v="4"/>
    <x v="6"/>
    <x v="4"/>
    <x v="1"/>
    <x v="0"/>
    <n v="11436"/>
    <m/>
    <m/>
    <m/>
    <m/>
    <m/>
    <n v="4943"/>
    <n v="6493"/>
    <m/>
    <m/>
    <n v="501"/>
    <n v="99"/>
    <n v="234"/>
    <n v="965"/>
    <n v="983"/>
    <n v="1311"/>
    <n v="2219"/>
    <n v="2040"/>
    <n v="1611"/>
    <n v="1473"/>
    <m/>
    <n v="9612"/>
    <n v="332"/>
    <n v="641"/>
    <n v="371"/>
    <n v="286"/>
    <n v="166"/>
    <n v="28"/>
    <n v="10589"/>
    <n v="13"/>
    <n v="253"/>
    <n v="69"/>
    <n v="20"/>
    <n v="1"/>
    <n v="442"/>
    <n v="47"/>
    <n v="2"/>
    <m/>
    <n v="9753"/>
    <n v="1683"/>
    <m/>
    <n v="433"/>
    <n v="10559"/>
    <n v="444"/>
    <m/>
    <n v="9097"/>
    <m/>
    <m/>
    <m/>
    <n v="275"/>
    <n v="53"/>
    <n v="861"/>
    <n v="19"/>
    <n v="43"/>
    <n v="568"/>
    <n v="118"/>
    <n v="400"/>
    <n v="2"/>
    <m/>
    <n v="781"/>
    <n v="10655"/>
    <m/>
    <n v="5193"/>
    <n v="4624"/>
    <n v="1145"/>
    <n v="32"/>
    <n v="19"/>
    <n v="159"/>
    <n v="22"/>
    <n v="242"/>
    <m/>
    <m/>
    <n v="3513"/>
    <n v="208"/>
    <n v="298"/>
    <n v="54"/>
    <n v="144"/>
    <n v="319"/>
    <n v="1485"/>
    <n v="346"/>
    <n v="1133"/>
    <n v="462"/>
    <n v="554"/>
    <n v="139"/>
    <n v="392"/>
    <n v="9"/>
    <n v="21"/>
    <n v="786"/>
    <n v="1102"/>
    <n v="27"/>
    <n v="444"/>
    <n v="53"/>
    <n v="6"/>
    <n v="12"/>
    <n v="2"/>
    <n v="38"/>
    <n v="191"/>
    <n v="347"/>
    <n v="15"/>
    <n v="1268"/>
    <n v="149"/>
    <n v="69"/>
    <n v="194"/>
    <n v="463"/>
    <n v="537"/>
    <n v="230"/>
    <n v="706"/>
    <n v="11"/>
    <n v="7145"/>
    <n v="68"/>
    <n v="26"/>
    <n v="256"/>
    <n v="370"/>
    <n v="519"/>
    <n v="3"/>
    <n v="49"/>
    <n v="13"/>
    <n v="174"/>
    <n v="434"/>
    <n v="59"/>
    <n v="38"/>
    <n v="51"/>
    <m/>
    <n v="64"/>
    <n v="9312"/>
    <n v="40997"/>
    <s v="Oroville/Palermo/Thermalito"/>
    <s v="Rural"/>
  </r>
  <r>
    <n v="106040962"/>
    <s v="040962"/>
    <x v="26"/>
    <s v="1531 ESPLANADE"/>
    <s v="CHICO"/>
    <s v="95926"/>
    <x v="2"/>
    <x v="0"/>
    <x v="6"/>
    <x v="4"/>
    <x v="1"/>
    <x v="0"/>
    <n v="15736"/>
    <m/>
    <n v="725"/>
    <m/>
    <n v="470"/>
    <m/>
    <n v="7533"/>
    <n v="9398"/>
    <m/>
    <m/>
    <n v="1690"/>
    <n v="106"/>
    <n v="297"/>
    <n v="1662"/>
    <n v="1560"/>
    <n v="1317"/>
    <n v="2247"/>
    <n v="2844"/>
    <n v="2496"/>
    <n v="2712"/>
    <m/>
    <n v="13612"/>
    <n v="274"/>
    <n v="1838"/>
    <n v="300"/>
    <n v="127"/>
    <n v="640"/>
    <n v="140"/>
    <n v="12686"/>
    <n v="300"/>
    <n v="5"/>
    <n v="472"/>
    <n v="798"/>
    <n v="89"/>
    <n v="1581"/>
    <n v="3"/>
    <n v="997"/>
    <m/>
    <n v="10151"/>
    <n v="6780"/>
    <m/>
    <n v="2755"/>
    <n v="12584"/>
    <n v="1592"/>
    <m/>
    <n v="11628"/>
    <n v="85"/>
    <n v="439"/>
    <m/>
    <n v="242"/>
    <n v="27"/>
    <n v="1772"/>
    <n v="94"/>
    <n v="5"/>
    <n v="251"/>
    <n v="397"/>
    <n v="1948"/>
    <n v="43"/>
    <m/>
    <n v="1495"/>
    <n v="15436"/>
    <m/>
    <n v="7736"/>
    <n v="4371"/>
    <n v="4469"/>
    <n v="75"/>
    <n v="19"/>
    <n v="105"/>
    <m/>
    <n v="155"/>
    <n v="1"/>
    <m/>
    <n v="1008"/>
    <n v="470"/>
    <n v="645"/>
    <n v="125"/>
    <n v="866"/>
    <n v="320"/>
    <n v="2186"/>
    <n v="1509"/>
    <n v="1652"/>
    <n v="817"/>
    <n v="1623"/>
    <n v="380"/>
    <n v="988"/>
    <n v="7"/>
    <n v="44"/>
    <n v="490"/>
    <n v="1669"/>
    <n v="541"/>
    <n v="1591"/>
    <n v="246"/>
    <n v="11"/>
    <n v="10"/>
    <n v="2"/>
    <n v="78"/>
    <n v="433"/>
    <n v="1283"/>
    <n v="31"/>
    <n v="1772"/>
    <n v="202"/>
    <n v="313"/>
    <n v="74"/>
    <n v="1558"/>
    <n v="1549"/>
    <n v="346"/>
    <n v="876"/>
    <n v="25"/>
    <n v="8122"/>
    <n v="258"/>
    <n v="62"/>
    <n v="126"/>
    <n v="100"/>
    <n v="768"/>
    <n v="4"/>
    <n v="42"/>
    <n v="19"/>
    <n v="176"/>
    <n v="708"/>
    <n v="77"/>
    <n v="72"/>
    <n v="12"/>
    <m/>
    <n v="55"/>
    <n v="14452"/>
    <n v="73878"/>
    <s v="Chapmantown/Chico"/>
    <s v="Urban"/>
  </r>
  <r>
    <n v="106044006"/>
    <s v="044006"/>
    <x v="27"/>
    <s v="592 RIO LINDO AVENUE"/>
    <s v="CHICO"/>
    <s v="95926"/>
    <x v="2"/>
    <x v="5"/>
    <x v="6"/>
    <x v="4"/>
    <x v="0"/>
    <x v="0"/>
    <m/>
    <m/>
    <n v="535"/>
    <m/>
    <m/>
    <m/>
    <n v="273"/>
    <n v="262"/>
    <m/>
    <m/>
    <m/>
    <m/>
    <n v="25"/>
    <n v="137"/>
    <n v="136"/>
    <n v="93"/>
    <n v="101"/>
    <n v="37"/>
    <n v="6"/>
    <m/>
    <m/>
    <n v="392"/>
    <n v="25"/>
    <n v="62"/>
    <n v="10"/>
    <n v="27"/>
    <n v="18"/>
    <n v="1"/>
    <n v="531"/>
    <n v="3"/>
    <m/>
    <m/>
    <m/>
    <m/>
    <m/>
    <n v="1"/>
    <m/>
    <m/>
    <m/>
    <n v="535"/>
    <m/>
    <n v="9"/>
    <n v="526"/>
    <m/>
    <m/>
    <n v="520"/>
    <m/>
    <m/>
    <m/>
    <n v="2"/>
    <n v="2"/>
    <m/>
    <n v="2"/>
    <n v="5"/>
    <m/>
    <m/>
    <n v="1"/>
    <n v="3"/>
    <m/>
    <m/>
    <n v="535"/>
    <m/>
    <n v="92"/>
    <n v="294"/>
    <n v="3"/>
    <m/>
    <n v="32"/>
    <m/>
    <n v="10"/>
    <n v="101"/>
    <n v="3"/>
    <m/>
    <m/>
    <m/>
    <m/>
    <m/>
    <n v="535"/>
    <m/>
    <m/>
    <m/>
    <m/>
    <m/>
    <m/>
    <m/>
    <m/>
    <m/>
    <m/>
    <m/>
    <m/>
    <m/>
    <m/>
    <m/>
    <m/>
    <m/>
    <m/>
    <m/>
    <m/>
    <m/>
    <m/>
    <m/>
    <m/>
    <m/>
    <m/>
    <m/>
    <m/>
    <m/>
    <n v="89"/>
    <m/>
    <n v="446"/>
    <m/>
    <m/>
    <m/>
    <m/>
    <m/>
    <m/>
    <m/>
    <m/>
    <m/>
    <m/>
    <m/>
    <m/>
    <m/>
    <m/>
    <m/>
    <n v="535"/>
    <n v="4858"/>
    <s v="Chapmantown/Chico"/>
    <s v="Urban"/>
  </r>
  <r>
    <n v="106050932"/>
    <s v="050932"/>
    <x v="28"/>
    <s v="768 MOUNTAIN RANCH ROAD"/>
    <s v="SAN ANDREAS"/>
    <s v="95249"/>
    <x v="3"/>
    <x v="5"/>
    <x v="5"/>
    <x v="3"/>
    <x v="1"/>
    <x v="2"/>
    <n v="1162"/>
    <m/>
    <m/>
    <m/>
    <m/>
    <m/>
    <n v="535"/>
    <n v="627"/>
    <m/>
    <m/>
    <m/>
    <m/>
    <n v="13"/>
    <n v="30"/>
    <n v="56"/>
    <n v="101"/>
    <n v="179"/>
    <n v="246"/>
    <n v="267"/>
    <n v="270"/>
    <m/>
    <n v="1093"/>
    <n v="5"/>
    <n v="28"/>
    <n v="17"/>
    <n v="6"/>
    <n v="3"/>
    <n v="10"/>
    <n v="1142"/>
    <m/>
    <m/>
    <n v="14"/>
    <n v="2"/>
    <n v="3"/>
    <m/>
    <n v="1"/>
    <m/>
    <m/>
    <n v="1019"/>
    <n v="143"/>
    <m/>
    <n v="113"/>
    <n v="1049"/>
    <m/>
    <m/>
    <n v="562"/>
    <m/>
    <m/>
    <n v="5"/>
    <n v="109"/>
    <n v="17"/>
    <n v="227"/>
    <n v="3"/>
    <n v="3"/>
    <n v="23"/>
    <n v="32"/>
    <n v="180"/>
    <n v="1"/>
    <m/>
    <n v="110"/>
    <n v="1052"/>
    <m/>
    <n v="715"/>
    <n v="245"/>
    <n v="143"/>
    <n v="10"/>
    <n v="2"/>
    <n v="21"/>
    <n v="3"/>
    <n v="23"/>
    <m/>
    <m/>
    <n v="130"/>
    <n v="31"/>
    <n v="64"/>
    <n v="18"/>
    <n v="28"/>
    <n v="25"/>
    <n v="172"/>
    <n v="180"/>
    <n v="121"/>
    <n v="54"/>
    <n v="2"/>
    <n v="57"/>
    <n v="78"/>
    <n v="1"/>
    <m/>
    <n v="49"/>
    <n v="150"/>
    <n v="2"/>
    <m/>
    <n v="4"/>
    <m/>
    <m/>
    <m/>
    <m/>
    <n v="4"/>
    <n v="65"/>
    <n v="1"/>
    <n v="83"/>
    <n v="8"/>
    <m/>
    <n v="1"/>
    <m/>
    <n v="125"/>
    <n v="18"/>
    <n v="204"/>
    <n v="3"/>
    <n v="646"/>
    <n v="5"/>
    <n v="2"/>
    <n v="24"/>
    <n v="51"/>
    <n v="93"/>
    <n v="1"/>
    <n v="10"/>
    <n v="2"/>
    <n v="26"/>
    <n v="88"/>
    <n v="16"/>
    <n v="1"/>
    <n v="3"/>
    <m/>
    <n v="5"/>
    <n v="835"/>
    <n v="4392"/>
    <s v="Angels Camp/Arnold/Copperopolis/Mountain Ranch/Murphys/San Andreas/Valley Springs/West Point"/>
    <s v="Rural"/>
  </r>
  <r>
    <n v="106060870"/>
    <s v="060870"/>
    <x v="29"/>
    <s v="199 EAST WEBSTER STREET"/>
    <s v="COLUSA"/>
    <s v="95932"/>
    <x v="4"/>
    <x v="5"/>
    <x v="6"/>
    <x v="4"/>
    <x v="1"/>
    <x v="2"/>
    <n v="916"/>
    <n v="117"/>
    <m/>
    <m/>
    <m/>
    <m/>
    <n v="361"/>
    <n v="672"/>
    <m/>
    <m/>
    <n v="166"/>
    <n v="16"/>
    <n v="32"/>
    <n v="126"/>
    <n v="107"/>
    <n v="63"/>
    <n v="95"/>
    <n v="99"/>
    <n v="128"/>
    <n v="201"/>
    <m/>
    <n v="523"/>
    <n v="16"/>
    <n v="466"/>
    <n v="15"/>
    <n v="13"/>
    <m/>
    <m/>
    <n v="731"/>
    <m/>
    <n v="3"/>
    <n v="16"/>
    <n v="124"/>
    <n v="1"/>
    <n v="158"/>
    <m/>
    <m/>
    <m/>
    <n v="497"/>
    <n v="536"/>
    <m/>
    <n v="125"/>
    <n v="750"/>
    <n v="158"/>
    <m/>
    <n v="678"/>
    <n v="11"/>
    <m/>
    <n v="82"/>
    <n v="70"/>
    <n v="1"/>
    <n v="46"/>
    <m/>
    <n v="1"/>
    <n v="31"/>
    <n v="17"/>
    <n v="90"/>
    <n v="6"/>
    <m/>
    <n v="112"/>
    <n v="921"/>
    <m/>
    <n v="432"/>
    <n v="299"/>
    <n v="178"/>
    <n v="8"/>
    <n v="54"/>
    <m/>
    <m/>
    <n v="60"/>
    <n v="2"/>
    <m/>
    <n v="31"/>
    <n v="7"/>
    <n v="42"/>
    <n v="10"/>
    <n v="11"/>
    <n v="16"/>
    <n v="67"/>
    <n v="109"/>
    <n v="111"/>
    <n v="86"/>
    <n v="188"/>
    <n v="25"/>
    <n v="5"/>
    <m/>
    <n v="4"/>
    <n v="34"/>
    <n v="33"/>
    <n v="96"/>
    <n v="158"/>
    <n v="1"/>
    <m/>
    <m/>
    <m/>
    <n v="3"/>
    <n v="3"/>
    <n v="6"/>
    <m/>
    <n v="41"/>
    <n v="42"/>
    <m/>
    <n v="11"/>
    <n v="163"/>
    <n v="1"/>
    <n v="12"/>
    <n v="364"/>
    <m/>
    <n v="386"/>
    <n v="4"/>
    <n v="1"/>
    <n v="6"/>
    <n v="10"/>
    <n v="21"/>
    <m/>
    <n v="5"/>
    <m/>
    <n v="9"/>
    <n v="25"/>
    <n v="4"/>
    <m/>
    <n v="1"/>
    <m/>
    <n v="6"/>
    <n v="941"/>
    <n v="4284"/>
    <s v="Colusa"/>
    <s v="Rural"/>
  </r>
  <r>
    <n v="106070904"/>
    <s v="070904"/>
    <x v="30"/>
    <s v="2000 VALE ROAD"/>
    <s v="SAN PABLO"/>
    <s v="94806"/>
    <x v="5"/>
    <x v="4"/>
    <x v="1"/>
    <x v="0"/>
    <x v="3"/>
    <x v="0"/>
    <n v="3749"/>
    <m/>
    <m/>
    <m/>
    <m/>
    <m/>
    <n v="1851"/>
    <n v="1898"/>
    <m/>
    <m/>
    <m/>
    <m/>
    <n v="17"/>
    <n v="131"/>
    <n v="228"/>
    <n v="353"/>
    <n v="765"/>
    <n v="793"/>
    <n v="659"/>
    <n v="803"/>
    <m/>
    <n v="1241"/>
    <n v="1338"/>
    <n v="575"/>
    <n v="448"/>
    <n v="5"/>
    <n v="63"/>
    <n v="79"/>
    <n v="3534"/>
    <m/>
    <n v="2"/>
    <n v="63"/>
    <n v="33"/>
    <m/>
    <n v="2"/>
    <n v="97"/>
    <n v="18"/>
    <m/>
    <n v="3310"/>
    <n v="439"/>
    <m/>
    <n v="440"/>
    <n v="3307"/>
    <n v="1"/>
    <n v="1"/>
    <n v="2505"/>
    <n v="1"/>
    <n v="3"/>
    <m/>
    <n v="80"/>
    <n v="42"/>
    <n v="580"/>
    <n v="38"/>
    <n v="70"/>
    <n v="107"/>
    <n v="144"/>
    <n v="176"/>
    <n v="1"/>
    <n v="2"/>
    <n v="105"/>
    <n v="3644"/>
    <m/>
    <n v="1925"/>
    <n v="958"/>
    <n v="333"/>
    <n v="30"/>
    <n v="111"/>
    <n v="109"/>
    <m/>
    <n v="281"/>
    <m/>
    <n v="2"/>
    <n v="281"/>
    <n v="89"/>
    <n v="160"/>
    <n v="68"/>
    <n v="35"/>
    <n v="72"/>
    <n v="1021"/>
    <n v="588"/>
    <n v="417"/>
    <n v="205"/>
    <n v="2"/>
    <n v="118"/>
    <n v="208"/>
    <n v="3"/>
    <m/>
    <n v="202"/>
    <n v="273"/>
    <n v="7"/>
    <m/>
    <n v="18"/>
    <n v="5"/>
    <n v="2"/>
    <m/>
    <n v="29"/>
    <n v="93"/>
    <n v="493"/>
    <n v="4"/>
    <n v="329"/>
    <n v="38"/>
    <n v="16"/>
    <n v="2"/>
    <m/>
    <n v="309"/>
    <n v="83"/>
    <n v="408"/>
    <n v="5"/>
    <n v="1915"/>
    <n v="6"/>
    <n v="4"/>
    <n v="25"/>
    <n v="263"/>
    <n v="125"/>
    <n v="1"/>
    <n v="8"/>
    <n v="12"/>
    <n v="47"/>
    <n v="146"/>
    <n v="29"/>
    <n v="3"/>
    <n v="8"/>
    <m/>
    <n v="14"/>
    <n v="3058"/>
    <n v="17126"/>
    <s v="Richmond Central/San Pablo Central"/>
    <s v="Urban"/>
  </r>
  <r>
    <n v="106070924"/>
    <s v="070924"/>
    <x v="31"/>
    <s v="2500 ALHAMBRA AVENUE"/>
    <s v="MARTINEZ"/>
    <s v="94553"/>
    <x v="5"/>
    <x v="2"/>
    <x v="7"/>
    <x v="5"/>
    <x v="0"/>
    <x v="0"/>
    <n v="10129"/>
    <m/>
    <n v="589"/>
    <m/>
    <m/>
    <m/>
    <n v="4245"/>
    <n v="6473"/>
    <m/>
    <m/>
    <n v="2313"/>
    <m/>
    <n v="225"/>
    <n v="1898"/>
    <n v="1648"/>
    <n v="1089"/>
    <n v="1498"/>
    <n v="1138"/>
    <n v="526"/>
    <n v="383"/>
    <m/>
    <n v="3125"/>
    <n v="1612"/>
    <n v="4355"/>
    <n v="1205"/>
    <n v="151"/>
    <n v="263"/>
    <n v="7"/>
    <n v="7723"/>
    <n v="72"/>
    <n v="430"/>
    <n v="27"/>
    <n v="124"/>
    <n v="11"/>
    <n v="2252"/>
    <n v="79"/>
    <m/>
    <m/>
    <n v="6392"/>
    <n v="4326"/>
    <m/>
    <n v="4"/>
    <n v="8453"/>
    <n v="2252"/>
    <n v="9"/>
    <n v="10071"/>
    <n v="8"/>
    <n v="48"/>
    <m/>
    <n v="31"/>
    <n v="121"/>
    <n v="54"/>
    <n v="187"/>
    <n v="90"/>
    <n v="2"/>
    <n v="17"/>
    <n v="87"/>
    <n v="2"/>
    <m/>
    <n v="342"/>
    <n v="10376"/>
    <m/>
    <n v="1564"/>
    <n v="8035"/>
    <n v="589"/>
    <n v="3"/>
    <m/>
    <n v="45"/>
    <m/>
    <n v="380"/>
    <n v="102"/>
    <m/>
    <n v="307"/>
    <n v="289"/>
    <n v="391"/>
    <n v="89"/>
    <n v="929"/>
    <n v="176"/>
    <n v="757"/>
    <n v="379"/>
    <n v="1019"/>
    <n v="375"/>
    <n v="2489"/>
    <n v="257"/>
    <n v="143"/>
    <n v="3"/>
    <n v="61"/>
    <n v="405"/>
    <n v="350"/>
    <n v="46"/>
    <n v="2253"/>
    <n v="86"/>
    <n v="22"/>
    <n v="4"/>
    <m/>
    <n v="153"/>
    <n v="71"/>
    <n v="156"/>
    <n v="17"/>
    <n v="850"/>
    <n v="95"/>
    <n v="17"/>
    <n v="169"/>
    <n v="2255"/>
    <n v="242"/>
    <n v="288"/>
    <n v="623"/>
    <n v="1"/>
    <n v="5669"/>
    <n v="19"/>
    <n v="8"/>
    <n v="62"/>
    <n v="303"/>
    <n v="138"/>
    <m/>
    <n v="17"/>
    <n v="14"/>
    <n v="95"/>
    <n v="278"/>
    <n v="46"/>
    <n v="20"/>
    <n v="8"/>
    <m/>
    <n v="31"/>
    <n v="9679"/>
    <n v="47274"/>
    <s v="Crockett/Hercules/Martinez West/Pinole/Port Costa/Richmond Northeast/Rodeo"/>
    <s v="Urban"/>
  </r>
  <r>
    <n v="106070934"/>
    <s v="070934"/>
    <x v="32"/>
    <s v="3901 LONE TREE WAY"/>
    <s v="ANTIOCH"/>
    <s v="94509"/>
    <x v="5"/>
    <x v="4"/>
    <x v="8"/>
    <x v="2"/>
    <x v="1"/>
    <x v="0"/>
    <n v="8665"/>
    <m/>
    <m/>
    <m/>
    <m/>
    <m/>
    <n v="3396"/>
    <n v="5269"/>
    <m/>
    <m/>
    <n v="1093"/>
    <n v="108"/>
    <n v="197"/>
    <n v="936"/>
    <n v="926"/>
    <n v="854"/>
    <n v="1242"/>
    <n v="1148"/>
    <n v="984"/>
    <n v="1177"/>
    <m/>
    <n v="3943"/>
    <n v="1674"/>
    <n v="2235"/>
    <n v="578"/>
    <n v="18"/>
    <n v="179"/>
    <n v="38"/>
    <n v="7374"/>
    <n v="61"/>
    <n v="4"/>
    <n v="174"/>
    <n v="30"/>
    <n v="3"/>
    <n v="1005"/>
    <m/>
    <n v="13"/>
    <n v="1"/>
    <n v="6329"/>
    <n v="2335"/>
    <n v="1"/>
    <n v="554"/>
    <n v="7104"/>
    <n v="1006"/>
    <n v="1"/>
    <n v="6441"/>
    <m/>
    <m/>
    <m/>
    <n v="280"/>
    <n v="38"/>
    <n v="823"/>
    <m/>
    <n v="1"/>
    <n v="191"/>
    <n v="149"/>
    <n v="718"/>
    <n v="17"/>
    <n v="7"/>
    <n v="326"/>
    <n v="8338"/>
    <n v="1"/>
    <n v="3000"/>
    <n v="3468"/>
    <n v="1841"/>
    <n v="13"/>
    <m/>
    <n v="80"/>
    <m/>
    <n v="253"/>
    <n v="10"/>
    <m/>
    <n v="791"/>
    <n v="114"/>
    <n v="298"/>
    <n v="162"/>
    <n v="97"/>
    <n v="156"/>
    <n v="1245"/>
    <n v="964"/>
    <n v="933"/>
    <n v="377"/>
    <n v="1088"/>
    <n v="155"/>
    <n v="155"/>
    <n v="2"/>
    <n v="37"/>
    <n v="600"/>
    <n v="470"/>
    <n v="16"/>
    <n v="1005"/>
    <n v="36"/>
    <n v="2"/>
    <m/>
    <m/>
    <n v="16"/>
    <n v="110"/>
    <n v="813"/>
    <n v="9"/>
    <n v="711"/>
    <n v="61"/>
    <n v="70"/>
    <n v="72"/>
    <n v="994"/>
    <n v="271"/>
    <n v="116"/>
    <n v="1128"/>
    <n v="10"/>
    <n v="4246"/>
    <n v="15"/>
    <n v="3"/>
    <n v="74"/>
    <n v="250"/>
    <n v="299"/>
    <n v="3"/>
    <n v="19"/>
    <n v="10"/>
    <n v="78"/>
    <n v="391"/>
    <n v="38"/>
    <n v="10"/>
    <n v="3"/>
    <n v="1"/>
    <n v="19"/>
    <n v="7452"/>
    <n v="30944"/>
    <s v="Brentwood Central and West/Oakley"/>
    <s v="Urban"/>
  </r>
  <r>
    <n v="106070988"/>
    <s v="070988"/>
    <x v="33"/>
    <s v="1601 YGNACIO VALLEY ROAD"/>
    <s v="WALNUT CREEK"/>
    <s v="94598"/>
    <x v="5"/>
    <x v="6"/>
    <x v="4"/>
    <x v="2"/>
    <x v="1"/>
    <x v="0"/>
    <n v="19215"/>
    <m/>
    <m/>
    <m/>
    <n v="604"/>
    <m/>
    <n v="7931"/>
    <n v="11888"/>
    <m/>
    <m/>
    <n v="2781"/>
    <n v="289"/>
    <n v="484"/>
    <n v="1491"/>
    <n v="2510"/>
    <n v="1284"/>
    <n v="2008"/>
    <n v="2586"/>
    <n v="2652"/>
    <n v="3734"/>
    <m/>
    <n v="13712"/>
    <n v="898"/>
    <n v="1972"/>
    <n v="1588"/>
    <n v="65"/>
    <n v="985"/>
    <n v="599"/>
    <n v="14371"/>
    <n v="585"/>
    <n v="11"/>
    <n v="579"/>
    <n v="849"/>
    <n v="39"/>
    <n v="2587"/>
    <n v="5"/>
    <n v="793"/>
    <m/>
    <n v="9968"/>
    <n v="9851"/>
    <m/>
    <n v="3817"/>
    <n v="13394"/>
    <n v="2592"/>
    <n v="16"/>
    <n v="10821"/>
    <n v="31"/>
    <n v="321"/>
    <m/>
    <n v="473"/>
    <n v="124"/>
    <n v="2456"/>
    <n v="158"/>
    <n v="12"/>
    <n v="54"/>
    <n v="499"/>
    <n v="4779"/>
    <n v="91"/>
    <m/>
    <n v="1624"/>
    <n v="18195"/>
    <m/>
    <n v="7818"/>
    <n v="1882"/>
    <n v="8831"/>
    <n v="223"/>
    <n v="5"/>
    <n v="334"/>
    <m/>
    <n v="726"/>
    <m/>
    <m/>
    <n v="1071"/>
    <n v="917"/>
    <n v="412"/>
    <n v="142"/>
    <n v="121"/>
    <n v="400"/>
    <n v="1727"/>
    <n v="1116"/>
    <n v="1599"/>
    <n v="682"/>
    <n v="2995"/>
    <n v="266"/>
    <n v="1919"/>
    <n v="49"/>
    <n v="69"/>
    <n v="449"/>
    <n v="2576"/>
    <n v="718"/>
    <n v="2591"/>
    <n v="507"/>
    <n v="49"/>
    <n v="28"/>
    <n v="7"/>
    <n v="91"/>
    <n v="403"/>
    <n v="731"/>
    <n v="64"/>
    <n v="1500"/>
    <n v="130"/>
    <n v="625"/>
    <n v="476"/>
    <n v="2809"/>
    <n v="2637"/>
    <n v="431"/>
    <n v="2254"/>
    <n v="150"/>
    <n v="6927"/>
    <n v="392"/>
    <n v="88"/>
    <n v="53"/>
    <n v="932"/>
    <n v="950"/>
    <m/>
    <n v="19"/>
    <n v="50"/>
    <n v="173"/>
    <n v="1165"/>
    <n v="70"/>
    <n v="152"/>
    <n v="7"/>
    <m/>
    <n v="67"/>
    <n v="15701"/>
    <n v="94432"/>
    <s v="Clayton/Concord South/Walnut Creek Central and East"/>
    <s v="Urban"/>
  </r>
  <r>
    <n v="106070990"/>
    <s v="070990"/>
    <x v="34"/>
    <s v="1425 SOUTH MAIN STREET"/>
    <s v="WALNUT CREEK"/>
    <s v="94596-5300"/>
    <x v="5"/>
    <x v="0"/>
    <x v="4"/>
    <x v="2"/>
    <x v="1"/>
    <x v="0"/>
    <n v="16486"/>
    <m/>
    <m/>
    <m/>
    <m/>
    <m/>
    <n v="6192"/>
    <n v="10293"/>
    <n v="1"/>
    <m/>
    <n v="3698"/>
    <n v="210"/>
    <n v="227"/>
    <n v="1300"/>
    <n v="2694"/>
    <n v="806"/>
    <n v="1121"/>
    <n v="1678"/>
    <n v="1927"/>
    <n v="2821"/>
    <n v="4"/>
    <n v="10402"/>
    <n v="715"/>
    <n v="1799"/>
    <n v="2451"/>
    <n v="51"/>
    <n v="935"/>
    <n v="133"/>
    <n v="11812"/>
    <n v="290"/>
    <n v="2"/>
    <n v="317"/>
    <n v="300"/>
    <n v="75"/>
    <n v="3513"/>
    <m/>
    <n v="177"/>
    <m/>
    <n v="7513"/>
    <n v="8973"/>
    <m/>
    <n v="1558"/>
    <n v="11401"/>
    <n v="3527"/>
    <m/>
    <n v="12461"/>
    <n v="3"/>
    <n v="6"/>
    <m/>
    <n v="308"/>
    <n v="119"/>
    <n v="1181"/>
    <n v="196"/>
    <m/>
    <n v="63"/>
    <n v="289"/>
    <n v="1815"/>
    <n v="43"/>
    <n v="2"/>
    <n v="1862"/>
    <n v="14624"/>
    <m/>
    <n v="5773"/>
    <n v="507"/>
    <n v="10013"/>
    <n v="11"/>
    <m/>
    <n v="1"/>
    <m/>
    <n v="181"/>
    <m/>
    <m/>
    <n v="1755"/>
    <n v="577"/>
    <n v="344"/>
    <n v="108"/>
    <n v="144"/>
    <n v="178"/>
    <n v="1733"/>
    <n v="750"/>
    <n v="1432"/>
    <n v="425"/>
    <n v="3670"/>
    <n v="256"/>
    <n v="234"/>
    <n v="18"/>
    <n v="99"/>
    <n v="258"/>
    <n v="851"/>
    <n v="134"/>
    <n v="3520"/>
    <n v="95"/>
    <n v="36"/>
    <n v="12"/>
    <m/>
    <n v="109"/>
    <n v="249"/>
    <n v="975"/>
    <n v="26"/>
    <n v="1422"/>
    <n v="327"/>
    <n v="1112"/>
    <n v="137"/>
    <n v="3447"/>
    <n v="656"/>
    <n v="209"/>
    <n v="2929"/>
    <n v="11"/>
    <n v="4734"/>
    <n v="31"/>
    <n v="16"/>
    <n v="31"/>
    <n v="813"/>
    <n v="565"/>
    <n v="2"/>
    <n v="29"/>
    <n v="31"/>
    <n v="136"/>
    <n v="882"/>
    <n v="16"/>
    <n v="9"/>
    <n v="11"/>
    <m/>
    <n v="24"/>
    <n v="13890"/>
    <n v="60479"/>
    <s v="Clayton/Concord South/Walnut Creek Central and East"/>
    <s v="Urban"/>
  </r>
  <r>
    <n v="106071018"/>
    <s v="071018"/>
    <x v="35"/>
    <s v="2540 EAST STREET"/>
    <s v="CONCORD"/>
    <s v="94520"/>
    <x v="5"/>
    <x v="0"/>
    <x v="7"/>
    <x v="2"/>
    <x v="1"/>
    <x v="0"/>
    <n v="9376"/>
    <m/>
    <m/>
    <m/>
    <m/>
    <m/>
    <n v="4649"/>
    <n v="4727"/>
    <m/>
    <m/>
    <m/>
    <m/>
    <n v="56"/>
    <n v="342"/>
    <n v="528"/>
    <n v="910"/>
    <n v="1754"/>
    <n v="2054"/>
    <n v="1955"/>
    <n v="1777"/>
    <m/>
    <n v="5785"/>
    <n v="852"/>
    <n v="1276"/>
    <n v="647"/>
    <n v="20"/>
    <n v="658"/>
    <n v="138"/>
    <n v="8172"/>
    <n v="125"/>
    <n v="144"/>
    <n v="298"/>
    <n v="447"/>
    <n v="7"/>
    <m/>
    <n v="4"/>
    <n v="179"/>
    <m/>
    <n v="6621"/>
    <n v="2755"/>
    <m/>
    <n v="1864"/>
    <n v="7511"/>
    <m/>
    <n v="1"/>
    <n v="5276"/>
    <m/>
    <m/>
    <m/>
    <n v="213"/>
    <n v="110"/>
    <n v="1481"/>
    <n v="55"/>
    <n v="8"/>
    <n v="27"/>
    <n v="293"/>
    <n v="1865"/>
    <n v="48"/>
    <m/>
    <n v="543"/>
    <n v="8833"/>
    <m/>
    <n v="5241"/>
    <n v="1494"/>
    <n v="2021"/>
    <n v="59"/>
    <m/>
    <n v="139"/>
    <m/>
    <n v="422"/>
    <m/>
    <m/>
    <n v="975"/>
    <n v="480"/>
    <n v="625"/>
    <n v="112"/>
    <n v="72"/>
    <n v="215"/>
    <n v="2191"/>
    <n v="850"/>
    <n v="1276"/>
    <n v="575"/>
    <n v="18"/>
    <n v="183"/>
    <n v="685"/>
    <n v="8"/>
    <m/>
    <n v="270"/>
    <n v="759"/>
    <n v="82"/>
    <m/>
    <n v="68"/>
    <n v="12"/>
    <n v="1"/>
    <m/>
    <n v="27"/>
    <n v="310"/>
    <n v="1826"/>
    <n v="38"/>
    <n v="1440"/>
    <n v="201"/>
    <n v="85"/>
    <n v="117"/>
    <n v="1"/>
    <n v="889"/>
    <n v="203"/>
    <n v="742"/>
    <n v="56"/>
    <n v="3360"/>
    <n v="9"/>
    <n v="1"/>
    <n v="102"/>
    <n v="761"/>
    <n v="298"/>
    <m/>
    <n v="15"/>
    <n v="21"/>
    <n v="60"/>
    <n v="873"/>
    <n v="33"/>
    <n v="8"/>
    <n v="3"/>
    <m/>
    <n v="36"/>
    <n v="7156"/>
    <n v="43910"/>
    <s v="Avon/Clyde/Concord Central/Pittsburg Southwest"/>
    <s v="Urban"/>
  </r>
  <r>
    <n v="106074017"/>
    <s v="074017"/>
    <x v="36"/>
    <s v="6001 NORRIS CANYON ROAD"/>
    <s v="SAN RAMON"/>
    <s v="94583"/>
    <x v="5"/>
    <x v="4"/>
    <x v="4"/>
    <x v="2"/>
    <x v="2"/>
    <x v="0"/>
    <n v="5141"/>
    <m/>
    <m/>
    <m/>
    <m/>
    <m/>
    <n v="2128"/>
    <n v="3011"/>
    <n v="2"/>
    <m/>
    <n v="793"/>
    <n v="23"/>
    <n v="61"/>
    <n v="309"/>
    <n v="671"/>
    <n v="453"/>
    <n v="619"/>
    <n v="632"/>
    <n v="650"/>
    <n v="930"/>
    <m/>
    <n v="3559"/>
    <n v="161"/>
    <n v="246"/>
    <n v="631"/>
    <n v="1"/>
    <n v="516"/>
    <n v="27"/>
    <n v="4090"/>
    <n v="145"/>
    <n v="3"/>
    <n v="106"/>
    <n v="22"/>
    <m/>
    <n v="771"/>
    <n v="1"/>
    <n v="3"/>
    <m/>
    <n v="2769"/>
    <n v="2372"/>
    <m/>
    <n v="606"/>
    <n v="3763"/>
    <n v="771"/>
    <n v="1"/>
    <n v="3631"/>
    <m/>
    <m/>
    <m/>
    <n v="89"/>
    <n v="42"/>
    <n v="541"/>
    <n v="37"/>
    <m/>
    <n v="39"/>
    <n v="93"/>
    <n v="654"/>
    <n v="15"/>
    <m/>
    <n v="337"/>
    <n v="4803"/>
    <n v="1"/>
    <n v="1629"/>
    <n v="229"/>
    <n v="2922"/>
    <n v="131"/>
    <m/>
    <n v="43"/>
    <n v="2"/>
    <n v="4"/>
    <n v="181"/>
    <m/>
    <n v="255"/>
    <n v="170"/>
    <n v="119"/>
    <n v="33"/>
    <n v="65"/>
    <n v="115"/>
    <n v="636"/>
    <n v="348"/>
    <n v="556"/>
    <n v="243"/>
    <n v="790"/>
    <n v="78"/>
    <n v="419"/>
    <n v="13"/>
    <n v="10"/>
    <n v="141"/>
    <n v="367"/>
    <n v="12"/>
    <n v="771"/>
    <n v="70"/>
    <n v="4"/>
    <n v="1"/>
    <m/>
    <n v="6"/>
    <n v="103"/>
    <n v="265"/>
    <n v="8"/>
    <n v="527"/>
    <n v="117"/>
    <n v="117"/>
    <n v="49"/>
    <n v="754"/>
    <n v="498"/>
    <n v="66"/>
    <n v="822"/>
    <n v="19"/>
    <n v="1715"/>
    <n v="6"/>
    <n v="4"/>
    <n v="24"/>
    <n v="329"/>
    <n v="172"/>
    <m/>
    <n v="4"/>
    <n v="8"/>
    <n v="44"/>
    <n v="413"/>
    <n v="18"/>
    <n v="1"/>
    <m/>
    <m/>
    <n v="6"/>
    <n v="4112"/>
    <n v="17883"/>
    <s v="Alamo/Danville/Diablo/San Ramon"/>
    <s v="Urban"/>
  </r>
  <r>
    <n v="106074039"/>
    <s v="074039"/>
    <x v="37"/>
    <s v="2740 GRANT STREET"/>
    <s v="CONCORD"/>
    <s v="94520"/>
    <x v="5"/>
    <x v="3"/>
    <x v="7"/>
    <x v="2"/>
    <x v="1"/>
    <x v="0"/>
    <m/>
    <m/>
    <n v="2411"/>
    <n v="602"/>
    <m/>
    <m/>
    <n v="1397"/>
    <n v="1616"/>
    <m/>
    <m/>
    <m/>
    <n v="101"/>
    <n v="1377"/>
    <n v="413"/>
    <n v="270"/>
    <n v="295"/>
    <n v="347"/>
    <n v="156"/>
    <n v="47"/>
    <n v="7"/>
    <m/>
    <n v="1682"/>
    <n v="322"/>
    <n v="501"/>
    <n v="167"/>
    <n v="16"/>
    <n v="143"/>
    <n v="182"/>
    <n v="1287"/>
    <m/>
    <m/>
    <m/>
    <n v="30"/>
    <n v="12"/>
    <m/>
    <m/>
    <n v="1684"/>
    <m/>
    <m/>
    <n v="3013"/>
    <m/>
    <n v="10"/>
    <n v="3003"/>
    <m/>
    <m/>
    <n v="2682"/>
    <m/>
    <n v="11"/>
    <m/>
    <n v="8"/>
    <n v="28"/>
    <n v="6"/>
    <n v="91"/>
    <n v="5"/>
    <n v="134"/>
    <m/>
    <n v="5"/>
    <n v="43"/>
    <m/>
    <m/>
    <n v="3013"/>
    <m/>
    <n v="380"/>
    <n v="827"/>
    <n v="1470"/>
    <n v="2"/>
    <m/>
    <n v="263"/>
    <m/>
    <n v="71"/>
    <m/>
    <m/>
    <m/>
    <m/>
    <n v="2"/>
    <n v="1"/>
    <n v="3008"/>
    <m/>
    <m/>
    <m/>
    <m/>
    <m/>
    <m/>
    <m/>
    <m/>
    <m/>
    <m/>
    <n v="1"/>
    <n v="1"/>
    <m/>
    <m/>
    <m/>
    <m/>
    <m/>
    <m/>
    <m/>
    <m/>
    <m/>
    <m/>
    <m/>
    <m/>
    <m/>
    <m/>
    <m/>
    <m/>
    <m/>
    <m/>
    <m/>
    <n v="3013"/>
    <n v="1"/>
    <n v="4"/>
    <n v="2"/>
    <m/>
    <n v="35"/>
    <m/>
    <n v="6"/>
    <m/>
    <n v="30"/>
    <n v="2"/>
    <n v="421"/>
    <n v="4"/>
    <n v="15"/>
    <m/>
    <m/>
    <n v="2493"/>
    <n v="19236"/>
    <s v="Avon/Clyde/Concord Central/Pittsburg Southwest"/>
    <s v="Urban"/>
  </r>
  <r>
    <n v="106074097"/>
    <s v="074097"/>
    <x v="38"/>
    <s v="4501 SAND CREEK ROAD"/>
    <s v="ANTIOCH"/>
    <s v="94531"/>
    <x v="5"/>
    <x v="2"/>
    <x v="8"/>
    <x v="2"/>
    <x v="1"/>
    <x v="0"/>
    <n v="9436"/>
    <m/>
    <m/>
    <m/>
    <m/>
    <m/>
    <n v="3653"/>
    <n v="5780"/>
    <m/>
    <n v="3"/>
    <n v="1610"/>
    <m/>
    <n v="94"/>
    <n v="900"/>
    <n v="1084"/>
    <n v="600"/>
    <n v="1045"/>
    <n v="1541"/>
    <n v="1432"/>
    <n v="1129"/>
    <n v="1"/>
    <n v="5526"/>
    <n v="1187"/>
    <n v="1679"/>
    <n v="853"/>
    <n v="37"/>
    <n v="127"/>
    <n v="27"/>
    <n v="7322"/>
    <n v="102"/>
    <m/>
    <n v="57"/>
    <n v="209"/>
    <n v="9"/>
    <n v="1559"/>
    <m/>
    <n v="178"/>
    <m/>
    <n v="3959"/>
    <n v="5477"/>
    <m/>
    <n v="2022"/>
    <n v="5852"/>
    <n v="1562"/>
    <m/>
    <n v="6568"/>
    <m/>
    <m/>
    <m/>
    <n v="255"/>
    <n v="56"/>
    <n v="820"/>
    <n v="42"/>
    <m/>
    <n v="37"/>
    <n v="159"/>
    <n v="1493"/>
    <n v="6"/>
    <m/>
    <n v="765"/>
    <n v="8671"/>
    <m/>
    <n v="3624"/>
    <n v="611"/>
    <n v="5072"/>
    <n v="13"/>
    <m/>
    <n v="5"/>
    <m/>
    <n v="111"/>
    <m/>
    <m/>
    <n v="1087"/>
    <n v="294"/>
    <n v="183"/>
    <n v="42"/>
    <n v="39"/>
    <n v="85"/>
    <n v="919"/>
    <n v="373"/>
    <n v="753"/>
    <n v="205"/>
    <n v="1674"/>
    <n v="131"/>
    <n v="1455"/>
    <n v="9"/>
    <n v="47"/>
    <n v="103"/>
    <n v="450"/>
    <n v="23"/>
    <n v="1564"/>
    <n v="43"/>
    <n v="1"/>
    <n v="2"/>
    <n v="2"/>
    <n v="41"/>
    <n v="89"/>
    <n v="271"/>
    <n v="13"/>
    <n v="831"/>
    <n v="135"/>
    <n v="554"/>
    <n v="53"/>
    <n v="1579"/>
    <n v="1606"/>
    <n v="117"/>
    <n v="1352"/>
    <n v="83"/>
    <n v="2664"/>
    <n v="21"/>
    <n v="2"/>
    <n v="16"/>
    <n v="483"/>
    <n v="205"/>
    <n v="1"/>
    <n v="20"/>
    <n v="13"/>
    <n v="124"/>
    <n v="615"/>
    <n v="18"/>
    <n v="11"/>
    <n v="9"/>
    <m/>
    <n v="35"/>
    <n v="7863"/>
    <n v="27181"/>
    <s v="Brentwood Central and West/Oakley"/>
    <s v="Urban"/>
  </r>
  <r>
    <n v="106084001"/>
    <s v="084001"/>
    <x v="39"/>
    <s v="800 EAST WASHINGTON BOULEVARD"/>
    <s v="CRESCENT CITY"/>
    <s v="95531"/>
    <x v="6"/>
    <x v="5"/>
    <x v="9"/>
    <x v="6"/>
    <x v="1"/>
    <x v="2"/>
    <n v="2388"/>
    <m/>
    <m/>
    <m/>
    <m/>
    <m/>
    <n v="1000"/>
    <n v="1388"/>
    <m/>
    <m/>
    <n v="344"/>
    <n v="24"/>
    <n v="55"/>
    <n v="268"/>
    <n v="179"/>
    <n v="109"/>
    <n v="214"/>
    <n v="308"/>
    <n v="420"/>
    <n v="467"/>
    <m/>
    <n v="2078"/>
    <n v="22"/>
    <n v="58"/>
    <n v="118"/>
    <n v="96"/>
    <n v="14"/>
    <n v="2"/>
    <n v="1985"/>
    <n v="2"/>
    <n v="10"/>
    <n v="84"/>
    <n v="1"/>
    <m/>
    <n v="301"/>
    <n v="5"/>
    <m/>
    <m/>
    <n v="1719"/>
    <n v="669"/>
    <m/>
    <n v="120"/>
    <n v="1966"/>
    <n v="302"/>
    <m/>
    <n v="1680"/>
    <m/>
    <m/>
    <m/>
    <n v="144"/>
    <n v="16"/>
    <n v="201"/>
    <n v="1"/>
    <n v="4"/>
    <n v="19"/>
    <n v="83"/>
    <n v="239"/>
    <n v="1"/>
    <m/>
    <n v="127"/>
    <n v="2261"/>
    <m/>
    <n v="1137"/>
    <n v="676"/>
    <n v="381"/>
    <n v="7"/>
    <n v="1"/>
    <n v="142"/>
    <m/>
    <n v="44"/>
    <m/>
    <m/>
    <n v="298"/>
    <n v="19"/>
    <n v="70"/>
    <n v="34"/>
    <n v="16"/>
    <n v="22"/>
    <n v="290"/>
    <n v="411"/>
    <n v="285"/>
    <n v="90"/>
    <n v="320"/>
    <n v="68"/>
    <n v="26"/>
    <m/>
    <n v="12"/>
    <n v="18"/>
    <n v="106"/>
    <n v="1"/>
    <n v="302"/>
    <n v="10"/>
    <m/>
    <n v="1"/>
    <m/>
    <n v="1"/>
    <n v="23"/>
    <n v="53"/>
    <m/>
    <n v="132"/>
    <n v="8"/>
    <n v="26"/>
    <n v="24"/>
    <n v="305"/>
    <n v="20"/>
    <n v="34"/>
    <n v="335"/>
    <m/>
    <n v="1416"/>
    <n v="14"/>
    <m/>
    <n v="26"/>
    <n v="40"/>
    <n v="120"/>
    <m/>
    <n v="7"/>
    <m/>
    <n v="8"/>
    <n v="72"/>
    <n v="3"/>
    <n v="9"/>
    <n v="2"/>
    <m/>
    <n v="1"/>
    <n v="2086"/>
    <n v="7286"/>
    <s v="Crescent City/Gasquet/Klamath/Smith River"/>
    <s v="Rural"/>
  </r>
  <r>
    <n v="106090793"/>
    <s v="090793"/>
    <x v="40"/>
    <s v="2170 SOUTH AVENUE"/>
    <s v="SOUTH LAKE TAHOE"/>
    <s v="96150"/>
    <x v="7"/>
    <x v="4"/>
    <x v="5"/>
    <x v="7"/>
    <x v="1"/>
    <x v="2"/>
    <n v="2333"/>
    <n v="83"/>
    <m/>
    <m/>
    <m/>
    <m/>
    <n v="1019"/>
    <n v="1397"/>
    <m/>
    <m/>
    <n v="369"/>
    <n v="28"/>
    <n v="58"/>
    <n v="299"/>
    <n v="273"/>
    <n v="165"/>
    <n v="330"/>
    <n v="368"/>
    <n v="269"/>
    <n v="257"/>
    <m/>
    <n v="1871"/>
    <n v="25"/>
    <n v="391"/>
    <n v="78"/>
    <n v="13"/>
    <n v="35"/>
    <n v="3"/>
    <n v="1940"/>
    <m/>
    <n v="1"/>
    <n v="7"/>
    <n v="76"/>
    <n v="46"/>
    <n v="345"/>
    <n v="1"/>
    <m/>
    <m/>
    <n v="1325"/>
    <n v="1091"/>
    <m/>
    <n v="741"/>
    <n v="1328"/>
    <n v="346"/>
    <n v="1"/>
    <n v="1798"/>
    <n v="6"/>
    <m/>
    <n v="76"/>
    <n v="88"/>
    <n v="18"/>
    <n v="41"/>
    <n v="8"/>
    <n v="6"/>
    <n v="26"/>
    <n v="23"/>
    <n v="315"/>
    <n v="11"/>
    <m/>
    <n v="83"/>
    <n v="2333"/>
    <m/>
    <n v="750"/>
    <n v="687"/>
    <n v="714"/>
    <n v="25"/>
    <m/>
    <n v="94"/>
    <m/>
    <n v="146"/>
    <m/>
    <m/>
    <n v="131"/>
    <n v="42"/>
    <n v="52"/>
    <n v="11"/>
    <n v="40"/>
    <n v="41"/>
    <n v="151"/>
    <n v="194"/>
    <n v="302"/>
    <n v="66"/>
    <n v="378"/>
    <n v="56"/>
    <n v="233"/>
    <n v="2"/>
    <n v="10"/>
    <n v="38"/>
    <n v="241"/>
    <n v="82"/>
    <n v="346"/>
    <n v="30"/>
    <m/>
    <n v="1"/>
    <m/>
    <n v="7"/>
    <n v="25"/>
    <n v="42"/>
    <n v="5"/>
    <n v="222"/>
    <n v="22"/>
    <n v="31"/>
    <n v="16"/>
    <n v="342"/>
    <n v="355"/>
    <n v="45"/>
    <n v="84"/>
    <n v="9"/>
    <n v="1180"/>
    <n v="24"/>
    <n v="6"/>
    <n v="14"/>
    <n v="105"/>
    <n v="111"/>
    <n v="1"/>
    <n v="7"/>
    <n v="5"/>
    <n v="59"/>
    <n v="67"/>
    <n v="15"/>
    <n v="3"/>
    <n v="6"/>
    <m/>
    <n v="10"/>
    <n v="1983"/>
    <n v="9149"/>
    <s v="South Lake Tahoe"/>
    <s v="Rural"/>
  </r>
  <r>
    <n v="106090933"/>
    <s v="090933"/>
    <x v="41"/>
    <s v="1100 MARSHALL WAY"/>
    <s v="PLACERVILLE"/>
    <s v="95667"/>
    <x v="7"/>
    <x v="4"/>
    <x v="5"/>
    <x v="7"/>
    <x v="1"/>
    <x v="2"/>
    <n v="5305"/>
    <n v="363"/>
    <m/>
    <m/>
    <m/>
    <m/>
    <n v="2383"/>
    <n v="3285"/>
    <m/>
    <m/>
    <n v="520"/>
    <n v="3"/>
    <n v="75"/>
    <n v="452"/>
    <n v="397"/>
    <n v="331"/>
    <n v="743"/>
    <n v="887"/>
    <n v="986"/>
    <n v="1274"/>
    <m/>
    <n v="2705"/>
    <n v="30"/>
    <n v="2844"/>
    <n v="28"/>
    <n v="20"/>
    <n v="34"/>
    <n v="7"/>
    <n v="4387"/>
    <n v="89"/>
    <n v="18"/>
    <n v="276"/>
    <n v="365"/>
    <n v="1"/>
    <n v="510"/>
    <n v="20"/>
    <n v="2"/>
    <m/>
    <n v="3711"/>
    <n v="1957"/>
    <m/>
    <n v="1024"/>
    <n v="4132"/>
    <n v="510"/>
    <n v="2"/>
    <n v="3647"/>
    <n v="24"/>
    <m/>
    <n v="344"/>
    <n v="244"/>
    <n v="25"/>
    <n v="549"/>
    <n v="41"/>
    <n v="11"/>
    <n v="39"/>
    <n v="153"/>
    <n v="568"/>
    <n v="23"/>
    <m/>
    <n v="199"/>
    <n v="5469"/>
    <m/>
    <n v="2960"/>
    <n v="1476"/>
    <n v="1087"/>
    <n v="33"/>
    <m/>
    <n v="15"/>
    <m/>
    <n v="94"/>
    <n v="3"/>
    <m/>
    <n v="594"/>
    <n v="145"/>
    <n v="114"/>
    <n v="38"/>
    <n v="52"/>
    <n v="77"/>
    <n v="707"/>
    <n v="598"/>
    <n v="688"/>
    <n v="253"/>
    <n v="539"/>
    <n v="146"/>
    <n v="378"/>
    <n v="7"/>
    <n v="12"/>
    <n v="84"/>
    <n v="378"/>
    <n v="349"/>
    <n v="509"/>
    <n v="28"/>
    <n v="6"/>
    <n v="1"/>
    <n v="1"/>
    <n v="10"/>
    <n v="105"/>
    <n v="326"/>
    <n v="5"/>
    <n v="588"/>
    <n v="60"/>
    <n v="19"/>
    <n v="38"/>
    <n v="513"/>
    <n v="440"/>
    <n v="96"/>
    <n v="1365"/>
    <n v="11"/>
    <n v="2056"/>
    <n v="56"/>
    <n v="8"/>
    <n v="51"/>
    <n v="230"/>
    <n v="246"/>
    <n v="3"/>
    <n v="22"/>
    <n v="6"/>
    <n v="55"/>
    <n v="318"/>
    <n v="23"/>
    <n v="6"/>
    <n v="12"/>
    <m/>
    <n v="29"/>
    <n v="4603"/>
    <n v="25066"/>
    <s v="Cool/Diamond Springs/Latrobe/Pilot Hill/Placerville"/>
    <s v="Rural"/>
  </r>
  <r>
    <n v="106094002"/>
    <s v="094002"/>
    <x v="42"/>
    <s v="935-B SPRING STREET"/>
    <s v="PLACERVILLE"/>
    <s v="95667"/>
    <x v="7"/>
    <x v="5"/>
    <x v="5"/>
    <x v="7"/>
    <x v="0"/>
    <x v="0"/>
    <m/>
    <m/>
    <n v="475"/>
    <m/>
    <m/>
    <m/>
    <n v="232"/>
    <n v="243"/>
    <m/>
    <m/>
    <m/>
    <m/>
    <n v="27"/>
    <n v="142"/>
    <n v="119"/>
    <n v="86"/>
    <n v="83"/>
    <n v="16"/>
    <n v="2"/>
    <m/>
    <m/>
    <n v="406"/>
    <n v="2"/>
    <n v="46"/>
    <n v="10"/>
    <n v="5"/>
    <n v="6"/>
    <m/>
    <n v="99"/>
    <n v="15"/>
    <m/>
    <m/>
    <n v="5"/>
    <n v="1"/>
    <m/>
    <n v="8"/>
    <n v="347"/>
    <m/>
    <m/>
    <n v="475"/>
    <m/>
    <n v="14"/>
    <n v="461"/>
    <m/>
    <m/>
    <n v="427"/>
    <m/>
    <m/>
    <m/>
    <n v="5"/>
    <n v="5"/>
    <n v="1"/>
    <n v="28"/>
    <n v="5"/>
    <n v="4"/>
    <m/>
    <m/>
    <m/>
    <m/>
    <m/>
    <n v="475"/>
    <m/>
    <n v="6"/>
    <n v="398"/>
    <n v="7"/>
    <m/>
    <n v="2"/>
    <n v="14"/>
    <n v="1"/>
    <n v="28"/>
    <n v="19"/>
    <m/>
    <m/>
    <m/>
    <m/>
    <m/>
    <n v="475"/>
    <m/>
    <m/>
    <m/>
    <m/>
    <m/>
    <m/>
    <m/>
    <m/>
    <m/>
    <m/>
    <m/>
    <m/>
    <m/>
    <m/>
    <m/>
    <m/>
    <m/>
    <m/>
    <m/>
    <m/>
    <m/>
    <m/>
    <m/>
    <m/>
    <m/>
    <m/>
    <m/>
    <m/>
    <m/>
    <n v="475"/>
    <m/>
    <m/>
    <m/>
    <m/>
    <m/>
    <m/>
    <m/>
    <m/>
    <m/>
    <m/>
    <m/>
    <m/>
    <m/>
    <m/>
    <m/>
    <m/>
    <m/>
    <n v="475"/>
    <n v="4194"/>
    <s v="Cool/Diamond Springs/Latrobe/Pilot Hill/Placerville"/>
    <s v="Rural"/>
  </r>
  <r>
    <n v="106100005"/>
    <s v="100005"/>
    <x v="43"/>
    <s v="2755 HERNDON AVENUE"/>
    <s v="CLOVIS"/>
    <s v="93611"/>
    <x v="8"/>
    <x v="0"/>
    <x v="10"/>
    <x v="3"/>
    <x v="1"/>
    <x v="0"/>
    <n v="18183"/>
    <m/>
    <m/>
    <m/>
    <m/>
    <m/>
    <n v="5641"/>
    <n v="12541"/>
    <n v="1"/>
    <m/>
    <n v="4933"/>
    <m/>
    <n v="283"/>
    <n v="3162"/>
    <n v="2833"/>
    <n v="1225"/>
    <n v="1346"/>
    <n v="1442"/>
    <n v="1403"/>
    <n v="1556"/>
    <m/>
    <n v="9796"/>
    <n v="673"/>
    <n v="5835"/>
    <n v="1221"/>
    <n v="82"/>
    <n v="510"/>
    <n v="66"/>
    <n v="13066"/>
    <n v="95"/>
    <n v="4"/>
    <n v="61"/>
    <n v="6"/>
    <n v="28"/>
    <n v="4913"/>
    <m/>
    <n v="9"/>
    <n v="1"/>
    <n v="6048"/>
    <n v="12134"/>
    <n v="1"/>
    <n v="3157"/>
    <n v="10108"/>
    <n v="4916"/>
    <n v="2"/>
    <n v="15166"/>
    <n v="1"/>
    <n v="6"/>
    <m/>
    <n v="262"/>
    <n v="251"/>
    <n v="952"/>
    <n v="34"/>
    <m/>
    <n v="65"/>
    <n v="251"/>
    <n v="1181"/>
    <n v="14"/>
    <m/>
    <n v="440"/>
    <n v="17743"/>
    <m/>
    <n v="4063"/>
    <n v="5491"/>
    <n v="8012"/>
    <n v="30"/>
    <n v="1"/>
    <n v="264"/>
    <m/>
    <n v="322"/>
    <m/>
    <m/>
    <n v="680"/>
    <n v="575"/>
    <n v="653"/>
    <n v="78"/>
    <n v="45"/>
    <n v="90"/>
    <n v="1199"/>
    <n v="708"/>
    <n v="1588"/>
    <n v="1010"/>
    <n v="5147"/>
    <n v="193"/>
    <n v="365"/>
    <n v="2"/>
    <n v="18"/>
    <n v="208"/>
    <n v="656"/>
    <n v="54"/>
    <n v="4914"/>
    <n v="84"/>
    <n v="51"/>
    <n v="1"/>
    <n v="2"/>
    <n v="47"/>
    <n v="202"/>
    <n v="629"/>
    <n v="34"/>
    <n v="1762"/>
    <n v="116"/>
    <n v="52"/>
    <n v="713"/>
    <n v="4864"/>
    <n v="654"/>
    <n v="211"/>
    <n v="582"/>
    <n v="48"/>
    <n v="8131"/>
    <n v="17"/>
    <n v="5"/>
    <n v="30"/>
    <n v="637"/>
    <n v="399"/>
    <m/>
    <n v="12"/>
    <n v="18"/>
    <n v="68"/>
    <n v="396"/>
    <n v="26"/>
    <n v="2"/>
    <n v="5"/>
    <m/>
    <n v="27"/>
    <n v="16541"/>
    <n v="61643"/>
    <s v="Auberry/Calwa/Centerville/Clovis East/Del Rey/Fowler/Friant/Sanger/Shaver Lake"/>
    <s v="Rural"/>
  </r>
  <r>
    <n v="106100697"/>
    <s v="100697"/>
    <x v="44"/>
    <s v="1191 PHELPS AVENUE"/>
    <s v="COALINGA"/>
    <s v="93210"/>
    <x v="8"/>
    <x v="4"/>
    <x v="11"/>
    <x v="8"/>
    <x v="3"/>
    <x v="2"/>
    <n v="192"/>
    <n v="52"/>
    <m/>
    <m/>
    <m/>
    <m/>
    <n v="101"/>
    <n v="143"/>
    <m/>
    <m/>
    <m/>
    <m/>
    <n v="2"/>
    <n v="13"/>
    <n v="17"/>
    <n v="21"/>
    <n v="40"/>
    <n v="33"/>
    <n v="48"/>
    <n v="70"/>
    <m/>
    <n v="144"/>
    <n v="5"/>
    <n v="89"/>
    <n v="1"/>
    <m/>
    <n v="5"/>
    <m/>
    <n v="170"/>
    <m/>
    <m/>
    <n v="16"/>
    <n v="49"/>
    <m/>
    <m/>
    <n v="9"/>
    <m/>
    <m/>
    <n v="177"/>
    <n v="67"/>
    <m/>
    <n v="54"/>
    <n v="190"/>
    <m/>
    <m/>
    <n v="149"/>
    <n v="12"/>
    <m/>
    <n v="28"/>
    <n v="18"/>
    <m/>
    <n v="7"/>
    <n v="1"/>
    <n v="8"/>
    <n v="4"/>
    <n v="13"/>
    <n v="2"/>
    <n v="1"/>
    <n v="1"/>
    <n v="51"/>
    <n v="193"/>
    <m/>
    <n v="113"/>
    <n v="76"/>
    <n v="32"/>
    <n v="2"/>
    <m/>
    <n v="11"/>
    <m/>
    <n v="10"/>
    <m/>
    <m/>
    <n v="13"/>
    <n v="2"/>
    <n v="18"/>
    <m/>
    <n v="4"/>
    <n v="8"/>
    <n v="42"/>
    <n v="42"/>
    <n v="16"/>
    <n v="27"/>
    <m/>
    <n v="9"/>
    <n v="3"/>
    <m/>
    <m/>
    <n v="15"/>
    <n v="16"/>
    <n v="29"/>
    <m/>
    <n v="1"/>
    <m/>
    <m/>
    <m/>
    <m/>
    <m/>
    <n v="1"/>
    <m/>
    <m/>
    <m/>
    <m/>
    <m/>
    <m/>
    <m/>
    <n v="2"/>
    <n v="7"/>
    <m/>
    <n v="233"/>
    <m/>
    <m/>
    <n v="2"/>
    <n v="1"/>
    <n v="19"/>
    <m/>
    <n v="4"/>
    <m/>
    <n v="2"/>
    <n v="2"/>
    <n v="1"/>
    <m/>
    <m/>
    <m/>
    <m/>
    <n v="213"/>
    <n v="17157"/>
    <s v="Coalinga"/>
    <s v="Rural"/>
  </r>
  <r>
    <n v="106100717"/>
    <s v="100717"/>
    <x v="45"/>
    <s v="2823 FRESNO STREET"/>
    <s v="FRESNO"/>
    <s v="93721"/>
    <x v="8"/>
    <x v="6"/>
    <x v="11"/>
    <x v="9"/>
    <x v="1"/>
    <x v="1"/>
    <n v="39097"/>
    <n v="383"/>
    <n v="3919"/>
    <m/>
    <n v="638"/>
    <m/>
    <n v="19612"/>
    <n v="24423"/>
    <n v="2"/>
    <m/>
    <n v="6412"/>
    <n v="252"/>
    <n v="1611"/>
    <n v="7322"/>
    <n v="5703"/>
    <n v="4830"/>
    <n v="6752"/>
    <n v="5234"/>
    <n v="3331"/>
    <n v="2590"/>
    <m/>
    <n v="14318"/>
    <n v="4142"/>
    <n v="21088"/>
    <n v="3207"/>
    <n v="165"/>
    <n v="997"/>
    <n v="120"/>
    <n v="31982"/>
    <n v="213"/>
    <n v="608"/>
    <n v="810"/>
    <n v="2079"/>
    <n v="1227"/>
    <n v="6019"/>
    <n v="407"/>
    <n v="692"/>
    <m/>
    <n v="24442"/>
    <n v="19595"/>
    <m/>
    <n v="3920"/>
    <n v="33965"/>
    <n v="6116"/>
    <n v="36"/>
    <n v="32325"/>
    <n v="238"/>
    <n v="667"/>
    <n v="306"/>
    <n v="467"/>
    <n v="299"/>
    <n v="2646"/>
    <n v="310"/>
    <n v="403"/>
    <n v="1039"/>
    <n v="987"/>
    <n v="4292"/>
    <n v="58"/>
    <m/>
    <n v="815"/>
    <n v="43222"/>
    <m/>
    <n v="10111"/>
    <n v="25547"/>
    <n v="4515"/>
    <n v="332"/>
    <n v="316"/>
    <n v="1693"/>
    <m/>
    <n v="1523"/>
    <m/>
    <m/>
    <n v="2060"/>
    <n v="1211"/>
    <n v="1250"/>
    <n v="198"/>
    <n v="4365"/>
    <n v="816"/>
    <n v="4894"/>
    <n v="1977"/>
    <n v="2823"/>
    <n v="1407"/>
    <n v="7216"/>
    <n v="875"/>
    <n v="1505"/>
    <n v="49"/>
    <n v="238"/>
    <n v="1682"/>
    <n v="4288"/>
    <n v="1148"/>
    <n v="6035"/>
    <n v="1003"/>
    <n v="60"/>
    <n v="62"/>
    <n v="13"/>
    <n v="142"/>
    <n v="756"/>
    <n v="2761"/>
    <n v="125"/>
    <n v="2644"/>
    <n v="292"/>
    <n v="107"/>
    <n v="558"/>
    <n v="5979"/>
    <n v="2484"/>
    <n v="957"/>
    <n v="5603"/>
    <n v="69"/>
    <n v="20422"/>
    <n v="873"/>
    <n v="61"/>
    <n v="189"/>
    <n v="1814"/>
    <n v="1253"/>
    <n v="71"/>
    <n v="130"/>
    <n v="44"/>
    <n v="413"/>
    <n v="1253"/>
    <n v="205"/>
    <n v="385"/>
    <n v="97"/>
    <m/>
    <n v="364"/>
    <n v="36885"/>
    <n v="264987"/>
    <s v="Fresno West Central"/>
    <s v="Urban"/>
  </r>
  <r>
    <n v="106100797"/>
    <s v="100797"/>
    <x v="46"/>
    <s v="372 WEST CYPRESS AVENUE"/>
    <s v="REEDLEY"/>
    <s v="93654"/>
    <x v="8"/>
    <x v="5"/>
    <x v="11"/>
    <x v="9"/>
    <x v="1"/>
    <x v="2"/>
    <n v="3483"/>
    <m/>
    <m/>
    <m/>
    <m/>
    <m/>
    <n v="991"/>
    <n v="2492"/>
    <m/>
    <m/>
    <n v="1428"/>
    <m/>
    <n v="175"/>
    <n v="848"/>
    <n v="507"/>
    <n v="113"/>
    <n v="74"/>
    <n v="103"/>
    <n v="73"/>
    <n v="162"/>
    <m/>
    <n v="489"/>
    <n v="6"/>
    <n v="2879"/>
    <n v="10"/>
    <n v="2"/>
    <n v="80"/>
    <n v="17"/>
    <n v="2012"/>
    <n v="2"/>
    <m/>
    <n v="27"/>
    <m/>
    <n v="15"/>
    <n v="1422"/>
    <n v="1"/>
    <n v="4"/>
    <m/>
    <n v="343"/>
    <n v="3140"/>
    <m/>
    <n v="526"/>
    <n v="1529"/>
    <n v="1428"/>
    <m/>
    <n v="3210"/>
    <m/>
    <m/>
    <n v="69"/>
    <n v="132"/>
    <n v="10"/>
    <n v="1"/>
    <n v="1"/>
    <n v="6"/>
    <n v="15"/>
    <n v="8"/>
    <n v="19"/>
    <n v="12"/>
    <m/>
    <n v="43"/>
    <n v="3440"/>
    <m/>
    <n v="294"/>
    <n v="2659"/>
    <n v="427"/>
    <n v="2"/>
    <m/>
    <n v="17"/>
    <m/>
    <n v="83"/>
    <m/>
    <n v="1"/>
    <n v="64"/>
    <n v="16"/>
    <n v="37"/>
    <n v="11"/>
    <n v="11"/>
    <n v="8"/>
    <n v="83"/>
    <n v="101"/>
    <n v="71"/>
    <n v="105"/>
    <n v="1470"/>
    <n v="24"/>
    <n v="4"/>
    <m/>
    <m/>
    <n v="17"/>
    <n v="31"/>
    <n v="2"/>
    <n v="1428"/>
    <n v="2"/>
    <m/>
    <m/>
    <m/>
    <m/>
    <n v="2"/>
    <n v="2"/>
    <m/>
    <n v="5"/>
    <n v="5"/>
    <m/>
    <n v="40"/>
    <n v="1423"/>
    <n v="1"/>
    <n v="6"/>
    <n v="1249"/>
    <m/>
    <n v="748"/>
    <n v="1"/>
    <m/>
    <n v="7"/>
    <n v="27"/>
    <n v="34"/>
    <m/>
    <m/>
    <m/>
    <n v="5"/>
    <n v="29"/>
    <n v="4"/>
    <m/>
    <n v="1"/>
    <m/>
    <n v="4"/>
    <n v="3371"/>
    <n v="6931"/>
    <s v="Orange Cove/Parlier/Reedley/Squaw Valley/Tivy Valley/Wonder Valley"/>
    <s v="Rural"/>
  </r>
  <r>
    <n v="106100899"/>
    <s v="100899"/>
    <x v="47"/>
    <s v="1303 EAST HERNDON AVENUE"/>
    <s v="FRESNO"/>
    <s v="93720"/>
    <x v="8"/>
    <x v="1"/>
    <x v="10"/>
    <x v="3"/>
    <x v="1"/>
    <x v="0"/>
    <n v="22972"/>
    <m/>
    <m/>
    <m/>
    <m/>
    <m/>
    <n v="8962"/>
    <n v="14009"/>
    <m/>
    <n v="1"/>
    <n v="3184"/>
    <m/>
    <n v="362"/>
    <n v="2720"/>
    <n v="2171"/>
    <n v="1484"/>
    <n v="2579"/>
    <n v="3242"/>
    <n v="3320"/>
    <n v="3910"/>
    <m/>
    <n v="11770"/>
    <n v="1511"/>
    <n v="7855"/>
    <n v="1547"/>
    <n v="59"/>
    <n v="138"/>
    <n v="92"/>
    <n v="18887"/>
    <n v="163"/>
    <n v="87"/>
    <n v="405"/>
    <n v="212"/>
    <n v="47"/>
    <n v="3163"/>
    <m/>
    <n v="8"/>
    <m/>
    <n v="10452"/>
    <n v="12520"/>
    <m/>
    <n v="3244"/>
    <n v="16552"/>
    <n v="3175"/>
    <n v="1"/>
    <n v="15920"/>
    <m/>
    <m/>
    <n v="1"/>
    <n v="625"/>
    <n v="870"/>
    <n v="1717"/>
    <n v="184"/>
    <n v="4"/>
    <n v="188"/>
    <n v="691"/>
    <n v="2702"/>
    <n v="70"/>
    <m/>
    <n v="2198"/>
    <n v="20774"/>
    <m/>
    <n v="9888"/>
    <n v="7933"/>
    <n v="4654"/>
    <n v="176"/>
    <m/>
    <n v="120"/>
    <m/>
    <n v="185"/>
    <n v="6"/>
    <n v="10"/>
    <n v="1378"/>
    <n v="848"/>
    <n v="892"/>
    <n v="194"/>
    <n v="99"/>
    <n v="285"/>
    <n v="3539"/>
    <n v="1825"/>
    <n v="2327"/>
    <n v="1323"/>
    <n v="3468"/>
    <n v="402"/>
    <n v="1078"/>
    <n v="35"/>
    <n v="10"/>
    <n v="503"/>
    <n v="1474"/>
    <n v="124"/>
    <n v="3168"/>
    <n v="214"/>
    <n v="71"/>
    <n v="9"/>
    <n v="6"/>
    <n v="64"/>
    <n v="377"/>
    <n v="2587"/>
    <n v="86"/>
    <n v="2257"/>
    <n v="276"/>
    <n v="81"/>
    <n v="339"/>
    <n v="3109"/>
    <n v="1630"/>
    <n v="377"/>
    <n v="1354"/>
    <n v="82"/>
    <n v="10053"/>
    <n v="24"/>
    <n v="14"/>
    <n v="89"/>
    <n v="1338"/>
    <n v="770"/>
    <n v="2"/>
    <n v="34"/>
    <n v="29"/>
    <n v="209"/>
    <n v="1233"/>
    <n v="55"/>
    <n v="14"/>
    <n v="9"/>
    <m/>
    <n v="31"/>
    <n v="19121"/>
    <n v="91048"/>
    <s v="Fresno North Central"/>
    <s v="Urban"/>
  </r>
  <r>
    <n v="106104023"/>
    <s v="104023"/>
    <x v="48"/>
    <s v="7173 N. SHARON AVENUE"/>
    <s v="FRESNO"/>
    <s v="93720"/>
    <x v="8"/>
    <x v="3"/>
    <x v="10"/>
    <x v="3"/>
    <x v="2"/>
    <x v="0"/>
    <n v="1698"/>
    <m/>
    <m/>
    <m/>
    <m/>
    <m/>
    <n v="700"/>
    <n v="998"/>
    <m/>
    <m/>
    <m/>
    <m/>
    <m/>
    <n v="9"/>
    <n v="17"/>
    <n v="36"/>
    <n v="154"/>
    <n v="332"/>
    <n v="547"/>
    <n v="603"/>
    <m/>
    <n v="1396"/>
    <n v="52"/>
    <n v="198"/>
    <n v="51"/>
    <m/>
    <m/>
    <n v="1"/>
    <n v="30"/>
    <m/>
    <m/>
    <n v="9"/>
    <n v="1659"/>
    <m/>
    <m/>
    <m/>
    <m/>
    <m/>
    <m/>
    <n v="1698"/>
    <m/>
    <n v="1311"/>
    <n v="387"/>
    <m/>
    <m/>
    <n v="918"/>
    <m/>
    <m/>
    <m/>
    <n v="119"/>
    <m/>
    <n v="202"/>
    <m/>
    <m/>
    <n v="6"/>
    <n v="1"/>
    <n v="452"/>
    <m/>
    <m/>
    <n v="35"/>
    <n v="1663"/>
    <m/>
    <n v="1430"/>
    <n v="51"/>
    <n v="184"/>
    <n v="32"/>
    <m/>
    <m/>
    <m/>
    <n v="1"/>
    <m/>
    <m/>
    <m/>
    <m/>
    <m/>
    <m/>
    <m/>
    <m/>
    <n v="1"/>
    <m/>
    <m/>
    <m/>
    <m/>
    <m/>
    <m/>
    <m/>
    <m/>
    <n v="2"/>
    <m/>
    <n v="1695"/>
    <m/>
    <m/>
    <m/>
    <m/>
    <m/>
    <m/>
    <m/>
    <n v="29"/>
    <m/>
    <n v="5"/>
    <m/>
    <m/>
    <m/>
    <m/>
    <n v="3"/>
    <n v="1"/>
    <n v="30"/>
    <m/>
    <n v="1630"/>
    <m/>
    <m/>
    <m/>
    <m/>
    <m/>
    <m/>
    <m/>
    <m/>
    <m/>
    <m/>
    <m/>
    <m/>
    <m/>
    <m/>
    <m/>
    <n v="1698"/>
    <n v="18803"/>
    <s v="Fresno Northwest"/>
    <s v="Urban"/>
  </r>
  <r>
    <n v="106104047"/>
    <s v="104047"/>
    <x v="49"/>
    <s v="6125 NORTH FRESNO STREET"/>
    <s v="FRESNO"/>
    <s v="93710"/>
    <x v="8"/>
    <x v="5"/>
    <x v="10"/>
    <x v="3"/>
    <x v="2"/>
    <x v="0"/>
    <n v="2194"/>
    <m/>
    <m/>
    <m/>
    <m/>
    <m/>
    <n v="950"/>
    <n v="1244"/>
    <m/>
    <m/>
    <m/>
    <m/>
    <n v="4"/>
    <n v="15"/>
    <n v="60"/>
    <n v="154"/>
    <n v="500"/>
    <n v="813"/>
    <n v="542"/>
    <n v="106"/>
    <m/>
    <n v="1674"/>
    <n v="47"/>
    <n v="402"/>
    <n v="45"/>
    <n v="8"/>
    <n v="18"/>
    <m/>
    <n v="2191"/>
    <m/>
    <m/>
    <m/>
    <n v="1"/>
    <n v="2"/>
    <m/>
    <m/>
    <m/>
    <m/>
    <m/>
    <n v="2194"/>
    <m/>
    <n v="2191"/>
    <n v="3"/>
    <m/>
    <m/>
    <n v="1993"/>
    <m/>
    <m/>
    <m/>
    <n v="8"/>
    <n v="143"/>
    <n v="32"/>
    <m/>
    <m/>
    <m/>
    <m/>
    <n v="18"/>
    <m/>
    <m/>
    <n v="5"/>
    <n v="2189"/>
    <m/>
    <n v="1015"/>
    <n v="8"/>
    <n v="986"/>
    <n v="161"/>
    <m/>
    <n v="16"/>
    <m/>
    <n v="8"/>
    <m/>
    <m/>
    <m/>
    <n v="41"/>
    <m/>
    <m/>
    <m/>
    <m/>
    <m/>
    <n v="1"/>
    <n v="5"/>
    <n v="83"/>
    <m/>
    <m/>
    <n v="1937"/>
    <n v="6"/>
    <m/>
    <m/>
    <n v="113"/>
    <n v="8"/>
    <m/>
    <n v="21"/>
    <m/>
    <n v="1"/>
    <m/>
    <m/>
    <m/>
    <m/>
    <m/>
    <n v="7"/>
    <n v="12"/>
    <n v="39"/>
    <n v="58"/>
    <m/>
    <n v="1963"/>
    <n v="20"/>
    <n v="1"/>
    <n v="70"/>
    <n v="2"/>
    <n v="1"/>
    <m/>
    <m/>
    <n v="108"/>
    <n v="10"/>
    <m/>
    <m/>
    <m/>
    <n v="29"/>
    <n v="3"/>
    <m/>
    <m/>
    <m/>
    <m/>
    <n v="6"/>
    <n v="2037"/>
    <n v="3814"/>
    <s v="Fresno North Central"/>
    <s v="Urban"/>
  </r>
  <r>
    <n v="106104062"/>
    <s v="104062"/>
    <x v="50"/>
    <s v="7300 NORTH FRESNO STREET"/>
    <s v="FRESNO"/>
    <s v="93720"/>
    <x v="8"/>
    <x v="2"/>
    <x v="10"/>
    <x v="3"/>
    <x v="1"/>
    <x v="0"/>
    <n v="7891"/>
    <m/>
    <m/>
    <m/>
    <m/>
    <m/>
    <n v="3040"/>
    <n v="4851"/>
    <m/>
    <m/>
    <n v="1284"/>
    <m/>
    <n v="83"/>
    <n v="807"/>
    <n v="755"/>
    <n v="408"/>
    <n v="739"/>
    <n v="1100"/>
    <n v="1346"/>
    <n v="1369"/>
    <m/>
    <n v="4488"/>
    <n v="401"/>
    <n v="2303"/>
    <n v="602"/>
    <n v="48"/>
    <n v="45"/>
    <n v="4"/>
    <n v="6189"/>
    <n v="84"/>
    <n v="1"/>
    <n v="82"/>
    <n v="204"/>
    <n v="47"/>
    <n v="1213"/>
    <m/>
    <n v="71"/>
    <m/>
    <n v="4003"/>
    <n v="3888"/>
    <m/>
    <n v="1260"/>
    <n v="5416"/>
    <n v="1215"/>
    <m/>
    <n v="5371"/>
    <n v="3"/>
    <n v="3"/>
    <n v="2"/>
    <n v="184"/>
    <n v="47"/>
    <n v="579"/>
    <n v="33"/>
    <m/>
    <n v="34"/>
    <n v="177"/>
    <n v="1448"/>
    <n v="9"/>
    <n v="1"/>
    <n v="925"/>
    <n v="6965"/>
    <n v="1"/>
    <n v="3493"/>
    <n v="177"/>
    <n v="4115"/>
    <n v="23"/>
    <m/>
    <m/>
    <m/>
    <n v="82"/>
    <n v="1"/>
    <m/>
    <n v="889"/>
    <n v="162"/>
    <n v="432"/>
    <n v="68"/>
    <n v="31"/>
    <n v="73"/>
    <n v="1081"/>
    <n v="397"/>
    <n v="646"/>
    <n v="249"/>
    <n v="1234"/>
    <n v="79"/>
    <n v="579"/>
    <n v="9"/>
    <n v="64"/>
    <n v="108"/>
    <n v="517"/>
    <n v="58"/>
    <n v="1215"/>
    <n v="155"/>
    <n v="6"/>
    <n v="7"/>
    <m/>
    <n v="20"/>
    <n v="169"/>
    <n v="390"/>
    <n v="8"/>
    <n v="916"/>
    <n v="58"/>
    <n v="226"/>
    <n v="5"/>
    <n v="1209"/>
    <n v="798"/>
    <n v="118"/>
    <n v="1823"/>
    <n v="32"/>
    <n v="1951"/>
    <n v="17"/>
    <n v="5"/>
    <n v="25"/>
    <n v="351"/>
    <n v="300"/>
    <n v="1"/>
    <n v="9"/>
    <n v="4"/>
    <n v="71"/>
    <n v="359"/>
    <n v="11"/>
    <n v="5"/>
    <m/>
    <m/>
    <n v="12"/>
    <n v="6721"/>
    <n v="26545"/>
    <s v="Fresno North Central"/>
    <s v="Urban"/>
  </r>
  <r>
    <n v="106104089"/>
    <s v="104089"/>
    <x v="51"/>
    <s v="4411 E. KINGS CANYON ROAD"/>
    <s v="FRESNO"/>
    <s v="93702"/>
    <x v="8"/>
    <x v="5"/>
    <x v="11"/>
    <x v="9"/>
    <x v="1"/>
    <x v="0"/>
    <m/>
    <m/>
    <n v="177"/>
    <m/>
    <m/>
    <m/>
    <n v="125"/>
    <n v="52"/>
    <m/>
    <m/>
    <n v="1"/>
    <m/>
    <n v="5"/>
    <n v="51"/>
    <n v="56"/>
    <n v="27"/>
    <n v="28"/>
    <n v="8"/>
    <n v="1"/>
    <m/>
    <m/>
    <n v="48"/>
    <n v="32"/>
    <n v="79"/>
    <n v="12"/>
    <m/>
    <n v="6"/>
    <m/>
    <n v="46"/>
    <n v="21"/>
    <m/>
    <m/>
    <m/>
    <m/>
    <m/>
    <n v="11"/>
    <n v="99"/>
    <m/>
    <m/>
    <n v="177"/>
    <m/>
    <n v="2"/>
    <n v="175"/>
    <m/>
    <m/>
    <n v="33"/>
    <m/>
    <m/>
    <m/>
    <m/>
    <n v="1"/>
    <m/>
    <n v="96"/>
    <n v="36"/>
    <n v="1"/>
    <m/>
    <m/>
    <n v="10"/>
    <m/>
    <m/>
    <n v="177"/>
    <m/>
    <n v="1"/>
    <n v="123"/>
    <m/>
    <m/>
    <n v="52"/>
    <n v="1"/>
    <m/>
    <m/>
    <m/>
    <m/>
    <m/>
    <m/>
    <m/>
    <m/>
    <n v="177"/>
    <m/>
    <m/>
    <m/>
    <m/>
    <m/>
    <m/>
    <m/>
    <m/>
    <m/>
    <m/>
    <m/>
    <m/>
    <m/>
    <m/>
    <m/>
    <m/>
    <m/>
    <m/>
    <m/>
    <m/>
    <m/>
    <m/>
    <m/>
    <m/>
    <m/>
    <m/>
    <m/>
    <m/>
    <m/>
    <n v="174"/>
    <m/>
    <n v="3"/>
    <m/>
    <m/>
    <m/>
    <m/>
    <m/>
    <m/>
    <m/>
    <m/>
    <m/>
    <m/>
    <m/>
    <m/>
    <m/>
    <m/>
    <m/>
    <n v="177"/>
    <n v="5363"/>
    <s v="Fresno East Central"/>
    <s v="Urban"/>
  </r>
  <r>
    <n v="106105029"/>
    <s v="105029"/>
    <x v="52"/>
    <s v="15 E. Audubon Drive"/>
    <s v="FRESNO"/>
    <s v="93720"/>
    <x v="8"/>
    <x v="3"/>
    <x v="10"/>
    <x v="3"/>
    <x v="1"/>
    <x v="0"/>
    <n v="3361"/>
    <m/>
    <m/>
    <m/>
    <m/>
    <m/>
    <n v="1349"/>
    <n v="2012"/>
    <m/>
    <m/>
    <m/>
    <m/>
    <n v="17"/>
    <n v="118"/>
    <n v="342"/>
    <n v="514"/>
    <n v="630"/>
    <n v="770"/>
    <n v="607"/>
    <n v="363"/>
    <m/>
    <n v="2364"/>
    <n v="109"/>
    <n v="716"/>
    <n v="63"/>
    <n v="17"/>
    <n v="82"/>
    <n v="10"/>
    <n v="3117"/>
    <n v="2"/>
    <n v="2"/>
    <n v="3"/>
    <n v="129"/>
    <n v="85"/>
    <m/>
    <n v="1"/>
    <n v="22"/>
    <m/>
    <m/>
    <n v="3361"/>
    <m/>
    <n v="2849"/>
    <n v="512"/>
    <m/>
    <m/>
    <n v="2725"/>
    <m/>
    <m/>
    <m/>
    <n v="19"/>
    <n v="124"/>
    <n v="104"/>
    <n v="2"/>
    <n v="2"/>
    <n v="4"/>
    <n v="28"/>
    <n v="352"/>
    <n v="1"/>
    <m/>
    <n v="9"/>
    <n v="3352"/>
    <m/>
    <n v="1593"/>
    <n v="67"/>
    <n v="1618"/>
    <n v="3"/>
    <m/>
    <n v="46"/>
    <m/>
    <n v="34"/>
    <m/>
    <m/>
    <n v="25"/>
    <n v="157"/>
    <n v="1029"/>
    <n v="17"/>
    <n v="5"/>
    <n v="22"/>
    <n v="977"/>
    <n v="56"/>
    <n v="643"/>
    <n v="35"/>
    <n v="2"/>
    <n v="37"/>
    <n v="59"/>
    <n v="7"/>
    <m/>
    <n v="105"/>
    <n v="176"/>
    <n v="9"/>
    <m/>
    <n v="25"/>
    <n v="45"/>
    <m/>
    <m/>
    <m/>
    <n v="106"/>
    <n v="884"/>
    <n v="7"/>
    <n v="1674"/>
    <n v="5"/>
    <m/>
    <n v="5"/>
    <m/>
    <n v="121"/>
    <n v="42"/>
    <n v="85"/>
    <n v="13"/>
    <n v="349"/>
    <m/>
    <m/>
    <n v="1"/>
    <n v="535"/>
    <n v="10"/>
    <m/>
    <n v="1"/>
    <n v="6"/>
    <n v="15"/>
    <n v="87"/>
    <m/>
    <m/>
    <m/>
    <m/>
    <n v="7"/>
    <n v="2699"/>
    <n v="12099"/>
    <s v="Fresno Northwest"/>
    <s v="Urban"/>
  </r>
  <r>
    <n v="106110889"/>
    <s v="110889"/>
    <x v="53"/>
    <s v="1133 WEST SYCAMORE STREET"/>
    <s v="WILLOWS"/>
    <s v="95988"/>
    <x v="9"/>
    <x v="5"/>
    <x v="6"/>
    <x v="4"/>
    <x v="1"/>
    <x v="2"/>
    <n v="229"/>
    <n v="23"/>
    <m/>
    <m/>
    <m/>
    <m/>
    <n v="116"/>
    <n v="136"/>
    <m/>
    <m/>
    <m/>
    <n v="2"/>
    <n v="2"/>
    <n v="11"/>
    <n v="18"/>
    <n v="22"/>
    <n v="37"/>
    <n v="40"/>
    <n v="58"/>
    <n v="62"/>
    <m/>
    <n v="214"/>
    <n v="2"/>
    <n v="24"/>
    <n v="6"/>
    <n v="4"/>
    <n v="1"/>
    <n v="1"/>
    <n v="207"/>
    <m/>
    <n v="1"/>
    <n v="19"/>
    <n v="22"/>
    <m/>
    <m/>
    <n v="3"/>
    <m/>
    <m/>
    <n v="228"/>
    <n v="24"/>
    <m/>
    <m/>
    <n v="252"/>
    <m/>
    <m/>
    <n v="159"/>
    <m/>
    <m/>
    <n v="24"/>
    <n v="27"/>
    <n v="2"/>
    <n v="20"/>
    <n v="4"/>
    <n v="4"/>
    <n v="9"/>
    <n v="3"/>
    <m/>
    <m/>
    <m/>
    <n v="43"/>
    <n v="209"/>
    <m/>
    <n v="156"/>
    <n v="28"/>
    <n v="21"/>
    <m/>
    <m/>
    <n v="40"/>
    <m/>
    <n v="6"/>
    <n v="1"/>
    <m/>
    <n v="7"/>
    <n v="2"/>
    <n v="21"/>
    <n v="5"/>
    <n v="8"/>
    <n v="5"/>
    <n v="49"/>
    <n v="51"/>
    <n v="26"/>
    <n v="25"/>
    <m/>
    <n v="16"/>
    <n v="2"/>
    <m/>
    <m/>
    <n v="9"/>
    <n v="26"/>
    <m/>
    <m/>
    <m/>
    <m/>
    <m/>
    <m/>
    <m/>
    <m/>
    <n v="1"/>
    <m/>
    <n v="3"/>
    <n v="14"/>
    <m/>
    <m/>
    <m/>
    <n v="1"/>
    <n v="8"/>
    <n v="133"/>
    <m/>
    <n v="92"/>
    <n v="1"/>
    <m/>
    <n v="1"/>
    <n v="3"/>
    <n v="24"/>
    <m/>
    <m/>
    <m/>
    <n v="13"/>
    <m/>
    <m/>
    <m/>
    <n v="1"/>
    <m/>
    <m/>
    <n v="209"/>
    <n v="1028"/>
    <s v="Artois/Elk Creek/Glenn/Grindstone Indian Rancheria/Willows"/>
    <s v="Frontier"/>
  </r>
  <r>
    <n v="106121002"/>
    <s v="121002"/>
    <x v="54"/>
    <s v="3800 JANES ROAD"/>
    <s v="ARCATA"/>
    <s v="95521"/>
    <x v="10"/>
    <x v="3"/>
    <x v="9"/>
    <x v="6"/>
    <x v="2"/>
    <x v="0"/>
    <n v="2743"/>
    <m/>
    <m/>
    <m/>
    <m/>
    <m/>
    <n v="969"/>
    <n v="1774"/>
    <m/>
    <m/>
    <n v="608"/>
    <n v="22"/>
    <n v="86"/>
    <n v="445"/>
    <n v="406"/>
    <n v="157"/>
    <n v="292"/>
    <n v="283"/>
    <n v="209"/>
    <n v="235"/>
    <m/>
    <n v="2041"/>
    <n v="56"/>
    <n v="169"/>
    <n v="44"/>
    <n v="414"/>
    <n v="18"/>
    <n v="1"/>
    <n v="2133"/>
    <m/>
    <n v="1"/>
    <n v="3"/>
    <n v="12"/>
    <n v="1"/>
    <n v="591"/>
    <m/>
    <n v="2"/>
    <m/>
    <n v="1808"/>
    <n v="935"/>
    <m/>
    <n v="322"/>
    <n v="1827"/>
    <n v="594"/>
    <m/>
    <n v="2301"/>
    <m/>
    <m/>
    <m/>
    <n v="90"/>
    <n v="13"/>
    <n v="83"/>
    <m/>
    <m/>
    <n v="54"/>
    <n v="35"/>
    <n v="165"/>
    <n v="2"/>
    <m/>
    <n v="144"/>
    <n v="2599"/>
    <m/>
    <n v="690"/>
    <n v="1324"/>
    <n v="641"/>
    <n v="8"/>
    <m/>
    <n v="51"/>
    <m/>
    <n v="25"/>
    <n v="4"/>
    <m/>
    <n v="150"/>
    <n v="46"/>
    <n v="99"/>
    <n v="10"/>
    <n v="26"/>
    <n v="19"/>
    <n v="184"/>
    <n v="204"/>
    <n v="313"/>
    <n v="80"/>
    <n v="640"/>
    <n v="111"/>
    <n v="32"/>
    <n v="1"/>
    <n v="4"/>
    <n v="98"/>
    <n v="126"/>
    <n v="4"/>
    <n v="596"/>
    <n v="4"/>
    <n v="3"/>
    <n v="1"/>
    <n v="3"/>
    <n v="11"/>
    <n v="22"/>
    <n v="43"/>
    <n v="2"/>
    <n v="264"/>
    <n v="3"/>
    <n v="2"/>
    <n v="45"/>
    <n v="588"/>
    <n v="83"/>
    <n v="66"/>
    <n v="89"/>
    <m/>
    <n v="1514"/>
    <n v="11"/>
    <n v="2"/>
    <n v="22"/>
    <n v="69"/>
    <n v="35"/>
    <n v="2"/>
    <n v="5"/>
    <n v="1"/>
    <n v="8"/>
    <n v="38"/>
    <n v="10"/>
    <n v="10"/>
    <n v="4"/>
    <m/>
    <m/>
    <n v="2526"/>
    <n v="9304"/>
    <s v="Arcata/Eureka"/>
    <s v="Rural"/>
  </r>
  <r>
    <n v="106121031"/>
    <s v="121031"/>
    <x v="55"/>
    <s v="733 CEDAR STREET"/>
    <s v="GARBERVILLE"/>
    <s v="95542"/>
    <x v="10"/>
    <x v="5"/>
    <x v="9"/>
    <x v="6"/>
    <x v="3"/>
    <x v="2"/>
    <n v="22"/>
    <n v="14"/>
    <m/>
    <m/>
    <m/>
    <m/>
    <n v="17"/>
    <n v="19"/>
    <m/>
    <m/>
    <m/>
    <m/>
    <n v="1"/>
    <n v="2"/>
    <n v="1"/>
    <n v="2"/>
    <n v="2"/>
    <n v="4"/>
    <n v="13"/>
    <n v="11"/>
    <m/>
    <n v="35"/>
    <m/>
    <n v="1"/>
    <m/>
    <m/>
    <m/>
    <m/>
    <n v="12"/>
    <n v="1"/>
    <m/>
    <n v="7"/>
    <n v="11"/>
    <n v="5"/>
    <m/>
    <m/>
    <m/>
    <m/>
    <n v="14"/>
    <n v="22"/>
    <m/>
    <n v="11"/>
    <n v="25"/>
    <m/>
    <m/>
    <n v="10"/>
    <n v="5"/>
    <m/>
    <n v="8"/>
    <n v="2"/>
    <m/>
    <m/>
    <n v="2"/>
    <m/>
    <m/>
    <n v="9"/>
    <m/>
    <m/>
    <m/>
    <n v="36"/>
    <m/>
    <m/>
    <n v="22"/>
    <n v="11"/>
    <n v="1"/>
    <m/>
    <m/>
    <m/>
    <m/>
    <n v="2"/>
    <m/>
    <m/>
    <n v="2"/>
    <n v="2"/>
    <n v="3"/>
    <m/>
    <n v="2"/>
    <n v="3"/>
    <n v="1"/>
    <n v="7"/>
    <n v="2"/>
    <n v="3"/>
    <m/>
    <n v="5"/>
    <n v="1"/>
    <m/>
    <m/>
    <n v="1"/>
    <m/>
    <n v="4"/>
    <m/>
    <m/>
    <m/>
    <m/>
    <m/>
    <m/>
    <m/>
    <m/>
    <m/>
    <m/>
    <m/>
    <m/>
    <m/>
    <m/>
    <m/>
    <m/>
    <m/>
    <m/>
    <n v="36"/>
    <n v="1"/>
    <m/>
    <m/>
    <m/>
    <n v="2"/>
    <m/>
    <m/>
    <m/>
    <m/>
    <n v="1"/>
    <m/>
    <m/>
    <m/>
    <m/>
    <m/>
    <n v="32"/>
    <n v="5004"/>
    <s v="Garberville/Redway"/>
    <s v="Frontier"/>
  </r>
  <r>
    <n v="106121051"/>
    <s v="121051"/>
    <x v="56"/>
    <s v="3300 RENNER DRIVE"/>
    <s v="FORTUNA"/>
    <s v="95540"/>
    <x v="10"/>
    <x v="5"/>
    <x v="9"/>
    <x v="6"/>
    <x v="1"/>
    <x v="2"/>
    <n v="1809"/>
    <n v="15"/>
    <m/>
    <m/>
    <m/>
    <m/>
    <n v="699"/>
    <n v="1125"/>
    <m/>
    <m/>
    <n v="366"/>
    <n v="18"/>
    <n v="36"/>
    <n v="261"/>
    <n v="199"/>
    <n v="117"/>
    <n v="198"/>
    <n v="215"/>
    <n v="200"/>
    <n v="214"/>
    <m/>
    <n v="1541"/>
    <n v="13"/>
    <n v="134"/>
    <n v="11"/>
    <n v="37"/>
    <n v="66"/>
    <n v="22"/>
    <n v="1307"/>
    <n v="27"/>
    <n v="8"/>
    <n v="31"/>
    <n v="32"/>
    <n v="11"/>
    <n v="356"/>
    <n v="2"/>
    <n v="50"/>
    <m/>
    <n v="823"/>
    <n v="1001"/>
    <m/>
    <n v="191"/>
    <n v="1275"/>
    <n v="358"/>
    <m/>
    <n v="1326"/>
    <n v="1"/>
    <m/>
    <n v="18"/>
    <n v="72"/>
    <n v="33"/>
    <n v="112"/>
    <n v="14"/>
    <n v="1"/>
    <n v="25"/>
    <n v="47"/>
    <n v="173"/>
    <n v="2"/>
    <m/>
    <n v="177"/>
    <n v="1647"/>
    <m/>
    <n v="597"/>
    <n v="693"/>
    <n v="483"/>
    <n v="3"/>
    <n v="4"/>
    <n v="22"/>
    <n v="5"/>
    <n v="17"/>
    <m/>
    <m/>
    <n v="94"/>
    <n v="36"/>
    <n v="64"/>
    <n v="13"/>
    <n v="27"/>
    <n v="23"/>
    <n v="115"/>
    <n v="159"/>
    <n v="174"/>
    <n v="53"/>
    <n v="386"/>
    <n v="50"/>
    <n v="141"/>
    <m/>
    <n v="5"/>
    <n v="33"/>
    <n v="86"/>
    <n v="8"/>
    <n v="357"/>
    <n v="5"/>
    <n v="1"/>
    <n v="1"/>
    <m/>
    <n v="11"/>
    <n v="7"/>
    <n v="39"/>
    <n v="1"/>
    <n v="130"/>
    <n v="3"/>
    <n v="15"/>
    <n v="27"/>
    <n v="360"/>
    <n v="154"/>
    <n v="17"/>
    <n v="346"/>
    <n v="5"/>
    <n v="702"/>
    <n v="11"/>
    <n v="1"/>
    <n v="4"/>
    <n v="58"/>
    <n v="53"/>
    <n v="1"/>
    <n v="6"/>
    <n v="2"/>
    <n v="11"/>
    <n v="75"/>
    <n v="11"/>
    <n v="7"/>
    <n v="6"/>
    <m/>
    <n v="2"/>
    <n v="1576"/>
    <n v="5478"/>
    <s v="Ferndale/Fortuna/Rio Dell/Scotia"/>
    <s v="Rural"/>
  </r>
  <r>
    <n v="106121080"/>
    <s v="121080"/>
    <x v="57"/>
    <s v="2700 DOLBEER STREET"/>
    <s v="EUREKA"/>
    <s v="95501"/>
    <x v="10"/>
    <x v="4"/>
    <x v="9"/>
    <x v="6"/>
    <x v="1"/>
    <x v="0"/>
    <n v="6565"/>
    <m/>
    <m/>
    <m/>
    <n v="186"/>
    <m/>
    <n v="3174"/>
    <n v="3576"/>
    <n v="1"/>
    <m/>
    <n v="539"/>
    <n v="58"/>
    <n v="99"/>
    <n v="508"/>
    <n v="610"/>
    <n v="480"/>
    <n v="1015"/>
    <n v="1305"/>
    <n v="1143"/>
    <n v="994"/>
    <m/>
    <n v="5661"/>
    <n v="111"/>
    <n v="159"/>
    <n v="183"/>
    <n v="309"/>
    <n v="117"/>
    <n v="211"/>
    <n v="5329"/>
    <n v="73"/>
    <n v="21"/>
    <n v="108"/>
    <n v="320"/>
    <n v="82"/>
    <n v="490"/>
    <n v="25"/>
    <n v="303"/>
    <m/>
    <n v="4225"/>
    <n v="2526"/>
    <m/>
    <n v="1233"/>
    <n v="5013"/>
    <n v="498"/>
    <n v="7"/>
    <n v="4568"/>
    <n v="16"/>
    <n v="143"/>
    <m/>
    <n v="139"/>
    <n v="68"/>
    <n v="497"/>
    <n v="76"/>
    <n v="15"/>
    <n v="153"/>
    <n v="190"/>
    <n v="876"/>
    <n v="10"/>
    <m/>
    <n v="888"/>
    <n v="5863"/>
    <m/>
    <n v="3163"/>
    <n v="1935"/>
    <n v="1347"/>
    <n v="41"/>
    <n v="9"/>
    <n v="172"/>
    <n v="19"/>
    <n v="65"/>
    <m/>
    <m/>
    <n v="536"/>
    <n v="286"/>
    <n v="192"/>
    <n v="54"/>
    <n v="106"/>
    <n v="126"/>
    <n v="1261"/>
    <n v="448"/>
    <n v="699"/>
    <n v="348"/>
    <n v="563"/>
    <n v="183"/>
    <n v="412"/>
    <n v="14"/>
    <n v="27"/>
    <n v="180"/>
    <n v="609"/>
    <n v="217"/>
    <n v="490"/>
    <n v="85"/>
    <n v="9"/>
    <n v="3"/>
    <n v="1"/>
    <n v="32"/>
    <n v="132"/>
    <n v="848"/>
    <n v="28"/>
    <n v="644"/>
    <n v="119"/>
    <n v="25"/>
    <n v="107"/>
    <n v="507"/>
    <n v="668"/>
    <n v="151"/>
    <n v="1144"/>
    <n v="23"/>
    <n v="2225"/>
    <n v="32"/>
    <n v="9"/>
    <n v="57"/>
    <n v="492"/>
    <n v="327"/>
    <n v="4"/>
    <n v="18"/>
    <n v="23"/>
    <n v="86"/>
    <n v="602"/>
    <n v="31"/>
    <n v="33"/>
    <n v="11"/>
    <m/>
    <n v="52"/>
    <n v="4974"/>
    <n v="32646"/>
    <s v="Arcata/Eureka"/>
    <s v="Rural"/>
  </r>
  <r>
    <n v="106124004"/>
    <s v="124004"/>
    <x v="58"/>
    <s v="720 WOOD STREET"/>
    <s v="EUREKA"/>
    <s v="95501"/>
    <x v="10"/>
    <x v="5"/>
    <x v="9"/>
    <x v="6"/>
    <x v="0"/>
    <x v="0"/>
    <m/>
    <m/>
    <n v="561"/>
    <m/>
    <m/>
    <m/>
    <n v="316"/>
    <n v="245"/>
    <m/>
    <m/>
    <m/>
    <m/>
    <n v="25"/>
    <n v="159"/>
    <n v="128"/>
    <n v="97"/>
    <n v="100"/>
    <n v="38"/>
    <n v="13"/>
    <n v="1"/>
    <m/>
    <n v="434"/>
    <n v="32"/>
    <n v="40"/>
    <n v="7"/>
    <n v="46"/>
    <n v="1"/>
    <n v="1"/>
    <n v="509"/>
    <n v="37"/>
    <m/>
    <n v="1"/>
    <n v="1"/>
    <m/>
    <m/>
    <n v="13"/>
    <m/>
    <m/>
    <m/>
    <n v="561"/>
    <m/>
    <m/>
    <n v="561"/>
    <m/>
    <m/>
    <n v="474"/>
    <m/>
    <m/>
    <m/>
    <n v="2"/>
    <n v="13"/>
    <n v="4"/>
    <n v="40"/>
    <n v="14"/>
    <n v="10"/>
    <m/>
    <n v="1"/>
    <n v="3"/>
    <m/>
    <m/>
    <n v="561"/>
    <m/>
    <n v="177"/>
    <n v="245"/>
    <n v="31"/>
    <m/>
    <n v="8"/>
    <n v="2"/>
    <m/>
    <n v="97"/>
    <n v="1"/>
    <m/>
    <m/>
    <m/>
    <m/>
    <m/>
    <n v="559"/>
    <m/>
    <m/>
    <m/>
    <m/>
    <m/>
    <m/>
    <m/>
    <m/>
    <m/>
    <m/>
    <m/>
    <m/>
    <n v="2"/>
    <m/>
    <m/>
    <m/>
    <m/>
    <m/>
    <m/>
    <m/>
    <m/>
    <m/>
    <m/>
    <m/>
    <m/>
    <m/>
    <m/>
    <m/>
    <m/>
    <n v="560"/>
    <m/>
    <n v="1"/>
    <m/>
    <m/>
    <m/>
    <m/>
    <m/>
    <m/>
    <m/>
    <m/>
    <m/>
    <m/>
    <m/>
    <m/>
    <m/>
    <m/>
    <m/>
    <n v="561"/>
    <n v="3878"/>
    <s v="Arcata/Eureka"/>
    <s v="Rural"/>
  </r>
  <r>
    <n v="106130699"/>
    <s v="130699"/>
    <x v="59"/>
    <s v="1415 ROSS AVENUE"/>
    <s v="EL CENTRO"/>
    <s v="92243"/>
    <x v="11"/>
    <x v="2"/>
    <x v="12"/>
    <x v="10"/>
    <x v="0"/>
    <x v="0"/>
    <n v="6047"/>
    <m/>
    <m/>
    <m/>
    <m/>
    <m/>
    <n v="2530"/>
    <n v="3517"/>
    <m/>
    <m/>
    <n v="1175"/>
    <n v="63"/>
    <n v="143"/>
    <n v="794"/>
    <n v="652"/>
    <n v="344"/>
    <n v="542"/>
    <n v="658"/>
    <n v="762"/>
    <n v="914"/>
    <m/>
    <n v="632"/>
    <n v="85"/>
    <n v="5080"/>
    <n v="30"/>
    <m/>
    <n v="137"/>
    <n v="83"/>
    <n v="4774"/>
    <m/>
    <n v="172"/>
    <m/>
    <m/>
    <m/>
    <n v="1101"/>
    <m/>
    <m/>
    <m/>
    <n v="3454"/>
    <n v="2593"/>
    <m/>
    <n v="1494"/>
    <n v="3452"/>
    <n v="1101"/>
    <m/>
    <n v="4304"/>
    <m/>
    <m/>
    <m/>
    <n v="264"/>
    <n v="37"/>
    <n v="402"/>
    <n v="1"/>
    <n v="27"/>
    <n v="99"/>
    <n v="160"/>
    <n v="725"/>
    <n v="28"/>
    <m/>
    <n v="300"/>
    <n v="5747"/>
    <m/>
    <n v="2224"/>
    <n v="1898"/>
    <n v="1273"/>
    <n v="6"/>
    <n v="3"/>
    <n v="66"/>
    <n v="7"/>
    <n v="570"/>
    <m/>
    <m/>
    <n v="569"/>
    <n v="147"/>
    <n v="181"/>
    <n v="56"/>
    <n v="23"/>
    <n v="71"/>
    <n v="752"/>
    <n v="456"/>
    <n v="734"/>
    <n v="230"/>
    <n v="1204"/>
    <n v="82"/>
    <n v="140"/>
    <n v="3"/>
    <n v="18"/>
    <n v="68"/>
    <n v="197"/>
    <n v="12"/>
    <n v="1104"/>
    <n v="53"/>
    <n v="5"/>
    <n v="3"/>
    <m/>
    <n v="1"/>
    <n v="63"/>
    <n v="202"/>
    <n v="14"/>
    <n v="644"/>
    <n v="78"/>
    <n v="32"/>
    <n v="54"/>
    <n v="1087"/>
    <n v="241"/>
    <n v="45"/>
    <n v="450"/>
    <n v="2"/>
    <n v="3073"/>
    <n v="7"/>
    <n v="3"/>
    <n v="14"/>
    <n v="157"/>
    <n v="154"/>
    <n v="1"/>
    <n v="16"/>
    <n v="9"/>
    <n v="30"/>
    <n v="152"/>
    <n v="7"/>
    <n v="6"/>
    <n v="22"/>
    <m/>
    <n v="7"/>
    <n v="5462"/>
    <n v="22745"/>
    <s v="El Centro/Heber/Holtville/Imperial/Seeley"/>
    <s v="Rural"/>
  </r>
  <r>
    <n v="106130760"/>
    <s v="130760"/>
    <x v="60"/>
    <s v="207 WEST LEGION ROAD"/>
    <s v="BRAWLEY"/>
    <s v="92227"/>
    <x v="11"/>
    <x v="4"/>
    <x v="12"/>
    <x v="10"/>
    <x v="3"/>
    <x v="0"/>
    <n v="7118"/>
    <m/>
    <m/>
    <m/>
    <m/>
    <m/>
    <n v="2578"/>
    <n v="4540"/>
    <m/>
    <m/>
    <n v="2003"/>
    <n v="109"/>
    <n v="259"/>
    <n v="1331"/>
    <n v="788"/>
    <n v="320"/>
    <n v="550"/>
    <n v="590"/>
    <n v="555"/>
    <n v="613"/>
    <m/>
    <n v="1013"/>
    <n v="124"/>
    <n v="5966"/>
    <n v="9"/>
    <m/>
    <m/>
    <n v="6"/>
    <n v="5113"/>
    <m/>
    <m/>
    <n v="71"/>
    <m/>
    <m/>
    <n v="1876"/>
    <n v="58"/>
    <m/>
    <m/>
    <n v="2201"/>
    <n v="4917"/>
    <m/>
    <n v="736"/>
    <n v="4503"/>
    <n v="1879"/>
    <m/>
    <n v="6172"/>
    <m/>
    <m/>
    <m/>
    <n v="206"/>
    <n v="57"/>
    <n v="263"/>
    <m/>
    <n v="65"/>
    <n v="81"/>
    <n v="67"/>
    <n v="168"/>
    <n v="36"/>
    <n v="3"/>
    <n v="133"/>
    <n v="6985"/>
    <m/>
    <n v="1632"/>
    <n v="3786"/>
    <n v="1129"/>
    <n v="22"/>
    <n v="5"/>
    <n v="112"/>
    <n v="13"/>
    <n v="418"/>
    <n v="1"/>
    <m/>
    <n v="423"/>
    <n v="81"/>
    <n v="173"/>
    <n v="47"/>
    <n v="9"/>
    <n v="67"/>
    <n v="574"/>
    <n v="511"/>
    <n v="506"/>
    <n v="223"/>
    <n v="1990"/>
    <n v="150"/>
    <n v="195"/>
    <n v="3"/>
    <n v="38"/>
    <n v="90"/>
    <n v="159"/>
    <n v="1"/>
    <n v="1878"/>
    <n v="69"/>
    <m/>
    <n v="1"/>
    <m/>
    <n v="4"/>
    <n v="54"/>
    <n v="198"/>
    <n v="9"/>
    <n v="388"/>
    <n v="34"/>
    <n v="17"/>
    <n v="33"/>
    <n v="1881"/>
    <n v="244"/>
    <n v="64"/>
    <n v="520"/>
    <m/>
    <n v="3602"/>
    <n v="4"/>
    <n v="1"/>
    <n v="16"/>
    <n v="115"/>
    <n v="132"/>
    <m/>
    <n v="15"/>
    <n v="4"/>
    <n v="46"/>
    <n v="90"/>
    <n v="6"/>
    <n v="8"/>
    <n v="8"/>
    <m/>
    <n v="7"/>
    <n v="6666"/>
    <n v="18829"/>
    <s v="Brawley/Westmorland"/>
    <s v="Rural"/>
  </r>
  <r>
    <n v="106141273"/>
    <s v="141273"/>
    <x v="61"/>
    <s v="150 PIONEER LANE"/>
    <s v="BISHOP"/>
    <s v="93514"/>
    <x v="12"/>
    <x v="5"/>
    <x v="13"/>
    <x v="3"/>
    <x v="3"/>
    <x v="2"/>
    <n v="1089"/>
    <n v="71"/>
    <m/>
    <m/>
    <m/>
    <m/>
    <n v="426"/>
    <n v="734"/>
    <m/>
    <m/>
    <n v="203"/>
    <n v="4"/>
    <n v="29"/>
    <n v="155"/>
    <n v="131"/>
    <n v="49"/>
    <n v="82"/>
    <n v="165"/>
    <n v="123"/>
    <n v="219"/>
    <m/>
    <n v="823"/>
    <n v="5"/>
    <n v="192"/>
    <n v="6"/>
    <n v="131"/>
    <n v="3"/>
    <m/>
    <n v="854"/>
    <n v="22"/>
    <m/>
    <n v="16"/>
    <n v="68"/>
    <n v="11"/>
    <n v="189"/>
    <m/>
    <m/>
    <m/>
    <n v="519"/>
    <n v="641"/>
    <m/>
    <n v="136"/>
    <n v="833"/>
    <n v="190"/>
    <n v="1"/>
    <n v="902"/>
    <m/>
    <m/>
    <n v="69"/>
    <n v="15"/>
    <n v="26"/>
    <n v="95"/>
    <m/>
    <n v="1"/>
    <n v="4"/>
    <n v="23"/>
    <n v="25"/>
    <m/>
    <m/>
    <n v="175"/>
    <n v="985"/>
    <m/>
    <n v="448"/>
    <n v="376"/>
    <n v="274"/>
    <n v="1"/>
    <m/>
    <n v="31"/>
    <n v="4"/>
    <n v="14"/>
    <n v="9"/>
    <n v="3"/>
    <n v="57"/>
    <n v="15"/>
    <n v="43"/>
    <n v="9"/>
    <n v="12"/>
    <n v="7"/>
    <n v="96"/>
    <n v="97"/>
    <n v="117"/>
    <n v="38"/>
    <n v="235"/>
    <n v="23"/>
    <n v="65"/>
    <m/>
    <n v="7"/>
    <n v="28"/>
    <n v="85"/>
    <n v="36"/>
    <n v="190"/>
    <n v="6"/>
    <n v="1"/>
    <m/>
    <m/>
    <m/>
    <n v="10"/>
    <n v="18"/>
    <n v="1"/>
    <n v="69"/>
    <n v="8"/>
    <n v="32"/>
    <n v="13"/>
    <n v="219"/>
    <n v="103"/>
    <n v="13"/>
    <n v="51"/>
    <n v="4"/>
    <n v="612"/>
    <n v="1"/>
    <n v="4"/>
    <n v="2"/>
    <n v="57"/>
    <n v="54"/>
    <m/>
    <n v="8"/>
    <n v="2"/>
    <n v="12"/>
    <n v="51"/>
    <n v="4"/>
    <n v="2"/>
    <n v="1"/>
    <m/>
    <m/>
    <n v="962"/>
    <n v="3646"/>
    <s v="Bishop/Bishop Paiute Tribe/Mustang Mesa/Round Valley/West Bishop/Wilkerson"/>
    <s v="Rural"/>
  </r>
  <r>
    <n v="106141338"/>
    <s v="141338"/>
    <x v="62"/>
    <s v="501 EAST LOCUST STREET"/>
    <s v="LONE PINE"/>
    <s v="93545"/>
    <x v="12"/>
    <x v="5"/>
    <x v="13"/>
    <x v="3"/>
    <x v="3"/>
    <x v="2"/>
    <n v="27"/>
    <n v="22"/>
    <m/>
    <m/>
    <m/>
    <m/>
    <n v="23"/>
    <n v="26"/>
    <m/>
    <m/>
    <m/>
    <m/>
    <n v="1"/>
    <n v="2"/>
    <n v="1"/>
    <n v="1"/>
    <n v="10"/>
    <n v="8"/>
    <n v="15"/>
    <n v="11"/>
    <m/>
    <n v="39"/>
    <m/>
    <n v="5"/>
    <m/>
    <n v="5"/>
    <m/>
    <m/>
    <n v="37"/>
    <m/>
    <m/>
    <m/>
    <n v="10"/>
    <n v="2"/>
    <m/>
    <m/>
    <m/>
    <m/>
    <n v="30"/>
    <n v="19"/>
    <m/>
    <n v="18"/>
    <n v="31"/>
    <m/>
    <m/>
    <n v="28"/>
    <m/>
    <m/>
    <n v="4"/>
    <n v="3"/>
    <m/>
    <m/>
    <n v="1"/>
    <m/>
    <n v="5"/>
    <n v="8"/>
    <m/>
    <m/>
    <m/>
    <n v="27"/>
    <n v="22"/>
    <m/>
    <n v="20"/>
    <n v="12"/>
    <n v="11"/>
    <m/>
    <m/>
    <m/>
    <m/>
    <n v="6"/>
    <m/>
    <m/>
    <m/>
    <n v="1"/>
    <n v="3"/>
    <n v="1"/>
    <n v="5"/>
    <m/>
    <n v="12"/>
    <n v="6"/>
    <n v="6"/>
    <n v="2"/>
    <m/>
    <m/>
    <n v="2"/>
    <m/>
    <m/>
    <n v="5"/>
    <n v="3"/>
    <n v="3"/>
    <m/>
    <m/>
    <m/>
    <m/>
    <m/>
    <m/>
    <m/>
    <n v="21"/>
    <m/>
    <m/>
    <m/>
    <m/>
    <m/>
    <m/>
    <m/>
    <n v="1"/>
    <n v="8"/>
    <m/>
    <n v="19"/>
    <m/>
    <m/>
    <m/>
    <m/>
    <m/>
    <m/>
    <n v="1"/>
    <m/>
    <m/>
    <m/>
    <n v="1"/>
    <m/>
    <m/>
    <m/>
    <m/>
    <n v="47"/>
    <n v="5136"/>
    <s v="Alabama Hills/Cartago/Darwin/Keeler/Lone Pine/Lone Pine Paiute Shoshone Tribe/Olancha/Pearsonville"/>
    <s v="Frontier"/>
  </r>
  <r>
    <n v="106150706"/>
    <s v="150706"/>
    <x v="63"/>
    <s v="1401 GARCES HIGHWAY"/>
    <s v="DELANO"/>
    <s v="93215"/>
    <x v="13"/>
    <x v="2"/>
    <x v="14"/>
    <x v="9"/>
    <x v="1"/>
    <x v="0"/>
    <n v="4004"/>
    <n v="48"/>
    <m/>
    <m/>
    <m/>
    <m/>
    <n v="1582"/>
    <n v="2470"/>
    <m/>
    <m/>
    <n v="978"/>
    <n v="103"/>
    <n v="192"/>
    <n v="636"/>
    <n v="437"/>
    <n v="273"/>
    <n v="354"/>
    <n v="379"/>
    <n v="340"/>
    <n v="360"/>
    <m/>
    <n v="361"/>
    <n v="70"/>
    <n v="3221"/>
    <n v="290"/>
    <n v="1"/>
    <n v="107"/>
    <n v="2"/>
    <n v="3092"/>
    <m/>
    <m/>
    <n v="68"/>
    <n v="46"/>
    <n v="1"/>
    <n v="835"/>
    <n v="9"/>
    <n v="1"/>
    <m/>
    <n v="1890"/>
    <n v="2162"/>
    <m/>
    <n v="857"/>
    <n v="2360"/>
    <n v="835"/>
    <m/>
    <n v="3483"/>
    <n v="32"/>
    <m/>
    <n v="32"/>
    <n v="115"/>
    <n v="9"/>
    <n v="260"/>
    <n v="5"/>
    <n v="19"/>
    <n v="11"/>
    <n v="72"/>
    <n v="14"/>
    <m/>
    <m/>
    <n v="196"/>
    <n v="3845"/>
    <n v="11"/>
    <n v="880"/>
    <n v="2654"/>
    <n v="364"/>
    <n v="11"/>
    <m/>
    <n v="25"/>
    <n v="1"/>
    <n v="117"/>
    <m/>
    <m/>
    <n v="199"/>
    <n v="57"/>
    <n v="195"/>
    <n v="55"/>
    <n v="21"/>
    <n v="33"/>
    <n v="255"/>
    <n v="449"/>
    <n v="370"/>
    <n v="281"/>
    <n v="897"/>
    <n v="68"/>
    <n v="61"/>
    <n v="6"/>
    <n v="48"/>
    <n v="92"/>
    <n v="123"/>
    <n v="7"/>
    <n v="835"/>
    <n v="42"/>
    <n v="1"/>
    <n v="2"/>
    <m/>
    <n v="1"/>
    <n v="33"/>
    <n v="135"/>
    <m/>
    <n v="377"/>
    <n v="72"/>
    <n v="25"/>
    <n v="50"/>
    <n v="827"/>
    <n v="93"/>
    <n v="36"/>
    <n v="1662"/>
    <m/>
    <n v="696"/>
    <n v="2"/>
    <m/>
    <n v="25"/>
    <n v="139"/>
    <n v="57"/>
    <m/>
    <n v="3"/>
    <n v="4"/>
    <n v="44"/>
    <n v="121"/>
    <n v="13"/>
    <n v="3"/>
    <n v="5"/>
    <m/>
    <n v="4"/>
    <n v="3632"/>
    <n v="26837"/>
    <s v="Delano/McFarland"/>
    <s v="Urban"/>
  </r>
  <r>
    <n v="106150722"/>
    <s v="150722"/>
    <x v="64"/>
    <s v="420 34TH STREET"/>
    <s v="BAKERSFIELD"/>
    <s v="93301"/>
    <x v="13"/>
    <x v="1"/>
    <x v="15"/>
    <x v="11"/>
    <x v="1"/>
    <x v="0"/>
    <n v="17634"/>
    <m/>
    <m/>
    <m/>
    <m/>
    <m/>
    <n v="6822"/>
    <n v="10811"/>
    <m/>
    <n v="1"/>
    <n v="3870"/>
    <n v="649"/>
    <n v="782"/>
    <n v="2560"/>
    <n v="1599"/>
    <n v="1139"/>
    <n v="1923"/>
    <n v="2132"/>
    <n v="1650"/>
    <n v="1330"/>
    <m/>
    <n v="8079"/>
    <n v="1275"/>
    <n v="7580"/>
    <n v="487"/>
    <n v="82"/>
    <n v="131"/>
    <m/>
    <n v="13480"/>
    <n v="29"/>
    <n v="510"/>
    <n v="45"/>
    <n v="352"/>
    <n v="11"/>
    <n v="3195"/>
    <n v="6"/>
    <n v="6"/>
    <m/>
    <n v="9270"/>
    <n v="8364"/>
    <m/>
    <n v="2089"/>
    <n v="12346"/>
    <n v="3199"/>
    <m/>
    <n v="14690"/>
    <n v="3"/>
    <m/>
    <m/>
    <n v="221"/>
    <n v="429"/>
    <n v="973"/>
    <n v="18"/>
    <n v="21"/>
    <n v="207"/>
    <n v="302"/>
    <n v="731"/>
    <n v="38"/>
    <n v="1"/>
    <n v="445"/>
    <n v="17189"/>
    <m/>
    <n v="4706"/>
    <n v="7871"/>
    <n v="4152"/>
    <n v="106"/>
    <n v="1"/>
    <n v="618"/>
    <m/>
    <n v="180"/>
    <m/>
    <m/>
    <n v="811"/>
    <n v="466"/>
    <n v="638"/>
    <n v="127"/>
    <n v="49"/>
    <n v="274"/>
    <n v="2134"/>
    <n v="1285"/>
    <n v="1499"/>
    <n v="816"/>
    <n v="3346"/>
    <n v="280"/>
    <n v="908"/>
    <n v="28"/>
    <n v="356"/>
    <n v="365"/>
    <n v="1000"/>
    <n v="54"/>
    <n v="3198"/>
    <n v="418"/>
    <n v="37"/>
    <n v="2"/>
    <n v="1"/>
    <n v="17"/>
    <n v="224"/>
    <n v="1824"/>
    <n v="19"/>
    <n v="1471"/>
    <n v="151"/>
    <n v="27"/>
    <n v="322"/>
    <n v="3139"/>
    <n v="1148"/>
    <n v="173"/>
    <n v="4789"/>
    <n v="35"/>
    <n v="3837"/>
    <n v="38"/>
    <n v="11"/>
    <n v="76"/>
    <n v="964"/>
    <n v="508"/>
    <n v="1"/>
    <n v="29"/>
    <n v="37"/>
    <n v="186"/>
    <n v="412"/>
    <n v="46"/>
    <n v="17"/>
    <n v="17"/>
    <n v="1"/>
    <n v="23"/>
    <n v="15268"/>
    <n v="66055"/>
    <s v="Bakersfield Northeast/Oildale"/>
    <s v="Urban"/>
  </r>
  <r>
    <n v="106150736"/>
    <s v="150736"/>
    <x v="65"/>
    <s v="1700 MOUNT VERNON AVENUE"/>
    <s v="BAKERSFIELD"/>
    <s v="93306"/>
    <x v="13"/>
    <x v="0"/>
    <x v="14"/>
    <x v="9"/>
    <x v="0"/>
    <x v="1"/>
    <n v="10815"/>
    <m/>
    <n v="681"/>
    <m/>
    <m/>
    <m/>
    <n v="4777"/>
    <n v="6719"/>
    <m/>
    <m/>
    <n v="2976"/>
    <n v="152"/>
    <n v="606"/>
    <n v="2566"/>
    <n v="1768"/>
    <n v="1142"/>
    <n v="1268"/>
    <n v="686"/>
    <n v="203"/>
    <n v="129"/>
    <m/>
    <n v="3000"/>
    <n v="757"/>
    <n v="7311"/>
    <n v="121"/>
    <n v="20"/>
    <n v="210"/>
    <n v="77"/>
    <n v="7968"/>
    <n v="2"/>
    <n v="194"/>
    <n v="8"/>
    <n v="268"/>
    <n v="41"/>
    <n v="2723"/>
    <n v="173"/>
    <n v="119"/>
    <m/>
    <n v="4291"/>
    <n v="7205"/>
    <m/>
    <n v="1622"/>
    <n v="7128"/>
    <n v="2746"/>
    <m/>
    <n v="10020"/>
    <n v="21"/>
    <n v="79"/>
    <m/>
    <n v="191"/>
    <n v="301"/>
    <n v="233"/>
    <m/>
    <n v="232"/>
    <n v="218"/>
    <n v="131"/>
    <n v="70"/>
    <m/>
    <m/>
    <n v="37"/>
    <n v="11459"/>
    <m/>
    <n v="799"/>
    <n v="9265"/>
    <n v="547"/>
    <n v="59"/>
    <n v="22"/>
    <n v="309"/>
    <m/>
    <n v="326"/>
    <n v="160"/>
    <n v="9"/>
    <n v="425"/>
    <n v="261"/>
    <n v="241"/>
    <n v="65"/>
    <n v="760"/>
    <n v="101"/>
    <n v="318"/>
    <n v="314"/>
    <n v="665"/>
    <n v="251"/>
    <n v="2973"/>
    <n v="181"/>
    <n v="285"/>
    <n v="6"/>
    <n v="108"/>
    <n v="149"/>
    <n v="1592"/>
    <n v="58"/>
    <n v="2743"/>
    <n v="232"/>
    <n v="11"/>
    <n v="8"/>
    <n v="9"/>
    <n v="38"/>
    <n v="204"/>
    <n v="176"/>
    <n v="30"/>
    <n v="693"/>
    <n v="70"/>
    <n v="11"/>
    <n v="189"/>
    <n v="2754"/>
    <n v="987"/>
    <n v="240"/>
    <n v="3253"/>
    <n v="48"/>
    <n v="2543"/>
    <n v="597"/>
    <n v="48"/>
    <n v="19"/>
    <n v="428"/>
    <n v="317"/>
    <m/>
    <n v="43"/>
    <n v="8"/>
    <n v="130"/>
    <n v="187"/>
    <n v="143"/>
    <n v="273"/>
    <n v="21"/>
    <m/>
    <n v="24"/>
    <n v="9258"/>
    <n v="51780"/>
    <s v="Bakersfield East/Lakeview/La Loma"/>
    <s v="Urban"/>
  </r>
  <r>
    <n v="106150737"/>
    <s v="150737"/>
    <x v="66"/>
    <s v="6412 LAUREL AVENUE"/>
    <s v="LAKE ISABELLA"/>
    <s v="93240"/>
    <x v="13"/>
    <x v="4"/>
    <x v="13"/>
    <x v="11"/>
    <x v="3"/>
    <x v="2"/>
    <n v="576"/>
    <n v="138"/>
    <m/>
    <m/>
    <m/>
    <m/>
    <n v="310"/>
    <n v="404"/>
    <m/>
    <m/>
    <m/>
    <m/>
    <m/>
    <n v="16"/>
    <n v="23"/>
    <n v="55"/>
    <n v="116"/>
    <n v="133"/>
    <n v="170"/>
    <n v="201"/>
    <m/>
    <n v="676"/>
    <n v="4"/>
    <n v="9"/>
    <n v="1"/>
    <n v="3"/>
    <n v="18"/>
    <n v="3"/>
    <n v="579"/>
    <n v="1"/>
    <n v="2"/>
    <n v="26"/>
    <n v="106"/>
    <m/>
    <m/>
    <m/>
    <m/>
    <m/>
    <n v="585"/>
    <n v="129"/>
    <m/>
    <n v="118"/>
    <n v="596"/>
    <m/>
    <m/>
    <n v="481"/>
    <n v="17"/>
    <m/>
    <n v="104"/>
    <n v="44"/>
    <m/>
    <n v="2"/>
    <n v="2"/>
    <m/>
    <n v="37"/>
    <n v="14"/>
    <n v="13"/>
    <m/>
    <m/>
    <n v="202"/>
    <n v="512"/>
    <m/>
    <n v="428"/>
    <n v="192"/>
    <n v="47"/>
    <n v="2"/>
    <m/>
    <n v="9"/>
    <m/>
    <n v="36"/>
    <m/>
    <m/>
    <n v="52"/>
    <n v="5"/>
    <n v="57"/>
    <n v="7"/>
    <n v="12"/>
    <n v="28"/>
    <n v="118"/>
    <n v="175"/>
    <n v="84"/>
    <n v="37"/>
    <m/>
    <n v="34"/>
    <n v="18"/>
    <m/>
    <m/>
    <n v="48"/>
    <n v="25"/>
    <n v="14"/>
    <m/>
    <n v="1"/>
    <m/>
    <m/>
    <m/>
    <m/>
    <n v="4"/>
    <n v="3"/>
    <m/>
    <n v="18"/>
    <n v="1"/>
    <m/>
    <n v="4"/>
    <m/>
    <n v="4"/>
    <n v="2"/>
    <n v="650"/>
    <m/>
    <n v="27"/>
    <n v="1"/>
    <m/>
    <n v="3"/>
    <n v="6"/>
    <n v="42"/>
    <m/>
    <n v="4"/>
    <m/>
    <n v="7"/>
    <n v="54"/>
    <n v="1"/>
    <n v="2"/>
    <m/>
    <m/>
    <m/>
    <n v="594"/>
    <n v="17653"/>
    <s v="Alta Sierra/Bodfish/Glennville/Kernville/Lake Isabella/Weldon/Wofford Heights"/>
    <s v="Frontier"/>
  </r>
  <r>
    <n v="106150761"/>
    <s v="150761"/>
    <x v="67"/>
    <s v="2215 TRUXTUN AVENUE"/>
    <s v="BAKERSFIELD"/>
    <s v="93301"/>
    <x v="13"/>
    <x v="4"/>
    <x v="15"/>
    <x v="11"/>
    <x v="1"/>
    <x v="0"/>
    <n v="14237"/>
    <m/>
    <m/>
    <m/>
    <m/>
    <m/>
    <n v="5500"/>
    <n v="8736"/>
    <m/>
    <n v="1"/>
    <n v="2783"/>
    <n v="10"/>
    <n v="322"/>
    <n v="2421"/>
    <n v="2088"/>
    <n v="1430"/>
    <n v="1761"/>
    <n v="1561"/>
    <n v="967"/>
    <n v="894"/>
    <m/>
    <n v="7097"/>
    <n v="959"/>
    <n v="5347"/>
    <n v="586"/>
    <n v="118"/>
    <n v="130"/>
    <m/>
    <n v="10096"/>
    <n v="70"/>
    <n v="222"/>
    <n v="178"/>
    <n v="71"/>
    <n v="3"/>
    <n v="2780"/>
    <n v="815"/>
    <n v="2"/>
    <m/>
    <n v="6986"/>
    <n v="7251"/>
    <m/>
    <n v="1857"/>
    <n v="9601"/>
    <n v="2778"/>
    <n v="1"/>
    <n v="11091"/>
    <n v="8"/>
    <m/>
    <m/>
    <n v="233"/>
    <n v="399"/>
    <n v="721"/>
    <n v="28"/>
    <n v="837"/>
    <n v="152"/>
    <n v="184"/>
    <n v="527"/>
    <n v="52"/>
    <n v="5"/>
    <n v="750"/>
    <n v="13487"/>
    <m/>
    <n v="3013"/>
    <n v="3915"/>
    <n v="6790"/>
    <n v="41"/>
    <n v="1"/>
    <n v="173"/>
    <m/>
    <n v="303"/>
    <m/>
    <n v="1"/>
    <n v="670"/>
    <n v="486"/>
    <n v="485"/>
    <n v="112"/>
    <n v="97"/>
    <n v="278"/>
    <n v="817"/>
    <n v="827"/>
    <n v="1581"/>
    <n v="881"/>
    <n v="2944"/>
    <n v="354"/>
    <n v="645"/>
    <n v="5"/>
    <n v="1"/>
    <n v="271"/>
    <n v="954"/>
    <n v="47"/>
    <n v="2782"/>
    <n v="190"/>
    <n v="13"/>
    <n v="1"/>
    <n v="3"/>
    <n v="17"/>
    <n v="170"/>
    <n v="754"/>
    <n v="10"/>
    <n v="1443"/>
    <n v="189"/>
    <n v="63"/>
    <n v="431"/>
    <n v="2769"/>
    <n v="952"/>
    <n v="259"/>
    <n v="3529"/>
    <n v="36"/>
    <n v="3408"/>
    <n v="21"/>
    <n v="11"/>
    <n v="66"/>
    <n v="606"/>
    <n v="436"/>
    <n v="1"/>
    <n v="36"/>
    <n v="30"/>
    <n v="132"/>
    <n v="498"/>
    <n v="82"/>
    <n v="61"/>
    <n v="16"/>
    <m/>
    <n v="34"/>
    <n v="12207"/>
    <n v="48959"/>
    <s v="Bakersfield Northwest/Rosedale"/>
    <s v="Urban"/>
  </r>
  <r>
    <n v="106150775"/>
    <s v="150775"/>
    <x v="68"/>
    <s v="901 OLIVE DRIVE"/>
    <s v="BAKERSFIELD"/>
    <s v="93308"/>
    <x v="13"/>
    <x v="2"/>
    <x v="15"/>
    <x v="11"/>
    <x v="2"/>
    <x v="0"/>
    <n v="667"/>
    <m/>
    <n v="2731"/>
    <n v="195"/>
    <m/>
    <m/>
    <n v="1771"/>
    <n v="1822"/>
    <m/>
    <m/>
    <m/>
    <n v="65"/>
    <n v="1244"/>
    <n v="384"/>
    <n v="418"/>
    <n v="436"/>
    <n v="514"/>
    <n v="300"/>
    <n v="142"/>
    <n v="90"/>
    <m/>
    <n v="2059"/>
    <n v="311"/>
    <n v="1100"/>
    <n v="57"/>
    <n v="57"/>
    <n v="8"/>
    <n v="1"/>
    <n v="3039"/>
    <n v="2"/>
    <n v="1"/>
    <n v="14"/>
    <n v="4"/>
    <n v="2"/>
    <m/>
    <n v="3"/>
    <n v="528"/>
    <m/>
    <m/>
    <n v="3593"/>
    <m/>
    <n v="31"/>
    <n v="3562"/>
    <m/>
    <m/>
    <n v="3341"/>
    <n v="1"/>
    <n v="3"/>
    <m/>
    <n v="35"/>
    <n v="24"/>
    <n v="37"/>
    <n v="6"/>
    <n v="8"/>
    <n v="81"/>
    <n v="2"/>
    <n v="55"/>
    <m/>
    <m/>
    <n v="39"/>
    <n v="3554"/>
    <m/>
    <n v="1390"/>
    <n v="1221"/>
    <n v="935"/>
    <n v="3"/>
    <m/>
    <n v="39"/>
    <m/>
    <n v="5"/>
    <m/>
    <m/>
    <n v="32"/>
    <n v="4"/>
    <n v="82"/>
    <n v="15"/>
    <n v="2926"/>
    <n v="7"/>
    <n v="82"/>
    <n v="129"/>
    <n v="44"/>
    <n v="54"/>
    <n v="1"/>
    <n v="112"/>
    <n v="9"/>
    <m/>
    <m/>
    <n v="58"/>
    <n v="38"/>
    <m/>
    <m/>
    <m/>
    <m/>
    <m/>
    <m/>
    <m/>
    <m/>
    <n v="4"/>
    <m/>
    <n v="23"/>
    <n v="16"/>
    <n v="9"/>
    <m/>
    <m/>
    <n v="29"/>
    <n v="58"/>
    <n v="853"/>
    <n v="1"/>
    <n v="2600"/>
    <n v="12"/>
    <n v="1"/>
    <n v="1"/>
    <n v="15"/>
    <n v="41"/>
    <m/>
    <n v="6"/>
    <m/>
    <n v="113"/>
    <n v="35"/>
    <n v="118"/>
    <n v="14"/>
    <n v="1"/>
    <m/>
    <n v="18"/>
    <n v="3218"/>
    <n v="15537"/>
    <s v="Bakersfield Northeast/Oildale"/>
    <s v="Urban"/>
  </r>
  <r>
    <n v="106150782"/>
    <s v="150782"/>
    <x v="69"/>
    <s v="1081 NORTH CHINA LAKE BLVD."/>
    <s v="RIDGECREST"/>
    <s v="93555"/>
    <x v="13"/>
    <x v="3"/>
    <x v="15"/>
    <x v="11"/>
    <x v="1"/>
    <x v="2"/>
    <n v="2387"/>
    <n v="282"/>
    <m/>
    <m/>
    <m/>
    <m/>
    <n v="991"/>
    <n v="1678"/>
    <m/>
    <m/>
    <n v="513"/>
    <n v="43"/>
    <n v="75"/>
    <n v="364"/>
    <n v="245"/>
    <n v="133"/>
    <n v="243"/>
    <n v="275"/>
    <n v="350"/>
    <n v="428"/>
    <m/>
    <n v="2092"/>
    <n v="120"/>
    <n v="281"/>
    <n v="48"/>
    <n v="18"/>
    <n v="62"/>
    <n v="48"/>
    <n v="1899"/>
    <n v="2"/>
    <n v="6"/>
    <n v="61"/>
    <n v="245"/>
    <m/>
    <n v="454"/>
    <m/>
    <n v="2"/>
    <m/>
    <n v="1279"/>
    <n v="1390"/>
    <m/>
    <n v="239"/>
    <n v="1972"/>
    <n v="458"/>
    <m/>
    <n v="1923"/>
    <n v="25"/>
    <m/>
    <n v="181"/>
    <n v="168"/>
    <n v="7"/>
    <n v="71"/>
    <n v="2"/>
    <n v="1"/>
    <n v="35"/>
    <n v="70"/>
    <n v="181"/>
    <n v="5"/>
    <m/>
    <n v="252"/>
    <n v="2417"/>
    <m/>
    <n v="987"/>
    <n v="726"/>
    <n v="797"/>
    <n v="5"/>
    <m/>
    <n v="132"/>
    <m/>
    <n v="22"/>
    <m/>
    <m/>
    <n v="125"/>
    <n v="37"/>
    <n v="88"/>
    <n v="19"/>
    <n v="17"/>
    <n v="30"/>
    <n v="229"/>
    <n v="276"/>
    <n v="298"/>
    <n v="112"/>
    <n v="498"/>
    <n v="72"/>
    <n v="65"/>
    <n v="1"/>
    <n v="30"/>
    <n v="40"/>
    <n v="129"/>
    <n v="145"/>
    <n v="458"/>
    <n v="27"/>
    <m/>
    <m/>
    <m/>
    <n v="3"/>
    <n v="25"/>
    <n v="16"/>
    <n v="1"/>
    <n v="164"/>
    <n v="2"/>
    <n v="7"/>
    <n v="44"/>
    <n v="463"/>
    <n v="67"/>
    <n v="32"/>
    <n v="507"/>
    <m/>
    <n v="1311"/>
    <n v="11"/>
    <n v="2"/>
    <n v="25"/>
    <n v="75"/>
    <n v="79"/>
    <m/>
    <n v="10"/>
    <n v="8"/>
    <n v="15"/>
    <n v="79"/>
    <n v="11"/>
    <n v="2"/>
    <m/>
    <m/>
    <m/>
    <n v="2352"/>
    <n v="11681"/>
    <s v="Inyokern/Ridgecrest"/>
    <s v="Rural"/>
  </r>
  <r>
    <n v="106150788"/>
    <s v="150788"/>
    <x v="70"/>
    <s v="2615 CHESTER AVENUE"/>
    <s v="BAKERSFIELD"/>
    <s v="93301"/>
    <x v="13"/>
    <x v="0"/>
    <x v="15"/>
    <x v="11"/>
    <x v="1"/>
    <x v="0"/>
    <n v="21898"/>
    <m/>
    <m/>
    <m/>
    <m/>
    <m/>
    <n v="9533"/>
    <n v="12354"/>
    <m/>
    <n v="11"/>
    <n v="3639"/>
    <n v="225"/>
    <n v="630"/>
    <n v="3122"/>
    <n v="2342"/>
    <n v="1879"/>
    <n v="2917"/>
    <n v="3044"/>
    <n v="2329"/>
    <n v="1771"/>
    <m/>
    <n v="10929"/>
    <n v="1763"/>
    <n v="8122"/>
    <n v="371"/>
    <n v="36"/>
    <n v="357"/>
    <n v="320"/>
    <n v="16169"/>
    <n v="1"/>
    <n v="9"/>
    <n v="227"/>
    <n v="5"/>
    <n v="724"/>
    <n v="3483"/>
    <n v="1165"/>
    <n v="115"/>
    <m/>
    <n v="11781"/>
    <n v="10045"/>
    <n v="72"/>
    <n v="2980"/>
    <n v="15419"/>
    <n v="3496"/>
    <n v="3"/>
    <n v="16529"/>
    <m/>
    <m/>
    <n v="2"/>
    <n v="383"/>
    <n v="444"/>
    <n v="1419"/>
    <n v="42"/>
    <n v="1215"/>
    <n v="350"/>
    <n v="411"/>
    <n v="967"/>
    <n v="136"/>
    <m/>
    <n v="680"/>
    <n v="21218"/>
    <m/>
    <n v="6669"/>
    <n v="6787"/>
    <n v="6670"/>
    <n v="73"/>
    <n v="3"/>
    <n v="1439"/>
    <m/>
    <n v="255"/>
    <n v="1"/>
    <n v="1"/>
    <n v="1602"/>
    <n v="633"/>
    <n v="738"/>
    <n v="203"/>
    <n v="150"/>
    <n v="391"/>
    <n v="2988"/>
    <n v="1392"/>
    <n v="2206"/>
    <n v="893"/>
    <n v="3639"/>
    <n v="235"/>
    <n v="799"/>
    <n v="17"/>
    <n v="61"/>
    <n v="794"/>
    <n v="1602"/>
    <n v="63"/>
    <n v="3492"/>
    <n v="332"/>
    <n v="50"/>
    <n v="5"/>
    <n v="2"/>
    <n v="45"/>
    <n v="293"/>
    <n v="2241"/>
    <n v="21"/>
    <n v="2446"/>
    <n v="207"/>
    <n v="83"/>
    <n v="381"/>
    <n v="3461"/>
    <n v="1065"/>
    <n v="419"/>
    <n v="4797"/>
    <n v="40"/>
    <n v="6010"/>
    <n v="27"/>
    <n v="6"/>
    <n v="96"/>
    <n v="1000"/>
    <n v="729"/>
    <n v="45"/>
    <n v="24"/>
    <n v="54"/>
    <n v="319"/>
    <n v="958"/>
    <n v="120"/>
    <n v="138"/>
    <n v="82"/>
    <n v="1"/>
    <n v="66"/>
    <n v="18233"/>
    <n v="81854"/>
    <s v="Bakersfield Northeast/Oildale"/>
    <s v="Urban"/>
  </r>
  <r>
    <n v="106150808"/>
    <s v="150808"/>
    <x v="71"/>
    <s v="115 WEST E STREET"/>
    <s v="TEHACHAPI"/>
    <s v="93561"/>
    <x v="13"/>
    <x v="5"/>
    <x v="15"/>
    <x v="11"/>
    <x v="3"/>
    <x v="2"/>
    <n v="127"/>
    <m/>
    <m/>
    <m/>
    <m/>
    <m/>
    <n v="45"/>
    <n v="82"/>
    <m/>
    <m/>
    <m/>
    <n v="1"/>
    <n v="5"/>
    <n v="3"/>
    <n v="13"/>
    <n v="17"/>
    <n v="12"/>
    <n v="27"/>
    <n v="22"/>
    <n v="27"/>
    <m/>
    <n v="116"/>
    <n v="4"/>
    <n v="7"/>
    <m/>
    <m/>
    <m/>
    <m/>
    <n v="122"/>
    <m/>
    <m/>
    <m/>
    <m/>
    <n v="4"/>
    <m/>
    <n v="1"/>
    <m/>
    <m/>
    <n v="127"/>
    <m/>
    <m/>
    <m/>
    <n v="127"/>
    <m/>
    <m/>
    <n v="93"/>
    <m/>
    <m/>
    <n v="3"/>
    <n v="16"/>
    <n v="7"/>
    <n v="2"/>
    <m/>
    <m/>
    <n v="5"/>
    <n v="1"/>
    <m/>
    <m/>
    <m/>
    <n v="40"/>
    <n v="87"/>
    <m/>
    <n v="66"/>
    <n v="33"/>
    <n v="20"/>
    <m/>
    <m/>
    <m/>
    <m/>
    <n v="7"/>
    <n v="1"/>
    <m/>
    <n v="7"/>
    <n v="2"/>
    <n v="12"/>
    <m/>
    <n v="1"/>
    <n v="4"/>
    <n v="7"/>
    <n v="40"/>
    <n v="16"/>
    <n v="12"/>
    <n v="1"/>
    <n v="11"/>
    <n v="1"/>
    <m/>
    <m/>
    <n v="6"/>
    <n v="6"/>
    <n v="1"/>
    <m/>
    <m/>
    <m/>
    <m/>
    <m/>
    <m/>
    <m/>
    <m/>
    <m/>
    <n v="1"/>
    <m/>
    <m/>
    <m/>
    <m/>
    <m/>
    <n v="3"/>
    <n v="34"/>
    <m/>
    <n v="89"/>
    <m/>
    <m/>
    <n v="2"/>
    <n v="2"/>
    <n v="4"/>
    <n v="1"/>
    <n v="1"/>
    <m/>
    <n v="3"/>
    <n v="7"/>
    <m/>
    <m/>
    <n v="1"/>
    <m/>
    <n v="3"/>
    <n v="103"/>
    <n v="315"/>
    <s v="Bear Valley Springs/Keene/Stallion Springs/Tehachapi"/>
    <s v="Rural"/>
  </r>
  <r>
    <n v="106154022"/>
    <s v="154022"/>
    <x v="72"/>
    <s v="5001 COMMERCE DRIVE"/>
    <s v="BAKERSFIELD"/>
    <s v="93309"/>
    <x v="13"/>
    <x v="3"/>
    <x v="15"/>
    <x v="11"/>
    <x v="2"/>
    <x v="0"/>
    <m/>
    <m/>
    <m/>
    <m/>
    <n v="1837"/>
    <m/>
    <n v="805"/>
    <n v="1032"/>
    <m/>
    <m/>
    <m/>
    <m/>
    <n v="5"/>
    <n v="31"/>
    <n v="42"/>
    <n v="125"/>
    <n v="292"/>
    <n v="418"/>
    <n v="514"/>
    <n v="410"/>
    <m/>
    <n v="1217"/>
    <n v="115"/>
    <n v="424"/>
    <n v="36"/>
    <n v="1"/>
    <n v="36"/>
    <n v="8"/>
    <n v="17"/>
    <m/>
    <m/>
    <n v="5"/>
    <n v="1815"/>
    <m/>
    <m/>
    <m/>
    <m/>
    <m/>
    <m/>
    <n v="1837"/>
    <m/>
    <n v="1801"/>
    <n v="32"/>
    <m/>
    <n v="4"/>
    <n v="883"/>
    <m/>
    <m/>
    <m/>
    <n v="208"/>
    <n v="22"/>
    <n v="110"/>
    <m/>
    <m/>
    <n v="14"/>
    <m/>
    <n v="597"/>
    <n v="3"/>
    <m/>
    <m/>
    <n v="1837"/>
    <m/>
    <n v="1247"/>
    <n v="286"/>
    <n v="255"/>
    <n v="26"/>
    <m/>
    <m/>
    <m/>
    <n v="23"/>
    <m/>
    <m/>
    <m/>
    <m/>
    <m/>
    <m/>
    <m/>
    <m/>
    <m/>
    <m/>
    <m/>
    <m/>
    <m/>
    <m/>
    <m/>
    <m/>
    <m/>
    <m/>
    <m/>
    <n v="1837"/>
    <m/>
    <m/>
    <m/>
    <m/>
    <m/>
    <m/>
    <m/>
    <n v="136"/>
    <m/>
    <n v="10"/>
    <n v="6"/>
    <m/>
    <m/>
    <m/>
    <m/>
    <m/>
    <n v="58"/>
    <m/>
    <n v="1627"/>
    <n v="23"/>
    <n v="1"/>
    <n v="4"/>
    <n v="73"/>
    <n v="45"/>
    <m/>
    <n v="2"/>
    <n v="1"/>
    <n v="16"/>
    <n v="59"/>
    <n v="1"/>
    <n v="2"/>
    <n v="1"/>
    <m/>
    <n v="49"/>
    <n v="1560"/>
    <n v="21633"/>
    <s v="Bakersfield Northwest/Rosedale"/>
    <s v="Urban"/>
  </r>
  <r>
    <n v="106154101"/>
    <s v="154101"/>
    <x v="73"/>
    <s v="3001 SILLECT AVENUE"/>
    <s v="BAKERSFIELD"/>
    <s v="93308"/>
    <x v="13"/>
    <x v="5"/>
    <x v="15"/>
    <x v="11"/>
    <x v="2"/>
    <x v="0"/>
    <n v="3903"/>
    <m/>
    <m/>
    <m/>
    <m/>
    <m/>
    <n v="2048"/>
    <n v="1854"/>
    <m/>
    <n v="1"/>
    <m/>
    <m/>
    <n v="7"/>
    <n v="72"/>
    <n v="151"/>
    <n v="272"/>
    <n v="665"/>
    <n v="884"/>
    <n v="1049"/>
    <n v="803"/>
    <m/>
    <n v="2697"/>
    <n v="220"/>
    <n v="772"/>
    <n v="88"/>
    <n v="1"/>
    <n v="120"/>
    <n v="5"/>
    <n v="3452"/>
    <n v="5"/>
    <n v="1"/>
    <n v="194"/>
    <n v="239"/>
    <n v="7"/>
    <m/>
    <n v="3"/>
    <n v="2"/>
    <m/>
    <n v="3391"/>
    <n v="512"/>
    <m/>
    <n v="432"/>
    <n v="3471"/>
    <m/>
    <m/>
    <n v="2614"/>
    <m/>
    <m/>
    <m/>
    <n v="71"/>
    <n v="23"/>
    <n v="524"/>
    <n v="54"/>
    <n v="3"/>
    <n v="76"/>
    <n v="141"/>
    <n v="378"/>
    <n v="17"/>
    <n v="2"/>
    <n v="117"/>
    <n v="3785"/>
    <n v="1"/>
    <n v="2691"/>
    <n v="540"/>
    <n v="527"/>
    <n v="36"/>
    <m/>
    <n v="44"/>
    <m/>
    <n v="48"/>
    <n v="16"/>
    <n v="1"/>
    <n v="383"/>
    <n v="60"/>
    <n v="159"/>
    <n v="56"/>
    <n v="19"/>
    <n v="68"/>
    <n v="1534"/>
    <n v="435"/>
    <n v="401"/>
    <n v="154"/>
    <m/>
    <n v="68"/>
    <n v="183"/>
    <n v="10"/>
    <m/>
    <n v="174"/>
    <n v="188"/>
    <n v="11"/>
    <m/>
    <n v="25"/>
    <n v="1"/>
    <n v="1"/>
    <n v="1"/>
    <n v="1"/>
    <n v="136"/>
    <n v="1193"/>
    <n v="2"/>
    <n v="435"/>
    <n v="18"/>
    <n v="1"/>
    <m/>
    <m/>
    <n v="193"/>
    <n v="45"/>
    <n v="419"/>
    <n v="21"/>
    <n v="1411"/>
    <n v="1"/>
    <n v="2"/>
    <n v="20"/>
    <n v="352"/>
    <n v="97"/>
    <n v="1"/>
    <n v="7"/>
    <n v="5"/>
    <n v="37"/>
    <n v="227"/>
    <n v="12"/>
    <n v="2"/>
    <n v="2"/>
    <m/>
    <n v="16"/>
    <n v="3122"/>
    <n v="15589"/>
    <s v="Bakersfield Northwest/Rosedale"/>
    <s v="Urban"/>
  </r>
  <r>
    <n v="106154160"/>
    <s v="154160"/>
    <x v="74"/>
    <s v="6700 EUCALYPTUS DRIVE, STE C"/>
    <s v="BAKERSFIELD"/>
    <s v="93306"/>
    <x v="13"/>
    <x v="5"/>
    <x v="14"/>
    <x v="11"/>
    <x v="2"/>
    <x v="0"/>
    <m/>
    <m/>
    <n v="592"/>
    <m/>
    <m/>
    <m/>
    <n v="254"/>
    <n v="337"/>
    <n v="1"/>
    <m/>
    <m/>
    <m/>
    <n v="44"/>
    <n v="230"/>
    <n v="133"/>
    <n v="100"/>
    <n v="69"/>
    <n v="16"/>
    <m/>
    <m/>
    <m/>
    <n v="268"/>
    <n v="62"/>
    <n v="219"/>
    <n v="18"/>
    <n v="6"/>
    <n v="19"/>
    <m/>
    <n v="591"/>
    <n v="1"/>
    <m/>
    <m/>
    <m/>
    <m/>
    <m/>
    <m/>
    <m/>
    <m/>
    <m/>
    <n v="592"/>
    <m/>
    <m/>
    <n v="592"/>
    <m/>
    <m/>
    <n v="539"/>
    <m/>
    <m/>
    <m/>
    <m/>
    <n v="1"/>
    <m/>
    <n v="46"/>
    <n v="1"/>
    <n v="3"/>
    <m/>
    <m/>
    <n v="2"/>
    <m/>
    <m/>
    <n v="592"/>
    <m/>
    <m/>
    <n v="460"/>
    <n v="4"/>
    <m/>
    <n v="17"/>
    <m/>
    <m/>
    <n v="111"/>
    <m/>
    <m/>
    <m/>
    <m/>
    <m/>
    <m/>
    <n v="592"/>
    <m/>
    <m/>
    <m/>
    <m/>
    <m/>
    <m/>
    <m/>
    <m/>
    <m/>
    <m/>
    <m/>
    <m/>
    <m/>
    <m/>
    <m/>
    <m/>
    <m/>
    <m/>
    <m/>
    <m/>
    <m/>
    <m/>
    <m/>
    <m/>
    <m/>
    <m/>
    <m/>
    <m/>
    <m/>
    <m/>
    <m/>
    <n v="592"/>
    <m/>
    <m/>
    <m/>
    <m/>
    <m/>
    <m/>
    <m/>
    <m/>
    <m/>
    <m/>
    <m/>
    <m/>
    <m/>
    <m/>
    <m/>
    <n v="592"/>
    <n v="4208"/>
    <s v="Bakersfield East/Lakeview/La Loma"/>
    <s v="Urban"/>
  </r>
  <r>
    <n v="106160787"/>
    <s v="160787"/>
    <x v="75"/>
    <s v="1025 NORTH DOUTY STREET"/>
    <s v="HANFORD"/>
    <s v="93230"/>
    <x v="14"/>
    <x v="5"/>
    <x v="14"/>
    <x v="9"/>
    <x v="1"/>
    <x v="0"/>
    <n v="4387"/>
    <m/>
    <m/>
    <m/>
    <m/>
    <m/>
    <n v="1119"/>
    <n v="3268"/>
    <m/>
    <m/>
    <n v="2161"/>
    <m/>
    <n v="204"/>
    <n v="1338"/>
    <n v="644"/>
    <n v="40"/>
    <m/>
    <m/>
    <m/>
    <m/>
    <m/>
    <n v="1138"/>
    <n v="184"/>
    <n v="2865"/>
    <n v="40"/>
    <n v="15"/>
    <n v="86"/>
    <n v="59"/>
    <n v="2242"/>
    <m/>
    <m/>
    <m/>
    <m/>
    <n v="18"/>
    <n v="2115"/>
    <n v="4"/>
    <n v="8"/>
    <m/>
    <m/>
    <n v="4387"/>
    <m/>
    <n v="393"/>
    <n v="1869"/>
    <n v="2125"/>
    <m/>
    <n v="4245"/>
    <m/>
    <m/>
    <m/>
    <n v="114"/>
    <n v="6"/>
    <m/>
    <m/>
    <n v="15"/>
    <n v="3"/>
    <m/>
    <n v="2"/>
    <n v="2"/>
    <m/>
    <n v="4"/>
    <n v="4383"/>
    <m/>
    <n v="3"/>
    <n v="2817"/>
    <n v="1049"/>
    <m/>
    <n v="1"/>
    <n v="401"/>
    <m/>
    <n v="114"/>
    <m/>
    <n v="2"/>
    <n v="1"/>
    <m/>
    <m/>
    <m/>
    <m/>
    <m/>
    <m/>
    <m/>
    <m/>
    <n v="1"/>
    <n v="2216"/>
    <m/>
    <m/>
    <m/>
    <n v="37"/>
    <m/>
    <m/>
    <n v="9"/>
    <n v="2123"/>
    <n v="10"/>
    <m/>
    <m/>
    <n v="1"/>
    <n v="15"/>
    <m/>
    <m/>
    <m/>
    <m/>
    <m/>
    <m/>
    <n v="6"/>
    <n v="2150"/>
    <m/>
    <n v="4"/>
    <n v="491"/>
    <m/>
    <n v="1710"/>
    <m/>
    <m/>
    <m/>
    <n v="3"/>
    <m/>
    <m/>
    <m/>
    <n v="1"/>
    <m/>
    <n v="4"/>
    <m/>
    <m/>
    <m/>
    <m/>
    <m/>
    <n v="4379"/>
    <n v="8323"/>
    <s v="Armona/Hanford/Lemoore"/>
    <s v="Urban"/>
  </r>
  <r>
    <n v="106164029"/>
    <s v="164029"/>
    <x v="76"/>
    <s v="115 MALL DRIVE"/>
    <s v="HANFORD"/>
    <s v="93230"/>
    <x v="14"/>
    <x v="4"/>
    <x v="14"/>
    <x v="9"/>
    <x v="1"/>
    <x v="2"/>
    <n v="9709"/>
    <m/>
    <m/>
    <m/>
    <m/>
    <m/>
    <n v="4244"/>
    <n v="5465"/>
    <m/>
    <m/>
    <n v="338"/>
    <n v="35"/>
    <n v="198"/>
    <n v="752"/>
    <n v="914"/>
    <n v="1110"/>
    <n v="1638"/>
    <n v="1611"/>
    <n v="1478"/>
    <n v="1635"/>
    <m/>
    <n v="4137"/>
    <n v="337"/>
    <n v="4964"/>
    <n v="78"/>
    <n v="20"/>
    <n v="149"/>
    <n v="24"/>
    <n v="8606"/>
    <n v="2"/>
    <n v="3"/>
    <n v="180"/>
    <n v="117"/>
    <n v="287"/>
    <n v="305"/>
    <n v="19"/>
    <n v="190"/>
    <m/>
    <n v="7172"/>
    <n v="2537"/>
    <m/>
    <n v="1541"/>
    <n v="7856"/>
    <n v="305"/>
    <n v="7"/>
    <n v="6991"/>
    <m/>
    <n v="1"/>
    <m/>
    <n v="218"/>
    <n v="69"/>
    <n v="888"/>
    <n v="7"/>
    <n v="23"/>
    <n v="163"/>
    <n v="309"/>
    <n v="966"/>
    <n v="74"/>
    <m/>
    <n v="439"/>
    <n v="9270"/>
    <m/>
    <n v="4569"/>
    <n v="2962"/>
    <n v="1368"/>
    <n v="61"/>
    <n v="18"/>
    <n v="247"/>
    <m/>
    <n v="483"/>
    <m/>
    <n v="1"/>
    <n v="802"/>
    <n v="306"/>
    <n v="624"/>
    <n v="161"/>
    <n v="74"/>
    <n v="190"/>
    <n v="1359"/>
    <n v="1026"/>
    <n v="1671"/>
    <n v="877"/>
    <n v="410"/>
    <n v="294"/>
    <n v="535"/>
    <n v="5"/>
    <n v="10"/>
    <n v="356"/>
    <n v="689"/>
    <n v="15"/>
    <n v="305"/>
    <n v="70"/>
    <n v="44"/>
    <n v="1"/>
    <n v="1"/>
    <n v="24"/>
    <n v="129"/>
    <n v="773"/>
    <n v="16"/>
    <n v="1398"/>
    <n v="243"/>
    <n v="35"/>
    <n v="240"/>
    <n v="306"/>
    <n v="770"/>
    <n v="200"/>
    <n v="1199"/>
    <n v="62"/>
    <n v="4198"/>
    <n v="18"/>
    <n v="8"/>
    <n v="94"/>
    <n v="499"/>
    <n v="423"/>
    <n v="1"/>
    <n v="38"/>
    <n v="17"/>
    <n v="118"/>
    <n v="423"/>
    <n v="38"/>
    <n v="5"/>
    <n v="15"/>
    <m/>
    <n v="37"/>
    <n v="7975"/>
    <n v="41594"/>
    <s v="Armona/Hanford/Lemoore"/>
    <s v="Urban"/>
  </r>
  <r>
    <n v="106171049"/>
    <s v="171049"/>
    <x v="77"/>
    <s v="15630 18TH AVE - HWY 53"/>
    <s v="CLEARLAKE"/>
    <s v="95422"/>
    <x v="15"/>
    <x v="5"/>
    <x v="16"/>
    <x v="6"/>
    <x v="1"/>
    <x v="2"/>
    <n v="1500"/>
    <n v="45"/>
    <m/>
    <m/>
    <m/>
    <m/>
    <n v="600"/>
    <n v="945"/>
    <m/>
    <m/>
    <n v="195"/>
    <n v="11"/>
    <n v="42"/>
    <n v="173"/>
    <n v="129"/>
    <n v="119"/>
    <n v="214"/>
    <n v="271"/>
    <n v="196"/>
    <n v="195"/>
    <m/>
    <n v="1317"/>
    <n v="44"/>
    <n v="113"/>
    <n v="10"/>
    <n v="13"/>
    <n v="8"/>
    <n v="40"/>
    <n v="1262"/>
    <n v="28"/>
    <n v="14"/>
    <n v="11"/>
    <n v="55"/>
    <m/>
    <n v="174"/>
    <m/>
    <n v="1"/>
    <m/>
    <n v="1021"/>
    <n v="524"/>
    <m/>
    <n v="159"/>
    <n v="1210"/>
    <n v="174"/>
    <n v="2"/>
    <n v="1190"/>
    <n v="3"/>
    <m/>
    <n v="34"/>
    <n v="140"/>
    <n v="5"/>
    <n v="71"/>
    <m/>
    <n v="1"/>
    <n v="37"/>
    <n v="14"/>
    <n v="50"/>
    <m/>
    <m/>
    <n v="73"/>
    <n v="1472"/>
    <m/>
    <n v="680"/>
    <n v="680"/>
    <n v="132"/>
    <n v="3"/>
    <n v="1"/>
    <n v="23"/>
    <m/>
    <n v="25"/>
    <n v="1"/>
    <m/>
    <n v="87"/>
    <n v="22"/>
    <n v="75"/>
    <n v="10"/>
    <n v="31"/>
    <n v="24"/>
    <n v="66"/>
    <n v="252"/>
    <n v="226"/>
    <n v="89"/>
    <n v="210"/>
    <n v="65"/>
    <n v="19"/>
    <n v="2"/>
    <n v="21"/>
    <n v="34"/>
    <n v="93"/>
    <n v="45"/>
    <n v="174"/>
    <n v="3"/>
    <n v="1"/>
    <m/>
    <m/>
    <n v="3"/>
    <n v="17"/>
    <n v="40"/>
    <n v="3"/>
    <n v="157"/>
    <n v="3"/>
    <m/>
    <n v="22"/>
    <n v="177"/>
    <n v="11"/>
    <n v="24"/>
    <n v="169"/>
    <m/>
    <n v="915"/>
    <n v="2"/>
    <n v="1"/>
    <n v="19"/>
    <n v="90"/>
    <n v="51"/>
    <n v="1"/>
    <n v="11"/>
    <n v="5"/>
    <n v="22"/>
    <n v="93"/>
    <n v="7"/>
    <n v="2"/>
    <m/>
    <m/>
    <n v="10"/>
    <n v="1231"/>
    <n v="5613"/>
    <s v="Clearlake/Clearlake Oaks"/>
    <s v="Rural"/>
  </r>
  <r>
    <n v="106171395"/>
    <s v="171395"/>
    <x v="78"/>
    <s v="5176 HILL ROAD EAST"/>
    <s v="LAKEPORT"/>
    <s v="95453"/>
    <x v="15"/>
    <x v="5"/>
    <x v="16"/>
    <x v="6"/>
    <x v="1"/>
    <x v="2"/>
    <n v="1883"/>
    <n v="6"/>
    <m/>
    <m/>
    <m/>
    <n v="1"/>
    <n v="732"/>
    <n v="1157"/>
    <n v="1"/>
    <m/>
    <n v="275"/>
    <n v="2"/>
    <n v="37"/>
    <n v="210"/>
    <n v="152"/>
    <n v="112"/>
    <n v="227"/>
    <n v="330"/>
    <n v="278"/>
    <n v="267"/>
    <m/>
    <n v="1504"/>
    <n v="28"/>
    <n v="213"/>
    <n v="11"/>
    <n v="68"/>
    <n v="24"/>
    <n v="42"/>
    <n v="1499"/>
    <n v="8"/>
    <n v="5"/>
    <n v="74"/>
    <n v="26"/>
    <n v="4"/>
    <n v="268"/>
    <n v="4"/>
    <n v="2"/>
    <m/>
    <n v="1027"/>
    <n v="863"/>
    <m/>
    <n v="425"/>
    <n v="1191"/>
    <n v="268"/>
    <n v="6"/>
    <n v="1300"/>
    <n v="1"/>
    <m/>
    <m/>
    <n v="76"/>
    <n v="10"/>
    <n v="238"/>
    <m/>
    <n v="3"/>
    <n v="23"/>
    <n v="39"/>
    <n v="193"/>
    <n v="3"/>
    <n v="4"/>
    <n v="171"/>
    <n v="1719"/>
    <m/>
    <n v="867"/>
    <n v="674"/>
    <n v="285"/>
    <n v="4"/>
    <m/>
    <n v="27"/>
    <m/>
    <n v="32"/>
    <n v="1"/>
    <m/>
    <n v="101"/>
    <n v="46"/>
    <n v="76"/>
    <n v="14"/>
    <n v="2"/>
    <n v="9"/>
    <n v="162"/>
    <n v="210"/>
    <n v="240"/>
    <n v="80"/>
    <n v="293"/>
    <n v="57"/>
    <n v="97"/>
    <m/>
    <n v="7"/>
    <n v="38"/>
    <n v="172"/>
    <n v="18"/>
    <n v="268"/>
    <n v="1"/>
    <m/>
    <m/>
    <m/>
    <n v="1"/>
    <n v="28"/>
    <n v="66"/>
    <n v="1"/>
    <n v="135"/>
    <n v="4"/>
    <m/>
    <n v="25"/>
    <n v="274"/>
    <n v="171"/>
    <n v="28"/>
    <n v="217"/>
    <n v="15"/>
    <n v="924"/>
    <n v="5"/>
    <n v="3"/>
    <n v="15"/>
    <n v="67"/>
    <n v="88"/>
    <n v="1"/>
    <n v="5"/>
    <n v="2"/>
    <n v="29"/>
    <n v="59"/>
    <n v="4"/>
    <n v="4"/>
    <m/>
    <m/>
    <n v="4"/>
    <n v="1604"/>
    <n v="6209"/>
    <s v="Kelseyville/Lakeport"/>
    <s v="Rural"/>
  </r>
  <r>
    <n v="106184008"/>
    <s v="184008"/>
    <x v="79"/>
    <s v="1800 SPRING RIDGE DRIVE"/>
    <s v="SUSANVILLE"/>
    <s v="96130"/>
    <x v="16"/>
    <x v="5"/>
    <x v="17"/>
    <x v="7"/>
    <x v="1"/>
    <x v="2"/>
    <n v="1470"/>
    <m/>
    <m/>
    <m/>
    <m/>
    <m/>
    <n v="503"/>
    <n v="967"/>
    <m/>
    <m/>
    <n v="285"/>
    <n v="26"/>
    <n v="42"/>
    <n v="288"/>
    <n v="180"/>
    <n v="88"/>
    <n v="132"/>
    <n v="150"/>
    <n v="110"/>
    <n v="169"/>
    <m/>
    <n v="1248"/>
    <n v="25"/>
    <n v="127"/>
    <n v="15"/>
    <n v="44"/>
    <n v="11"/>
    <m/>
    <n v="1120"/>
    <n v="16"/>
    <m/>
    <n v="24"/>
    <n v="1"/>
    <m/>
    <n v="271"/>
    <n v="38"/>
    <m/>
    <m/>
    <n v="863"/>
    <n v="607"/>
    <m/>
    <n v="41"/>
    <n v="1157"/>
    <n v="272"/>
    <m/>
    <n v="1165"/>
    <m/>
    <m/>
    <m/>
    <n v="103"/>
    <n v="12"/>
    <n v="88"/>
    <m/>
    <n v="35"/>
    <n v="7"/>
    <n v="20"/>
    <n v="39"/>
    <n v="1"/>
    <m/>
    <n v="81"/>
    <n v="1389"/>
    <m/>
    <n v="443"/>
    <n v="589"/>
    <n v="351"/>
    <n v="8"/>
    <m/>
    <n v="54"/>
    <m/>
    <n v="25"/>
    <m/>
    <m/>
    <n v="77"/>
    <n v="12"/>
    <n v="72"/>
    <n v="13"/>
    <n v="11"/>
    <n v="17"/>
    <n v="82"/>
    <n v="170"/>
    <n v="173"/>
    <n v="76"/>
    <n v="310"/>
    <n v="49"/>
    <n v="18"/>
    <m/>
    <n v="7"/>
    <n v="57"/>
    <n v="52"/>
    <n v="2"/>
    <n v="272"/>
    <n v="5"/>
    <m/>
    <m/>
    <m/>
    <n v="2"/>
    <n v="16"/>
    <n v="23"/>
    <m/>
    <n v="121"/>
    <n v="1"/>
    <n v="2"/>
    <n v="19"/>
    <n v="269"/>
    <n v="13"/>
    <n v="20"/>
    <n v="68"/>
    <m/>
    <n v="911"/>
    <n v="4"/>
    <n v="5"/>
    <n v="3"/>
    <n v="39"/>
    <n v="37"/>
    <m/>
    <n v="7"/>
    <n v="4"/>
    <n v="9"/>
    <n v="67"/>
    <n v="2"/>
    <n v="2"/>
    <n v="1"/>
    <m/>
    <n v="1"/>
    <n v="1289"/>
    <n v="4365"/>
    <s v="Susanville"/>
    <s v="Rural"/>
  </r>
  <r>
    <n v="106190017"/>
    <s v="190017"/>
    <x v="80"/>
    <s v="100 SOUTH RAYMOND AVENUE"/>
    <s v="ALHAMBRA"/>
    <s v="91801"/>
    <x v="17"/>
    <x v="4"/>
    <x v="18"/>
    <x v="12"/>
    <x v="2"/>
    <x v="0"/>
    <n v="4722"/>
    <n v="20"/>
    <m/>
    <m/>
    <n v="238"/>
    <m/>
    <n v="2246"/>
    <n v="2734"/>
    <m/>
    <m/>
    <m/>
    <m/>
    <n v="55"/>
    <n v="193"/>
    <n v="295"/>
    <n v="497"/>
    <n v="804"/>
    <n v="885"/>
    <n v="783"/>
    <n v="1468"/>
    <m/>
    <n v="559"/>
    <n v="267"/>
    <n v="1914"/>
    <n v="2157"/>
    <n v="7"/>
    <n v="45"/>
    <n v="31"/>
    <n v="2738"/>
    <n v="25"/>
    <n v="4"/>
    <n v="517"/>
    <n v="360"/>
    <n v="24"/>
    <m/>
    <n v="1"/>
    <n v="1311"/>
    <m/>
    <n v="2959"/>
    <n v="2021"/>
    <m/>
    <n v="215"/>
    <n v="4756"/>
    <m/>
    <n v="9"/>
    <n v="2310"/>
    <n v="24"/>
    <n v="115"/>
    <n v="16"/>
    <n v="285"/>
    <n v="33"/>
    <n v="946"/>
    <n v="24"/>
    <n v="2"/>
    <n v="137"/>
    <n v="100"/>
    <n v="988"/>
    <m/>
    <m/>
    <n v="134"/>
    <n v="4845"/>
    <n v="1"/>
    <n v="2504"/>
    <n v="1885"/>
    <n v="537"/>
    <n v="14"/>
    <m/>
    <n v="7"/>
    <n v="1"/>
    <n v="30"/>
    <n v="2"/>
    <m/>
    <n v="509"/>
    <n v="246"/>
    <n v="228"/>
    <n v="138"/>
    <n v="53"/>
    <n v="133"/>
    <n v="651"/>
    <n v="549"/>
    <n v="756"/>
    <n v="362"/>
    <n v="9"/>
    <n v="152"/>
    <n v="111"/>
    <n v="2"/>
    <m/>
    <n v="479"/>
    <n v="332"/>
    <n v="270"/>
    <m/>
    <n v="38"/>
    <n v="7"/>
    <n v="3"/>
    <n v="2"/>
    <n v="5"/>
    <n v="119"/>
    <n v="269"/>
    <n v="6"/>
    <n v="688"/>
    <n v="43"/>
    <n v="9"/>
    <n v="41"/>
    <m/>
    <n v="147"/>
    <n v="58"/>
    <n v="1075"/>
    <n v="1"/>
    <n v="2469"/>
    <n v="3"/>
    <n v="2"/>
    <n v="14"/>
    <n v="165"/>
    <n v="250"/>
    <n v="1"/>
    <n v="4"/>
    <n v="11"/>
    <n v="84"/>
    <n v="118"/>
    <n v="7"/>
    <n v="7"/>
    <n v="8"/>
    <m/>
    <n v="12"/>
    <n v="4294"/>
    <n v="26245"/>
    <s v="Alhambra/El Sereno South/San Gabriel Central"/>
    <s v="Urban"/>
  </r>
  <r>
    <n v="106190020"/>
    <s v="190020"/>
    <x v="81"/>
    <s v="4619 ROSEMEAD BOULEVARD"/>
    <s v="ROSEMEAD"/>
    <s v="91770"/>
    <x v="17"/>
    <x v="3"/>
    <x v="18"/>
    <x v="12"/>
    <x v="1"/>
    <x v="0"/>
    <m/>
    <m/>
    <n v="5131"/>
    <m/>
    <m/>
    <m/>
    <n v="2432"/>
    <n v="2699"/>
    <m/>
    <m/>
    <m/>
    <n v="79"/>
    <n v="1800"/>
    <n v="1143"/>
    <n v="769"/>
    <n v="648"/>
    <n v="507"/>
    <n v="177"/>
    <n v="8"/>
    <m/>
    <m/>
    <n v="2175"/>
    <n v="708"/>
    <n v="1722"/>
    <n v="226"/>
    <n v="2"/>
    <n v="298"/>
    <m/>
    <n v="5119"/>
    <n v="4"/>
    <n v="1"/>
    <m/>
    <n v="6"/>
    <m/>
    <m/>
    <m/>
    <n v="1"/>
    <m/>
    <m/>
    <n v="5131"/>
    <m/>
    <n v="6"/>
    <n v="5125"/>
    <m/>
    <m/>
    <n v="4881"/>
    <m/>
    <m/>
    <m/>
    <m/>
    <n v="70"/>
    <n v="4"/>
    <n v="10"/>
    <n v="6"/>
    <n v="121"/>
    <m/>
    <m/>
    <n v="39"/>
    <m/>
    <m/>
    <n v="5131"/>
    <m/>
    <n v="408"/>
    <n v="1187"/>
    <n v="3458"/>
    <m/>
    <m/>
    <n v="45"/>
    <m/>
    <n v="33"/>
    <m/>
    <m/>
    <m/>
    <m/>
    <m/>
    <m/>
    <n v="5125"/>
    <m/>
    <m/>
    <m/>
    <m/>
    <m/>
    <n v="5"/>
    <m/>
    <m/>
    <m/>
    <m/>
    <n v="1"/>
    <m/>
    <m/>
    <m/>
    <m/>
    <m/>
    <m/>
    <m/>
    <m/>
    <m/>
    <m/>
    <m/>
    <m/>
    <m/>
    <m/>
    <m/>
    <m/>
    <m/>
    <m/>
    <n v="205"/>
    <m/>
    <n v="4926"/>
    <m/>
    <m/>
    <m/>
    <m/>
    <m/>
    <m/>
    <m/>
    <m/>
    <m/>
    <m/>
    <m/>
    <m/>
    <m/>
    <m/>
    <m/>
    <n v="5131"/>
    <n v="32486"/>
    <s v="Rosemead/San Gabriel South/South El Monte West/Temple City West"/>
    <s v="Urban"/>
  </r>
  <r>
    <n v="106190034"/>
    <s v="190034"/>
    <x v="82"/>
    <s v="1600 WEST AVENUE J"/>
    <s v="LANCASTER"/>
    <s v="93534"/>
    <x v="17"/>
    <x v="1"/>
    <x v="19"/>
    <x v="13"/>
    <x v="3"/>
    <x v="0"/>
    <n v="24207"/>
    <m/>
    <n v="720"/>
    <m/>
    <m/>
    <m/>
    <n v="9488"/>
    <n v="15439"/>
    <m/>
    <m/>
    <n v="5566"/>
    <n v="476"/>
    <n v="1011"/>
    <n v="4209"/>
    <n v="2858"/>
    <n v="1837"/>
    <n v="2682"/>
    <n v="2530"/>
    <n v="2083"/>
    <n v="1675"/>
    <m/>
    <n v="10323"/>
    <n v="5239"/>
    <n v="8455"/>
    <n v="611"/>
    <n v="41"/>
    <n v="246"/>
    <n v="12"/>
    <n v="18635"/>
    <n v="113"/>
    <n v="138"/>
    <n v="482"/>
    <n v="39"/>
    <n v="2"/>
    <n v="5182"/>
    <n v="58"/>
    <n v="278"/>
    <m/>
    <n v="11822"/>
    <n v="13105"/>
    <m/>
    <n v="2226"/>
    <n v="17487"/>
    <n v="5214"/>
    <m/>
    <n v="20187"/>
    <m/>
    <m/>
    <m/>
    <n v="232"/>
    <n v="102"/>
    <n v="1542"/>
    <n v="82"/>
    <n v="42"/>
    <n v="344"/>
    <n v="537"/>
    <n v="1859"/>
    <m/>
    <m/>
    <n v="353"/>
    <n v="24574"/>
    <m/>
    <n v="5958"/>
    <n v="11088"/>
    <n v="6585"/>
    <n v="76"/>
    <n v="2"/>
    <n v="794"/>
    <m/>
    <n v="423"/>
    <n v="1"/>
    <m/>
    <n v="813"/>
    <n v="631"/>
    <n v="689"/>
    <n v="197"/>
    <n v="804"/>
    <n v="284"/>
    <n v="2076"/>
    <n v="1735"/>
    <n v="1972"/>
    <n v="928"/>
    <n v="5730"/>
    <n v="287"/>
    <n v="964"/>
    <n v="9"/>
    <n v="137"/>
    <n v="519"/>
    <n v="1879"/>
    <n v="61"/>
    <n v="5212"/>
    <n v="398"/>
    <n v="73"/>
    <n v="10"/>
    <n v="5"/>
    <n v="69"/>
    <n v="373"/>
    <n v="1474"/>
    <n v="29"/>
    <n v="2086"/>
    <n v="196"/>
    <n v="67"/>
    <n v="450"/>
    <n v="5134"/>
    <n v="1694"/>
    <n v="298"/>
    <n v="1903"/>
    <n v="26"/>
    <n v="10642"/>
    <n v="438"/>
    <n v="28"/>
    <n v="108"/>
    <n v="1121"/>
    <n v="713"/>
    <n v="4"/>
    <n v="29"/>
    <n v="34"/>
    <n v="209"/>
    <n v="601"/>
    <n v="183"/>
    <n v="101"/>
    <n v="13"/>
    <m/>
    <n v="68"/>
    <n v="21277"/>
    <n v="92200"/>
    <s v="Lancaster Central/Palmdale North Central"/>
    <s v="Urban"/>
  </r>
  <r>
    <n v="106190045"/>
    <s v="190045"/>
    <x v="83"/>
    <s v="100 FALLS CANYON ROAD"/>
    <s v="AVALON"/>
    <s v="90704"/>
    <x v="17"/>
    <x v="5"/>
    <x v="20"/>
    <x v="14"/>
    <x v="1"/>
    <x v="2"/>
    <n v="9"/>
    <n v="4"/>
    <m/>
    <m/>
    <m/>
    <m/>
    <n v="4"/>
    <n v="9"/>
    <m/>
    <m/>
    <m/>
    <m/>
    <m/>
    <n v="2"/>
    <m/>
    <n v="2"/>
    <n v="1"/>
    <n v="1"/>
    <n v="6"/>
    <n v="1"/>
    <m/>
    <n v="10"/>
    <m/>
    <n v="3"/>
    <m/>
    <m/>
    <m/>
    <m/>
    <n v="9"/>
    <m/>
    <m/>
    <n v="1"/>
    <n v="3"/>
    <m/>
    <m/>
    <m/>
    <m/>
    <m/>
    <n v="7"/>
    <n v="6"/>
    <m/>
    <n v="3"/>
    <n v="10"/>
    <m/>
    <m/>
    <n v="8"/>
    <n v="1"/>
    <m/>
    <n v="2"/>
    <n v="2"/>
    <m/>
    <m/>
    <m/>
    <m/>
    <m/>
    <m/>
    <m/>
    <m/>
    <m/>
    <n v="8"/>
    <n v="5"/>
    <m/>
    <n v="8"/>
    <n v="2"/>
    <n v="3"/>
    <m/>
    <m/>
    <m/>
    <m/>
    <m/>
    <m/>
    <m/>
    <n v="1"/>
    <m/>
    <n v="2"/>
    <m/>
    <m/>
    <n v="1"/>
    <m/>
    <n v="3"/>
    <n v="1"/>
    <n v="1"/>
    <m/>
    <n v="1"/>
    <m/>
    <m/>
    <m/>
    <n v="1"/>
    <n v="2"/>
    <m/>
    <m/>
    <m/>
    <m/>
    <m/>
    <m/>
    <m/>
    <m/>
    <n v="7"/>
    <m/>
    <m/>
    <m/>
    <m/>
    <m/>
    <m/>
    <m/>
    <m/>
    <n v="5"/>
    <m/>
    <n v="1"/>
    <m/>
    <m/>
    <m/>
    <m/>
    <n v="2"/>
    <m/>
    <m/>
    <m/>
    <m/>
    <m/>
    <m/>
    <m/>
    <m/>
    <m/>
    <m/>
    <n v="11"/>
    <n v="1724"/>
    <s v="Avalon"/>
    <s v="Frontier"/>
  </r>
  <r>
    <n v="106190049"/>
    <s v="190049"/>
    <x v="84"/>
    <s v="14148 FRANCISQUITO AVENUE"/>
    <s v="BALDWIN PARK"/>
    <s v="91706"/>
    <x v="17"/>
    <x v="3"/>
    <x v="21"/>
    <x v="12"/>
    <x v="2"/>
    <x v="0"/>
    <n v="950"/>
    <m/>
    <m/>
    <m/>
    <m/>
    <m/>
    <n v="512"/>
    <n v="438"/>
    <m/>
    <m/>
    <m/>
    <m/>
    <m/>
    <n v="5"/>
    <n v="9"/>
    <n v="32"/>
    <n v="107"/>
    <n v="157"/>
    <n v="240"/>
    <n v="400"/>
    <m/>
    <n v="277"/>
    <n v="52"/>
    <n v="283"/>
    <n v="306"/>
    <m/>
    <n v="32"/>
    <m/>
    <m/>
    <m/>
    <m/>
    <n v="3"/>
    <n v="947"/>
    <m/>
    <m/>
    <m/>
    <m/>
    <m/>
    <m/>
    <n v="950"/>
    <m/>
    <n v="947"/>
    <n v="3"/>
    <m/>
    <m/>
    <n v="32"/>
    <m/>
    <m/>
    <m/>
    <n v="37"/>
    <n v="17"/>
    <n v="535"/>
    <m/>
    <m/>
    <n v="17"/>
    <n v="196"/>
    <n v="115"/>
    <m/>
    <n v="1"/>
    <n v="115"/>
    <n v="835"/>
    <m/>
    <n v="791"/>
    <n v="115"/>
    <n v="44"/>
    <m/>
    <m/>
    <m/>
    <m/>
    <m/>
    <m/>
    <m/>
    <n v="400"/>
    <m/>
    <n v="17"/>
    <m/>
    <m/>
    <n v="1"/>
    <n v="19"/>
    <n v="349"/>
    <n v="39"/>
    <n v="21"/>
    <m/>
    <n v="42"/>
    <n v="16"/>
    <m/>
    <m/>
    <m/>
    <n v="39"/>
    <n v="7"/>
    <m/>
    <m/>
    <m/>
    <m/>
    <m/>
    <m/>
    <n v="36"/>
    <n v="91"/>
    <n v="1"/>
    <n v="80"/>
    <n v="1"/>
    <m/>
    <m/>
    <m/>
    <n v="19"/>
    <n v="39"/>
    <n v="218"/>
    <m/>
    <n v="465"/>
    <m/>
    <m/>
    <m/>
    <n v="150"/>
    <n v="4"/>
    <m/>
    <m/>
    <n v="2"/>
    <n v="35"/>
    <n v="18"/>
    <m/>
    <m/>
    <m/>
    <m/>
    <m/>
    <n v="741"/>
    <n v="25344"/>
    <s v="Bassett/Industry West/La Puente"/>
    <s v="Urban"/>
  </r>
  <r>
    <n v="106190052"/>
    <s v="190052"/>
    <x v="85"/>
    <s v="2000 STADIUM WAY"/>
    <s v="LOS ANGELES"/>
    <s v="90026"/>
    <x v="17"/>
    <x v="4"/>
    <x v="22"/>
    <x v="15"/>
    <x v="1"/>
    <x v="0"/>
    <n v="762"/>
    <m/>
    <m/>
    <m/>
    <m/>
    <m/>
    <n v="410"/>
    <n v="352"/>
    <m/>
    <m/>
    <m/>
    <m/>
    <m/>
    <n v="8"/>
    <n v="17"/>
    <n v="30"/>
    <n v="71"/>
    <n v="166"/>
    <n v="204"/>
    <n v="266"/>
    <m/>
    <n v="483"/>
    <n v="52"/>
    <n v="160"/>
    <n v="59"/>
    <n v="1"/>
    <n v="1"/>
    <n v="6"/>
    <m/>
    <m/>
    <m/>
    <m/>
    <n v="761"/>
    <n v="1"/>
    <m/>
    <m/>
    <m/>
    <m/>
    <m/>
    <n v="762"/>
    <m/>
    <n v="762"/>
    <m/>
    <m/>
    <m/>
    <n v="21"/>
    <m/>
    <m/>
    <m/>
    <n v="103"/>
    <n v="31"/>
    <n v="397"/>
    <m/>
    <m/>
    <n v="9"/>
    <n v="80"/>
    <n v="115"/>
    <n v="6"/>
    <m/>
    <n v="83"/>
    <n v="679"/>
    <m/>
    <n v="601"/>
    <n v="48"/>
    <n v="109"/>
    <n v="4"/>
    <m/>
    <m/>
    <m/>
    <m/>
    <m/>
    <m/>
    <n v="60"/>
    <n v="2"/>
    <n v="7"/>
    <n v="1"/>
    <m/>
    <n v="2"/>
    <n v="18"/>
    <n v="591"/>
    <n v="11"/>
    <n v="12"/>
    <m/>
    <n v="12"/>
    <n v="3"/>
    <m/>
    <m/>
    <n v="2"/>
    <n v="20"/>
    <n v="21"/>
    <m/>
    <n v="1"/>
    <m/>
    <m/>
    <m/>
    <n v="1"/>
    <n v="12"/>
    <n v="37"/>
    <m/>
    <n v="31"/>
    <n v="5"/>
    <m/>
    <m/>
    <m/>
    <n v="6"/>
    <n v="7"/>
    <n v="513"/>
    <m/>
    <n v="149"/>
    <m/>
    <m/>
    <m/>
    <n v="138"/>
    <n v="5"/>
    <n v="1"/>
    <m/>
    <n v="1"/>
    <n v="4"/>
    <n v="60"/>
    <m/>
    <m/>
    <m/>
    <m/>
    <n v="36"/>
    <n v="517"/>
    <n v="23523"/>
    <s v="Glassell Park/Glendale Southeast/Silverlake North"/>
    <s v="Urban"/>
  </r>
  <r>
    <n v="106190053"/>
    <s v="190053"/>
    <x v="86"/>
    <s v="1050 LINDEN AVENUE"/>
    <s v="LONG BEACH"/>
    <s v="90813"/>
    <x v="17"/>
    <x v="1"/>
    <x v="20"/>
    <x v="16"/>
    <x v="1"/>
    <x v="0"/>
    <n v="13254"/>
    <m/>
    <m/>
    <m/>
    <n v="361"/>
    <m/>
    <n v="5487"/>
    <n v="8128"/>
    <m/>
    <m/>
    <n v="2986"/>
    <n v="162"/>
    <n v="436"/>
    <n v="2326"/>
    <n v="1558"/>
    <n v="1061"/>
    <n v="1631"/>
    <n v="1376"/>
    <n v="1060"/>
    <n v="1018"/>
    <n v="1"/>
    <n v="3339"/>
    <n v="2172"/>
    <n v="6580"/>
    <n v="923"/>
    <n v="30"/>
    <n v="316"/>
    <n v="255"/>
    <n v="9916"/>
    <n v="16"/>
    <n v="10"/>
    <n v="371"/>
    <n v="431"/>
    <n v="43"/>
    <n v="2698"/>
    <n v="116"/>
    <n v="13"/>
    <n v="1"/>
    <n v="6443"/>
    <n v="7172"/>
    <m/>
    <n v="1410"/>
    <n v="9504"/>
    <n v="2701"/>
    <m/>
    <n v="10731"/>
    <n v="38"/>
    <n v="282"/>
    <n v="1"/>
    <n v="183"/>
    <n v="49"/>
    <n v="986"/>
    <n v="1"/>
    <n v="123"/>
    <n v="342"/>
    <n v="183"/>
    <n v="602"/>
    <n v="94"/>
    <m/>
    <n v="95"/>
    <n v="13520"/>
    <m/>
    <n v="3169"/>
    <n v="8446"/>
    <n v="1450"/>
    <n v="69"/>
    <m/>
    <n v="78"/>
    <n v="2"/>
    <n v="399"/>
    <n v="2"/>
    <m/>
    <n v="762"/>
    <n v="208"/>
    <n v="473"/>
    <n v="152"/>
    <n v="169"/>
    <n v="232"/>
    <n v="1226"/>
    <n v="828"/>
    <n v="899"/>
    <n v="411"/>
    <n v="3053"/>
    <n v="263"/>
    <n v="258"/>
    <n v="12"/>
    <n v="155"/>
    <n v="544"/>
    <n v="856"/>
    <n v="435"/>
    <n v="2679"/>
    <n v="185"/>
    <n v="10"/>
    <n v="10"/>
    <n v="1"/>
    <n v="34"/>
    <n v="184"/>
    <n v="876"/>
    <n v="22"/>
    <n v="991"/>
    <n v="53"/>
    <n v="118"/>
    <n v="167"/>
    <n v="2738"/>
    <n v="396"/>
    <n v="203"/>
    <n v="3448"/>
    <n v="6"/>
    <n v="4173"/>
    <n v="144"/>
    <n v="21"/>
    <n v="47"/>
    <n v="362"/>
    <n v="325"/>
    <n v="2"/>
    <n v="15"/>
    <n v="29"/>
    <n v="128"/>
    <n v="363"/>
    <n v="35"/>
    <n v="114"/>
    <n v="28"/>
    <m/>
    <n v="11"/>
    <n v="11991"/>
    <n v="55487"/>
    <s v="Belmont Shore/Long Beach East/Long Beach Shoreline/Los Altos/Naples"/>
    <s v="Urban"/>
  </r>
  <r>
    <n v="106190081"/>
    <s v="190081"/>
    <x v="87"/>
    <s v="309 WEST BEVERLY BOULEVARD"/>
    <s v="MONTEBELLO"/>
    <s v="90640"/>
    <x v="17"/>
    <x v="0"/>
    <x v="23"/>
    <x v="17"/>
    <x v="1"/>
    <x v="0"/>
    <n v="9958"/>
    <m/>
    <m/>
    <m/>
    <m/>
    <m/>
    <n v="4394"/>
    <n v="5561"/>
    <n v="3"/>
    <m/>
    <n v="1022"/>
    <n v="384"/>
    <n v="220"/>
    <n v="782"/>
    <n v="915"/>
    <n v="945"/>
    <n v="1332"/>
    <n v="1365"/>
    <n v="1363"/>
    <n v="1630"/>
    <m/>
    <n v="1205"/>
    <n v="226"/>
    <n v="7597"/>
    <n v="796"/>
    <m/>
    <n v="90"/>
    <n v="44"/>
    <n v="8392"/>
    <m/>
    <n v="1"/>
    <n v="521"/>
    <n v="119"/>
    <n v="123"/>
    <n v="800"/>
    <m/>
    <n v="2"/>
    <m/>
    <n v="6531"/>
    <n v="3426"/>
    <n v="1"/>
    <n v="2088"/>
    <n v="7066"/>
    <n v="803"/>
    <n v="1"/>
    <n v="6996"/>
    <m/>
    <m/>
    <m/>
    <n v="438"/>
    <n v="1"/>
    <n v="1321"/>
    <n v="28"/>
    <n v="2"/>
    <n v="311"/>
    <n v="185"/>
    <n v="655"/>
    <n v="21"/>
    <m/>
    <n v="160"/>
    <n v="9798"/>
    <m/>
    <n v="3685"/>
    <n v="4531"/>
    <n v="997"/>
    <n v="20"/>
    <n v="16"/>
    <n v="17"/>
    <m/>
    <n v="692"/>
    <m/>
    <m/>
    <n v="766"/>
    <n v="267"/>
    <n v="471"/>
    <n v="264"/>
    <n v="101"/>
    <n v="225"/>
    <n v="1270"/>
    <n v="1074"/>
    <n v="1290"/>
    <n v="510"/>
    <n v="883"/>
    <n v="255"/>
    <n v="309"/>
    <n v="6"/>
    <n v="41"/>
    <n v="819"/>
    <n v="570"/>
    <n v="34"/>
    <n v="803"/>
    <n v="83"/>
    <n v="7"/>
    <n v="9"/>
    <n v="1"/>
    <n v="18"/>
    <n v="135"/>
    <n v="772"/>
    <n v="21"/>
    <n v="1233"/>
    <n v="105"/>
    <n v="70"/>
    <n v="118"/>
    <n v="820"/>
    <n v="450"/>
    <n v="144"/>
    <n v="1068"/>
    <n v="16"/>
    <n v="4888"/>
    <n v="33"/>
    <n v="2"/>
    <n v="26"/>
    <n v="344"/>
    <n v="400"/>
    <n v="1"/>
    <n v="17"/>
    <n v="10"/>
    <n v="96"/>
    <n v="342"/>
    <n v="12"/>
    <n v="28"/>
    <n v="17"/>
    <m/>
    <n v="19"/>
    <n v="8611"/>
    <n v="39301"/>
    <s v="Pico Rivera/Santa Fe Springs Northwest"/>
    <s v="Urban"/>
  </r>
  <r>
    <n v="106190110"/>
    <s v="190110"/>
    <x v="88"/>
    <s v="3828 DELMAS TERRACE"/>
    <s v="CULVER CITY"/>
    <s v="90231"/>
    <x v="17"/>
    <x v="1"/>
    <x v="24"/>
    <x v="18"/>
    <x v="2"/>
    <x v="0"/>
    <n v="6964"/>
    <n v="269"/>
    <n v="1929"/>
    <n v="945"/>
    <n v="485"/>
    <m/>
    <n v="5424"/>
    <n v="5168"/>
    <m/>
    <m/>
    <m/>
    <m/>
    <n v="73"/>
    <n v="665"/>
    <n v="871"/>
    <n v="1424"/>
    <n v="2403"/>
    <n v="2179"/>
    <n v="1394"/>
    <n v="1583"/>
    <m/>
    <n v="4145"/>
    <n v="4038"/>
    <n v="1940"/>
    <n v="342"/>
    <n v="31"/>
    <n v="53"/>
    <n v="43"/>
    <n v="7842"/>
    <n v="2"/>
    <n v="1"/>
    <n v="386"/>
    <n v="965"/>
    <n v="1394"/>
    <m/>
    <n v="1"/>
    <n v="1"/>
    <m/>
    <n v="6288"/>
    <n v="4304"/>
    <m/>
    <n v="2880"/>
    <n v="7712"/>
    <m/>
    <m/>
    <n v="5600"/>
    <n v="189"/>
    <n v="402"/>
    <n v="213"/>
    <n v="150"/>
    <n v="171"/>
    <n v="2377"/>
    <m/>
    <n v="6"/>
    <n v="480"/>
    <n v="155"/>
    <n v="832"/>
    <n v="17"/>
    <m/>
    <n v="179"/>
    <n v="10413"/>
    <m/>
    <n v="4722"/>
    <n v="1306"/>
    <n v="4227"/>
    <n v="186"/>
    <m/>
    <n v="10"/>
    <m/>
    <n v="137"/>
    <m/>
    <n v="4"/>
    <n v="654"/>
    <n v="176"/>
    <n v="416"/>
    <n v="144"/>
    <n v="2944"/>
    <n v="146"/>
    <n v="1164"/>
    <n v="826"/>
    <n v="879"/>
    <n v="628"/>
    <n v="5"/>
    <n v="276"/>
    <n v="370"/>
    <n v="13"/>
    <m/>
    <n v="713"/>
    <n v="482"/>
    <n v="756"/>
    <m/>
    <n v="29"/>
    <n v="6"/>
    <n v="3"/>
    <m/>
    <n v="13"/>
    <n v="84"/>
    <n v="1246"/>
    <n v="18"/>
    <n v="644"/>
    <n v="63"/>
    <n v="14"/>
    <n v="29"/>
    <m/>
    <n v="382"/>
    <n v="124"/>
    <n v="2626"/>
    <n v="6"/>
    <n v="5305"/>
    <n v="18"/>
    <n v="2"/>
    <n v="18"/>
    <n v="338"/>
    <n v="256"/>
    <n v="1"/>
    <n v="13"/>
    <n v="15"/>
    <n v="75"/>
    <n v="257"/>
    <n v="40"/>
    <n v="24"/>
    <n v="22"/>
    <m/>
    <n v="47"/>
    <n v="9466"/>
    <n v="76098"/>
    <s v="Culver City North/Palms"/>
    <s v="Urban"/>
  </r>
  <r>
    <n v="106190125"/>
    <s v="190125"/>
    <x v="89"/>
    <s v="1401 SOUTH GRAND AVENUE"/>
    <s v="LOS ANGELES"/>
    <s v="90015"/>
    <x v="17"/>
    <x v="1"/>
    <x v="25"/>
    <x v="18"/>
    <x v="1"/>
    <x v="0"/>
    <n v="19539"/>
    <n v="298"/>
    <m/>
    <m/>
    <m/>
    <m/>
    <n v="7719"/>
    <n v="12117"/>
    <m/>
    <n v="1"/>
    <n v="4364"/>
    <n v="264"/>
    <n v="907"/>
    <n v="3555"/>
    <n v="2714"/>
    <n v="1936"/>
    <n v="2496"/>
    <n v="1847"/>
    <n v="998"/>
    <n v="756"/>
    <m/>
    <n v="946"/>
    <n v="6073"/>
    <n v="11725"/>
    <n v="337"/>
    <n v="25"/>
    <n v="519"/>
    <n v="212"/>
    <n v="14906"/>
    <n v="42"/>
    <n v="1"/>
    <n v="128"/>
    <n v="688"/>
    <n v="8"/>
    <n v="4043"/>
    <m/>
    <n v="19"/>
    <n v="2"/>
    <n v="9447"/>
    <n v="10388"/>
    <n v="2"/>
    <n v="1220"/>
    <n v="14553"/>
    <n v="4062"/>
    <n v="2"/>
    <n v="17147"/>
    <n v="37"/>
    <n v="1"/>
    <n v="299"/>
    <n v="220"/>
    <n v="21"/>
    <n v="601"/>
    <n v="15"/>
    <n v="11"/>
    <n v="549"/>
    <n v="257"/>
    <n v="522"/>
    <n v="138"/>
    <n v="19"/>
    <n v="115"/>
    <n v="19722"/>
    <m/>
    <n v="2555"/>
    <n v="15360"/>
    <n v="977"/>
    <n v="46"/>
    <m/>
    <n v="49"/>
    <n v="75"/>
    <n v="729"/>
    <n v="46"/>
    <m/>
    <n v="643"/>
    <n v="535"/>
    <n v="565"/>
    <n v="226"/>
    <n v="162"/>
    <n v="265"/>
    <n v="1585"/>
    <n v="1013"/>
    <n v="1603"/>
    <n v="690"/>
    <n v="4627"/>
    <n v="377"/>
    <n v="432"/>
    <n v="13"/>
    <n v="121"/>
    <n v="785"/>
    <n v="1850"/>
    <n v="286"/>
    <n v="4059"/>
    <n v="243"/>
    <n v="31"/>
    <n v="37"/>
    <n v="7"/>
    <n v="52"/>
    <n v="192"/>
    <n v="1137"/>
    <n v="28"/>
    <n v="1281"/>
    <n v="148"/>
    <n v="51"/>
    <n v="316"/>
    <n v="4228"/>
    <n v="898"/>
    <n v="338"/>
    <n v="5934"/>
    <n v="6"/>
    <n v="4910"/>
    <n v="482"/>
    <n v="29"/>
    <n v="35"/>
    <n v="661"/>
    <n v="444"/>
    <n v="3"/>
    <n v="36"/>
    <n v="25"/>
    <n v="452"/>
    <n v="295"/>
    <n v="59"/>
    <n v="430"/>
    <n v="59"/>
    <m/>
    <n v="28"/>
    <n v="16799"/>
    <n v="79499"/>
    <s v="Boyle Heights Northwest/Chinatown/Downtown Northwest/Little Tokyo/Westlake"/>
    <s v="Urban"/>
  </r>
  <r>
    <n v="106190137"/>
    <s v="190137"/>
    <x v="90"/>
    <s v="255 EAST BONITA AVENUE"/>
    <s v="POMONA"/>
    <s v="91767"/>
    <x v="17"/>
    <x v="3"/>
    <x v="26"/>
    <x v="19"/>
    <x v="1"/>
    <x v="0"/>
    <m/>
    <m/>
    <m/>
    <m/>
    <n v="1373"/>
    <m/>
    <n v="617"/>
    <n v="756"/>
    <m/>
    <m/>
    <m/>
    <m/>
    <n v="16"/>
    <n v="38"/>
    <n v="42"/>
    <n v="64"/>
    <n v="181"/>
    <n v="330"/>
    <n v="330"/>
    <n v="372"/>
    <m/>
    <n v="979"/>
    <n v="76"/>
    <n v="297"/>
    <n v="5"/>
    <m/>
    <n v="6"/>
    <n v="10"/>
    <n v="77"/>
    <n v="2"/>
    <m/>
    <n v="13"/>
    <n v="1276"/>
    <n v="5"/>
    <m/>
    <m/>
    <m/>
    <m/>
    <m/>
    <n v="1373"/>
    <m/>
    <n v="498"/>
    <n v="875"/>
    <m/>
    <m/>
    <n v="805"/>
    <m/>
    <m/>
    <m/>
    <n v="123"/>
    <n v="6"/>
    <n v="133"/>
    <n v="3"/>
    <m/>
    <n v="8"/>
    <m/>
    <n v="295"/>
    <m/>
    <m/>
    <n v="57"/>
    <n v="1312"/>
    <n v="4"/>
    <n v="905"/>
    <n v="21"/>
    <n v="379"/>
    <n v="57"/>
    <m/>
    <n v="8"/>
    <n v="1"/>
    <m/>
    <n v="2"/>
    <m/>
    <n v="1"/>
    <n v="4"/>
    <n v="4"/>
    <m/>
    <n v="1"/>
    <n v="21"/>
    <n v="42"/>
    <n v="3"/>
    <n v="1"/>
    <m/>
    <m/>
    <n v="2"/>
    <n v="21"/>
    <n v="1"/>
    <m/>
    <n v="1"/>
    <n v="41"/>
    <n v="1230"/>
    <m/>
    <n v="1"/>
    <m/>
    <m/>
    <m/>
    <m/>
    <n v="2"/>
    <n v="76"/>
    <m/>
    <n v="5"/>
    <m/>
    <m/>
    <m/>
    <m/>
    <n v="4"/>
    <n v="7"/>
    <n v="2"/>
    <m/>
    <n v="1276"/>
    <n v="1"/>
    <m/>
    <n v="1"/>
    <n v="3"/>
    <n v="5"/>
    <m/>
    <m/>
    <m/>
    <n v="2"/>
    <n v="55"/>
    <m/>
    <m/>
    <n v="2"/>
    <m/>
    <n v="18"/>
    <n v="1286"/>
    <n v="21572"/>
    <s v="Pomona East and South"/>
    <s v="Urban"/>
  </r>
  <r>
    <n v="106190148"/>
    <s v="190148"/>
    <x v="91"/>
    <s v="555 EAST HARDY STREET"/>
    <s v="INGLEWOOD"/>
    <s v="90301"/>
    <x v="17"/>
    <x v="1"/>
    <x v="27"/>
    <x v="20"/>
    <x v="2"/>
    <x v="0"/>
    <n v="17669"/>
    <m/>
    <m/>
    <m/>
    <n v="370"/>
    <m/>
    <n v="7587"/>
    <n v="10452"/>
    <m/>
    <m/>
    <n v="805"/>
    <m/>
    <n v="213"/>
    <n v="1209"/>
    <n v="1380"/>
    <n v="2070"/>
    <n v="3753"/>
    <n v="3210"/>
    <n v="2737"/>
    <n v="2662"/>
    <m/>
    <n v="1433"/>
    <n v="12155"/>
    <n v="3998"/>
    <n v="189"/>
    <n v="14"/>
    <n v="250"/>
    <m/>
    <n v="15349"/>
    <m/>
    <n v="903"/>
    <n v="625"/>
    <n v="337"/>
    <n v="26"/>
    <n v="796"/>
    <m/>
    <n v="3"/>
    <m/>
    <n v="15417"/>
    <n v="2621"/>
    <n v="1"/>
    <n v="1204"/>
    <n v="16036"/>
    <n v="799"/>
    <m/>
    <n v="12254"/>
    <n v="15"/>
    <n v="283"/>
    <m/>
    <n v="787"/>
    <n v="39"/>
    <n v="1932"/>
    <n v="225"/>
    <m/>
    <n v="875"/>
    <n v="394"/>
    <n v="1216"/>
    <n v="19"/>
    <m/>
    <n v="130"/>
    <n v="17909"/>
    <m/>
    <n v="7812"/>
    <n v="8374"/>
    <n v="1108"/>
    <m/>
    <m/>
    <m/>
    <m/>
    <n v="744"/>
    <n v="1"/>
    <m/>
    <n v="1735"/>
    <n v="333"/>
    <n v="873"/>
    <n v="399"/>
    <n v="129"/>
    <n v="1016"/>
    <n v="3657"/>
    <n v="1718"/>
    <n v="2093"/>
    <n v="781"/>
    <n v="975"/>
    <n v="213"/>
    <n v="488"/>
    <n v="5"/>
    <n v="7"/>
    <n v="1287"/>
    <n v="1125"/>
    <n v="407"/>
    <n v="798"/>
    <n v="151"/>
    <n v="4"/>
    <n v="28"/>
    <m/>
    <n v="17"/>
    <n v="200"/>
    <n v="2384"/>
    <n v="9"/>
    <n v="1015"/>
    <n v="43"/>
    <n v="27"/>
    <n v="117"/>
    <n v="791"/>
    <n v="458"/>
    <n v="178"/>
    <n v="3782"/>
    <n v="7"/>
    <n v="8828"/>
    <n v="39"/>
    <n v="7"/>
    <n v="50"/>
    <n v="621"/>
    <n v="575"/>
    <n v="2"/>
    <n v="28"/>
    <n v="23"/>
    <n v="190"/>
    <n v="557"/>
    <n v="56"/>
    <n v="59"/>
    <n v="180"/>
    <m/>
    <n v="90"/>
    <n v="15562"/>
    <n v="72216"/>
    <s v="Del Aire/Inglewood West/Los Angeles International Airport"/>
    <s v="Urban"/>
  </r>
  <r>
    <n v="106190150"/>
    <s v="190150"/>
    <x v="92"/>
    <s v="4211 SOUTH AVALON BOULEVARD"/>
    <s v="LOS ANGELES"/>
    <s v="90011"/>
    <x v="17"/>
    <x v="3"/>
    <x v="28"/>
    <x v="18"/>
    <x v="1"/>
    <x v="0"/>
    <m/>
    <m/>
    <n v="877"/>
    <m/>
    <m/>
    <m/>
    <n v="725"/>
    <n v="152"/>
    <m/>
    <m/>
    <m/>
    <n v="142"/>
    <n v="251"/>
    <n v="206"/>
    <n v="144"/>
    <n v="70"/>
    <n v="60"/>
    <n v="4"/>
    <m/>
    <m/>
    <m/>
    <n v="196"/>
    <n v="238"/>
    <n v="407"/>
    <n v="1"/>
    <m/>
    <n v="35"/>
    <m/>
    <n v="866"/>
    <n v="11"/>
    <m/>
    <m/>
    <m/>
    <m/>
    <m/>
    <m/>
    <m/>
    <m/>
    <m/>
    <n v="877"/>
    <m/>
    <n v="161"/>
    <n v="716"/>
    <m/>
    <m/>
    <n v="827"/>
    <m/>
    <n v="50"/>
    <m/>
    <m/>
    <m/>
    <m/>
    <m/>
    <m/>
    <m/>
    <m/>
    <m/>
    <m/>
    <m/>
    <m/>
    <n v="877"/>
    <m/>
    <m/>
    <n v="4"/>
    <m/>
    <m/>
    <m/>
    <n v="873"/>
    <m/>
    <m/>
    <m/>
    <m/>
    <m/>
    <m/>
    <m/>
    <m/>
    <n v="877"/>
    <m/>
    <m/>
    <m/>
    <m/>
    <m/>
    <m/>
    <m/>
    <m/>
    <m/>
    <m/>
    <m/>
    <m/>
    <m/>
    <m/>
    <m/>
    <m/>
    <m/>
    <m/>
    <m/>
    <m/>
    <m/>
    <m/>
    <m/>
    <m/>
    <m/>
    <m/>
    <m/>
    <m/>
    <m/>
    <m/>
    <m/>
    <n v="877"/>
    <m/>
    <m/>
    <m/>
    <m/>
    <m/>
    <m/>
    <m/>
    <m/>
    <m/>
    <m/>
    <m/>
    <m/>
    <m/>
    <m/>
    <m/>
    <n v="877"/>
    <n v="23040"/>
    <s v="South Central Northeast"/>
    <s v="Urban"/>
  </r>
  <r>
    <n v="106190159"/>
    <s v="190159"/>
    <x v="93"/>
    <s v="21530 SOUTH PIONEER BOULEVARD"/>
    <s v="HAWAIIAN GARDENS"/>
    <s v="90716"/>
    <x v="17"/>
    <x v="4"/>
    <x v="29"/>
    <x v="17"/>
    <x v="1"/>
    <x v="0"/>
    <n v="3513"/>
    <m/>
    <m/>
    <m/>
    <m/>
    <m/>
    <n v="1607"/>
    <n v="1906"/>
    <m/>
    <m/>
    <m/>
    <m/>
    <n v="22"/>
    <n v="108"/>
    <n v="265"/>
    <n v="394"/>
    <n v="673"/>
    <n v="752"/>
    <n v="598"/>
    <n v="701"/>
    <m/>
    <n v="1177"/>
    <n v="565"/>
    <n v="1110"/>
    <n v="576"/>
    <n v="3"/>
    <n v="35"/>
    <n v="47"/>
    <n v="2221"/>
    <n v="167"/>
    <n v="5"/>
    <n v="1050"/>
    <n v="25"/>
    <n v="24"/>
    <m/>
    <m/>
    <n v="21"/>
    <m/>
    <n v="2711"/>
    <n v="802"/>
    <m/>
    <n v="725"/>
    <n v="2788"/>
    <m/>
    <m/>
    <n v="1435"/>
    <m/>
    <m/>
    <n v="1"/>
    <n v="304"/>
    <n v="31"/>
    <n v="1289"/>
    <n v="61"/>
    <m/>
    <n v="96"/>
    <n v="82"/>
    <n v="212"/>
    <n v="2"/>
    <m/>
    <n v="27"/>
    <n v="3486"/>
    <m/>
    <n v="1900"/>
    <n v="1028"/>
    <n v="364"/>
    <n v="107"/>
    <m/>
    <m/>
    <m/>
    <n v="81"/>
    <n v="33"/>
    <m/>
    <n v="285"/>
    <n v="100"/>
    <n v="318"/>
    <n v="70"/>
    <n v="41"/>
    <n v="106"/>
    <n v="360"/>
    <n v="438"/>
    <n v="488"/>
    <n v="433"/>
    <n v="24"/>
    <n v="203"/>
    <n v="218"/>
    <n v="2"/>
    <m/>
    <n v="226"/>
    <n v="191"/>
    <n v="10"/>
    <m/>
    <n v="11"/>
    <n v="3"/>
    <n v="3"/>
    <m/>
    <n v="4"/>
    <n v="31"/>
    <n v="174"/>
    <n v="2"/>
    <n v="551"/>
    <n v="29"/>
    <n v="13"/>
    <n v="62"/>
    <m/>
    <n v="254"/>
    <n v="81"/>
    <n v="328"/>
    <n v="7"/>
    <n v="1960"/>
    <n v="4"/>
    <n v="2"/>
    <n v="5"/>
    <n v="243"/>
    <n v="124"/>
    <n v="1"/>
    <n v="2"/>
    <n v="8"/>
    <n v="55"/>
    <n v="127"/>
    <n v="13"/>
    <n v="4"/>
    <n v="9"/>
    <m/>
    <n v="16"/>
    <n v="2900"/>
    <n v="18058"/>
    <s v="Cerritos/Hawaiian Gardens"/>
    <s v="Urban"/>
  </r>
  <r>
    <n v="106190163"/>
    <s v="190163"/>
    <x v="94"/>
    <s v="1161 EAST COVINA BOULEVARD"/>
    <s v="COVINA"/>
    <s v="91724"/>
    <x v="17"/>
    <x v="4"/>
    <x v="21"/>
    <x v="12"/>
    <x v="2"/>
    <x v="0"/>
    <m/>
    <m/>
    <n v="6653"/>
    <m/>
    <m/>
    <m/>
    <n v="3866"/>
    <n v="2787"/>
    <m/>
    <m/>
    <m/>
    <m/>
    <n v="1461"/>
    <n v="1546"/>
    <n v="1196"/>
    <n v="1038"/>
    <n v="936"/>
    <n v="402"/>
    <n v="68"/>
    <n v="6"/>
    <m/>
    <n v="2948"/>
    <n v="714"/>
    <n v="2475"/>
    <n v="282"/>
    <n v="38"/>
    <n v="134"/>
    <n v="62"/>
    <n v="3976"/>
    <n v="25"/>
    <n v="9"/>
    <m/>
    <n v="1407"/>
    <n v="1232"/>
    <m/>
    <n v="4"/>
    <m/>
    <m/>
    <m/>
    <n v="6653"/>
    <m/>
    <m/>
    <n v="6653"/>
    <m/>
    <m/>
    <n v="6195"/>
    <m/>
    <m/>
    <m/>
    <n v="57"/>
    <n v="171"/>
    <n v="50"/>
    <m/>
    <n v="29"/>
    <n v="151"/>
    <m/>
    <m/>
    <m/>
    <m/>
    <m/>
    <n v="6653"/>
    <m/>
    <n v="2283"/>
    <n v="1460"/>
    <n v="2195"/>
    <n v="2"/>
    <n v="365"/>
    <n v="99"/>
    <n v="92"/>
    <n v="143"/>
    <m/>
    <n v="14"/>
    <m/>
    <m/>
    <m/>
    <m/>
    <n v="6652"/>
    <n v="1"/>
    <m/>
    <m/>
    <m/>
    <m/>
    <m/>
    <m/>
    <m/>
    <m/>
    <m/>
    <m/>
    <m/>
    <m/>
    <m/>
    <m/>
    <m/>
    <m/>
    <m/>
    <m/>
    <m/>
    <m/>
    <m/>
    <m/>
    <m/>
    <m/>
    <m/>
    <m/>
    <m/>
    <m/>
    <n v="885"/>
    <m/>
    <n v="5768"/>
    <m/>
    <m/>
    <m/>
    <n v="6"/>
    <n v="11"/>
    <n v="1"/>
    <n v="2"/>
    <m/>
    <n v="15"/>
    <n v="42"/>
    <n v="9"/>
    <n v="9"/>
    <n v="1"/>
    <m/>
    <n v="2"/>
    <n v="6555"/>
    <n v="45596"/>
    <s v="Asuza/Charter Oak/Covina"/>
    <s v="Urban"/>
  </r>
  <r>
    <n v="106190170"/>
    <s v="190170"/>
    <x v="95"/>
    <s v="4650 SUNSET BOULEVARD"/>
    <s v="LOS ANGELES"/>
    <s v="90027"/>
    <x v="17"/>
    <x v="6"/>
    <x v="30"/>
    <x v="15"/>
    <x v="1"/>
    <x v="1"/>
    <n v="14960"/>
    <m/>
    <m/>
    <m/>
    <n v="185"/>
    <m/>
    <n v="8300"/>
    <n v="6845"/>
    <m/>
    <m/>
    <n v="3170"/>
    <n v="6785"/>
    <n v="4830"/>
    <n v="359"/>
    <n v="1"/>
    <m/>
    <m/>
    <m/>
    <m/>
    <m/>
    <m/>
    <n v="2204"/>
    <n v="1224"/>
    <n v="9155"/>
    <n v="934"/>
    <n v="4"/>
    <n v="1606"/>
    <n v="18"/>
    <n v="13156"/>
    <m/>
    <n v="31"/>
    <n v="1163"/>
    <n v="788"/>
    <m/>
    <m/>
    <m/>
    <m/>
    <n v="7"/>
    <n v="7130"/>
    <n v="8015"/>
    <m/>
    <n v="3524"/>
    <n v="11367"/>
    <n v="253"/>
    <n v="1"/>
    <n v="14609"/>
    <n v="28"/>
    <n v="92"/>
    <m/>
    <n v="113"/>
    <n v="30"/>
    <n v="35"/>
    <n v="21"/>
    <m/>
    <n v="23"/>
    <n v="153"/>
    <n v="40"/>
    <n v="1"/>
    <m/>
    <n v="49"/>
    <n v="15096"/>
    <m/>
    <n v="53"/>
    <n v="10907"/>
    <n v="3620"/>
    <m/>
    <m/>
    <n v="107"/>
    <m/>
    <n v="414"/>
    <n v="42"/>
    <n v="2"/>
    <n v="665"/>
    <n v="589"/>
    <n v="457"/>
    <n v="719"/>
    <n v="70"/>
    <n v="1104"/>
    <n v="357"/>
    <n v="2403"/>
    <n v="1877"/>
    <n v="572"/>
    <m/>
    <n v="298"/>
    <n v="628"/>
    <n v="1674"/>
    <n v="515"/>
    <n v="485"/>
    <n v="1723"/>
    <n v="1008"/>
    <m/>
    <n v="899"/>
    <n v="49"/>
    <n v="87"/>
    <n v="79"/>
    <n v="473"/>
    <n v="260"/>
    <n v="1197"/>
    <n v="157"/>
    <n v="1407"/>
    <n v="302"/>
    <n v="33"/>
    <n v="83"/>
    <m/>
    <n v="1226"/>
    <n v="226"/>
    <n v="3291"/>
    <n v="40"/>
    <n v="5336"/>
    <n v="82"/>
    <n v="32"/>
    <n v="56"/>
    <n v="1604"/>
    <n v="561"/>
    <m/>
    <n v="61"/>
    <n v="145"/>
    <n v="160"/>
    <n v="1132"/>
    <n v="27"/>
    <n v="25"/>
    <n v="9"/>
    <m/>
    <n v="65"/>
    <n v="11186"/>
    <n v="101494"/>
    <s v="Hollywood South Central/Inner Sunset"/>
    <s v="Urban"/>
  </r>
  <r>
    <n v="106190176"/>
    <s v="190176"/>
    <x v="96"/>
    <s v="1500 EAST DUARTE ROAD"/>
    <s v="DUARTE"/>
    <s v="91010"/>
    <x v="17"/>
    <x v="0"/>
    <x v="21"/>
    <x v="21"/>
    <x v="1"/>
    <x v="0"/>
    <n v="5903"/>
    <m/>
    <m/>
    <m/>
    <m/>
    <m/>
    <n v="3113"/>
    <n v="2790"/>
    <m/>
    <m/>
    <n v="1"/>
    <n v="102"/>
    <n v="248"/>
    <n v="523"/>
    <n v="430"/>
    <n v="606"/>
    <n v="1348"/>
    <n v="1585"/>
    <n v="834"/>
    <n v="226"/>
    <m/>
    <n v="3202"/>
    <n v="201"/>
    <n v="1356"/>
    <n v="788"/>
    <n v="16"/>
    <n v="234"/>
    <n v="106"/>
    <n v="5650"/>
    <m/>
    <n v="24"/>
    <n v="2"/>
    <n v="221"/>
    <m/>
    <m/>
    <m/>
    <n v="6"/>
    <m/>
    <m/>
    <n v="5903"/>
    <m/>
    <n v="2977"/>
    <n v="2925"/>
    <m/>
    <n v="1"/>
    <n v="4059"/>
    <m/>
    <m/>
    <m/>
    <m/>
    <n v="148"/>
    <n v="135"/>
    <m/>
    <m/>
    <n v="4"/>
    <n v="230"/>
    <n v="1327"/>
    <m/>
    <m/>
    <n v="221"/>
    <n v="5682"/>
    <m/>
    <n v="1934"/>
    <n v="939"/>
    <n v="2530"/>
    <n v="11"/>
    <m/>
    <n v="54"/>
    <n v="1"/>
    <n v="15"/>
    <n v="419"/>
    <m/>
    <n v="285"/>
    <n v="2635"/>
    <n v="109"/>
    <n v="267"/>
    <n v="7"/>
    <n v="90"/>
    <n v="114"/>
    <n v="270"/>
    <n v="244"/>
    <n v="209"/>
    <n v="1"/>
    <n v="48"/>
    <n v="107"/>
    <n v="3"/>
    <m/>
    <n v="201"/>
    <n v="456"/>
    <n v="857"/>
    <m/>
    <n v="182"/>
    <n v="47"/>
    <n v="1"/>
    <n v="1"/>
    <n v="47"/>
    <n v="349"/>
    <n v="137"/>
    <n v="777"/>
    <n v="750"/>
    <n v="220"/>
    <n v="335"/>
    <n v="196"/>
    <m/>
    <n v="217"/>
    <n v="278"/>
    <n v="1680"/>
    <n v="35"/>
    <n v="651"/>
    <n v="1"/>
    <m/>
    <n v="8"/>
    <n v="715"/>
    <n v="53"/>
    <m/>
    <n v="3"/>
    <n v="7"/>
    <n v="10"/>
    <n v="2141"/>
    <m/>
    <m/>
    <n v="1"/>
    <m/>
    <n v="4"/>
    <n v="2960"/>
    <n v="58069"/>
    <s v="Baldwin Park/Irwindale"/>
    <s v="Urban"/>
  </r>
  <r>
    <n v="106190184"/>
    <s v="190184"/>
    <x v="97"/>
    <s v="10802 COLLEGE PLACE"/>
    <s v="CERRITOS"/>
    <s v="90701"/>
    <x v="17"/>
    <x v="2"/>
    <x v="23"/>
    <x v="17"/>
    <x v="2"/>
    <x v="0"/>
    <m/>
    <m/>
    <n v="6486"/>
    <m/>
    <m/>
    <m/>
    <n v="3450"/>
    <n v="3036"/>
    <m/>
    <m/>
    <m/>
    <m/>
    <n v="1802"/>
    <n v="1432"/>
    <n v="1022"/>
    <n v="943"/>
    <n v="830"/>
    <n v="369"/>
    <n v="69"/>
    <n v="19"/>
    <m/>
    <n v="2672"/>
    <n v="985"/>
    <n v="2454"/>
    <n v="352"/>
    <n v="13"/>
    <n v="8"/>
    <n v="2"/>
    <n v="6479"/>
    <n v="7"/>
    <m/>
    <m/>
    <m/>
    <m/>
    <m/>
    <m/>
    <m/>
    <m/>
    <m/>
    <n v="6486"/>
    <m/>
    <n v="2"/>
    <n v="6484"/>
    <m/>
    <m/>
    <n v="6019"/>
    <n v="1"/>
    <m/>
    <m/>
    <n v="366"/>
    <n v="1"/>
    <m/>
    <m/>
    <m/>
    <n v="95"/>
    <m/>
    <m/>
    <n v="3"/>
    <n v="1"/>
    <m/>
    <n v="6486"/>
    <m/>
    <n v="1174"/>
    <n v="529"/>
    <n v="4312"/>
    <n v="4"/>
    <n v="222"/>
    <n v="107"/>
    <n v="27"/>
    <n v="86"/>
    <m/>
    <n v="25"/>
    <m/>
    <m/>
    <m/>
    <m/>
    <n v="6485"/>
    <m/>
    <m/>
    <m/>
    <m/>
    <m/>
    <m/>
    <m/>
    <m/>
    <m/>
    <m/>
    <n v="1"/>
    <m/>
    <m/>
    <m/>
    <m/>
    <m/>
    <m/>
    <m/>
    <m/>
    <m/>
    <m/>
    <m/>
    <n v="1"/>
    <m/>
    <m/>
    <m/>
    <m/>
    <n v="6"/>
    <m/>
    <n v="6446"/>
    <m/>
    <n v="33"/>
    <m/>
    <m/>
    <m/>
    <m/>
    <m/>
    <m/>
    <n v="2"/>
    <m/>
    <m/>
    <m/>
    <n v="784"/>
    <m/>
    <n v="1"/>
    <m/>
    <m/>
    <n v="5699"/>
    <n v="59131"/>
    <s v="Cerritos/Hawaiian Gardens"/>
    <s v="Urban"/>
  </r>
  <r>
    <n v="106190196"/>
    <s v="190196"/>
    <x v="98"/>
    <s v="1246 WEST 155TH STREET"/>
    <s v="GARDENA"/>
    <s v="90247"/>
    <x v="17"/>
    <x v="3"/>
    <x v="31"/>
    <x v="20"/>
    <x v="2"/>
    <x v="0"/>
    <n v="967"/>
    <m/>
    <m/>
    <m/>
    <m/>
    <m/>
    <n v="480"/>
    <n v="487"/>
    <m/>
    <m/>
    <m/>
    <m/>
    <m/>
    <n v="6"/>
    <n v="14"/>
    <n v="31"/>
    <n v="105"/>
    <n v="209"/>
    <n v="270"/>
    <n v="332"/>
    <m/>
    <n v="306"/>
    <n v="360"/>
    <n v="176"/>
    <n v="106"/>
    <n v="1"/>
    <n v="18"/>
    <m/>
    <n v="2"/>
    <m/>
    <m/>
    <n v="6"/>
    <n v="959"/>
    <m/>
    <m/>
    <m/>
    <m/>
    <m/>
    <m/>
    <n v="967"/>
    <m/>
    <n v="962"/>
    <n v="3"/>
    <n v="1"/>
    <n v="1"/>
    <n v="115"/>
    <m/>
    <m/>
    <m/>
    <n v="83"/>
    <n v="12"/>
    <n v="474"/>
    <n v="1"/>
    <m/>
    <n v="27"/>
    <n v="147"/>
    <n v="102"/>
    <n v="6"/>
    <m/>
    <n v="111"/>
    <n v="856"/>
    <m/>
    <n v="921"/>
    <n v="13"/>
    <n v="28"/>
    <n v="1"/>
    <m/>
    <m/>
    <m/>
    <n v="3"/>
    <n v="1"/>
    <m/>
    <n v="367"/>
    <n v="1"/>
    <n v="19"/>
    <n v="1"/>
    <m/>
    <m/>
    <n v="33"/>
    <n v="289"/>
    <n v="51"/>
    <n v="54"/>
    <m/>
    <n v="70"/>
    <n v="13"/>
    <m/>
    <m/>
    <n v="1"/>
    <n v="54"/>
    <n v="14"/>
    <m/>
    <m/>
    <m/>
    <m/>
    <m/>
    <m/>
    <n v="22"/>
    <n v="170"/>
    <n v="1"/>
    <n v="92"/>
    <n v="10"/>
    <n v="8"/>
    <m/>
    <m/>
    <n v="45"/>
    <n v="20"/>
    <n v="211"/>
    <m/>
    <n v="388"/>
    <m/>
    <m/>
    <m/>
    <n v="141"/>
    <n v="5"/>
    <m/>
    <m/>
    <m/>
    <n v="17"/>
    <n v="15"/>
    <m/>
    <m/>
    <n v="3"/>
    <m/>
    <n v="10"/>
    <n v="776"/>
    <n v="25970"/>
    <s v="Gardena Southeast/Harbor Gateway Central/Lawndale South/Moneta/Redondo Beach North/Torrance North"/>
    <s v="Urban"/>
  </r>
  <r>
    <n v="106190197"/>
    <s v="190197"/>
    <x v="99"/>
    <s v="2623 EAST SLAUSON AVENUE"/>
    <s v="HUNTINGTON PARK"/>
    <s v="90255"/>
    <x v="17"/>
    <x v="3"/>
    <x v="25"/>
    <x v="16"/>
    <x v="2"/>
    <x v="0"/>
    <n v="3490"/>
    <m/>
    <m/>
    <m/>
    <m/>
    <m/>
    <n v="1655"/>
    <n v="1835"/>
    <m/>
    <m/>
    <m/>
    <m/>
    <n v="56"/>
    <n v="234"/>
    <n v="306"/>
    <n v="509"/>
    <n v="695"/>
    <n v="632"/>
    <n v="542"/>
    <n v="516"/>
    <m/>
    <n v="145"/>
    <n v="496"/>
    <n v="2814"/>
    <n v="11"/>
    <n v="1"/>
    <n v="18"/>
    <n v="5"/>
    <n v="3310"/>
    <n v="15"/>
    <m/>
    <n v="163"/>
    <n v="1"/>
    <m/>
    <m/>
    <n v="1"/>
    <m/>
    <m/>
    <n v="3305"/>
    <n v="185"/>
    <m/>
    <n v="133"/>
    <n v="3357"/>
    <m/>
    <m/>
    <n v="2262"/>
    <n v="2"/>
    <n v="1"/>
    <m/>
    <n v="310"/>
    <n v="7"/>
    <n v="298"/>
    <n v="16"/>
    <m/>
    <n v="404"/>
    <n v="97"/>
    <n v="90"/>
    <n v="1"/>
    <n v="2"/>
    <n v="48"/>
    <n v="3442"/>
    <m/>
    <n v="1222"/>
    <n v="1921"/>
    <n v="167"/>
    <n v="4"/>
    <n v="30"/>
    <n v="2"/>
    <m/>
    <n v="144"/>
    <m/>
    <m/>
    <n v="300"/>
    <n v="44"/>
    <n v="274"/>
    <n v="75"/>
    <n v="47"/>
    <n v="120"/>
    <n v="585"/>
    <n v="445"/>
    <n v="759"/>
    <n v="177"/>
    <n v="42"/>
    <n v="85"/>
    <n v="40"/>
    <n v="1"/>
    <m/>
    <n v="365"/>
    <n v="126"/>
    <n v="5"/>
    <m/>
    <n v="9"/>
    <m/>
    <m/>
    <m/>
    <n v="6"/>
    <n v="51"/>
    <n v="262"/>
    <n v="5"/>
    <n v="412"/>
    <n v="3"/>
    <n v="9"/>
    <n v="38"/>
    <m/>
    <n v="42"/>
    <n v="35"/>
    <n v="446"/>
    <m/>
    <n v="2172"/>
    <n v="7"/>
    <n v="1"/>
    <n v="9"/>
    <n v="74"/>
    <n v="100"/>
    <n v="2"/>
    <n v="7"/>
    <n v="3"/>
    <n v="36"/>
    <n v="100"/>
    <n v="16"/>
    <n v="8"/>
    <n v="15"/>
    <m/>
    <n v="14"/>
    <n v="3098"/>
    <n v="13536"/>
    <s v="Huntington Park/South Gate West/Walnut Park"/>
    <s v="Urban"/>
  </r>
  <r>
    <n v="106190198"/>
    <s v="190198"/>
    <x v="100"/>
    <s v="4081 EAST OLYMPIC BOULEVARD"/>
    <s v="LOS ANGELES"/>
    <s v="90023"/>
    <x v="17"/>
    <x v="4"/>
    <x v="22"/>
    <x v="15"/>
    <x v="2"/>
    <x v="0"/>
    <n v="6104"/>
    <n v="135"/>
    <m/>
    <m/>
    <m/>
    <m/>
    <n v="3264"/>
    <n v="2975"/>
    <m/>
    <m/>
    <n v="233"/>
    <n v="321"/>
    <n v="155"/>
    <n v="441"/>
    <n v="571"/>
    <n v="832"/>
    <n v="1627"/>
    <n v="1149"/>
    <n v="533"/>
    <n v="377"/>
    <m/>
    <n v="1363"/>
    <n v="1358"/>
    <n v="3140"/>
    <n v="173"/>
    <n v="2"/>
    <n v="144"/>
    <n v="59"/>
    <n v="3409"/>
    <n v="81"/>
    <n v="12"/>
    <n v="619"/>
    <n v="2014"/>
    <n v="1"/>
    <n v="97"/>
    <n v="4"/>
    <m/>
    <n v="2"/>
    <n v="2037"/>
    <n v="4202"/>
    <m/>
    <n v="994"/>
    <n v="5151"/>
    <n v="94"/>
    <m/>
    <n v="3921"/>
    <n v="118"/>
    <m/>
    <n v="110"/>
    <n v="139"/>
    <n v="52"/>
    <n v="1107"/>
    <n v="20"/>
    <m/>
    <n v="589"/>
    <n v="94"/>
    <n v="85"/>
    <n v="4"/>
    <m/>
    <n v="87"/>
    <n v="6152"/>
    <m/>
    <n v="1680"/>
    <n v="4438"/>
    <n v="87"/>
    <m/>
    <m/>
    <n v="1"/>
    <m/>
    <n v="33"/>
    <m/>
    <m/>
    <n v="582"/>
    <n v="92"/>
    <n v="356"/>
    <n v="80"/>
    <n v="112"/>
    <n v="211"/>
    <n v="603"/>
    <n v="896"/>
    <n v="995"/>
    <n v="518"/>
    <n v="165"/>
    <n v="352"/>
    <n v="195"/>
    <n v="2"/>
    <n v="9"/>
    <n v="483"/>
    <n v="288"/>
    <n v="203"/>
    <n v="97"/>
    <n v="4"/>
    <n v="1"/>
    <n v="4"/>
    <n v="1"/>
    <n v="1"/>
    <n v="39"/>
    <n v="225"/>
    <n v="5"/>
    <n v="533"/>
    <n v="17"/>
    <n v="16"/>
    <n v="55"/>
    <n v="97"/>
    <n v="142"/>
    <n v="121"/>
    <n v="532"/>
    <n v="1"/>
    <n v="4445"/>
    <n v="17"/>
    <n v="7"/>
    <n v="9"/>
    <n v="199"/>
    <n v="186"/>
    <n v="2"/>
    <n v="21"/>
    <n v="2"/>
    <n v="84"/>
    <n v="117"/>
    <n v="6"/>
    <n v="22"/>
    <n v="6"/>
    <m/>
    <n v="7"/>
    <n v="5554"/>
    <n v="33689"/>
    <s v="City Terrace East/East Los Angeles"/>
    <s v="Urban"/>
  </r>
  <r>
    <n v="106190200"/>
    <s v="190200"/>
    <x v="101"/>
    <s v="438 W. LAS TUNAS DRIVE"/>
    <s v="SAN GABRIEL"/>
    <s v="91776"/>
    <x v="17"/>
    <x v="0"/>
    <x v="18"/>
    <x v="12"/>
    <x v="2"/>
    <x v="0"/>
    <n v="11489"/>
    <n v="65"/>
    <n v="967"/>
    <m/>
    <m/>
    <m/>
    <n v="4310"/>
    <n v="8211"/>
    <m/>
    <m/>
    <n v="3125"/>
    <m/>
    <n v="109"/>
    <n v="1378"/>
    <n v="2023"/>
    <n v="645"/>
    <n v="717"/>
    <n v="1030"/>
    <n v="1365"/>
    <n v="2129"/>
    <m/>
    <n v="1440"/>
    <n v="209"/>
    <n v="2959"/>
    <n v="7297"/>
    <n v="4"/>
    <n v="510"/>
    <n v="102"/>
    <n v="7527"/>
    <n v="24"/>
    <n v="6"/>
    <n v="1254"/>
    <n v="215"/>
    <n v="93"/>
    <n v="3110"/>
    <n v="1"/>
    <n v="291"/>
    <m/>
    <n v="4547"/>
    <n v="7974"/>
    <m/>
    <n v="2418"/>
    <n v="6990"/>
    <n v="3111"/>
    <n v="2"/>
    <n v="9176"/>
    <n v="78"/>
    <n v="85"/>
    <n v="44"/>
    <n v="352"/>
    <n v="157"/>
    <n v="1634"/>
    <n v="33"/>
    <m/>
    <n v="92"/>
    <n v="197"/>
    <n v="643"/>
    <n v="28"/>
    <n v="2"/>
    <n v="224"/>
    <n v="12294"/>
    <n v="3"/>
    <n v="4080"/>
    <n v="3405"/>
    <n v="2568"/>
    <n v="12"/>
    <n v="2"/>
    <n v="22"/>
    <n v="19"/>
    <n v="2413"/>
    <m/>
    <m/>
    <n v="772"/>
    <n v="292"/>
    <n v="250"/>
    <n v="128"/>
    <n v="977"/>
    <n v="137"/>
    <n v="737"/>
    <n v="590"/>
    <n v="618"/>
    <n v="391"/>
    <n v="3244"/>
    <n v="122"/>
    <n v="262"/>
    <n v="2"/>
    <n v="15"/>
    <n v="429"/>
    <n v="419"/>
    <n v="26"/>
    <n v="3110"/>
    <n v="78"/>
    <n v="12"/>
    <n v="6"/>
    <n v="4"/>
    <n v="21"/>
    <n v="148"/>
    <n v="395"/>
    <n v="16"/>
    <n v="643"/>
    <n v="148"/>
    <n v="168"/>
    <n v="236"/>
    <n v="3141"/>
    <n v="367"/>
    <n v="78"/>
    <n v="1835"/>
    <n v="2"/>
    <n v="5223"/>
    <n v="9"/>
    <n v="3"/>
    <n v="22"/>
    <n v="351"/>
    <n v="273"/>
    <n v="1"/>
    <n v="8"/>
    <n v="20"/>
    <n v="94"/>
    <n v="249"/>
    <n v="27"/>
    <n v="6"/>
    <n v="2"/>
    <m/>
    <n v="9"/>
    <n v="11447"/>
    <n v="58395"/>
    <s v="Alhambra/El Sereno South/San Gabriel Central"/>
    <s v="Urban"/>
  </r>
  <r>
    <n v="106190232"/>
    <s v="190232"/>
    <x v="102"/>
    <s v="23700 CAMINO DEL SOL"/>
    <s v="TORRANCE"/>
    <s v="90505"/>
    <x v="17"/>
    <x v="2"/>
    <x v="31"/>
    <x v="14"/>
    <x v="2"/>
    <x v="0"/>
    <m/>
    <m/>
    <n v="5639"/>
    <n v="47"/>
    <m/>
    <m/>
    <n v="2483"/>
    <n v="3203"/>
    <m/>
    <m/>
    <m/>
    <n v="243"/>
    <n v="2699"/>
    <n v="935"/>
    <n v="611"/>
    <n v="583"/>
    <n v="468"/>
    <n v="142"/>
    <n v="5"/>
    <m/>
    <m/>
    <n v="1943"/>
    <n v="932"/>
    <n v="1989"/>
    <n v="287"/>
    <n v="5"/>
    <n v="530"/>
    <m/>
    <n v="1923"/>
    <m/>
    <m/>
    <m/>
    <n v="3755"/>
    <m/>
    <m/>
    <m/>
    <n v="8"/>
    <m/>
    <m/>
    <n v="5686"/>
    <m/>
    <n v="146"/>
    <n v="5528"/>
    <m/>
    <n v="12"/>
    <n v="5005"/>
    <m/>
    <n v="3"/>
    <m/>
    <m/>
    <n v="46"/>
    <n v="6"/>
    <n v="522"/>
    <n v="9"/>
    <n v="70"/>
    <m/>
    <m/>
    <n v="25"/>
    <m/>
    <m/>
    <n v="5686"/>
    <m/>
    <n v="868"/>
    <n v="2081"/>
    <n v="2481"/>
    <m/>
    <m/>
    <n v="103"/>
    <n v="69"/>
    <n v="83"/>
    <m/>
    <n v="1"/>
    <m/>
    <m/>
    <m/>
    <m/>
    <n v="5684"/>
    <m/>
    <m/>
    <m/>
    <m/>
    <m/>
    <n v="1"/>
    <m/>
    <m/>
    <m/>
    <m/>
    <n v="1"/>
    <m/>
    <m/>
    <m/>
    <m/>
    <m/>
    <m/>
    <m/>
    <m/>
    <m/>
    <m/>
    <m/>
    <m/>
    <m/>
    <m/>
    <m/>
    <m/>
    <m/>
    <m/>
    <n v="348"/>
    <m/>
    <n v="5338"/>
    <m/>
    <m/>
    <m/>
    <m/>
    <m/>
    <m/>
    <m/>
    <m/>
    <m/>
    <m/>
    <n v="4"/>
    <m/>
    <n v="1"/>
    <m/>
    <n v="5"/>
    <n v="5676"/>
    <n v="42567"/>
    <s v="Harbor Gateway South/Lomita/Torrance East Central"/>
    <s v="Urban"/>
  </r>
  <r>
    <n v="106190240"/>
    <s v="190240"/>
    <x v="103"/>
    <s v="3700 EAST SOUTH STREET"/>
    <s v="LAKEWOOD"/>
    <s v="90712"/>
    <x v="17"/>
    <x v="2"/>
    <x v="29"/>
    <x v="16"/>
    <x v="2"/>
    <x v="0"/>
    <n v="8087"/>
    <m/>
    <m/>
    <n v="1"/>
    <m/>
    <m/>
    <n v="3765"/>
    <n v="4322"/>
    <m/>
    <n v="1"/>
    <m/>
    <m/>
    <n v="24"/>
    <n v="296"/>
    <n v="495"/>
    <n v="815"/>
    <n v="1514"/>
    <n v="1799"/>
    <n v="1580"/>
    <n v="1565"/>
    <m/>
    <n v="2570"/>
    <n v="1535"/>
    <n v="2546"/>
    <n v="657"/>
    <n v="10"/>
    <n v="633"/>
    <n v="137"/>
    <n v="7278"/>
    <n v="13"/>
    <n v="5"/>
    <n v="192"/>
    <n v="514"/>
    <n v="1"/>
    <m/>
    <n v="5"/>
    <n v="80"/>
    <m/>
    <n v="6258"/>
    <n v="1830"/>
    <m/>
    <n v="349"/>
    <n v="7739"/>
    <m/>
    <m/>
    <n v="4347"/>
    <m/>
    <n v="1"/>
    <m/>
    <n v="212"/>
    <n v="83"/>
    <n v="1764"/>
    <n v="31"/>
    <n v="9"/>
    <n v="151"/>
    <n v="356"/>
    <n v="1123"/>
    <n v="11"/>
    <m/>
    <n v="212"/>
    <n v="7864"/>
    <n v="12"/>
    <n v="4268"/>
    <n v="1617"/>
    <n v="1669"/>
    <n v="48"/>
    <m/>
    <n v="26"/>
    <n v="45"/>
    <n v="89"/>
    <n v="326"/>
    <m/>
    <n v="611"/>
    <n v="370"/>
    <n v="527"/>
    <n v="178"/>
    <n v="152"/>
    <n v="184"/>
    <n v="1799"/>
    <n v="761"/>
    <n v="1116"/>
    <n v="491"/>
    <n v="24"/>
    <n v="181"/>
    <n v="423"/>
    <n v="4"/>
    <m/>
    <n v="528"/>
    <n v="704"/>
    <n v="35"/>
    <m/>
    <n v="108"/>
    <n v="26"/>
    <n v="2"/>
    <m/>
    <n v="11"/>
    <n v="251"/>
    <n v="1538"/>
    <n v="21"/>
    <n v="1088"/>
    <n v="99"/>
    <n v="35"/>
    <n v="131"/>
    <n v="1"/>
    <n v="658"/>
    <n v="144"/>
    <n v="908"/>
    <n v="29"/>
    <n v="3038"/>
    <n v="19"/>
    <n v="4"/>
    <n v="29"/>
    <n v="512"/>
    <n v="299"/>
    <m/>
    <n v="10"/>
    <n v="19"/>
    <n v="85"/>
    <n v="351"/>
    <n v="31"/>
    <n v="19"/>
    <n v="10"/>
    <m/>
    <n v="29"/>
    <n v="6671"/>
    <n v="39604"/>
    <s v="Cerritos/Hawaiian Gardens"/>
    <s v="Urban"/>
  </r>
  <r>
    <n v="106190243"/>
    <s v="190243"/>
    <x v="104"/>
    <s v="11500 BROOKSHIRE AVENUE"/>
    <s v="DOWNEY"/>
    <s v="90241"/>
    <x v="17"/>
    <x v="2"/>
    <x v="23"/>
    <x v="17"/>
    <x v="1"/>
    <x v="0"/>
    <n v="10017"/>
    <m/>
    <m/>
    <m/>
    <m/>
    <m/>
    <n v="4015"/>
    <n v="6002"/>
    <m/>
    <m/>
    <n v="1116"/>
    <m/>
    <n v="110"/>
    <n v="910"/>
    <n v="908"/>
    <n v="742"/>
    <n v="1077"/>
    <n v="1521"/>
    <n v="1655"/>
    <n v="1978"/>
    <m/>
    <n v="2018"/>
    <n v="506"/>
    <n v="6690"/>
    <n v="273"/>
    <n v="6"/>
    <n v="496"/>
    <n v="28"/>
    <n v="7789"/>
    <n v="255"/>
    <n v="31"/>
    <n v="405"/>
    <n v="192"/>
    <n v="5"/>
    <n v="1095"/>
    <n v="6"/>
    <n v="239"/>
    <m/>
    <n v="6344"/>
    <n v="3673"/>
    <m/>
    <n v="1117"/>
    <n v="7786"/>
    <n v="1097"/>
    <n v="17"/>
    <n v="6499"/>
    <m/>
    <n v="2"/>
    <n v="3"/>
    <n v="430"/>
    <n v="34"/>
    <n v="1485"/>
    <n v="85"/>
    <n v="5"/>
    <n v="139"/>
    <n v="191"/>
    <n v="1113"/>
    <n v="29"/>
    <n v="2"/>
    <n v="311"/>
    <n v="9706"/>
    <m/>
    <n v="4293"/>
    <n v="2829"/>
    <n v="2299"/>
    <n v="31"/>
    <n v="33"/>
    <n v="39"/>
    <m/>
    <n v="328"/>
    <n v="165"/>
    <m/>
    <n v="949"/>
    <n v="303"/>
    <n v="451"/>
    <n v="178"/>
    <n v="35"/>
    <n v="211"/>
    <n v="1537"/>
    <n v="652"/>
    <n v="1203"/>
    <n v="537"/>
    <n v="1223"/>
    <n v="193"/>
    <n v="448"/>
    <n v="9"/>
    <n v="15"/>
    <n v="447"/>
    <n v="514"/>
    <n v="12"/>
    <n v="1100"/>
    <n v="134"/>
    <n v="33"/>
    <n v="3"/>
    <m/>
    <n v="18"/>
    <n v="108"/>
    <n v="1073"/>
    <n v="21"/>
    <n v="963"/>
    <n v="69"/>
    <n v="22"/>
    <n v="154"/>
    <n v="1120"/>
    <n v="584"/>
    <n v="116"/>
    <n v="2237"/>
    <n v="15"/>
    <n v="3347"/>
    <n v="17"/>
    <n v="8"/>
    <n v="21"/>
    <n v="373"/>
    <n v="342"/>
    <n v="2"/>
    <n v="4"/>
    <n v="13"/>
    <n v="114"/>
    <n v="410"/>
    <n v="18"/>
    <n v="7"/>
    <n v="10"/>
    <m/>
    <n v="22"/>
    <n v="8656"/>
    <n v="34477"/>
    <s v="Downey Northeast"/>
    <s v="Urban"/>
  </r>
  <r>
    <n v="106190256"/>
    <s v="190256"/>
    <x v="105"/>
    <s v="4060 WHITTIER BOULEVARD"/>
    <s v="LOS ANGELES"/>
    <s v="90023"/>
    <x v="17"/>
    <x v="4"/>
    <x v="22"/>
    <x v="15"/>
    <x v="2"/>
    <x v="0"/>
    <n v="3475"/>
    <n v="64"/>
    <m/>
    <m/>
    <m/>
    <m/>
    <n v="1482"/>
    <n v="2057"/>
    <m/>
    <m/>
    <n v="567"/>
    <n v="163"/>
    <n v="162"/>
    <n v="398"/>
    <n v="319"/>
    <n v="364"/>
    <n v="452"/>
    <n v="452"/>
    <n v="290"/>
    <n v="372"/>
    <m/>
    <n v="199"/>
    <n v="163"/>
    <n v="3092"/>
    <n v="12"/>
    <n v="1"/>
    <n v="69"/>
    <n v="3"/>
    <n v="2770"/>
    <n v="4"/>
    <n v="1"/>
    <n v="155"/>
    <n v="121"/>
    <m/>
    <n v="486"/>
    <n v="1"/>
    <n v="1"/>
    <m/>
    <n v="1828"/>
    <n v="1711"/>
    <m/>
    <n v="805"/>
    <n v="2247"/>
    <n v="487"/>
    <m/>
    <n v="2559"/>
    <n v="49"/>
    <m/>
    <n v="215"/>
    <n v="140"/>
    <n v="24"/>
    <n v="114"/>
    <n v="17"/>
    <n v="3"/>
    <n v="161"/>
    <n v="63"/>
    <n v="194"/>
    <m/>
    <m/>
    <n v="47"/>
    <n v="3492"/>
    <m/>
    <n v="797"/>
    <n v="2513"/>
    <n v="150"/>
    <m/>
    <m/>
    <n v="2"/>
    <m/>
    <n v="73"/>
    <n v="4"/>
    <m/>
    <n v="227"/>
    <n v="53"/>
    <n v="182"/>
    <n v="50"/>
    <n v="69"/>
    <n v="44"/>
    <n v="294"/>
    <n v="358"/>
    <n v="453"/>
    <n v="195"/>
    <n v="550"/>
    <n v="104"/>
    <n v="48"/>
    <n v="1"/>
    <n v="36"/>
    <n v="228"/>
    <n v="153"/>
    <n v="7"/>
    <n v="487"/>
    <n v="5"/>
    <n v="2"/>
    <m/>
    <m/>
    <n v="3"/>
    <n v="24"/>
    <n v="242"/>
    <m/>
    <n v="361"/>
    <n v="25"/>
    <n v="7"/>
    <n v="62"/>
    <n v="483"/>
    <n v="31"/>
    <n v="21"/>
    <n v="773"/>
    <m/>
    <n v="1500"/>
    <n v="1"/>
    <m/>
    <n v="5"/>
    <n v="150"/>
    <n v="55"/>
    <m/>
    <n v="3"/>
    <n v="2"/>
    <n v="87"/>
    <n v="101"/>
    <n v="3"/>
    <n v="3"/>
    <n v="15"/>
    <m/>
    <n v="5"/>
    <n v="3109"/>
    <n v="22182"/>
    <s v="City Terrace East/East Los Angeles"/>
    <s v="Urban"/>
  </r>
  <r>
    <n v="106190280"/>
    <s v="190280"/>
    <x v="106"/>
    <s v="16237 VENTURA BOULEVARD"/>
    <s v="ENCINO"/>
    <s v="91436"/>
    <x v="17"/>
    <x v="4"/>
    <x v="32"/>
    <x v="22"/>
    <x v="1"/>
    <x v="0"/>
    <n v="1811"/>
    <n v="22"/>
    <n v="603"/>
    <m/>
    <m/>
    <m/>
    <n v="1037"/>
    <n v="1399"/>
    <m/>
    <m/>
    <m/>
    <m/>
    <n v="8"/>
    <n v="78"/>
    <n v="115"/>
    <n v="165"/>
    <n v="313"/>
    <n v="458"/>
    <n v="510"/>
    <n v="789"/>
    <m/>
    <n v="1857"/>
    <n v="171"/>
    <n v="259"/>
    <n v="50"/>
    <m/>
    <n v="91"/>
    <n v="8"/>
    <n v="1300"/>
    <n v="248"/>
    <n v="2"/>
    <n v="413"/>
    <n v="395"/>
    <n v="66"/>
    <m/>
    <n v="4"/>
    <n v="8"/>
    <m/>
    <n v="2156"/>
    <n v="280"/>
    <m/>
    <n v="122"/>
    <n v="2314"/>
    <m/>
    <m/>
    <n v="981"/>
    <n v="61"/>
    <n v="97"/>
    <n v="25"/>
    <n v="69"/>
    <n v="20"/>
    <n v="699"/>
    <n v="178"/>
    <n v="1"/>
    <n v="61"/>
    <n v="44"/>
    <n v="197"/>
    <n v="3"/>
    <m/>
    <n v="201"/>
    <n v="2235"/>
    <m/>
    <n v="1796"/>
    <n v="292"/>
    <n v="281"/>
    <n v="9"/>
    <m/>
    <m/>
    <m/>
    <n v="58"/>
    <m/>
    <m/>
    <n v="397"/>
    <n v="29"/>
    <n v="72"/>
    <n v="46"/>
    <n v="635"/>
    <n v="82"/>
    <n v="284"/>
    <n v="123"/>
    <n v="252"/>
    <n v="123"/>
    <n v="10"/>
    <n v="62"/>
    <n v="76"/>
    <m/>
    <m/>
    <n v="79"/>
    <n v="154"/>
    <n v="12"/>
    <m/>
    <n v="13"/>
    <n v="2"/>
    <n v="2"/>
    <n v="2"/>
    <n v="3"/>
    <n v="10"/>
    <n v="105"/>
    <n v="1"/>
    <n v="177"/>
    <n v="8"/>
    <n v="2"/>
    <n v="5"/>
    <m/>
    <n v="55"/>
    <n v="57"/>
    <n v="303"/>
    <m/>
    <n v="1691"/>
    <n v="6"/>
    <m/>
    <n v="17"/>
    <n v="75"/>
    <n v="154"/>
    <m/>
    <n v="4"/>
    <n v="8"/>
    <n v="37"/>
    <n v="226"/>
    <n v="15"/>
    <n v="6"/>
    <n v="11"/>
    <m/>
    <n v="34"/>
    <n v="1843"/>
    <n v="15651"/>
    <s v="Encino/Tarzana/Warner Center/Woodland Hills"/>
    <s v="Urban"/>
  </r>
  <r>
    <n v="106190298"/>
    <s v="190298"/>
    <x v="107"/>
    <s v="250 SOUTH GRAND AVENUE"/>
    <s v="GLENDORA"/>
    <s v="91741"/>
    <x v="17"/>
    <x v="4"/>
    <x v="21"/>
    <x v="21"/>
    <x v="1"/>
    <x v="0"/>
    <n v="5940"/>
    <m/>
    <m/>
    <m/>
    <m/>
    <m/>
    <n v="2273"/>
    <n v="3666"/>
    <m/>
    <n v="1"/>
    <n v="777"/>
    <m/>
    <n v="101"/>
    <n v="643"/>
    <n v="635"/>
    <n v="490"/>
    <n v="736"/>
    <n v="792"/>
    <n v="849"/>
    <n v="917"/>
    <m/>
    <n v="3247"/>
    <n v="151"/>
    <n v="2237"/>
    <n v="236"/>
    <n v="12"/>
    <n v="55"/>
    <n v="2"/>
    <n v="4959"/>
    <n v="25"/>
    <n v="82"/>
    <n v="93"/>
    <n v="2"/>
    <n v="2"/>
    <n v="777"/>
    <m/>
    <m/>
    <m/>
    <n v="3706"/>
    <n v="2234"/>
    <m/>
    <n v="522"/>
    <n v="4637"/>
    <n v="777"/>
    <n v="4"/>
    <n v="4242"/>
    <m/>
    <m/>
    <m/>
    <n v="298"/>
    <n v="80"/>
    <n v="713"/>
    <n v="30"/>
    <m/>
    <n v="86"/>
    <n v="100"/>
    <n v="335"/>
    <n v="56"/>
    <m/>
    <n v="130"/>
    <n v="5810"/>
    <m/>
    <n v="2172"/>
    <n v="1859"/>
    <n v="1622"/>
    <n v="19"/>
    <m/>
    <n v="38"/>
    <m/>
    <n v="227"/>
    <n v="3"/>
    <m/>
    <n v="431"/>
    <n v="204"/>
    <n v="208"/>
    <n v="89"/>
    <n v="29"/>
    <n v="105"/>
    <n v="632"/>
    <n v="434"/>
    <n v="847"/>
    <n v="282"/>
    <n v="858"/>
    <n v="94"/>
    <n v="204"/>
    <n v="3"/>
    <m/>
    <n v="346"/>
    <n v="386"/>
    <n v="11"/>
    <n v="777"/>
    <n v="70"/>
    <n v="13"/>
    <n v="3"/>
    <n v="1"/>
    <n v="8"/>
    <n v="128"/>
    <n v="238"/>
    <n v="10"/>
    <n v="720"/>
    <n v="64"/>
    <n v="82"/>
    <n v="117"/>
    <n v="782"/>
    <n v="261"/>
    <n v="95"/>
    <n v="1204"/>
    <n v="8"/>
    <n v="2136"/>
    <n v="22"/>
    <n v="7"/>
    <n v="25"/>
    <n v="287"/>
    <n v="211"/>
    <m/>
    <n v="10"/>
    <n v="13"/>
    <n v="54"/>
    <n v="185"/>
    <n v="24"/>
    <n v="4"/>
    <n v="9"/>
    <m/>
    <n v="20"/>
    <n v="5069"/>
    <n v="20319"/>
    <s v="Asuza/Charter Oak/Covina"/>
    <s v="Urban"/>
  </r>
  <r>
    <n v="106190305"/>
    <s v="190305"/>
    <x v="108"/>
    <s v="5525 WEST SLAUSON AVENUE"/>
    <s v="LOS ANGELES"/>
    <s v="90056"/>
    <x v="17"/>
    <x v="3"/>
    <x v="24"/>
    <x v="18"/>
    <x v="2"/>
    <x v="0"/>
    <n v="792"/>
    <m/>
    <m/>
    <m/>
    <m/>
    <m/>
    <n v="394"/>
    <n v="398"/>
    <m/>
    <m/>
    <m/>
    <m/>
    <n v="1"/>
    <n v="15"/>
    <n v="13"/>
    <n v="37"/>
    <n v="76"/>
    <n v="155"/>
    <n v="201"/>
    <n v="294"/>
    <m/>
    <n v="409"/>
    <n v="326"/>
    <n v="30"/>
    <n v="23"/>
    <m/>
    <n v="4"/>
    <m/>
    <m/>
    <n v="4"/>
    <m/>
    <n v="3"/>
    <n v="785"/>
    <m/>
    <m/>
    <m/>
    <m/>
    <m/>
    <m/>
    <n v="792"/>
    <m/>
    <n v="792"/>
    <m/>
    <m/>
    <m/>
    <n v="49"/>
    <m/>
    <m/>
    <m/>
    <n v="19"/>
    <n v="37"/>
    <n v="402"/>
    <m/>
    <m/>
    <n v="16"/>
    <n v="172"/>
    <n v="97"/>
    <m/>
    <m/>
    <n v="42"/>
    <n v="750"/>
    <m/>
    <n v="668"/>
    <n v="9"/>
    <n v="108"/>
    <n v="6"/>
    <m/>
    <m/>
    <m/>
    <n v="1"/>
    <m/>
    <m/>
    <n v="236"/>
    <n v="8"/>
    <n v="16"/>
    <n v="2"/>
    <m/>
    <n v="4"/>
    <n v="29"/>
    <n v="292"/>
    <n v="29"/>
    <n v="19"/>
    <m/>
    <n v="55"/>
    <n v="18"/>
    <m/>
    <m/>
    <m/>
    <n v="58"/>
    <n v="26"/>
    <m/>
    <m/>
    <m/>
    <m/>
    <m/>
    <m/>
    <n v="12"/>
    <n v="97"/>
    <m/>
    <n v="55"/>
    <n v="1"/>
    <m/>
    <n v="1"/>
    <m/>
    <n v="19"/>
    <n v="21"/>
    <n v="250"/>
    <m/>
    <n v="336"/>
    <m/>
    <m/>
    <m/>
    <n v="166"/>
    <n v="3"/>
    <n v="1"/>
    <m/>
    <n v="2"/>
    <n v="6"/>
    <n v="20"/>
    <m/>
    <m/>
    <m/>
    <m/>
    <n v="10"/>
    <n v="584"/>
    <n v="26106"/>
    <s v="Baldwin Hills/Culver City South/Fox Hills/Ladera Heights/Marina del Rey/View Park/Windsor Hills"/>
    <s v="Urban"/>
  </r>
  <r>
    <n v="106190307"/>
    <s v="190307"/>
    <x v="109"/>
    <s v="531 WEST COLLEGE STREET"/>
    <s v="LOS ANGELES"/>
    <s v="90012"/>
    <x v="17"/>
    <x v="4"/>
    <x v="22"/>
    <x v="15"/>
    <x v="2"/>
    <x v="0"/>
    <n v="9408"/>
    <m/>
    <m/>
    <m/>
    <m/>
    <m/>
    <n v="3182"/>
    <n v="6226"/>
    <m/>
    <m/>
    <n v="2446"/>
    <n v="3"/>
    <n v="416"/>
    <n v="1621"/>
    <n v="1108"/>
    <n v="695"/>
    <n v="932"/>
    <n v="815"/>
    <n v="589"/>
    <n v="783"/>
    <m/>
    <n v="834"/>
    <n v="1433"/>
    <n v="5919"/>
    <n v="1036"/>
    <m/>
    <n v="179"/>
    <n v="7"/>
    <n v="5133"/>
    <n v="932"/>
    <n v="32"/>
    <n v="865"/>
    <m/>
    <m/>
    <n v="2446"/>
    <m/>
    <m/>
    <m/>
    <m/>
    <n v="9408"/>
    <m/>
    <n v="828"/>
    <n v="6133"/>
    <n v="2446"/>
    <n v="1"/>
    <n v="7064"/>
    <n v="1"/>
    <m/>
    <m/>
    <n v="151"/>
    <n v="58"/>
    <n v="1125"/>
    <m/>
    <m/>
    <n v="227"/>
    <n v="51"/>
    <n v="731"/>
    <m/>
    <m/>
    <n v="58"/>
    <n v="9350"/>
    <m/>
    <n v="1527"/>
    <n v="7344"/>
    <n v="380"/>
    <n v="2"/>
    <m/>
    <m/>
    <m/>
    <n v="155"/>
    <m/>
    <m/>
    <n v="297"/>
    <n v="252"/>
    <n v="282"/>
    <n v="121"/>
    <n v="50"/>
    <n v="160"/>
    <n v="721"/>
    <n v="386"/>
    <n v="798"/>
    <n v="416"/>
    <n v="2594"/>
    <n v="217"/>
    <n v="184"/>
    <n v="7"/>
    <m/>
    <n v="189"/>
    <n v="269"/>
    <n v="19"/>
    <n v="2446"/>
    <n v="38"/>
    <n v="7"/>
    <n v="1"/>
    <n v="1"/>
    <n v="3"/>
    <n v="59"/>
    <n v="222"/>
    <n v="18"/>
    <n v="681"/>
    <n v="66"/>
    <n v="33"/>
    <n v="189"/>
    <n v="2514"/>
    <n v="269"/>
    <n v="80"/>
    <n v="2700"/>
    <n v="1"/>
    <n v="2526"/>
    <n v="11"/>
    <n v="1"/>
    <n v="8"/>
    <n v="239"/>
    <n v="239"/>
    <n v="1"/>
    <n v="9"/>
    <n v="5"/>
    <n v="63"/>
    <n v="118"/>
    <m/>
    <n v="6"/>
    <n v="7"/>
    <m/>
    <n v="16"/>
    <n v="8685"/>
    <n v="30624"/>
    <s v="Boyle Heights Northwest/Chinatown/Downtown Northwest/Little Tokyo/Westlake"/>
    <s v="Urban"/>
  </r>
  <r>
    <n v="106190315"/>
    <s v="190315"/>
    <x v="110"/>
    <s v="525 NORTH GARFIELD AVENUE"/>
    <s v="MONTEREY PARK"/>
    <s v="91754"/>
    <x v="17"/>
    <x v="0"/>
    <x v="18"/>
    <x v="12"/>
    <x v="2"/>
    <x v="0"/>
    <n v="16891"/>
    <m/>
    <m/>
    <m/>
    <n v="417"/>
    <m/>
    <n v="6436"/>
    <n v="10868"/>
    <m/>
    <n v="4"/>
    <n v="4589"/>
    <n v="74"/>
    <n v="253"/>
    <n v="1872"/>
    <n v="2935"/>
    <n v="951"/>
    <n v="1211"/>
    <n v="1397"/>
    <n v="1545"/>
    <n v="2481"/>
    <m/>
    <n v="812"/>
    <n v="243"/>
    <n v="4593"/>
    <n v="11618"/>
    <n v="2"/>
    <n v="33"/>
    <n v="7"/>
    <n v="11216"/>
    <n v="3"/>
    <n v="22"/>
    <n v="343"/>
    <n v="951"/>
    <n v="64"/>
    <n v="4550"/>
    <n v="2"/>
    <n v="157"/>
    <m/>
    <n v="5991"/>
    <n v="11317"/>
    <m/>
    <n v="3555"/>
    <n v="9192"/>
    <n v="4560"/>
    <n v="1"/>
    <n v="13290"/>
    <n v="44"/>
    <n v="298"/>
    <m/>
    <n v="190"/>
    <n v="107"/>
    <n v="1084"/>
    <n v="3"/>
    <n v="1"/>
    <n v="219"/>
    <n v="224"/>
    <n v="1832"/>
    <n v="16"/>
    <m/>
    <n v="170"/>
    <n v="17138"/>
    <m/>
    <n v="4263"/>
    <n v="6017"/>
    <n v="1980"/>
    <n v="8"/>
    <m/>
    <n v="23"/>
    <m/>
    <n v="4975"/>
    <n v="34"/>
    <n v="8"/>
    <n v="588"/>
    <n v="540"/>
    <n v="329"/>
    <n v="181"/>
    <n v="49"/>
    <n v="149"/>
    <n v="1948"/>
    <n v="788"/>
    <n v="1105"/>
    <n v="546"/>
    <n v="4719"/>
    <n v="124"/>
    <n v="176"/>
    <n v="7"/>
    <n v="33"/>
    <n v="622"/>
    <n v="419"/>
    <n v="432"/>
    <n v="4553"/>
    <n v="97"/>
    <n v="9"/>
    <n v="2"/>
    <n v="1"/>
    <n v="22"/>
    <n v="214"/>
    <n v="1329"/>
    <n v="16"/>
    <n v="1044"/>
    <n v="192"/>
    <n v="191"/>
    <n v="300"/>
    <n v="4482"/>
    <n v="254"/>
    <n v="105"/>
    <n v="1244"/>
    <n v="3"/>
    <n v="7803"/>
    <n v="16"/>
    <n v="2"/>
    <n v="20"/>
    <n v="360"/>
    <n v="272"/>
    <m/>
    <n v="3"/>
    <n v="22"/>
    <n v="120"/>
    <n v="302"/>
    <n v="19"/>
    <n v="3"/>
    <n v="6"/>
    <m/>
    <n v="55"/>
    <n v="16108"/>
    <n v="67095"/>
    <s v="Montebello North/Monterey Park/South San Gabriel"/>
    <s v="Urban"/>
  </r>
  <r>
    <n v="106190317"/>
    <s v="190317"/>
    <x v="111"/>
    <s v="1891 EFFIE STREET"/>
    <s v="LOS ANGELES"/>
    <s v="90026"/>
    <x v="17"/>
    <x v="3"/>
    <x v="22"/>
    <x v="15"/>
    <x v="1"/>
    <x v="0"/>
    <m/>
    <m/>
    <n v="1008"/>
    <m/>
    <m/>
    <m/>
    <n v="576"/>
    <n v="432"/>
    <m/>
    <m/>
    <m/>
    <m/>
    <n v="520"/>
    <n v="206"/>
    <n v="134"/>
    <n v="103"/>
    <n v="44"/>
    <m/>
    <n v="1"/>
    <m/>
    <m/>
    <n v="189"/>
    <n v="176"/>
    <n v="582"/>
    <n v="47"/>
    <n v="2"/>
    <n v="12"/>
    <m/>
    <n v="348"/>
    <n v="8"/>
    <m/>
    <m/>
    <m/>
    <n v="7"/>
    <m/>
    <n v="5"/>
    <n v="640"/>
    <m/>
    <m/>
    <n v="1008"/>
    <m/>
    <m/>
    <n v="1008"/>
    <m/>
    <m/>
    <n v="909"/>
    <m/>
    <m/>
    <m/>
    <n v="9"/>
    <n v="5"/>
    <m/>
    <n v="59"/>
    <n v="10"/>
    <n v="7"/>
    <m/>
    <m/>
    <n v="9"/>
    <m/>
    <m/>
    <n v="1008"/>
    <m/>
    <n v="1"/>
    <n v="289"/>
    <m/>
    <m/>
    <m/>
    <n v="718"/>
    <m/>
    <m/>
    <m/>
    <m/>
    <m/>
    <m/>
    <m/>
    <m/>
    <n v="1008"/>
    <m/>
    <m/>
    <m/>
    <m/>
    <m/>
    <m/>
    <m/>
    <m/>
    <m/>
    <m/>
    <m/>
    <m/>
    <m/>
    <m/>
    <m/>
    <m/>
    <m/>
    <m/>
    <m/>
    <m/>
    <m/>
    <m/>
    <n v="1"/>
    <m/>
    <m/>
    <m/>
    <m/>
    <m/>
    <m/>
    <n v="991"/>
    <m/>
    <n v="16"/>
    <m/>
    <m/>
    <m/>
    <m/>
    <n v="1"/>
    <m/>
    <m/>
    <m/>
    <m/>
    <m/>
    <m/>
    <n v="3"/>
    <m/>
    <m/>
    <m/>
    <n v="1004"/>
    <n v="12178"/>
    <s v="Echo Park/Hollywood North Central/Silverlake South"/>
    <s v="Urban"/>
  </r>
  <r>
    <n v="106190323"/>
    <s v="190323"/>
    <x v="112"/>
    <s v="1509 WILSON TERRACE"/>
    <s v="GLENDALE"/>
    <s v="91206"/>
    <x v="17"/>
    <x v="6"/>
    <x v="30"/>
    <x v="21"/>
    <x v="1"/>
    <x v="0"/>
    <n v="19563"/>
    <n v="869"/>
    <n v="1794"/>
    <m/>
    <n v="575"/>
    <m/>
    <n v="10058"/>
    <n v="12733"/>
    <n v="2"/>
    <n v="8"/>
    <n v="2435"/>
    <m/>
    <n v="227"/>
    <n v="2324"/>
    <n v="2887"/>
    <n v="2287"/>
    <n v="2825"/>
    <n v="3001"/>
    <n v="3053"/>
    <n v="3758"/>
    <n v="4"/>
    <n v="14758"/>
    <n v="783"/>
    <n v="4665"/>
    <n v="1822"/>
    <n v="21"/>
    <n v="147"/>
    <n v="605"/>
    <n v="18019"/>
    <n v="288"/>
    <n v="21"/>
    <n v="916"/>
    <n v="824"/>
    <n v="255"/>
    <n v="2420"/>
    <n v="24"/>
    <n v="33"/>
    <n v="1"/>
    <n v="13489"/>
    <n v="9311"/>
    <n v="1"/>
    <n v="4775"/>
    <n v="15637"/>
    <n v="2379"/>
    <n v="10"/>
    <n v="14851"/>
    <n v="87"/>
    <n v="759"/>
    <m/>
    <n v="284"/>
    <n v="241"/>
    <n v="2187"/>
    <n v="169"/>
    <n v="5"/>
    <n v="574"/>
    <n v="393"/>
    <n v="3199"/>
    <n v="52"/>
    <m/>
    <n v="388"/>
    <n v="22413"/>
    <m/>
    <n v="8136"/>
    <n v="7188"/>
    <n v="6275"/>
    <n v="83"/>
    <m/>
    <n v="187"/>
    <m/>
    <n v="592"/>
    <n v="316"/>
    <n v="24"/>
    <n v="1121"/>
    <n v="654"/>
    <n v="595"/>
    <n v="244"/>
    <n v="2653"/>
    <n v="389"/>
    <n v="2940"/>
    <n v="1208"/>
    <n v="1579"/>
    <n v="943"/>
    <n v="2651"/>
    <n v="299"/>
    <n v="1022"/>
    <n v="13"/>
    <n v="16"/>
    <n v="1256"/>
    <n v="1173"/>
    <n v="1626"/>
    <n v="2419"/>
    <n v="271"/>
    <n v="29"/>
    <n v="5"/>
    <n v="3"/>
    <n v="43"/>
    <n v="314"/>
    <n v="1946"/>
    <n v="41"/>
    <n v="1311"/>
    <n v="221"/>
    <n v="187"/>
    <n v="343"/>
    <n v="2381"/>
    <n v="1094"/>
    <n v="239"/>
    <n v="3873"/>
    <n v="140"/>
    <n v="10360"/>
    <n v="40"/>
    <n v="10"/>
    <n v="54"/>
    <n v="820"/>
    <n v="747"/>
    <m/>
    <n v="20"/>
    <n v="29"/>
    <n v="247"/>
    <n v="765"/>
    <n v="119"/>
    <n v="37"/>
    <n v="38"/>
    <m/>
    <n v="26"/>
    <n v="19849"/>
    <n v="113052"/>
    <s v="Atwater Village/Glendale Central/Glendale Southwest/Griffith Park"/>
    <s v="Urban"/>
  </r>
  <r>
    <n v="106190328"/>
    <s v="190328"/>
    <x v="113"/>
    <s v="150 WEST ROUTE 66"/>
    <s v="GLENDORA"/>
    <s v="91740"/>
    <x v="17"/>
    <x v="4"/>
    <x v="21"/>
    <x v="21"/>
    <x v="2"/>
    <x v="0"/>
    <n v="1322"/>
    <m/>
    <n v="537"/>
    <m/>
    <m/>
    <m/>
    <n v="818"/>
    <n v="1041"/>
    <m/>
    <m/>
    <n v="181"/>
    <m/>
    <n v="10"/>
    <n v="89"/>
    <n v="163"/>
    <n v="68"/>
    <n v="215"/>
    <n v="361"/>
    <n v="436"/>
    <n v="336"/>
    <m/>
    <n v="749"/>
    <n v="124"/>
    <n v="516"/>
    <n v="327"/>
    <m/>
    <n v="131"/>
    <n v="12"/>
    <n v="537"/>
    <n v="96"/>
    <m/>
    <n v="940"/>
    <n v="73"/>
    <n v="31"/>
    <n v="181"/>
    <m/>
    <n v="1"/>
    <m/>
    <n v="1345"/>
    <n v="514"/>
    <m/>
    <n v="106"/>
    <n v="1563"/>
    <n v="181"/>
    <n v="9"/>
    <n v="574"/>
    <n v="22"/>
    <n v="33"/>
    <m/>
    <n v="51"/>
    <n v="24"/>
    <n v="1008"/>
    <n v="60"/>
    <m/>
    <n v="31"/>
    <n v="15"/>
    <n v="38"/>
    <n v="3"/>
    <m/>
    <n v="34"/>
    <n v="1825"/>
    <m/>
    <n v="1243"/>
    <n v="303"/>
    <n v="23"/>
    <n v="2"/>
    <m/>
    <m/>
    <m/>
    <n v="288"/>
    <m/>
    <m/>
    <n v="76"/>
    <n v="16"/>
    <n v="69"/>
    <n v="15"/>
    <n v="576"/>
    <n v="36"/>
    <n v="96"/>
    <n v="212"/>
    <n v="112"/>
    <n v="86"/>
    <n v="192"/>
    <n v="53"/>
    <n v="24"/>
    <m/>
    <m/>
    <n v="64"/>
    <n v="43"/>
    <n v="8"/>
    <n v="181"/>
    <n v="1"/>
    <m/>
    <n v="1"/>
    <n v="1"/>
    <n v="2"/>
    <n v="5"/>
    <n v="58"/>
    <m/>
    <n v="104"/>
    <m/>
    <m/>
    <n v="4"/>
    <n v="185"/>
    <n v="15"/>
    <n v="20"/>
    <n v="617"/>
    <m/>
    <n v="846"/>
    <n v="1"/>
    <m/>
    <m/>
    <n v="47"/>
    <n v="56"/>
    <m/>
    <n v="2"/>
    <n v="1"/>
    <n v="40"/>
    <n v="26"/>
    <n v="6"/>
    <m/>
    <n v="3"/>
    <m/>
    <n v="1"/>
    <n v="1676"/>
    <n v="11011"/>
    <s v="Asuza/Charter Oak/Covina"/>
    <s v="Urban"/>
  </r>
  <r>
    <n v="106190352"/>
    <s v="190352"/>
    <x v="114"/>
    <s v="1701 SANTA ANITA AVENUE"/>
    <s v="SOUTH EL MONTE"/>
    <s v="91733"/>
    <x v="17"/>
    <x v="4"/>
    <x v="33"/>
    <x v="12"/>
    <x v="2"/>
    <x v="0"/>
    <n v="3966"/>
    <n v="7"/>
    <m/>
    <m/>
    <m/>
    <m/>
    <n v="1789"/>
    <n v="2183"/>
    <m/>
    <n v="1"/>
    <n v="630"/>
    <n v="341"/>
    <n v="167"/>
    <n v="426"/>
    <n v="440"/>
    <n v="456"/>
    <n v="477"/>
    <n v="410"/>
    <n v="297"/>
    <n v="329"/>
    <m/>
    <n v="285"/>
    <n v="85"/>
    <n v="2958"/>
    <n v="603"/>
    <n v="1"/>
    <n v="35"/>
    <n v="6"/>
    <n v="3302"/>
    <m/>
    <m/>
    <n v="135"/>
    <n v="21"/>
    <n v="1"/>
    <n v="447"/>
    <m/>
    <n v="67"/>
    <m/>
    <n v="2319"/>
    <n v="1654"/>
    <m/>
    <n v="71"/>
    <n v="3455"/>
    <n v="447"/>
    <m/>
    <n v="3216"/>
    <n v="1"/>
    <m/>
    <n v="4"/>
    <n v="237"/>
    <n v="9"/>
    <n v="265"/>
    <m/>
    <m/>
    <n v="118"/>
    <n v="51"/>
    <n v="71"/>
    <n v="1"/>
    <m/>
    <n v="27"/>
    <n v="3946"/>
    <m/>
    <n v="747"/>
    <n v="2677"/>
    <n v="192"/>
    <n v="1"/>
    <n v="1"/>
    <n v="5"/>
    <n v="2"/>
    <n v="292"/>
    <n v="56"/>
    <m/>
    <n v="289"/>
    <n v="33"/>
    <n v="162"/>
    <n v="53"/>
    <n v="16"/>
    <n v="53"/>
    <n v="238"/>
    <n v="627"/>
    <n v="566"/>
    <n v="194"/>
    <n v="505"/>
    <n v="154"/>
    <n v="46"/>
    <n v="1"/>
    <n v="19"/>
    <n v="487"/>
    <n v="80"/>
    <n v="3"/>
    <n v="447"/>
    <n v="9"/>
    <n v="1"/>
    <n v="1"/>
    <n v="1"/>
    <n v="1"/>
    <n v="21"/>
    <n v="191"/>
    <n v="7"/>
    <n v="455"/>
    <n v="13"/>
    <n v="7"/>
    <n v="43"/>
    <n v="447"/>
    <n v="9"/>
    <n v="60"/>
    <n v="166"/>
    <m/>
    <n v="2541"/>
    <n v="4"/>
    <m/>
    <n v="6"/>
    <n v="63"/>
    <n v="44"/>
    <m/>
    <n v="11"/>
    <n v="8"/>
    <n v="26"/>
    <n v="57"/>
    <n v="3"/>
    <n v="3"/>
    <n v="12"/>
    <m/>
    <m/>
    <n v="3736"/>
    <n v="16319"/>
    <s v="Bassett/Industry West/La Puente"/>
    <s v="Urban"/>
  </r>
  <r>
    <n v="106190380"/>
    <s v="190380"/>
    <x v="115"/>
    <s v="6245 DE LONGPRE AVENUE"/>
    <s v="HOLLYWOOD"/>
    <s v="90028"/>
    <x v="17"/>
    <x v="2"/>
    <x v="34"/>
    <x v="14"/>
    <x v="2"/>
    <x v="0"/>
    <n v="3884"/>
    <m/>
    <n v="3400"/>
    <m/>
    <m/>
    <m/>
    <n v="4663"/>
    <n v="2621"/>
    <m/>
    <m/>
    <m/>
    <m/>
    <n v="15"/>
    <n v="500"/>
    <n v="917"/>
    <n v="1506"/>
    <n v="2212"/>
    <n v="1222"/>
    <n v="520"/>
    <n v="392"/>
    <m/>
    <n v="2757"/>
    <n v="2754"/>
    <n v="1335"/>
    <n v="252"/>
    <n v="4"/>
    <n v="146"/>
    <n v="36"/>
    <n v="4713"/>
    <n v="125"/>
    <n v="2"/>
    <n v="1326"/>
    <n v="336"/>
    <n v="780"/>
    <m/>
    <m/>
    <n v="2"/>
    <m/>
    <n v="5"/>
    <n v="7279"/>
    <m/>
    <n v="829"/>
    <n v="6455"/>
    <m/>
    <m/>
    <n v="4758"/>
    <n v="53"/>
    <n v="130"/>
    <m/>
    <n v="174"/>
    <n v="128"/>
    <n v="1540"/>
    <n v="46"/>
    <n v="6"/>
    <n v="389"/>
    <n v="33"/>
    <n v="26"/>
    <n v="1"/>
    <m/>
    <n v="121"/>
    <n v="7163"/>
    <m/>
    <n v="2798"/>
    <n v="4416"/>
    <n v="57"/>
    <m/>
    <m/>
    <n v="2"/>
    <m/>
    <n v="11"/>
    <m/>
    <m/>
    <n v="594"/>
    <n v="28"/>
    <n v="278"/>
    <n v="53"/>
    <n v="3427"/>
    <n v="288"/>
    <n v="330"/>
    <n v="326"/>
    <n v="468"/>
    <n v="576"/>
    <n v="3"/>
    <n v="285"/>
    <n v="113"/>
    <n v="1"/>
    <m/>
    <n v="285"/>
    <n v="161"/>
    <n v="68"/>
    <m/>
    <n v="1"/>
    <m/>
    <n v="1"/>
    <m/>
    <n v="2"/>
    <n v="12"/>
    <n v="143"/>
    <n v="3"/>
    <n v="298"/>
    <n v="53"/>
    <n v="10"/>
    <n v="1"/>
    <m/>
    <n v="31"/>
    <n v="80"/>
    <n v="3680"/>
    <m/>
    <n v="2969"/>
    <n v="2"/>
    <m/>
    <n v="4"/>
    <n v="150"/>
    <n v="143"/>
    <n v="1"/>
    <n v="4"/>
    <n v="3"/>
    <n v="116"/>
    <n v="124"/>
    <n v="11"/>
    <n v="18"/>
    <n v="6"/>
    <m/>
    <n v="5"/>
    <n v="6697"/>
    <n v="37214"/>
    <s v="Hollywood South Central/Inner Sunset"/>
    <s v="Urban"/>
  </r>
  <r>
    <n v="106190382"/>
    <s v="190382"/>
    <x v="116"/>
    <s v="1300 NORTH VERMONT AVENUE"/>
    <s v="LOS ANGELES"/>
    <s v="90027"/>
    <x v="17"/>
    <x v="1"/>
    <x v="30"/>
    <x v="15"/>
    <x v="2"/>
    <x v="0"/>
    <n v="15357"/>
    <n v="176"/>
    <m/>
    <m/>
    <n v="381"/>
    <m/>
    <n v="5959"/>
    <n v="9955"/>
    <m/>
    <m/>
    <n v="3660"/>
    <n v="7"/>
    <n v="365"/>
    <n v="2229"/>
    <n v="2090"/>
    <n v="1040"/>
    <n v="1317"/>
    <n v="1568"/>
    <n v="1561"/>
    <n v="2077"/>
    <m/>
    <n v="2135"/>
    <n v="1463"/>
    <n v="7198"/>
    <n v="3562"/>
    <n v="4"/>
    <n v="1543"/>
    <n v="9"/>
    <n v="10303"/>
    <n v="33"/>
    <m/>
    <n v="1273"/>
    <n v="637"/>
    <n v="57"/>
    <n v="3609"/>
    <n v="1"/>
    <n v="1"/>
    <m/>
    <n v="5673"/>
    <n v="10235"/>
    <n v="6"/>
    <n v="2599"/>
    <n v="9700"/>
    <n v="3609"/>
    <n v="6"/>
    <n v="11922"/>
    <n v="224"/>
    <n v="331"/>
    <n v="153"/>
    <n v="243"/>
    <n v="28"/>
    <n v="1628"/>
    <m/>
    <m/>
    <n v="365"/>
    <n v="360"/>
    <n v="587"/>
    <n v="72"/>
    <n v="1"/>
    <n v="52"/>
    <n v="15862"/>
    <m/>
    <n v="3836"/>
    <n v="9838"/>
    <n v="892"/>
    <n v="15"/>
    <m/>
    <m/>
    <m/>
    <n v="657"/>
    <n v="676"/>
    <m/>
    <n v="988"/>
    <n v="414"/>
    <n v="348"/>
    <n v="168"/>
    <n v="76"/>
    <n v="199"/>
    <n v="1410"/>
    <n v="975"/>
    <n v="1139"/>
    <n v="521"/>
    <n v="3976"/>
    <n v="182"/>
    <n v="306"/>
    <n v="4"/>
    <n v="42"/>
    <n v="440"/>
    <n v="694"/>
    <n v="421"/>
    <n v="3611"/>
    <n v="151"/>
    <n v="13"/>
    <n v="12"/>
    <n v="2"/>
    <n v="8"/>
    <n v="162"/>
    <n v="941"/>
    <n v="29"/>
    <n v="1152"/>
    <n v="199"/>
    <n v="166"/>
    <n v="177"/>
    <n v="3764"/>
    <n v="473"/>
    <n v="111"/>
    <n v="4795"/>
    <n v="2"/>
    <n v="3757"/>
    <n v="28"/>
    <n v="3"/>
    <n v="30"/>
    <n v="626"/>
    <n v="473"/>
    <n v="1"/>
    <n v="11"/>
    <n v="21"/>
    <n v="121"/>
    <n v="269"/>
    <n v="22"/>
    <n v="32"/>
    <n v="44"/>
    <m/>
    <n v="63"/>
    <n v="14170"/>
    <n v="85837"/>
    <s v="Hollywood South Central/Inner Sunset"/>
    <s v="Urban"/>
  </r>
  <r>
    <n v="106190385"/>
    <s v="190385"/>
    <x v="117"/>
    <s v="15031 RINALDI STREET"/>
    <s v="MISSION HILLS"/>
    <s v="91345"/>
    <x v="17"/>
    <x v="1"/>
    <x v="35"/>
    <x v="23"/>
    <x v="1"/>
    <x v="0"/>
    <n v="19499"/>
    <n v="83"/>
    <m/>
    <m/>
    <n v="181"/>
    <m/>
    <n v="7869"/>
    <n v="11892"/>
    <m/>
    <n v="2"/>
    <n v="3337"/>
    <m/>
    <n v="416"/>
    <n v="2679"/>
    <n v="2151"/>
    <n v="1436"/>
    <n v="2076"/>
    <n v="2454"/>
    <n v="2429"/>
    <n v="2785"/>
    <m/>
    <n v="5849"/>
    <n v="737"/>
    <n v="11191"/>
    <n v="780"/>
    <n v="16"/>
    <n v="1038"/>
    <n v="152"/>
    <n v="15316"/>
    <n v="66"/>
    <n v="21"/>
    <n v="462"/>
    <n v="443"/>
    <n v="110"/>
    <n v="3291"/>
    <n v="4"/>
    <n v="50"/>
    <m/>
    <n v="10182"/>
    <n v="9581"/>
    <m/>
    <n v="4255"/>
    <n v="12190"/>
    <n v="3296"/>
    <n v="22"/>
    <n v="14712"/>
    <n v="21"/>
    <n v="67"/>
    <n v="19"/>
    <n v="461"/>
    <n v="121"/>
    <n v="2100"/>
    <n v="3"/>
    <n v="8"/>
    <n v="5"/>
    <n v="414"/>
    <n v="1769"/>
    <n v="61"/>
    <n v="2"/>
    <n v="498"/>
    <n v="19265"/>
    <m/>
    <n v="6689"/>
    <n v="6623"/>
    <n v="5187"/>
    <n v="73"/>
    <n v="110"/>
    <n v="178"/>
    <n v="8"/>
    <n v="889"/>
    <n v="6"/>
    <m/>
    <n v="1101"/>
    <n v="838"/>
    <n v="488"/>
    <n v="217"/>
    <n v="71"/>
    <n v="291"/>
    <n v="2106"/>
    <n v="1048"/>
    <n v="1960"/>
    <n v="979"/>
    <n v="3662"/>
    <n v="307"/>
    <n v="774"/>
    <n v="12"/>
    <n v="30"/>
    <n v="653"/>
    <n v="1659"/>
    <n v="270"/>
    <n v="3297"/>
    <n v="265"/>
    <n v="35"/>
    <n v="10"/>
    <n v="2"/>
    <n v="78"/>
    <n v="379"/>
    <n v="1519"/>
    <n v="38"/>
    <n v="1902"/>
    <n v="258"/>
    <n v="386"/>
    <n v="342"/>
    <n v="3311"/>
    <n v="1293"/>
    <n v="350"/>
    <n v="2947"/>
    <n v="26"/>
    <n v="6622"/>
    <n v="381"/>
    <n v="36"/>
    <n v="61"/>
    <n v="735"/>
    <n v="694"/>
    <n v="4"/>
    <n v="30"/>
    <n v="23"/>
    <n v="216"/>
    <n v="640"/>
    <n v="37"/>
    <n v="124"/>
    <n v="22"/>
    <m/>
    <n v="72"/>
    <n v="16688"/>
    <n v="88626"/>
    <s v="Granada Hills/Mission Hills/Porter Ranch"/>
    <s v="Urban"/>
  </r>
  <r>
    <n v="106190392"/>
    <s v="190392"/>
    <x v="118"/>
    <s v="1225 WILSHIRE BOULEVARD"/>
    <s v="LOS ANGELES"/>
    <s v="90017"/>
    <x v="17"/>
    <x v="1"/>
    <x v="25"/>
    <x v="15"/>
    <x v="1"/>
    <x v="0"/>
    <n v="15907"/>
    <m/>
    <m/>
    <m/>
    <m/>
    <m/>
    <n v="6016"/>
    <n v="9891"/>
    <m/>
    <m/>
    <n v="3764"/>
    <m/>
    <n v="206"/>
    <n v="1960"/>
    <n v="2299"/>
    <n v="941"/>
    <n v="1179"/>
    <n v="1718"/>
    <n v="1813"/>
    <n v="2027"/>
    <m/>
    <n v="2945"/>
    <n v="1648"/>
    <n v="7854"/>
    <n v="3235"/>
    <n v="10"/>
    <n v="132"/>
    <n v="83"/>
    <n v="11461"/>
    <n v="32"/>
    <m/>
    <n v="449"/>
    <n v="195"/>
    <n v="4"/>
    <n v="3738"/>
    <n v="4"/>
    <n v="24"/>
    <m/>
    <n v="5904"/>
    <n v="10003"/>
    <m/>
    <n v="5733"/>
    <n v="6436"/>
    <n v="3738"/>
    <m/>
    <n v="12592"/>
    <m/>
    <m/>
    <m/>
    <n v="182"/>
    <n v="220"/>
    <n v="1346"/>
    <n v="35"/>
    <n v="1"/>
    <n v="218"/>
    <n v="316"/>
    <n v="925"/>
    <n v="72"/>
    <m/>
    <n v="243"/>
    <n v="15664"/>
    <m/>
    <n v="3648"/>
    <n v="6490"/>
    <n v="5170"/>
    <n v="55"/>
    <m/>
    <n v="166"/>
    <n v="112"/>
    <n v="235"/>
    <n v="31"/>
    <m/>
    <n v="796"/>
    <n v="341"/>
    <n v="441"/>
    <n v="126"/>
    <n v="77"/>
    <n v="196"/>
    <n v="1978"/>
    <n v="661"/>
    <n v="1018"/>
    <n v="430"/>
    <n v="3902"/>
    <n v="112"/>
    <n v="766"/>
    <n v="3"/>
    <n v="27"/>
    <n v="513"/>
    <n v="740"/>
    <n v="43"/>
    <n v="3737"/>
    <n v="153"/>
    <n v="9"/>
    <n v="11"/>
    <n v="1"/>
    <n v="16"/>
    <n v="126"/>
    <n v="1819"/>
    <n v="24"/>
    <n v="1007"/>
    <n v="60"/>
    <n v="193"/>
    <n v="131"/>
    <n v="3749"/>
    <n v="853"/>
    <n v="102"/>
    <n v="4037"/>
    <n v="86"/>
    <n v="3530"/>
    <n v="19"/>
    <n v="6"/>
    <n v="21"/>
    <n v="587"/>
    <n v="397"/>
    <n v="4"/>
    <n v="18"/>
    <n v="10"/>
    <n v="84"/>
    <n v="244"/>
    <n v="25"/>
    <n v="19"/>
    <n v="24"/>
    <m/>
    <n v="19"/>
    <n v="14430"/>
    <n v="61838"/>
    <s v="Boyle Heights Northwest/Chinatown/Downtown Northwest/Little Tokyo/Westlake"/>
    <s v="Urban"/>
  </r>
  <r>
    <n v="106190400"/>
    <s v="190400"/>
    <x v="119"/>
    <s v="100 W. CALIFORNIA BOULEVARD"/>
    <s v="PASADENA"/>
    <s v="91105"/>
    <x v="17"/>
    <x v="6"/>
    <x v="36"/>
    <x v="21"/>
    <x v="1"/>
    <x v="0"/>
    <n v="26696"/>
    <m/>
    <n v="955"/>
    <n v="303"/>
    <n v="338"/>
    <m/>
    <n v="11822"/>
    <n v="16470"/>
    <m/>
    <m/>
    <n v="3686"/>
    <n v="560"/>
    <n v="677"/>
    <n v="2346"/>
    <n v="3597"/>
    <n v="2560"/>
    <n v="3178"/>
    <n v="3753"/>
    <n v="3492"/>
    <n v="4443"/>
    <m/>
    <n v="13026"/>
    <n v="2781"/>
    <n v="6865"/>
    <n v="3562"/>
    <n v="23"/>
    <n v="1855"/>
    <n v="180"/>
    <n v="23338"/>
    <n v="293"/>
    <n v="52"/>
    <n v="643"/>
    <n v="375"/>
    <n v="279"/>
    <n v="3263"/>
    <n v="3"/>
    <n v="46"/>
    <m/>
    <n v="14221"/>
    <n v="14055"/>
    <n v="16"/>
    <n v="6518"/>
    <n v="18441"/>
    <n v="3275"/>
    <n v="58"/>
    <n v="20540"/>
    <n v="17"/>
    <n v="429"/>
    <m/>
    <n v="386"/>
    <n v="201"/>
    <n v="2831"/>
    <n v="605"/>
    <n v="10"/>
    <n v="250"/>
    <n v="467"/>
    <n v="2548"/>
    <n v="8"/>
    <m/>
    <n v="169"/>
    <n v="28123"/>
    <m/>
    <n v="8784"/>
    <n v="4149"/>
    <n v="13756"/>
    <n v="227"/>
    <n v="12"/>
    <n v="514"/>
    <n v="14"/>
    <n v="822"/>
    <n v="9"/>
    <n v="5"/>
    <n v="1421"/>
    <n v="1556"/>
    <n v="878"/>
    <n v="346"/>
    <n v="1648"/>
    <n v="620"/>
    <n v="2768"/>
    <n v="1687"/>
    <n v="2349"/>
    <n v="1146"/>
    <n v="3629"/>
    <n v="440"/>
    <n v="2219"/>
    <n v="97"/>
    <n v="163"/>
    <n v="898"/>
    <n v="2641"/>
    <n v="526"/>
    <n v="3259"/>
    <n v="538"/>
    <n v="107"/>
    <n v="53"/>
    <n v="6"/>
    <n v="100"/>
    <n v="478"/>
    <n v="1535"/>
    <n v="55"/>
    <n v="2753"/>
    <n v="314"/>
    <n v="862"/>
    <n v="599"/>
    <n v="3364"/>
    <n v="3099"/>
    <n v="596"/>
    <n v="9444"/>
    <n v="68"/>
    <n v="4321"/>
    <n v="327"/>
    <n v="92"/>
    <n v="128"/>
    <n v="1251"/>
    <n v="1229"/>
    <n v="5"/>
    <n v="66"/>
    <n v="60"/>
    <n v="389"/>
    <n v="1305"/>
    <n v="143"/>
    <n v="102"/>
    <n v="16"/>
    <m/>
    <n v="133"/>
    <n v="23046"/>
    <n v="120969"/>
    <s v="Pasadena South/San Marino/South Pasadena"/>
    <s v="Urban"/>
  </r>
  <r>
    <n v="106190410"/>
    <s v="190410"/>
    <x v="120"/>
    <s v="7500 HELLMAN AVENUE"/>
    <s v="ROSEMEAD"/>
    <s v="91770"/>
    <x v="17"/>
    <x v="4"/>
    <x v="18"/>
    <x v="12"/>
    <x v="2"/>
    <x v="0"/>
    <m/>
    <m/>
    <n v="2940"/>
    <m/>
    <m/>
    <m/>
    <n v="1982"/>
    <n v="958"/>
    <m/>
    <m/>
    <m/>
    <m/>
    <n v="19"/>
    <n v="374"/>
    <n v="609"/>
    <n v="739"/>
    <n v="780"/>
    <n v="362"/>
    <n v="51"/>
    <n v="6"/>
    <m/>
    <n v="1080"/>
    <n v="840"/>
    <n v="815"/>
    <n v="185"/>
    <n v="3"/>
    <n v="17"/>
    <m/>
    <n v="767"/>
    <n v="461"/>
    <m/>
    <n v="568"/>
    <n v="53"/>
    <n v="4"/>
    <m/>
    <m/>
    <n v="1087"/>
    <m/>
    <m/>
    <n v="2940"/>
    <m/>
    <n v="10"/>
    <n v="2930"/>
    <m/>
    <m/>
    <n v="1402"/>
    <m/>
    <n v="7"/>
    <m/>
    <n v="120"/>
    <m/>
    <n v="693"/>
    <n v="667"/>
    <m/>
    <n v="51"/>
    <m/>
    <m/>
    <m/>
    <m/>
    <m/>
    <n v="2940"/>
    <m/>
    <n v="1727"/>
    <n v="1165"/>
    <n v="22"/>
    <m/>
    <n v="3"/>
    <m/>
    <m/>
    <n v="23"/>
    <m/>
    <m/>
    <m/>
    <m/>
    <m/>
    <m/>
    <n v="2940"/>
    <m/>
    <m/>
    <m/>
    <m/>
    <m/>
    <m/>
    <m/>
    <m/>
    <m/>
    <m/>
    <m/>
    <m/>
    <m/>
    <m/>
    <m/>
    <m/>
    <m/>
    <m/>
    <m/>
    <m/>
    <m/>
    <m/>
    <m/>
    <m/>
    <m/>
    <m/>
    <m/>
    <m/>
    <m/>
    <n v="2873"/>
    <m/>
    <n v="67"/>
    <m/>
    <m/>
    <m/>
    <m/>
    <n v="2"/>
    <m/>
    <m/>
    <m/>
    <n v="78"/>
    <m/>
    <n v="4"/>
    <m/>
    <m/>
    <m/>
    <m/>
    <n v="2856"/>
    <n v="28700"/>
    <s v="Rosemead/San Gabriel South/South El Monte West/Temple City West"/>
    <s v="Urban"/>
  </r>
  <r>
    <n v="106190413"/>
    <s v="190413"/>
    <x v="121"/>
    <s v="210 W. SAN BERNARDINO ROAD"/>
    <s v="COVINA"/>
    <s v="91723"/>
    <x v="17"/>
    <x v="2"/>
    <x v="21"/>
    <x v="12"/>
    <x v="1"/>
    <x v="0"/>
    <n v="6598"/>
    <n v="674"/>
    <n v="1558"/>
    <m/>
    <m/>
    <m/>
    <n v="4341"/>
    <n v="4489"/>
    <m/>
    <m/>
    <m/>
    <m/>
    <n v="88"/>
    <n v="716"/>
    <n v="684"/>
    <n v="965"/>
    <n v="1427"/>
    <n v="1538"/>
    <n v="1604"/>
    <n v="1808"/>
    <m/>
    <n v="3618"/>
    <n v="487"/>
    <n v="3905"/>
    <n v="692"/>
    <n v="15"/>
    <n v="74"/>
    <n v="39"/>
    <n v="7152"/>
    <n v="25"/>
    <n v="12"/>
    <n v="121"/>
    <n v="1098"/>
    <n v="250"/>
    <m/>
    <m/>
    <n v="172"/>
    <m/>
    <n v="6078"/>
    <n v="2752"/>
    <m/>
    <n v="1631"/>
    <n v="7177"/>
    <m/>
    <n v="22"/>
    <n v="5541"/>
    <n v="65"/>
    <n v="67"/>
    <n v="409"/>
    <n v="325"/>
    <n v="70"/>
    <n v="952"/>
    <n v="112"/>
    <n v="15"/>
    <n v="121"/>
    <n v="216"/>
    <n v="856"/>
    <n v="81"/>
    <m/>
    <n v="172"/>
    <n v="8658"/>
    <m/>
    <n v="4649"/>
    <n v="2734"/>
    <n v="1188"/>
    <n v="27"/>
    <m/>
    <n v="27"/>
    <m/>
    <n v="195"/>
    <n v="9"/>
    <n v="1"/>
    <n v="571"/>
    <n v="211"/>
    <n v="330"/>
    <n v="130"/>
    <n v="1659"/>
    <n v="134"/>
    <n v="1753"/>
    <n v="618"/>
    <n v="816"/>
    <n v="287"/>
    <n v="22"/>
    <n v="136"/>
    <n v="372"/>
    <n v="5"/>
    <m/>
    <n v="671"/>
    <n v="520"/>
    <n v="595"/>
    <m/>
    <n v="84"/>
    <n v="17"/>
    <n v="2"/>
    <n v="3"/>
    <n v="5"/>
    <n v="153"/>
    <n v="1451"/>
    <n v="17"/>
    <n v="779"/>
    <n v="44"/>
    <n v="5"/>
    <n v="9"/>
    <m/>
    <n v="451"/>
    <n v="139"/>
    <n v="861"/>
    <n v="7"/>
    <n v="4803"/>
    <n v="17"/>
    <m/>
    <n v="33"/>
    <n v="540"/>
    <n v="244"/>
    <n v="1"/>
    <n v="6"/>
    <n v="14"/>
    <n v="87"/>
    <n v="270"/>
    <n v="92"/>
    <n v="16"/>
    <n v="7"/>
    <m/>
    <n v="40"/>
    <n v="7463"/>
    <n v="37691"/>
    <s v="Asuza/Charter Oak/Covina"/>
    <s v="Urban"/>
  </r>
  <r>
    <n v="106190422"/>
    <s v="190422"/>
    <x v="122"/>
    <s v="3330 WEST LOMITA BOULEVARD"/>
    <s v="TORRANCE"/>
    <s v="90505-5073"/>
    <x v="17"/>
    <x v="1"/>
    <x v="31"/>
    <x v="14"/>
    <x v="1"/>
    <x v="0"/>
    <n v="25296"/>
    <n v="1405"/>
    <m/>
    <m/>
    <m/>
    <m/>
    <n v="10572"/>
    <n v="16129"/>
    <m/>
    <m/>
    <n v="3440"/>
    <n v="381"/>
    <n v="384"/>
    <n v="1828"/>
    <n v="2968"/>
    <n v="1951"/>
    <n v="2991"/>
    <n v="3571"/>
    <n v="4019"/>
    <n v="5168"/>
    <m/>
    <n v="12131"/>
    <n v="2490"/>
    <n v="6141"/>
    <n v="4106"/>
    <n v="48"/>
    <n v="1474"/>
    <n v="311"/>
    <n v="20417"/>
    <n v="331"/>
    <n v="54"/>
    <n v="680"/>
    <n v="1612"/>
    <n v="98"/>
    <n v="3176"/>
    <n v="11"/>
    <n v="322"/>
    <m/>
    <n v="13372"/>
    <n v="13290"/>
    <n v="39"/>
    <n v="7147"/>
    <n v="16362"/>
    <n v="3180"/>
    <n v="12"/>
    <n v="18824"/>
    <n v="153"/>
    <m/>
    <n v="1303"/>
    <n v="210"/>
    <n v="188"/>
    <n v="1954"/>
    <n v="154"/>
    <n v="5"/>
    <n v="153"/>
    <n v="518"/>
    <n v="3166"/>
    <n v="54"/>
    <n v="19"/>
    <n v="1112"/>
    <n v="25520"/>
    <n v="69"/>
    <n v="11342"/>
    <n v="2496"/>
    <n v="12205"/>
    <n v="122"/>
    <m/>
    <n v="201"/>
    <m/>
    <n v="319"/>
    <m/>
    <n v="16"/>
    <n v="1455"/>
    <n v="1379"/>
    <n v="902"/>
    <n v="273"/>
    <n v="163"/>
    <n v="370"/>
    <n v="3535"/>
    <n v="1583"/>
    <n v="3013"/>
    <n v="1119"/>
    <n v="3428"/>
    <n v="396"/>
    <n v="1513"/>
    <n v="40"/>
    <n v="86"/>
    <n v="1309"/>
    <n v="1754"/>
    <n v="1206"/>
    <n v="3177"/>
    <n v="322"/>
    <n v="87"/>
    <n v="17"/>
    <n v="3"/>
    <n v="70"/>
    <n v="419"/>
    <n v="2292"/>
    <n v="48"/>
    <n v="2938"/>
    <n v="301"/>
    <n v="847"/>
    <n v="713"/>
    <n v="3181"/>
    <n v="1863"/>
    <n v="535"/>
    <n v="4332"/>
    <n v="77"/>
    <n v="8656"/>
    <n v="49"/>
    <n v="21"/>
    <n v="84"/>
    <n v="1503"/>
    <n v="907"/>
    <n v="19"/>
    <n v="32"/>
    <n v="62"/>
    <n v="342"/>
    <n v="1281"/>
    <n v="46"/>
    <n v="19"/>
    <n v="22"/>
    <n v="1"/>
    <n v="73"/>
    <n v="22240"/>
    <n v="104571"/>
    <s v="Harbor Gateway South/Lomita/Torrance East Central"/>
    <s v="Urban"/>
  </r>
  <r>
    <n v="106190429"/>
    <s v="190429"/>
    <x v="123"/>
    <s v="4867 SUNSET BOULEVARD"/>
    <s v="LOS ANGELES"/>
    <s v="90027"/>
    <x v="17"/>
    <x v="1"/>
    <x v="30"/>
    <x v="15"/>
    <x v="1"/>
    <x v="1"/>
    <n v="24678"/>
    <m/>
    <n v="3059"/>
    <m/>
    <m/>
    <m/>
    <n v="13694"/>
    <n v="14043"/>
    <m/>
    <m/>
    <n v="3087"/>
    <n v="915"/>
    <n v="1229"/>
    <n v="2603"/>
    <n v="3001"/>
    <n v="2364"/>
    <n v="3439"/>
    <n v="4716"/>
    <n v="3849"/>
    <n v="2534"/>
    <m/>
    <n v="9456"/>
    <n v="3654"/>
    <n v="9968"/>
    <n v="3471"/>
    <n v="81"/>
    <n v="372"/>
    <n v="735"/>
    <n v="17215"/>
    <n v="23"/>
    <n v="62"/>
    <n v="230"/>
    <n v="4001"/>
    <n v="346"/>
    <n v="2487"/>
    <m/>
    <n v="3373"/>
    <m/>
    <n v="8298"/>
    <n v="19439"/>
    <m/>
    <n v="7232"/>
    <n v="17999"/>
    <n v="2500"/>
    <n v="6"/>
    <n v="20238"/>
    <n v="11"/>
    <n v="25"/>
    <m/>
    <n v="657"/>
    <n v="172"/>
    <n v="1571"/>
    <n v="76"/>
    <n v="2"/>
    <n v="220"/>
    <n v="486"/>
    <n v="4245"/>
    <n v="31"/>
    <n v="3"/>
    <n v="732"/>
    <n v="27005"/>
    <m/>
    <n v="8919"/>
    <n v="2016"/>
    <n v="15909"/>
    <n v="36"/>
    <m/>
    <n v="15"/>
    <m/>
    <n v="841"/>
    <n v="1"/>
    <m/>
    <n v="1628"/>
    <n v="1695"/>
    <n v="482"/>
    <n v="260"/>
    <n v="3152"/>
    <n v="648"/>
    <n v="5631"/>
    <n v="764"/>
    <n v="1982"/>
    <n v="691"/>
    <n v="2688"/>
    <n v="147"/>
    <n v="2054"/>
    <n v="394"/>
    <n v="100"/>
    <n v="598"/>
    <n v="1793"/>
    <n v="542"/>
    <n v="2488"/>
    <n v="1221"/>
    <n v="149"/>
    <n v="18"/>
    <n v="7"/>
    <n v="191"/>
    <n v="515"/>
    <n v="4266"/>
    <n v="68"/>
    <n v="2215"/>
    <n v="414"/>
    <n v="518"/>
    <n v="342"/>
    <n v="2478"/>
    <n v="2241"/>
    <n v="292"/>
    <n v="6274"/>
    <n v="89"/>
    <n v="6439"/>
    <n v="38"/>
    <n v="8"/>
    <n v="25"/>
    <n v="1961"/>
    <n v="417"/>
    <m/>
    <n v="12"/>
    <n v="29"/>
    <n v="193"/>
    <n v="886"/>
    <n v="53"/>
    <n v="41"/>
    <n v="14"/>
    <m/>
    <n v="48"/>
    <n v="24012"/>
    <n v="134234"/>
    <s v="Hollywood South Central/Inner Sunset"/>
    <s v="Urban"/>
  </r>
  <r>
    <n v="106190431"/>
    <s v="190431"/>
    <x v="124"/>
    <s v="25825 SOUTH VERMONT AVENUE"/>
    <s v="HARBOR CITY"/>
    <s v="90710"/>
    <x v="17"/>
    <x v="0"/>
    <x v="31"/>
    <x v="20"/>
    <x v="1"/>
    <x v="0"/>
    <n v="14204"/>
    <m/>
    <m/>
    <m/>
    <m/>
    <m/>
    <n v="5329"/>
    <n v="8875"/>
    <m/>
    <m/>
    <n v="2354"/>
    <n v="103"/>
    <n v="229"/>
    <n v="1381"/>
    <n v="2028"/>
    <n v="1119"/>
    <n v="1508"/>
    <n v="1840"/>
    <n v="1862"/>
    <n v="1780"/>
    <m/>
    <n v="3667"/>
    <n v="4326"/>
    <n v="4150"/>
    <n v="1882"/>
    <n v="46"/>
    <n v="70"/>
    <n v="63"/>
    <n v="10812"/>
    <n v="53"/>
    <n v="34"/>
    <n v="106"/>
    <n v="346"/>
    <n v="111"/>
    <n v="2277"/>
    <m/>
    <n v="465"/>
    <m/>
    <n v="6152"/>
    <n v="8052"/>
    <m/>
    <n v="2972"/>
    <n v="8951"/>
    <n v="2277"/>
    <n v="4"/>
    <n v="10733"/>
    <m/>
    <n v="1"/>
    <m/>
    <n v="377"/>
    <n v="30"/>
    <n v="853"/>
    <n v="47"/>
    <m/>
    <n v="72"/>
    <n v="290"/>
    <n v="1792"/>
    <n v="8"/>
    <n v="1"/>
    <n v="524"/>
    <n v="13680"/>
    <m/>
    <n v="4711"/>
    <n v="1010"/>
    <n v="8147"/>
    <n v="11"/>
    <m/>
    <n v="3"/>
    <m/>
    <n v="322"/>
    <m/>
    <m/>
    <n v="1449"/>
    <n v="513"/>
    <n v="1246"/>
    <n v="185"/>
    <n v="60"/>
    <n v="148"/>
    <n v="1339"/>
    <n v="638"/>
    <n v="1416"/>
    <n v="544"/>
    <n v="2453"/>
    <n v="140"/>
    <n v="781"/>
    <n v="5"/>
    <n v="28"/>
    <n v="294"/>
    <n v="601"/>
    <n v="86"/>
    <n v="2278"/>
    <n v="101"/>
    <n v="44"/>
    <n v="19"/>
    <m/>
    <n v="40"/>
    <n v="134"/>
    <n v="685"/>
    <n v="42"/>
    <n v="2185"/>
    <n v="330"/>
    <n v="766"/>
    <n v="175"/>
    <n v="2275"/>
    <n v="962"/>
    <n v="197"/>
    <n v="2880"/>
    <n v="42"/>
    <n v="3327"/>
    <n v="14"/>
    <n v="3"/>
    <n v="27"/>
    <n v="782"/>
    <n v="289"/>
    <n v="1"/>
    <n v="12"/>
    <n v="11"/>
    <n v="117"/>
    <n v="506"/>
    <n v="20"/>
    <n v="6"/>
    <n v="8"/>
    <m/>
    <n v="20"/>
    <n v="12388"/>
    <n v="46043"/>
    <s v="Harbor Gateway South/Lomita/Torrance East Central"/>
    <s v="Urban"/>
  </r>
  <r>
    <n v="106190432"/>
    <s v="190432"/>
    <x v="125"/>
    <s v="13652 CANTARA STREET"/>
    <s v="PANORAMA CITY"/>
    <s v="91402"/>
    <x v="17"/>
    <x v="0"/>
    <x v="37"/>
    <x v="23"/>
    <x v="1"/>
    <x v="0"/>
    <n v="11366"/>
    <m/>
    <m/>
    <m/>
    <m/>
    <m/>
    <n v="4439"/>
    <n v="6927"/>
    <m/>
    <m/>
    <n v="2313"/>
    <n v="128"/>
    <n v="255"/>
    <n v="1202"/>
    <n v="1405"/>
    <n v="659"/>
    <n v="1023"/>
    <n v="1439"/>
    <n v="1441"/>
    <n v="1499"/>
    <n v="2"/>
    <n v="4776"/>
    <n v="670"/>
    <n v="4491"/>
    <n v="1170"/>
    <n v="30"/>
    <n v="177"/>
    <n v="52"/>
    <n v="8241"/>
    <n v="51"/>
    <n v="2"/>
    <n v="140"/>
    <n v="162"/>
    <n v="371"/>
    <n v="2178"/>
    <m/>
    <n v="221"/>
    <m/>
    <n v="4594"/>
    <n v="6772"/>
    <m/>
    <n v="1691"/>
    <n v="7483"/>
    <n v="2189"/>
    <n v="3"/>
    <n v="8436"/>
    <m/>
    <m/>
    <m/>
    <n v="249"/>
    <n v="64"/>
    <n v="861"/>
    <n v="32"/>
    <m/>
    <n v="47"/>
    <n v="231"/>
    <n v="1435"/>
    <n v="11"/>
    <m/>
    <n v="797"/>
    <n v="10568"/>
    <n v="1"/>
    <n v="3774"/>
    <n v="728"/>
    <n v="6591"/>
    <n v="15"/>
    <m/>
    <n v="2"/>
    <m/>
    <n v="256"/>
    <m/>
    <m/>
    <n v="1037"/>
    <n v="428"/>
    <n v="272"/>
    <n v="80"/>
    <n v="48"/>
    <n v="137"/>
    <n v="1057"/>
    <n v="629"/>
    <n v="1026"/>
    <n v="355"/>
    <n v="2280"/>
    <n v="93"/>
    <n v="710"/>
    <n v="3"/>
    <n v="62"/>
    <n v="175"/>
    <n v="705"/>
    <n v="86"/>
    <n v="2183"/>
    <n v="70"/>
    <n v="26"/>
    <n v="19"/>
    <m/>
    <n v="18"/>
    <n v="162"/>
    <n v="427"/>
    <n v="15"/>
    <n v="959"/>
    <n v="91"/>
    <n v="379"/>
    <n v="154"/>
    <n v="2212"/>
    <n v="1059"/>
    <n v="85"/>
    <n v="2474"/>
    <n v="65"/>
    <n v="3151"/>
    <n v="28"/>
    <n v="10"/>
    <n v="20"/>
    <n v="543"/>
    <n v="360"/>
    <m/>
    <n v="17"/>
    <n v="15"/>
    <n v="94"/>
    <n v="319"/>
    <n v="25"/>
    <n v="7"/>
    <n v="19"/>
    <n v="1"/>
    <n v="38"/>
    <n v="9870"/>
    <n v="39146"/>
    <s v="Northridge South/Reseda North"/>
    <s v="Urban"/>
  </r>
  <r>
    <n v="106190434"/>
    <s v="190434"/>
    <x v="126"/>
    <s v="6041 CADILLAC AVENUE"/>
    <s v="LOS ANGELES"/>
    <s v="90034"/>
    <x v="17"/>
    <x v="0"/>
    <x v="24"/>
    <x v="18"/>
    <x v="1"/>
    <x v="0"/>
    <n v="13479"/>
    <m/>
    <m/>
    <m/>
    <m/>
    <m/>
    <n v="5286"/>
    <n v="8193"/>
    <m/>
    <m/>
    <n v="1785"/>
    <n v="16"/>
    <n v="197"/>
    <n v="1195"/>
    <n v="1603"/>
    <n v="1002"/>
    <n v="1450"/>
    <n v="2019"/>
    <n v="1978"/>
    <n v="2234"/>
    <m/>
    <n v="3229"/>
    <n v="5977"/>
    <n v="3252"/>
    <n v="806"/>
    <n v="41"/>
    <n v="97"/>
    <n v="77"/>
    <n v="10325"/>
    <n v="21"/>
    <n v="7"/>
    <n v="111"/>
    <n v="425"/>
    <n v="580"/>
    <n v="1762"/>
    <m/>
    <n v="248"/>
    <m/>
    <n v="6030"/>
    <n v="7449"/>
    <m/>
    <n v="3825"/>
    <n v="7863"/>
    <n v="1765"/>
    <n v="26"/>
    <n v="9522"/>
    <n v="4"/>
    <n v="6"/>
    <m/>
    <n v="268"/>
    <n v="90"/>
    <n v="1045"/>
    <n v="44"/>
    <n v="1"/>
    <n v="60"/>
    <n v="285"/>
    <n v="2142"/>
    <n v="10"/>
    <n v="2"/>
    <n v="916"/>
    <n v="12563"/>
    <m/>
    <n v="5146"/>
    <n v="1046"/>
    <n v="6887"/>
    <n v="8"/>
    <m/>
    <n v="4"/>
    <m/>
    <n v="387"/>
    <n v="1"/>
    <m/>
    <n v="1516"/>
    <n v="742"/>
    <n v="1112"/>
    <n v="238"/>
    <n v="74"/>
    <n v="196"/>
    <n v="1580"/>
    <n v="729"/>
    <n v="1475"/>
    <n v="458"/>
    <n v="1873"/>
    <n v="133"/>
    <n v="630"/>
    <n v="34"/>
    <n v="18"/>
    <n v="305"/>
    <n v="498"/>
    <n v="104"/>
    <n v="1764"/>
    <n v="62"/>
    <n v="30"/>
    <n v="10"/>
    <n v="10"/>
    <n v="34"/>
    <n v="251"/>
    <n v="505"/>
    <n v="22"/>
    <n v="2212"/>
    <n v="237"/>
    <n v="707"/>
    <n v="125"/>
    <n v="1743"/>
    <n v="820"/>
    <n v="196"/>
    <n v="2175"/>
    <n v="38"/>
    <n v="4302"/>
    <n v="27"/>
    <n v="10"/>
    <n v="34"/>
    <n v="552"/>
    <n v="282"/>
    <n v="2"/>
    <n v="10"/>
    <n v="21"/>
    <n v="108"/>
    <n v="506"/>
    <n v="18"/>
    <n v="17"/>
    <n v="18"/>
    <m/>
    <n v="15"/>
    <n v="11859"/>
    <n v="43643"/>
    <s v="Hancock Park/Mid-City West/Park La Brea"/>
    <s v="Urban"/>
  </r>
  <r>
    <n v="106190449"/>
    <s v="190449"/>
    <x v="127"/>
    <s v="14900 EAST IMPERIAL HIGHWAY"/>
    <s v="LA MIRADA"/>
    <s v="90637-3780"/>
    <x v="17"/>
    <x v="4"/>
    <x v="33"/>
    <x v="17"/>
    <x v="2"/>
    <x v="0"/>
    <n v="2198"/>
    <m/>
    <m/>
    <m/>
    <m/>
    <m/>
    <n v="1139"/>
    <n v="1059"/>
    <m/>
    <m/>
    <m/>
    <m/>
    <m/>
    <n v="22"/>
    <n v="39"/>
    <n v="89"/>
    <n v="247"/>
    <n v="440"/>
    <n v="552"/>
    <n v="809"/>
    <m/>
    <n v="1043"/>
    <n v="178"/>
    <n v="613"/>
    <n v="343"/>
    <n v="3"/>
    <n v="18"/>
    <m/>
    <n v="2"/>
    <m/>
    <m/>
    <n v="23"/>
    <n v="2172"/>
    <m/>
    <m/>
    <m/>
    <n v="1"/>
    <m/>
    <m/>
    <n v="2198"/>
    <m/>
    <n v="2193"/>
    <m/>
    <m/>
    <n v="5"/>
    <n v="136"/>
    <m/>
    <m/>
    <m/>
    <n v="204"/>
    <n v="4"/>
    <n v="1187"/>
    <n v="1"/>
    <m/>
    <n v="25"/>
    <n v="349"/>
    <n v="292"/>
    <m/>
    <m/>
    <n v="228"/>
    <n v="1970"/>
    <m/>
    <n v="1912"/>
    <n v="121"/>
    <n v="154"/>
    <n v="5"/>
    <m/>
    <n v="2"/>
    <m/>
    <n v="4"/>
    <m/>
    <m/>
    <n v="637"/>
    <n v="10"/>
    <n v="39"/>
    <n v="3"/>
    <m/>
    <n v="13"/>
    <n v="83"/>
    <n v="780"/>
    <n v="107"/>
    <n v="139"/>
    <m/>
    <n v="135"/>
    <n v="42"/>
    <m/>
    <m/>
    <n v="9"/>
    <n v="129"/>
    <n v="72"/>
    <m/>
    <m/>
    <m/>
    <m/>
    <m/>
    <m/>
    <n v="22"/>
    <n v="378"/>
    <n v="1"/>
    <n v="153"/>
    <n v="3"/>
    <n v="2"/>
    <m/>
    <m/>
    <n v="21"/>
    <n v="57"/>
    <n v="506"/>
    <m/>
    <n v="1055"/>
    <n v="4"/>
    <m/>
    <m/>
    <n v="386"/>
    <n v="15"/>
    <m/>
    <m/>
    <n v="5"/>
    <n v="12"/>
    <n v="78"/>
    <n v="2"/>
    <n v="1"/>
    <m/>
    <m/>
    <n v="18"/>
    <n v="1677"/>
    <n v="57471"/>
    <s v="La Mirada/Santa Fe Springs South"/>
    <s v="Urban"/>
  </r>
  <r>
    <n v="106190462"/>
    <s v="190462"/>
    <x v="128"/>
    <s v="2900 EAST DEL MAR BOULEVARD"/>
    <s v="PASADENA"/>
    <s v="91107"/>
    <x v="17"/>
    <x v="4"/>
    <x v="36"/>
    <x v="21"/>
    <x v="2"/>
    <x v="0"/>
    <m/>
    <m/>
    <n v="4600"/>
    <n v="534"/>
    <m/>
    <m/>
    <n v="2973"/>
    <n v="2161"/>
    <m/>
    <m/>
    <m/>
    <m/>
    <n v="274"/>
    <n v="1414"/>
    <n v="1186"/>
    <n v="1110"/>
    <n v="823"/>
    <n v="275"/>
    <n v="50"/>
    <n v="2"/>
    <m/>
    <n v="2515"/>
    <n v="756"/>
    <n v="1295"/>
    <n v="259"/>
    <n v="11"/>
    <n v="127"/>
    <n v="171"/>
    <n v="1840"/>
    <n v="1"/>
    <n v="7"/>
    <n v="1"/>
    <n v="3280"/>
    <n v="5"/>
    <m/>
    <m/>
    <m/>
    <m/>
    <m/>
    <n v="5134"/>
    <m/>
    <n v="868"/>
    <n v="4266"/>
    <m/>
    <m/>
    <n v="4740"/>
    <m/>
    <n v="2"/>
    <m/>
    <n v="68"/>
    <n v="15"/>
    <n v="171"/>
    <n v="3"/>
    <m/>
    <n v="133"/>
    <n v="2"/>
    <m/>
    <m/>
    <m/>
    <m/>
    <n v="5134"/>
    <m/>
    <n v="1217"/>
    <n v="241"/>
    <n v="1669"/>
    <m/>
    <m/>
    <n v="149"/>
    <n v="1582"/>
    <n v="90"/>
    <n v="185"/>
    <n v="1"/>
    <m/>
    <m/>
    <m/>
    <m/>
    <n v="5130"/>
    <n v="4"/>
    <m/>
    <m/>
    <m/>
    <m/>
    <m/>
    <m/>
    <m/>
    <m/>
    <m/>
    <m/>
    <m/>
    <m/>
    <m/>
    <m/>
    <m/>
    <m/>
    <m/>
    <m/>
    <m/>
    <m/>
    <m/>
    <m/>
    <m/>
    <m/>
    <m/>
    <m/>
    <m/>
    <m/>
    <n v="868"/>
    <m/>
    <n v="4266"/>
    <m/>
    <m/>
    <n v="1"/>
    <m/>
    <n v="9"/>
    <n v="5"/>
    <n v="3"/>
    <m/>
    <n v="16"/>
    <n v="7"/>
    <n v="5"/>
    <n v="3"/>
    <n v="2"/>
    <m/>
    <n v="44"/>
    <n v="5039"/>
    <n v="27292"/>
    <s v="Pasadena South/San Marino/South Pasadena"/>
    <s v="Urban"/>
  </r>
  <r>
    <n v="106190468"/>
    <s v="190468"/>
    <x v="129"/>
    <s v="443 SOUTH SOTO STREET"/>
    <s v="LOS ANGELES"/>
    <s v="90033"/>
    <x v="17"/>
    <x v="5"/>
    <x v="25"/>
    <x v="15"/>
    <x v="2"/>
    <x v="0"/>
    <n v="1913"/>
    <m/>
    <m/>
    <m/>
    <m/>
    <m/>
    <n v="1057"/>
    <n v="856"/>
    <m/>
    <m/>
    <m/>
    <m/>
    <m/>
    <n v="31"/>
    <n v="54"/>
    <n v="123"/>
    <n v="283"/>
    <n v="440"/>
    <n v="468"/>
    <n v="514"/>
    <m/>
    <n v="641"/>
    <n v="480"/>
    <n v="546"/>
    <n v="86"/>
    <n v="29"/>
    <n v="16"/>
    <n v="115"/>
    <n v="12"/>
    <n v="1"/>
    <n v="1"/>
    <n v="51"/>
    <n v="1842"/>
    <n v="6"/>
    <m/>
    <m/>
    <m/>
    <m/>
    <m/>
    <n v="1913"/>
    <m/>
    <n v="1913"/>
    <m/>
    <m/>
    <m/>
    <n v="181"/>
    <m/>
    <m/>
    <m/>
    <n v="64"/>
    <n v="39"/>
    <n v="1045"/>
    <n v="18"/>
    <m/>
    <n v="43"/>
    <n v="289"/>
    <n v="229"/>
    <n v="5"/>
    <m/>
    <n v="84"/>
    <n v="1829"/>
    <m/>
    <n v="1672"/>
    <n v="148"/>
    <n v="84"/>
    <n v="1"/>
    <m/>
    <n v="3"/>
    <m/>
    <m/>
    <n v="5"/>
    <m/>
    <n v="749"/>
    <n v="8"/>
    <n v="41"/>
    <n v="5"/>
    <n v="1"/>
    <n v="7"/>
    <n v="117"/>
    <n v="502"/>
    <n v="86"/>
    <n v="112"/>
    <m/>
    <n v="94"/>
    <n v="26"/>
    <m/>
    <m/>
    <n v="3"/>
    <n v="112"/>
    <n v="50"/>
    <m/>
    <n v="3"/>
    <m/>
    <m/>
    <m/>
    <n v="2"/>
    <n v="67"/>
    <n v="478"/>
    <n v="5"/>
    <n v="112"/>
    <n v="1"/>
    <n v="3"/>
    <m/>
    <m/>
    <n v="99"/>
    <n v="53"/>
    <n v="601"/>
    <m/>
    <n v="489"/>
    <n v="1"/>
    <m/>
    <n v="2"/>
    <n v="352"/>
    <n v="19"/>
    <n v="2"/>
    <n v="1"/>
    <n v="3"/>
    <n v="105"/>
    <n v="78"/>
    <n v="1"/>
    <m/>
    <n v="5"/>
    <m/>
    <n v="46"/>
    <n v="1298"/>
    <n v="56212"/>
    <s v="Boyle Heights Central/City Terrace West"/>
    <s v="Urban"/>
  </r>
  <r>
    <n v="106190470"/>
    <s v="190470"/>
    <x v="130"/>
    <s v="4101 TORRANCE BOULEVARD"/>
    <s v="TORRANCE"/>
    <s v="90503"/>
    <x v="17"/>
    <x v="1"/>
    <x v="31"/>
    <x v="14"/>
    <x v="1"/>
    <x v="0"/>
    <n v="20241"/>
    <n v="1979"/>
    <m/>
    <m/>
    <n v="22"/>
    <n v="1"/>
    <n v="8604"/>
    <n v="13639"/>
    <m/>
    <m/>
    <n v="2890"/>
    <n v="278"/>
    <n v="316"/>
    <n v="1795"/>
    <n v="2409"/>
    <n v="1652"/>
    <n v="2375"/>
    <n v="2882"/>
    <n v="3057"/>
    <n v="4589"/>
    <m/>
    <n v="8636"/>
    <n v="3207"/>
    <n v="5723"/>
    <n v="2820"/>
    <n v="22"/>
    <n v="1139"/>
    <n v="696"/>
    <n v="16909"/>
    <n v="52"/>
    <n v="12"/>
    <n v="515"/>
    <n v="1937"/>
    <n v="113"/>
    <n v="2662"/>
    <n v="2"/>
    <n v="40"/>
    <n v="1"/>
    <n v="12326"/>
    <n v="9915"/>
    <n v="2"/>
    <n v="6234"/>
    <n v="13295"/>
    <n v="2667"/>
    <n v="47"/>
    <n v="15322"/>
    <n v="122"/>
    <n v="24"/>
    <n v="1161"/>
    <n v="326"/>
    <n v="199"/>
    <n v="1751"/>
    <n v="74"/>
    <n v="1"/>
    <n v="78"/>
    <n v="475"/>
    <n v="2664"/>
    <n v="44"/>
    <n v="2"/>
    <n v="553"/>
    <n v="21690"/>
    <m/>
    <n v="9361"/>
    <n v="4576"/>
    <n v="7091"/>
    <n v="144"/>
    <m/>
    <n v="214"/>
    <n v="57"/>
    <n v="774"/>
    <n v="25"/>
    <n v="1"/>
    <n v="1400"/>
    <n v="876"/>
    <n v="595"/>
    <n v="274"/>
    <n v="168"/>
    <n v="393"/>
    <n v="3209"/>
    <n v="1525"/>
    <n v="2282"/>
    <n v="1085"/>
    <n v="2867"/>
    <n v="399"/>
    <n v="1264"/>
    <n v="15"/>
    <n v="90"/>
    <n v="1208"/>
    <n v="1245"/>
    <n v="684"/>
    <n v="2664"/>
    <n v="229"/>
    <n v="30"/>
    <n v="9"/>
    <n v="2"/>
    <n v="40"/>
    <n v="246"/>
    <n v="1877"/>
    <n v="60"/>
    <n v="2135"/>
    <n v="152"/>
    <n v="427"/>
    <n v="403"/>
    <n v="2657"/>
    <n v="1258"/>
    <n v="366"/>
    <n v="2959"/>
    <n v="52"/>
    <n v="9341"/>
    <n v="52"/>
    <n v="25"/>
    <n v="60"/>
    <n v="778"/>
    <n v="828"/>
    <n v="2"/>
    <n v="18"/>
    <n v="19"/>
    <n v="236"/>
    <n v="649"/>
    <n v="36"/>
    <n v="26"/>
    <n v="32"/>
    <m/>
    <n v="48"/>
    <n v="19434"/>
    <n v="96857"/>
    <s v="Redondo Beach Central and South/Torrance West Central"/>
    <s v="Urban"/>
  </r>
  <r>
    <n v="106190475"/>
    <s v="190475"/>
    <x v="131"/>
    <s v="1720 TERMINO AVENUE"/>
    <s v="LONG BEACH"/>
    <s v="90804"/>
    <x v="17"/>
    <x v="0"/>
    <x v="20"/>
    <x v="16"/>
    <x v="1"/>
    <x v="0"/>
    <n v="2938"/>
    <m/>
    <n v="2009"/>
    <m/>
    <m/>
    <n v="4"/>
    <n v="2599"/>
    <n v="2352"/>
    <m/>
    <m/>
    <m/>
    <m/>
    <n v="87"/>
    <n v="646"/>
    <n v="594"/>
    <n v="726"/>
    <n v="914"/>
    <n v="718"/>
    <n v="503"/>
    <n v="763"/>
    <m/>
    <n v="2963"/>
    <n v="953"/>
    <n v="708"/>
    <n v="234"/>
    <n v="6"/>
    <n v="79"/>
    <n v="8"/>
    <n v="3883"/>
    <n v="20"/>
    <n v="1"/>
    <n v="258"/>
    <n v="368"/>
    <n v="31"/>
    <m/>
    <n v="2"/>
    <n v="388"/>
    <m/>
    <n v="4086"/>
    <n v="865"/>
    <m/>
    <n v="114"/>
    <n v="4835"/>
    <m/>
    <n v="2"/>
    <n v="3376"/>
    <n v="23"/>
    <n v="38"/>
    <m/>
    <n v="202"/>
    <n v="39"/>
    <n v="754"/>
    <n v="32"/>
    <n v="3"/>
    <n v="126"/>
    <n v="126"/>
    <n v="231"/>
    <n v="1"/>
    <m/>
    <n v="118"/>
    <n v="4833"/>
    <m/>
    <n v="2243"/>
    <n v="1598"/>
    <n v="698"/>
    <n v="8"/>
    <m/>
    <n v="27"/>
    <m/>
    <n v="376"/>
    <n v="1"/>
    <m/>
    <n v="379"/>
    <n v="46"/>
    <n v="187"/>
    <n v="42"/>
    <n v="2116"/>
    <n v="87"/>
    <n v="446"/>
    <n v="350"/>
    <n v="377"/>
    <n v="150"/>
    <n v="23"/>
    <n v="88"/>
    <n v="40"/>
    <m/>
    <m/>
    <n v="316"/>
    <n v="290"/>
    <n v="14"/>
    <m/>
    <n v="26"/>
    <n v="1"/>
    <n v="2"/>
    <m/>
    <n v="6"/>
    <n v="47"/>
    <n v="149"/>
    <n v="2"/>
    <n v="348"/>
    <n v="15"/>
    <n v="8"/>
    <n v="18"/>
    <n v="1"/>
    <n v="115"/>
    <n v="74"/>
    <n v="2310"/>
    <n v="24"/>
    <n v="1805"/>
    <n v="15"/>
    <n v="7"/>
    <n v="11"/>
    <n v="93"/>
    <n v="204"/>
    <n v="1"/>
    <n v="8"/>
    <n v="15"/>
    <n v="80"/>
    <n v="126"/>
    <n v="102"/>
    <n v="14"/>
    <n v="28"/>
    <m/>
    <n v="11"/>
    <n v="4236"/>
    <n v="21202"/>
    <s v="Bixby Knolls/Long Beach Central"/>
    <s v="Urban"/>
  </r>
  <r>
    <n v="106190500"/>
    <s v="190500"/>
    <x v="132"/>
    <s v="4650 LINCOLN BOULEVARD"/>
    <s v="MARINA DEL REY"/>
    <s v="90292"/>
    <x v="17"/>
    <x v="4"/>
    <x v="27"/>
    <x v="14"/>
    <x v="2"/>
    <x v="0"/>
    <n v="4139"/>
    <m/>
    <m/>
    <m/>
    <m/>
    <m/>
    <n v="1983"/>
    <n v="2156"/>
    <m/>
    <m/>
    <m/>
    <m/>
    <n v="21"/>
    <n v="209"/>
    <n v="387"/>
    <n v="504"/>
    <n v="691"/>
    <n v="722"/>
    <n v="676"/>
    <n v="929"/>
    <m/>
    <n v="2408"/>
    <n v="799"/>
    <n v="396"/>
    <n v="134"/>
    <n v="4"/>
    <n v="324"/>
    <n v="74"/>
    <n v="4061"/>
    <m/>
    <n v="7"/>
    <n v="61"/>
    <n v="1"/>
    <n v="7"/>
    <m/>
    <m/>
    <n v="2"/>
    <m/>
    <n v="2608"/>
    <n v="1531"/>
    <m/>
    <n v="1381"/>
    <n v="2758"/>
    <m/>
    <m/>
    <n v="2897"/>
    <m/>
    <n v="1"/>
    <m/>
    <n v="168"/>
    <n v="253"/>
    <n v="559"/>
    <n v="14"/>
    <n v="2"/>
    <n v="58"/>
    <n v="79"/>
    <n v="103"/>
    <n v="5"/>
    <m/>
    <n v="188"/>
    <n v="3951"/>
    <m/>
    <n v="2109"/>
    <n v="369"/>
    <n v="1303"/>
    <n v="221"/>
    <m/>
    <n v="21"/>
    <n v="1"/>
    <n v="109"/>
    <n v="6"/>
    <m/>
    <n v="303"/>
    <n v="97"/>
    <n v="405"/>
    <n v="72"/>
    <n v="39"/>
    <n v="107"/>
    <n v="497"/>
    <n v="315"/>
    <n v="567"/>
    <n v="192"/>
    <n v="7"/>
    <n v="86"/>
    <n v="846"/>
    <n v="3"/>
    <m/>
    <n v="188"/>
    <n v="408"/>
    <n v="7"/>
    <m/>
    <n v="177"/>
    <n v="2"/>
    <n v="1"/>
    <m/>
    <n v="1"/>
    <n v="64"/>
    <n v="188"/>
    <n v="8"/>
    <n v="729"/>
    <n v="44"/>
    <n v="11"/>
    <n v="21"/>
    <m/>
    <n v="865"/>
    <n v="43"/>
    <n v="901"/>
    <n v="3"/>
    <n v="1081"/>
    <n v="13"/>
    <n v="11"/>
    <n v="17"/>
    <n v="294"/>
    <n v="235"/>
    <n v="2"/>
    <n v="11"/>
    <n v="12"/>
    <n v="51"/>
    <n v="106"/>
    <n v="17"/>
    <n v="8"/>
    <n v="8"/>
    <m/>
    <n v="15"/>
    <n v="3339"/>
    <n v="14447"/>
    <s v="Baldwin Hills/Culver City South/Fox Hills/Ladera Heights/Marina del Rey/View Park/Windsor Hills"/>
    <s v="Urban"/>
  </r>
  <r>
    <n v="106190517"/>
    <s v="190517"/>
    <x v="133"/>
    <s v="18321 CLARK STREET"/>
    <s v="TARZANA"/>
    <s v="91356"/>
    <x v="17"/>
    <x v="0"/>
    <x v="32"/>
    <x v="22"/>
    <x v="1"/>
    <x v="0"/>
    <n v="15377"/>
    <m/>
    <m/>
    <m/>
    <m/>
    <m/>
    <n v="5951"/>
    <n v="9426"/>
    <m/>
    <m/>
    <n v="3143"/>
    <n v="626"/>
    <n v="566"/>
    <n v="1210"/>
    <n v="1843"/>
    <n v="801"/>
    <n v="981"/>
    <n v="1399"/>
    <n v="1684"/>
    <n v="3124"/>
    <m/>
    <n v="11007"/>
    <n v="439"/>
    <n v="2977"/>
    <n v="534"/>
    <n v="6"/>
    <n v="371"/>
    <n v="43"/>
    <n v="11554"/>
    <n v="85"/>
    <n v="14"/>
    <n v="411"/>
    <n v="290"/>
    <n v="8"/>
    <n v="2683"/>
    <m/>
    <n v="332"/>
    <m/>
    <n v="7619"/>
    <n v="7758"/>
    <m/>
    <n v="4204"/>
    <n v="8487"/>
    <n v="2686"/>
    <m/>
    <n v="11498"/>
    <m/>
    <n v="1"/>
    <m/>
    <n v="136"/>
    <n v="84"/>
    <n v="1806"/>
    <n v="24"/>
    <n v="1"/>
    <n v="28"/>
    <n v="310"/>
    <n v="1474"/>
    <n v="15"/>
    <m/>
    <n v="311"/>
    <n v="15066"/>
    <m/>
    <n v="5455"/>
    <n v="3409"/>
    <n v="5561"/>
    <n v="19"/>
    <m/>
    <n v="336"/>
    <n v="13"/>
    <n v="579"/>
    <n v="4"/>
    <n v="1"/>
    <n v="1218"/>
    <n v="615"/>
    <n v="404"/>
    <n v="173"/>
    <n v="45"/>
    <n v="204"/>
    <n v="1647"/>
    <n v="1183"/>
    <n v="1496"/>
    <n v="702"/>
    <n v="2825"/>
    <n v="259"/>
    <n v="349"/>
    <n v="51"/>
    <n v="96"/>
    <n v="563"/>
    <n v="791"/>
    <n v="73"/>
    <n v="2683"/>
    <n v="185"/>
    <n v="36"/>
    <n v="2"/>
    <n v="2"/>
    <n v="23"/>
    <n v="241"/>
    <n v="1165"/>
    <n v="25"/>
    <n v="1362"/>
    <n v="317"/>
    <n v="487"/>
    <n v="350"/>
    <n v="2648"/>
    <n v="513"/>
    <n v="201"/>
    <n v="1241"/>
    <n v="56"/>
    <n v="6523"/>
    <n v="24"/>
    <n v="4"/>
    <n v="29"/>
    <n v="612"/>
    <n v="495"/>
    <n v="1"/>
    <n v="27"/>
    <n v="51"/>
    <n v="148"/>
    <n v="470"/>
    <n v="32"/>
    <n v="3"/>
    <n v="21"/>
    <m/>
    <n v="17"/>
    <n v="13443"/>
    <n v="65315"/>
    <s v="Encino/Tarzana/Warner Center/Woodland Hills"/>
    <s v="Urban"/>
  </r>
  <r>
    <n v="106190521"/>
    <s v="190521"/>
    <x v="134"/>
    <s v="1145 W. REDONDO BEACH BLVD."/>
    <s v="GARDENA"/>
    <s v="90247"/>
    <x v="17"/>
    <x v="2"/>
    <x v="31"/>
    <x v="20"/>
    <x v="2"/>
    <x v="0"/>
    <n v="7586"/>
    <n v="100"/>
    <m/>
    <m/>
    <m/>
    <m/>
    <n v="3149"/>
    <n v="4537"/>
    <m/>
    <m/>
    <n v="975"/>
    <m/>
    <n v="132"/>
    <n v="891"/>
    <n v="832"/>
    <n v="760"/>
    <n v="1281"/>
    <n v="1168"/>
    <n v="787"/>
    <n v="860"/>
    <m/>
    <n v="578"/>
    <n v="3441"/>
    <n v="2997"/>
    <n v="279"/>
    <n v="4"/>
    <n v="335"/>
    <n v="52"/>
    <n v="5746"/>
    <n v="11"/>
    <m/>
    <n v="840"/>
    <n v="112"/>
    <n v="1"/>
    <n v="974"/>
    <n v="1"/>
    <n v="1"/>
    <m/>
    <n v="5282"/>
    <n v="2404"/>
    <m/>
    <n v="1102"/>
    <n v="5609"/>
    <n v="975"/>
    <m/>
    <n v="5101"/>
    <n v="51"/>
    <n v="1"/>
    <n v="54"/>
    <n v="364"/>
    <n v="24"/>
    <n v="1284"/>
    <n v="32"/>
    <n v="1"/>
    <n v="365"/>
    <n v="167"/>
    <n v="240"/>
    <n v="2"/>
    <m/>
    <n v="67"/>
    <n v="7619"/>
    <m/>
    <n v="2241"/>
    <n v="4667"/>
    <n v="412"/>
    <n v="11"/>
    <n v="124"/>
    <n v="15"/>
    <m/>
    <n v="216"/>
    <m/>
    <m/>
    <n v="657"/>
    <n v="160"/>
    <n v="447"/>
    <n v="107"/>
    <n v="68"/>
    <n v="224"/>
    <n v="835"/>
    <n v="784"/>
    <n v="780"/>
    <n v="353"/>
    <n v="1143"/>
    <n v="162"/>
    <n v="85"/>
    <n v="3"/>
    <m/>
    <n v="398"/>
    <n v="400"/>
    <n v="105"/>
    <n v="975"/>
    <n v="8"/>
    <n v="6"/>
    <n v="3"/>
    <m/>
    <n v="8"/>
    <n v="75"/>
    <n v="586"/>
    <n v="9"/>
    <n v="461"/>
    <n v="24"/>
    <n v="21"/>
    <n v="110"/>
    <n v="973"/>
    <n v="149"/>
    <n v="85"/>
    <n v="1750"/>
    <n v="2"/>
    <n v="3416"/>
    <n v="23"/>
    <n v="3"/>
    <n v="14"/>
    <n v="438"/>
    <n v="173"/>
    <n v="1"/>
    <n v="14"/>
    <n v="11"/>
    <n v="125"/>
    <n v="172"/>
    <n v="23"/>
    <n v="6"/>
    <n v="31"/>
    <m/>
    <n v="86"/>
    <n v="6566"/>
    <n v="47466"/>
    <s v="Gardena Southeast/Harbor Gateway Central/Lawndale South/Moneta/Redondo Beach North/Torrance North"/>
    <s v="Urban"/>
  </r>
  <r>
    <n v="106190522"/>
    <s v="190522"/>
    <x v="135"/>
    <s v="1420 SOUTH CENTRAL AVENUE"/>
    <s v="GLENDALE"/>
    <s v="91204"/>
    <x v="17"/>
    <x v="1"/>
    <x v="30"/>
    <x v="21"/>
    <x v="1"/>
    <x v="0"/>
    <n v="11234"/>
    <m/>
    <n v="385"/>
    <m/>
    <n v="262"/>
    <m/>
    <n v="4795"/>
    <n v="7080"/>
    <m/>
    <n v="6"/>
    <n v="1989"/>
    <m/>
    <n v="173"/>
    <n v="1456"/>
    <n v="1281"/>
    <n v="796"/>
    <n v="1088"/>
    <n v="1278"/>
    <n v="1617"/>
    <n v="2203"/>
    <m/>
    <n v="4163"/>
    <n v="418"/>
    <n v="3490"/>
    <n v="765"/>
    <m/>
    <n v="2802"/>
    <n v="243"/>
    <n v="9053"/>
    <m/>
    <n v="13"/>
    <n v="216"/>
    <n v="612"/>
    <n v="50"/>
    <n v="1931"/>
    <m/>
    <n v="6"/>
    <m/>
    <n v="5860"/>
    <n v="6021"/>
    <m/>
    <n v="3267"/>
    <n v="6682"/>
    <n v="1932"/>
    <m/>
    <n v="8439"/>
    <n v="36"/>
    <n v="242"/>
    <n v="3"/>
    <n v="130"/>
    <n v="41"/>
    <n v="1057"/>
    <n v="221"/>
    <n v="5"/>
    <n v="202"/>
    <n v="229"/>
    <n v="1225"/>
    <n v="51"/>
    <m/>
    <n v="168"/>
    <n v="11713"/>
    <m/>
    <n v="4360"/>
    <n v="5875"/>
    <n v="1427"/>
    <n v="11"/>
    <m/>
    <n v="31"/>
    <n v="3"/>
    <n v="174"/>
    <m/>
    <m/>
    <n v="557"/>
    <n v="377"/>
    <n v="287"/>
    <n v="128"/>
    <n v="797"/>
    <n v="135"/>
    <n v="1693"/>
    <n v="742"/>
    <n v="943"/>
    <n v="482"/>
    <n v="2074"/>
    <n v="163"/>
    <n v="354"/>
    <n v="5"/>
    <n v="51"/>
    <n v="392"/>
    <n v="469"/>
    <n v="299"/>
    <n v="1933"/>
    <n v="59"/>
    <n v="6"/>
    <n v="5"/>
    <n v="1"/>
    <n v="8"/>
    <n v="261"/>
    <n v="1121"/>
    <n v="27"/>
    <n v="957"/>
    <n v="70"/>
    <n v="88"/>
    <n v="127"/>
    <n v="1895"/>
    <n v="508"/>
    <n v="108"/>
    <n v="3330"/>
    <n v="9"/>
    <n v="3301"/>
    <n v="22"/>
    <n v="12"/>
    <n v="18"/>
    <n v="403"/>
    <n v="342"/>
    <m/>
    <n v="13"/>
    <n v="10"/>
    <n v="86"/>
    <n v="360"/>
    <n v="31"/>
    <n v="6"/>
    <n v="11"/>
    <m/>
    <n v="23"/>
    <n v="10544"/>
    <n v="56443"/>
    <s v="Atwater Village/Glendale Central/Glendale Southwest/Griffith Park"/>
    <s v="Urban"/>
  </r>
  <r>
    <n v="106190524"/>
    <s v="190524"/>
    <x v="136"/>
    <s v="14850 ROSCOE BOULEVARD"/>
    <s v="PANORAMA CITY"/>
    <s v="91402"/>
    <x v="17"/>
    <x v="4"/>
    <x v="37"/>
    <x v="23"/>
    <x v="2"/>
    <x v="0"/>
    <n v="4455"/>
    <m/>
    <n v="3515"/>
    <m/>
    <m/>
    <m/>
    <n v="4591"/>
    <n v="3379"/>
    <m/>
    <m/>
    <m/>
    <m/>
    <n v="82"/>
    <n v="1015"/>
    <n v="1136"/>
    <n v="1215"/>
    <n v="1560"/>
    <n v="1106"/>
    <n v="847"/>
    <n v="1009"/>
    <m/>
    <n v="3660"/>
    <n v="1387"/>
    <n v="2392"/>
    <n v="490"/>
    <n v="8"/>
    <n v="17"/>
    <n v="16"/>
    <n v="6240"/>
    <n v="307"/>
    <m/>
    <n v="1209"/>
    <n v="114"/>
    <n v="37"/>
    <m/>
    <n v="57"/>
    <n v="6"/>
    <m/>
    <n v="5731"/>
    <n v="2239"/>
    <m/>
    <n v="951"/>
    <n v="7019"/>
    <m/>
    <m/>
    <n v="5146"/>
    <n v="19"/>
    <n v="42"/>
    <m/>
    <n v="6"/>
    <n v="148"/>
    <n v="1677"/>
    <n v="7"/>
    <m/>
    <n v="385"/>
    <n v="87"/>
    <n v="443"/>
    <n v="10"/>
    <m/>
    <n v="251"/>
    <n v="7719"/>
    <m/>
    <n v="3071"/>
    <n v="3619"/>
    <n v="913"/>
    <n v="159"/>
    <n v="1"/>
    <n v="28"/>
    <m/>
    <n v="178"/>
    <m/>
    <n v="1"/>
    <n v="652"/>
    <n v="99"/>
    <n v="185"/>
    <n v="95"/>
    <n v="3795"/>
    <n v="169"/>
    <n v="513"/>
    <n v="444"/>
    <n v="440"/>
    <n v="338"/>
    <n v="8"/>
    <n v="166"/>
    <n v="533"/>
    <n v="4"/>
    <m/>
    <n v="229"/>
    <n v="297"/>
    <n v="3"/>
    <m/>
    <n v="49"/>
    <n v="1"/>
    <n v="1"/>
    <m/>
    <n v="2"/>
    <n v="43"/>
    <n v="258"/>
    <n v="5"/>
    <n v="410"/>
    <n v="57"/>
    <n v="29"/>
    <n v="22"/>
    <m/>
    <n v="580"/>
    <n v="110"/>
    <n v="1954"/>
    <n v="16"/>
    <n v="4433"/>
    <n v="5"/>
    <n v="4"/>
    <n v="18"/>
    <n v="358"/>
    <n v="180"/>
    <n v="3"/>
    <n v="17"/>
    <n v="9"/>
    <n v="173"/>
    <n v="139"/>
    <n v="126"/>
    <n v="14"/>
    <n v="19"/>
    <m/>
    <n v="259"/>
    <n v="6646"/>
    <n v="41529"/>
    <s v="Northridge South/Reseda North"/>
    <s v="Urban"/>
  </r>
  <r>
    <n v="106190525"/>
    <s v="190525"/>
    <x v="137"/>
    <s v="2801 ATLANTIC AVENUE"/>
    <s v="LONG BEACH"/>
    <s v="90806"/>
    <x v="17"/>
    <x v="1"/>
    <x v="20"/>
    <x v="16"/>
    <x v="1"/>
    <x v="1"/>
    <n v="19732"/>
    <m/>
    <m/>
    <m/>
    <n v="568"/>
    <m/>
    <n v="9100"/>
    <n v="11200"/>
    <m/>
    <m/>
    <n v="6"/>
    <n v="7"/>
    <n v="217"/>
    <n v="1622"/>
    <n v="1634"/>
    <n v="2405"/>
    <n v="3645"/>
    <n v="4162"/>
    <n v="3335"/>
    <n v="3267"/>
    <m/>
    <n v="8224"/>
    <n v="3796"/>
    <n v="5251"/>
    <n v="2441"/>
    <n v="18"/>
    <n v="524"/>
    <n v="46"/>
    <n v="18577"/>
    <n v="38"/>
    <n v="53"/>
    <n v="431"/>
    <n v="906"/>
    <n v="77"/>
    <m/>
    <n v="1"/>
    <n v="217"/>
    <m/>
    <n v="14320"/>
    <n v="5979"/>
    <n v="1"/>
    <n v="3913"/>
    <n v="16383"/>
    <m/>
    <n v="4"/>
    <n v="13982"/>
    <n v="57"/>
    <n v="279"/>
    <n v="30"/>
    <n v="743"/>
    <n v="112"/>
    <n v="2429"/>
    <n v="40"/>
    <n v="14"/>
    <m/>
    <n v="521"/>
    <n v="2061"/>
    <m/>
    <n v="32"/>
    <n v="753"/>
    <n v="19547"/>
    <m/>
    <n v="9498"/>
    <n v="4532"/>
    <n v="5026"/>
    <n v="206"/>
    <n v="60"/>
    <n v="187"/>
    <m/>
    <n v="791"/>
    <m/>
    <m/>
    <n v="1387"/>
    <n v="1569"/>
    <n v="1042"/>
    <n v="513"/>
    <n v="169"/>
    <n v="564"/>
    <n v="3674"/>
    <n v="1209"/>
    <n v="2481"/>
    <n v="1158"/>
    <n v="259"/>
    <n v="390"/>
    <n v="1634"/>
    <n v="31"/>
    <n v="1"/>
    <n v="1078"/>
    <n v="2298"/>
    <n v="843"/>
    <m/>
    <n v="586"/>
    <n v="156"/>
    <n v="46"/>
    <n v="8"/>
    <n v="139"/>
    <n v="473"/>
    <n v="2471"/>
    <n v="77"/>
    <n v="2357"/>
    <n v="279"/>
    <n v="84"/>
    <n v="748"/>
    <n v="7"/>
    <n v="2073"/>
    <n v="581"/>
    <n v="2555"/>
    <n v="110"/>
    <n v="7550"/>
    <n v="394"/>
    <n v="51"/>
    <n v="61"/>
    <n v="1428"/>
    <n v="863"/>
    <n v="1"/>
    <n v="37"/>
    <n v="40"/>
    <n v="255"/>
    <n v="1099"/>
    <n v="40"/>
    <n v="124"/>
    <n v="18"/>
    <m/>
    <n v="99"/>
    <n v="15790"/>
    <n v="100120"/>
    <s v="Bixby Knolls/Long Beach Central"/>
    <s v="Urban"/>
  </r>
  <r>
    <n v="106190529"/>
    <s v="190529"/>
    <x v="138"/>
    <s v="300 WEST HUNTINGTON DRIVE"/>
    <s v="ARCADIA"/>
    <s v="91007"/>
    <x v="17"/>
    <x v="1"/>
    <x v="18"/>
    <x v="12"/>
    <x v="1"/>
    <x v="0"/>
    <n v="17457"/>
    <n v="874"/>
    <m/>
    <m/>
    <n v="567"/>
    <m/>
    <n v="7484"/>
    <n v="11414"/>
    <m/>
    <m/>
    <n v="2043"/>
    <m/>
    <n v="155"/>
    <n v="1103"/>
    <n v="1996"/>
    <n v="1315"/>
    <n v="2121"/>
    <n v="2497"/>
    <n v="3050"/>
    <n v="4618"/>
    <m/>
    <n v="7677"/>
    <n v="793"/>
    <n v="4313"/>
    <n v="4502"/>
    <n v="5"/>
    <n v="1568"/>
    <n v="40"/>
    <n v="15108"/>
    <m/>
    <n v="26"/>
    <n v="160"/>
    <n v="1511"/>
    <n v="62"/>
    <n v="2022"/>
    <n v="1"/>
    <n v="2"/>
    <n v="6"/>
    <n v="10931"/>
    <n v="7961"/>
    <n v="6"/>
    <n v="3236"/>
    <n v="13630"/>
    <n v="2030"/>
    <n v="2"/>
    <n v="12227"/>
    <n v="129"/>
    <n v="507"/>
    <n v="860"/>
    <n v="298"/>
    <n v="323"/>
    <n v="2085"/>
    <m/>
    <n v="2"/>
    <n v="206"/>
    <n v="411"/>
    <n v="1767"/>
    <n v="62"/>
    <n v="21"/>
    <n v="1536"/>
    <n v="17362"/>
    <m/>
    <n v="9078"/>
    <n v="1409"/>
    <n v="7270"/>
    <n v="114"/>
    <m/>
    <n v="48"/>
    <n v="12"/>
    <n v="960"/>
    <m/>
    <n v="7"/>
    <n v="1789"/>
    <n v="738"/>
    <n v="617"/>
    <n v="220"/>
    <n v="149"/>
    <n v="450"/>
    <n v="2266"/>
    <n v="1239"/>
    <n v="1825"/>
    <n v="878"/>
    <n v="2127"/>
    <n v="354"/>
    <n v="998"/>
    <n v="11"/>
    <n v="11"/>
    <n v="848"/>
    <n v="1297"/>
    <n v="1053"/>
    <n v="2028"/>
    <n v="245"/>
    <n v="34"/>
    <n v="8"/>
    <n v="6"/>
    <n v="70"/>
    <n v="294"/>
    <n v="1148"/>
    <n v="31"/>
    <n v="1897"/>
    <n v="133"/>
    <n v="439"/>
    <n v="372"/>
    <n v="2013"/>
    <n v="1295"/>
    <n v="330"/>
    <n v="3198"/>
    <n v="56"/>
    <n v="7329"/>
    <n v="46"/>
    <n v="10"/>
    <n v="78"/>
    <n v="823"/>
    <n v="987"/>
    <n v="1"/>
    <n v="50"/>
    <n v="38"/>
    <n v="195"/>
    <n v="828"/>
    <n v="56"/>
    <n v="16"/>
    <n v="30"/>
    <m/>
    <n v="46"/>
    <n v="15694"/>
    <n v="85532"/>
    <s v="Arcadia Central and Northeast/Bradbury/Monrovia/Sierra Madre"/>
    <s v="Urban"/>
  </r>
  <r>
    <n v="106190534"/>
    <s v="190534"/>
    <x v="139"/>
    <s v="5900 WEST OLYMPIC BLVD"/>
    <s v="LOS ANGELES"/>
    <s v="90036"/>
    <x v="17"/>
    <x v="0"/>
    <x v="34"/>
    <x v="14"/>
    <x v="2"/>
    <x v="0"/>
    <n v="3837"/>
    <m/>
    <m/>
    <m/>
    <m/>
    <m/>
    <n v="1744"/>
    <n v="2093"/>
    <m/>
    <m/>
    <m/>
    <m/>
    <n v="27"/>
    <n v="199"/>
    <n v="269"/>
    <n v="472"/>
    <n v="695"/>
    <n v="750"/>
    <n v="581"/>
    <n v="844"/>
    <m/>
    <n v="1032"/>
    <n v="1559"/>
    <n v="694"/>
    <n v="224"/>
    <n v="1"/>
    <n v="316"/>
    <n v="11"/>
    <n v="2852"/>
    <n v="69"/>
    <n v="3"/>
    <n v="754"/>
    <n v="99"/>
    <n v="49"/>
    <m/>
    <m/>
    <n v="11"/>
    <m/>
    <n v="3040"/>
    <n v="797"/>
    <m/>
    <n v="483"/>
    <n v="3347"/>
    <m/>
    <n v="7"/>
    <n v="1867"/>
    <m/>
    <m/>
    <m/>
    <n v="82"/>
    <n v="90"/>
    <n v="931"/>
    <n v="54"/>
    <m/>
    <n v="121"/>
    <n v="129"/>
    <n v="544"/>
    <n v="19"/>
    <m/>
    <n v="212"/>
    <n v="3625"/>
    <m/>
    <n v="2162"/>
    <n v="904"/>
    <n v="559"/>
    <n v="58"/>
    <m/>
    <m/>
    <m/>
    <n v="143"/>
    <n v="11"/>
    <m/>
    <n v="643"/>
    <n v="101"/>
    <n v="195"/>
    <n v="73"/>
    <n v="52"/>
    <n v="128"/>
    <n v="492"/>
    <n v="246"/>
    <n v="466"/>
    <n v="270"/>
    <n v="20"/>
    <n v="133"/>
    <n v="355"/>
    <n v="7"/>
    <m/>
    <n v="333"/>
    <n v="315"/>
    <n v="7"/>
    <m/>
    <n v="56"/>
    <n v="4"/>
    <n v="2"/>
    <n v="1"/>
    <n v="7"/>
    <n v="52"/>
    <n v="247"/>
    <n v="4"/>
    <n v="372"/>
    <n v="37"/>
    <n v="10"/>
    <n v="49"/>
    <m/>
    <n v="366"/>
    <n v="114"/>
    <n v="490"/>
    <n v="13"/>
    <n v="2013"/>
    <n v="10"/>
    <n v="1"/>
    <n v="26"/>
    <n v="262"/>
    <n v="170"/>
    <n v="1"/>
    <n v="10"/>
    <n v="4"/>
    <n v="56"/>
    <n v="218"/>
    <n v="20"/>
    <n v="11"/>
    <n v="6"/>
    <m/>
    <n v="94"/>
    <n v="2948"/>
    <n v="18379"/>
    <s v="Hancock Park/Mid-City West/Park La Brea"/>
    <s v="Urban"/>
  </r>
  <r>
    <n v="106190541"/>
    <s v="190541"/>
    <x v="140"/>
    <s v="323 SOUTH HELIOTROPE AVENUE"/>
    <s v="MONROVIA"/>
    <s v="91016"/>
    <x v="17"/>
    <x v="5"/>
    <x v="36"/>
    <x v="21"/>
    <x v="2"/>
    <x v="0"/>
    <n v="848"/>
    <m/>
    <m/>
    <m/>
    <m/>
    <m/>
    <n v="454"/>
    <n v="394"/>
    <m/>
    <m/>
    <m/>
    <m/>
    <n v="1"/>
    <n v="22"/>
    <n v="56"/>
    <n v="119"/>
    <n v="186"/>
    <n v="153"/>
    <n v="110"/>
    <n v="201"/>
    <m/>
    <n v="310"/>
    <n v="74"/>
    <n v="337"/>
    <n v="101"/>
    <n v="5"/>
    <n v="20"/>
    <n v="1"/>
    <n v="394"/>
    <m/>
    <n v="1"/>
    <n v="1"/>
    <n v="452"/>
    <m/>
    <m/>
    <m/>
    <m/>
    <m/>
    <m/>
    <n v="848"/>
    <m/>
    <n v="642"/>
    <n v="205"/>
    <m/>
    <n v="1"/>
    <n v="415"/>
    <m/>
    <m/>
    <m/>
    <n v="17"/>
    <m/>
    <n v="301"/>
    <m/>
    <m/>
    <n v="5"/>
    <n v="68"/>
    <n v="42"/>
    <m/>
    <m/>
    <n v="17"/>
    <n v="831"/>
    <m/>
    <n v="453"/>
    <m/>
    <n v="59"/>
    <n v="212"/>
    <m/>
    <n v="2"/>
    <m/>
    <m/>
    <n v="122"/>
    <m/>
    <n v="150"/>
    <m/>
    <n v="7"/>
    <m/>
    <m/>
    <n v="7"/>
    <n v="8"/>
    <n v="202"/>
    <n v="15"/>
    <n v="21"/>
    <m/>
    <n v="19"/>
    <n v="330"/>
    <m/>
    <m/>
    <n v="2"/>
    <n v="80"/>
    <n v="7"/>
    <m/>
    <n v="8"/>
    <m/>
    <m/>
    <m/>
    <m/>
    <n v="10"/>
    <n v="100"/>
    <m/>
    <n v="21"/>
    <m/>
    <m/>
    <m/>
    <m/>
    <n v="385"/>
    <n v="16"/>
    <n v="74"/>
    <n v="2"/>
    <n v="232"/>
    <n v="13"/>
    <n v="1"/>
    <m/>
    <n v="59"/>
    <n v="12"/>
    <m/>
    <m/>
    <m/>
    <n v="65"/>
    <n v="4"/>
    <m/>
    <m/>
    <m/>
    <m/>
    <n v="42"/>
    <n v="652"/>
    <n v="13101"/>
    <s v="Arcadia Central and Northeast/Bradbury/Monrovia/Sierra Madre"/>
    <s v="Urban"/>
  </r>
  <r>
    <n v="106190547"/>
    <s v="190547"/>
    <x v="141"/>
    <s v="900 SOUTH ATLANTIC BOULEVARD"/>
    <s v="MONTEREY PARK"/>
    <s v="91754-4780"/>
    <x v="17"/>
    <x v="4"/>
    <x v="18"/>
    <x v="12"/>
    <x v="2"/>
    <x v="0"/>
    <n v="6777"/>
    <m/>
    <m/>
    <m/>
    <m/>
    <m/>
    <n v="2273"/>
    <n v="4501"/>
    <m/>
    <n v="3"/>
    <n v="1787"/>
    <n v="132"/>
    <n v="283"/>
    <n v="1082"/>
    <n v="964"/>
    <n v="413"/>
    <n v="538"/>
    <n v="545"/>
    <n v="488"/>
    <n v="545"/>
    <m/>
    <n v="212"/>
    <n v="157"/>
    <n v="5482"/>
    <n v="912"/>
    <n v="2"/>
    <n v="10"/>
    <n v="2"/>
    <n v="4657"/>
    <n v="1"/>
    <n v="4"/>
    <n v="52"/>
    <n v="156"/>
    <n v="4"/>
    <n v="1764"/>
    <m/>
    <n v="139"/>
    <m/>
    <n v="2013"/>
    <n v="4764"/>
    <m/>
    <n v="1127"/>
    <n v="3885"/>
    <n v="1765"/>
    <m/>
    <n v="5818"/>
    <m/>
    <m/>
    <m/>
    <n v="126"/>
    <n v="12"/>
    <n v="297"/>
    <n v="1"/>
    <m/>
    <n v="97"/>
    <n v="58"/>
    <n v="360"/>
    <n v="8"/>
    <m/>
    <n v="36"/>
    <n v="6741"/>
    <m/>
    <n v="1206"/>
    <n v="4308"/>
    <n v="312"/>
    <n v="4"/>
    <m/>
    <n v="5"/>
    <n v="2"/>
    <n v="930"/>
    <n v="10"/>
    <m/>
    <n v="148"/>
    <n v="120"/>
    <n v="176"/>
    <n v="119"/>
    <n v="29"/>
    <n v="56"/>
    <n v="426"/>
    <n v="332"/>
    <n v="667"/>
    <n v="287"/>
    <n v="1881"/>
    <n v="148"/>
    <n v="105"/>
    <n v="1"/>
    <n v="14"/>
    <n v="303"/>
    <n v="193"/>
    <n v="7"/>
    <n v="1765"/>
    <n v="8"/>
    <n v="6"/>
    <n v="1"/>
    <m/>
    <n v="3"/>
    <n v="44"/>
    <n v="241"/>
    <n v="10"/>
    <n v="552"/>
    <n v="37"/>
    <n v="53"/>
    <n v="135"/>
    <n v="1766"/>
    <n v="134"/>
    <n v="61"/>
    <n v="467"/>
    <n v="4"/>
    <n v="3255"/>
    <n v="4"/>
    <n v="2"/>
    <n v="10"/>
    <n v="128"/>
    <n v="112"/>
    <n v="1"/>
    <n v="3"/>
    <n v="13"/>
    <n v="45"/>
    <n v="125"/>
    <n v="4"/>
    <n v="6"/>
    <n v="4"/>
    <m/>
    <n v="3"/>
    <n v="6317"/>
    <n v="20379"/>
    <s v="Montebello North/Monterey Park/South San Gabriel"/>
    <s v="Urban"/>
  </r>
  <r>
    <n v="106190552"/>
    <s v="190552"/>
    <x v="142"/>
    <s v="23388 MULHOLLAND DRIVE"/>
    <s v="WOODLAND HILLS"/>
    <s v="91364"/>
    <x v="17"/>
    <x v="0"/>
    <x v="32"/>
    <x v="22"/>
    <x v="1"/>
    <x v="0"/>
    <n v="27"/>
    <n v="29"/>
    <m/>
    <m/>
    <m/>
    <m/>
    <n v="30"/>
    <n v="26"/>
    <m/>
    <m/>
    <m/>
    <m/>
    <n v="1"/>
    <m/>
    <n v="1"/>
    <n v="1"/>
    <n v="1"/>
    <n v="3"/>
    <n v="8"/>
    <n v="41"/>
    <m/>
    <n v="54"/>
    <n v="2"/>
    <m/>
    <m/>
    <m/>
    <m/>
    <m/>
    <n v="17"/>
    <n v="8"/>
    <m/>
    <n v="13"/>
    <n v="15"/>
    <n v="3"/>
    <m/>
    <m/>
    <m/>
    <m/>
    <m/>
    <n v="56"/>
    <m/>
    <n v="33"/>
    <n v="23"/>
    <m/>
    <m/>
    <n v="9"/>
    <n v="6"/>
    <m/>
    <n v="7"/>
    <n v="5"/>
    <m/>
    <m/>
    <n v="10"/>
    <m/>
    <m/>
    <n v="19"/>
    <m/>
    <m/>
    <m/>
    <n v="38"/>
    <n v="18"/>
    <m/>
    <n v="21"/>
    <n v="29"/>
    <m/>
    <m/>
    <m/>
    <m/>
    <m/>
    <m/>
    <n v="6"/>
    <m/>
    <n v="6"/>
    <m/>
    <n v="1"/>
    <m/>
    <n v="6"/>
    <n v="16"/>
    <n v="10"/>
    <n v="10"/>
    <n v="2"/>
    <n v="1"/>
    <m/>
    <n v="1"/>
    <n v="1"/>
    <m/>
    <m/>
    <n v="1"/>
    <n v="1"/>
    <m/>
    <m/>
    <n v="1"/>
    <m/>
    <m/>
    <m/>
    <m/>
    <n v="2"/>
    <m/>
    <m/>
    <m/>
    <m/>
    <m/>
    <m/>
    <m/>
    <m/>
    <n v="6"/>
    <n v="3"/>
    <m/>
    <n v="44"/>
    <m/>
    <m/>
    <m/>
    <m/>
    <n v="3"/>
    <m/>
    <m/>
    <m/>
    <n v="2"/>
    <n v="2"/>
    <m/>
    <m/>
    <m/>
    <m/>
    <m/>
    <n v="49"/>
    <n v="20145"/>
    <s v="Encino/Tarzana/Warner Center/Woodland Hills"/>
    <s v="Urban"/>
  </r>
  <r>
    <n v="106190555"/>
    <s v="190555"/>
    <x v="143"/>
    <s v="8700 BEVERLY BOULEVARD"/>
    <s v="LOS ANGELES"/>
    <s v="90048"/>
    <x v="17"/>
    <x v="6"/>
    <x v="34"/>
    <x v="14"/>
    <x v="1"/>
    <x v="1"/>
    <n v="50449"/>
    <m/>
    <m/>
    <m/>
    <n v="761"/>
    <m/>
    <n v="22004"/>
    <n v="29204"/>
    <m/>
    <n v="2"/>
    <n v="7029"/>
    <n v="596"/>
    <n v="753"/>
    <n v="3571"/>
    <n v="7625"/>
    <n v="4888"/>
    <n v="5795"/>
    <n v="7552"/>
    <n v="6301"/>
    <n v="7100"/>
    <m/>
    <n v="31087"/>
    <n v="6876"/>
    <n v="7204"/>
    <n v="3844"/>
    <n v="57"/>
    <n v="1907"/>
    <n v="235"/>
    <n v="41925"/>
    <n v="18"/>
    <n v="10"/>
    <n v="183"/>
    <n v="2368"/>
    <n v="43"/>
    <n v="6659"/>
    <n v="2"/>
    <n v="2"/>
    <m/>
    <n v="21898"/>
    <n v="29312"/>
    <m/>
    <n v="11389"/>
    <n v="33165"/>
    <n v="6656"/>
    <m/>
    <n v="34346"/>
    <n v="68"/>
    <n v="714"/>
    <m/>
    <n v="287"/>
    <n v="258"/>
    <n v="3987"/>
    <n v="25"/>
    <n v="10"/>
    <n v="337"/>
    <n v="1000"/>
    <n v="9903"/>
    <n v="264"/>
    <n v="11"/>
    <n v="1414"/>
    <n v="49796"/>
    <m/>
    <n v="19531"/>
    <n v="5555"/>
    <n v="24223"/>
    <n v="502"/>
    <m/>
    <n v="317"/>
    <m/>
    <n v="1073"/>
    <n v="9"/>
    <m/>
    <n v="2748"/>
    <n v="3725"/>
    <n v="1416"/>
    <n v="633"/>
    <n v="277"/>
    <n v="1212"/>
    <n v="6208"/>
    <n v="2009"/>
    <n v="4693"/>
    <n v="2032"/>
    <n v="6992"/>
    <n v="688"/>
    <n v="4028"/>
    <n v="254"/>
    <n v="111"/>
    <n v="1280"/>
    <n v="4851"/>
    <n v="1401"/>
    <n v="6652"/>
    <n v="1811"/>
    <n v="261"/>
    <n v="39"/>
    <n v="12"/>
    <n v="299"/>
    <n v="1330"/>
    <n v="5016"/>
    <n v="340"/>
    <n v="5704"/>
    <n v="989"/>
    <n v="1608"/>
    <n v="908"/>
    <n v="6477"/>
    <n v="5093"/>
    <n v="1209"/>
    <n v="8059"/>
    <n v="324"/>
    <n v="11731"/>
    <n v="545"/>
    <n v="51"/>
    <n v="126"/>
    <n v="5307"/>
    <n v="1775"/>
    <n v="1"/>
    <n v="74"/>
    <n v="92"/>
    <n v="473"/>
    <n v="3229"/>
    <n v="99"/>
    <n v="201"/>
    <n v="34"/>
    <m/>
    <n v="160"/>
    <n v="39043"/>
    <n v="253697"/>
    <s v="Hollywood Hills/Hollywood West/Mount Olympus/West Hollywood"/>
    <s v="Urban"/>
  </r>
  <r>
    <n v="106190568"/>
    <s v="190568"/>
    <x v="144"/>
    <s v="18300 ROSCOE BOULEVARD"/>
    <s v="NORTHRIDGE"/>
    <s v="91325"/>
    <x v="17"/>
    <x v="1"/>
    <x v="32"/>
    <x v="22"/>
    <x v="1"/>
    <x v="0"/>
    <n v="13643"/>
    <m/>
    <n v="1579"/>
    <m/>
    <n v="221"/>
    <m/>
    <n v="6836"/>
    <n v="8606"/>
    <m/>
    <n v="1"/>
    <n v="1540"/>
    <n v="571"/>
    <n v="1030"/>
    <n v="1478"/>
    <n v="1426"/>
    <n v="1329"/>
    <n v="1887"/>
    <n v="1947"/>
    <n v="1783"/>
    <n v="2452"/>
    <m/>
    <n v="7064"/>
    <n v="824"/>
    <n v="5096"/>
    <n v="1107"/>
    <n v="32"/>
    <n v="1046"/>
    <n v="274"/>
    <n v="13023"/>
    <n v="329"/>
    <n v="23"/>
    <n v="333"/>
    <n v="426"/>
    <n v="27"/>
    <n v="1267"/>
    <n v="1"/>
    <n v="12"/>
    <n v="2"/>
    <n v="9739"/>
    <n v="5702"/>
    <n v="2"/>
    <n v="2124"/>
    <n v="12048"/>
    <n v="1269"/>
    <n v="2"/>
    <n v="10406"/>
    <n v="34"/>
    <n v="122"/>
    <m/>
    <n v="298"/>
    <n v="108"/>
    <n v="1602"/>
    <n v="266"/>
    <n v="8"/>
    <n v="235"/>
    <n v="263"/>
    <n v="2071"/>
    <n v="29"/>
    <n v="1"/>
    <n v="592"/>
    <n v="14851"/>
    <m/>
    <n v="5708"/>
    <n v="4457"/>
    <n v="4489"/>
    <n v="192"/>
    <m/>
    <n v="83"/>
    <n v="18"/>
    <n v="496"/>
    <m/>
    <m/>
    <n v="994"/>
    <n v="441"/>
    <n v="498"/>
    <n v="181"/>
    <n v="1736"/>
    <n v="351"/>
    <n v="1952"/>
    <n v="1091"/>
    <n v="1562"/>
    <n v="655"/>
    <n v="1402"/>
    <n v="254"/>
    <n v="832"/>
    <n v="24"/>
    <n v="57"/>
    <n v="384"/>
    <n v="1490"/>
    <n v="271"/>
    <n v="1268"/>
    <n v="213"/>
    <n v="15"/>
    <n v="7"/>
    <n v="1"/>
    <n v="19"/>
    <n v="242"/>
    <n v="1313"/>
    <n v="36"/>
    <n v="1318"/>
    <n v="101"/>
    <n v="149"/>
    <n v="205"/>
    <n v="1245"/>
    <n v="1218"/>
    <n v="253"/>
    <n v="2721"/>
    <n v="58"/>
    <n v="6329"/>
    <n v="327"/>
    <n v="31"/>
    <n v="70"/>
    <n v="467"/>
    <n v="794"/>
    <n v="3"/>
    <n v="15"/>
    <n v="38"/>
    <n v="206"/>
    <n v="409"/>
    <n v="154"/>
    <n v="73"/>
    <n v="23"/>
    <n v="1"/>
    <n v="77"/>
    <n v="12755"/>
    <n v="66214"/>
    <s v="Northridge South/Reseda North"/>
    <s v="Urban"/>
  </r>
  <r>
    <n v="106190570"/>
    <s v="190570"/>
    <x v="145"/>
    <s v="13222 BLOOMFIELD AVENUE"/>
    <s v="NORWALK"/>
    <s v="90650"/>
    <x v="17"/>
    <x v="3"/>
    <x v="33"/>
    <x v="17"/>
    <x v="2"/>
    <x v="0"/>
    <n v="2984"/>
    <m/>
    <m/>
    <m/>
    <m/>
    <m/>
    <n v="1574"/>
    <n v="1410"/>
    <m/>
    <m/>
    <m/>
    <m/>
    <n v="23"/>
    <n v="155"/>
    <n v="251"/>
    <n v="359"/>
    <n v="743"/>
    <n v="635"/>
    <n v="391"/>
    <n v="427"/>
    <m/>
    <n v="891"/>
    <n v="497"/>
    <n v="1309"/>
    <n v="179"/>
    <n v="7"/>
    <n v="77"/>
    <n v="24"/>
    <n v="1606"/>
    <n v="15"/>
    <n v="2"/>
    <n v="725"/>
    <n v="524"/>
    <n v="107"/>
    <m/>
    <n v="5"/>
    <m/>
    <m/>
    <n v="2104"/>
    <n v="880"/>
    <m/>
    <n v="338"/>
    <n v="2646"/>
    <m/>
    <m/>
    <n v="1336"/>
    <m/>
    <m/>
    <n v="2"/>
    <n v="102"/>
    <n v="290"/>
    <n v="959"/>
    <n v="9"/>
    <n v="4"/>
    <n v="199"/>
    <n v="58"/>
    <n v="17"/>
    <n v="8"/>
    <m/>
    <n v="34"/>
    <n v="2950"/>
    <m/>
    <n v="1451"/>
    <n v="1353"/>
    <n v="107"/>
    <n v="3"/>
    <m/>
    <n v="45"/>
    <m/>
    <n v="25"/>
    <m/>
    <m/>
    <n v="567"/>
    <n v="32"/>
    <n v="156"/>
    <n v="56"/>
    <n v="54"/>
    <n v="144"/>
    <n v="361"/>
    <n v="284"/>
    <n v="443"/>
    <n v="284"/>
    <n v="8"/>
    <n v="169"/>
    <n v="99"/>
    <m/>
    <m/>
    <n v="113"/>
    <n v="178"/>
    <n v="36"/>
    <m/>
    <n v="3"/>
    <m/>
    <n v="4"/>
    <n v="1"/>
    <n v="4"/>
    <n v="25"/>
    <n v="158"/>
    <n v="1"/>
    <n v="313"/>
    <n v="5"/>
    <n v="6"/>
    <n v="15"/>
    <m/>
    <n v="110"/>
    <n v="75"/>
    <n v="306"/>
    <n v="3"/>
    <n v="1955"/>
    <n v="12"/>
    <n v="1"/>
    <n v="11"/>
    <n v="158"/>
    <n v="146"/>
    <n v="2"/>
    <n v="7"/>
    <n v="13"/>
    <n v="53"/>
    <n v="38"/>
    <n v="3"/>
    <n v="4"/>
    <n v="8"/>
    <m/>
    <n v="2"/>
    <n v="2526"/>
    <n v="15466"/>
    <s v="Norwalk/Studebaker"/>
    <s v="Urban"/>
  </r>
  <r>
    <n v="106190587"/>
    <s v="190587"/>
    <x v="146"/>
    <s v="2776 PACIFIC AVENUE"/>
    <s v="LONG BEACH"/>
    <s v="90806"/>
    <x v="17"/>
    <x v="2"/>
    <x v="20"/>
    <x v="16"/>
    <x v="2"/>
    <x v="0"/>
    <n v="2865"/>
    <m/>
    <n v="3566"/>
    <m/>
    <m/>
    <m/>
    <n v="3569"/>
    <n v="2862"/>
    <m/>
    <m/>
    <n v="358"/>
    <m/>
    <n v="150"/>
    <n v="1196"/>
    <n v="1120"/>
    <n v="958"/>
    <n v="1183"/>
    <n v="770"/>
    <n v="372"/>
    <n v="324"/>
    <m/>
    <n v="2004"/>
    <n v="1836"/>
    <n v="2011"/>
    <n v="480"/>
    <n v="31"/>
    <n v="55"/>
    <n v="14"/>
    <n v="3950"/>
    <n v="285"/>
    <n v="1"/>
    <n v="561"/>
    <n v="317"/>
    <n v="188"/>
    <n v="357"/>
    <n v="30"/>
    <n v="742"/>
    <m/>
    <n v="4372"/>
    <n v="2053"/>
    <n v="6"/>
    <n v="199"/>
    <n v="5873"/>
    <n v="358"/>
    <n v="1"/>
    <n v="4593"/>
    <n v="28"/>
    <n v="144"/>
    <m/>
    <n v="47"/>
    <n v="123"/>
    <n v="846"/>
    <n v="276"/>
    <n v="4"/>
    <n v="211"/>
    <n v="46"/>
    <n v="104"/>
    <n v="8"/>
    <n v="1"/>
    <n v="124"/>
    <n v="6303"/>
    <n v="4"/>
    <n v="1662"/>
    <n v="4478"/>
    <n v="175"/>
    <n v="2"/>
    <n v="4"/>
    <n v="28"/>
    <m/>
    <n v="82"/>
    <m/>
    <m/>
    <n v="295"/>
    <n v="37"/>
    <n v="150"/>
    <n v="53"/>
    <n v="3629"/>
    <n v="75"/>
    <n v="301"/>
    <n v="219"/>
    <n v="264"/>
    <n v="115"/>
    <n v="405"/>
    <n v="61"/>
    <n v="52"/>
    <n v="2"/>
    <m/>
    <n v="226"/>
    <n v="183"/>
    <n v="6"/>
    <n v="358"/>
    <n v="28"/>
    <m/>
    <n v="1"/>
    <n v="2"/>
    <n v="4"/>
    <n v="24"/>
    <n v="125"/>
    <n v="6"/>
    <n v="238"/>
    <n v="10"/>
    <n v="15"/>
    <n v="18"/>
    <n v="358"/>
    <n v="77"/>
    <n v="46"/>
    <n v="286"/>
    <n v="5"/>
    <n v="5188"/>
    <n v="8"/>
    <n v="3"/>
    <n v="7"/>
    <n v="80"/>
    <n v="104"/>
    <n v="2"/>
    <n v="11"/>
    <m/>
    <n v="48"/>
    <n v="119"/>
    <n v="141"/>
    <n v="35"/>
    <n v="24"/>
    <m/>
    <n v="30"/>
    <n v="5819"/>
    <n v="36782"/>
    <s v="Bixby Knolls/Long Beach Central"/>
    <s v="Urban"/>
  </r>
  <r>
    <n v="106190630"/>
    <s v="190630"/>
    <x v="147"/>
    <s v="1798 NORTH GAREY AVENUE"/>
    <s v="POMONA"/>
    <s v="91767"/>
    <x v="17"/>
    <x v="1"/>
    <x v="26"/>
    <x v="19"/>
    <x v="1"/>
    <x v="0"/>
    <n v="26325"/>
    <m/>
    <m/>
    <m/>
    <m/>
    <m/>
    <n v="9287"/>
    <n v="17038"/>
    <m/>
    <m/>
    <n v="7659"/>
    <n v="519"/>
    <n v="942"/>
    <n v="4644"/>
    <n v="3369"/>
    <n v="1393"/>
    <n v="1811"/>
    <n v="1973"/>
    <n v="1855"/>
    <n v="2160"/>
    <m/>
    <n v="7259"/>
    <n v="1549"/>
    <n v="12160"/>
    <n v="2270"/>
    <n v="4"/>
    <n v="3083"/>
    <m/>
    <n v="17830"/>
    <n v="26"/>
    <n v="9"/>
    <n v="806"/>
    <n v="432"/>
    <n v="105"/>
    <n v="7111"/>
    <n v="6"/>
    <m/>
    <m/>
    <n v="8891"/>
    <n v="17434"/>
    <m/>
    <n v="3490"/>
    <n v="15661"/>
    <n v="7174"/>
    <m/>
    <n v="22455"/>
    <m/>
    <n v="11"/>
    <n v="8"/>
    <n v="465"/>
    <n v="359"/>
    <n v="1368"/>
    <n v="6"/>
    <n v="10"/>
    <n v="221"/>
    <n v="466"/>
    <n v="872"/>
    <n v="84"/>
    <m/>
    <n v="339"/>
    <n v="25986"/>
    <m/>
    <n v="5007"/>
    <n v="15374"/>
    <n v="4100"/>
    <n v="22"/>
    <m/>
    <n v="329"/>
    <m/>
    <n v="1473"/>
    <n v="20"/>
    <m/>
    <n v="1195"/>
    <n v="637"/>
    <n v="530"/>
    <n v="246"/>
    <n v="119"/>
    <n v="305"/>
    <n v="2333"/>
    <n v="1289"/>
    <n v="1586"/>
    <n v="724"/>
    <n v="7638"/>
    <n v="283"/>
    <n v="593"/>
    <n v="42"/>
    <n v="244"/>
    <n v="479"/>
    <n v="918"/>
    <n v="62"/>
    <n v="7102"/>
    <n v="324"/>
    <n v="25"/>
    <n v="9"/>
    <n v="1"/>
    <n v="31"/>
    <n v="249"/>
    <n v="1477"/>
    <n v="48"/>
    <n v="1860"/>
    <n v="432"/>
    <n v="91"/>
    <n v="394"/>
    <n v="7266"/>
    <n v="851"/>
    <n v="264"/>
    <n v="7776"/>
    <n v="31"/>
    <n v="5196"/>
    <n v="42"/>
    <n v="10"/>
    <n v="54"/>
    <n v="747"/>
    <n v="559"/>
    <m/>
    <n v="30"/>
    <n v="26"/>
    <n v="117"/>
    <n v="508"/>
    <n v="35"/>
    <n v="31"/>
    <n v="24"/>
    <m/>
    <n v="68"/>
    <n v="24074"/>
    <n v="105718"/>
    <s v="Claremont/La Verne/Pomona Northwest/San Dimas"/>
    <s v="Urban"/>
  </r>
  <r>
    <n v="106190631"/>
    <s v="190631"/>
    <x v="148"/>
    <s v="12401 EAST WASHINGTON BLVD."/>
    <s v="WHITTIER"/>
    <s v="90602"/>
    <x v="17"/>
    <x v="6"/>
    <x v="33"/>
    <x v="17"/>
    <x v="1"/>
    <x v="0"/>
    <n v="23060"/>
    <n v="676"/>
    <m/>
    <m/>
    <n v="298"/>
    <m/>
    <n v="9296"/>
    <n v="14738"/>
    <m/>
    <m/>
    <n v="4328"/>
    <n v="195"/>
    <n v="346"/>
    <n v="2208"/>
    <n v="3154"/>
    <n v="1537"/>
    <n v="2292"/>
    <n v="2748"/>
    <n v="3162"/>
    <n v="4064"/>
    <m/>
    <n v="7603"/>
    <n v="261"/>
    <n v="11941"/>
    <n v="4018"/>
    <n v="31"/>
    <n v="160"/>
    <n v="20"/>
    <n v="17547"/>
    <n v="215"/>
    <n v="178"/>
    <n v="467"/>
    <n v="1329"/>
    <n v="49"/>
    <n v="4014"/>
    <n v="2"/>
    <n v="233"/>
    <m/>
    <n v="11665"/>
    <n v="12369"/>
    <m/>
    <n v="3460"/>
    <n v="16507"/>
    <n v="4067"/>
    <m/>
    <n v="16044"/>
    <n v="97"/>
    <n v="267"/>
    <n v="614"/>
    <n v="340"/>
    <n v="47"/>
    <n v="2176"/>
    <n v="54"/>
    <n v="4"/>
    <n v="132"/>
    <n v="355"/>
    <n v="3900"/>
    <n v="4"/>
    <m/>
    <n v="917"/>
    <n v="23117"/>
    <m/>
    <n v="9726"/>
    <n v="3841"/>
    <n v="6713"/>
    <n v="84"/>
    <m/>
    <n v="415"/>
    <m/>
    <n v="3252"/>
    <n v="3"/>
    <m/>
    <n v="1850"/>
    <n v="865"/>
    <n v="694"/>
    <n v="134"/>
    <n v="88"/>
    <n v="325"/>
    <n v="3170"/>
    <n v="1230"/>
    <n v="2184"/>
    <n v="839"/>
    <n v="4278"/>
    <n v="345"/>
    <n v="1060"/>
    <n v="7"/>
    <n v="159"/>
    <n v="745"/>
    <n v="1397"/>
    <n v="643"/>
    <n v="4021"/>
    <n v="393"/>
    <n v="28"/>
    <n v="4"/>
    <n v="6"/>
    <n v="44"/>
    <n v="333"/>
    <n v="1985"/>
    <n v="51"/>
    <n v="2301"/>
    <n v="213"/>
    <n v="547"/>
    <n v="381"/>
    <n v="4020"/>
    <n v="1473"/>
    <n v="275"/>
    <n v="2036"/>
    <n v="72"/>
    <n v="9872"/>
    <n v="36"/>
    <n v="11"/>
    <n v="42"/>
    <n v="1307"/>
    <n v="778"/>
    <n v="4"/>
    <n v="40"/>
    <n v="31"/>
    <n v="239"/>
    <n v="1226"/>
    <n v="29"/>
    <n v="20"/>
    <n v="14"/>
    <m/>
    <n v="86"/>
    <n v="20171"/>
    <n v="90643"/>
    <s v="La Habra Heights/Whittier"/>
    <s v="Urban"/>
  </r>
  <r>
    <n v="106190636"/>
    <s v="190636"/>
    <x v="149"/>
    <s v="1115 SOUTH SUNSET AVENUE"/>
    <s v="WEST COVINA"/>
    <s v="91790"/>
    <x v="17"/>
    <x v="1"/>
    <x v="21"/>
    <x v="12"/>
    <x v="1"/>
    <x v="0"/>
    <n v="19590"/>
    <m/>
    <m/>
    <m/>
    <n v="197"/>
    <m/>
    <n v="7180"/>
    <n v="12603"/>
    <m/>
    <n v="4"/>
    <n v="4485"/>
    <n v="382"/>
    <n v="762"/>
    <n v="3017"/>
    <n v="2407"/>
    <n v="1528"/>
    <n v="1924"/>
    <n v="1768"/>
    <n v="1644"/>
    <n v="1870"/>
    <m/>
    <n v="2817"/>
    <n v="483"/>
    <n v="14202"/>
    <n v="1996"/>
    <n v="28"/>
    <n v="245"/>
    <n v="16"/>
    <n v="13729"/>
    <n v="60"/>
    <n v="1538"/>
    <n v="52"/>
    <n v="248"/>
    <n v="19"/>
    <n v="4101"/>
    <n v="1"/>
    <n v="39"/>
    <m/>
    <n v="9667"/>
    <n v="10120"/>
    <m/>
    <n v="2251"/>
    <n v="13364"/>
    <n v="4164"/>
    <n v="8"/>
    <n v="16040"/>
    <n v="12"/>
    <n v="149"/>
    <m/>
    <n v="642"/>
    <n v="55"/>
    <n v="1102"/>
    <n v="57"/>
    <n v="2"/>
    <n v="280"/>
    <n v="252"/>
    <n v="1123"/>
    <n v="73"/>
    <m/>
    <n v="161"/>
    <n v="19626"/>
    <m/>
    <n v="3924"/>
    <n v="11433"/>
    <n v="3228"/>
    <n v="76"/>
    <m/>
    <n v="361"/>
    <m/>
    <n v="744"/>
    <n v="21"/>
    <m/>
    <n v="931"/>
    <n v="533"/>
    <n v="566"/>
    <n v="241"/>
    <n v="80"/>
    <n v="202"/>
    <n v="1429"/>
    <n v="1183"/>
    <n v="2051"/>
    <n v="634"/>
    <n v="4541"/>
    <n v="315"/>
    <n v="525"/>
    <n v="29"/>
    <n v="150"/>
    <n v="1258"/>
    <n v="747"/>
    <n v="255"/>
    <n v="4117"/>
    <n v="189"/>
    <n v="21"/>
    <m/>
    <n v="5"/>
    <n v="23"/>
    <n v="153"/>
    <n v="759"/>
    <n v="29"/>
    <n v="2018"/>
    <n v="97"/>
    <n v="163"/>
    <n v="293"/>
    <n v="4148"/>
    <n v="643"/>
    <n v="203"/>
    <n v="5430"/>
    <n v="30"/>
    <n v="5583"/>
    <n v="38"/>
    <n v="8"/>
    <n v="36"/>
    <n v="648"/>
    <n v="360"/>
    <m/>
    <n v="16"/>
    <n v="21"/>
    <n v="105"/>
    <n v="312"/>
    <n v="33"/>
    <n v="20"/>
    <n v="9"/>
    <m/>
    <n v="47"/>
    <n v="18134"/>
    <n v="73467"/>
    <s v="Valinda/West Covina"/>
    <s v="Urban"/>
  </r>
  <r>
    <n v="106190661"/>
    <s v="190661"/>
    <x v="150"/>
    <s v="1711 WEST TEMPLE STREET"/>
    <s v="LOS ANGELES"/>
    <s v="90026"/>
    <x v="17"/>
    <x v="4"/>
    <x v="22"/>
    <x v="15"/>
    <x v="2"/>
    <x v="0"/>
    <n v="1931"/>
    <m/>
    <n v="875"/>
    <m/>
    <m/>
    <m/>
    <n v="1616"/>
    <n v="1190"/>
    <m/>
    <m/>
    <m/>
    <m/>
    <m/>
    <n v="46"/>
    <n v="117"/>
    <n v="268"/>
    <n v="660"/>
    <n v="822"/>
    <n v="535"/>
    <n v="358"/>
    <m/>
    <n v="1210"/>
    <n v="697"/>
    <n v="698"/>
    <n v="164"/>
    <n v="1"/>
    <n v="35"/>
    <n v="1"/>
    <n v="659"/>
    <n v="476"/>
    <n v="7"/>
    <n v="1030"/>
    <n v="212"/>
    <n v="225"/>
    <m/>
    <n v="2"/>
    <n v="195"/>
    <m/>
    <m/>
    <n v="2806"/>
    <m/>
    <n v="392"/>
    <n v="2411"/>
    <m/>
    <n v="3"/>
    <n v="597"/>
    <n v="94"/>
    <n v="238"/>
    <m/>
    <n v="207"/>
    <n v="11"/>
    <n v="1244"/>
    <n v="280"/>
    <m/>
    <n v="64"/>
    <n v="41"/>
    <n v="30"/>
    <m/>
    <m/>
    <n v="79"/>
    <n v="2727"/>
    <m/>
    <n v="1966"/>
    <n v="643"/>
    <n v="90"/>
    <n v="83"/>
    <m/>
    <m/>
    <m/>
    <n v="24"/>
    <m/>
    <m/>
    <n v="182"/>
    <n v="20"/>
    <n v="202"/>
    <n v="62"/>
    <n v="880"/>
    <n v="71"/>
    <n v="241"/>
    <n v="329"/>
    <n v="214"/>
    <n v="98"/>
    <n v="1"/>
    <n v="143"/>
    <n v="127"/>
    <n v="2"/>
    <m/>
    <n v="104"/>
    <n v="116"/>
    <n v="14"/>
    <m/>
    <n v="17"/>
    <n v="1"/>
    <m/>
    <m/>
    <n v="2"/>
    <n v="7"/>
    <n v="151"/>
    <n v="1"/>
    <n v="162"/>
    <n v="11"/>
    <n v="4"/>
    <m/>
    <m/>
    <n v="155"/>
    <n v="48"/>
    <n v="1295"/>
    <n v="5"/>
    <n v="947"/>
    <n v="4"/>
    <m/>
    <n v="1"/>
    <n v="162"/>
    <n v="72"/>
    <m/>
    <n v="3"/>
    <n v="1"/>
    <n v="47"/>
    <n v="130"/>
    <n v="18"/>
    <m/>
    <n v="2"/>
    <m/>
    <n v="7"/>
    <n v="2359"/>
    <n v="22578"/>
    <s v="Boyle Heights Northwest/Chinatown/Downtown Northwest/Little Tokyo/Westlake"/>
    <s v="Urban"/>
  </r>
  <r>
    <n v="106190673"/>
    <s v="190673"/>
    <x v="151"/>
    <s v="1350 WEST COVINA BOULEVARD"/>
    <s v="SAN DIMAS"/>
    <s v="91773"/>
    <x v="17"/>
    <x v="4"/>
    <x v="36"/>
    <x v="21"/>
    <x v="2"/>
    <x v="0"/>
    <n v="3627"/>
    <m/>
    <m/>
    <m/>
    <m/>
    <m/>
    <n v="1361"/>
    <n v="2266"/>
    <m/>
    <m/>
    <n v="532"/>
    <m/>
    <n v="38"/>
    <n v="293"/>
    <n v="449"/>
    <n v="244"/>
    <n v="361"/>
    <n v="516"/>
    <n v="497"/>
    <n v="697"/>
    <m/>
    <n v="1954"/>
    <n v="162"/>
    <n v="1008"/>
    <n v="479"/>
    <m/>
    <n v="10"/>
    <n v="14"/>
    <n v="2829"/>
    <n v="124"/>
    <n v="1"/>
    <n v="117"/>
    <n v="16"/>
    <n v="6"/>
    <n v="532"/>
    <n v="2"/>
    <m/>
    <m/>
    <n v="2075"/>
    <n v="1552"/>
    <m/>
    <n v="956"/>
    <n v="2139"/>
    <n v="532"/>
    <m/>
    <n v="2389"/>
    <m/>
    <m/>
    <m/>
    <n v="332"/>
    <n v="44"/>
    <n v="583"/>
    <n v="41"/>
    <n v="2"/>
    <n v="55"/>
    <n v="65"/>
    <n v="104"/>
    <n v="12"/>
    <m/>
    <n v="60"/>
    <n v="3567"/>
    <m/>
    <n v="1702"/>
    <n v="73"/>
    <n v="1485"/>
    <n v="24"/>
    <m/>
    <n v="27"/>
    <m/>
    <n v="305"/>
    <n v="11"/>
    <m/>
    <n v="443"/>
    <n v="75"/>
    <n v="123"/>
    <n v="25"/>
    <n v="40"/>
    <n v="64"/>
    <n v="320"/>
    <n v="201"/>
    <n v="387"/>
    <n v="169"/>
    <n v="581"/>
    <n v="74"/>
    <n v="238"/>
    <n v="2"/>
    <m/>
    <n v="156"/>
    <n v="195"/>
    <n v="2"/>
    <n v="532"/>
    <n v="25"/>
    <n v="13"/>
    <n v="2"/>
    <n v="1"/>
    <n v="6"/>
    <n v="37"/>
    <n v="68"/>
    <n v="5"/>
    <n v="321"/>
    <n v="18"/>
    <n v="34"/>
    <n v="58"/>
    <n v="554"/>
    <n v="275"/>
    <n v="45"/>
    <n v="1948"/>
    <n v="2"/>
    <n v="215"/>
    <n v="6"/>
    <n v="2"/>
    <n v="4"/>
    <n v="115"/>
    <n v="166"/>
    <n v="1"/>
    <n v="3"/>
    <n v="4"/>
    <n v="37"/>
    <n v="134"/>
    <n v="10"/>
    <n v="1"/>
    <n v="20"/>
    <m/>
    <n v="9"/>
    <n v="3115"/>
    <n v="12971"/>
    <s v="Claremont/La Verne/Pomona Northwest/San Dimas"/>
    <s v="Urban"/>
  </r>
  <r>
    <n v="106190680"/>
    <s v="190680"/>
    <x v="152"/>
    <s v="1300 WEST SEVENTH STREET"/>
    <s v="SAN PEDRO"/>
    <s v="90732"/>
    <x v="17"/>
    <x v="1"/>
    <x v="20"/>
    <x v="20"/>
    <x v="1"/>
    <x v="0"/>
    <n v="5550"/>
    <n v="673"/>
    <n v="398"/>
    <n v="179"/>
    <n v="297"/>
    <n v="1"/>
    <n v="3066"/>
    <n v="4032"/>
    <m/>
    <m/>
    <n v="607"/>
    <m/>
    <n v="118"/>
    <n v="675"/>
    <n v="601"/>
    <n v="653"/>
    <n v="1048"/>
    <n v="1040"/>
    <n v="935"/>
    <n v="1421"/>
    <m/>
    <n v="3097"/>
    <n v="605"/>
    <n v="2460"/>
    <n v="211"/>
    <n v="8"/>
    <n v="626"/>
    <n v="91"/>
    <n v="4972"/>
    <n v="55"/>
    <n v="10"/>
    <n v="274"/>
    <n v="993"/>
    <n v="141"/>
    <n v="602"/>
    <n v="35"/>
    <n v="16"/>
    <m/>
    <n v="3822"/>
    <n v="3275"/>
    <n v="1"/>
    <n v="1600"/>
    <n v="4881"/>
    <n v="602"/>
    <n v="15"/>
    <n v="4625"/>
    <n v="183"/>
    <n v="161"/>
    <n v="344"/>
    <n v="153"/>
    <n v="68"/>
    <n v="699"/>
    <n v="46"/>
    <n v="39"/>
    <n v="34"/>
    <n v="154"/>
    <n v="542"/>
    <n v="37"/>
    <n v="13"/>
    <n v="301"/>
    <n v="6797"/>
    <m/>
    <n v="3186"/>
    <n v="2043"/>
    <n v="1414"/>
    <n v="36"/>
    <m/>
    <n v="100"/>
    <n v="17"/>
    <n v="276"/>
    <n v="25"/>
    <n v="1"/>
    <n v="825"/>
    <n v="139"/>
    <n v="194"/>
    <n v="63"/>
    <n v="834"/>
    <n v="146"/>
    <n v="562"/>
    <n v="582"/>
    <n v="634"/>
    <n v="293"/>
    <n v="681"/>
    <n v="182"/>
    <n v="221"/>
    <n v="2"/>
    <n v="5"/>
    <n v="281"/>
    <n v="406"/>
    <n v="446"/>
    <n v="602"/>
    <n v="55"/>
    <n v="3"/>
    <n v="6"/>
    <m/>
    <n v="4"/>
    <n v="75"/>
    <n v="260"/>
    <n v="5"/>
    <n v="470"/>
    <n v="59"/>
    <n v="43"/>
    <n v="58"/>
    <n v="605"/>
    <n v="311"/>
    <n v="110"/>
    <n v="1699"/>
    <n v="6"/>
    <n v="3329"/>
    <n v="21"/>
    <n v="8"/>
    <n v="23"/>
    <n v="180"/>
    <n v="274"/>
    <m/>
    <n v="8"/>
    <n v="13"/>
    <n v="73"/>
    <n v="230"/>
    <n v="46"/>
    <n v="11"/>
    <n v="23"/>
    <m/>
    <n v="78"/>
    <n v="6110"/>
    <n v="51215"/>
    <s v="Miraleste/Palo Verdes Estates/Portuguese Bend/Rancho Palos Verdes/Rolling Hills/San Pedro West"/>
    <s v="Urban"/>
  </r>
  <r>
    <n v="106190681"/>
    <s v="190681"/>
    <x v="153"/>
    <s v="6000 SAN VICENTE BOULEVARD"/>
    <s v="LOS ANGELES"/>
    <s v="90036"/>
    <x v="17"/>
    <x v="5"/>
    <x v="34"/>
    <x v="18"/>
    <x v="2"/>
    <x v="0"/>
    <n v="283"/>
    <m/>
    <m/>
    <m/>
    <m/>
    <m/>
    <n v="164"/>
    <n v="119"/>
    <m/>
    <m/>
    <m/>
    <m/>
    <n v="1"/>
    <n v="16"/>
    <n v="37"/>
    <n v="70"/>
    <n v="99"/>
    <n v="42"/>
    <n v="17"/>
    <n v="1"/>
    <m/>
    <n v="97"/>
    <n v="30"/>
    <n v="118"/>
    <n v="12"/>
    <m/>
    <n v="26"/>
    <m/>
    <n v="283"/>
    <m/>
    <m/>
    <m/>
    <m/>
    <m/>
    <m/>
    <m/>
    <m/>
    <m/>
    <m/>
    <n v="283"/>
    <m/>
    <n v="282"/>
    <n v="1"/>
    <m/>
    <m/>
    <n v="280"/>
    <m/>
    <m/>
    <m/>
    <m/>
    <m/>
    <m/>
    <m/>
    <m/>
    <m/>
    <m/>
    <n v="3"/>
    <m/>
    <m/>
    <n v="11"/>
    <n v="272"/>
    <m/>
    <n v="35"/>
    <m/>
    <n v="60"/>
    <n v="155"/>
    <m/>
    <m/>
    <m/>
    <n v="13"/>
    <n v="20"/>
    <m/>
    <m/>
    <m/>
    <m/>
    <m/>
    <m/>
    <n v="1"/>
    <m/>
    <m/>
    <m/>
    <m/>
    <m/>
    <m/>
    <n v="226"/>
    <m/>
    <m/>
    <m/>
    <n v="56"/>
    <m/>
    <m/>
    <n v="9"/>
    <m/>
    <m/>
    <m/>
    <m/>
    <m/>
    <m/>
    <m/>
    <m/>
    <m/>
    <m/>
    <m/>
    <m/>
    <n v="270"/>
    <m/>
    <m/>
    <m/>
    <n v="4"/>
    <n v="24"/>
    <m/>
    <m/>
    <n v="3"/>
    <n v="20"/>
    <m/>
    <m/>
    <m/>
    <n v="93"/>
    <m/>
    <m/>
    <n v="1"/>
    <m/>
    <m/>
    <n v="46"/>
    <n v="96"/>
    <n v="652"/>
    <s v="Hancock Park/Mid-City West/Park La Brea"/>
    <s v="Urban"/>
  </r>
  <r>
    <n v="106190687"/>
    <s v="190687"/>
    <x v="154"/>
    <s v="1250 16TH STREET"/>
    <s v="SANTA MONICA"/>
    <s v="90404"/>
    <x v="17"/>
    <x v="0"/>
    <x v="34"/>
    <x v="14"/>
    <x v="4"/>
    <x v="0"/>
    <n v="17885"/>
    <m/>
    <m/>
    <m/>
    <m/>
    <m/>
    <n v="7590"/>
    <n v="10295"/>
    <m/>
    <m/>
    <n v="1925"/>
    <n v="574"/>
    <n v="671"/>
    <n v="1035"/>
    <n v="2071"/>
    <n v="1491"/>
    <n v="2024"/>
    <n v="2472"/>
    <n v="2292"/>
    <n v="3330"/>
    <m/>
    <n v="9917"/>
    <n v="1781"/>
    <n v="3332"/>
    <n v="1497"/>
    <n v="76"/>
    <n v="1075"/>
    <n v="207"/>
    <n v="14287"/>
    <n v="6"/>
    <m/>
    <n v="302"/>
    <n v="364"/>
    <n v="8"/>
    <n v="1619"/>
    <n v="1"/>
    <n v="1298"/>
    <m/>
    <n v="8401"/>
    <n v="9484"/>
    <m/>
    <n v="3379"/>
    <n v="12884"/>
    <n v="1621"/>
    <n v="1"/>
    <n v="12303"/>
    <m/>
    <n v="51"/>
    <m/>
    <n v="430"/>
    <n v="8"/>
    <n v="2179"/>
    <n v="34"/>
    <n v="4"/>
    <m/>
    <n v="284"/>
    <n v="2592"/>
    <m/>
    <m/>
    <n v="1555"/>
    <n v="16330"/>
    <m/>
    <n v="6726"/>
    <n v="2623"/>
    <n v="7222"/>
    <n v="63"/>
    <m/>
    <n v="122"/>
    <m/>
    <n v="1123"/>
    <n v="6"/>
    <m/>
    <n v="1335"/>
    <n v="1245"/>
    <n v="527"/>
    <n v="353"/>
    <n v="141"/>
    <n v="364"/>
    <n v="1558"/>
    <n v="1160"/>
    <n v="1932"/>
    <n v="926"/>
    <n v="1754"/>
    <n v="364"/>
    <n v="1460"/>
    <n v="105"/>
    <n v="121"/>
    <n v="844"/>
    <n v="1368"/>
    <n v="705"/>
    <n v="1623"/>
    <n v="372"/>
    <n v="99"/>
    <n v="4"/>
    <n v="2"/>
    <n v="97"/>
    <n v="280"/>
    <n v="992"/>
    <n v="80"/>
    <n v="1609"/>
    <n v="211"/>
    <n v="433"/>
    <n v="341"/>
    <n v="1581"/>
    <n v="1815"/>
    <n v="354"/>
    <n v="3090"/>
    <n v="98"/>
    <n v="6427"/>
    <n v="37"/>
    <n v="21"/>
    <n v="60"/>
    <n v="1175"/>
    <n v="702"/>
    <m/>
    <n v="38"/>
    <n v="51"/>
    <n v="163"/>
    <n v="1090"/>
    <n v="13"/>
    <n v="15"/>
    <n v="8"/>
    <m/>
    <n v="71"/>
    <n v="14441"/>
    <n v="84827"/>
    <s v="Santa Monica Central/Sawtelle/West Los Angeles"/>
    <s v="Urban"/>
  </r>
  <r>
    <n v="106190696"/>
    <s v="190696"/>
    <x v="155"/>
    <s v="9449 SAN FERNANDO ROAD"/>
    <s v="SUN VALLEY"/>
    <s v="91352"/>
    <x v="17"/>
    <x v="0"/>
    <x v="35"/>
    <x v="23"/>
    <x v="2"/>
    <x v="0"/>
    <n v="3706"/>
    <n v="95"/>
    <n v="1631"/>
    <m/>
    <m/>
    <m/>
    <n v="2739"/>
    <n v="2693"/>
    <m/>
    <m/>
    <n v="341"/>
    <n v="21"/>
    <n v="141"/>
    <n v="825"/>
    <n v="860"/>
    <n v="917"/>
    <n v="1074"/>
    <n v="547"/>
    <n v="342"/>
    <n v="364"/>
    <m/>
    <n v="1301"/>
    <n v="807"/>
    <n v="2948"/>
    <n v="202"/>
    <n v="2"/>
    <n v="172"/>
    <m/>
    <n v="3469"/>
    <n v="144"/>
    <n v="2"/>
    <n v="243"/>
    <n v="1133"/>
    <n v="98"/>
    <n v="336"/>
    <n v="1"/>
    <n v="6"/>
    <m/>
    <n v="2972"/>
    <n v="2458"/>
    <n v="2"/>
    <n v="405"/>
    <n v="4688"/>
    <n v="336"/>
    <n v="3"/>
    <n v="3990"/>
    <n v="56"/>
    <n v="34"/>
    <n v="60"/>
    <n v="101"/>
    <n v="5"/>
    <n v="375"/>
    <n v="306"/>
    <n v="4"/>
    <n v="305"/>
    <n v="68"/>
    <n v="122"/>
    <n v="5"/>
    <n v="1"/>
    <n v="83"/>
    <n v="5349"/>
    <m/>
    <n v="971"/>
    <n v="3534"/>
    <n v="795"/>
    <n v="13"/>
    <m/>
    <m/>
    <m/>
    <n v="119"/>
    <m/>
    <m/>
    <n v="155"/>
    <n v="53"/>
    <n v="192"/>
    <n v="38"/>
    <n v="1809"/>
    <n v="82"/>
    <n v="316"/>
    <n v="300"/>
    <n v="424"/>
    <n v="251"/>
    <n v="423"/>
    <n v="134"/>
    <n v="96"/>
    <n v="2"/>
    <n v="1"/>
    <n v="528"/>
    <n v="177"/>
    <n v="115"/>
    <n v="336"/>
    <n v="5"/>
    <m/>
    <m/>
    <m/>
    <n v="1"/>
    <n v="20"/>
    <n v="81"/>
    <n v="1"/>
    <n v="206"/>
    <n v="8"/>
    <n v="8"/>
    <n v="64"/>
    <n v="339"/>
    <n v="44"/>
    <n v="47"/>
    <n v="273"/>
    <m/>
    <n v="4335"/>
    <n v="23"/>
    <n v="1"/>
    <n v="15"/>
    <n v="70"/>
    <n v="73"/>
    <m/>
    <n v="9"/>
    <n v="5"/>
    <n v="35"/>
    <n v="66"/>
    <n v="29"/>
    <n v="16"/>
    <n v="2"/>
    <m/>
    <n v="8"/>
    <n v="5080"/>
    <n v="44255"/>
    <s v="Pacoima East/Sun Valley West"/>
    <s v="Urban"/>
  </r>
  <r>
    <n v="106190708"/>
    <s v="190708"/>
    <x v="156"/>
    <s v="4929 VAN NUYS BOULEVARD"/>
    <s v="SHERMAN OAKS"/>
    <s v="91403"/>
    <x v="17"/>
    <x v="2"/>
    <x v="37"/>
    <x v="23"/>
    <x v="1"/>
    <x v="0"/>
    <n v="4903"/>
    <n v="28"/>
    <n v="1028"/>
    <m/>
    <m/>
    <m/>
    <n v="2797"/>
    <n v="3162"/>
    <m/>
    <m/>
    <m/>
    <m/>
    <n v="20"/>
    <n v="180"/>
    <n v="254"/>
    <n v="463"/>
    <n v="1199"/>
    <n v="1233"/>
    <n v="1153"/>
    <n v="1457"/>
    <m/>
    <n v="3669"/>
    <n v="588"/>
    <n v="841"/>
    <n v="128"/>
    <n v="8"/>
    <n v="586"/>
    <n v="139"/>
    <n v="3500"/>
    <n v="283"/>
    <n v="6"/>
    <n v="1284"/>
    <n v="346"/>
    <n v="74"/>
    <m/>
    <n v="51"/>
    <n v="415"/>
    <m/>
    <n v="5193"/>
    <n v="766"/>
    <m/>
    <n v="357"/>
    <n v="5602"/>
    <m/>
    <m/>
    <n v="2630"/>
    <n v="52"/>
    <n v="117"/>
    <n v="15"/>
    <n v="188"/>
    <n v="83"/>
    <n v="1852"/>
    <n v="283"/>
    <n v="26"/>
    <n v="234"/>
    <n v="148"/>
    <n v="327"/>
    <n v="4"/>
    <m/>
    <n v="164"/>
    <n v="5795"/>
    <m/>
    <n v="3818"/>
    <n v="1304"/>
    <n v="612"/>
    <n v="70"/>
    <m/>
    <m/>
    <m/>
    <n v="150"/>
    <n v="5"/>
    <m/>
    <n v="864"/>
    <n v="57"/>
    <n v="223"/>
    <n v="79"/>
    <n v="1134"/>
    <n v="229"/>
    <n v="852"/>
    <n v="423"/>
    <n v="565"/>
    <n v="275"/>
    <n v="10"/>
    <n v="130"/>
    <n v="290"/>
    <n v="1"/>
    <m/>
    <n v="271"/>
    <n v="502"/>
    <n v="54"/>
    <m/>
    <n v="37"/>
    <m/>
    <n v="3"/>
    <m/>
    <n v="3"/>
    <n v="53"/>
    <n v="301"/>
    <n v="4"/>
    <n v="351"/>
    <n v="12"/>
    <n v="1"/>
    <n v="24"/>
    <m/>
    <n v="369"/>
    <n v="161"/>
    <n v="771"/>
    <n v="17"/>
    <n v="3852"/>
    <n v="25"/>
    <n v="4"/>
    <n v="46"/>
    <n v="265"/>
    <n v="312"/>
    <m/>
    <n v="14"/>
    <n v="11"/>
    <n v="81"/>
    <n v="226"/>
    <n v="63"/>
    <n v="12"/>
    <n v="24"/>
    <m/>
    <n v="46"/>
    <n v="4830"/>
    <n v="28103"/>
    <s v="Sherman Oaks/Studio City/Valley Village"/>
    <s v="Urban"/>
  </r>
  <r>
    <n v="106190712"/>
    <s v="190712"/>
    <x v="157"/>
    <s v="3160 GENEVA STREET"/>
    <s v="LOS ANGELES"/>
    <s v="90020-1199"/>
    <x v="17"/>
    <x v="3"/>
    <x v="25"/>
    <x v="15"/>
    <x v="1"/>
    <x v="0"/>
    <n v="79"/>
    <m/>
    <m/>
    <m/>
    <m/>
    <m/>
    <n v="35"/>
    <n v="44"/>
    <m/>
    <m/>
    <n v="2"/>
    <n v="42"/>
    <n v="35"/>
    <m/>
    <m/>
    <m/>
    <m/>
    <m/>
    <m/>
    <m/>
    <m/>
    <n v="9"/>
    <n v="1"/>
    <n v="62"/>
    <n v="3"/>
    <m/>
    <n v="4"/>
    <m/>
    <n v="79"/>
    <m/>
    <m/>
    <m/>
    <m/>
    <m/>
    <m/>
    <m/>
    <m/>
    <m/>
    <m/>
    <n v="79"/>
    <m/>
    <n v="78"/>
    <n v="1"/>
    <m/>
    <m/>
    <n v="76"/>
    <m/>
    <m/>
    <m/>
    <n v="1"/>
    <n v="2"/>
    <m/>
    <m/>
    <m/>
    <m/>
    <m/>
    <m/>
    <m/>
    <m/>
    <m/>
    <n v="79"/>
    <m/>
    <m/>
    <n v="15"/>
    <n v="8"/>
    <m/>
    <m/>
    <m/>
    <m/>
    <n v="3"/>
    <n v="53"/>
    <m/>
    <m/>
    <n v="4"/>
    <m/>
    <m/>
    <m/>
    <m/>
    <m/>
    <m/>
    <n v="1"/>
    <n v="7"/>
    <m/>
    <n v="4"/>
    <n v="25"/>
    <n v="23"/>
    <m/>
    <m/>
    <n v="14"/>
    <n v="1"/>
    <m/>
    <n v="2"/>
    <m/>
    <m/>
    <m/>
    <n v="2"/>
    <m/>
    <m/>
    <m/>
    <n v="1"/>
    <n v="7"/>
    <m/>
    <m/>
    <m/>
    <n v="55"/>
    <n v="7"/>
    <n v="2"/>
    <m/>
    <n v="3"/>
    <m/>
    <m/>
    <m/>
    <n v="17"/>
    <n v="1"/>
    <m/>
    <m/>
    <m/>
    <n v="2"/>
    <m/>
    <m/>
    <m/>
    <m/>
    <m/>
    <n v="7"/>
    <n v="52"/>
    <n v="369"/>
    <s v="Country Club Park/Koreatown/Mid-City East"/>
    <s v="Urban"/>
  </r>
  <r>
    <n v="106190754"/>
    <s v="190754"/>
    <x v="158"/>
    <s v="3630 E. IMPERIAL HIGHWAY"/>
    <s v="LYNWOOD"/>
    <s v="90262"/>
    <x v="17"/>
    <x v="1"/>
    <x v="29"/>
    <x v="16"/>
    <x v="1"/>
    <x v="0"/>
    <n v="21282"/>
    <n v="284"/>
    <n v="2380"/>
    <m/>
    <m/>
    <m/>
    <n v="9417"/>
    <n v="14528"/>
    <m/>
    <n v="1"/>
    <n v="5395"/>
    <n v="285"/>
    <n v="1045"/>
    <n v="4853"/>
    <n v="3253"/>
    <n v="2129"/>
    <n v="2425"/>
    <n v="1983"/>
    <n v="1413"/>
    <n v="1165"/>
    <m/>
    <n v="1017"/>
    <n v="5318"/>
    <n v="16157"/>
    <n v="169"/>
    <n v="5"/>
    <n v="1178"/>
    <n v="102"/>
    <n v="16573"/>
    <n v="105"/>
    <n v="16"/>
    <n v="354"/>
    <n v="1560"/>
    <n v="30"/>
    <n v="5137"/>
    <n v="35"/>
    <n v="135"/>
    <n v="1"/>
    <n v="10256"/>
    <n v="13690"/>
    <m/>
    <n v="1647"/>
    <n v="17157"/>
    <n v="5141"/>
    <n v="1"/>
    <n v="20246"/>
    <n v="39"/>
    <n v="48"/>
    <n v="246"/>
    <n v="342"/>
    <n v="262"/>
    <n v="858"/>
    <n v="186"/>
    <n v="39"/>
    <n v="447"/>
    <n v="297"/>
    <n v="936"/>
    <m/>
    <m/>
    <n v="73"/>
    <n v="23859"/>
    <n v="14"/>
    <n v="3933"/>
    <n v="15469"/>
    <n v="2568"/>
    <n v="18"/>
    <m/>
    <n v="18"/>
    <m/>
    <n v="1935"/>
    <n v="3"/>
    <n v="2"/>
    <n v="669"/>
    <n v="382"/>
    <n v="641"/>
    <n v="215"/>
    <n v="2486"/>
    <n v="246"/>
    <n v="1882"/>
    <n v="1132"/>
    <n v="1584"/>
    <n v="782"/>
    <n v="5749"/>
    <n v="320"/>
    <n v="272"/>
    <n v="5"/>
    <n v="73"/>
    <n v="571"/>
    <n v="1610"/>
    <n v="189"/>
    <n v="5138"/>
    <n v="214"/>
    <n v="6"/>
    <n v="18"/>
    <n v="7"/>
    <n v="48"/>
    <n v="238"/>
    <n v="1444"/>
    <n v="30"/>
    <n v="1328"/>
    <n v="90"/>
    <n v="90"/>
    <n v="286"/>
    <n v="5112"/>
    <n v="755"/>
    <n v="316"/>
    <n v="6664"/>
    <n v="9"/>
    <n v="7291"/>
    <n v="396"/>
    <n v="18"/>
    <n v="26"/>
    <n v="727"/>
    <n v="476"/>
    <n v="2"/>
    <n v="27"/>
    <n v="17"/>
    <n v="202"/>
    <n v="460"/>
    <n v="148"/>
    <n v="337"/>
    <n v="16"/>
    <m/>
    <n v="125"/>
    <n v="20969"/>
    <n v="103955"/>
    <s v="Downey Southwest/Lynwood North Central/South Gate East"/>
    <s v="Urban"/>
  </r>
  <r>
    <n v="106190756"/>
    <s v="190756"/>
    <x v="159"/>
    <s v="2121 SANTA MONICA BLVD."/>
    <s v="SANTA MONICA"/>
    <s v="90404"/>
    <x v="17"/>
    <x v="0"/>
    <x v="34"/>
    <x v="14"/>
    <x v="1"/>
    <x v="0"/>
    <n v="14002"/>
    <m/>
    <m/>
    <m/>
    <m/>
    <m/>
    <n v="5516"/>
    <n v="8483"/>
    <m/>
    <n v="3"/>
    <n v="2169"/>
    <n v="5"/>
    <n v="66"/>
    <n v="629"/>
    <n v="2029"/>
    <n v="1028"/>
    <n v="1415"/>
    <n v="2110"/>
    <n v="2017"/>
    <n v="2534"/>
    <m/>
    <n v="9753"/>
    <n v="558"/>
    <n v="970"/>
    <n v="831"/>
    <n v="27"/>
    <n v="1425"/>
    <n v="438"/>
    <n v="11369"/>
    <n v="6"/>
    <n v="348"/>
    <n v="71"/>
    <n v="30"/>
    <m/>
    <n v="2164"/>
    <m/>
    <n v="14"/>
    <m/>
    <n v="5618"/>
    <n v="8384"/>
    <m/>
    <n v="4267"/>
    <n v="7555"/>
    <n v="2162"/>
    <n v="18"/>
    <n v="9902"/>
    <m/>
    <m/>
    <m/>
    <n v="88"/>
    <n v="158"/>
    <n v="1491"/>
    <n v="17"/>
    <n v="1"/>
    <n v="76"/>
    <n v="271"/>
    <n v="1910"/>
    <n v="88"/>
    <m/>
    <n v="503"/>
    <n v="13499"/>
    <m/>
    <n v="5570"/>
    <n v="474"/>
    <n v="7622"/>
    <n v="130"/>
    <m/>
    <n v="42"/>
    <m/>
    <n v="163"/>
    <n v="1"/>
    <m/>
    <n v="601"/>
    <n v="944"/>
    <n v="294"/>
    <n v="88"/>
    <n v="66"/>
    <n v="195"/>
    <n v="1156"/>
    <n v="657"/>
    <n v="1063"/>
    <n v="482"/>
    <n v="2221"/>
    <n v="212"/>
    <n v="2311"/>
    <n v="64"/>
    <m/>
    <n v="382"/>
    <n v="976"/>
    <n v="126"/>
    <n v="2164"/>
    <n v="340"/>
    <n v="91"/>
    <n v="11"/>
    <n v="4"/>
    <n v="108"/>
    <n v="259"/>
    <n v="791"/>
    <n v="56"/>
    <n v="1050"/>
    <n v="288"/>
    <n v="647"/>
    <n v="224"/>
    <n v="2121"/>
    <n v="2597"/>
    <n v="297"/>
    <n v="880"/>
    <n v="103"/>
    <n v="4135"/>
    <n v="49"/>
    <n v="24"/>
    <n v="18"/>
    <n v="919"/>
    <n v="566"/>
    <n v="4"/>
    <n v="22"/>
    <n v="27"/>
    <n v="100"/>
    <n v="487"/>
    <n v="16"/>
    <n v="10"/>
    <n v="7"/>
    <m/>
    <n v="20"/>
    <n v="11733"/>
    <n v="55495"/>
    <s v="Santa Monica Central/Sawtelle/West Los Angeles"/>
    <s v="Urban"/>
  </r>
  <r>
    <n v="106190758"/>
    <s v="190758"/>
    <x v="160"/>
    <s v="501 SO. BUENA VISTA"/>
    <s v="BURBANK"/>
    <s v="91505-4866"/>
    <x v="17"/>
    <x v="1"/>
    <x v="30"/>
    <x v="21"/>
    <x v="1"/>
    <x v="0"/>
    <n v="18656"/>
    <m/>
    <m/>
    <m/>
    <n v="238"/>
    <m/>
    <n v="7692"/>
    <n v="11199"/>
    <n v="3"/>
    <m/>
    <n v="2693"/>
    <m/>
    <n v="205"/>
    <n v="1709"/>
    <n v="2173"/>
    <n v="1530"/>
    <n v="2149"/>
    <n v="2613"/>
    <n v="2520"/>
    <n v="3302"/>
    <m/>
    <n v="11803"/>
    <n v="587"/>
    <n v="4494"/>
    <n v="720"/>
    <n v="15"/>
    <n v="1043"/>
    <n v="232"/>
    <n v="15308"/>
    <n v="112"/>
    <n v="10"/>
    <n v="352"/>
    <n v="450"/>
    <n v="41"/>
    <n v="2603"/>
    <n v="1"/>
    <n v="17"/>
    <m/>
    <n v="9438"/>
    <n v="9456"/>
    <m/>
    <n v="3698"/>
    <n v="12529"/>
    <n v="2610"/>
    <n v="57"/>
    <n v="14240"/>
    <n v="8"/>
    <n v="155"/>
    <m/>
    <n v="194"/>
    <n v="149"/>
    <n v="2019"/>
    <n v="33"/>
    <n v="2"/>
    <n v="55"/>
    <n v="475"/>
    <n v="1538"/>
    <n v="25"/>
    <n v="1"/>
    <n v="477"/>
    <n v="18417"/>
    <m/>
    <n v="7013"/>
    <n v="4776"/>
    <n v="6274"/>
    <n v="102"/>
    <m/>
    <n v="179"/>
    <n v="37"/>
    <n v="464"/>
    <n v="49"/>
    <m/>
    <n v="1037"/>
    <n v="946"/>
    <n v="729"/>
    <n v="211"/>
    <n v="79"/>
    <n v="384"/>
    <n v="2474"/>
    <n v="1224"/>
    <n v="1917"/>
    <n v="902"/>
    <n v="2750"/>
    <n v="307"/>
    <n v="846"/>
    <n v="11"/>
    <n v="74"/>
    <n v="864"/>
    <n v="1160"/>
    <n v="372"/>
    <n v="2607"/>
    <n v="278"/>
    <n v="38"/>
    <n v="11"/>
    <n v="1"/>
    <n v="40"/>
    <n v="362"/>
    <n v="1559"/>
    <n v="35"/>
    <n v="2247"/>
    <n v="378"/>
    <n v="502"/>
    <n v="466"/>
    <n v="2558"/>
    <n v="1182"/>
    <n v="263"/>
    <n v="3204"/>
    <n v="80"/>
    <n v="5690"/>
    <n v="45"/>
    <n v="11"/>
    <n v="32"/>
    <n v="692"/>
    <n v="681"/>
    <n v="3"/>
    <n v="25"/>
    <n v="20"/>
    <n v="118"/>
    <n v="536"/>
    <n v="35"/>
    <n v="14"/>
    <n v="27"/>
    <m/>
    <n v="20"/>
    <n v="16635"/>
    <n v="80887"/>
    <s v="Burbank North/North Hollywood South"/>
    <s v="Urban"/>
  </r>
  <r>
    <n v="106190762"/>
    <s v="190762"/>
    <x v="161"/>
    <s v="2131 WEST 3RD STREET"/>
    <s v="LOS ANGELES"/>
    <s v="90057"/>
    <x v="17"/>
    <x v="1"/>
    <x v="22"/>
    <x v="15"/>
    <x v="1"/>
    <x v="0"/>
    <n v="7473"/>
    <n v="561"/>
    <m/>
    <m/>
    <n v="449"/>
    <m/>
    <n v="3748"/>
    <n v="4735"/>
    <m/>
    <m/>
    <m/>
    <m/>
    <n v="13"/>
    <n v="191"/>
    <n v="351"/>
    <n v="616"/>
    <n v="1178"/>
    <n v="1643"/>
    <n v="2160"/>
    <n v="2331"/>
    <m/>
    <n v="1465"/>
    <n v="980"/>
    <n v="3050"/>
    <n v="2845"/>
    <n v="3"/>
    <n v="89"/>
    <n v="51"/>
    <n v="6819"/>
    <n v="23"/>
    <n v="60"/>
    <n v="365"/>
    <n v="1176"/>
    <n v="38"/>
    <m/>
    <m/>
    <n v="2"/>
    <m/>
    <n v="4242"/>
    <n v="4241"/>
    <m/>
    <n v="3851"/>
    <n v="4632"/>
    <m/>
    <m/>
    <n v="5483"/>
    <n v="79"/>
    <n v="292"/>
    <n v="476"/>
    <n v="35"/>
    <n v="34"/>
    <n v="944"/>
    <n v="9"/>
    <m/>
    <n v="115"/>
    <n v="169"/>
    <n v="823"/>
    <n v="24"/>
    <m/>
    <n v="78"/>
    <n v="8405"/>
    <m/>
    <n v="4220"/>
    <n v="590"/>
    <n v="3552"/>
    <n v="19"/>
    <m/>
    <n v="2"/>
    <m/>
    <m/>
    <n v="83"/>
    <n v="17"/>
    <n v="539"/>
    <n v="655"/>
    <n v="394"/>
    <n v="161"/>
    <n v="35"/>
    <n v="171"/>
    <n v="1397"/>
    <n v="641"/>
    <n v="881"/>
    <n v="421"/>
    <n v="1"/>
    <n v="148"/>
    <n v="760"/>
    <n v="13"/>
    <m/>
    <n v="417"/>
    <n v="931"/>
    <n v="918"/>
    <m/>
    <n v="300"/>
    <n v="21"/>
    <n v="2"/>
    <n v="16"/>
    <n v="11"/>
    <n v="173"/>
    <n v="1029"/>
    <n v="32"/>
    <n v="1072"/>
    <n v="218"/>
    <n v="39"/>
    <n v="54"/>
    <m/>
    <n v="829"/>
    <n v="120"/>
    <n v="1601"/>
    <n v="196"/>
    <n v="2770"/>
    <n v="11"/>
    <n v="1"/>
    <n v="9"/>
    <n v="1188"/>
    <n v="277"/>
    <n v="1"/>
    <n v="8"/>
    <n v="12"/>
    <n v="49"/>
    <n v="309"/>
    <n v="3"/>
    <n v="6"/>
    <n v="2"/>
    <m/>
    <n v="19"/>
    <n v="6588"/>
    <n v="47568"/>
    <s v="Boyle Heights Northwest/Chinatown/Downtown Northwest/Little Tokyo/Westlake"/>
    <s v="Urban"/>
  </r>
  <r>
    <n v="106190766"/>
    <s v="190766"/>
    <x v="162"/>
    <s v="13100 SOUTH STUDEBAKER ROAD"/>
    <s v="NORWALK"/>
    <s v="90650"/>
    <x v="17"/>
    <x v="4"/>
    <x v="33"/>
    <x v="17"/>
    <x v="2"/>
    <x v="0"/>
    <n v="3127"/>
    <m/>
    <m/>
    <m/>
    <m/>
    <m/>
    <n v="1436"/>
    <n v="1691"/>
    <m/>
    <m/>
    <n v="20"/>
    <n v="111"/>
    <n v="97"/>
    <n v="224"/>
    <n v="273"/>
    <n v="346"/>
    <n v="586"/>
    <n v="520"/>
    <n v="432"/>
    <n v="518"/>
    <m/>
    <n v="1021"/>
    <n v="278"/>
    <n v="1587"/>
    <n v="148"/>
    <n v="1"/>
    <n v="90"/>
    <n v="2"/>
    <n v="2513"/>
    <n v="120"/>
    <m/>
    <n v="391"/>
    <n v="100"/>
    <m/>
    <m/>
    <n v="3"/>
    <m/>
    <m/>
    <n v="2787"/>
    <n v="340"/>
    <m/>
    <n v="108"/>
    <n v="3019"/>
    <m/>
    <m/>
    <n v="1704"/>
    <m/>
    <m/>
    <m/>
    <n v="184"/>
    <n v="146"/>
    <n v="579"/>
    <n v="107"/>
    <n v="2"/>
    <n v="193"/>
    <n v="83"/>
    <n v="129"/>
    <m/>
    <m/>
    <n v="27"/>
    <n v="3100"/>
    <m/>
    <n v="1290"/>
    <n v="1421"/>
    <n v="253"/>
    <n v="14"/>
    <n v="48"/>
    <n v="9"/>
    <m/>
    <n v="92"/>
    <m/>
    <m/>
    <n v="320"/>
    <n v="49"/>
    <n v="211"/>
    <n v="50"/>
    <n v="92"/>
    <n v="132"/>
    <n v="395"/>
    <n v="438"/>
    <n v="458"/>
    <n v="205"/>
    <n v="25"/>
    <n v="137"/>
    <n v="75"/>
    <n v="3"/>
    <m/>
    <n v="318"/>
    <n v="213"/>
    <n v="6"/>
    <m/>
    <n v="14"/>
    <m/>
    <n v="1"/>
    <m/>
    <n v="5"/>
    <n v="27"/>
    <n v="176"/>
    <n v="1"/>
    <n v="387"/>
    <n v="3"/>
    <n v="2"/>
    <n v="41"/>
    <n v="1"/>
    <n v="83"/>
    <n v="93"/>
    <n v="453"/>
    <n v="1"/>
    <n v="1839"/>
    <n v="6"/>
    <n v="2"/>
    <n v="27"/>
    <n v="142"/>
    <n v="108"/>
    <m/>
    <n v="10"/>
    <n v="29"/>
    <n v="60"/>
    <n v="127"/>
    <n v="19"/>
    <n v="4"/>
    <n v="8"/>
    <m/>
    <n v="15"/>
    <n v="2570"/>
    <n v="13804"/>
    <s v="Norwalk/Studebaker"/>
    <s v="Urban"/>
  </r>
  <r>
    <n v="106190782"/>
    <s v="190782"/>
    <x v="163"/>
    <s v="18646 OXNARD STREET"/>
    <s v="TARZANA"/>
    <s v="91356"/>
    <x v="17"/>
    <x v="3"/>
    <x v="32"/>
    <x v="22"/>
    <x v="1"/>
    <x v="0"/>
    <m/>
    <m/>
    <n v="2134"/>
    <m/>
    <m/>
    <m/>
    <n v="1428"/>
    <n v="706"/>
    <m/>
    <m/>
    <m/>
    <m/>
    <n v="66"/>
    <n v="606"/>
    <n v="541"/>
    <n v="421"/>
    <n v="373"/>
    <n v="110"/>
    <n v="16"/>
    <n v="1"/>
    <m/>
    <n v="1356"/>
    <n v="169"/>
    <n v="459"/>
    <n v="38"/>
    <n v="17"/>
    <n v="84"/>
    <n v="11"/>
    <n v="2111"/>
    <m/>
    <m/>
    <m/>
    <m/>
    <m/>
    <m/>
    <n v="23"/>
    <m/>
    <m/>
    <m/>
    <n v="2134"/>
    <m/>
    <n v="2066"/>
    <n v="68"/>
    <m/>
    <m/>
    <n v="1457"/>
    <m/>
    <m/>
    <m/>
    <n v="27"/>
    <n v="4"/>
    <m/>
    <n v="341"/>
    <n v="1"/>
    <n v="303"/>
    <m/>
    <m/>
    <n v="1"/>
    <m/>
    <m/>
    <n v="2134"/>
    <m/>
    <m/>
    <n v="2"/>
    <n v="826"/>
    <n v="7"/>
    <n v="1"/>
    <n v="1193"/>
    <m/>
    <n v="71"/>
    <n v="34"/>
    <m/>
    <m/>
    <m/>
    <m/>
    <m/>
    <n v="2133"/>
    <m/>
    <n v="1"/>
    <m/>
    <m/>
    <m/>
    <m/>
    <m/>
    <m/>
    <m/>
    <m/>
    <m/>
    <m/>
    <m/>
    <m/>
    <m/>
    <m/>
    <m/>
    <m/>
    <m/>
    <m/>
    <m/>
    <m/>
    <m/>
    <m/>
    <m/>
    <m/>
    <m/>
    <m/>
    <m/>
    <n v="2134"/>
    <m/>
    <m/>
    <m/>
    <m/>
    <m/>
    <m/>
    <m/>
    <m/>
    <m/>
    <m/>
    <m/>
    <m/>
    <m/>
    <m/>
    <m/>
    <m/>
    <m/>
    <n v="2134"/>
    <n v="13931"/>
    <s v="Reseda South/Van Nuys Southwest"/>
    <s v="Urban"/>
  </r>
  <r>
    <n v="106190784"/>
    <s v="190784"/>
    <x v="164"/>
    <s v="235 NORTH HOOVER STREET"/>
    <s v="LOS ANGELES"/>
    <s v="90004"/>
    <x v="17"/>
    <x v="2"/>
    <x v="25"/>
    <x v="15"/>
    <x v="2"/>
    <x v="0"/>
    <n v="788"/>
    <n v="13"/>
    <m/>
    <m/>
    <m/>
    <m/>
    <n v="405"/>
    <n v="396"/>
    <m/>
    <m/>
    <m/>
    <m/>
    <m/>
    <n v="15"/>
    <n v="34"/>
    <n v="99"/>
    <n v="154"/>
    <n v="185"/>
    <n v="143"/>
    <n v="171"/>
    <m/>
    <n v="234"/>
    <n v="148"/>
    <n v="304"/>
    <n v="78"/>
    <n v="15"/>
    <n v="22"/>
    <m/>
    <n v="476"/>
    <n v="72"/>
    <n v="2"/>
    <n v="246"/>
    <n v="5"/>
    <m/>
    <m/>
    <m/>
    <m/>
    <m/>
    <m/>
    <n v="801"/>
    <m/>
    <n v="801"/>
    <m/>
    <m/>
    <m/>
    <n v="376"/>
    <n v="7"/>
    <m/>
    <n v="9"/>
    <n v="8"/>
    <n v="3"/>
    <n v="317"/>
    <n v="22"/>
    <m/>
    <n v="11"/>
    <n v="11"/>
    <n v="37"/>
    <m/>
    <m/>
    <n v="58"/>
    <n v="743"/>
    <m/>
    <n v="445"/>
    <n v="143"/>
    <n v="53"/>
    <n v="149"/>
    <m/>
    <m/>
    <m/>
    <n v="5"/>
    <n v="5"/>
    <n v="1"/>
    <n v="62"/>
    <n v="35"/>
    <n v="43"/>
    <n v="6"/>
    <n v="2"/>
    <n v="16"/>
    <n v="144"/>
    <n v="111"/>
    <n v="56"/>
    <n v="77"/>
    <m/>
    <n v="34"/>
    <n v="153"/>
    <m/>
    <m/>
    <n v="29"/>
    <n v="32"/>
    <n v="1"/>
    <m/>
    <n v="25"/>
    <m/>
    <n v="2"/>
    <m/>
    <m/>
    <n v="9"/>
    <n v="48"/>
    <m/>
    <n v="37"/>
    <n v="8"/>
    <n v="15"/>
    <n v="27"/>
    <m/>
    <n v="149"/>
    <n v="9"/>
    <n v="44"/>
    <n v="2"/>
    <n v="426"/>
    <n v="1"/>
    <m/>
    <n v="1"/>
    <n v="55"/>
    <n v="34"/>
    <m/>
    <m/>
    <m/>
    <n v="4"/>
    <n v="14"/>
    <m/>
    <m/>
    <m/>
    <m/>
    <n v="1"/>
    <n v="691"/>
    <n v="9146"/>
    <s v="Country Club Park/Koreatown/Mid-City East"/>
    <s v="Urban"/>
  </r>
  <r>
    <n v="106190796"/>
    <s v="190796"/>
    <x v="165"/>
    <s v="757 WESTWOOD PLAZA"/>
    <s v="LOS ANGELES"/>
    <s v="90095"/>
    <x v="17"/>
    <x v="1"/>
    <x v="24"/>
    <x v="14"/>
    <x v="4"/>
    <x v="1"/>
    <n v="22860"/>
    <m/>
    <m/>
    <m/>
    <n v="193"/>
    <m/>
    <n v="11295"/>
    <n v="11758"/>
    <m/>
    <m/>
    <n v="2272"/>
    <n v="1381"/>
    <n v="1399"/>
    <n v="2013"/>
    <n v="2838"/>
    <n v="2079"/>
    <n v="3162"/>
    <n v="3654"/>
    <n v="2453"/>
    <n v="1802"/>
    <m/>
    <n v="11284"/>
    <n v="2023"/>
    <n v="5397"/>
    <n v="2293"/>
    <n v="61"/>
    <n v="1663"/>
    <n v="332"/>
    <n v="18865"/>
    <n v="9"/>
    <n v="3"/>
    <n v="77"/>
    <n v="1615"/>
    <n v="83"/>
    <n v="1770"/>
    <m/>
    <n v="631"/>
    <m/>
    <n v="8993"/>
    <n v="14060"/>
    <m/>
    <n v="7000"/>
    <n v="14267"/>
    <n v="1784"/>
    <n v="2"/>
    <n v="17162"/>
    <m/>
    <n v="56"/>
    <m/>
    <n v="809"/>
    <n v="30"/>
    <n v="1154"/>
    <n v="82"/>
    <n v="2"/>
    <m/>
    <n v="583"/>
    <n v="3175"/>
    <m/>
    <m/>
    <n v="611"/>
    <n v="22442"/>
    <m/>
    <n v="7066"/>
    <n v="4242"/>
    <n v="10131"/>
    <n v="85"/>
    <m/>
    <n v="314"/>
    <m/>
    <n v="1213"/>
    <n v="2"/>
    <m/>
    <n v="1288"/>
    <n v="2772"/>
    <n v="604"/>
    <n v="305"/>
    <n v="166"/>
    <n v="1414"/>
    <n v="3354"/>
    <n v="1002"/>
    <n v="1949"/>
    <n v="908"/>
    <n v="1986"/>
    <n v="139"/>
    <n v="327"/>
    <n v="622"/>
    <n v="68"/>
    <n v="881"/>
    <n v="2753"/>
    <n v="741"/>
    <n v="1774"/>
    <n v="1062"/>
    <n v="285"/>
    <n v="86"/>
    <n v="84"/>
    <n v="468"/>
    <n v="861"/>
    <n v="3163"/>
    <n v="367"/>
    <n v="2637"/>
    <n v="912"/>
    <n v="296"/>
    <n v="444"/>
    <n v="1768"/>
    <n v="741"/>
    <n v="525"/>
    <n v="4417"/>
    <n v="52"/>
    <n v="4885"/>
    <n v="325"/>
    <n v="48"/>
    <n v="65"/>
    <n v="3343"/>
    <n v="464"/>
    <n v="1"/>
    <n v="20"/>
    <n v="45"/>
    <n v="175"/>
    <n v="1404"/>
    <n v="74"/>
    <n v="76"/>
    <n v="12"/>
    <n v="1"/>
    <n v="69"/>
    <n v="16931"/>
    <n v="155570"/>
    <s v="Century City/Cheviot Hills/Rancho Park/West Los Angeles/Westwood"/>
    <s v="Urban"/>
  </r>
  <r>
    <n v="106190812"/>
    <s v="190812"/>
    <x v="166"/>
    <s v="15107 VAN OWEN STREET"/>
    <s v="VAN NUYS"/>
    <s v="91405"/>
    <x v="17"/>
    <x v="1"/>
    <x v="37"/>
    <x v="23"/>
    <x v="1"/>
    <x v="0"/>
    <n v="18401"/>
    <m/>
    <m/>
    <m/>
    <n v="283"/>
    <m/>
    <n v="7089"/>
    <n v="11590"/>
    <n v="5"/>
    <m/>
    <n v="4067"/>
    <n v="728"/>
    <n v="776"/>
    <n v="2669"/>
    <n v="2183"/>
    <n v="1323"/>
    <n v="1963"/>
    <n v="1885"/>
    <n v="1355"/>
    <n v="1735"/>
    <m/>
    <n v="5461"/>
    <n v="940"/>
    <n v="11250"/>
    <n v="715"/>
    <n v="10"/>
    <n v="299"/>
    <n v="9"/>
    <n v="13338"/>
    <n v="20"/>
    <n v="147"/>
    <n v="189"/>
    <n v="557"/>
    <n v="448"/>
    <n v="3611"/>
    <n v="5"/>
    <n v="369"/>
    <m/>
    <n v="7748"/>
    <n v="10936"/>
    <m/>
    <n v="5436"/>
    <n v="9638"/>
    <n v="3609"/>
    <n v="1"/>
    <n v="15130"/>
    <n v="16"/>
    <n v="223"/>
    <n v="1"/>
    <n v="223"/>
    <n v="39"/>
    <n v="1290"/>
    <n v="45"/>
    <n v="1"/>
    <n v="334"/>
    <n v="289"/>
    <n v="1093"/>
    <m/>
    <m/>
    <n v="302"/>
    <n v="18382"/>
    <m/>
    <n v="3331"/>
    <n v="6024"/>
    <n v="8768"/>
    <n v="186"/>
    <m/>
    <m/>
    <m/>
    <n v="311"/>
    <n v="64"/>
    <m/>
    <n v="914"/>
    <n v="372"/>
    <n v="383"/>
    <n v="225"/>
    <n v="89"/>
    <n v="258"/>
    <n v="1659"/>
    <n v="1099"/>
    <n v="1602"/>
    <n v="658"/>
    <n v="4145"/>
    <n v="332"/>
    <n v="1075"/>
    <n v="35"/>
    <n v="155"/>
    <n v="979"/>
    <n v="740"/>
    <n v="351"/>
    <n v="3613"/>
    <n v="228"/>
    <n v="22"/>
    <n v="5"/>
    <n v="2"/>
    <n v="21"/>
    <n v="136"/>
    <n v="1129"/>
    <n v="29"/>
    <n v="1514"/>
    <n v="96"/>
    <n v="142"/>
    <n v="198"/>
    <n v="3609"/>
    <n v="1192"/>
    <n v="182"/>
    <n v="5565"/>
    <n v="54"/>
    <n v="4560"/>
    <n v="22"/>
    <n v="3"/>
    <n v="38"/>
    <n v="627"/>
    <n v="342"/>
    <n v="1"/>
    <n v="21"/>
    <n v="40"/>
    <n v="140"/>
    <n v="363"/>
    <n v="38"/>
    <n v="15"/>
    <n v="11"/>
    <m/>
    <n v="46"/>
    <n v="16977"/>
    <n v="76683"/>
    <s v="Northridge South/Reseda North"/>
    <s v="Urban"/>
  </r>
  <r>
    <n v="106190818"/>
    <s v="190818"/>
    <x v="167"/>
    <s v="1812 VERDUGO BOULEVARD"/>
    <s v="GLENDALE"/>
    <s v="91208"/>
    <x v="17"/>
    <x v="2"/>
    <x v="30"/>
    <x v="21"/>
    <x v="1"/>
    <x v="0"/>
    <n v="5087"/>
    <n v="563"/>
    <n v="550"/>
    <m/>
    <m/>
    <m/>
    <n v="2511"/>
    <n v="3689"/>
    <m/>
    <m/>
    <n v="567"/>
    <m/>
    <n v="38"/>
    <n v="299"/>
    <n v="612"/>
    <n v="398"/>
    <n v="654"/>
    <n v="908"/>
    <n v="1093"/>
    <n v="1631"/>
    <m/>
    <n v="4680"/>
    <n v="203"/>
    <n v="712"/>
    <n v="400"/>
    <n v="32"/>
    <n v="125"/>
    <n v="48"/>
    <n v="4165"/>
    <n v="122"/>
    <n v="24"/>
    <n v="639"/>
    <n v="614"/>
    <n v="70"/>
    <n v="565"/>
    <m/>
    <n v="1"/>
    <m/>
    <n v="3474"/>
    <n v="2726"/>
    <m/>
    <n v="1547"/>
    <n v="4081"/>
    <n v="567"/>
    <n v="5"/>
    <n v="3344"/>
    <n v="61"/>
    <n v="35"/>
    <n v="393"/>
    <n v="112"/>
    <n v="63"/>
    <n v="1038"/>
    <n v="47"/>
    <n v="1"/>
    <n v="79"/>
    <n v="197"/>
    <n v="780"/>
    <n v="50"/>
    <m/>
    <n v="275"/>
    <n v="5925"/>
    <m/>
    <n v="2921"/>
    <n v="498"/>
    <n v="2623"/>
    <n v="6"/>
    <m/>
    <n v="15"/>
    <m/>
    <n v="135"/>
    <n v="1"/>
    <n v="1"/>
    <n v="395"/>
    <n v="187"/>
    <n v="171"/>
    <n v="56"/>
    <n v="428"/>
    <n v="283"/>
    <n v="631"/>
    <n v="523"/>
    <n v="642"/>
    <n v="333"/>
    <n v="600"/>
    <n v="132"/>
    <n v="294"/>
    <m/>
    <m/>
    <n v="221"/>
    <n v="399"/>
    <n v="338"/>
    <n v="567"/>
    <n v="33"/>
    <n v="7"/>
    <n v="3"/>
    <m/>
    <n v="9"/>
    <n v="78"/>
    <n v="184"/>
    <n v="9"/>
    <n v="501"/>
    <n v="72"/>
    <n v="177"/>
    <n v="101"/>
    <n v="569"/>
    <n v="411"/>
    <n v="70"/>
    <n v="3435"/>
    <n v="8"/>
    <n v="533"/>
    <n v="6"/>
    <n v="6"/>
    <n v="29"/>
    <n v="152"/>
    <n v="288"/>
    <m/>
    <n v="7"/>
    <n v="8"/>
    <n v="63"/>
    <n v="148"/>
    <n v="22"/>
    <n v="6"/>
    <n v="3"/>
    <m/>
    <n v="3"/>
    <n v="5459"/>
    <n v="29391"/>
    <s v="Burbank South/Eagle Rock/Glendale Northwest"/>
    <s v="Urban"/>
  </r>
  <r>
    <n v="106190857"/>
    <s v="190857"/>
    <x v="168"/>
    <s v="725 SOUTH ORANGE AVENUE"/>
    <s v="WEST COVINA"/>
    <s v="91790"/>
    <x v="17"/>
    <x v="5"/>
    <x v="21"/>
    <x v="12"/>
    <x v="2"/>
    <x v="0"/>
    <n v="93"/>
    <n v="37"/>
    <m/>
    <m/>
    <m/>
    <m/>
    <n v="55"/>
    <n v="75"/>
    <m/>
    <m/>
    <m/>
    <m/>
    <m/>
    <n v="3"/>
    <n v="8"/>
    <n v="16"/>
    <n v="32"/>
    <n v="29"/>
    <n v="27"/>
    <n v="15"/>
    <m/>
    <n v="34"/>
    <n v="10"/>
    <n v="63"/>
    <m/>
    <m/>
    <n v="5"/>
    <n v="18"/>
    <n v="119"/>
    <m/>
    <m/>
    <n v="3"/>
    <n v="2"/>
    <n v="6"/>
    <m/>
    <m/>
    <m/>
    <m/>
    <m/>
    <n v="130"/>
    <m/>
    <n v="126"/>
    <n v="4"/>
    <m/>
    <m/>
    <n v="63"/>
    <n v="14"/>
    <m/>
    <n v="3"/>
    <n v="17"/>
    <n v="6"/>
    <n v="20"/>
    <m/>
    <m/>
    <m/>
    <n v="2"/>
    <n v="5"/>
    <m/>
    <m/>
    <n v="3"/>
    <n v="127"/>
    <m/>
    <n v="62"/>
    <n v="23"/>
    <n v="26"/>
    <n v="16"/>
    <m/>
    <n v="3"/>
    <m/>
    <m/>
    <m/>
    <m/>
    <m/>
    <n v="4"/>
    <m/>
    <m/>
    <n v="13"/>
    <n v="1"/>
    <n v="1"/>
    <n v="36"/>
    <m/>
    <n v="4"/>
    <m/>
    <n v="25"/>
    <n v="44"/>
    <m/>
    <m/>
    <m/>
    <n v="2"/>
    <m/>
    <m/>
    <m/>
    <m/>
    <m/>
    <m/>
    <m/>
    <m/>
    <n v="1"/>
    <m/>
    <n v="1"/>
    <m/>
    <m/>
    <n v="8"/>
    <m/>
    <n v="59"/>
    <n v="8"/>
    <n v="40"/>
    <n v="1"/>
    <n v="12"/>
    <n v="1"/>
    <m/>
    <m/>
    <n v="6"/>
    <n v="1"/>
    <m/>
    <m/>
    <m/>
    <n v="18"/>
    <m/>
    <m/>
    <m/>
    <m/>
    <m/>
    <m/>
    <n v="104"/>
    <n v="10123"/>
    <s v="Valinda/West Covina"/>
    <s v="Urban"/>
  </r>
  <r>
    <n v="106190859"/>
    <s v="190859"/>
    <x v="169"/>
    <s v="7300 MEDICAL CENTER DRIVE"/>
    <s v="CANOGA PARK"/>
    <s v="91307"/>
    <x v="17"/>
    <x v="0"/>
    <x v="32"/>
    <x v="22"/>
    <x v="2"/>
    <x v="0"/>
    <n v="9284"/>
    <m/>
    <m/>
    <m/>
    <m/>
    <m/>
    <n v="4011"/>
    <n v="5268"/>
    <m/>
    <n v="5"/>
    <n v="880"/>
    <n v="50"/>
    <n v="89"/>
    <n v="654"/>
    <n v="919"/>
    <n v="689"/>
    <n v="1072"/>
    <n v="1297"/>
    <n v="1390"/>
    <n v="2244"/>
    <m/>
    <n v="5140"/>
    <n v="350"/>
    <n v="1121"/>
    <n v="627"/>
    <n v="3"/>
    <n v="2027"/>
    <n v="16"/>
    <n v="8112"/>
    <n v="29"/>
    <n v="1"/>
    <n v="213"/>
    <n v="52"/>
    <n v="7"/>
    <n v="861"/>
    <n v="1"/>
    <n v="8"/>
    <m/>
    <n v="6876"/>
    <n v="2408"/>
    <m/>
    <n v="1292"/>
    <n v="7131"/>
    <n v="861"/>
    <m/>
    <n v="6281"/>
    <m/>
    <m/>
    <n v="13"/>
    <n v="200"/>
    <n v="101"/>
    <n v="1346"/>
    <n v="3"/>
    <n v="3"/>
    <n v="178"/>
    <n v="314"/>
    <n v="766"/>
    <n v="76"/>
    <n v="3"/>
    <n v="130"/>
    <n v="9154"/>
    <m/>
    <n v="4272"/>
    <n v="1323"/>
    <n v="3003"/>
    <n v="81"/>
    <m/>
    <n v="254"/>
    <n v="33"/>
    <n v="299"/>
    <n v="18"/>
    <n v="1"/>
    <n v="728"/>
    <n v="357"/>
    <n v="324"/>
    <n v="105"/>
    <n v="76"/>
    <n v="176"/>
    <n v="1454"/>
    <n v="679"/>
    <n v="1083"/>
    <n v="528"/>
    <n v="928"/>
    <n v="167"/>
    <n v="402"/>
    <n v="8"/>
    <n v="11"/>
    <n v="462"/>
    <n v="906"/>
    <n v="26"/>
    <n v="864"/>
    <n v="103"/>
    <n v="9"/>
    <n v="2"/>
    <m/>
    <n v="19"/>
    <n v="190"/>
    <n v="976"/>
    <n v="13"/>
    <n v="1028"/>
    <n v="94"/>
    <n v="179"/>
    <n v="148"/>
    <n v="850"/>
    <n v="555"/>
    <n v="358"/>
    <n v="818"/>
    <n v="22"/>
    <n v="3920"/>
    <n v="24"/>
    <n v="6"/>
    <n v="28"/>
    <n v="444"/>
    <n v="431"/>
    <n v="64"/>
    <n v="17"/>
    <n v="23"/>
    <n v="298"/>
    <n v="263"/>
    <n v="33"/>
    <n v="4"/>
    <n v="25"/>
    <m/>
    <n v="24"/>
    <n v="7600"/>
    <n v="42611"/>
    <s v="Agoura Hills/Calabasas/Hidden Hills/West Hills/Westlake"/>
    <s v="Urban"/>
  </r>
  <r>
    <n v="106190878"/>
    <s v="190878"/>
    <x v="170"/>
    <s v="1720 CESAR E. CHAVEZ AVENUE"/>
    <s v="LOS ANGELES"/>
    <s v="90033"/>
    <x v="17"/>
    <x v="1"/>
    <x v="25"/>
    <x v="15"/>
    <x v="1"/>
    <x v="1"/>
    <n v="20457"/>
    <n v="379"/>
    <n v="2156"/>
    <m/>
    <n v="250"/>
    <m/>
    <n v="9655"/>
    <n v="13587"/>
    <m/>
    <m/>
    <n v="4375"/>
    <n v="746"/>
    <n v="1048"/>
    <n v="3506"/>
    <n v="2866"/>
    <n v="2000"/>
    <n v="2643"/>
    <n v="2454"/>
    <n v="1861"/>
    <n v="1740"/>
    <n v="3"/>
    <n v="1619"/>
    <n v="1201"/>
    <n v="17989"/>
    <n v="828"/>
    <m/>
    <n v="1501"/>
    <n v="104"/>
    <n v="17311"/>
    <n v="68"/>
    <n v="22"/>
    <n v="693"/>
    <n v="896"/>
    <n v="142"/>
    <n v="3776"/>
    <n v="109"/>
    <n v="225"/>
    <m/>
    <n v="9782"/>
    <n v="13460"/>
    <m/>
    <n v="3439"/>
    <n v="15965"/>
    <n v="3837"/>
    <n v="1"/>
    <n v="18069"/>
    <n v="106"/>
    <n v="276"/>
    <n v="720"/>
    <n v="294"/>
    <n v="88"/>
    <n v="1158"/>
    <n v="170"/>
    <n v="122"/>
    <n v="296"/>
    <n v="308"/>
    <n v="1571"/>
    <n v="64"/>
    <m/>
    <n v="387"/>
    <n v="22854"/>
    <n v="1"/>
    <n v="5132"/>
    <n v="12661"/>
    <n v="2411"/>
    <n v="137"/>
    <n v="4"/>
    <n v="483"/>
    <n v="52"/>
    <n v="912"/>
    <n v="1450"/>
    <m/>
    <n v="1271"/>
    <n v="403"/>
    <n v="861"/>
    <n v="236"/>
    <n v="2337"/>
    <n v="299"/>
    <n v="1867"/>
    <n v="1335"/>
    <n v="1730"/>
    <n v="701"/>
    <n v="4221"/>
    <n v="332"/>
    <n v="827"/>
    <n v="110"/>
    <n v="221"/>
    <n v="793"/>
    <n v="1219"/>
    <n v="694"/>
    <n v="3785"/>
    <n v="296"/>
    <n v="21"/>
    <n v="11"/>
    <n v="3"/>
    <n v="126"/>
    <n v="190"/>
    <n v="1549"/>
    <n v="22"/>
    <n v="1853"/>
    <n v="106"/>
    <n v="27"/>
    <n v="210"/>
    <n v="3863"/>
    <n v="1262"/>
    <n v="212"/>
    <n v="9863"/>
    <n v="36"/>
    <n v="3592"/>
    <n v="14"/>
    <n v="10"/>
    <n v="76"/>
    <n v="1118"/>
    <n v="385"/>
    <n v="1"/>
    <n v="16"/>
    <n v="32"/>
    <n v="146"/>
    <n v="564"/>
    <n v="115"/>
    <n v="29"/>
    <n v="26"/>
    <n v="1"/>
    <n v="77"/>
    <n v="20632"/>
    <n v="93948"/>
    <s v="Boyle Heights Northwest/Chinatown/Downtown Northwest/Little Tokyo/Westlake"/>
    <s v="Urban"/>
  </r>
  <r>
    <n v="106190883"/>
    <s v="190883"/>
    <x v="171"/>
    <s v="9080 COLIMA ROAD"/>
    <s v="WHITTIER"/>
    <s v="90605"/>
    <x v="17"/>
    <x v="2"/>
    <x v="33"/>
    <x v="17"/>
    <x v="2"/>
    <x v="0"/>
    <n v="12463"/>
    <n v="29"/>
    <m/>
    <m/>
    <m/>
    <m/>
    <n v="4201"/>
    <n v="8290"/>
    <m/>
    <n v="1"/>
    <n v="3451"/>
    <n v="9"/>
    <n v="272"/>
    <n v="1886"/>
    <n v="2270"/>
    <n v="896"/>
    <n v="1047"/>
    <n v="916"/>
    <n v="636"/>
    <n v="1109"/>
    <m/>
    <n v="1617"/>
    <n v="188"/>
    <n v="5819"/>
    <n v="4499"/>
    <n v="3"/>
    <n v="344"/>
    <n v="22"/>
    <n v="8343"/>
    <n v="24"/>
    <n v="5"/>
    <n v="461"/>
    <n v="56"/>
    <n v="2"/>
    <n v="3443"/>
    <m/>
    <n v="156"/>
    <n v="2"/>
    <n v="4547"/>
    <n v="7942"/>
    <n v="3"/>
    <n v="434"/>
    <n v="8609"/>
    <n v="3446"/>
    <n v="3"/>
    <n v="10252"/>
    <m/>
    <m/>
    <n v="1"/>
    <n v="417"/>
    <n v="12"/>
    <n v="974"/>
    <n v="30"/>
    <n v="1"/>
    <n v="174"/>
    <n v="123"/>
    <n v="443"/>
    <n v="62"/>
    <n v="3"/>
    <n v="255"/>
    <n v="12234"/>
    <n v="3"/>
    <n v="1795"/>
    <n v="5112"/>
    <n v="2376"/>
    <n v="27"/>
    <n v="1"/>
    <n v="34"/>
    <n v="26"/>
    <n v="3043"/>
    <n v="45"/>
    <n v="33"/>
    <n v="569"/>
    <n v="225"/>
    <n v="256"/>
    <n v="145"/>
    <n v="91"/>
    <n v="145"/>
    <n v="614"/>
    <n v="508"/>
    <n v="1033"/>
    <n v="466"/>
    <n v="3642"/>
    <n v="197"/>
    <n v="191"/>
    <n v="7"/>
    <n v="1"/>
    <n v="526"/>
    <n v="408"/>
    <n v="23"/>
    <n v="3445"/>
    <n v="37"/>
    <n v="3"/>
    <n v="5"/>
    <m/>
    <n v="7"/>
    <n v="83"/>
    <n v="405"/>
    <n v="15"/>
    <n v="901"/>
    <n v="87"/>
    <n v="36"/>
    <n v="234"/>
    <n v="3411"/>
    <n v="238"/>
    <n v="155"/>
    <n v="3859"/>
    <n v="4"/>
    <n v="3012"/>
    <n v="20"/>
    <n v="4"/>
    <n v="24"/>
    <n v="379"/>
    <n v="225"/>
    <n v="3"/>
    <n v="14"/>
    <n v="14"/>
    <n v="69"/>
    <n v="232"/>
    <n v="31"/>
    <n v="6"/>
    <n v="5"/>
    <m/>
    <n v="35"/>
    <n v="11431"/>
    <n v="41584"/>
    <s v="La Habra Heights/Whittier"/>
    <s v="Urban"/>
  </r>
  <r>
    <n v="106190930"/>
    <s v="190930"/>
    <x v="172"/>
    <s v="150 Medical Plaza"/>
    <s v="LOS ANGELES"/>
    <s v="90095"/>
    <x v="17"/>
    <x v="3"/>
    <x v="24"/>
    <x v="14"/>
    <x v="4"/>
    <x v="0"/>
    <m/>
    <m/>
    <n v="1878"/>
    <m/>
    <m/>
    <m/>
    <n v="819"/>
    <n v="1059"/>
    <m/>
    <m/>
    <m/>
    <n v="73"/>
    <n v="653"/>
    <n v="328"/>
    <n v="174"/>
    <n v="157"/>
    <n v="127"/>
    <n v="134"/>
    <n v="113"/>
    <n v="119"/>
    <m/>
    <n v="1244"/>
    <n v="190"/>
    <n v="241"/>
    <n v="99"/>
    <n v="3"/>
    <n v="75"/>
    <n v="26"/>
    <n v="163"/>
    <n v="1"/>
    <m/>
    <n v="3"/>
    <n v="242"/>
    <n v="21"/>
    <m/>
    <m/>
    <n v="1448"/>
    <m/>
    <m/>
    <n v="1878"/>
    <m/>
    <n v="1058"/>
    <n v="820"/>
    <m/>
    <m/>
    <n v="1719"/>
    <m/>
    <n v="2"/>
    <m/>
    <n v="65"/>
    <n v="1"/>
    <n v="78"/>
    <n v="3"/>
    <n v="3"/>
    <m/>
    <m/>
    <n v="7"/>
    <m/>
    <m/>
    <n v="30"/>
    <n v="1848"/>
    <m/>
    <n v="436"/>
    <n v="219"/>
    <n v="1024"/>
    <n v="2"/>
    <m/>
    <n v="22"/>
    <n v="82"/>
    <n v="92"/>
    <m/>
    <n v="1"/>
    <m/>
    <m/>
    <n v="1"/>
    <m/>
    <n v="1801"/>
    <n v="69"/>
    <n v="2"/>
    <m/>
    <m/>
    <m/>
    <n v="3"/>
    <m/>
    <m/>
    <m/>
    <m/>
    <n v="1"/>
    <m/>
    <n v="1"/>
    <m/>
    <n v="3"/>
    <n v="1"/>
    <m/>
    <m/>
    <n v="1"/>
    <n v="1"/>
    <n v="1"/>
    <n v="1"/>
    <n v="1"/>
    <m/>
    <m/>
    <n v="1"/>
    <m/>
    <n v="2"/>
    <n v="6"/>
    <n v="117"/>
    <m/>
    <n v="1743"/>
    <n v="1"/>
    <m/>
    <n v="5"/>
    <n v="15"/>
    <n v="38"/>
    <n v="1"/>
    <n v="3"/>
    <n v="6"/>
    <n v="31"/>
    <n v="71"/>
    <n v="113"/>
    <n v="8"/>
    <n v="3"/>
    <m/>
    <n v="11"/>
    <n v="1572"/>
    <n v="24685"/>
    <s v="Century City/Cheviot Hills/Rancho Park/West Los Angeles/Westwood"/>
    <s v="Urban"/>
  </r>
  <r>
    <n v="106190949"/>
    <s v="190949"/>
    <x v="173"/>
    <s v="23845 WEST MCBEAN PARKWAY"/>
    <s v="VALENCIA"/>
    <s v="91355"/>
    <x v="17"/>
    <x v="0"/>
    <x v="38"/>
    <x v="22"/>
    <x v="1"/>
    <x v="0"/>
    <n v="12327"/>
    <m/>
    <n v="1017"/>
    <m/>
    <n v="146"/>
    <m/>
    <n v="5947"/>
    <n v="7543"/>
    <m/>
    <m/>
    <n v="1329"/>
    <n v="9"/>
    <n v="304"/>
    <n v="1543"/>
    <n v="1614"/>
    <n v="1473"/>
    <n v="1946"/>
    <n v="1763"/>
    <n v="1589"/>
    <n v="1920"/>
    <m/>
    <n v="10126"/>
    <n v="584"/>
    <n v="1770"/>
    <n v="577"/>
    <n v="4"/>
    <n v="384"/>
    <n v="45"/>
    <n v="11679"/>
    <n v="89"/>
    <n v="2"/>
    <n v="45"/>
    <n v="312"/>
    <n v="9"/>
    <n v="1298"/>
    <n v="26"/>
    <n v="30"/>
    <m/>
    <n v="9430"/>
    <n v="4060"/>
    <m/>
    <n v="2067"/>
    <n v="10119"/>
    <n v="1304"/>
    <m/>
    <n v="10352"/>
    <n v="15"/>
    <n v="163"/>
    <m/>
    <n v="328"/>
    <n v="26"/>
    <n v="849"/>
    <n v="103"/>
    <n v="58"/>
    <n v="222"/>
    <n v="203"/>
    <n v="1171"/>
    <m/>
    <m/>
    <n v="363"/>
    <n v="13127"/>
    <m/>
    <n v="4956"/>
    <n v="2143"/>
    <n v="5696"/>
    <n v="127"/>
    <m/>
    <n v="39"/>
    <n v="20"/>
    <n v="509"/>
    <m/>
    <m/>
    <n v="679"/>
    <n v="380"/>
    <n v="469"/>
    <n v="119"/>
    <n v="1168"/>
    <n v="287"/>
    <n v="1729"/>
    <n v="990"/>
    <n v="1531"/>
    <n v="741"/>
    <n v="1395"/>
    <n v="216"/>
    <n v="452"/>
    <n v="6"/>
    <n v="21"/>
    <n v="432"/>
    <n v="1390"/>
    <n v="181"/>
    <n v="1304"/>
    <n v="166"/>
    <n v="9"/>
    <n v="12"/>
    <m/>
    <n v="49"/>
    <n v="196"/>
    <n v="970"/>
    <n v="19"/>
    <n v="1232"/>
    <n v="161"/>
    <n v="467"/>
    <n v="268"/>
    <n v="1280"/>
    <n v="861"/>
    <n v="302"/>
    <n v="1901"/>
    <n v="9"/>
    <n v="5588"/>
    <n v="307"/>
    <n v="42"/>
    <n v="69"/>
    <n v="592"/>
    <n v="700"/>
    <n v="2"/>
    <n v="39"/>
    <n v="30"/>
    <n v="256"/>
    <n v="559"/>
    <n v="203"/>
    <n v="56"/>
    <n v="31"/>
    <m/>
    <n v="41"/>
    <n v="10563"/>
    <n v="55158"/>
    <s v="Canyon Country/Santa Clarita West/Saugus"/>
    <s v="Urban"/>
  </r>
  <r>
    <n v="106191216"/>
    <s v="191216"/>
    <x v="174"/>
    <s v="1441 EASTLAKE AVENUE"/>
    <s v="LOS ANGELES"/>
    <s v="90033"/>
    <x v="17"/>
    <x v="3"/>
    <x v="22"/>
    <x v="15"/>
    <x v="1"/>
    <x v="0"/>
    <n v="1452"/>
    <m/>
    <m/>
    <m/>
    <m/>
    <m/>
    <n v="906"/>
    <n v="546"/>
    <m/>
    <m/>
    <m/>
    <m/>
    <n v="10"/>
    <n v="117"/>
    <n v="118"/>
    <n v="168"/>
    <n v="307"/>
    <n v="380"/>
    <n v="261"/>
    <n v="91"/>
    <m/>
    <n v="711"/>
    <n v="66"/>
    <n v="397"/>
    <n v="193"/>
    <n v="1"/>
    <n v="75"/>
    <n v="9"/>
    <n v="1290"/>
    <m/>
    <n v="7"/>
    <n v="1"/>
    <n v="150"/>
    <m/>
    <m/>
    <m/>
    <n v="4"/>
    <m/>
    <m/>
    <n v="1452"/>
    <m/>
    <n v="573"/>
    <n v="878"/>
    <m/>
    <n v="1"/>
    <n v="1066"/>
    <m/>
    <n v="1"/>
    <m/>
    <n v="45"/>
    <n v="7"/>
    <n v="41"/>
    <m/>
    <m/>
    <n v="3"/>
    <n v="73"/>
    <n v="213"/>
    <n v="3"/>
    <m/>
    <n v="47"/>
    <n v="1405"/>
    <m/>
    <n v="525"/>
    <n v="204"/>
    <n v="630"/>
    <n v="14"/>
    <m/>
    <n v="7"/>
    <n v="5"/>
    <n v="3"/>
    <n v="64"/>
    <m/>
    <n v="103"/>
    <n v="379"/>
    <n v="35"/>
    <n v="72"/>
    <n v="3"/>
    <n v="28"/>
    <n v="35"/>
    <n v="37"/>
    <n v="74"/>
    <n v="66"/>
    <m/>
    <n v="17"/>
    <n v="8"/>
    <n v="4"/>
    <m/>
    <n v="38"/>
    <n v="76"/>
    <n v="477"/>
    <m/>
    <n v="13"/>
    <n v="1"/>
    <n v="1"/>
    <m/>
    <n v="2"/>
    <n v="50"/>
    <n v="49"/>
    <n v="129"/>
    <n v="101"/>
    <n v="63"/>
    <n v="18"/>
    <n v="2"/>
    <m/>
    <n v="7"/>
    <n v="13"/>
    <n v="733"/>
    <n v="27"/>
    <n v="243"/>
    <m/>
    <m/>
    <n v="1"/>
    <n v="176"/>
    <n v="13"/>
    <m/>
    <m/>
    <n v="1"/>
    <n v="9"/>
    <n v="397"/>
    <m/>
    <m/>
    <m/>
    <m/>
    <n v="1"/>
    <n v="854"/>
    <n v="10835"/>
    <s v="Boyle Heights Northwest/Chinatown/Downtown Northwest/Little Tokyo/Westlake"/>
    <s v="Urban"/>
  </r>
  <r>
    <n v="106191225"/>
    <s v="191225"/>
    <x v="175"/>
    <s v="1775 CHESTNUT STREET"/>
    <s v="LONG BEACH"/>
    <s v="90813"/>
    <x v="17"/>
    <x v="3"/>
    <x v="20"/>
    <x v="16"/>
    <x v="1"/>
    <x v="0"/>
    <m/>
    <m/>
    <m/>
    <n v="722"/>
    <m/>
    <m/>
    <n v="513"/>
    <n v="209"/>
    <m/>
    <m/>
    <m/>
    <m/>
    <n v="9"/>
    <n v="179"/>
    <n v="197"/>
    <n v="159"/>
    <n v="144"/>
    <n v="34"/>
    <m/>
    <m/>
    <m/>
    <n v="323"/>
    <n v="73"/>
    <n v="293"/>
    <n v="7"/>
    <n v="17"/>
    <n v="9"/>
    <m/>
    <n v="722"/>
    <m/>
    <m/>
    <m/>
    <m/>
    <m/>
    <m/>
    <m/>
    <m/>
    <m/>
    <m/>
    <n v="722"/>
    <m/>
    <n v="681"/>
    <n v="41"/>
    <m/>
    <m/>
    <n v="421"/>
    <m/>
    <m/>
    <m/>
    <m/>
    <n v="18"/>
    <m/>
    <m/>
    <m/>
    <n v="282"/>
    <m/>
    <m/>
    <n v="1"/>
    <m/>
    <m/>
    <n v="722"/>
    <m/>
    <m/>
    <m/>
    <m/>
    <m/>
    <m/>
    <n v="722"/>
    <m/>
    <m/>
    <m/>
    <m/>
    <m/>
    <m/>
    <m/>
    <m/>
    <n v="721"/>
    <m/>
    <m/>
    <m/>
    <m/>
    <m/>
    <m/>
    <n v="1"/>
    <m/>
    <m/>
    <m/>
    <m/>
    <m/>
    <m/>
    <m/>
    <m/>
    <m/>
    <m/>
    <m/>
    <m/>
    <m/>
    <m/>
    <m/>
    <m/>
    <m/>
    <m/>
    <m/>
    <m/>
    <m/>
    <m/>
    <n v="722"/>
    <m/>
    <m/>
    <m/>
    <m/>
    <m/>
    <m/>
    <m/>
    <m/>
    <m/>
    <m/>
    <m/>
    <m/>
    <m/>
    <m/>
    <m/>
    <m/>
    <m/>
    <n v="722"/>
    <n v="16090"/>
    <s v="Long Beach West Central"/>
    <s v="Urban"/>
  </r>
  <r>
    <n v="106191227"/>
    <s v="191227"/>
    <x v="176"/>
    <s v="1000 WEST CARSON STREET"/>
    <s v="TORRANCE"/>
    <s v="90502"/>
    <x v="17"/>
    <x v="1"/>
    <x v="31"/>
    <x v="20"/>
    <x v="0"/>
    <x v="1"/>
    <n v="18503"/>
    <m/>
    <n v="743"/>
    <m/>
    <m/>
    <m/>
    <n v="9980"/>
    <n v="9266"/>
    <m/>
    <m/>
    <n v="1235"/>
    <n v="715"/>
    <n v="996"/>
    <n v="2447"/>
    <n v="2304"/>
    <n v="2990"/>
    <n v="4162"/>
    <n v="2676"/>
    <n v="988"/>
    <n v="733"/>
    <m/>
    <n v="2724"/>
    <n v="4471"/>
    <n v="10329"/>
    <n v="1614"/>
    <n v="17"/>
    <n v="81"/>
    <n v="10"/>
    <n v="17591"/>
    <n v="47"/>
    <n v="32"/>
    <n v="116"/>
    <n v="579"/>
    <n v="114"/>
    <n v="746"/>
    <n v="7"/>
    <n v="11"/>
    <n v="3"/>
    <n v="13703"/>
    <n v="5540"/>
    <n v="3"/>
    <n v="2345"/>
    <n v="16078"/>
    <n v="815"/>
    <n v="8"/>
    <n v="16928"/>
    <n v="1"/>
    <n v="31"/>
    <m/>
    <n v="419"/>
    <n v="108"/>
    <n v="553"/>
    <n v="104"/>
    <n v="14"/>
    <n v="366"/>
    <n v="344"/>
    <n v="246"/>
    <n v="132"/>
    <m/>
    <n v="394"/>
    <n v="18833"/>
    <n v="19"/>
    <n v="2187"/>
    <n v="14244"/>
    <n v="783"/>
    <n v="43"/>
    <n v="433"/>
    <n v="302"/>
    <m/>
    <n v="1115"/>
    <n v="107"/>
    <n v="32"/>
    <n v="1364"/>
    <n v="1430"/>
    <n v="790"/>
    <n v="309"/>
    <n v="1005"/>
    <n v="570"/>
    <n v="2281"/>
    <n v="970"/>
    <n v="2188"/>
    <n v="884"/>
    <n v="1163"/>
    <n v="433"/>
    <n v="609"/>
    <n v="107"/>
    <n v="131"/>
    <n v="654"/>
    <n v="2950"/>
    <n v="661"/>
    <n v="747"/>
    <n v="535"/>
    <n v="102"/>
    <n v="112"/>
    <n v="13"/>
    <n v="130"/>
    <n v="414"/>
    <n v="1434"/>
    <n v="102"/>
    <n v="2260"/>
    <n v="347"/>
    <n v="86"/>
    <n v="604"/>
    <n v="766"/>
    <n v="1703"/>
    <n v="808"/>
    <n v="5059"/>
    <n v="24"/>
    <n v="4747"/>
    <n v="630"/>
    <n v="61"/>
    <n v="90"/>
    <n v="1326"/>
    <n v="776"/>
    <n v="3"/>
    <n v="36"/>
    <n v="43"/>
    <n v="371"/>
    <n v="592"/>
    <n v="88"/>
    <n v="431"/>
    <n v="28"/>
    <m/>
    <n v="186"/>
    <n v="14585"/>
    <n v="114004"/>
    <s v="Harbor Gateway South/Lomita/Torrance East Central"/>
    <s v="Urban"/>
  </r>
  <r>
    <n v="106191228"/>
    <s v="191228"/>
    <x v="177"/>
    <s v="1200 NORTH STATE STREET"/>
    <s v="LOS ANGELES"/>
    <s v="90033"/>
    <x v="17"/>
    <x v="6"/>
    <x v="22"/>
    <x v="15"/>
    <x v="0"/>
    <x v="1"/>
    <n v="30758"/>
    <m/>
    <n v="877"/>
    <m/>
    <m/>
    <m/>
    <n v="18241"/>
    <n v="13393"/>
    <m/>
    <n v="1"/>
    <n v="1466"/>
    <n v="929"/>
    <n v="1531"/>
    <n v="4016"/>
    <n v="4389"/>
    <n v="5632"/>
    <n v="6772"/>
    <n v="4637"/>
    <n v="1365"/>
    <n v="898"/>
    <m/>
    <n v="3875"/>
    <n v="4075"/>
    <n v="21168"/>
    <n v="2211"/>
    <m/>
    <n v="229"/>
    <n v="77"/>
    <n v="27256"/>
    <n v="13"/>
    <m/>
    <n v="19"/>
    <n v="1042"/>
    <n v="271"/>
    <n v="1027"/>
    <n v="2007"/>
    <m/>
    <m/>
    <n v="22974"/>
    <n v="8661"/>
    <m/>
    <n v="5263"/>
    <n v="25333"/>
    <n v="1036"/>
    <n v="3"/>
    <n v="25791"/>
    <m/>
    <n v="41"/>
    <m/>
    <n v="723"/>
    <n v="746"/>
    <n v="795"/>
    <m/>
    <n v="2008"/>
    <n v="871"/>
    <n v="603"/>
    <n v="57"/>
    <m/>
    <m/>
    <n v="450"/>
    <n v="31185"/>
    <m/>
    <n v="2773"/>
    <n v="26002"/>
    <n v="1085"/>
    <n v="98"/>
    <n v="251"/>
    <n v="780"/>
    <m/>
    <n v="617"/>
    <n v="1"/>
    <n v="28"/>
    <n v="1634"/>
    <n v="2581"/>
    <n v="1087"/>
    <n v="522"/>
    <n v="2213"/>
    <n v="1142"/>
    <n v="3638"/>
    <n v="1739"/>
    <n v="4171"/>
    <n v="2035"/>
    <n v="1506"/>
    <n v="836"/>
    <n v="909"/>
    <n v="156"/>
    <n v="80"/>
    <n v="830"/>
    <n v="4583"/>
    <n v="938"/>
    <n v="1035"/>
    <n v="991"/>
    <n v="170"/>
    <n v="186"/>
    <n v="18"/>
    <n v="282"/>
    <n v="654"/>
    <n v="2732"/>
    <n v="172"/>
    <n v="4020"/>
    <n v="726"/>
    <n v="163"/>
    <n v="957"/>
    <n v="1044"/>
    <n v="2065"/>
    <n v="1365"/>
    <n v="7048"/>
    <n v="13"/>
    <n v="9029"/>
    <n v="971"/>
    <n v="126"/>
    <n v="164"/>
    <n v="1308"/>
    <n v="1472"/>
    <n v="80"/>
    <n v="98"/>
    <n v="132"/>
    <n v="893"/>
    <n v="837"/>
    <n v="260"/>
    <n v="751"/>
    <n v="78"/>
    <n v="1"/>
    <n v="261"/>
    <n v="24203"/>
    <n v="195170"/>
    <s v="Boyle Heights Northwest/Chinatown/Downtown Northwest/Little Tokyo/Westlake"/>
    <s v="Urban"/>
  </r>
  <r>
    <n v="106191231"/>
    <s v="191231"/>
    <x v="178"/>
    <s v="14445 OLIVE VIEW DRIVE"/>
    <s v="SYLMAR"/>
    <s v="91342"/>
    <x v="17"/>
    <x v="1"/>
    <x v="35"/>
    <x v="23"/>
    <x v="0"/>
    <x v="1"/>
    <n v="11940"/>
    <m/>
    <n v="780"/>
    <m/>
    <m/>
    <m/>
    <n v="6205"/>
    <n v="6515"/>
    <m/>
    <m/>
    <n v="640"/>
    <n v="76"/>
    <n v="256"/>
    <n v="1383"/>
    <n v="1746"/>
    <n v="2282"/>
    <n v="3092"/>
    <n v="2113"/>
    <n v="712"/>
    <n v="420"/>
    <m/>
    <n v="2864"/>
    <n v="764"/>
    <n v="8265"/>
    <n v="759"/>
    <n v="13"/>
    <n v="48"/>
    <n v="7"/>
    <n v="11620"/>
    <n v="46"/>
    <m/>
    <n v="261"/>
    <n v="123"/>
    <n v="24"/>
    <n v="578"/>
    <n v="52"/>
    <n v="12"/>
    <n v="4"/>
    <n v="8950"/>
    <n v="3766"/>
    <n v="4"/>
    <n v="1232"/>
    <n v="10904"/>
    <n v="584"/>
    <m/>
    <n v="11249"/>
    <n v="21"/>
    <n v="41"/>
    <m/>
    <n v="276"/>
    <n v="20"/>
    <n v="437"/>
    <n v="31"/>
    <n v="11"/>
    <n v="239"/>
    <n v="144"/>
    <n v="164"/>
    <n v="85"/>
    <n v="2"/>
    <n v="386"/>
    <n v="12334"/>
    <m/>
    <n v="1193"/>
    <n v="10054"/>
    <n v="154"/>
    <n v="4"/>
    <n v="448"/>
    <n v="656"/>
    <m/>
    <n v="205"/>
    <m/>
    <n v="6"/>
    <n v="955"/>
    <n v="927"/>
    <n v="632"/>
    <n v="226"/>
    <n v="982"/>
    <n v="299"/>
    <n v="1635"/>
    <n v="570"/>
    <n v="1766"/>
    <n v="896"/>
    <n v="812"/>
    <n v="254"/>
    <n v="207"/>
    <n v="37"/>
    <n v="13"/>
    <n v="1082"/>
    <n v="501"/>
    <n v="344"/>
    <n v="582"/>
    <n v="159"/>
    <n v="104"/>
    <n v="41"/>
    <n v="11"/>
    <n v="46"/>
    <n v="205"/>
    <n v="995"/>
    <n v="111"/>
    <n v="1595"/>
    <n v="288"/>
    <n v="47"/>
    <n v="464"/>
    <n v="591"/>
    <n v="226"/>
    <n v="395"/>
    <n v="6991"/>
    <n v="1"/>
    <n v="450"/>
    <n v="18"/>
    <n v="7"/>
    <n v="46"/>
    <n v="582"/>
    <n v="106"/>
    <m/>
    <n v="21"/>
    <n v="15"/>
    <n v="97"/>
    <n v="565"/>
    <n v="38"/>
    <n v="18"/>
    <n v="12"/>
    <m/>
    <n v="40"/>
    <n v="11155"/>
    <n v="67992"/>
    <s v="Angeles National Forest West/Kagel Canyon/Lake View Terrace/San Fernando East/Sylmar"/>
    <s v="Urban"/>
  </r>
  <r>
    <n v="106191306"/>
    <s v="191306"/>
    <x v="179"/>
    <s v="7601 EAST IMPERIAL HIGHWAY"/>
    <s v="DOWNEY"/>
    <s v="90242"/>
    <x v="17"/>
    <x v="0"/>
    <x v="23"/>
    <x v="17"/>
    <x v="0"/>
    <x v="0"/>
    <n v="2064"/>
    <m/>
    <m/>
    <m/>
    <n v="1448"/>
    <m/>
    <n v="2269"/>
    <n v="1243"/>
    <m/>
    <m/>
    <m/>
    <n v="18"/>
    <n v="56"/>
    <n v="325"/>
    <n v="413"/>
    <n v="687"/>
    <n v="1071"/>
    <n v="718"/>
    <n v="144"/>
    <n v="80"/>
    <m/>
    <n v="427"/>
    <n v="500"/>
    <n v="2148"/>
    <n v="229"/>
    <n v="4"/>
    <n v="159"/>
    <n v="45"/>
    <n v="905"/>
    <m/>
    <m/>
    <n v="26"/>
    <n v="1990"/>
    <n v="252"/>
    <m/>
    <n v="1"/>
    <n v="333"/>
    <n v="5"/>
    <m/>
    <n v="3507"/>
    <n v="5"/>
    <n v="2173"/>
    <n v="1339"/>
    <m/>
    <m/>
    <n v="2381"/>
    <n v="268"/>
    <n v="301"/>
    <n v="5"/>
    <n v="126"/>
    <m/>
    <n v="169"/>
    <n v="42"/>
    <n v="2"/>
    <n v="43"/>
    <n v="7"/>
    <n v="168"/>
    <m/>
    <m/>
    <n v="22"/>
    <n v="3490"/>
    <m/>
    <n v="406"/>
    <n v="2624"/>
    <n v="122"/>
    <n v="10"/>
    <n v="290"/>
    <n v="50"/>
    <m/>
    <n v="9"/>
    <n v="1"/>
    <m/>
    <n v="61"/>
    <n v="78"/>
    <n v="429"/>
    <n v="15"/>
    <n v="9"/>
    <n v="270"/>
    <n v="402"/>
    <n v="74"/>
    <n v="23"/>
    <n v="115"/>
    <m/>
    <n v="136"/>
    <n v="263"/>
    <n v="4"/>
    <m/>
    <n v="67"/>
    <n v="109"/>
    <n v="1457"/>
    <m/>
    <n v="64"/>
    <n v="37"/>
    <m/>
    <m/>
    <n v="6"/>
    <n v="9"/>
    <n v="84"/>
    <n v="2"/>
    <n v="42"/>
    <n v="12"/>
    <n v="2"/>
    <n v="53"/>
    <m/>
    <n v="513"/>
    <n v="139"/>
    <n v="2371"/>
    <n v="15"/>
    <n v="163"/>
    <n v="2"/>
    <n v="1"/>
    <m/>
    <n v="240"/>
    <n v="29"/>
    <n v="1"/>
    <m/>
    <n v="1"/>
    <n v="10"/>
    <n v="133"/>
    <n v="1"/>
    <n v="1"/>
    <n v="10"/>
    <m/>
    <n v="392"/>
    <n v="2691"/>
    <n v="54142"/>
    <s v="Downey Southwest/Lynwood North Central/South Gate East"/>
    <s v="Urban"/>
  </r>
  <r>
    <n v="106191450"/>
    <s v="191450"/>
    <x v="180"/>
    <s v="5601 DE SOTO AVENUE"/>
    <s v="WOODLAND HILLS"/>
    <s v="91367"/>
    <x v="17"/>
    <x v="0"/>
    <x v="32"/>
    <x v="22"/>
    <x v="1"/>
    <x v="0"/>
    <n v="12257"/>
    <m/>
    <m/>
    <m/>
    <m/>
    <m/>
    <n v="5074"/>
    <n v="7183"/>
    <m/>
    <m/>
    <n v="1682"/>
    <n v="63"/>
    <n v="155"/>
    <n v="775"/>
    <n v="1309"/>
    <n v="587"/>
    <n v="954"/>
    <n v="1733"/>
    <n v="2136"/>
    <n v="2863"/>
    <m/>
    <n v="8267"/>
    <n v="575"/>
    <n v="2094"/>
    <n v="1228"/>
    <n v="19"/>
    <n v="38"/>
    <n v="36"/>
    <n v="8807"/>
    <n v="224"/>
    <n v="36"/>
    <n v="152"/>
    <n v="395"/>
    <n v="52"/>
    <n v="1597"/>
    <m/>
    <n v="994"/>
    <m/>
    <n v="5208"/>
    <n v="7049"/>
    <m/>
    <n v="1843"/>
    <n v="8814"/>
    <n v="1598"/>
    <n v="2"/>
    <n v="7897"/>
    <n v="1"/>
    <m/>
    <m/>
    <n v="297"/>
    <n v="54"/>
    <n v="891"/>
    <n v="93"/>
    <n v="2"/>
    <n v="71"/>
    <n v="244"/>
    <n v="2707"/>
    <m/>
    <m/>
    <n v="1146"/>
    <n v="11111"/>
    <m/>
    <n v="5834"/>
    <n v="359"/>
    <n v="5767"/>
    <n v="4"/>
    <m/>
    <n v="7"/>
    <m/>
    <n v="286"/>
    <m/>
    <m/>
    <n v="1248"/>
    <n v="475"/>
    <n v="347"/>
    <n v="121"/>
    <n v="69"/>
    <n v="151"/>
    <n v="1593"/>
    <n v="680"/>
    <n v="1372"/>
    <n v="578"/>
    <n v="1715"/>
    <n v="130"/>
    <n v="841"/>
    <n v="9"/>
    <n v="61"/>
    <n v="263"/>
    <n v="850"/>
    <n v="156"/>
    <n v="1598"/>
    <n v="74"/>
    <n v="28"/>
    <m/>
    <n v="3"/>
    <n v="26"/>
    <n v="136"/>
    <n v="618"/>
    <n v="17"/>
    <n v="1234"/>
    <n v="188"/>
    <n v="429"/>
    <n v="95"/>
    <n v="1576"/>
    <n v="1099"/>
    <n v="226"/>
    <n v="2210"/>
    <n v="37"/>
    <n v="4261"/>
    <n v="13"/>
    <n v="5"/>
    <n v="39"/>
    <n v="621"/>
    <n v="371"/>
    <n v="1"/>
    <n v="27"/>
    <n v="21"/>
    <n v="106"/>
    <n v="511"/>
    <n v="18"/>
    <n v="8"/>
    <n v="7"/>
    <m/>
    <n v="20"/>
    <n v="10489"/>
    <n v="44866"/>
    <s v="Encino/Tarzana/Warner Center/Woodland Hills"/>
    <s v="Urban"/>
  </r>
  <r>
    <n v="106194010"/>
    <s v="194010"/>
    <x v="181"/>
    <s v="2180 WEST VALLEY BOULEVARD"/>
    <s v="POMONA"/>
    <s v="91768"/>
    <x v="17"/>
    <x v="3"/>
    <x v="26"/>
    <x v="19"/>
    <x v="1"/>
    <x v="0"/>
    <m/>
    <m/>
    <m/>
    <n v="916"/>
    <m/>
    <m/>
    <n v="636"/>
    <n v="280"/>
    <m/>
    <m/>
    <m/>
    <m/>
    <n v="6"/>
    <n v="211"/>
    <n v="228"/>
    <n v="241"/>
    <n v="194"/>
    <n v="33"/>
    <n v="3"/>
    <m/>
    <m/>
    <n v="412"/>
    <n v="66"/>
    <n v="433"/>
    <n v="2"/>
    <n v="2"/>
    <n v="1"/>
    <m/>
    <n v="915"/>
    <m/>
    <m/>
    <m/>
    <n v="1"/>
    <m/>
    <m/>
    <m/>
    <m/>
    <m/>
    <m/>
    <n v="916"/>
    <m/>
    <n v="863"/>
    <n v="53"/>
    <m/>
    <m/>
    <n v="630"/>
    <m/>
    <m/>
    <m/>
    <n v="5"/>
    <m/>
    <m/>
    <n v="52"/>
    <m/>
    <n v="229"/>
    <m/>
    <m/>
    <m/>
    <m/>
    <m/>
    <n v="916"/>
    <m/>
    <m/>
    <m/>
    <m/>
    <m/>
    <m/>
    <n v="912"/>
    <m/>
    <n v="4"/>
    <m/>
    <m/>
    <m/>
    <m/>
    <m/>
    <m/>
    <n v="916"/>
    <m/>
    <m/>
    <m/>
    <m/>
    <m/>
    <m/>
    <m/>
    <m/>
    <m/>
    <m/>
    <m/>
    <m/>
    <m/>
    <m/>
    <m/>
    <m/>
    <m/>
    <m/>
    <m/>
    <m/>
    <m/>
    <m/>
    <m/>
    <m/>
    <m/>
    <m/>
    <m/>
    <m/>
    <m/>
    <n v="915"/>
    <m/>
    <n v="1"/>
    <m/>
    <m/>
    <m/>
    <m/>
    <m/>
    <m/>
    <m/>
    <m/>
    <m/>
    <m/>
    <m/>
    <m/>
    <m/>
    <m/>
    <m/>
    <n v="916"/>
    <n v="6092"/>
    <s v="Pomona East and South"/>
    <s v="Urban"/>
  </r>
  <r>
    <n v="106194219"/>
    <s v="194219"/>
    <x v="182"/>
    <s v="1500 SAN PABLO STREET"/>
    <s v="LOS ANGELES"/>
    <s v="90033"/>
    <x v="17"/>
    <x v="1"/>
    <x v="22"/>
    <x v="15"/>
    <x v="1"/>
    <x v="1"/>
    <n v="11572"/>
    <m/>
    <m/>
    <m/>
    <n v="333"/>
    <m/>
    <n v="6398"/>
    <n v="5506"/>
    <m/>
    <n v="1"/>
    <n v="1"/>
    <n v="2"/>
    <n v="79"/>
    <n v="700"/>
    <n v="862"/>
    <n v="1352"/>
    <n v="2614"/>
    <n v="3077"/>
    <n v="2153"/>
    <n v="1065"/>
    <m/>
    <n v="6438"/>
    <n v="603"/>
    <n v="3199"/>
    <n v="1041"/>
    <n v="9"/>
    <n v="488"/>
    <n v="127"/>
    <n v="9416"/>
    <m/>
    <n v="9"/>
    <n v="26"/>
    <n v="2353"/>
    <n v="19"/>
    <m/>
    <m/>
    <n v="82"/>
    <m/>
    <m/>
    <n v="11905"/>
    <m/>
    <n v="7759"/>
    <n v="4144"/>
    <m/>
    <n v="2"/>
    <n v="7662"/>
    <n v="48"/>
    <n v="324"/>
    <n v="9"/>
    <n v="120"/>
    <n v="137"/>
    <n v="729"/>
    <m/>
    <n v="1"/>
    <n v="25"/>
    <n v="354"/>
    <n v="2489"/>
    <n v="7"/>
    <m/>
    <n v="189"/>
    <n v="11712"/>
    <n v="4"/>
    <n v="5607"/>
    <n v="1184"/>
    <n v="4231"/>
    <n v="143"/>
    <m/>
    <n v="177"/>
    <n v="5"/>
    <n v="41"/>
    <n v="517"/>
    <m/>
    <n v="436"/>
    <n v="2475"/>
    <n v="489"/>
    <n v="61"/>
    <n v="27"/>
    <n v="375"/>
    <n v="1843"/>
    <n v="370"/>
    <n v="1324"/>
    <n v="478"/>
    <n v="5"/>
    <n v="60"/>
    <n v="1498"/>
    <n v="117"/>
    <m/>
    <n v="238"/>
    <n v="1665"/>
    <n v="444"/>
    <m/>
    <n v="651"/>
    <n v="140"/>
    <n v="17"/>
    <n v="11"/>
    <n v="147"/>
    <n v="417"/>
    <n v="1860"/>
    <n v="93"/>
    <n v="2186"/>
    <n v="1035"/>
    <n v="356"/>
    <n v="146"/>
    <m/>
    <n v="1852"/>
    <n v="243"/>
    <n v="1178"/>
    <n v="174"/>
    <n v="1399"/>
    <n v="20"/>
    <n v="9"/>
    <n v="11"/>
    <n v="2415"/>
    <n v="207"/>
    <m/>
    <n v="2"/>
    <n v="24"/>
    <n v="118"/>
    <n v="595"/>
    <n v="5"/>
    <n v="6"/>
    <m/>
    <m/>
    <n v="45"/>
    <n v="8448"/>
    <n v="86466"/>
    <s v="Boyle Heights Northwest/Chinatown/Downtown Northwest/Little Tokyo/Westlake"/>
    <s v="Urban"/>
  </r>
  <r>
    <n v="106194967"/>
    <s v="194967"/>
    <x v="183"/>
    <s v="4025 WEST 226 STREET"/>
    <s v="TORRANCE"/>
    <s v="90505"/>
    <x v="17"/>
    <x v="5"/>
    <x v="31"/>
    <x v="14"/>
    <x v="2"/>
    <x v="0"/>
    <m/>
    <m/>
    <n v="105"/>
    <m/>
    <m/>
    <m/>
    <n v="15"/>
    <n v="90"/>
    <m/>
    <m/>
    <m/>
    <m/>
    <n v="105"/>
    <m/>
    <m/>
    <m/>
    <m/>
    <m/>
    <m/>
    <m/>
    <m/>
    <n v="27"/>
    <n v="37"/>
    <n v="31"/>
    <n v="1"/>
    <m/>
    <n v="9"/>
    <m/>
    <n v="37"/>
    <n v="8"/>
    <m/>
    <m/>
    <n v="27"/>
    <n v="29"/>
    <m/>
    <n v="4"/>
    <m/>
    <m/>
    <m/>
    <n v="105"/>
    <m/>
    <m/>
    <n v="105"/>
    <m/>
    <m/>
    <n v="80"/>
    <m/>
    <m/>
    <m/>
    <n v="16"/>
    <n v="6"/>
    <m/>
    <m/>
    <n v="1"/>
    <n v="2"/>
    <m/>
    <m/>
    <m/>
    <m/>
    <m/>
    <n v="105"/>
    <m/>
    <m/>
    <n v="52"/>
    <m/>
    <m/>
    <m/>
    <n v="53"/>
    <m/>
    <m/>
    <m/>
    <m/>
    <m/>
    <m/>
    <m/>
    <m/>
    <n v="105"/>
    <m/>
    <m/>
    <m/>
    <m/>
    <m/>
    <m/>
    <m/>
    <m/>
    <m/>
    <m/>
    <m/>
    <m/>
    <m/>
    <m/>
    <m/>
    <m/>
    <m/>
    <m/>
    <m/>
    <m/>
    <m/>
    <m/>
    <m/>
    <m/>
    <m/>
    <m/>
    <m/>
    <m/>
    <m/>
    <n v="105"/>
    <m/>
    <m/>
    <m/>
    <m/>
    <m/>
    <m/>
    <m/>
    <m/>
    <m/>
    <m/>
    <m/>
    <m/>
    <m/>
    <m/>
    <m/>
    <m/>
    <m/>
    <n v="105"/>
    <n v="4803"/>
    <s v="Redondo Beach Central and South/Torrance West Central"/>
    <s v="Urban"/>
  </r>
  <r>
    <n v="106194981"/>
    <s v="194981"/>
    <x v="184"/>
    <s v="6060 PARAMOUNT BLVD."/>
    <s v="LONG BEACH"/>
    <s v="90805"/>
    <x v="17"/>
    <x v="5"/>
    <x v="29"/>
    <x v="16"/>
    <x v="2"/>
    <x v="0"/>
    <m/>
    <m/>
    <n v="124"/>
    <m/>
    <m/>
    <m/>
    <n v="77"/>
    <n v="47"/>
    <m/>
    <m/>
    <m/>
    <m/>
    <n v="5"/>
    <n v="40"/>
    <n v="32"/>
    <n v="29"/>
    <n v="15"/>
    <n v="3"/>
    <m/>
    <m/>
    <m/>
    <n v="38"/>
    <n v="30"/>
    <n v="41"/>
    <n v="7"/>
    <m/>
    <n v="8"/>
    <m/>
    <n v="20"/>
    <n v="7"/>
    <m/>
    <m/>
    <m/>
    <n v="59"/>
    <m/>
    <n v="2"/>
    <n v="36"/>
    <m/>
    <m/>
    <n v="124"/>
    <m/>
    <m/>
    <n v="124"/>
    <m/>
    <m/>
    <n v="40"/>
    <m/>
    <m/>
    <m/>
    <n v="2"/>
    <n v="5"/>
    <n v="2"/>
    <n v="58"/>
    <n v="2"/>
    <n v="15"/>
    <m/>
    <m/>
    <m/>
    <m/>
    <m/>
    <n v="124"/>
    <m/>
    <m/>
    <n v="109"/>
    <m/>
    <m/>
    <n v="15"/>
    <m/>
    <m/>
    <m/>
    <m/>
    <m/>
    <m/>
    <m/>
    <m/>
    <m/>
    <n v="124"/>
    <m/>
    <m/>
    <m/>
    <m/>
    <m/>
    <m/>
    <m/>
    <m/>
    <m/>
    <m/>
    <m/>
    <m/>
    <m/>
    <m/>
    <m/>
    <m/>
    <m/>
    <m/>
    <m/>
    <m/>
    <m/>
    <m/>
    <m/>
    <m/>
    <m/>
    <m/>
    <m/>
    <m/>
    <m/>
    <n v="124"/>
    <m/>
    <m/>
    <m/>
    <m/>
    <m/>
    <m/>
    <m/>
    <m/>
    <m/>
    <m/>
    <m/>
    <m/>
    <m/>
    <m/>
    <m/>
    <m/>
    <m/>
    <n v="124"/>
    <n v="5493"/>
    <s v="North Long Beach"/>
    <s v="Urban"/>
  </r>
  <r>
    <n v="106196035"/>
    <s v="196035"/>
    <x v="185"/>
    <s v="1011 BALDWIN PARK BLVD."/>
    <s v="BALDWIN PARK"/>
    <s v="91706"/>
    <x v="17"/>
    <x v="0"/>
    <x v="21"/>
    <x v="12"/>
    <x v="1"/>
    <x v="0"/>
    <n v="15416"/>
    <m/>
    <m/>
    <m/>
    <m/>
    <m/>
    <n v="6220"/>
    <n v="9194"/>
    <m/>
    <n v="2"/>
    <n v="2880"/>
    <n v="5"/>
    <n v="225"/>
    <n v="1557"/>
    <n v="2037"/>
    <n v="1053"/>
    <n v="1434"/>
    <n v="2206"/>
    <n v="2189"/>
    <n v="1830"/>
    <m/>
    <n v="3375"/>
    <n v="627"/>
    <n v="8662"/>
    <n v="2446"/>
    <n v="37"/>
    <n v="138"/>
    <n v="131"/>
    <n v="11222"/>
    <n v="29"/>
    <n v="5"/>
    <n v="202"/>
    <n v="376"/>
    <n v="58"/>
    <n v="2819"/>
    <m/>
    <n v="705"/>
    <m/>
    <n v="6980"/>
    <n v="8436"/>
    <m/>
    <n v="2766"/>
    <n v="9829"/>
    <n v="2820"/>
    <n v="1"/>
    <n v="10615"/>
    <m/>
    <m/>
    <m/>
    <n v="342"/>
    <n v="49"/>
    <n v="951"/>
    <n v="14"/>
    <m/>
    <n v="64"/>
    <n v="201"/>
    <n v="3171"/>
    <n v="9"/>
    <m/>
    <n v="1125"/>
    <n v="14291"/>
    <m/>
    <n v="5263"/>
    <n v="932"/>
    <n v="8833"/>
    <n v="12"/>
    <m/>
    <n v="3"/>
    <m/>
    <n v="372"/>
    <n v="1"/>
    <m/>
    <n v="1280"/>
    <n v="689"/>
    <n v="485"/>
    <n v="191"/>
    <n v="42"/>
    <n v="168"/>
    <n v="1698"/>
    <n v="700"/>
    <n v="1664"/>
    <n v="495"/>
    <n v="2984"/>
    <n v="218"/>
    <n v="930"/>
    <n v="3"/>
    <n v="51"/>
    <n v="189"/>
    <n v="699"/>
    <n v="110"/>
    <n v="2820"/>
    <n v="75"/>
    <n v="48"/>
    <n v="5"/>
    <n v="1"/>
    <n v="15"/>
    <n v="130"/>
    <n v="695"/>
    <n v="46"/>
    <n v="1438"/>
    <n v="209"/>
    <n v="714"/>
    <n v="247"/>
    <n v="2796"/>
    <n v="1282"/>
    <n v="226"/>
    <n v="2978"/>
    <n v="42"/>
    <n v="4469"/>
    <n v="54"/>
    <n v="7"/>
    <n v="28"/>
    <n v="617"/>
    <n v="395"/>
    <n v="1"/>
    <n v="17"/>
    <n v="13"/>
    <n v="98"/>
    <n v="541"/>
    <n v="29"/>
    <n v="10"/>
    <n v="10"/>
    <m/>
    <n v="14"/>
    <n v="13582"/>
    <n v="47369"/>
    <s v="Bassett/Industry West/La Puente"/>
    <s v="Urban"/>
  </r>
  <r>
    <n v="106196168"/>
    <s v="196168"/>
    <x v="186"/>
    <s v="2801 ATLANTIC AVENUE"/>
    <s v="LONG BEACH"/>
    <s v="90806"/>
    <x v="17"/>
    <x v="1"/>
    <x v="20"/>
    <x v="16"/>
    <x v="1"/>
    <x v="0"/>
    <n v="20787"/>
    <m/>
    <m/>
    <m/>
    <m/>
    <m/>
    <n v="7351"/>
    <n v="13436"/>
    <m/>
    <m/>
    <n v="8010"/>
    <n v="3499"/>
    <n v="2715"/>
    <n v="3429"/>
    <n v="2825"/>
    <n v="298"/>
    <n v="2"/>
    <m/>
    <m/>
    <m/>
    <n v="9"/>
    <n v="3506"/>
    <n v="2820"/>
    <n v="11113"/>
    <n v="1943"/>
    <n v="17"/>
    <n v="1162"/>
    <n v="226"/>
    <n v="8505"/>
    <n v="1"/>
    <n v="18"/>
    <m/>
    <n v="843"/>
    <n v="14"/>
    <n v="5976"/>
    <m/>
    <n v="5430"/>
    <m/>
    <m/>
    <n v="20787"/>
    <m/>
    <n v="1317"/>
    <n v="13489"/>
    <n v="5979"/>
    <n v="2"/>
    <n v="20336"/>
    <n v="30"/>
    <m/>
    <m/>
    <n v="94"/>
    <n v="32"/>
    <n v="27"/>
    <n v="11"/>
    <n v="1"/>
    <m/>
    <n v="63"/>
    <n v="192"/>
    <m/>
    <n v="1"/>
    <n v="14"/>
    <n v="20773"/>
    <m/>
    <n v="52"/>
    <n v="12926"/>
    <n v="6955"/>
    <n v="1"/>
    <m/>
    <n v="328"/>
    <m/>
    <n v="525"/>
    <m/>
    <m/>
    <n v="432"/>
    <n v="177"/>
    <n v="516"/>
    <n v="284"/>
    <n v="31"/>
    <n v="361"/>
    <n v="114"/>
    <n v="1805"/>
    <n v="1109"/>
    <n v="311"/>
    <n v="6882"/>
    <n v="242"/>
    <n v="152"/>
    <n v="285"/>
    <n v="453"/>
    <n v="412"/>
    <n v="972"/>
    <n v="279"/>
    <n v="5970"/>
    <n v="385"/>
    <n v="9"/>
    <n v="12"/>
    <n v="27"/>
    <n v="164"/>
    <n v="184"/>
    <n v="188"/>
    <n v="53"/>
    <n v="1002"/>
    <n v="56"/>
    <n v="1080"/>
    <n v="64"/>
    <n v="6003"/>
    <n v="393"/>
    <n v="129"/>
    <n v="2198"/>
    <n v="5"/>
    <n v="8835"/>
    <n v="85"/>
    <n v="24"/>
    <n v="51"/>
    <n v="309"/>
    <n v="298"/>
    <m/>
    <n v="28"/>
    <n v="123"/>
    <n v="120"/>
    <n v="350"/>
    <n v="52"/>
    <n v="22"/>
    <n v="14"/>
    <m/>
    <n v="12"/>
    <n v="19299"/>
    <n v="83413"/>
    <s v="Bixby Knolls/Long Beach Central"/>
    <s v="Urban"/>
  </r>
  <r>
    <n v="106196403"/>
    <s v="196403"/>
    <x v="187"/>
    <s v="9333 IMPERIAL HIGHWAY"/>
    <s v="DOWNEY"/>
    <s v="90242"/>
    <x v="17"/>
    <x v="1"/>
    <x v="23"/>
    <x v="17"/>
    <x v="1"/>
    <x v="0"/>
    <n v="21890"/>
    <m/>
    <m/>
    <m/>
    <m/>
    <m/>
    <n v="8721"/>
    <n v="13167"/>
    <m/>
    <n v="2"/>
    <n v="3987"/>
    <n v="457"/>
    <n v="652"/>
    <n v="2405"/>
    <n v="2765"/>
    <n v="1578"/>
    <n v="2211"/>
    <n v="3104"/>
    <n v="2651"/>
    <n v="2080"/>
    <m/>
    <n v="4253"/>
    <n v="3499"/>
    <n v="12327"/>
    <n v="1590"/>
    <n v="73"/>
    <n v="75"/>
    <n v="73"/>
    <n v="16534"/>
    <n v="52"/>
    <n v="242"/>
    <n v="120"/>
    <n v="449"/>
    <n v="63"/>
    <n v="3710"/>
    <n v="2"/>
    <n v="718"/>
    <m/>
    <n v="9609"/>
    <n v="12281"/>
    <m/>
    <n v="3324"/>
    <n v="14840"/>
    <n v="3725"/>
    <n v="1"/>
    <n v="16752"/>
    <n v="4"/>
    <n v="12"/>
    <m/>
    <n v="475"/>
    <n v="109"/>
    <n v="1034"/>
    <n v="31"/>
    <n v="3"/>
    <n v="105"/>
    <n v="285"/>
    <n v="3057"/>
    <n v="18"/>
    <n v="5"/>
    <n v="615"/>
    <n v="21273"/>
    <n v="2"/>
    <n v="6481"/>
    <n v="1835"/>
    <n v="12987"/>
    <n v="8"/>
    <m/>
    <n v="30"/>
    <m/>
    <n v="548"/>
    <n v="1"/>
    <m/>
    <n v="1508"/>
    <n v="979"/>
    <n v="709"/>
    <n v="307"/>
    <n v="139"/>
    <n v="321"/>
    <n v="2089"/>
    <n v="1185"/>
    <n v="2141"/>
    <n v="851"/>
    <n v="3994"/>
    <n v="322"/>
    <n v="1694"/>
    <n v="90"/>
    <n v="114"/>
    <n v="473"/>
    <n v="1012"/>
    <n v="249"/>
    <n v="3712"/>
    <n v="314"/>
    <n v="34"/>
    <n v="8"/>
    <n v="3"/>
    <n v="48"/>
    <n v="300"/>
    <n v="876"/>
    <n v="51"/>
    <n v="2079"/>
    <n v="309"/>
    <n v="907"/>
    <n v="389"/>
    <n v="3687"/>
    <n v="2082"/>
    <n v="350"/>
    <n v="4479"/>
    <n v="52"/>
    <n v="5922"/>
    <n v="20"/>
    <n v="8"/>
    <n v="47"/>
    <n v="941"/>
    <n v="458"/>
    <n v="4"/>
    <n v="25"/>
    <n v="21"/>
    <n v="207"/>
    <n v="944"/>
    <n v="31"/>
    <n v="11"/>
    <n v="9"/>
    <m/>
    <n v="30"/>
    <n v="19134"/>
    <n v="78092"/>
    <s v="Downey Northeast"/>
    <s v="Urban"/>
  </r>
  <r>
    <n v="106196404"/>
    <s v="196404"/>
    <x v="188"/>
    <s v="7150 TAMPA AVENUE"/>
    <s v="RESEDA"/>
    <s v="91335"/>
    <x v="17"/>
    <x v="0"/>
    <x v="32"/>
    <x v="22"/>
    <x v="1"/>
    <x v="0"/>
    <m/>
    <n v="350"/>
    <n v="222"/>
    <m/>
    <m/>
    <m/>
    <n v="212"/>
    <n v="360"/>
    <m/>
    <m/>
    <m/>
    <m/>
    <m/>
    <m/>
    <m/>
    <m/>
    <n v="3"/>
    <n v="25"/>
    <n v="140"/>
    <n v="404"/>
    <m/>
    <n v="531"/>
    <n v="15"/>
    <n v="19"/>
    <n v="7"/>
    <m/>
    <m/>
    <m/>
    <n v="28"/>
    <n v="14"/>
    <m/>
    <n v="55"/>
    <n v="475"/>
    <m/>
    <m/>
    <m/>
    <m/>
    <m/>
    <m/>
    <n v="572"/>
    <m/>
    <n v="570"/>
    <n v="2"/>
    <m/>
    <m/>
    <n v="185"/>
    <m/>
    <n v="9"/>
    <n v="16"/>
    <n v="278"/>
    <n v="1"/>
    <n v="24"/>
    <n v="6"/>
    <m/>
    <m/>
    <n v="53"/>
    <m/>
    <m/>
    <m/>
    <n v="184"/>
    <n v="388"/>
    <m/>
    <n v="306"/>
    <n v="167"/>
    <n v="51"/>
    <m/>
    <m/>
    <m/>
    <m/>
    <m/>
    <n v="48"/>
    <m/>
    <n v="3"/>
    <n v="13"/>
    <n v="25"/>
    <n v="8"/>
    <n v="208"/>
    <n v="68"/>
    <n v="45"/>
    <n v="48"/>
    <n v="24"/>
    <n v="37"/>
    <m/>
    <n v="12"/>
    <n v="24"/>
    <m/>
    <m/>
    <n v="49"/>
    <n v="8"/>
    <m/>
    <m/>
    <m/>
    <m/>
    <m/>
    <m/>
    <m/>
    <m/>
    <m/>
    <m/>
    <m/>
    <m/>
    <m/>
    <m/>
    <m/>
    <m/>
    <m/>
    <m/>
    <m/>
    <n v="572"/>
    <m/>
    <m/>
    <m/>
    <m/>
    <n v="8"/>
    <m/>
    <m/>
    <m/>
    <n v="2"/>
    <n v="3"/>
    <m/>
    <m/>
    <m/>
    <m/>
    <m/>
    <n v="559"/>
    <n v="83012"/>
    <s v="Reseda South/Van Nuys Southwest"/>
    <s v="Urban"/>
  </r>
  <r>
    <n v="106196405"/>
    <s v="196405"/>
    <x v="189"/>
    <s v="38600 MEDICAL CENTER DRIVE"/>
    <s v="PALMDALE"/>
    <s v="93551"/>
    <x v="17"/>
    <x v="2"/>
    <x v="19"/>
    <x v="13"/>
    <x v="2"/>
    <x v="0"/>
    <n v="8364"/>
    <m/>
    <m/>
    <m/>
    <m/>
    <m/>
    <n v="3729"/>
    <n v="4634"/>
    <n v="1"/>
    <m/>
    <m/>
    <m/>
    <n v="109"/>
    <n v="490"/>
    <n v="697"/>
    <n v="1077"/>
    <n v="1791"/>
    <n v="1700"/>
    <n v="1400"/>
    <n v="1100"/>
    <m/>
    <n v="4048"/>
    <n v="1726"/>
    <n v="1937"/>
    <n v="66"/>
    <n v="9"/>
    <n v="517"/>
    <n v="61"/>
    <n v="8350"/>
    <n v="1"/>
    <m/>
    <m/>
    <n v="5"/>
    <n v="1"/>
    <m/>
    <n v="7"/>
    <m/>
    <m/>
    <n v="6988"/>
    <n v="1376"/>
    <m/>
    <n v="883"/>
    <n v="7466"/>
    <m/>
    <n v="15"/>
    <n v="5799"/>
    <m/>
    <m/>
    <m/>
    <n v="104"/>
    <n v="134"/>
    <n v="795"/>
    <n v="8"/>
    <n v="138"/>
    <n v="212"/>
    <n v="240"/>
    <n v="934"/>
    <m/>
    <m/>
    <n v="70"/>
    <n v="8294"/>
    <m/>
    <n v="4125"/>
    <n v="2315"/>
    <n v="1364"/>
    <n v="39"/>
    <n v="2"/>
    <n v="120"/>
    <n v="15"/>
    <n v="384"/>
    <m/>
    <m/>
    <n v="500"/>
    <n v="277"/>
    <n v="719"/>
    <n v="133"/>
    <n v="78"/>
    <n v="169"/>
    <n v="1596"/>
    <n v="993"/>
    <n v="1311"/>
    <n v="631"/>
    <n v="37"/>
    <n v="273"/>
    <n v="452"/>
    <n v="1"/>
    <m/>
    <n v="436"/>
    <n v="735"/>
    <n v="23"/>
    <m/>
    <n v="130"/>
    <n v="14"/>
    <n v="3"/>
    <n v="1"/>
    <n v="15"/>
    <n v="213"/>
    <n v="834"/>
    <n v="11"/>
    <n v="1622"/>
    <n v="100"/>
    <n v="24"/>
    <n v="169"/>
    <m/>
    <n v="614"/>
    <n v="174"/>
    <n v="866"/>
    <n v="48"/>
    <n v="3526"/>
    <n v="37"/>
    <n v="11"/>
    <n v="77"/>
    <n v="478"/>
    <n v="319"/>
    <n v="2"/>
    <n v="15"/>
    <n v="43"/>
    <n v="76"/>
    <n v="345"/>
    <n v="40"/>
    <n v="19"/>
    <n v="10"/>
    <m/>
    <n v="43"/>
    <n v="6849"/>
    <n v="36434"/>
    <s v="Palmdale Central"/>
    <s v="Urban"/>
  </r>
  <r>
    <n v="106197931"/>
    <s v="197931"/>
    <x v="190"/>
    <s v="9808 VENICE BLVD"/>
    <s v="CULVER CITY"/>
    <s v="90232"/>
    <x v="17"/>
    <x v="5"/>
    <x v="24"/>
    <x v="18"/>
    <x v="2"/>
    <x v="0"/>
    <m/>
    <m/>
    <n v="325"/>
    <m/>
    <m/>
    <m/>
    <n v="172"/>
    <n v="153"/>
    <m/>
    <m/>
    <m/>
    <m/>
    <n v="14"/>
    <n v="121"/>
    <n v="80"/>
    <n v="58"/>
    <n v="49"/>
    <n v="3"/>
    <m/>
    <m/>
    <m/>
    <n v="85"/>
    <n v="103"/>
    <n v="103"/>
    <n v="25"/>
    <m/>
    <n v="6"/>
    <n v="3"/>
    <n v="300"/>
    <m/>
    <m/>
    <m/>
    <m/>
    <n v="25"/>
    <m/>
    <m/>
    <m/>
    <m/>
    <m/>
    <n v="325"/>
    <m/>
    <m/>
    <n v="325"/>
    <m/>
    <m/>
    <n v="295"/>
    <m/>
    <n v="1"/>
    <m/>
    <m/>
    <n v="12"/>
    <n v="2"/>
    <n v="15"/>
    <m/>
    <m/>
    <m/>
    <m/>
    <m/>
    <m/>
    <m/>
    <n v="325"/>
    <m/>
    <m/>
    <n v="239"/>
    <m/>
    <m/>
    <n v="86"/>
    <m/>
    <m/>
    <m/>
    <m/>
    <m/>
    <m/>
    <m/>
    <m/>
    <m/>
    <n v="325"/>
    <m/>
    <m/>
    <m/>
    <m/>
    <m/>
    <m/>
    <m/>
    <m/>
    <m/>
    <m/>
    <m/>
    <m/>
    <m/>
    <m/>
    <m/>
    <m/>
    <m/>
    <m/>
    <m/>
    <m/>
    <m/>
    <m/>
    <m/>
    <m/>
    <m/>
    <m/>
    <m/>
    <m/>
    <m/>
    <m/>
    <m/>
    <n v="325"/>
    <m/>
    <m/>
    <m/>
    <m/>
    <m/>
    <m/>
    <m/>
    <m/>
    <m/>
    <m/>
    <m/>
    <m/>
    <m/>
    <m/>
    <m/>
    <n v="325"/>
    <n v="4719"/>
    <s v="Culver City North/Palms"/>
    <s v="Urban"/>
  </r>
  <r>
    <n v="106201281"/>
    <s v="201281"/>
    <x v="191"/>
    <s v="1250 EAST ALMOND AVENUE"/>
    <s v="MADERA"/>
    <s v="93637"/>
    <x v="18"/>
    <x v="4"/>
    <x v="5"/>
    <x v="8"/>
    <x v="1"/>
    <x v="0"/>
    <n v="5473"/>
    <m/>
    <m/>
    <m/>
    <m/>
    <m/>
    <n v="1918"/>
    <n v="3555"/>
    <m/>
    <m/>
    <n v="1403"/>
    <m/>
    <n v="222"/>
    <n v="976"/>
    <n v="643"/>
    <n v="342"/>
    <n v="535"/>
    <n v="469"/>
    <n v="413"/>
    <n v="470"/>
    <m/>
    <n v="1421"/>
    <n v="182"/>
    <n v="3756"/>
    <n v="106"/>
    <n v="5"/>
    <n v="2"/>
    <n v="1"/>
    <n v="4066"/>
    <n v="2"/>
    <m/>
    <n v="5"/>
    <m/>
    <n v="1"/>
    <n v="1395"/>
    <n v="4"/>
    <m/>
    <m/>
    <n v="2159"/>
    <n v="3314"/>
    <m/>
    <n v="1080"/>
    <n v="2991"/>
    <n v="1401"/>
    <n v="1"/>
    <n v="4471"/>
    <m/>
    <m/>
    <m/>
    <n v="185"/>
    <n v="11"/>
    <n v="371"/>
    <m/>
    <n v="14"/>
    <n v="69"/>
    <n v="79"/>
    <n v="248"/>
    <n v="25"/>
    <m/>
    <n v="247"/>
    <n v="5226"/>
    <m/>
    <n v="1128"/>
    <n v="3547"/>
    <n v="703"/>
    <n v="9"/>
    <n v="4"/>
    <n v="29"/>
    <n v="2"/>
    <n v="51"/>
    <m/>
    <m/>
    <n v="239"/>
    <n v="93"/>
    <n v="173"/>
    <n v="62"/>
    <n v="39"/>
    <n v="44"/>
    <n v="426"/>
    <n v="401"/>
    <n v="452"/>
    <n v="161"/>
    <n v="1451"/>
    <n v="108"/>
    <n v="102"/>
    <m/>
    <n v="2"/>
    <n v="173"/>
    <n v="134"/>
    <n v="12"/>
    <n v="1401"/>
    <n v="10"/>
    <m/>
    <m/>
    <m/>
    <n v="2"/>
    <n v="55"/>
    <n v="57"/>
    <n v="6"/>
    <n v="404"/>
    <n v="1"/>
    <m/>
    <n v="87"/>
    <n v="1388"/>
    <n v="140"/>
    <n v="53"/>
    <n v="1750"/>
    <n v="2"/>
    <n v="1518"/>
    <n v="9"/>
    <m/>
    <n v="24"/>
    <n v="84"/>
    <n v="83"/>
    <m/>
    <n v="7"/>
    <n v="1"/>
    <n v="38"/>
    <n v="139"/>
    <n v="17"/>
    <n v="6"/>
    <n v="3"/>
    <m/>
    <n v="7"/>
    <n v="5055"/>
    <n v="19956"/>
    <s v="Madera"/>
    <s v="Rural"/>
  </r>
  <r>
    <n v="106204019"/>
    <s v="204019"/>
    <x v="192"/>
    <s v="9300 VALLEY CHILDRENS PLACE"/>
    <s v="MADERA"/>
    <s v="93638"/>
    <x v="18"/>
    <x v="1"/>
    <x v="5"/>
    <x v="8"/>
    <x v="1"/>
    <x v="0"/>
    <n v="12894"/>
    <m/>
    <m/>
    <m/>
    <n v="58"/>
    <m/>
    <n v="7186"/>
    <n v="5766"/>
    <m/>
    <m/>
    <n v="3968"/>
    <n v="5266"/>
    <n v="3613"/>
    <n v="105"/>
    <m/>
    <m/>
    <m/>
    <m/>
    <m/>
    <m/>
    <m/>
    <n v="3151"/>
    <n v="642"/>
    <n v="8485"/>
    <n v="498"/>
    <n v="12"/>
    <n v="160"/>
    <n v="4"/>
    <n v="10985"/>
    <m/>
    <n v="441"/>
    <m/>
    <n v="1518"/>
    <n v="7"/>
    <m/>
    <m/>
    <n v="1"/>
    <m/>
    <n v="8135"/>
    <n v="4817"/>
    <m/>
    <n v="1448"/>
    <n v="10553"/>
    <n v="951"/>
    <m/>
    <n v="12616"/>
    <n v="3"/>
    <n v="26"/>
    <m/>
    <n v="155"/>
    <n v="21"/>
    <m/>
    <m/>
    <n v="1"/>
    <n v="7"/>
    <n v="86"/>
    <n v="36"/>
    <m/>
    <n v="1"/>
    <n v="19"/>
    <n v="12933"/>
    <m/>
    <n v="13"/>
    <n v="9900"/>
    <n v="2855"/>
    <n v="2"/>
    <m/>
    <n v="169"/>
    <m/>
    <n v="10"/>
    <m/>
    <n v="3"/>
    <n v="554"/>
    <n v="203"/>
    <n v="630"/>
    <n v="281"/>
    <n v="34"/>
    <n v="613"/>
    <n v="119"/>
    <n v="2679"/>
    <n v="1518"/>
    <n v="564"/>
    <n v="1"/>
    <n v="431"/>
    <n v="388"/>
    <n v="882"/>
    <n v="1452"/>
    <n v="565"/>
    <n v="1484"/>
    <n v="554"/>
    <m/>
    <n v="842"/>
    <n v="15"/>
    <n v="12"/>
    <n v="40"/>
    <n v="296"/>
    <n v="169"/>
    <n v="512"/>
    <n v="62"/>
    <n v="1355"/>
    <n v="167"/>
    <n v="9"/>
    <n v="48"/>
    <m/>
    <n v="966"/>
    <n v="277"/>
    <n v="4857"/>
    <m/>
    <n v="3325"/>
    <n v="22"/>
    <n v="18"/>
    <n v="143"/>
    <n v="713"/>
    <n v="231"/>
    <m/>
    <n v="55"/>
    <n v="60"/>
    <n v="101"/>
    <n v="715"/>
    <n v="29"/>
    <n v="27"/>
    <n v="8"/>
    <m/>
    <n v="43"/>
    <n v="10787"/>
    <n v="77910"/>
    <s v="Madera"/>
    <s v="Rural"/>
  </r>
  <r>
    <n v="106210992"/>
    <s v="210992"/>
    <x v="193"/>
    <s v="99 MONTECILLO ROAD"/>
    <s v="SAN RAFAEL"/>
    <s v="94903"/>
    <x v="19"/>
    <x v="4"/>
    <x v="39"/>
    <x v="6"/>
    <x v="1"/>
    <x v="0"/>
    <n v="4287"/>
    <m/>
    <m/>
    <m/>
    <m/>
    <m/>
    <n v="2008"/>
    <n v="2278"/>
    <m/>
    <n v="1"/>
    <m/>
    <m/>
    <n v="38"/>
    <n v="89"/>
    <n v="129"/>
    <n v="241"/>
    <n v="563"/>
    <n v="981"/>
    <n v="1042"/>
    <n v="1204"/>
    <m/>
    <n v="3803"/>
    <n v="83"/>
    <n v="202"/>
    <n v="136"/>
    <n v="17"/>
    <n v="36"/>
    <n v="10"/>
    <n v="3839"/>
    <n v="46"/>
    <n v="6"/>
    <n v="78"/>
    <n v="133"/>
    <n v="46"/>
    <m/>
    <n v="1"/>
    <n v="138"/>
    <m/>
    <n v="2822"/>
    <n v="1465"/>
    <m/>
    <n v="1064"/>
    <n v="3223"/>
    <m/>
    <m/>
    <n v="2358"/>
    <n v="4"/>
    <m/>
    <m/>
    <n v="183"/>
    <n v="38"/>
    <n v="528"/>
    <n v="32"/>
    <n v="1"/>
    <n v="36"/>
    <n v="119"/>
    <n v="988"/>
    <m/>
    <m/>
    <n v="873"/>
    <n v="3414"/>
    <m/>
    <n v="2798"/>
    <n v="32"/>
    <n v="1389"/>
    <n v="13"/>
    <m/>
    <n v="1"/>
    <m/>
    <n v="54"/>
    <m/>
    <m/>
    <n v="664"/>
    <n v="249"/>
    <n v="98"/>
    <n v="52"/>
    <n v="39"/>
    <n v="86"/>
    <n v="708"/>
    <n v="200"/>
    <n v="682"/>
    <n v="163"/>
    <n v="6"/>
    <n v="84"/>
    <n v="617"/>
    <n v="9"/>
    <m/>
    <n v="76"/>
    <n v="501"/>
    <n v="53"/>
    <m/>
    <n v="41"/>
    <n v="26"/>
    <n v="2"/>
    <n v="2"/>
    <n v="23"/>
    <n v="100"/>
    <n v="299"/>
    <n v="24"/>
    <n v="700"/>
    <n v="160"/>
    <n v="15"/>
    <n v="34"/>
    <m/>
    <n v="809"/>
    <n v="125"/>
    <n v="712"/>
    <n v="39"/>
    <n v="1176"/>
    <n v="14"/>
    <n v="18"/>
    <n v="11"/>
    <n v="370"/>
    <n v="266"/>
    <n v="2"/>
    <n v="7"/>
    <n v="18"/>
    <n v="95"/>
    <n v="307"/>
    <n v="15"/>
    <n v="2"/>
    <m/>
    <m/>
    <n v="36"/>
    <n v="3126"/>
    <n v="16970"/>
    <s v="Corte Madera/Fairfax/Kentfield/Larkspur/Marinwood/Mill Valley/Ross/San Anselmo/San Rafael West/Terra Linda"/>
    <s v="Urban"/>
  </r>
  <r>
    <n v="106210993"/>
    <s v="210993"/>
    <x v="194"/>
    <s v="1125 SIR FRANCIS DRAKE BLVD."/>
    <s v="KENTFIELD"/>
    <s v="94904"/>
    <x v="19"/>
    <x v="3"/>
    <x v="39"/>
    <x v="6"/>
    <x v="2"/>
    <x v="0"/>
    <n v="439"/>
    <m/>
    <m/>
    <m/>
    <m/>
    <m/>
    <n v="243"/>
    <n v="196"/>
    <m/>
    <m/>
    <m/>
    <m/>
    <n v="4"/>
    <n v="21"/>
    <n v="20"/>
    <n v="28"/>
    <n v="90"/>
    <n v="118"/>
    <n v="91"/>
    <n v="67"/>
    <m/>
    <n v="322"/>
    <n v="33"/>
    <n v="43"/>
    <n v="34"/>
    <m/>
    <m/>
    <n v="7"/>
    <n v="1"/>
    <m/>
    <m/>
    <m/>
    <n v="438"/>
    <m/>
    <m/>
    <m/>
    <m/>
    <m/>
    <m/>
    <n v="439"/>
    <m/>
    <n v="439"/>
    <m/>
    <m/>
    <m/>
    <n v="18"/>
    <m/>
    <m/>
    <m/>
    <n v="118"/>
    <n v="12"/>
    <n v="200"/>
    <n v="4"/>
    <n v="1"/>
    <n v="9"/>
    <n v="20"/>
    <n v="55"/>
    <n v="2"/>
    <m/>
    <n v="45"/>
    <n v="394"/>
    <m/>
    <n v="277"/>
    <n v="61"/>
    <n v="96"/>
    <n v="3"/>
    <m/>
    <m/>
    <m/>
    <n v="2"/>
    <m/>
    <m/>
    <n v="6"/>
    <n v="7"/>
    <n v="6"/>
    <n v="1"/>
    <m/>
    <n v="20"/>
    <n v="53"/>
    <n v="170"/>
    <n v="8"/>
    <n v="8"/>
    <m/>
    <n v="27"/>
    <n v="9"/>
    <m/>
    <m/>
    <n v="5"/>
    <n v="64"/>
    <n v="55"/>
    <m/>
    <m/>
    <m/>
    <m/>
    <m/>
    <m/>
    <m/>
    <n v="36"/>
    <m/>
    <n v="2"/>
    <n v="1"/>
    <m/>
    <m/>
    <m/>
    <n v="16"/>
    <n v="21"/>
    <n v="292"/>
    <m/>
    <n v="71"/>
    <n v="3"/>
    <m/>
    <n v="3"/>
    <n v="147"/>
    <n v="9"/>
    <m/>
    <m/>
    <m/>
    <n v="30"/>
    <n v="45"/>
    <m/>
    <m/>
    <m/>
    <m/>
    <n v="40"/>
    <n v="162"/>
    <n v="17191"/>
    <s v="Corte Madera/Fairfax/Kentfield/Larkspur/Marinwood/Mill Valley/Ross/San Anselmo/San Rafael West/Terra Linda"/>
    <s v="Urban"/>
  </r>
  <r>
    <n v="106211006"/>
    <s v="211006"/>
    <x v="195"/>
    <s v="250 BON AIR ROAD"/>
    <s v="GREENBRAE"/>
    <s v="94904"/>
    <x v="19"/>
    <x v="0"/>
    <x v="39"/>
    <x v="6"/>
    <x v="1"/>
    <x v="0"/>
    <n v="9564"/>
    <m/>
    <n v="695"/>
    <m/>
    <m/>
    <m/>
    <n v="4448"/>
    <n v="5810"/>
    <m/>
    <n v="1"/>
    <n v="1519"/>
    <n v="83"/>
    <n v="174"/>
    <n v="818"/>
    <n v="1229"/>
    <n v="749"/>
    <n v="1029"/>
    <n v="1437"/>
    <n v="1406"/>
    <n v="1815"/>
    <m/>
    <n v="7501"/>
    <n v="419"/>
    <n v="1739"/>
    <n v="410"/>
    <n v="21"/>
    <n v="111"/>
    <n v="58"/>
    <n v="7632"/>
    <n v="203"/>
    <n v="3"/>
    <n v="478"/>
    <n v="227"/>
    <n v="68"/>
    <n v="1411"/>
    <n v="130"/>
    <n v="107"/>
    <m/>
    <n v="5191"/>
    <n v="5068"/>
    <m/>
    <n v="3234"/>
    <n v="5604"/>
    <n v="1419"/>
    <n v="2"/>
    <n v="6629"/>
    <n v="5"/>
    <n v="65"/>
    <m/>
    <n v="182"/>
    <n v="42"/>
    <n v="1587"/>
    <n v="22"/>
    <n v="118"/>
    <n v="84"/>
    <n v="229"/>
    <n v="1282"/>
    <n v="14"/>
    <m/>
    <n v="409"/>
    <n v="9850"/>
    <m/>
    <n v="4164"/>
    <n v="2731"/>
    <n v="2967"/>
    <n v="34"/>
    <n v="9"/>
    <n v="226"/>
    <n v="5"/>
    <n v="108"/>
    <n v="15"/>
    <m/>
    <n v="559"/>
    <n v="338"/>
    <n v="178"/>
    <n v="94"/>
    <n v="823"/>
    <n v="213"/>
    <n v="1289"/>
    <n v="671"/>
    <n v="842"/>
    <n v="359"/>
    <n v="1507"/>
    <n v="167"/>
    <n v="623"/>
    <n v="6"/>
    <n v="48"/>
    <n v="190"/>
    <n v="862"/>
    <n v="71"/>
    <n v="1419"/>
    <n v="240"/>
    <n v="6"/>
    <n v="11"/>
    <n v="3"/>
    <n v="46"/>
    <n v="186"/>
    <n v="813"/>
    <n v="29"/>
    <n v="705"/>
    <n v="114"/>
    <n v="299"/>
    <n v="76"/>
    <n v="1418"/>
    <n v="804"/>
    <n v="141"/>
    <n v="1940"/>
    <n v="15"/>
    <n v="3413"/>
    <n v="80"/>
    <n v="47"/>
    <n v="31"/>
    <n v="327"/>
    <n v="533"/>
    <n v="2"/>
    <n v="18"/>
    <n v="16"/>
    <n v="100"/>
    <n v="318"/>
    <n v="66"/>
    <n v="18"/>
    <n v="10"/>
    <m/>
    <n v="9"/>
    <n v="8684"/>
    <n v="42406"/>
    <s v="Corte Madera/Fairfax/Kentfield/Larkspur/Marinwood/Mill Valley/Ross/San Anselmo/San Rafael West/Terra Linda"/>
    <s v="Urban"/>
  </r>
  <r>
    <n v="106214034"/>
    <s v="214034"/>
    <x v="196"/>
    <s v="180 ROLAND WAY"/>
    <s v="NOVATO"/>
    <s v="94945"/>
    <x v="19"/>
    <x v="5"/>
    <x v="39"/>
    <x v="6"/>
    <x v="1"/>
    <x v="0"/>
    <n v="1317"/>
    <m/>
    <m/>
    <m/>
    <m/>
    <m/>
    <n v="612"/>
    <n v="705"/>
    <m/>
    <m/>
    <m/>
    <m/>
    <n v="10"/>
    <n v="37"/>
    <n v="42"/>
    <n v="100"/>
    <n v="166"/>
    <n v="292"/>
    <n v="258"/>
    <n v="412"/>
    <m/>
    <n v="1064"/>
    <n v="35"/>
    <n v="122"/>
    <n v="39"/>
    <n v="9"/>
    <n v="23"/>
    <n v="25"/>
    <n v="1217"/>
    <n v="23"/>
    <m/>
    <n v="45"/>
    <n v="13"/>
    <n v="6"/>
    <m/>
    <n v="2"/>
    <n v="9"/>
    <n v="2"/>
    <n v="1081"/>
    <n v="234"/>
    <n v="2"/>
    <n v="201"/>
    <n v="1115"/>
    <m/>
    <n v="1"/>
    <n v="734"/>
    <m/>
    <m/>
    <m/>
    <n v="60"/>
    <n v="20"/>
    <n v="265"/>
    <m/>
    <n v="1"/>
    <n v="5"/>
    <n v="33"/>
    <n v="193"/>
    <n v="5"/>
    <n v="1"/>
    <n v="196"/>
    <n v="1118"/>
    <n v="3"/>
    <n v="844"/>
    <n v="181"/>
    <n v="245"/>
    <n v="6"/>
    <m/>
    <n v="7"/>
    <m/>
    <n v="32"/>
    <n v="2"/>
    <m/>
    <n v="182"/>
    <n v="32"/>
    <n v="35"/>
    <n v="12"/>
    <n v="28"/>
    <n v="18"/>
    <n v="193"/>
    <n v="145"/>
    <n v="215"/>
    <n v="73"/>
    <n v="2"/>
    <n v="49"/>
    <n v="151"/>
    <m/>
    <m/>
    <n v="41"/>
    <n v="133"/>
    <n v="8"/>
    <m/>
    <n v="6"/>
    <n v="1"/>
    <m/>
    <n v="2"/>
    <n v="4"/>
    <n v="19"/>
    <n v="104"/>
    <n v="1"/>
    <n v="166"/>
    <n v="16"/>
    <n v="3"/>
    <n v="13"/>
    <m/>
    <n v="220"/>
    <n v="15"/>
    <n v="119"/>
    <n v="5"/>
    <n v="623"/>
    <n v="5"/>
    <n v="2"/>
    <n v="10"/>
    <n v="54"/>
    <n v="93"/>
    <m/>
    <n v="1"/>
    <n v="3"/>
    <n v="22"/>
    <n v="64"/>
    <n v="5"/>
    <n v="4"/>
    <m/>
    <m/>
    <n v="4"/>
    <n v="1050"/>
    <n v="4265"/>
    <s v="Bel Marin Keys/Black Point/Ignacio/Novato/San Rafael East/Santa Venetia"/>
    <s v="Urban"/>
  </r>
  <r>
    <n v="106220733"/>
    <s v="220733"/>
    <x v="197"/>
    <s v="5189 HOSPITAL RD., PO BOX 216"/>
    <s v="MARIPOSA"/>
    <s v="95338"/>
    <x v="20"/>
    <x v="5"/>
    <x v="5"/>
    <x v="3"/>
    <x v="3"/>
    <x v="2"/>
    <n v="185"/>
    <n v="45"/>
    <m/>
    <m/>
    <m/>
    <m/>
    <n v="94"/>
    <n v="136"/>
    <m/>
    <m/>
    <m/>
    <m/>
    <n v="2"/>
    <n v="3"/>
    <n v="5"/>
    <n v="5"/>
    <n v="11"/>
    <n v="25"/>
    <n v="50"/>
    <n v="129"/>
    <m/>
    <n v="209"/>
    <m/>
    <n v="16"/>
    <n v="2"/>
    <n v="3"/>
    <m/>
    <m/>
    <n v="186"/>
    <m/>
    <m/>
    <n v="8"/>
    <n v="33"/>
    <n v="3"/>
    <m/>
    <m/>
    <m/>
    <m/>
    <n v="153"/>
    <n v="77"/>
    <m/>
    <n v="55"/>
    <n v="175"/>
    <m/>
    <m/>
    <n v="127"/>
    <n v="7"/>
    <m/>
    <n v="32"/>
    <n v="16"/>
    <n v="2"/>
    <n v="5"/>
    <n v="4"/>
    <m/>
    <n v="2"/>
    <n v="11"/>
    <n v="24"/>
    <m/>
    <m/>
    <n v="130"/>
    <n v="100"/>
    <m/>
    <n v="180"/>
    <n v="17"/>
    <n v="22"/>
    <n v="8"/>
    <m/>
    <n v="1"/>
    <m/>
    <n v="2"/>
    <m/>
    <m/>
    <n v="10"/>
    <n v="1"/>
    <n v="19"/>
    <n v="6"/>
    <n v="7"/>
    <n v="5"/>
    <n v="40"/>
    <n v="44"/>
    <n v="21"/>
    <n v="18"/>
    <m/>
    <n v="9"/>
    <n v="2"/>
    <m/>
    <m/>
    <n v="10"/>
    <n v="13"/>
    <n v="25"/>
    <m/>
    <m/>
    <m/>
    <m/>
    <m/>
    <m/>
    <m/>
    <m/>
    <m/>
    <n v="2"/>
    <m/>
    <m/>
    <m/>
    <m/>
    <m/>
    <n v="1"/>
    <n v="199"/>
    <m/>
    <n v="28"/>
    <m/>
    <m/>
    <n v="1"/>
    <n v="5"/>
    <n v="12"/>
    <m/>
    <n v="2"/>
    <m/>
    <n v="2"/>
    <n v="18"/>
    <m/>
    <m/>
    <m/>
    <m/>
    <m/>
    <n v="190"/>
    <n v="9517"/>
    <s v="Bootjack/CatheyÆs Valley/Coulterville/Don Pedro/El Portal/Fish Camp/Mariposa"/>
    <s v="Rural"/>
  </r>
  <r>
    <n v="106230949"/>
    <s v="230949"/>
    <x v="198"/>
    <s v="1 MADRONE STREET"/>
    <s v="WILLITS"/>
    <s v="95490"/>
    <x v="21"/>
    <x v="5"/>
    <x v="9"/>
    <x v="6"/>
    <x v="1"/>
    <x v="2"/>
    <n v="1311"/>
    <n v="174"/>
    <m/>
    <m/>
    <m/>
    <m/>
    <n v="683"/>
    <n v="802"/>
    <m/>
    <m/>
    <m/>
    <n v="19"/>
    <n v="39"/>
    <n v="69"/>
    <n v="94"/>
    <n v="100"/>
    <n v="222"/>
    <n v="308"/>
    <n v="289"/>
    <n v="345"/>
    <m/>
    <n v="1341"/>
    <n v="1"/>
    <n v="60"/>
    <n v="6"/>
    <n v="68"/>
    <m/>
    <n v="9"/>
    <n v="1101"/>
    <n v="1"/>
    <n v="16"/>
    <n v="30"/>
    <n v="186"/>
    <n v="7"/>
    <m/>
    <n v="2"/>
    <n v="142"/>
    <m/>
    <n v="737"/>
    <n v="748"/>
    <m/>
    <n v="372"/>
    <n v="1112"/>
    <m/>
    <n v="1"/>
    <n v="881"/>
    <n v="9"/>
    <m/>
    <n v="175"/>
    <n v="54"/>
    <n v="13"/>
    <n v="168"/>
    <m/>
    <n v="3"/>
    <n v="10"/>
    <n v="21"/>
    <n v="151"/>
    <m/>
    <m/>
    <n v="93"/>
    <n v="1392"/>
    <m/>
    <n v="879"/>
    <n v="287"/>
    <n v="255"/>
    <n v="14"/>
    <n v="1"/>
    <n v="24"/>
    <m/>
    <n v="24"/>
    <n v="1"/>
    <m/>
    <n v="55"/>
    <n v="26"/>
    <n v="59"/>
    <n v="16"/>
    <n v="14"/>
    <n v="17"/>
    <n v="92"/>
    <n v="107"/>
    <n v="133"/>
    <n v="32"/>
    <n v="2"/>
    <n v="73"/>
    <n v="297"/>
    <m/>
    <m/>
    <n v="23"/>
    <n v="390"/>
    <n v="149"/>
    <m/>
    <n v="12"/>
    <m/>
    <m/>
    <m/>
    <n v="1"/>
    <n v="8"/>
    <n v="22"/>
    <m/>
    <n v="83"/>
    <n v="5"/>
    <n v="1"/>
    <n v="12"/>
    <m/>
    <n v="528"/>
    <n v="58"/>
    <n v="122"/>
    <n v="21"/>
    <n v="612"/>
    <n v="35"/>
    <n v="13"/>
    <n v="13"/>
    <n v="125"/>
    <n v="203"/>
    <m/>
    <n v="13"/>
    <m/>
    <n v="72"/>
    <n v="105"/>
    <n v="9"/>
    <n v="4"/>
    <n v="6"/>
    <m/>
    <n v="13"/>
    <n v="874"/>
    <n v="5683"/>
    <s v="Brooktrails/Pine Mountain/Willits"/>
    <s v="Rural"/>
  </r>
  <r>
    <n v="106231013"/>
    <s v="231013"/>
    <x v="199"/>
    <s v="700 RIVER DRIVE"/>
    <s v="FORT BRAGG"/>
    <s v="95437"/>
    <x v="21"/>
    <x v="5"/>
    <x v="9"/>
    <x v="6"/>
    <x v="3"/>
    <x v="2"/>
    <n v="1157"/>
    <n v="208"/>
    <m/>
    <m/>
    <m/>
    <m/>
    <n v="579"/>
    <n v="786"/>
    <m/>
    <m/>
    <n v="140"/>
    <n v="8"/>
    <n v="23"/>
    <n v="102"/>
    <n v="96"/>
    <n v="74"/>
    <n v="131"/>
    <n v="262"/>
    <n v="251"/>
    <n v="278"/>
    <m/>
    <n v="1130"/>
    <n v="7"/>
    <n v="162"/>
    <n v="15"/>
    <n v="11"/>
    <n v="39"/>
    <n v="1"/>
    <n v="975"/>
    <n v="2"/>
    <n v="4"/>
    <n v="37"/>
    <n v="214"/>
    <m/>
    <n v="133"/>
    <m/>
    <m/>
    <m/>
    <n v="687"/>
    <n v="678"/>
    <m/>
    <n v="313"/>
    <n v="919"/>
    <n v="133"/>
    <m/>
    <n v="660"/>
    <n v="9"/>
    <m/>
    <n v="185"/>
    <n v="102"/>
    <n v="8"/>
    <n v="67"/>
    <n v="6"/>
    <m/>
    <n v="28"/>
    <n v="50"/>
    <n v="249"/>
    <n v="1"/>
    <m/>
    <n v="303"/>
    <n v="1062"/>
    <m/>
    <n v="740"/>
    <n v="432"/>
    <n v="177"/>
    <n v="3"/>
    <n v="3"/>
    <m/>
    <m/>
    <n v="10"/>
    <m/>
    <m/>
    <n v="44"/>
    <n v="30"/>
    <n v="38"/>
    <n v="9"/>
    <n v="30"/>
    <n v="33"/>
    <n v="139"/>
    <n v="169"/>
    <n v="177"/>
    <n v="58"/>
    <n v="144"/>
    <n v="58"/>
    <n v="125"/>
    <n v="1"/>
    <n v="2"/>
    <n v="56"/>
    <n v="78"/>
    <n v="41"/>
    <n v="133"/>
    <n v="2"/>
    <m/>
    <n v="1"/>
    <m/>
    <m/>
    <n v="14"/>
    <n v="21"/>
    <n v="1"/>
    <n v="112"/>
    <n v="5"/>
    <n v="2"/>
    <n v="7"/>
    <n v="137"/>
    <n v="122"/>
    <n v="29"/>
    <n v="90"/>
    <n v="4"/>
    <n v="818"/>
    <n v="2"/>
    <n v="3"/>
    <n v="10"/>
    <n v="57"/>
    <n v="50"/>
    <n v="1"/>
    <n v="5"/>
    <n v="3"/>
    <n v="6"/>
    <n v="76"/>
    <n v="9"/>
    <m/>
    <n v="3"/>
    <m/>
    <n v="2"/>
    <n v="1138"/>
    <n v="4730"/>
    <s v="Fort Bragg/Westport"/>
    <s v="Rural"/>
  </r>
  <r>
    <n v="106231396"/>
    <s v="231396"/>
    <x v="200"/>
    <s v="275 HOSPITAL DRIVE"/>
    <s v="UKIAH"/>
    <s v="95482"/>
    <x v="21"/>
    <x v="3"/>
    <x v="9"/>
    <x v="6"/>
    <x v="1"/>
    <x v="2"/>
    <n v="4483"/>
    <m/>
    <m/>
    <m/>
    <m/>
    <m/>
    <n v="1707"/>
    <n v="2776"/>
    <m/>
    <m/>
    <n v="878"/>
    <n v="45"/>
    <n v="124"/>
    <n v="635"/>
    <n v="509"/>
    <n v="274"/>
    <n v="443"/>
    <n v="643"/>
    <n v="455"/>
    <n v="477"/>
    <m/>
    <n v="3218"/>
    <n v="43"/>
    <n v="848"/>
    <n v="30"/>
    <n v="264"/>
    <n v="29"/>
    <n v="51"/>
    <n v="3461"/>
    <n v="19"/>
    <n v="18"/>
    <n v="8"/>
    <n v="23"/>
    <n v="1"/>
    <n v="819"/>
    <n v="9"/>
    <n v="125"/>
    <m/>
    <n v="2328"/>
    <n v="2155"/>
    <m/>
    <n v="481"/>
    <n v="3178"/>
    <n v="824"/>
    <m/>
    <n v="3367"/>
    <m/>
    <m/>
    <m/>
    <n v="147"/>
    <n v="27"/>
    <n v="328"/>
    <n v="11"/>
    <n v="5"/>
    <n v="42"/>
    <n v="74"/>
    <n v="482"/>
    <m/>
    <m/>
    <n v="624"/>
    <n v="3859"/>
    <m/>
    <n v="1429"/>
    <n v="2049"/>
    <n v="879"/>
    <n v="14"/>
    <n v="2"/>
    <n v="74"/>
    <m/>
    <n v="36"/>
    <m/>
    <m/>
    <n v="344"/>
    <n v="125"/>
    <n v="178"/>
    <n v="54"/>
    <n v="32"/>
    <n v="45"/>
    <n v="406"/>
    <n v="330"/>
    <n v="490"/>
    <n v="195"/>
    <n v="873"/>
    <n v="77"/>
    <n v="96"/>
    <m/>
    <n v="33"/>
    <n v="104"/>
    <n v="267"/>
    <n v="10"/>
    <n v="824"/>
    <n v="29"/>
    <n v="3"/>
    <m/>
    <m/>
    <n v="10"/>
    <n v="47"/>
    <n v="130"/>
    <n v="5"/>
    <n v="426"/>
    <n v="99"/>
    <n v="11"/>
    <n v="66"/>
    <n v="818"/>
    <n v="191"/>
    <n v="79"/>
    <n v="755"/>
    <n v="13"/>
    <n v="1801"/>
    <n v="14"/>
    <n v="3"/>
    <n v="43"/>
    <n v="208"/>
    <n v="160"/>
    <n v="1"/>
    <n v="14"/>
    <n v="8"/>
    <n v="24"/>
    <n v="182"/>
    <n v="22"/>
    <n v="8"/>
    <n v="3"/>
    <m/>
    <n v="21"/>
    <n v="3772"/>
    <n v="13795"/>
    <s v="Ukiah"/>
    <s v="Rural"/>
  </r>
  <r>
    <n v="106240924"/>
    <s v="240924"/>
    <x v="201"/>
    <s v="520 WEST I STREET"/>
    <s v="LOS BANOS"/>
    <s v="93635"/>
    <x v="22"/>
    <x v="5"/>
    <x v="40"/>
    <x v="8"/>
    <x v="1"/>
    <x v="2"/>
    <n v="2187"/>
    <m/>
    <m/>
    <m/>
    <m/>
    <m/>
    <n v="675"/>
    <n v="1512"/>
    <m/>
    <m/>
    <n v="716"/>
    <n v="13"/>
    <n v="87"/>
    <n v="435"/>
    <n v="285"/>
    <n v="108"/>
    <n v="116"/>
    <n v="111"/>
    <n v="135"/>
    <n v="181"/>
    <m/>
    <n v="515"/>
    <n v="61"/>
    <n v="1505"/>
    <n v="34"/>
    <n v="2"/>
    <n v="52"/>
    <n v="18"/>
    <n v="1438"/>
    <n v="3"/>
    <m/>
    <n v="38"/>
    <n v="8"/>
    <m/>
    <n v="699"/>
    <m/>
    <n v="1"/>
    <m/>
    <n v="731"/>
    <n v="1456"/>
    <m/>
    <n v="280"/>
    <n v="1205"/>
    <n v="700"/>
    <n v="2"/>
    <n v="1921"/>
    <m/>
    <m/>
    <m/>
    <n v="72"/>
    <n v="13"/>
    <n v="102"/>
    <m/>
    <m/>
    <n v="7"/>
    <n v="18"/>
    <n v="49"/>
    <n v="4"/>
    <n v="1"/>
    <n v="100"/>
    <n v="2087"/>
    <m/>
    <n v="438"/>
    <n v="1367"/>
    <n v="306"/>
    <n v="1"/>
    <m/>
    <n v="16"/>
    <m/>
    <n v="40"/>
    <n v="19"/>
    <m/>
    <n v="156"/>
    <n v="15"/>
    <n v="28"/>
    <n v="8"/>
    <n v="7"/>
    <n v="11"/>
    <n v="150"/>
    <n v="143"/>
    <n v="118"/>
    <n v="54"/>
    <n v="718"/>
    <n v="28"/>
    <n v="4"/>
    <m/>
    <n v="9"/>
    <n v="13"/>
    <n v="25"/>
    <m/>
    <n v="700"/>
    <n v="1"/>
    <m/>
    <m/>
    <m/>
    <n v="2"/>
    <n v="6"/>
    <n v="36"/>
    <m/>
    <n v="53"/>
    <n v="1"/>
    <n v="25"/>
    <n v="25"/>
    <n v="696"/>
    <n v="3"/>
    <n v="19"/>
    <n v="290"/>
    <m/>
    <n v="1030"/>
    <n v="1"/>
    <m/>
    <n v="3"/>
    <n v="24"/>
    <n v="18"/>
    <m/>
    <m/>
    <m/>
    <n v="6"/>
    <n v="28"/>
    <n v="7"/>
    <m/>
    <m/>
    <m/>
    <n v="2"/>
    <n v="2098"/>
    <n v="5290"/>
    <s v="Dos Palos/Gustine/Los Banos"/>
    <s v="Rural"/>
  </r>
  <r>
    <n v="106240942"/>
    <s v="240942"/>
    <x v="202"/>
    <s v="333  MERCY AVENUE"/>
    <s v="MERCED"/>
    <s v="95340"/>
    <x v="22"/>
    <x v="2"/>
    <x v="40"/>
    <x v="8"/>
    <x v="1"/>
    <x v="0"/>
    <n v="11127"/>
    <m/>
    <m/>
    <m/>
    <m/>
    <m/>
    <n v="4142"/>
    <n v="6985"/>
    <m/>
    <m/>
    <n v="2142"/>
    <n v="48"/>
    <n v="292"/>
    <n v="1545"/>
    <n v="1053"/>
    <n v="746"/>
    <n v="1153"/>
    <n v="1398"/>
    <n v="1320"/>
    <n v="1430"/>
    <m/>
    <n v="5140"/>
    <n v="622"/>
    <n v="4597"/>
    <n v="691"/>
    <n v="9"/>
    <n v="50"/>
    <n v="18"/>
    <n v="8621"/>
    <n v="31"/>
    <n v="1"/>
    <n v="333"/>
    <n v="10"/>
    <n v="22"/>
    <n v="2092"/>
    <n v="11"/>
    <n v="6"/>
    <m/>
    <n v="5788"/>
    <n v="5339"/>
    <m/>
    <n v="2665"/>
    <n v="6363"/>
    <n v="2099"/>
    <m/>
    <n v="8272"/>
    <m/>
    <m/>
    <m/>
    <n v="353"/>
    <n v="101"/>
    <n v="1263"/>
    <n v="29"/>
    <n v="16"/>
    <n v="108"/>
    <n v="225"/>
    <n v="758"/>
    <n v="2"/>
    <m/>
    <n v="508"/>
    <n v="10619"/>
    <m/>
    <n v="3924"/>
    <n v="4588"/>
    <n v="2392"/>
    <n v="57"/>
    <m/>
    <n v="116"/>
    <n v="16"/>
    <n v="34"/>
    <m/>
    <m/>
    <n v="862"/>
    <n v="211"/>
    <n v="353"/>
    <n v="108"/>
    <n v="46"/>
    <n v="123"/>
    <n v="1018"/>
    <n v="1039"/>
    <n v="967"/>
    <n v="477"/>
    <n v="2228"/>
    <n v="190"/>
    <n v="587"/>
    <n v="4"/>
    <n v="20"/>
    <n v="262"/>
    <n v="512"/>
    <n v="19"/>
    <n v="2101"/>
    <n v="55"/>
    <n v="5"/>
    <n v="2"/>
    <n v="2"/>
    <n v="14"/>
    <n v="144"/>
    <n v="497"/>
    <n v="23"/>
    <n v="928"/>
    <n v="55"/>
    <n v="23"/>
    <n v="192"/>
    <n v="2085"/>
    <n v="829"/>
    <n v="143"/>
    <n v="1179"/>
    <n v="34"/>
    <n v="4917"/>
    <n v="9"/>
    <n v="4"/>
    <n v="31"/>
    <n v="400"/>
    <n v="263"/>
    <n v="2"/>
    <n v="12"/>
    <n v="28"/>
    <n v="118"/>
    <n v="321"/>
    <n v="29"/>
    <n v="6"/>
    <n v="3"/>
    <m/>
    <n v="26"/>
    <n v="9875"/>
    <n v="39283"/>
    <s v="Merced Central and North/Merced Southeast"/>
    <s v="Urban"/>
  </r>
  <r>
    <n v="106244027"/>
    <s v="244027"/>
    <x v="203"/>
    <s v="300 EAST 15TH STREET"/>
    <s v="MERCED"/>
    <s v="95340"/>
    <x v="22"/>
    <x v="5"/>
    <x v="40"/>
    <x v="8"/>
    <x v="0"/>
    <x v="0"/>
    <m/>
    <m/>
    <n v="527"/>
    <m/>
    <m/>
    <m/>
    <n v="297"/>
    <n v="230"/>
    <m/>
    <m/>
    <m/>
    <m/>
    <n v="49"/>
    <n v="138"/>
    <n v="129"/>
    <n v="126"/>
    <n v="66"/>
    <n v="15"/>
    <n v="2"/>
    <n v="2"/>
    <m/>
    <n v="236"/>
    <n v="56"/>
    <n v="173"/>
    <n v="27"/>
    <n v="5"/>
    <n v="12"/>
    <n v="18"/>
    <n v="496"/>
    <n v="14"/>
    <m/>
    <n v="1"/>
    <n v="2"/>
    <n v="7"/>
    <m/>
    <n v="7"/>
    <m/>
    <m/>
    <m/>
    <n v="527"/>
    <m/>
    <n v="53"/>
    <n v="474"/>
    <m/>
    <m/>
    <n v="462"/>
    <m/>
    <m/>
    <m/>
    <n v="17"/>
    <n v="5"/>
    <m/>
    <n v="29"/>
    <n v="10"/>
    <m/>
    <m/>
    <m/>
    <n v="4"/>
    <m/>
    <n v="1"/>
    <n v="526"/>
    <m/>
    <n v="72"/>
    <n v="367"/>
    <n v="12"/>
    <m/>
    <m/>
    <n v="10"/>
    <m/>
    <n v="66"/>
    <m/>
    <m/>
    <m/>
    <m/>
    <m/>
    <m/>
    <n v="527"/>
    <m/>
    <m/>
    <m/>
    <m/>
    <m/>
    <m/>
    <m/>
    <m/>
    <m/>
    <m/>
    <m/>
    <m/>
    <m/>
    <m/>
    <m/>
    <m/>
    <m/>
    <m/>
    <m/>
    <m/>
    <m/>
    <m/>
    <m/>
    <m/>
    <m/>
    <m/>
    <m/>
    <m/>
    <m/>
    <m/>
    <m/>
    <n v="527"/>
    <m/>
    <m/>
    <m/>
    <m/>
    <m/>
    <m/>
    <m/>
    <m/>
    <m/>
    <m/>
    <m/>
    <m/>
    <m/>
    <m/>
    <m/>
    <n v="527"/>
    <n v="2314"/>
    <s v="Merced Central and North/Merced Southeast"/>
    <s v="Urban"/>
  </r>
  <r>
    <n v="106250955"/>
    <s v="250955"/>
    <x v="204"/>
    <s v="741 N. MAIN STREET"/>
    <s v="CEDARVILLE"/>
    <s v="96104"/>
    <x v="23"/>
    <x v="5"/>
    <x v="17"/>
    <x v="7"/>
    <x v="3"/>
    <x v="2"/>
    <n v="7"/>
    <n v="16"/>
    <m/>
    <m/>
    <m/>
    <m/>
    <n v="14"/>
    <n v="9"/>
    <m/>
    <m/>
    <m/>
    <m/>
    <m/>
    <n v="1"/>
    <n v="1"/>
    <m/>
    <m/>
    <n v="5"/>
    <n v="6"/>
    <n v="10"/>
    <m/>
    <n v="23"/>
    <m/>
    <m/>
    <m/>
    <m/>
    <m/>
    <m/>
    <n v="13"/>
    <n v="1"/>
    <m/>
    <n v="3"/>
    <n v="6"/>
    <m/>
    <m/>
    <m/>
    <m/>
    <m/>
    <n v="5"/>
    <n v="18"/>
    <m/>
    <n v="13"/>
    <n v="10"/>
    <m/>
    <m/>
    <n v="5"/>
    <n v="2"/>
    <m/>
    <n v="4"/>
    <n v="2"/>
    <n v="1"/>
    <n v="3"/>
    <m/>
    <m/>
    <m/>
    <n v="6"/>
    <m/>
    <m/>
    <m/>
    <n v="20"/>
    <n v="3"/>
    <m/>
    <n v="10"/>
    <n v="9"/>
    <n v="3"/>
    <m/>
    <m/>
    <n v="1"/>
    <m/>
    <m/>
    <m/>
    <m/>
    <m/>
    <n v="4"/>
    <n v="3"/>
    <m/>
    <n v="6"/>
    <n v="1"/>
    <m/>
    <n v="4"/>
    <m/>
    <m/>
    <m/>
    <m/>
    <m/>
    <m/>
    <m/>
    <n v="3"/>
    <n v="1"/>
    <n v="1"/>
    <m/>
    <m/>
    <m/>
    <m/>
    <m/>
    <m/>
    <m/>
    <m/>
    <m/>
    <m/>
    <m/>
    <m/>
    <m/>
    <m/>
    <m/>
    <m/>
    <m/>
    <m/>
    <n v="23"/>
    <m/>
    <m/>
    <m/>
    <m/>
    <m/>
    <m/>
    <n v="1"/>
    <m/>
    <m/>
    <m/>
    <m/>
    <m/>
    <m/>
    <m/>
    <m/>
    <n v="22"/>
    <n v="4570"/>
    <s v="Surprise Valley"/>
    <s v="Frontier"/>
  </r>
  <r>
    <n v="106250956"/>
    <s v="250956"/>
    <x v="205"/>
    <s v="228 WEST MCDOWELL AVENUE"/>
    <s v="ALTURAS"/>
    <s v="96101"/>
    <x v="23"/>
    <x v="3"/>
    <x v="17"/>
    <x v="7"/>
    <x v="3"/>
    <x v="2"/>
    <n v="157"/>
    <n v="66"/>
    <m/>
    <m/>
    <m/>
    <m/>
    <n v="87"/>
    <n v="136"/>
    <m/>
    <m/>
    <n v="3"/>
    <n v="2"/>
    <n v="2"/>
    <n v="7"/>
    <n v="8"/>
    <n v="13"/>
    <n v="32"/>
    <n v="35"/>
    <n v="50"/>
    <n v="71"/>
    <m/>
    <n v="203"/>
    <n v="1"/>
    <n v="10"/>
    <n v="4"/>
    <n v="5"/>
    <m/>
    <m/>
    <n v="167"/>
    <m/>
    <n v="1"/>
    <n v="13"/>
    <n v="41"/>
    <m/>
    <n v="1"/>
    <m/>
    <m/>
    <m/>
    <n v="139"/>
    <n v="84"/>
    <m/>
    <n v="59"/>
    <n v="163"/>
    <n v="1"/>
    <m/>
    <n v="130"/>
    <n v="8"/>
    <m/>
    <n v="27"/>
    <n v="21"/>
    <n v="3"/>
    <n v="1"/>
    <n v="2"/>
    <m/>
    <n v="3"/>
    <n v="28"/>
    <m/>
    <m/>
    <m/>
    <n v="67"/>
    <n v="156"/>
    <m/>
    <n v="125"/>
    <n v="69"/>
    <n v="13"/>
    <n v="1"/>
    <m/>
    <m/>
    <n v="1"/>
    <n v="14"/>
    <m/>
    <m/>
    <n v="9"/>
    <n v="9"/>
    <n v="19"/>
    <n v="1"/>
    <n v="17"/>
    <n v="7"/>
    <n v="31"/>
    <n v="40"/>
    <n v="12"/>
    <n v="11"/>
    <n v="1"/>
    <n v="5"/>
    <n v="2"/>
    <m/>
    <m/>
    <n v="13"/>
    <n v="19"/>
    <n v="26"/>
    <n v="1"/>
    <m/>
    <m/>
    <m/>
    <m/>
    <m/>
    <n v="1"/>
    <m/>
    <m/>
    <m/>
    <m/>
    <m/>
    <m/>
    <n v="1"/>
    <m/>
    <n v="3"/>
    <n v="141"/>
    <m/>
    <n v="77"/>
    <n v="1"/>
    <m/>
    <n v="1"/>
    <n v="7"/>
    <n v="12"/>
    <m/>
    <n v="2"/>
    <m/>
    <n v="3"/>
    <n v="22"/>
    <n v="2"/>
    <m/>
    <m/>
    <m/>
    <n v="9"/>
    <n v="164"/>
    <n v="17178"/>
    <s v="Alturas/Canby"/>
    <s v="Frontier"/>
  </r>
  <r>
    <n v="106260011"/>
    <s v="260011"/>
    <x v="206"/>
    <s v="85 SIERRA PARK ROAD"/>
    <s v="MAMMOTH LAKES"/>
    <s v="93546"/>
    <x v="24"/>
    <x v="5"/>
    <x v="5"/>
    <x v="3"/>
    <x v="3"/>
    <x v="2"/>
    <n v="645"/>
    <m/>
    <m/>
    <m/>
    <m/>
    <m/>
    <n v="303"/>
    <n v="342"/>
    <m/>
    <m/>
    <n v="99"/>
    <n v="8"/>
    <n v="23"/>
    <n v="88"/>
    <n v="88"/>
    <n v="56"/>
    <n v="92"/>
    <n v="96"/>
    <n v="62"/>
    <n v="33"/>
    <m/>
    <n v="432"/>
    <n v="5"/>
    <n v="138"/>
    <n v="15"/>
    <n v="17"/>
    <n v="29"/>
    <n v="9"/>
    <n v="545"/>
    <m/>
    <m/>
    <m/>
    <n v="4"/>
    <m/>
    <n v="96"/>
    <m/>
    <m/>
    <m/>
    <n v="287"/>
    <n v="358"/>
    <m/>
    <n v="218"/>
    <n v="331"/>
    <n v="96"/>
    <m/>
    <n v="573"/>
    <m/>
    <m/>
    <m/>
    <n v="41"/>
    <n v="4"/>
    <n v="18"/>
    <m/>
    <m/>
    <n v="1"/>
    <n v="2"/>
    <n v="6"/>
    <m/>
    <m/>
    <n v="13"/>
    <n v="632"/>
    <m/>
    <n v="138"/>
    <n v="203"/>
    <n v="267"/>
    <n v="14"/>
    <n v="1"/>
    <n v="2"/>
    <n v="1"/>
    <n v="11"/>
    <n v="4"/>
    <n v="4"/>
    <n v="11"/>
    <n v="11"/>
    <n v="11"/>
    <n v="2"/>
    <n v="3"/>
    <n v="6"/>
    <n v="12"/>
    <n v="28"/>
    <n v="66"/>
    <n v="32"/>
    <n v="99"/>
    <n v="10"/>
    <n v="85"/>
    <n v="3"/>
    <n v="2"/>
    <n v="14"/>
    <n v="153"/>
    <n v="1"/>
    <n v="96"/>
    <n v="1"/>
    <m/>
    <m/>
    <m/>
    <m/>
    <n v="15"/>
    <n v="2"/>
    <n v="1"/>
    <n v="41"/>
    <n v="21"/>
    <n v="14"/>
    <n v="7"/>
    <n v="92"/>
    <n v="179"/>
    <n v="9"/>
    <n v="32"/>
    <n v="10"/>
    <n v="221"/>
    <n v="8"/>
    <n v="15"/>
    <m/>
    <n v="43"/>
    <n v="71"/>
    <m/>
    <n v="4"/>
    <n v="1"/>
    <n v="29"/>
    <n v="9"/>
    <n v="1"/>
    <n v="1"/>
    <n v="2"/>
    <m/>
    <n v="3"/>
    <n v="458"/>
    <n v="1315"/>
    <s v="Mammoth Lakes"/>
    <s v="Rural"/>
  </r>
  <r>
    <n v="106270744"/>
    <s v="270744"/>
    <x v="207"/>
    <s v="23625 W. R. HOLMAN HIGHWAY"/>
    <s v="MONTEREY"/>
    <s v="93940"/>
    <x v="25"/>
    <x v="0"/>
    <x v="41"/>
    <x v="24"/>
    <x v="1"/>
    <x v="0"/>
    <n v="11351"/>
    <m/>
    <n v="472"/>
    <m/>
    <n v="192"/>
    <m/>
    <n v="5055"/>
    <n v="6960"/>
    <m/>
    <m/>
    <n v="1291"/>
    <n v="172"/>
    <n v="195"/>
    <n v="963"/>
    <n v="1293"/>
    <n v="847"/>
    <n v="1348"/>
    <n v="1828"/>
    <n v="1804"/>
    <n v="2274"/>
    <m/>
    <n v="8083"/>
    <n v="612"/>
    <n v="1479"/>
    <n v="815"/>
    <n v="25"/>
    <n v="909"/>
    <n v="92"/>
    <n v="10482"/>
    <n v="14"/>
    <n v="3"/>
    <n v="44"/>
    <n v="297"/>
    <m/>
    <n v="1173"/>
    <n v="2"/>
    <m/>
    <m/>
    <n v="6743"/>
    <n v="5272"/>
    <m/>
    <n v="2985"/>
    <n v="7853"/>
    <n v="1177"/>
    <m/>
    <n v="8107"/>
    <n v="7"/>
    <n v="255"/>
    <m/>
    <n v="126"/>
    <n v="28"/>
    <n v="1371"/>
    <n v="1"/>
    <m/>
    <n v="106"/>
    <n v="301"/>
    <n v="1712"/>
    <n v="1"/>
    <m/>
    <n v="1482"/>
    <n v="10533"/>
    <m/>
    <n v="5272"/>
    <n v="1764"/>
    <n v="3394"/>
    <n v="84"/>
    <m/>
    <n v="1157"/>
    <m/>
    <n v="320"/>
    <n v="24"/>
    <m/>
    <n v="625"/>
    <n v="612"/>
    <n v="415"/>
    <n v="81"/>
    <n v="1018"/>
    <n v="169"/>
    <n v="1540"/>
    <n v="875"/>
    <n v="1323"/>
    <n v="301"/>
    <n v="1258"/>
    <n v="264"/>
    <n v="964"/>
    <n v="25"/>
    <n v="42"/>
    <n v="212"/>
    <n v="842"/>
    <n v="271"/>
    <n v="1178"/>
    <n v="224"/>
    <n v="37"/>
    <n v="5"/>
    <n v="1"/>
    <n v="66"/>
    <n v="220"/>
    <n v="984"/>
    <n v="29"/>
    <n v="1394"/>
    <n v="73"/>
    <n v="303"/>
    <n v="121"/>
    <n v="1167"/>
    <n v="1307"/>
    <n v="250"/>
    <n v="1276"/>
    <n v="52"/>
    <n v="4506"/>
    <n v="31"/>
    <n v="31"/>
    <n v="46"/>
    <n v="508"/>
    <n v="571"/>
    <m/>
    <n v="19"/>
    <n v="27"/>
    <n v="96"/>
    <n v="495"/>
    <n v="98"/>
    <n v="18"/>
    <n v="18"/>
    <m/>
    <n v="14"/>
    <n v="10043"/>
    <n v="55157"/>
    <s v="Carmel/Del Rey Oaks/Monterey/Pacific Grove/Sand City/Seaside"/>
    <s v="Urban"/>
  </r>
  <r>
    <n v="106270777"/>
    <s v="270777"/>
    <x v="208"/>
    <s v="300 CANAL STREET"/>
    <s v="KING CITY"/>
    <s v="93930"/>
    <x v="25"/>
    <x v="4"/>
    <x v="42"/>
    <x v="8"/>
    <x v="1"/>
    <x v="2"/>
    <n v="1578"/>
    <n v="149"/>
    <m/>
    <m/>
    <m/>
    <m/>
    <n v="614"/>
    <n v="1113"/>
    <m/>
    <m/>
    <n v="491"/>
    <n v="57"/>
    <n v="90"/>
    <n v="356"/>
    <n v="204"/>
    <n v="80"/>
    <n v="91"/>
    <n v="97"/>
    <n v="109"/>
    <n v="152"/>
    <m/>
    <n v="326"/>
    <n v="6"/>
    <n v="1384"/>
    <n v="7"/>
    <n v="2"/>
    <n v="2"/>
    <m/>
    <n v="1138"/>
    <m/>
    <m/>
    <n v="12"/>
    <n v="100"/>
    <n v="28"/>
    <n v="449"/>
    <m/>
    <m/>
    <m/>
    <n v="545"/>
    <n v="1182"/>
    <m/>
    <n v="135"/>
    <n v="1143"/>
    <n v="449"/>
    <m/>
    <n v="1468"/>
    <n v="13"/>
    <m/>
    <n v="101"/>
    <n v="59"/>
    <m/>
    <n v="7"/>
    <n v="2"/>
    <m/>
    <n v="10"/>
    <n v="27"/>
    <n v="40"/>
    <m/>
    <m/>
    <n v="46"/>
    <n v="1681"/>
    <m/>
    <n v="289"/>
    <n v="1104"/>
    <n v="279"/>
    <n v="8"/>
    <m/>
    <n v="14"/>
    <m/>
    <n v="33"/>
    <m/>
    <m/>
    <n v="36"/>
    <n v="5"/>
    <n v="48"/>
    <n v="7"/>
    <n v="14"/>
    <n v="7"/>
    <n v="46"/>
    <n v="126"/>
    <n v="197"/>
    <n v="58"/>
    <n v="485"/>
    <n v="29"/>
    <n v="20"/>
    <m/>
    <n v="12"/>
    <n v="14"/>
    <n v="69"/>
    <n v="104"/>
    <n v="450"/>
    <n v="4"/>
    <m/>
    <m/>
    <m/>
    <n v="1"/>
    <n v="2"/>
    <n v="17"/>
    <m/>
    <n v="128"/>
    <n v="3"/>
    <n v="4"/>
    <n v="26"/>
    <n v="445"/>
    <n v="58"/>
    <n v="17"/>
    <n v="466"/>
    <n v="5"/>
    <n v="551"/>
    <n v="4"/>
    <n v="2"/>
    <n v="1"/>
    <n v="30"/>
    <n v="40"/>
    <m/>
    <n v="2"/>
    <n v="3"/>
    <n v="12"/>
    <n v="16"/>
    <n v="2"/>
    <n v="2"/>
    <n v="4"/>
    <m/>
    <n v="4"/>
    <n v="1605"/>
    <n v="20701"/>
    <s v="King City/San Lucas"/>
    <s v="Rural"/>
  </r>
  <r>
    <n v="106270875"/>
    <s v="270875"/>
    <x v="209"/>
    <s v="450 EAST ROMIE LANE"/>
    <s v="SALINAS"/>
    <s v="93901"/>
    <x v="25"/>
    <x v="0"/>
    <x v="42"/>
    <x v="8"/>
    <x v="3"/>
    <x v="0"/>
    <n v="11436"/>
    <m/>
    <m/>
    <m/>
    <m/>
    <m/>
    <n v="4610"/>
    <n v="6825"/>
    <m/>
    <n v="1"/>
    <n v="1941"/>
    <n v="185"/>
    <n v="277"/>
    <n v="1369"/>
    <n v="1273"/>
    <n v="804"/>
    <n v="1273"/>
    <n v="1401"/>
    <n v="1380"/>
    <n v="1533"/>
    <m/>
    <n v="3397"/>
    <n v="215"/>
    <n v="6563"/>
    <n v="500"/>
    <n v="14"/>
    <n v="745"/>
    <n v="2"/>
    <n v="9352"/>
    <n v="1"/>
    <n v="46"/>
    <n v="80"/>
    <n v="95"/>
    <m/>
    <n v="1825"/>
    <n v="37"/>
    <m/>
    <m/>
    <n v="5946"/>
    <n v="5490"/>
    <m/>
    <n v="1682"/>
    <n v="7937"/>
    <n v="1817"/>
    <m/>
    <n v="7774"/>
    <n v="1"/>
    <n v="7"/>
    <m/>
    <n v="44"/>
    <n v="350"/>
    <n v="1060"/>
    <n v="21"/>
    <n v="63"/>
    <n v="60"/>
    <n v="254"/>
    <n v="1802"/>
    <m/>
    <m/>
    <n v="769"/>
    <n v="10667"/>
    <m/>
    <n v="3966"/>
    <n v="3273"/>
    <n v="3881"/>
    <n v="92"/>
    <m/>
    <n v="103"/>
    <m/>
    <n v="121"/>
    <m/>
    <m/>
    <n v="770"/>
    <n v="436"/>
    <n v="373"/>
    <n v="57"/>
    <n v="40"/>
    <n v="142"/>
    <n v="1467"/>
    <n v="775"/>
    <n v="1239"/>
    <n v="467"/>
    <n v="1956"/>
    <n v="228"/>
    <n v="679"/>
    <n v="25"/>
    <n v="46"/>
    <n v="192"/>
    <n v="685"/>
    <n v="43"/>
    <n v="1816"/>
    <n v="202"/>
    <n v="53"/>
    <n v="1"/>
    <n v="3"/>
    <n v="65"/>
    <n v="228"/>
    <n v="1071"/>
    <n v="25"/>
    <n v="1258"/>
    <n v="120"/>
    <n v="54"/>
    <n v="164"/>
    <n v="1796"/>
    <n v="895"/>
    <n v="199"/>
    <n v="848"/>
    <n v="18"/>
    <n v="4436"/>
    <n v="25"/>
    <n v="9"/>
    <n v="43"/>
    <n v="383"/>
    <n v="348"/>
    <n v="1"/>
    <n v="11"/>
    <n v="15"/>
    <n v="89"/>
    <n v="750"/>
    <n v="14"/>
    <n v="16"/>
    <n v="5"/>
    <m/>
    <n v="55"/>
    <n v="9672"/>
    <n v="45532"/>
    <s v="Salinas/Spreckels"/>
    <s v="Urban"/>
  </r>
  <r>
    <n v="106274043"/>
    <s v="274043"/>
    <x v="210"/>
    <s v="1441 CONSTITUTION BOULEVARD"/>
    <s v="SALINAS"/>
    <s v="93906"/>
    <x v="25"/>
    <x v="2"/>
    <x v="42"/>
    <x v="8"/>
    <x v="0"/>
    <x v="0"/>
    <n v="8592"/>
    <m/>
    <n v="812"/>
    <m/>
    <n v="503"/>
    <m/>
    <n v="3821"/>
    <n v="6081"/>
    <n v="5"/>
    <m/>
    <n v="2754"/>
    <n v="214"/>
    <n v="410"/>
    <n v="2176"/>
    <n v="1459"/>
    <n v="764"/>
    <n v="810"/>
    <n v="572"/>
    <n v="417"/>
    <n v="331"/>
    <m/>
    <n v="1606"/>
    <n v="224"/>
    <n v="7696"/>
    <n v="295"/>
    <n v="41"/>
    <n v="27"/>
    <n v="18"/>
    <n v="6014"/>
    <n v="75"/>
    <n v="300"/>
    <n v="32"/>
    <n v="649"/>
    <n v="125"/>
    <n v="2519"/>
    <n v="193"/>
    <m/>
    <m/>
    <n v="3482"/>
    <n v="6425"/>
    <m/>
    <n v="503"/>
    <n v="6875"/>
    <n v="2529"/>
    <m/>
    <n v="7860"/>
    <n v="46"/>
    <n v="199"/>
    <m/>
    <n v="116"/>
    <n v="40"/>
    <n v="237"/>
    <n v="197"/>
    <n v="228"/>
    <n v="92"/>
    <n v="71"/>
    <n v="786"/>
    <n v="35"/>
    <m/>
    <n v="130"/>
    <n v="9777"/>
    <m/>
    <n v="1261"/>
    <n v="7011"/>
    <n v="1022"/>
    <n v="30"/>
    <n v="5"/>
    <n v="415"/>
    <n v="41"/>
    <n v="122"/>
    <m/>
    <m/>
    <n v="164"/>
    <n v="87"/>
    <n v="286"/>
    <n v="38"/>
    <n v="941"/>
    <n v="50"/>
    <n v="383"/>
    <n v="369"/>
    <n v="643"/>
    <n v="216"/>
    <n v="2752"/>
    <n v="140"/>
    <n v="130"/>
    <n v="7"/>
    <n v="103"/>
    <n v="186"/>
    <n v="367"/>
    <n v="525"/>
    <n v="2520"/>
    <n v="63"/>
    <n v="3"/>
    <n v="8"/>
    <m/>
    <n v="18"/>
    <n v="53"/>
    <n v="179"/>
    <n v="3"/>
    <n v="708"/>
    <n v="41"/>
    <n v="36"/>
    <n v="90"/>
    <n v="2518"/>
    <n v="250"/>
    <n v="138"/>
    <n v="1562"/>
    <n v="1"/>
    <n v="4236"/>
    <n v="83"/>
    <n v="7"/>
    <n v="51"/>
    <n v="77"/>
    <n v="151"/>
    <n v="1"/>
    <n v="6"/>
    <n v="9"/>
    <n v="53"/>
    <n v="110"/>
    <n v="113"/>
    <n v="48"/>
    <n v="3"/>
    <m/>
    <n v="37"/>
    <n v="9158"/>
    <n v="38207"/>
    <s v="Salinas/Spreckels"/>
    <s v="Urban"/>
  </r>
  <r>
    <n v="106281047"/>
    <s v="281047"/>
    <x v="211"/>
    <s v="1000 TRANCAS STREET"/>
    <s v="NAPA"/>
    <s v="94558"/>
    <x v="26"/>
    <x v="0"/>
    <x v="16"/>
    <x v="5"/>
    <x v="1"/>
    <x v="0"/>
    <n v="7158"/>
    <m/>
    <m/>
    <m/>
    <n v="213"/>
    <m/>
    <n v="3378"/>
    <n v="3991"/>
    <n v="2"/>
    <m/>
    <n v="864"/>
    <n v="36"/>
    <n v="102"/>
    <n v="645"/>
    <n v="652"/>
    <n v="500"/>
    <n v="845"/>
    <n v="1115"/>
    <n v="1043"/>
    <n v="1569"/>
    <m/>
    <n v="5400"/>
    <n v="99"/>
    <n v="1442"/>
    <n v="190"/>
    <n v="1"/>
    <n v="45"/>
    <n v="194"/>
    <n v="5566"/>
    <n v="118"/>
    <n v="9"/>
    <n v="295"/>
    <n v="262"/>
    <n v="106"/>
    <n v="831"/>
    <n v="23"/>
    <n v="161"/>
    <m/>
    <n v="4006"/>
    <n v="3365"/>
    <m/>
    <n v="894"/>
    <n v="5637"/>
    <n v="834"/>
    <n v="6"/>
    <n v="4841"/>
    <n v="13"/>
    <n v="104"/>
    <m/>
    <n v="283"/>
    <n v="138"/>
    <n v="1027"/>
    <n v="36"/>
    <n v="44"/>
    <n v="50"/>
    <n v="196"/>
    <n v="620"/>
    <n v="19"/>
    <m/>
    <n v="935"/>
    <n v="6436"/>
    <m/>
    <n v="3416"/>
    <n v="1930"/>
    <n v="1593"/>
    <n v="59"/>
    <m/>
    <n v="179"/>
    <n v="3"/>
    <n v="191"/>
    <m/>
    <m/>
    <n v="510"/>
    <n v="243"/>
    <n v="220"/>
    <n v="52"/>
    <n v="56"/>
    <n v="138"/>
    <n v="1052"/>
    <n v="527"/>
    <n v="707"/>
    <n v="347"/>
    <n v="901"/>
    <n v="153"/>
    <n v="463"/>
    <n v="10"/>
    <n v="17"/>
    <n v="160"/>
    <n v="735"/>
    <n v="249"/>
    <n v="831"/>
    <n v="107"/>
    <n v="9"/>
    <n v="3"/>
    <m/>
    <n v="32"/>
    <n v="128"/>
    <n v="680"/>
    <n v="34"/>
    <n v="615"/>
    <n v="101"/>
    <n v="103"/>
    <n v="66"/>
    <n v="835"/>
    <n v="650"/>
    <n v="143"/>
    <n v="1172"/>
    <n v="29"/>
    <n v="2664"/>
    <n v="84"/>
    <n v="23"/>
    <n v="23"/>
    <n v="571"/>
    <n v="320"/>
    <n v="1"/>
    <n v="33"/>
    <n v="30"/>
    <n v="64"/>
    <n v="463"/>
    <n v="30"/>
    <n v="10"/>
    <n v="12"/>
    <m/>
    <n v="51"/>
    <n v="5656"/>
    <n v="32536"/>
    <s v="Napa Central"/>
    <s v="Urban"/>
  </r>
  <r>
    <n v="106281078"/>
    <s v="281078"/>
    <x v="212"/>
    <s v="10 WOODLAND RD."/>
    <s v="ST. HELENA"/>
    <s v="94574"/>
    <x v="26"/>
    <x v="2"/>
    <x v="16"/>
    <x v="5"/>
    <x v="1"/>
    <x v="0"/>
    <n v="4470"/>
    <m/>
    <n v="774"/>
    <m/>
    <m/>
    <m/>
    <n v="2479"/>
    <n v="2764"/>
    <m/>
    <n v="1"/>
    <n v="254"/>
    <m/>
    <n v="34"/>
    <n v="441"/>
    <n v="513"/>
    <n v="467"/>
    <n v="822"/>
    <n v="1149"/>
    <n v="925"/>
    <n v="639"/>
    <m/>
    <n v="4272"/>
    <n v="122"/>
    <n v="511"/>
    <n v="73"/>
    <n v="39"/>
    <n v="113"/>
    <n v="114"/>
    <n v="3247"/>
    <n v="25"/>
    <n v="45"/>
    <n v="18"/>
    <n v="223"/>
    <n v="31"/>
    <n v="252"/>
    <n v="2"/>
    <n v="1401"/>
    <m/>
    <n v="1113"/>
    <n v="4131"/>
    <m/>
    <n v="1359"/>
    <n v="3631"/>
    <n v="253"/>
    <n v="1"/>
    <n v="3972"/>
    <n v="20"/>
    <n v="54"/>
    <m/>
    <n v="66"/>
    <n v="61"/>
    <n v="437"/>
    <n v="170"/>
    <n v="3"/>
    <n v="60"/>
    <n v="92"/>
    <n v="308"/>
    <m/>
    <n v="1"/>
    <n v="151"/>
    <n v="5093"/>
    <m/>
    <n v="2339"/>
    <n v="1447"/>
    <n v="1295"/>
    <n v="27"/>
    <n v="6"/>
    <n v="80"/>
    <m/>
    <n v="48"/>
    <m/>
    <n v="2"/>
    <n v="268"/>
    <n v="143"/>
    <n v="108"/>
    <n v="30"/>
    <n v="1047"/>
    <n v="43"/>
    <n v="902"/>
    <n v="231"/>
    <n v="265"/>
    <n v="141"/>
    <n v="270"/>
    <n v="40"/>
    <n v="1004"/>
    <n v="6"/>
    <n v="2"/>
    <n v="104"/>
    <n v="365"/>
    <n v="22"/>
    <n v="253"/>
    <n v="11"/>
    <n v="10"/>
    <m/>
    <n v="1"/>
    <n v="11"/>
    <n v="119"/>
    <n v="880"/>
    <n v="7"/>
    <n v="261"/>
    <n v="45"/>
    <n v="38"/>
    <n v="19"/>
    <n v="255"/>
    <n v="1080"/>
    <n v="47"/>
    <n v="952"/>
    <n v="62"/>
    <n v="1446"/>
    <n v="5"/>
    <n v="3"/>
    <n v="46"/>
    <n v="482"/>
    <n v="130"/>
    <m/>
    <n v="16"/>
    <n v="7"/>
    <n v="58"/>
    <n v="311"/>
    <n v="49"/>
    <n v="13"/>
    <n v="11"/>
    <m/>
    <n v="35"/>
    <n v="4078"/>
    <n v="22538"/>
    <s v="Angwin/Deer Park/St. Helena"/>
    <s v="Rural"/>
  </r>
  <r>
    <n v="106291023"/>
    <s v="291023"/>
    <x v="213"/>
    <s v="155 GLASSON WAY"/>
    <s v="GRASS VALLEY"/>
    <s v="95945"/>
    <x v="27"/>
    <x v="4"/>
    <x v="17"/>
    <x v="7"/>
    <x v="1"/>
    <x v="2"/>
    <n v="5345"/>
    <m/>
    <m/>
    <m/>
    <m/>
    <m/>
    <n v="2277"/>
    <n v="3067"/>
    <m/>
    <n v="1"/>
    <n v="480"/>
    <n v="35"/>
    <n v="90"/>
    <n v="431"/>
    <n v="360"/>
    <n v="335"/>
    <n v="666"/>
    <n v="843"/>
    <n v="864"/>
    <n v="1241"/>
    <m/>
    <n v="5086"/>
    <n v="34"/>
    <n v="98"/>
    <n v="37"/>
    <n v="15"/>
    <n v="9"/>
    <n v="66"/>
    <n v="4655"/>
    <n v="14"/>
    <n v="69"/>
    <n v="129"/>
    <n v="19"/>
    <n v="2"/>
    <n v="439"/>
    <n v="16"/>
    <n v="1"/>
    <n v="1"/>
    <n v="4002"/>
    <n v="1343"/>
    <m/>
    <n v="363"/>
    <n v="4541"/>
    <n v="441"/>
    <m/>
    <n v="3488"/>
    <m/>
    <m/>
    <m/>
    <n v="179"/>
    <n v="74"/>
    <n v="878"/>
    <n v="12"/>
    <n v="12"/>
    <n v="52"/>
    <n v="114"/>
    <n v="472"/>
    <n v="64"/>
    <m/>
    <n v="803"/>
    <n v="4542"/>
    <m/>
    <n v="2716"/>
    <n v="1340"/>
    <n v="1062"/>
    <n v="27"/>
    <n v="3"/>
    <n v="85"/>
    <m/>
    <n v="112"/>
    <m/>
    <m/>
    <n v="489"/>
    <n v="155"/>
    <n v="151"/>
    <n v="61"/>
    <n v="73"/>
    <n v="98"/>
    <n v="630"/>
    <n v="625"/>
    <n v="704"/>
    <n v="269"/>
    <n v="493"/>
    <n v="129"/>
    <n v="191"/>
    <n v="2"/>
    <n v="24"/>
    <n v="204"/>
    <n v="593"/>
    <n v="13"/>
    <n v="441"/>
    <n v="23"/>
    <n v="9"/>
    <n v="1"/>
    <m/>
    <n v="16"/>
    <n v="84"/>
    <n v="136"/>
    <n v="6"/>
    <n v="501"/>
    <n v="74"/>
    <n v="117"/>
    <n v="71"/>
    <n v="442"/>
    <n v="429"/>
    <n v="70"/>
    <n v="2176"/>
    <n v="6"/>
    <n v="1184"/>
    <n v="26"/>
    <n v="12"/>
    <n v="75"/>
    <n v="246"/>
    <n v="345"/>
    <n v="4"/>
    <n v="26"/>
    <n v="17"/>
    <n v="64"/>
    <n v="515"/>
    <n v="38"/>
    <n v="2"/>
    <n v="21"/>
    <m/>
    <n v="65"/>
    <n v="3889"/>
    <n v="18452"/>
    <s v="Grass Valley/Nevada City/Penn Valley/Rough and Ready/Wildwood"/>
    <s v="Rural"/>
  </r>
  <r>
    <n v="106291053"/>
    <s v="291053"/>
    <x v="214"/>
    <s v="10121 PINE AVE"/>
    <s v="TRUCKEE"/>
    <s v="96161"/>
    <x v="27"/>
    <x v="3"/>
    <x v="17"/>
    <x v="7"/>
    <x v="3"/>
    <x v="2"/>
    <n v="1978"/>
    <n v="44"/>
    <m/>
    <m/>
    <m/>
    <m/>
    <n v="805"/>
    <n v="1217"/>
    <m/>
    <m/>
    <n v="380"/>
    <n v="23"/>
    <n v="37"/>
    <n v="199"/>
    <n v="283"/>
    <n v="150"/>
    <n v="211"/>
    <n v="323"/>
    <n v="229"/>
    <n v="187"/>
    <m/>
    <n v="1579"/>
    <n v="6"/>
    <n v="326"/>
    <n v="23"/>
    <n v="1"/>
    <n v="15"/>
    <n v="72"/>
    <n v="1555"/>
    <n v="2"/>
    <n v="17"/>
    <n v="14"/>
    <n v="44"/>
    <n v="1"/>
    <n v="366"/>
    <m/>
    <n v="23"/>
    <m/>
    <n v="783"/>
    <n v="1238"/>
    <n v="1"/>
    <n v="482"/>
    <n v="1170"/>
    <n v="368"/>
    <n v="2"/>
    <n v="1656"/>
    <n v="3"/>
    <n v="1"/>
    <n v="67"/>
    <n v="82"/>
    <n v="5"/>
    <n v="25"/>
    <m/>
    <m/>
    <n v="8"/>
    <n v="21"/>
    <n v="139"/>
    <n v="15"/>
    <m/>
    <n v="156"/>
    <n v="1864"/>
    <n v="2"/>
    <n v="641"/>
    <n v="495"/>
    <n v="776"/>
    <n v="17"/>
    <n v="2"/>
    <n v="12"/>
    <m/>
    <n v="76"/>
    <n v="3"/>
    <m/>
    <n v="44"/>
    <n v="49"/>
    <n v="38"/>
    <n v="14"/>
    <n v="20"/>
    <n v="28"/>
    <n v="101"/>
    <n v="143"/>
    <n v="211"/>
    <n v="31"/>
    <n v="380"/>
    <n v="18"/>
    <n v="223"/>
    <n v="2"/>
    <n v="6"/>
    <n v="21"/>
    <n v="253"/>
    <n v="71"/>
    <n v="369"/>
    <n v="7"/>
    <m/>
    <m/>
    <m/>
    <n v="4"/>
    <n v="34"/>
    <n v="13"/>
    <n v="6"/>
    <n v="193"/>
    <m/>
    <n v="84"/>
    <n v="11"/>
    <n v="369"/>
    <n v="351"/>
    <n v="17"/>
    <n v="131"/>
    <n v="28"/>
    <n v="774"/>
    <n v="11"/>
    <n v="14"/>
    <n v="3"/>
    <n v="109"/>
    <n v="130"/>
    <m/>
    <n v="7"/>
    <n v="2"/>
    <n v="29"/>
    <n v="72"/>
    <n v="8"/>
    <m/>
    <n v="1"/>
    <m/>
    <n v="8"/>
    <n v="1628"/>
    <n v="7141"/>
    <s v="North Bloomfield/North San Juan/Truckee"/>
    <s v="Rural"/>
  </r>
  <r>
    <n v="106300032"/>
    <s v="300032"/>
    <x v="215"/>
    <s v="1201 West La Veta Avenue"/>
    <s v="ORANGE"/>
    <s v="92868"/>
    <x v="28"/>
    <x v="0"/>
    <x v="43"/>
    <x v="25"/>
    <x v="1"/>
    <x v="0"/>
    <n v="11428"/>
    <m/>
    <m/>
    <m/>
    <m/>
    <m/>
    <n v="6219"/>
    <n v="5208"/>
    <m/>
    <n v="1"/>
    <n v="3092"/>
    <n v="4767"/>
    <n v="3366"/>
    <n v="202"/>
    <m/>
    <m/>
    <m/>
    <m/>
    <m/>
    <m/>
    <n v="1"/>
    <n v="3675"/>
    <n v="274"/>
    <n v="5906"/>
    <n v="872"/>
    <n v="11"/>
    <n v="583"/>
    <n v="107"/>
    <n v="10620"/>
    <n v="4"/>
    <n v="1"/>
    <n v="3"/>
    <n v="800"/>
    <m/>
    <m/>
    <m/>
    <m/>
    <m/>
    <n v="5454"/>
    <n v="5974"/>
    <m/>
    <n v="1813"/>
    <n v="9191"/>
    <n v="424"/>
    <m/>
    <n v="11169"/>
    <m/>
    <m/>
    <m/>
    <n v="130"/>
    <m/>
    <n v="28"/>
    <n v="7"/>
    <n v="1"/>
    <n v="5"/>
    <n v="78"/>
    <m/>
    <n v="10"/>
    <m/>
    <n v="9"/>
    <n v="11419"/>
    <m/>
    <n v="21"/>
    <n v="6768"/>
    <n v="4383"/>
    <m/>
    <m/>
    <n v="163"/>
    <m/>
    <n v="91"/>
    <n v="2"/>
    <m/>
    <n v="461"/>
    <n v="367"/>
    <n v="490"/>
    <n v="307"/>
    <n v="70"/>
    <n v="1165"/>
    <n v="205"/>
    <n v="1877"/>
    <n v="1529"/>
    <n v="424"/>
    <m/>
    <n v="276"/>
    <n v="250"/>
    <n v="627"/>
    <n v="997"/>
    <n v="1150"/>
    <n v="754"/>
    <n v="478"/>
    <m/>
    <n v="834"/>
    <n v="5"/>
    <n v="8"/>
    <n v="25"/>
    <n v="111"/>
    <n v="255"/>
    <n v="418"/>
    <n v="109"/>
    <n v="1351"/>
    <n v="94"/>
    <n v="32"/>
    <n v="42"/>
    <m/>
    <n v="283"/>
    <n v="236"/>
    <n v="1695"/>
    <n v="9"/>
    <n v="5921"/>
    <n v="4"/>
    <n v="5"/>
    <n v="38"/>
    <n v="574"/>
    <n v="101"/>
    <n v="1"/>
    <n v="27"/>
    <n v="77"/>
    <n v="90"/>
    <n v="280"/>
    <n v="31"/>
    <n v="10"/>
    <n v="17"/>
    <m/>
    <n v="41"/>
    <n v="10132"/>
    <n v="58539"/>
    <s v="City of Orange South/Santa Ana North/Tustin Foothills/Tustin West"/>
    <s v="Urban"/>
  </r>
  <r>
    <n v="106300225"/>
    <s v="300225"/>
    <x v="216"/>
    <s v="9920 TALBERT AVENUE"/>
    <s v="FOUNTAIN VALLEY"/>
    <s v="92708"/>
    <x v="28"/>
    <x v="0"/>
    <x v="44"/>
    <x v="26"/>
    <x v="1"/>
    <x v="0"/>
    <n v="13348"/>
    <m/>
    <m/>
    <m/>
    <m/>
    <m/>
    <n v="5396"/>
    <n v="7952"/>
    <m/>
    <m/>
    <n v="1594"/>
    <n v="1"/>
    <n v="76"/>
    <n v="1042"/>
    <n v="1504"/>
    <n v="1352"/>
    <n v="1863"/>
    <n v="1871"/>
    <n v="2005"/>
    <n v="2040"/>
    <m/>
    <n v="6987"/>
    <n v="250"/>
    <n v="2811"/>
    <n v="2997"/>
    <n v="5"/>
    <n v="291"/>
    <n v="7"/>
    <n v="11325"/>
    <n v="23"/>
    <m/>
    <n v="61"/>
    <n v="303"/>
    <m/>
    <n v="1570"/>
    <m/>
    <n v="66"/>
    <m/>
    <n v="7143"/>
    <n v="6205"/>
    <m/>
    <n v="3129"/>
    <n v="8650"/>
    <n v="1569"/>
    <m/>
    <n v="9609"/>
    <n v="8"/>
    <m/>
    <m/>
    <n v="161"/>
    <n v="75"/>
    <n v="1432"/>
    <n v="23"/>
    <m/>
    <m/>
    <n v="222"/>
    <n v="1818"/>
    <m/>
    <m/>
    <n v="586"/>
    <n v="12762"/>
    <m/>
    <n v="5397"/>
    <n v="2251"/>
    <n v="5277"/>
    <n v="73"/>
    <n v="5"/>
    <n v="111"/>
    <m/>
    <n v="234"/>
    <m/>
    <m/>
    <n v="769"/>
    <n v="844"/>
    <n v="631"/>
    <n v="163"/>
    <n v="95"/>
    <n v="246"/>
    <n v="1560"/>
    <n v="664"/>
    <n v="1743"/>
    <n v="716"/>
    <n v="1664"/>
    <n v="209"/>
    <n v="813"/>
    <n v="16"/>
    <n v="22"/>
    <n v="616"/>
    <n v="906"/>
    <n v="100"/>
    <n v="1571"/>
    <n v="218"/>
    <n v="26"/>
    <n v="2"/>
    <m/>
    <n v="19"/>
    <n v="265"/>
    <n v="900"/>
    <n v="47"/>
    <n v="2172"/>
    <n v="187"/>
    <n v="293"/>
    <n v="275"/>
    <n v="1580"/>
    <n v="1092"/>
    <n v="230"/>
    <n v="3026"/>
    <n v="48"/>
    <n v="2968"/>
    <n v="14"/>
    <n v="6"/>
    <n v="32"/>
    <n v="1077"/>
    <n v="451"/>
    <n v="1"/>
    <n v="25"/>
    <n v="35"/>
    <n v="116"/>
    <n v="638"/>
    <n v="20"/>
    <n v="8"/>
    <n v="21"/>
    <m/>
    <n v="34"/>
    <n v="10870"/>
    <n v="48325"/>
    <s v="Fountain Valley/Huntington Beach Central"/>
    <s v="Urban"/>
  </r>
  <r>
    <n v="106301098"/>
    <s v="301098"/>
    <x v="217"/>
    <s v="1111 WEST LA PALMA AVENUE"/>
    <s v="ANAHEIM"/>
    <s v="92801"/>
    <x v="28"/>
    <x v="0"/>
    <x v="45"/>
    <x v="27"/>
    <x v="2"/>
    <x v="0"/>
    <n v="13295"/>
    <m/>
    <m/>
    <m/>
    <m/>
    <m/>
    <n v="5570"/>
    <n v="7724"/>
    <m/>
    <n v="1"/>
    <n v="1787"/>
    <m/>
    <n v="260"/>
    <n v="1325"/>
    <n v="1362"/>
    <n v="1152"/>
    <n v="1919"/>
    <n v="1865"/>
    <n v="1653"/>
    <n v="1972"/>
    <m/>
    <n v="5401"/>
    <n v="449"/>
    <n v="5215"/>
    <n v="1590"/>
    <n v="3"/>
    <n v="634"/>
    <n v="3"/>
    <n v="10618"/>
    <n v="134"/>
    <n v="10"/>
    <n v="484"/>
    <n v="246"/>
    <n v="41"/>
    <n v="1704"/>
    <n v="2"/>
    <n v="50"/>
    <n v="6"/>
    <n v="8045"/>
    <n v="5244"/>
    <n v="6"/>
    <n v="1325"/>
    <n v="10203"/>
    <n v="1761"/>
    <n v="6"/>
    <n v="9151"/>
    <n v="1"/>
    <m/>
    <m/>
    <n v="288"/>
    <n v="110"/>
    <n v="1924"/>
    <n v="53"/>
    <n v="2"/>
    <n v="263"/>
    <n v="203"/>
    <n v="1172"/>
    <n v="122"/>
    <n v="6"/>
    <n v="159"/>
    <n v="13078"/>
    <n v="58"/>
    <n v="4392"/>
    <n v="5280"/>
    <n v="3011"/>
    <n v="69"/>
    <n v="15"/>
    <n v="26"/>
    <n v="52"/>
    <n v="444"/>
    <n v="6"/>
    <m/>
    <n v="668"/>
    <n v="461"/>
    <n v="558"/>
    <n v="195"/>
    <n v="189"/>
    <n v="183"/>
    <n v="2008"/>
    <n v="908"/>
    <n v="1494"/>
    <n v="785"/>
    <n v="1889"/>
    <n v="253"/>
    <n v="493"/>
    <n v="7"/>
    <n v="75"/>
    <n v="615"/>
    <n v="707"/>
    <n v="99"/>
    <n v="1708"/>
    <n v="141"/>
    <n v="17"/>
    <n v="1"/>
    <n v="2"/>
    <n v="14"/>
    <n v="235"/>
    <n v="1702"/>
    <n v="36"/>
    <n v="1430"/>
    <n v="198"/>
    <n v="84"/>
    <n v="166"/>
    <n v="1711"/>
    <n v="649"/>
    <n v="209"/>
    <n v="1293"/>
    <n v="22"/>
    <n v="5385"/>
    <n v="12"/>
    <n v="3"/>
    <n v="48"/>
    <n v="740"/>
    <n v="335"/>
    <n v="2"/>
    <n v="19"/>
    <n v="24"/>
    <n v="144"/>
    <n v="458"/>
    <n v="30"/>
    <n v="15"/>
    <n v="35"/>
    <m/>
    <n v="41"/>
    <n v="11389"/>
    <n v="52871"/>
    <s v="Anaheim Central"/>
    <s v="Urban"/>
  </r>
  <r>
    <n v="106301127"/>
    <s v="301127"/>
    <x v="218"/>
    <s v="875 NORTH BREA BOULEVARD"/>
    <s v="BREA"/>
    <s v="92621-2699"/>
    <x v="28"/>
    <x v="3"/>
    <x v="46"/>
    <x v="27"/>
    <x v="2"/>
    <x v="0"/>
    <n v="419"/>
    <n v="294"/>
    <m/>
    <m/>
    <m/>
    <m/>
    <n v="376"/>
    <n v="337"/>
    <m/>
    <m/>
    <m/>
    <m/>
    <m/>
    <n v="14"/>
    <n v="15"/>
    <n v="45"/>
    <n v="65"/>
    <n v="127"/>
    <n v="220"/>
    <n v="227"/>
    <m/>
    <n v="450"/>
    <n v="28"/>
    <n v="98"/>
    <n v="94"/>
    <m/>
    <n v="17"/>
    <n v="26"/>
    <n v="2"/>
    <n v="1"/>
    <m/>
    <n v="7"/>
    <n v="698"/>
    <n v="5"/>
    <m/>
    <m/>
    <m/>
    <m/>
    <m/>
    <n v="713"/>
    <m/>
    <n v="710"/>
    <n v="3"/>
    <m/>
    <m/>
    <n v="140"/>
    <n v="12"/>
    <m/>
    <n v="84"/>
    <n v="88"/>
    <n v="71"/>
    <n v="162"/>
    <n v="4"/>
    <m/>
    <n v="2"/>
    <n v="104"/>
    <n v="44"/>
    <n v="2"/>
    <m/>
    <n v="72"/>
    <n v="641"/>
    <m/>
    <n v="522"/>
    <n v="39"/>
    <n v="142"/>
    <m/>
    <m/>
    <m/>
    <m/>
    <n v="10"/>
    <m/>
    <m/>
    <n v="128"/>
    <n v="15"/>
    <n v="8"/>
    <m/>
    <m/>
    <n v="20"/>
    <n v="47"/>
    <n v="307"/>
    <n v="32"/>
    <n v="45"/>
    <m/>
    <n v="30"/>
    <n v="16"/>
    <n v="1"/>
    <m/>
    <n v="8"/>
    <n v="44"/>
    <n v="12"/>
    <m/>
    <m/>
    <m/>
    <m/>
    <m/>
    <m/>
    <n v="8"/>
    <n v="74"/>
    <m/>
    <n v="21"/>
    <n v="1"/>
    <m/>
    <m/>
    <m/>
    <n v="8"/>
    <n v="15"/>
    <n v="154"/>
    <m/>
    <n v="432"/>
    <n v="3"/>
    <m/>
    <m/>
    <n v="114"/>
    <n v="2"/>
    <m/>
    <m/>
    <m/>
    <n v="26"/>
    <n v="23"/>
    <m/>
    <n v="1"/>
    <m/>
    <m/>
    <n v="8"/>
    <n v="536"/>
    <n v="25584"/>
    <s v="Brea West/Fullerton North/La Habra"/>
    <s v="Urban"/>
  </r>
  <r>
    <n v="106301140"/>
    <s v="301140"/>
    <x v="219"/>
    <s v="2601 EAST CHAPMAN AVENUE"/>
    <s v="ORANGE"/>
    <s v="92869"/>
    <x v="28"/>
    <x v="4"/>
    <x v="43"/>
    <x v="25"/>
    <x v="2"/>
    <x v="0"/>
    <n v="1920"/>
    <n v="34"/>
    <n v="239"/>
    <m/>
    <m/>
    <m/>
    <n v="1037"/>
    <n v="1156"/>
    <m/>
    <m/>
    <m/>
    <m/>
    <n v="53"/>
    <n v="231"/>
    <n v="243"/>
    <n v="339"/>
    <n v="437"/>
    <n v="337"/>
    <n v="252"/>
    <n v="301"/>
    <m/>
    <n v="1425"/>
    <n v="88"/>
    <n v="519"/>
    <n v="90"/>
    <n v="5"/>
    <n v="46"/>
    <n v="20"/>
    <n v="1843"/>
    <n v="48"/>
    <n v="1"/>
    <n v="120"/>
    <n v="131"/>
    <n v="42"/>
    <m/>
    <m/>
    <n v="8"/>
    <m/>
    <n v="1053"/>
    <n v="1140"/>
    <m/>
    <n v="930"/>
    <n v="1262"/>
    <m/>
    <n v="1"/>
    <n v="1257"/>
    <n v="48"/>
    <n v="27"/>
    <n v="25"/>
    <n v="55"/>
    <n v="26"/>
    <n v="269"/>
    <n v="202"/>
    <m/>
    <n v="98"/>
    <n v="33"/>
    <n v="146"/>
    <n v="7"/>
    <m/>
    <n v="54"/>
    <n v="2139"/>
    <m/>
    <n v="824"/>
    <n v="347"/>
    <n v="873"/>
    <n v="80"/>
    <m/>
    <n v="19"/>
    <n v="6"/>
    <n v="44"/>
    <m/>
    <m/>
    <n v="74"/>
    <n v="39"/>
    <n v="322"/>
    <n v="5"/>
    <n v="731"/>
    <n v="41"/>
    <n v="125"/>
    <n v="123"/>
    <n v="213"/>
    <n v="57"/>
    <n v="4"/>
    <n v="50"/>
    <n v="255"/>
    <n v="2"/>
    <m/>
    <n v="29"/>
    <n v="99"/>
    <n v="24"/>
    <m/>
    <n v="27"/>
    <n v="4"/>
    <m/>
    <m/>
    <n v="1"/>
    <n v="17"/>
    <n v="31"/>
    <m/>
    <n v="401"/>
    <n v="3"/>
    <n v="1"/>
    <n v="4"/>
    <m/>
    <n v="287"/>
    <n v="30"/>
    <n v="606"/>
    <n v="42"/>
    <n v="739"/>
    <n v="4"/>
    <n v="2"/>
    <n v="10"/>
    <n v="110"/>
    <n v="66"/>
    <m/>
    <n v="8"/>
    <n v="4"/>
    <n v="43"/>
    <n v="52"/>
    <n v="3"/>
    <n v="1"/>
    <n v="8"/>
    <m/>
    <n v="8"/>
    <n v="1874"/>
    <n v="24115"/>
    <s v="Anaheim Hills/City of Orange East/Villa Park"/>
    <s v="Urban"/>
  </r>
  <r>
    <n v="106301155"/>
    <s v="301155"/>
    <x v="220"/>
    <s v="301 VICTORIA STREET"/>
    <s v="COSTA MESA"/>
    <s v="92627"/>
    <x v="28"/>
    <x v="4"/>
    <x v="47"/>
    <x v="25"/>
    <x v="2"/>
    <x v="0"/>
    <n v="1018"/>
    <m/>
    <n v="2641"/>
    <m/>
    <m/>
    <m/>
    <n v="1931"/>
    <n v="1728"/>
    <m/>
    <m/>
    <m/>
    <m/>
    <n v="983"/>
    <n v="694"/>
    <n v="563"/>
    <n v="609"/>
    <n v="603"/>
    <n v="174"/>
    <n v="31"/>
    <n v="2"/>
    <m/>
    <n v="1901"/>
    <n v="380"/>
    <n v="1171"/>
    <n v="123"/>
    <n v="6"/>
    <n v="73"/>
    <n v="5"/>
    <n v="1013"/>
    <n v="156"/>
    <m/>
    <n v="1"/>
    <n v="427"/>
    <n v="408"/>
    <m/>
    <m/>
    <n v="1654"/>
    <m/>
    <m/>
    <n v="3659"/>
    <m/>
    <n v="6"/>
    <n v="3653"/>
    <m/>
    <m/>
    <n v="2465"/>
    <n v="12"/>
    <n v="16"/>
    <m/>
    <n v="20"/>
    <n v="31"/>
    <n v="85"/>
    <n v="433"/>
    <n v="5"/>
    <n v="592"/>
    <m/>
    <m/>
    <m/>
    <m/>
    <m/>
    <n v="3659"/>
    <m/>
    <n v="203"/>
    <n v="2356"/>
    <n v="850"/>
    <n v="2"/>
    <n v="113"/>
    <n v="34"/>
    <n v="12"/>
    <n v="38"/>
    <n v="28"/>
    <n v="23"/>
    <n v="1"/>
    <m/>
    <n v="5"/>
    <n v="2"/>
    <n v="3603"/>
    <n v="2"/>
    <n v="6"/>
    <n v="5"/>
    <n v="2"/>
    <n v="6"/>
    <m/>
    <n v="14"/>
    <n v="3"/>
    <m/>
    <m/>
    <n v="1"/>
    <n v="4"/>
    <n v="5"/>
    <m/>
    <m/>
    <m/>
    <n v="1"/>
    <m/>
    <m/>
    <m/>
    <m/>
    <m/>
    <m/>
    <m/>
    <m/>
    <m/>
    <m/>
    <m/>
    <n v="4"/>
    <n v="1140"/>
    <m/>
    <n v="2514"/>
    <m/>
    <n v="1"/>
    <n v="1"/>
    <n v="3"/>
    <n v="18"/>
    <n v="1"/>
    <n v="7"/>
    <n v="2"/>
    <n v="48"/>
    <n v="3"/>
    <n v="58"/>
    <n v="21"/>
    <m/>
    <m/>
    <n v="13"/>
    <n v="3483"/>
    <n v="35115"/>
    <s v="Costa Mesa"/>
    <s v="Urban"/>
  </r>
  <r>
    <n v="106301175"/>
    <s v="301175"/>
    <x v="221"/>
    <s v="17100 EUCLID STREET"/>
    <s v="FOUNTAIN VALLEY"/>
    <s v="92708"/>
    <x v="28"/>
    <x v="0"/>
    <x v="44"/>
    <x v="26"/>
    <x v="2"/>
    <x v="0"/>
    <n v="21720"/>
    <m/>
    <m/>
    <m/>
    <m/>
    <m/>
    <n v="8875"/>
    <n v="12845"/>
    <m/>
    <m/>
    <n v="4127"/>
    <n v="753"/>
    <n v="779"/>
    <n v="2185"/>
    <n v="2806"/>
    <n v="1836"/>
    <n v="2545"/>
    <n v="2349"/>
    <n v="2108"/>
    <n v="2232"/>
    <m/>
    <n v="4776"/>
    <n v="299"/>
    <n v="6200"/>
    <n v="9107"/>
    <n v="16"/>
    <n v="1103"/>
    <n v="219"/>
    <n v="15502"/>
    <n v="109"/>
    <n v="32"/>
    <n v="573"/>
    <n v="364"/>
    <m/>
    <n v="3706"/>
    <n v="3"/>
    <n v="1431"/>
    <m/>
    <n v="9944"/>
    <n v="11776"/>
    <m/>
    <n v="2665"/>
    <n v="15346"/>
    <n v="3709"/>
    <m/>
    <n v="15706"/>
    <m/>
    <m/>
    <m/>
    <n v="259"/>
    <n v="125"/>
    <n v="2651"/>
    <n v="47"/>
    <n v="3"/>
    <n v="266"/>
    <n v="366"/>
    <n v="2295"/>
    <n v="2"/>
    <m/>
    <n v="299"/>
    <n v="21411"/>
    <n v="10"/>
    <n v="5421"/>
    <n v="8108"/>
    <n v="3305"/>
    <n v="83"/>
    <n v="16"/>
    <n v="408"/>
    <n v="43"/>
    <n v="2725"/>
    <n v="1611"/>
    <m/>
    <n v="934"/>
    <n v="825"/>
    <n v="933"/>
    <n v="243"/>
    <n v="159"/>
    <n v="384"/>
    <n v="2332"/>
    <n v="1464"/>
    <n v="2121"/>
    <n v="909"/>
    <n v="3855"/>
    <n v="434"/>
    <n v="1155"/>
    <n v="44"/>
    <n v="132"/>
    <n v="744"/>
    <n v="1235"/>
    <n v="107"/>
    <n v="3710"/>
    <n v="346"/>
    <n v="47"/>
    <n v="1"/>
    <n v="6"/>
    <n v="49"/>
    <n v="342"/>
    <n v="1842"/>
    <n v="55"/>
    <n v="2470"/>
    <n v="187"/>
    <n v="181"/>
    <n v="366"/>
    <n v="3728"/>
    <n v="1473"/>
    <n v="278"/>
    <n v="5828"/>
    <n v="37"/>
    <n v="4484"/>
    <n v="36"/>
    <n v="17"/>
    <n v="82"/>
    <n v="1021"/>
    <n v="581"/>
    <n v="1"/>
    <n v="20"/>
    <n v="48"/>
    <n v="143"/>
    <n v="613"/>
    <n v="54"/>
    <n v="15"/>
    <n v="18"/>
    <m/>
    <n v="41"/>
    <n v="19030"/>
    <n v="94365"/>
    <s v="Fountain Valley/Huntington Beach Central"/>
    <s v="Urban"/>
  </r>
  <r>
    <n v="106301188"/>
    <s v="301188"/>
    <x v="222"/>
    <s v="1025 SOUTH ANAHEIM BLVD."/>
    <s v="ANAHEIM"/>
    <s v="92805"/>
    <x v="28"/>
    <x v="2"/>
    <x v="45"/>
    <x v="26"/>
    <x v="2"/>
    <x v="0"/>
    <n v="3989"/>
    <m/>
    <n v="2907"/>
    <m/>
    <m/>
    <m/>
    <n v="3112"/>
    <n v="3784"/>
    <m/>
    <m/>
    <n v="1149"/>
    <m/>
    <n v="254"/>
    <n v="1471"/>
    <n v="1278"/>
    <n v="1002"/>
    <n v="884"/>
    <n v="513"/>
    <n v="194"/>
    <n v="151"/>
    <m/>
    <n v="2433"/>
    <n v="201"/>
    <n v="3318"/>
    <n v="413"/>
    <n v="5"/>
    <n v="408"/>
    <n v="118"/>
    <n v="3438"/>
    <n v="111"/>
    <n v="1"/>
    <n v="54"/>
    <n v="155"/>
    <n v="44"/>
    <n v="1149"/>
    <n v="331"/>
    <n v="1613"/>
    <m/>
    <n v="2324"/>
    <n v="4572"/>
    <m/>
    <n v="850"/>
    <n v="4895"/>
    <n v="1149"/>
    <n v="2"/>
    <n v="5513"/>
    <n v="29"/>
    <n v="39"/>
    <m/>
    <n v="134"/>
    <n v="61"/>
    <n v="230"/>
    <n v="193"/>
    <n v="370"/>
    <n v="228"/>
    <n v="48"/>
    <n v="44"/>
    <n v="7"/>
    <m/>
    <n v="9"/>
    <n v="6887"/>
    <m/>
    <n v="1441"/>
    <n v="3745"/>
    <n v="810"/>
    <n v="6"/>
    <m/>
    <n v="738"/>
    <n v="28"/>
    <n v="126"/>
    <m/>
    <n v="2"/>
    <n v="139"/>
    <n v="65"/>
    <n v="72"/>
    <n v="34"/>
    <n v="2947"/>
    <n v="37"/>
    <n v="234"/>
    <n v="117"/>
    <n v="260"/>
    <n v="105"/>
    <n v="1325"/>
    <n v="66"/>
    <n v="72"/>
    <n v="1"/>
    <m/>
    <n v="105"/>
    <n v="132"/>
    <n v="35"/>
    <n v="1149"/>
    <n v="7"/>
    <m/>
    <n v="3"/>
    <m/>
    <n v="5"/>
    <n v="16"/>
    <n v="188"/>
    <n v="3"/>
    <n v="232"/>
    <n v="19"/>
    <n v="28"/>
    <n v="95"/>
    <n v="1194"/>
    <n v="106"/>
    <n v="33"/>
    <n v="190"/>
    <n v="3"/>
    <n v="4774"/>
    <n v="9"/>
    <n v="1"/>
    <n v="5"/>
    <n v="73"/>
    <n v="83"/>
    <n v="2"/>
    <n v="8"/>
    <n v="12"/>
    <n v="94"/>
    <n v="57"/>
    <n v="76"/>
    <n v="22"/>
    <n v="12"/>
    <m/>
    <n v="11"/>
    <n v="6431"/>
    <n v="40594"/>
    <s v="Anaheim Central"/>
    <s v="Urban"/>
  </r>
  <r>
    <n v="106301205"/>
    <s v="301205"/>
    <x v="223"/>
    <s v="1 HOAG DRIVE"/>
    <s v="NEWPORT BEACH"/>
    <s v="92663"/>
    <x v="28"/>
    <x v="1"/>
    <x v="47"/>
    <x v="25"/>
    <x v="1"/>
    <x v="0"/>
    <n v="30154"/>
    <m/>
    <m/>
    <n v="673"/>
    <m/>
    <m/>
    <n v="12244"/>
    <n v="18583"/>
    <m/>
    <m/>
    <n v="6293"/>
    <m/>
    <n v="247"/>
    <n v="2472"/>
    <n v="5410"/>
    <n v="2083"/>
    <n v="2763"/>
    <n v="3243"/>
    <n v="3674"/>
    <n v="4642"/>
    <m/>
    <n v="22791"/>
    <n v="391"/>
    <n v="3227"/>
    <n v="4155"/>
    <n v="22"/>
    <n v="153"/>
    <n v="88"/>
    <n v="24104"/>
    <m/>
    <n v="5"/>
    <n v="107"/>
    <n v="297"/>
    <n v="1"/>
    <n v="6256"/>
    <m/>
    <n v="56"/>
    <n v="1"/>
    <n v="14285"/>
    <n v="16541"/>
    <n v="1"/>
    <n v="9672"/>
    <n v="14899"/>
    <n v="6256"/>
    <m/>
    <n v="26103"/>
    <n v="1"/>
    <m/>
    <m/>
    <n v="282"/>
    <n v="236"/>
    <n v="2545"/>
    <n v="439"/>
    <n v="3"/>
    <n v="209"/>
    <n v="518"/>
    <n v="436"/>
    <n v="55"/>
    <m/>
    <n v="1213"/>
    <n v="29614"/>
    <m/>
    <n v="10055"/>
    <n v="3320"/>
    <n v="16653"/>
    <n v="57"/>
    <n v="12"/>
    <n v="152"/>
    <n v="30"/>
    <n v="532"/>
    <n v="16"/>
    <m/>
    <n v="2246"/>
    <n v="1536"/>
    <n v="645"/>
    <n v="179"/>
    <n v="834"/>
    <n v="511"/>
    <n v="3082"/>
    <n v="1524"/>
    <n v="3211"/>
    <n v="1113"/>
    <n v="6483"/>
    <n v="454"/>
    <n v="488"/>
    <n v="26"/>
    <n v="38"/>
    <n v="377"/>
    <n v="1663"/>
    <n v="162"/>
    <n v="6255"/>
    <n v="683"/>
    <n v="38"/>
    <n v="11"/>
    <n v="3"/>
    <n v="44"/>
    <n v="625"/>
    <n v="1990"/>
    <n v="81"/>
    <n v="3091"/>
    <n v="355"/>
    <n v="1988"/>
    <n v="302"/>
    <n v="6135"/>
    <n v="805"/>
    <n v="337"/>
    <n v="5970"/>
    <n v="87"/>
    <n v="8282"/>
    <n v="41"/>
    <n v="21"/>
    <n v="129"/>
    <n v="1893"/>
    <n v="840"/>
    <m/>
    <n v="53"/>
    <n v="113"/>
    <n v="233"/>
    <n v="1774"/>
    <n v="82"/>
    <n v="20"/>
    <n v="30"/>
    <m/>
    <n v="49"/>
    <n v="25549"/>
    <n v="114049"/>
    <s v="Costa Mesa"/>
    <s v="Urban"/>
  </r>
  <r>
    <n v="106301209"/>
    <s v="301209"/>
    <x v="224"/>
    <s v="17772 BEACH BOULEVARD"/>
    <s v="HUNTINGTON BEACH"/>
    <s v="92647"/>
    <x v="28"/>
    <x v="4"/>
    <x v="44"/>
    <x v="26"/>
    <x v="1"/>
    <x v="0"/>
    <n v="3063"/>
    <m/>
    <n v="391"/>
    <m/>
    <m/>
    <m/>
    <n v="1831"/>
    <n v="1623"/>
    <m/>
    <m/>
    <m/>
    <m/>
    <n v="24"/>
    <n v="202"/>
    <n v="286"/>
    <n v="515"/>
    <n v="722"/>
    <n v="601"/>
    <n v="501"/>
    <n v="603"/>
    <m/>
    <n v="2342"/>
    <n v="107"/>
    <n v="458"/>
    <n v="333"/>
    <n v="3"/>
    <n v="177"/>
    <n v="34"/>
    <n v="2692"/>
    <n v="288"/>
    <n v="7"/>
    <n v="284"/>
    <n v="112"/>
    <n v="71"/>
    <m/>
    <m/>
    <m/>
    <m/>
    <n v="3153"/>
    <n v="301"/>
    <m/>
    <n v="24"/>
    <n v="3430"/>
    <m/>
    <m/>
    <n v="1619"/>
    <n v="66"/>
    <n v="104"/>
    <m/>
    <n v="165"/>
    <n v="121"/>
    <n v="615"/>
    <n v="187"/>
    <n v="6"/>
    <n v="230"/>
    <n v="69"/>
    <n v="243"/>
    <n v="29"/>
    <m/>
    <n v="20"/>
    <n v="3434"/>
    <m/>
    <n v="1994"/>
    <n v="874"/>
    <n v="406"/>
    <n v="13"/>
    <n v="1"/>
    <n v="12"/>
    <m/>
    <n v="153"/>
    <n v="1"/>
    <m/>
    <n v="372"/>
    <n v="38"/>
    <n v="202"/>
    <n v="32"/>
    <n v="486"/>
    <n v="145"/>
    <n v="457"/>
    <n v="338"/>
    <n v="487"/>
    <n v="242"/>
    <n v="14"/>
    <n v="83"/>
    <n v="78"/>
    <n v="5"/>
    <m/>
    <n v="186"/>
    <n v="279"/>
    <n v="10"/>
    <m/>
    <n v="15"/>
    <m/>
    <n v="2"/>
    <m/>
    <n v="9"/>
    <n v="26"/>
    <n v="168"/>
    <n v="2"/>
    <n v="280"/>
    <n v="16"/>
    <n v="8"/>
    <n v="13"/>
    <n v="1"/>
    <n v="96"/>
    <n v="78"/>
    <n v="1042"/>
    <m/>
    <n v="1698"/>
    <n v="12"/>
    <n v="11"/>
    <n v="26"/>
    <n v="5"/>
    <n v="228"/>
    <n v="2"/>
    <n v="14"/>
    <n v="13"/>
    <n v="305"/>
    <n v="215"/>
    <n v="38"/>
    <n v="6"/>
    <n v="51"/>
    <m/>
    <n v="6"/>
    <n v="2522"/>
    <n v="18494"/>
    <s v="Huntington Beach North/Seal Beach East/Westminster"/>
    <s v="Urban"/>
  </r>
  <r>
    <n v="106301234"/>
    <s v="301234"/>
    <x v="225"/>
    <s v="7901 WALKER STREET"/>
    <s v="LA PALMA"/>
    <s v="90623"/>
    <x v="28"/>
    <x v="4"/>
    <x v="48"/>
    <x v="27"/>
    <x v="2"/>
    <x v="0"/>
    <n v="3823"/>
    <m/>
    <n v="274"/>
    <m/>
    <m/>
    <m/>
    <n v="1746"/>
    <n v="2351"/>
    <m/>
    <m/>
    <n v="470"/>
    <m/>
    <n v="57"/>
    <n v="323"/>
    <n v="394"/>
    <n v="348"/>
    <n v="517"/>
    <n v="591"/>
    <n v="564"/>
    <n v="833"/>
    <m/>
    <n v="1448"/>
    <n v="389"/>
    <n v="1125"/>
    <n v="1032"/>
    <n v="1"/>
    <n v="93"/>
    <n v="9"/>
    <n v="2707"/>
    <n v="114"/>
    <n v="2"/>
    <n v="738"/>
    <n v="32"/>
    <n v="43"/>
    <n v="461"/>
    <m/>
    <m/>
    <m/>
    <n v="3202"/>
    <n v="895"/>
    <m/>
    <n v="78"/>
    <n v="3556"/>
    <n v="463"/>
    <m/>
    <n v="2358"/>
    <n v="18"/>
    <n v="22"/>
    <m/>
    <n v="171"/>
    <n v="165"/>
    <n v="908"/>
    <n v="88"/>
    <n v="2"/>
    <n v="113"/>
    <n v="81"/>
    <n v="149"/>
    <n v="20"/>
    <n v="2"/>
    <n v="212"/>
    <n v="3885"/>
    <m/>
    <n v="2079"/>
    <n v="1383"/>
    <n v="478"/>
    <n v="11"/>
    <m/>
    <n v="9"/>
    <m/>
    <n v="132"/>
    <n v="5"/>
    <m/>
    <n v="373"/>
    <n v="60"/>
    <n v="138"/>
    <n v="85"/>
    <n v="338"/>
    <n v="107"/>
    <n v="454"/>
    <n v="305"/>
    <n v="471"/>
    <n v="198"/>
    <n v="488"/>
    <n v="84"/>
    <n v="47"/>
    <m/>
    <n v="8"/>
    <n v="270"/>
    <n v="187"/>
    <n v="22"/>
    <n v="462"/>
    <n v="13"/>
    <n v="2"/>
    <m/>
    <m/>
    <n v="1"/>
    <n v="30"/>
    <n v="214"/>
    <n v="5"/>
    <n v="368"/>
    <n v="13"/>
    <n v="13"/>
    <n v="37"/>
    <n v="455"/>
    <n v="126"/>
    <n v="53"/>
    <n v="1197"/>
    <n v="22"/>
    <n v="1548"/>
    <n v="3"/>
    <n v="2"/>
    <n v="16"/>
    <n v="210"/>
    <n v="119"/>
    <m/>
    <n v="5"/>
    <n v="3"/>
    <n v="43"/>
    <n v="78"/>
    <n v="16"/>
    <n v="4"/>
    <n v="5"/>
    <m/>
    <n v="17"/>
    <n v="3576"/>
    <n v="18509"/>
    <s v="Buena Park/La Palma"/>
    <s v="Urban"/>
  </r>
  <r>
    <n v="106301248"/>
    <s v="301248"/>
    <x v="226"/>
    <s v="3751 KATELLA AVENUE"/>
    <s v="LOS ALAMITOS"/>
    <s v="90720"/>
    <x v="28"/>
    <x v="2"/>
    <x v="44"/>
    <x v="26"/>
    <x v="2"/>
    <x v="0"/>
    <n v="10532"/>
    <m/>
    <n v="358"/>
    <m/>
    <m/>
    <m/>
    <n v="4223"/>
    <n v="6667"/>
    <m/>
    <m/>
    <n v="1401"/>
    <m/>
    <n v="79"/>
    <n v="834"/>
    <n v="1039"/>
    <n v="728"/>
    <n v="1017"/>
    <n v="1490"/>
    <n v="1768"/>
    <n v="2534"/>
    <m/>
    <n v="6573"/>
    <n v="436"/>
    <n v="2327"/>
    <n v="1201"/>
    <n v="8"/>
    <n v="244"/>
    <n v="101"/>
    <n v="8625"/>
    <n v="108"/>
    <n v="25"/>
    <n v="463"/>
    <n v="248"/>
    <m/>
    <n v="1368"/>
    <n v="2"/>
    <n v="51"/>
    <m/>
    <n v="5783"/>
    <n v="5107"/>
    <m/>
    <n v="895"/>
    <n v="8626"/>
    <n v="1369"/>
    <m/>
    <n v="6814"/>
    <n v="27"/>
    <n v="61"/>
    <m/>
    <n v="201"/>
    <n v="99"/>
    <n v="2011"/>
    <n v="81"/>
    <m/>
    <n v="100"/>
    <n v="215"/>
    <n v="1250"/>
    <n v="31"/>
    <m/>
    <n v="540"/>
    <n v="10349"/>
    <n v="1"/>
    <n v="4714"/>
    <n v="1103"/>
    <n v="3399"/>
    <n v="65"/>
    <n v="4"/>
    <n v="194"/>
    <n v="21"/>
    <n v="8"/>
    <n v="1382"/>
    <m/>
    <n v="514"/>
    <n v="493"/>
    <n v="313"/>
    <n v="107"/>
    <n v="452"/>
    <n v="214"/>
    <n v="1449"/>
    <n v="651"/>
    <n v="1105"/>
    <n v="637"/>
    <n v="1439"/>
    <n v="180"/>
    <n v="656"/>
    <n v="7"/>
    <n v="31"/>
    <n v="408"/>
    <n v="828"/>
    <n v="36"/>
    <n v="1370"/>
    <n v="201"/>
    <n v="36"/>
    <n v="10"/>
    <n v="1"/>
    <n v="30"/>
    <n v="131"/>
    <n v="766"/>
    <n v="39"/>
    <n v="1009"/>
    <n v="101"/>
    <n v="427"/>
    <n v="306"/>
    <n v="1362"/>
    <n v="938"/>
    <n v="185"/>
    <n v="986"/>
    <n v="30"/>
    <n v="4332"/>
    <n v="20"/>
    <n v="9"/>
    <n v="38"/>
    <n v="435"/>
    <n v="523"/>
    <n v="1"/>
    <n v="19"/>
    <n v="17"/>
    <n v="85"/>
    <n v="403"/>
    <n v="24"/>
    <n v="6"/>
    <n v="4"/>
    <m/>
    <n v="16"/>
    <n v="9290"/>
    <n v="45162"/>
    <s v="Cypress/Los Alamitos/Rossmoor"/>
    <s v="Urban"/>
  </r>
  <r>
    <n v="106301258"/>
    <s v="301258"/>
    <x v="227"/>
    <s v="2701 S. BRISTOL STREET"/>
    <s v="SANTA ANA"/>
    <s v="92704"/>
    <x v="28"/>
    <x v="2"/>
    <x v="45"/>
    <x v="26"/>
    <x v="2"/>
    <x v="0"/>
    <n v="3781"/>
    <n v="34"/>
    <n v="424"/>
    <m/>
    <m/>
    <m/>
    <n v="1555"/>
    <n v="2684"/>
    <m/>
    <m/>
    <n v="934"/>
    <n v="1"/>
    <n v="138"/>
    <n v="583"/>
    <n v="651"/>
    <n v="410"/>
    <n v="446"/>
    <n v="407"/>
    <n v="323"/>
    <n v="346"/>
    <m/>
    <n v="713"/>
    <n v="54"/>
    <n v="3098"/>
    <n v="315"/>
    <n v="6"/>
    <n v="50"/>
    <n v="3"/>
    <n v="2711"/>
    <n v="143"/>
    <m/>
    <n v="252"/>
    <n v="105"/>
    <n v="26"/>
    <n v="928"/>
    <m/>
    <n v="74"/>
    <m/>
    <n v="1857"/>
    <n v="2382"/>
    <m/>
    <n v="635"/>
    <n v="2669"/>
    <n v="932"/>
    <n v="3"/>
    <n v="3244"/>
    <n v="29"/>
    <n v="18"/>
    <n v="15"/>
    <n v="92"/>
    <n v="14"/>
    <n v="534"/>
    <n v="54"/>
    <m/>
    <n v="73"/>
    <n v="52"/>
    <n v="104"/>
    <n v="10"/>
    <m/>
    <n v="68"/>
    <n v="4171"/>
    <m/>
    <n v="908"/>
    <n v="2737"/>
    <n v="365"/>
    <n v="9"/>
    <m/>
    <n v="5"/>
    <n v="11"/>
    <n v="204"/>
    <m/>
    <m/>
    <n v="163"/>
    <n v="137"/>
    <n v="95"/>
    <n v="35"/>
    <n v="346"/>
    <n v="111"/>
    <n v="241"/>
    <n v="178"/>
    <n v="468"/>
    <n v="183"/>
    <n v="989"/>
    <n v="113"/>
    <n v="35"/>
    <m/>
    <n v="3"/>
    <n v="75"/>
    <n v="125"/>
    <n v="11"/>
    <n v="931"/>
    <n v="11"/>
    <n v="7"/>
    <n v="2"/>
    <n v="2"/>
    <n v="4"/>
    <n v="17"/>
    <n v="142"/>
    <n v="4"/>
    <n v="419"/>
    <n v="16"/>
    <n v="10"/>
    <n v="157"/>
    <n v="945"/>
    <n v="77"/>
    <n v="46"/>
    <n v="288"/>
    <n v="34"/>
    <n v="2058"/>
    <n v="1"/>
    <n v="1"/>
    <n v="12"/>
    <n v="85"/>
    <n v="62"/>
    <m/>
    <n v="7"/>
    <n v="4"/>
    <n v="39"/>
    <n v="52"/>
    <n v="7"/>
    <n v="2"/>
    <n v="8"/>
    <m/>
    <n v="4"/>
    <n v="3955"/>
    <n v="26811"/>
    <s v="Santa Ana South"/>
    <s v="Urban"/>
  </r>
  <r>
    <n v="106301262"/>
    <s v="301262"/>
    <x v="228"/>
    <s v="27700 MEDICAL CENTER ROAD"/>
    <s v="MISSION VIEJO"/>
    <s v="92691"/>
    <x v="28"/>
    <x v="1"/>
    <x v="49"/>
    <x v="28"/>
    <x v="1"/>
    <x v="0"/>
    <n v="18198"/>
    <m/>
    <n v="1"/>
    <m/>
    <n v="469"/>
    <m/>
    <n v="7846"/>
    <n v="10815"/>
    <n v="7"/>
    <m/>
    <n v="2735"/>
    <m/>
    <n v="216"/>
    <n v="1890"/>
    <n v="2146"/>
    <n v="1397"/>
    <n v="2078"/>
    <n v="2515"/>
    <n v="2530"/>
    <n v="3161"/>
    <m/>
    <n v="13801"/>
    <n v="269"/>
    <n v="2694"/>
    <n v="851"/>
    <n v="11"/>
    <n v="894"/>
    <n v="148"/>
    <n v="15243"/>
    <n v="80"/>
    <n v="40"/>
    <n v="37"/>
    <n v="415"/>
    <n v="127"/>
    <n v="2712"/>
    <n v="1"/>
    <n v="13"/>
    <m/>
    <n v="10379"/>
    <n v="8289"/>
    <m/>
    <n v="2881"/>
    <n v="13035"/>
    <n v="2717"/>
    <n v="35"/>
    <n v="12765"/>
    <n v="38"/>
    <n v="354"/>
    <m/>
    <n v="546"/>
    <n v="102"/>
    <n v="1499"/>
    <n v="145"/>
    <n v="5"/>
    <n v="124"/>
    <n v="359"/>
    <n v="2720"/>
    <n v="11"/>
    <m/>
    <n v="657"/>
    <n v="18011"/>
    <m/>
    <n v="7015"/>
    <n v="4211"/>
    <n v="6756"/>
    <n v="101"/>
    <n v="4"/>
    <n v="273"/>
    <n v="29"/>
    <n v="279"/>
    <m/>
    <m/>
    <n v="1285"/>
    <n v="607"/>
    <n v="413"/>
    <n v="145"/>
    <n v="176"/>
    <n v="346"/>
    <n v="2384"/>
    <n v="955"/>
    <n v="1595"/>
    <n v="677"/>
    <n v="2840"/>
    <n v="264"/>
    <n v="1115"/>
    <n v="39"/>
    <n v="12"/>
    <n v="455"/>
    <n v="2091"/>
    <n v="558"/>
    <n v="2711"/>
    <n v="367"/>
    <n v="84"/>
    <n v="29"/>
    <n v="5"/>
    <n v="108"/>
    <n v="415"/>
    <n v="1458"/>
    <n v="57"/>
    <n v="1387"/>
    <n v="147"/>
    <n v="737"/>
    <n v="147"/>
    <n v="2653"/>
    <n v="1540"/>
    <n v="425"/>
    <n v="1792"/>
    <n v="71"/>
    <n v="7246"/>
    <n v="352"/>
    <n v="82"/>
    <n v="78"/>
    <n v="1068"/>
    <n v="1117"/>
    <n v="3"/>
    <n v="27"/>
    <n v="40"/>
    <n v="265"/>
    <n v="1034"/>
    <n v="86"/>
    <n v="49"/>
    <n v="41"/>
    <n v="1"/>
    <n v="68"/>
    <n v="14357"/>
    <n v="71773"/>
    <s v="Lake Forest East/Mission Viejo Central and South"/>
    <s v="Urban"/>
  </r>
  <r>
    <n v="106301279"/>
    <s v="301279"/>
    <x v="229"/>
    <s v="101 CITY DRIVE SOUTH"/>
    <s v="ORANGE"/>
    <s v="92868"/>
    <x v="28"/>
    <x v="1"/>
    <x v="45"/>
    <x v="26"/>
    <x v="4"/>
    <x v="1"/>
    <n v="19029"/>
    <m/>
    <n v="1663"/>
    <m/>
    <n v="258"/>
    <m/>
    <n v="9919"/>
    <n v="11030"/>
    <m/>
    <n v="1"/>
    <n v="1712"/>
    <n v="159"/>
    <n v="1073"/>
    <n v="2744"/>
    <n v="2802"/>
    <n v="2622"/>
    <n v="3412"/>
    <n v="2861"/>
    <n v="2023"/>
    <n v="1542"/>
    <m/>
    <n v="9200"/>
    <n v="740"/>
    <n v="7501"/>
    <n v="2561"/>
    <n v="25"/>
    <n v="792"/>
    <n v="131"/>
    <n v="16303"/>
    <n v="57"/>
    <n v="30"/>
    <n v="1711"/>
    <n v="414"/>
    <n v="825"/>
    <n v="1579"/>
    <n v="21"/>
    <n v="10"/>
    <m/>
    <n v="9919"/>
    <n v="11030"/>
    <n v="1"/>
    <n v="3927"/>
    <n v="15398"/>
    <n v="1625"/>
    <m/>
    <n v="15558"/>
    <n v="66"/>
    <n v="370"/>
    <m/>
    <n v="488"/>
    <n v="327"/>
    <n v="1689"/>
    <n v="188"/>
    <n v="38"/>
    <n v="181"/>
    <n v="511"/>
    <n v="1530"/>
    <m/>
    <n v="4"/>
    <n v="601"/>
    <n v="20349"/>
    <m/>
    <n v="5783"/>
    <n v="8585"/>
    <n v="5463"/>
    <n v="161"/>
    <n v="75"/>
    <n v="230"/>
    <m/>
    <n v="543"/>
    <n v="110"/>
    <m/>
    <n v="1460"/>
    <n v="1841"/>
    <n v="589"/>
    <n v="177"/>
    <n v="1830"/>
    <n v="735"/>
    <n v="2035"/>
    <n v="501"/>
    <n v="1762"/>
    <n v="731"/>
    <n v="2036"/>
    <n v="244"/>
    <n v="811"/>
    <n v="87"/>
    <n v="82"/>
    <n v="416"/>
    <n v="3384"/>
    <n v="650"/>
    <n v="1579"/>
    <n v="997"/>
    <n v="78"/>
    <n v="44"/>
    <n v="22"/>
    <n v="157"/>
    <n v="511"/>
    <n v="1588"/>
    <n v="153"/>
    <n v="2477"/>
    <n v="607"/>
    <n v="326"/>
    <n v="361"/>
    <n v="1633"/>
    <n v="1663"/>
    <n v="642"/>
    <n v="2126"/>
    <n v="77"/>
    <n v="7488"/>
    <n v="940"/>
    <n v="73"/>
    <n v="49"/>
    <n v="1801"/>
    <n v="796"/>
    <n v="53"/>
    <n v="23"/>
    <n v="37"/>
    <n v="393"/>
    <n v="1030"/>
    <n v="190"/>
    <n v="245"/>
    <n v="22"/>
    <m/>
    <n v="167"/>
    <n v="15131"/>
    <n v="114253"/>
    <s v="Garden Grove North/Stanton"/>
    <s v="Urban"/>
  </r>
  <r>
    <n v="106301283"/>
    <s v="301283"/>
    <x v="230"/>
    <s v="12601 GARDEN GROVE BLVD."/>
    <s v="GARDEN GROVE"/>
    <s v="92843-1908"/>
    <x v="28"/>
    <x v="2"/>
    <x v="45"/>
    <x v="26"/>
    <x v="2"/>
    <x v="0"/>
    <n v="7500"/>
    <m/>
    <m/>
    <m/>
    <m/>
    <m/>
    <n v="2767"/>
    <n v="4733"/>
    <m/>
    <m/>
    <n v="1863"/>
    <m/>
    <n v="149"/>
    <n v="1020"/>
    <n v="1170"/>
    <n v="508"/>
    <n v="692"/>
    <n v="580"/>
    <n v="554"/>
    <n v="964"/>
    <m/>
    <n v="1290"/>
    <n v="100"/>
    <n v="3352"/>
    <n v="2661"/>
    <m/>
    <n v="89"/>
    <n v="8"/>
    <n v="4978"/>
    <n v="6"/>
    <n v="6"/>
    <n v="477"/>
    <n v="136"/>
    <n v="100"/>
    <n v="1792"/>
    <m/>
    <n v="5"/>
    <m/>
    <n v="3682"/>
    <n v="3818"/>
    <m/>
    <n v="507"/>
    <n v="5196"/>
    <n v="1797"/>
    <m/>
    <n v="5950"/>
    <m/>
    <m/>
    <m/>
    <n v="239"/>
    <n v="132"/>
    <n v="791"/>
    <n v="36"/>
    <n v="1"/>
    <n v="135"/>
    <n v="120"/>
    <n v="68"/>
    <n v="28"/>
    <m/>
    <n v="102"/>
    <n v="7398"/>
    <m/>
    <n v="1848"/>
    <n v="3921"/>
    <n v="497"/>
    <n v="3"/>
    <m/>
    <n v="10"/>
    <n v="1"/>
    <n v="1220"/>
    <m/>
    <m/>
    <n v="495"/>
    <n v="135"/>
    <n v="231"/>
    <n v="83"/>
    <n v="55"/>
    <n v="106"/>
    <n v="512"/>
    <n v="379"/>
    <n v="673"/>
    <n v="336"/>
    <n v="1884"/>
    <n v="124"/>
    <n v="86"/>
    <n v="4"/>
    <n v="62"/>
    <n v="229"/>
    <n v="298"/>
    <n v="10"/>
    <n v="1798"/>
    <n v="33"/>
    <n v="4"/>
    <m/>
    <n v="3"/>
    <n v="19"/>
    <n v="56"/>
    <n v="247"/>
    <n v="5"/>
    <n v="616"/>
    <n v="32"/>
    <n v="25"/>
    <n v="137"/>
    <n v="1777"/>
    <n v="191"/>
    <n v="76"/>
    <n v="2375"/>
    <n v="4"/>
    <n v="1900"/>
    <n v="10"/>
    <n v="2"/>
    <n v="16"/>
    <n v="130"/>
    <n v="194"/>
    <n v="1"/>
    <n v="7"/>
    <n v="4"/>
    <n v="103"/>
    <n v="194"/>
    <n v="9"/>
    <n v="8"/>
    <n v="13"/>
    <m/>
    <n v="10"/>
    <n v="6799"/>
    <n v="23437"/>
    <s v="Garden Grove North/Stanton"/>
    <s v="Urban"/>
  </r>
  <r>
    <n v="106301297"/>
    <s v="301297"/>
    <x v="231"/>
    <s v="1301 NORTH ROSE DRIVE"/>
    <s v="PLACENTIA"/>
    <s v="92870"/>
    <x v="28"/>
    <x v="4"/>
    <x v="46"/>
    <x v="27"/>
    <x v="2"/>
    <x v="0"/>
    <n v="3167"/>
    <m/>
    <m/>
    <m/>
    <m/>
    <m/>
    <n v="1395"/>
    <n v="1772"/>
    <m/>
    <m/>
    <m/>
    <m/>
    <n v="30"/>
    <n v="166"/>
    <n v="183"/>
    <n v="313"/>
    <n v="513"/>
    <n v="560"/>
    <n v="587"/>
    <n v="815"/>
    <m/>
    <n v="2229"/>
    <n v="60"/>
    <n v="516"/>
    <n v="152"/>
    <n v="2"/>
    <n v="198"/>
    <n v="10"/>
    <n v="2905"/>
    <n v="65"/>
    <n v="5"/>
    <n v="32"/>
    <n v="64"/>
    <m/>
    <m/>
    <n v="1"/>
    <n v="95"/>
    <m/>
    <n v="2349"/>
    <n v="818"/>
    <m/>
    <n v="492"/>
    <n v="2675"/>
    <m/>
    <m/>
    <n v="1667"/>
    <m/>
    <m/>
    <m/>
    <n v="159"/>
    <n v="17"/>
    <n v="626"/>
    <n v="5"/>
    <n v="2"/>
    <n v="40"/>
    <n v="58"/>
    <n v="582"/>
    <n v="11"/>
    <m/>
    <n v="157"/>
    <n v="3010"/>
    <m/>
    <n v="1526"/>
    <n v="306"/>
    <n v="918"/>
    <n v="47"/>
    <n v="1"/>
    <n v="10"/>
    <n v="1"/>
    <n v="42"/>
    <n v="316"/>
    <m/>
    <n v="208"/>
    <n v="120"/>
    <n v="182"/>
    <n v="25"/>
    <n v="42"/>
    <n v="38"/>
    <n v="422"/>
    <n v="295"/>
    <n v="629"/>
    <n v="262"/>
    <n v="24"/>
    <n v="107"/>
    <n v="386"/>
    <n v="1"/>
    <m/>
    <n v="97"/>
    <n v="324"/>
    <n v="5"/>
    <m/>
    <n v="25"/>
    <n v="3"/>
    <m/>
    <m/>
    <n v="6"/>
    <n v="83"/>
    <n v="153"/>
    <n v="5"/>
    <n v="515"/>
    <n v="41"/>
    <n v="16"/>
    <n v="102"/>
    <m/>
    <n v="531"/>
    <n v="38"/>
    <n v="234"/>
    <n v="20"/>
    <n v="1395"/>
    <n v="6"/>
    <n v="4"/>
    <n v="20"/>
    <n v="168"/>
    <n v="182"/>
    <m/>
    <n v="6"/>
    <n v="5"/>
    <n v="41"/>
    <n v="124"/>
    <n v="19"/>
    <n v="1"/>
    <n v="7"/>
    <m/>
    <n v="7"/>
    <n v="2577"/>
    <n v="10756"/>
    <s v="Brea East/Placentia Central and North/Yorba Linda"/>
    <s v="Urban"/>
  </r>
  <r>
    <n v="106301304"/>
    <s v="301304"/>
    <x v="232"/>
    <s v="1501 EAST 16TH STREET"/>
    <s v="NEWPORT BEACH"/>
    <s v="92663"/>
    <x v="28"/>
    <x v="5"/>
    <x v="47"/>
    <x v="25"/>
    <x v="2"/>
    <x v="0"/>
    <m/>
    <m/>
    <n v="887"/>
    <m/>
    <m/>
    <m/>
    <n v="403"/>
    <n v="484"/>
    <m/>
    <m/>
    <m/>
    <m/>
    <m/>
    <n v="1"/>
    <n v="4"/>
    <n v="33"/>
    <n v="106"/>
    <n v="187"/>
    <n v="229"/>
    <n v="327"/>
    <m/>
    <n v="677"/>
    <n v="59"/>
    <n v="68"/>
    <n v="39"/>
    <m/>
    <n v="42"/>
    <n v="2"/>
    <n v="76"/>
    <n v="122"/>
    <n v="2"/>
    <n v="381"/>
    <n v="253"/>
    <n v="53"/>
    <m/>
    <m/>
    <m/>
    <m/>
    <m/>
    <n v="887"/>
    <m/>
    <n v="5"/>
    <n v="882"/>
    <m/>
    <m/>
    <n v="152"/>
    <m/>
    <n v="1"/>
    <m/>
    <n v="63"/>
    <n v="4"/>
    <n v="496"/>
    <n v="142"/>
    <m/>
    <n v="28"/>
    <n v="1"/>
    <m/>
    <m/>
    <m/>
    <m/>
    <n v="887"/>
    <m/>
    <n v="872"/>
    <m/>
    <n v="6"/>
    <m/>
    <m/>
    <m/>
    <m/>
    <n v="3"/>
    <n v="6"/>
    <m/>
    <m/>
    <m/>
    <m/>
    <m/>
    <n v="690"/>
    <n v="196"/>
    <n v="1"/>
    <m/>
    <m/>
    <m/>
    <m/>
    <m/>
    <m/>
    <m/>
    <m/>
    <m/>
    <m/>
    <m/>
    <m/>
    <m/>
    <m/>
    <m/>
    <m/>
    <m/>
    <m/>
    <m/>
    <m/>
    <m/>
    <m/>
    <m/>
    <m/>
    <m/>
    <m/>
    <m/>
    <m/>
    <m/>
    <n v="887"/>
    <m/>
    <m/>
    <m/>
    <m/>
    <m/>
    <m/>
    <m/>
    <m/>
    <m/>
    <m/>
    <m/>
    <m/>
    <m/>
    <m/>
    <m/>
    <n v="887"/>
    <n v="11097"/>
    <s v="Irvine South/Newport Beach/Newport Coast/San Joaquin Hills"/>
    <s v="Urban"/>
  </r>
  <r>
    <n v="106301317"/>
    <s v="301317"/>
    <x v="233"/>
    <s v="24451 HEALTH CENTER DRIVE"/>
    <s v="LAGUNA HILLS"/>
    <s v="92653"/>
    <x v="28"/>
    <x v="0"/>
    <x v="49"/>
    <x v="28"/>
    <x v="1"/>
    <x v="0"/>
    <n v="16916"/>
    <m/>
    <m/>
    <m/>
    <m/>
    <m/>
    <n v="6637"/>
    <n v="10279"/>
    <m/>
    <m/>
    <n v="2835"/>
    <n v="2"/>
    <n v="66"/>
    <n v="1071"/>
    <n v="2329"/>
    <n v="982"/>
    <n v="1220"/>
    <n v="1884"/>
    <n v="2387"/>
    <n v="4140"/>
    <m/>
    <n v="12589"/>
    <n v="202"/>
    <n v="1665"/>
    <n v="1534"/>
    <n v="21"/>
    <n v="773"/>
    <n v="132"/>
    <n v="13830"/>
    <n v="70"/>
    <n v="31"/>
    <n v="84"/>
    <n v="49"/>
    <n v="2"/>
    <n v="2816"/>
    <m/>
    <n v="33"/>
    <n v="1"/>
    <n v="8902"/>
    <n v="8013"/>
    <n v="1"/>
    <n v="4529"/>
    <n v="9570"/>
    <n v="2815"/>
    <n v="2"/>
    <n v="11029"/>
    <n v="4"/>
    <n v="1"/>
    <m/>
    <n v="243"/>
    <n v="131"/>
    <n v="2021"/>
    <n v="13"/>
    <n v="2"/>
    <m/>
    <n v="331"/>
    <n v="3140"/>
    <m/>
    <n v="1"/>
    <n v="1706"/>
    <n v="15210"/>
    <m/>
    <n v="7673"/>
    <n v="943"/>
    <n v="7553"/>
    <n v="41"/>
    <n v="2"/>
    <n v="359"/>
    <m/>
    <n v="341"/>
    <n v="4"/>
    <m/>
    <n v="1073"/>
    <n v="574"/>
    <n v="355"/>
    <n v="161"/>
    <n v="118"/>
    <n v="293"/>
    <n v="2389"/>
    <n v="1043"/>
    <n v="1716"/>
    <n v="584"/>
    <n v="2922"/>
    <n v="234"/>
    <n v="1082"/>
    <n v="25"/>
    <n v="16"/>
    <n v="326"/>
    <n v="1146"/>
    <n v="43"/>
    <n v="2816"/>
    <n v="146"/>
    <n v="12"/>
    <n v="6"/>
    <m/>
    <n v="36"/>
    <n v="341"/>
    <n v="1203"/>
    <n v="46"/>
    <n v="1291"/>
    <n v="172"/>
    <n v="1020"/>
    <n v="144"/>
    <n v="2756"/>
    <n v="1498"/>
    <n v="232"/>
    <n v="3490"/>
    <n v="78"/>
    <n v="4445"/>
    <n v="25"/>
    <n v="16"/>
    <n v="71"/>
    <n v="791"/>
    <n v="843"/>
    <m/>
    <n v="23"/>
    <n v="57"/>
    <n v="124"/>
    <n v="650"/>
    <n v="55"/>
    <n v="8"/>
    <n v="38"/>
    <m/>
    <n v="29"/>
    <n v="14186"/>
    <n v="61694"/>
    <s v="Laguna Beach/Laguna Woods"/>
    <s v="Urban"/>
  </r>
  <r>
    <n v="106301337"/>
    <s v="301337"/>
    <x v="234"/>
    <s v="31872 COAST HIGHWAY"/>
    <s v="LAGUNA BEACH"/>
    <s v="92651"/>
    <x v="28"/>
    <x v="2"/>
    <x v="47"/>
    <x v="25"/>
    <x v="1"/>
    <x v="0"/>
    <n v="2000"/>
    <m/>
    <n v="1365"/>
    <n v="679"/>
    <m/>
    <m/>
    <n v="1958"/>
    <n v="2086"/>
    <m/>
    <m/>
    <m/>
    <m/>
    <n v="128"/>
    <n v="780"/>
    <n v="452"/>
    <n v="603"/>
    <n v="693"/>
    <n v="528"/>
    <n v="362"/>
    <n v="498"/>
    <m/>
    <n v="3557"/>
    <n v="59"/>
    <n v="204"/>
    <n v="84"/>
    <n v="3"/>
    <n v="100"/>
    <n v="37"/>
    <n v="3714"/>
    <n v="15"/>
    <n v="11"/>
    <n v="4"/>
    <n v="167"/>
    <n v="99"/>
    <m/>
    <n v="2"/>
    <n v="32"/>
    <m/>
    <n v="3241"/>
    <n v="803"/>
    <m/>
    <n v="545"/>
    <n v="3499"/>
    <m/>
    <m/>
    <n v="2831"/>
    <n v="51"/>
    <n v="201"/>
    <n v="2"/>
    <n v="62"/>
    <n v="117"/>
    <n v="209"/>
    <n v="67"/>
    <n v="1"/>
    <n v="217"/>
    <n v="10"/>
    <n v="271"/>
    <n v="5"/>
    <m/>
    <n v="72"/>
    <n v="3972"/>
    <m/>
    <n v="1307"/>
    <n v="529"/>
    <n v="1991"/>
    <n v="9"/>
    <m/>
    <n v="47"/>
    <n v="8"/>
    <n v="153"/>
    <m/>
    <m/>
    <n v="94"/>
    <n v="45"/>
    <n v="100"/>
    <n v="39"/>
    <n v="2257"/>
    <n v="35"/>
    <n v="150"/>
    <n v="140"/>
    <n v="332"/>
    <n v="128"/>
    <n v="12"/>
    <n v="71"/>
    <n v="260"/>
    <n v="4"/>
    <m/>
    <n v="118"/>
    <n v="254"/>
    <n v="5"/>
    <m/>
    <n v="20"/>
    <n v="5"/>
    <n v="3"/>
    <m/>
    <n v="3"/>
    <n v="21"/>
    <n v="39"/>
    <n v="4"/>
    <n v="269"/>
    <n v="11"/>
    <m/>
    <n v="18"/>
    <m/>
    <n v="296"/>
    <n v="52"/>
    <n v="903"/>
    <n v="13"/>
    <n v="2387"/>
    <n v="6"/>
    <n v="6"/>
    <n v="24"/>
    <n v="94"/>
    <n v="180"/>
    <n v="1"/>
    <n v="9"/>
    <n v="9"/>
    <n v="96"/>
    <n v="153"/>
    <n v="123"/>
    <n v="13"/>
    <n v="17"/>
    <m/>
    <n v="8"/>
    <n v="3305"/>
    <n v="18305"/>
    <s v="Aliso Viejo/Laguna Hills/Laguna Niguel"/>
    <s v="Urban"/>
  </r>
  <r>
    <n v="106301340"/>
    <s v="301340"/>
    <x v="235"/>
    <s v="1100 WEST STEWART DRIVE"/>
    <s v="ORANGE"/>
    <s v="92868"/>
    <x v="28"/>
    <x v="1"/>
    <x v="43"/>
    <x v="25"/>
    <x v="1"/>
    <x v="0"/>
    <n v="22667"/>
    <m/>
    <n v="2120"/>
    <n v="1"/>
    <m/>
    <m/>
    <n v="9277"/>
    <n v="15507"/>
    <n v="4"/>
    <m/>
    <n v="5005"/>
    <m/>
    <n v="591"/>
    <n v="3465"/>
    <n v="3311"/>
    <n v="1954"/>
    <n v="2343"/>
    <n v="2873"/>
    <n v="2429"/>
    <n v="2817"/>
    <m/>
    <n v="13410"/>
    <n v="391"/>
    <n v="8324"/>
    <n v="1715"/>
    <n v="8"/>
    <n v="873"/>
    <n v="67"/>
    <n v="18785"/>
    <n v="19"/>
    <n v="1"/>
    <n v="42"/>
    <n v="407"/>
    <n v="483"/>
    <n v="5000"/>
    <m/>
    <n v="51"/>
    <m/>
    <n v="9696"/>
    <n v="15092"/>
    <m/>
    <n v="7799"/>
    <n v="11981"/>
    <n v="5008"/>
    <m/>
    <n v="19184"/>
    <n v="7"/>
    <n v="81"/>
    <n v="1"/>
    <n v="512"/>
    <n v="639"/>
    <n v="1829"/>
    <n v="104"/>
    <n v="4"/>
    <n v="193"/>
    <n v="422"/>
    <n v="1804"/>
    <n v="8"/>
    <m/>
    <n v="669"/>
    <n v="24119"/>
    <m/>
    <n v="5841"/>
    <n v="6945"/>
    <n v="11313"/>
    <n v="228"/>
    <n v="1"/>
    <n v="169"/>
    <n v="13"/>
    <n v="278"/>
    <m/>
    <m/>
    <n v="1058"/>
    <n v="1123"/>
    <n v="718"/>
    <n v="156"/>
    <n v="2185"/>
    <n v="331"/>
    <n v="2134"/>
    <n v="988"/>
    <n v="1579"/>
    <n v="734"/>
    <n v="5162"/>
    <n v="292"/>
    <n v="1509"/>
    <n v="62"/>
    <n v="4"/>
    <n v="347"/>
    <n v="1248"/>
    <n v="157"/>
    <n v="5001"/>
    <n v="430"/>
    <n v="30"/>
    <n v="4"/>
    <n v="2"/>
    <n v="27"/>
    <n v="385"/>
    <n v="1599"/>
    <n v="57"/>
    <n v="1699"/>
    <n v="209"/>
    <n v="958"/>
    <n v="297"/>
    <n v="4937"/>
    <n v="2076"/>
    <n v="418"/>
    <n v="2397"/>
    <n v="87"/>
    <n v="9176"/>
    <n v="26"/>
    <n v="12"/>
    <n v="36"/>
    <n v="1227"/>
    <n v="539"/>
    <n v="2"/>
    <n v="8"/>
    <n v="14"/>
    <n v="346"/>
    <n v="987"/>
    <n v="163"/>
    <n v="11"/>
    <n v="23"/>
    <m/>
    <n v="35"/>
    <n v="21359"/>
    <n v="85194"/>
    <s v="City of Orange South/Santa Ana North/Tustin Foothills/Tustin West"/>
    <s v="Urban"/>
  </r>
  <r>
    <n v="106301342"/>
    <s v="301342"/>
    <x v="236"/>
    <s v="101 EAST VALENCIA MESA DRIVE"/>
    <s v="FULLERTON"/>
    <s v="92835"/>
    <x v="28"/>
    <x v="1"/>
    <x v="48"/>
    <x v="27"/>
    <x v="1"/>
    <x v="0"/>
    <n v="14755"/>
    <m/>
    <m/>
    <m/>
    <n v="585"/>
    <m/>
    <n v="6334"/>
    <n v="9003"/>
    <n v="3"/>
    <m/>
    <n v="2335"/>
    <m/>
    <n v="97"/>
    <n v="1129"/>
    <n v="1806"/>
    <n v="967"/>
    <n v="1567"/>
    <n v="2068"/>
    <n v="2196"/>
    <n v="3175"/>
    <m/>
    <n v="9921"/>
    <n v="295"/>
    <n v="2200"/>
    <n v="1887"/>
    <n v="13"/>
    <n v="639"/>
    <n v="385"/>
    <n v="11377"/>
    <n v="221"/>
    <n v="12"/>
    <n v="448"/>
    <n v="803"/>
    <n v="119"/>
    <n v="2299"/>
    <n v="2"/>
    <n v="59"/>
    <m/>
    <n v="7419"/>
    <n v="7921"/>
    <m/>
    <n v="2482"/>
    <n v="10545"/>
    <n v="2301"/>
    <n v="12"/>
    <n v="9785"/>
    <n v="41"/>
    <n v="394"/>
    <n v="2"/>
    <n v="333"/>
    <n v="58"/>
    <n v="1980"/>
    <n v="68"/>
    <m/>
    <n v="68"/>
    <n v="424"/>
    <n v="2158"/>
    <n v="29"/>
    <m/>
    <n v="649"/>
    <n v="14691"/>
    <m/>
    <n v="6534"/>
    <n v="2069"/>
    <n v="6382"/>
    <n v="63"/>
    <n v="4"/>
    <n v="93"/>
    <n v="4"/>
    <n v="191"/>
    <m/>
    <m/>
    <n v="1392"/>
    <n v="579"/>
    <n v="340"/>
    <n v="99"/>
    <n v="54"/>
    <n v="249"/>
    <n v="2170"/>
    <n v="845"/>
    <n v="1379"/>
    <n v="441"/>
    <n v="2341"/>
    <n v="203"/>
    <n v="993"/>
    <n v="29"/>
    <n v="36"/>
    <n v="206"/>
    <n v="986"/>
    <n v="699"/>
    <n v="2299"/>
    <n v="355"/>
    <n v="4"/>
    <n v="1"/>
    <n v="1"/>
    <n v="22"/>
    <n v="296"/>
    <n v="1305"/>
    <n v="42"/>
    <n v="1464"/>
    <n v="112"/>
    <n v="691"/>
    <n v="141"/>
    <n v="2266"/>
    <n v="1303"/>
    <n v="121"/>
    <n v="2086"/>
    <n v="27"/>
    <n v="5103"/>
    <n v="25"/>
    <n v="9"/>
    <n v="39"/>
    <n v="737"/>
    <n v="682"/>
    <m/>
    <n v="12"/>
    <n v="23"/>
    <n v="227"/>
    <n v="1040"/>
    <n v="29"/>
    <n v="4"/>
    <n v="23"/>
    <m/>
    <n v="129"/>
    <n v="12361"/>
    <n v="63667"/>
    <s v="Fullerton Central and South"/>
    <s v="Urban"/>
  </r>
  <r>
    <n v="106301357"/>
    <s v="301357"/>
    <x v="237"/>
    <s v="14662 NEWPORT AVENUE"/>
    <s v="TUSTIN"/>
    <s v="92780"/>
    <x v="28"/>
    <x v="2"/>
    <x v="43"/>
    <x v="25"/>
    <x v="2"/>
    <x v="0"/>
    <m/>
    <n v="14"/>
    <m/>
    <m/>
    <m/>
    <m/>
    <n v="12"/>
    <n v="2"/>
    <m/>
    <m/>
    <n v="3"/>
    <n v="8"/>
    <n v="3"/>
    <m/>
    <m/>
    <m/>
    <m/>
    <m/>
    <m/>
    <m/>
    <m/>
    <n v="1"/>
    <n v="3"/>
    <n v="8"/>
    <n v="2"/>
    <m/>
    <m/>
    <m/>
    <n v="3"/>
    <m/>
    <m/>
    <m/>
    <n v="9"/>
    <n v="2"/>
    <m/>
    <m/>
    <m/>
    <m/>
    <m/>
    <n v="14"/>
    <m/>
    <n v="14"/>
    <m/>
    <m/>
    <m/>
    <m/>
    <m/>
    <m/>
    <m/>
    <n v="8"/>
    <m/>
    <n v="3"/>
    <m/>
    <m/>
    <m/>
    <n v="2"/>
    <n v="1"/>
    <m/>
    <m/>
    <n v="8"/>
    <n v="6"/>
    <m/>
    <m/>
    <n v="14"/>
    <m/>
    <m/>
    <m/>
    <m/>
    <m/>
    <m/>
    <m/>
    <m/>
    <n v="1"/>
    <m/>
    <m/>
    <m/>
    <m/>
    <n v="2"/>
    <m/>
    <n v="10"/>
    <m/>
    <m/>
    <m/>
    <m/>
    <m/>
    <n v="1"/>
    <m/>
    <m/>
    <m/>
    <m/>
    <m/>
    <m/>
    <m/>
    <m/>
    <m/>
    <m/>
    <m/>
    <m/>
    <m/>
    <m/>
    <m/>
    <m/>
    <m/>
    <m/>
    <m/>
    <m/>
    <n v="3"/>
    <m/>
    <n v="11"/>
    <m/>
    <m/>
    <m/>
    <m/>
    <m/>
    <m/>
    <m/>
    <m/>
    <n v="1"/>
    <m/>
    <m/>
    <m/>
    <m/>
    <m/>
    <m/>
    <n v="13"/>
    <n v="3658"/>
    <s v="City of Orange South/Santa Ana North/Tustin Foothills/Tustin West"/>
    <s v="Urban"/>
  </r>
  <r>
    <n v="106301379"/>
    <s v="301379"/>
    <x v="238"/>
    <s v="3033 WEST ORANGE AVENUE"/>
    <s v="ANAHEIM"/>
    <s v="92804"/>
    <x v="28"/>
    <x v="0"/>
    <x v="48"/>
    <x v="27"/>
    <x v="2"/>
    <x v="0"/>
    <n v="5669"/>
    <n v="11"/>
    <n v="230"/>
    <m/>
    <m/>
    <m/>
    <n v="2866"/>
    <n v="3044"/>
    <m/>
    <m/>
    <n v="3"/>
    <n v="1"/>
    <n v="48"/>
    <n v="246"/>
    <n v="375"/>
    <n v="663"/>
    <n v="1035"/>
    <n v="1134"/>
    <n v="1069"/>
    <n v="1336"/>
    <m/>
    <n v="3123"/>
    <n v="275"/>
    <n v="1369"/>
    <n v="1006"/>
    <n v="1"/>
    <n v="120"/>
    <n v="16"/>
    <n v="4441"/>
    <n v="511"/>
    <n v="3"/>
    <n v="836"/>
    <n v="97"/>
    <n v="22"/>
    <m/>
    <m/>
    <m/>
    <m/>
    <n v="5677"/>
    <n v="233"/>
    <m/>
    <n v="209"/>
    <n v="5701"/>
    <m/>
    <m/>
    <n v="3115"/>
    <n v="16"/>
    <n v="20"/>
    <m/>
    <n v="262"/>
    <n v="172"/>
    <n v="1489"/>
    <n v="264"/>
    <n v="1"/>
    <n v="197"/>
    <n v="197"/>
    <n v="142"/>
    <n v="35"/>
    <m/>
    <n v="36"/>
    <n v="5874"/>
    <m/>
    <n v="3457"/>
    <n v="1535"/>
    <n v="586"/>
    <n v="99"/>
    <n v="9"/>
    <n v="2"/>
    <m/>
    <n v="222"/>
    <m/>
    <m/>
    <n v="1123"/>
    <n v="87"/>
    <n v="252"/>
    <n v="93"/>
    <n v="396"/>
    <n v="146"/>
    <n v="1072"/>
    <n v="536"/>
    <n v="796"/>
    <n v="295"/>
    <n v="27"/>
    <n v="120"/>
    <n v="222"/>
    <n v="3"/>
    <m/>
    <n v="410"/>
    <n v="325"/>
    <n v="7"/>
    <m/>
    <n v="15"/>
    <m/>
    <n v="5"/>
    <m/>
    <n v="2"/>
    <n v="85"/>
    <n v="510"/>
    <n v="4"/>
    <n v="699"/>
    <n v="3"/>
    <m/>
    <n v="18"/>
    <m/>
    <n v="327"/>
    <n v="110"/>
    <n v="838"/>
    <n v="1"/>
    <n v="3293"/>
    <n v="16"/>
    <n v="6"/>
    <n v="29"/>
    <n v="143"/>
    <n v="268"/>
    <n v="1"/>
    <n v="6"/>
    <n v="12"/>
    <n v="112"/>
    <n v="228"/>
    <n v="19"/>
    <n v="2"/>
    <n v="34"/>
    <m/>
    <n v="10"/>
    <n v="5024"/>
    <n v="32282"/>
    <s v="Anaheim West"/>
    <s v="Urban"/>
  </r>
  <r>
    <n v="106301380"/>
    <s v="301380"/>
    <x v="239"/>
    <s v="200 HOSPITAL CIRCLE"/>
    <s v="WESTMINSTER"/>
    <s v="92683"/>
    <x v="28"/>
    <x v="4"/>
    <x v="44"/>
    <x v="26"/>
    <x v="2"/>
    <x v="0"/>
    <n v="988"/>
    <m/>
    <m/>
    <m/>
    <m/>
    <m/>
    <n v="528"/>
    <n v="460"/>
    <m/>
    <m/>
    <m/>
    <m/>
    <m/>
    <n v="10"/>
    <n v="14"/>
    <n v="50"/>
    <n v="86"/>
    <n v="195"/>
    <n v="284"/>
    <n v="349"/>
    <m/>
    <n v="610"/>
    <n v="35"/>
    <n v="125"/>
    <n v="182"/>
    <n v="1"/>
    <n v="35"/>
    <m/>
    <m/>
    <m/>
    <m/>
    <n v="1"/>
    <n v="986"/>
    <m/>
    <m/>
    <m/>
    <n v="1"/>
    <m/>
    <m/>
    <n v="988"/>
    <m/>
    <n v="988"/>
    <m/>
    <m/>
    <m/>
    <n v="68"/>
    <m/>
    <m/>
    <n v="1"/>
    <n v="80"/>
    <n v="40"/>
    <n v="419"/>
    <n v="1"/>
    <m/>
    <n v="12"/>
    <n v="214"/>
    <n v="152"/>
    <n v="1"/>
    <m/>
    <n v="7"/>
    <n v="981"/>
    <m/>
    <n v="825"/>
    <n v="22"/>
    <n v="136"/>
    <n v="3"/>
    <m/>
    <m/>
    <m/>
    <n v="2"/>
    <m/>
    <m/>
    <n v="288"/>
    <n v="2"/>
    <n v="15"/>
    <n v="1"/>
    <m/>
    <n v="9"/>
    <n v="28"/>
    <n v="412"/>
    <n v="33"/>
    <n v="43"/>
    <m/>
    <n v="38"/>
    <n v="19"/>
    <m/>
    <m/>
    <n v="4"/>
    <n v="72"/>
    <n v="24"/>
    <m/>
    <m/>
    <m/>
    <m/>
    <m/>
    <n v="2"/>
    <n v="12"/>
    <n v="191"/>
    <m/>
    <n v="69"/>
    <n v="1"/>
    <n v="1"/>
    <m/>
    <m/>
    <n v="4"/>
    <n v="35"/>
    <n v="320"/>
    <m/>
    <n v="353"/>
    <n v="5"/>
    <m/>
    <n v="2"/>
    <n v="193"/>
    <n v="9"/>
    <m/>
    <m/>
    <n v="3"/>
    <n v="31"/>
    <n v="65"/>
    <m/>
    <m/>
    <n v="2"/>
    <m/>
    <n v="16"/>
    <n v="662"/>
    <n v="32991"/>
    <s v="Huntington Beach North/Seal Beach East/Westminster"/>
    <s v="Urban"/>
  </r>
  <r>
    <n v="106301566"/>
    <s v="301566"/>
    <x v="240"/>
    <s v="1001 NORTH TUSTIN AVENUE"/>
    <s v="SANTA ANA"/>
    <s v="92705"/>
    <x v="28"/>
    <x v="0"/>
    <x v="45"/>
    <x v="26"/>
    <x v="2"/>
    <x v="0"/>
    <n v="8849"/>
    <m/>
    <m/>
    <m/>
    <m/>
    <m/>
    <n v="3666"/>
    <n v="5183"/>
    <m/>
    <m/>
    <n v="2054"/>
    <n v="46"/>
    <n v="290"/>
    <n v="1454"/>
    <n v="1242"/>
    <n v="778"/>
    <n v="930"/>
    <n v="777"/>
    <n v="592"/>
    <n v="686"/>
    <m/>
    <n v="2362"/>
    <n v="171"/>
    <n v="5436"/>
    <n v="644"/>
    <n v="12"/>
    <n v="207"/>
    <n v="17"/>
    <n v="6042"/>
    <n v="60"/>
    <n v="18"/>
    <n v="271"/>
    <n v="141"/>
    <n v="21"/>
    <n v="2034"/>
    <n v="44"/>
    <n v="218"/>
    <m/>
    <n v="3879"/>
    <n v="4970"/>
    <m/>
    <n v="942"/>
    <n v="5862"/>
    <n v="2039"/>
    <n v="6"/>
    <n v="6854"/>
    <m/>
    <m/>
    <m/>
    <n v="233"/>
    <n v="236"/>
    <n v="676"/>
    <n v="27"/>
    <n v="42"/>
    <n v="151"/>
    <n v="215"/>
    <n v="365"/>
    <n v="50"/>
    <m/>
    <n v="86"/>
    <n v="8763"/>
    <m/>
    <n v="1692"/>
    <n v="4948"/>
    <n v="1641"/>
    <n v="114"/>
    <m/>
    <n v="98"/>
    <n v="42"/>
    <n v="312"/>
    <n v="2"/>
    <m/>
    <n v="343"/>
    <n v="229"/>
    <n v="178"/>
    <n v="77"/>
    <n v="87"/>
    <n v="123"/>
    <n v="951"/>
    <n v="320"/>
    <n v="443"/>
    <n v="212"/>
    <n v="2163"/>
    <n v="83"/>
    <n v="223"/>
    <n v="3"/>
    <n v="11"/>
    <n v="108"/>
    <n v="1239"/>
    <n v="17"/>
    <n v="2039"/>
    <n v="202"/>
    <n v="13"/>
    <n v="8"/>
    <n v="2"/>
    <n v="22"/>
    <n v="104"/>
    <n v="673"/>
    <n v="5"/>
    <n v="459"/>
    <n v="33"/>
    <n v="88"/>
    <n v="166"/>
    <n v="2071"/>
    <n v="578"/>
    <n v="266"/>
    <n v="1361"/>
    <n v="62"/>
    <n v="2736"/>
    <n v="336"/>
    <n v="35"/>
    <n v="28"/>
    <n v="194"/>
    <n v="377"/>
    <n v="17"/>
    <n v="16"/>
    <n v="11"/>
    <n v="121"/>
    <n v="324"/>
    <n v="45"/>
    <n v="79"/>
    <n v="15"/>
    <m/>
    <n v="6"/>
    <n v="7245"/>
    <n v="37256"/>
    <s v="City of Orange South/Santa Ana North/Tustin Foothills/Tustin West"/>
    <s v="Urban"/>
  </r>
  <r>
    <n v="106304079"/>
    <s v="304079"/>
    <x v="241"/>
    <s v="14851 YORBA STREET"/>
    <s v="TUSTIN"/>
    <s v="92680"/>
    <x v="28"/>
    <x v="5"/>
    <x v="43"/>
    <x v="25"/>
    <x v="2"/>
    <x v="0"/>
    <m/>
    <m/>
    <m/>
    <m/>
    <n v="1265"/>
    <m/>
    <n v="569"/>
    <n v="696"/>
    <m/>
    <m/>
    <m/>
    <m/>
    <n v="3"/>
    <n v="19"/>
    <n v="22"/>
    <n v="64"/>
    <n v="160"/>
    <n v="257"/>
    <n v="365"/>
    <n v="375"/>
    <m/>
    <n v="928"/>
    <n v="24"/>
    <n v="97"/>
    <n v="152"/>
    <n v="3"/>
    <n v="43"/>
    <n v="18"/>
    <n v="21"/>
    <m/>
    <m/>
    <n v="27"/>
    <n v="1217"/>
    <m/>
    <m/>
    <m/>
    <m/>
    <m/>
    <m/>
    <n v="1265"/>
    <m/>
    <n v="1090"/>
    <n v="171"/>
    <m/>
    <n v="4"/>
    <n v="32"/>
    <m/>
    <m/>
    <m/>
    <n v="108"/>
    <m/>
    <n v="129"/>
    <m/>
    <m/>
    <n v="13"/>
    <m/>
    <n v="982"/>
    <n v="1"/>
    <m/>
    <m/>
    <n v="1265"/>
    <m/>
    <n v="911"/>
    <n v="67"/>
    <n v="229"/>
    <n v="48"/>
    <m/>
    <m/>
    <m/>
    <n v="10"/>
    <m/>
    <m/>
    <m/>
    <m/>
    <m/>
    <m/>
    <m/>
    <m/>
    <m/>
    <m/>
    <m/>
    <m/>
    <m/>
    <m/>
    <m/>
    <m/>
    <m/>
    <m/>
    <m/>
    <n v="1265"/>
    <m/>
    <m/>
    <m/>
    <m/>
    <m/>
    <m/>
    <m/>
    <m/>
    <m/>
    <m/>
    <m/>
    <m/>
    <m/>
    <m/>
    <m/>
    <m/>
    <m/>
    <m/>
    <n v="1265"/>
    <m/>
    <m/>
    <m/>
    <m/>
    <n v="1"/>
    <m/>
    <m/>
    <m/>
    <n v="1"/>
    <n v="11"/>
    <m/>
    <m/>
    <m/>
    <m/>
    <m/>
    <n v="1252"/>
    <n v="14758"/>
    <s v="City of Orange South/Santa Ana North/Tustin Foothills/Tustin West"/>
    <s v="Urban"/>
  </r>
  <r>
    <n v="106304113"/>
    <s v="304113"/>
    <x v="242"/>
    <s v="27700 MEDICAL CTR. RD., 5TH FL"/>
    <s v="MISSION VIEJO"/>
    <s v="92691"/>
    <x v="28"/>
    <x v="3"/>
    <x v="49"/>
    <x v="28"/>
    <x v="1"/>
    <x v="0"/>
    <n v="1992"/>
    <m/>
    <m/>
    <m/>
    <m/>
    <m/>
    <n v="1103"/>
    <n v="889"/>
    <m/>
    <m/>
    <n v="710"/>
    <n v="772"/>
    <n v="510"/>
    <m/>
    <m/>
    <m/>
    <m/>
    <m/>
    <m/>
    <m/>
    <m/>
    <n v="1196"/>
    <n v="33"/>
    <n v="497"/>
    <n v="122"/>
    <n v="1"/>
    <n v="110"/>
    <n v="33"/>
    <n v="1663"/>
    <m/>
    <n v="4"/>
    <m/>
    <n v="302"/>
    <n v="14"/>
    <n v="2"/>
    <m/>
    <n v="7"/>
    <m/>
    <n v="1182"/>
    <n v="810"/>
    <m/>
    <n v="352"/>
    <n v="1428"/>
    <n v="210"/>
    <n v="2"/>
    <n v="1872"/>
    <m/>
    <m/>
    <m/>
    <n v="92"/>
    <n v="19"/>
    <n v="1"/>
    <n v="1"/>
    <m/>
    <n v="1"/>
    <n v="2"/>
    <n v="3"/>
    <n v="1"/>
    <m/>
    <n v="2"/>
    <n v="1990"/>
    <m/>
    <m/>
    <n v="775"/>
    <n v="1126"/>
    <m/>
    <m/>
    <n v="59"/>
    <m/>
    <n v="30"/>
    <m/>
    <n v="2"/>
    <n v="84"/>
    <m/>
    <n v="65"/>
    <n v="19"/>
    <n v="37"/>
    <n v="115"/>
    <n v="17"/>
    <n v="392"/>
    <n v="212"/>
    <n v="68"/>
    <n v="1"/>
    <n v="62"/>
    <n v="26"/>
    <n v="21"/>
    <n v="397"/>
    <n v="223"/>
    <n v="236"/>
    <n v="11"/>
    <n v="6"/>
    <n v="85"/>
    <n v="2"/>
    <n v="2"/>
    <n v="2"/>
    <n v="23"/>
    <n v="10"/>
    <n v="28"/>
    <m/>
    <n v="150"/>
    <n v="1"/>
    <n v="32"/>
    <n v="3"/>
    <m/>
    <n v="58"/>
    <n v="23"/>
    <n v="322"/>
    <m/>
    <n v="1251"/>
    <n v="34"/>
    <n v="12"/>
    <n v="11"/>
    <n v="22"/>
    <n v="89"/>
    <m/>
    <n v="11"/>
    <n v="19"/>
    <n v="43"/>
    <n v="20"/>
    <n v="17"/>
    <n v="4"/>
    <n v="5"/>
    <m/>
    <m/>
    <n v="1705"/>
    <n v="7651"/>
    <s v="Lake Forest East/Mission Viejo Central and South"/>
    <s v="Urban"/>
  </r>
  <r>
    <n v="106304159"/>
    <s v="304159"/>
    <x v="243"/>
    <s v="393 S, TUSTIN STREET"/>
    <s v="ORANGE"/>
    <s v="92866"/>
    <x v="28"/>
    <x v="5"/>
    <x v="43"/>
    <x v="25"/>
    <x v="2"/>
    <x v="0"/>
    <m/>
    <n v="58"/>
    <m/>
    <m/>
    <n v="74"/>
    <m/>
    <n v="77"/>
    <n v="55"/>
    <m/>
    <m/>
    <n v="8"/>
    <n v="40"/>
    <n v="74"/>
    <n v="10"/>
    <m/>
    <m/>
    <m/>
    <m/>
    <m/>
    <m/>
    <m/>
    <n v="50"/>
    <n v="1"/>
    <n v="36"/>
    <n v="15"/>
    <m/>
    <n v="30"/>
    <m/>
    <n v="4"/>
    <m/>
    <m/>
    <m/>
    <n v="127"/>
    <n v="1"/>
    <m/>
    <m/>
    <m/>
    <m/>
    <m/>
    <n v="132"/>
    <m/>
    <n v="130"/>
    <n v="2"/>
    <m/>
    <m/>
    <n v="82"/>
    <m/>
    <n v="7"/>
    <n v="8"/>
    <n v="30"/>
    <n v="1"/>
    <n v="2"/>
    <m/>
    <m/>
    <m/>
    <n v="2"/>
    <m/>
    <m/>
    <m/>
    <n v="2"/>
    <n v="130"/>
    <m/>
    <m/>
    <n v="46"/>
    <n v="80"/>
    <m/>
    <m/>
    <n v="5"/>
    <m/>
    <n v="1"/>
    <m/>
    <m/>
    <n v="8"/>
    <n v="4"/>
    <n v="2"/>
    <m/>
    <n v="8"/>
    <n v="21"/>
    <n v="9"/>
    <n v="8"/>
    <n v="1"/>
    <n v="2"/>
    <m/>
    <n v="2"/>
    <n v="7"/>
    <n v="3"/>
    <n v="1"/>
    <n v="14"/>
    <n v="23"/>
    <n v="19"/>
    <m/>
    <m/>
    <m/>
    <m/>
    <m/>
    <m/>
    <n v="2"/>
    <m/>
    <m/>
    <m/>
    <m/>
    <m/>
    <m/>
    <m/>
    <m/>
    <m/>
    <n v="10"/>
    <m/>
    <n v="120"/>
    <n v="7"/>
    <m/>
    <m/>
    <n v="1"/>
    <n v="1"/>
    <m/>
    <m/>
    <m/>
    <n v="1"/>
    <m/>
    <m/>
    <m/>
    <m/>
    <m/>
    <n v="19"/>
    <n v="103"/>
    <n v="4621"/>
    <s v="City of Orange South/Santa Ana North/Tustin Foothills/Tustin West"/>
    <s v="Urban"/>
  </r>
  <r>
    <n v="106304409"/>
    <s v="304409"/>
    <x v="244"/>
    <s v="3440 E LA PALMA AVE"/>
    <s v="ANAHEIM"/>
    <s v="92806"/>
    <x v="28"/>
    <x v="0"/>
    <x v="43"/>
    <x v="25"/>
    <x v="1"/>
    <x v="0"/>
    <n v="30225"/>
    <m/>
    <m/>
    <m/>
    <m/>
    <m/>
    <n v="11913"/>
    <n v="18312"/>
    <m/>
    <m/>
    <n v="6099"/>
    <n v="353"/>
    <n v="691"/>
    <n v="3026"/>
    <n v="4508"/>
    <n v="1833"/>
    <n v="2799"/>
    <n v="3822"/>
    <n v="3579"/>
    <n v="3514"/>
    <n v="1"/>
    <n v="16715"/>
    <n v="943"/>
    <n v="7212"/>
    <n v="4643"/>
    <n v="133"/>
    <n v="225"/>
    <n v="354"/>
    <n v="21557"/>
    <n v="363"/>
    <n v="60"/>
    <n v="218"/>
    <n v="856"/>
    <n v="17"/>
    <n v="5833"/>
    <n v="1"/>
    <n v="1320"/>
    <m/>
    <n v="12234"/>
    <n v="17991"/>
    <m/>
    <n v="4063"/>
    <n v="20318"/>
    <n v="5844"/>
    <m/>
    <n v="22882"/>
    <n v="1"/>
    <m/>
    <m/>
    <n v="485"/>
    <n v="115"/>
    <n v="1510"/>
    <n v="221"/>
    <m/>
    <n v="127"/>
    <n v="433"/>
    <n v="4449"/>
    <n v="2"/>
    <m/>
    <n v="1564"/>
    <n v="28661"/>
    <m/>
    <n v="9245"/>
    <n v="1814"/>
    <n v="18643"/>
    <n v="32"/>
    <n v="1"/>
    <n v="4"/>
    <m/>
    <n v="486"/>
    <m/>
    <m/>
    <n v="2504"/>
    <n v="1344"/>
    <n v="675"/>
    <n v="295"/>
    <n v="175"/>
    <n v="446"/>
    <n v="2563"/>
    <n v="1292"/>
    <n v="2879"/>
    <n v="1014"/>
    <n v="6198"/>
    <n v="437"/>
    <n v="1656"/>
    <n v="97"/>
    <n v="122"/>
    <n v="743"/>
    <n v="1684"/>
    <n v="260"/>
    <n v="5840"/>
    <n v="498"/>
    <n v="117"/>
    <n v="37"/>
    <n v="7"/>
    <n v="103"/>
    <n v="618"/>
    <n v="1110"/>
    <n v="109"/>
    <n v="2739"/>
    <n v="570"/>
    <n v="1915"/>
    <n v="441"/>
    <n v="5755"/>
    <n v="2364"/>
    <n v="392"/>
    <n v="2725"/>
    <n v="56"/>
    <n v="10669"/>
    <n v="39"/>
    <n v="18"/>
    <n v="52"/>
    <n v="1371"/>
    <n v="692"/>
    <n v="1"/>
    <n v="45"/>
    <n v="47"/>
    <n v="283"/>
    <n v="1615"/>
    <n v="59"/>
    <n v="20"/>
    <n v="13"/>
    <m/>
    <n v="51"/>
    <n v="25919"/>
    <n v="106069"/>
    <s v="Brea East/Placentia Central and North/Yorba Linda"/>
    <s v="Urban"/>
  </r>
  <r>
    <n v="106304460"/>
    <s v="304460"/>
    <x v="245"/>
    <s v="16250 SAND CANYON AVENUE"/>
    <s v="IRVINE"/>
    <s v="92618"/>
    <x v="28"/>
    <x v="3"/>
    <x v="47"/>
    <x v="25"/>
    <x v="2"/>
    <x v="0"/>
    <n v="4351"/>
    <m/>
    <m/>
    <m/>
    <m/>
    <m/>
    <n v="1994"/>
    <n v="2357"/>
    <m/>
    <m/>
    <m/>
    <m/>
    <n v="5"/>
    <n v="37"/>
    <n v="71"/>
    <n v="235"/>
    <n v="781"/>
    <n v="1444"/>
    <n v="1217"/>
    <n v="561"/>
    <m/>
    <n v="3868"/>
    <n v="35"/>
    <n v="262"/>
    <n v="169"/>
    <n v="1"/>
    <n v="5"/>
    <n v="11"/>
    <n v="4046"/>
    <m/>
    <m/>
    <m/>
    <n v="302"/>
    <m/>
    <m/>
    <m/>
    <n v="3"/>
    <m/>
    <n v="13"/>
    <n v="4338"/>
    <m/>
    <n v="3972"/>
    <n v="379"/>
    <m/>
    <m/>
    <n v="3389"/>
    <m/>
    <m/>
    <m/>
    <n v="45"/>
    <m/>
    <n v="767"/>
    <n v="145"/>
    <m/>
    <n v="1"/>
    <n v="2"/>
    <n v="2"/>
    <m/>
    <m/>
    <n v="13"/>
    <n v="4338"/>
    <m/>
    <n v="2309"/>
    <n v="11"/>
    <n v="1839"/>
    <n v="158"/>
    <m/>
    <n v="7"/>
    <n v="6"/>
    <n v="18"/>
    <n v="3"/>
    <m/>
    <m/>
    <n v="27"/>
    <n v="4"/>
    <m/>
    <m/>
    <n v="4"/>
    <n v="2"/>
    <m/>
    <m/>
    <m/>
    <m/>
    <n v="1"/>
    <n v="3578"/>
    <n v="35"/>
    <m/>
    <n v="1"/>
    <n v="693"/>
    <n v="6"/>
    <m/>
    <n v="49"/>
    <m/>
    <m/>
    <m/>
    <m/>
    <m/>
    <n v="5"/>
    <m/>
    <m/>
    <m/>
    <m/>
    <m/>
    <m/>
    <n v="3971"/>
    <n v="10"/>
    <n v="4"/>
    <n v="247"/>
    <n v="65"/>
    <n v="10"/>
    <n v="16"/>
    <m/>
    <n v="443"/>
    <n v="305"/>
    <n v="1"/>
    <n v="1"/>
    <m/>
    <n v="38"/>
    <n v="132"/>
    <m/>
    <m/>
    <m/>
    <m/>
    <n v="16"/>
    <n v="3389"/>
    <n v="10206"/>
    <s v="Irvine Central/Tustin East"/>
    <s v="Urban"/>
  </r>
  <r>
    <n v="106310791"/>
    <s v="310791"/>
    <x v="246"/>
    <s v="11815 EDUCATION STREET"/>
    <s v="AUBURN"/>
    <s v="95602"/>
    <x v="29"/>
    <x v="3"/>
    <x v="17"/>
    <x v="7"/>
    <x v="1"/>
    <x v="0"/>
    <n v="3351"/>
    <m/>
    <m/>
    <m/>
    <m/>
    <m/>
    <n v="1593"/>
    <n v="1758"/>
    <m/>
    <m/>
    <m/>
    <n v="6"/>
    <n v="23"/>
    <n v="73"/>
    <n v="125"/>
    <n v="243"/>
    <n v="547"/>
    <n v="723"/>
    <n v="748"/>
    <n v="863"/>
    <m/>
    <n v="3163"/>
    <n v="21"/>
    <n v="94"/>
    <n v="27"/>
    <n v="20"/>
    <n v="2"/>
    <n v="24"/>
    <n v="3133"/>
    <n v="50"/>
    <n v="3"/>
    <n v="130"/>
    <n v="20"/>
    <n v="1"/>
    <m/>
    <n v="11"/>
    <n v="3"/>
    <m/>
    <n v="2513"/>
    <n v="838"/>
    <m/>
    <n v="582"/>
    <n v="2768"/>
    <m/>
    <n v="1"/>
    <n v="1744"/>
    <m/>
    <m/>
    <m/>
    <n v="108"/>
    <n v="25"/>
    <n v="783"/>
    <n v="10"/>
    <n v="9"/>
    <n v="26"/>
    <n v="81"/>
    <n v="547"/>
    <n v="18"/>
    <m/>
    <n v="646"/>
    <n v="2705"/>
    <m/>
    <n v="2230"/>
    <n v="472"/>
    <n v="512"/>
    <n v="14"/>
    <m/>
    <n v="52"/>
    <m/>
    <n v="71"/>
    <m/>
    <m/>
    <n v="366"/>
    <n v="124"/>
    <n v="130"/>
    <n v="50"/>
    <n v="33"/>
    <n v="69"/>
    <n v="466"/>
    <n v="397"/>
    <n v="639"/>
    <n v="206"/>
    <n v="6"/>
    <n v="90"/>
    <n v="317"/>
    <n v="3"/>
    <m/>
    <n v="102"/>
    <n v="340"/>
    <n v="13"/>
    <m/>
    <n v="25"/>
    <n v="11"/>
    <n v="1"/>
    <m/>
    <n v="14"/>
    <n v="65"/>
    <n v="230"/>
    <n v="14"/>
    <n v="480"/>
    <n v="50"/>
    <n v="3"/>
    <n v="46"/>
    <m/>
    <n v="451"/>
    <n v="56"/>
    <n v="284"/>
    <n v="25"/>
    <n v="1596"/>
    <n v="6"/>
    <n v="3"/>
    <n v="33"/>
    <n v="201"/>
    <n v="194"/>
    <m/>
    <n v="10"/>
    <n v="5"/>
    <n v="27"/>
    <n v="192"/>
    <n v="18"/>
    <n v="3"/>
    <n v="2"/>
    <m/>
    <n v="11"/>
    <n v="2646"/>
    <n v="11408"/>
    <s v="Auburn/Newcastle/Lincoln/Sheridan"/>
    <s v="Urban"/>
  </r>
  <r>
    <n v="106311000"/>
    <s v="311000"/>
    <x v="247"/>
    <s v="ONE MEDICAL PLAZA"/>
    <s v="ROSEVILLE"/>
    <s v="95661"/>
    <x v="29"/>
    <x v="1"/>
    <x v="50"/>
    <x v="4"/>
    <x v="1"/>
    <x v="0"/>
    <n v="20747"/>
    <m/>
    <m/>
    <m/>
    <n v="1100"/>
    <m/>
    <n v="9105"/>
    <n v="12733"/>
    <m/>
    <n v="9"/>
    <n v="3146"/>
    <n v="152"/>
    <n v="372"/>
    <n v="2175"/>
    <n v="2530"/>
    <n v="1606"/>
    <n v="2351"/>
    <n v="2794"/>
    <n v="3146"/>
    <n v="3575"/>
    <m/>
    <n v="18505"/>
    <n v="514"/>
    <n v="1784"/>
    <n v="751"/>
    <n v="40"/>
    <n v="203"/>
    <n v="50"/>
    <n v="16962"/>
    <n v="312"/>
    <n v="10"/>
    <n v="221"/>
    <n v="1267"/>
    <n v="63"/>
    <n v="2984"/>
    <n v="3"/>
    <n v="25"/>
    <m/>
    <n v="11753"/>
    <n v="10094"/>
    <m/>
    <n v="4923"/>
    <n v="13927"/>
    <n v="2993"/>
    <n v="4"/>
    <n v="14994"/>
    <n v="73"/>
    <n v="377"/>
    <n v="30"/>
    <n v="417"/>
    <n v="99"/>
    <n v="1782"/>
    <n v="53"/>
    <n v="7"/>
    <n v="145"/>
    <n v="426"/>
    <n v="3316"/>
    <n v="128"/>
    <m/>
    <n v="1959"/>
    <n v="19879"/>
    <n v="9"/>
    <n v="8965"/>
    <n v="4183"/>
    <n v="7090"/>
    <n v="250"/>
    <n v="8"/>
    <n v="960"/>
    <m/>
    <n v="391"/>
    <m/>
    <m/>
    <n v="1336"/>
    <n v="771"/>
    <n v="546"/>
    <n v="147"/>
    <n v="132"/>
    <n v="242"/>
    <n v="2326"/>
    <n v="1301"/>
    <n v="2219"/>
    <n v="983"/>
    <n v="3090"/>
    <n v="369"/>
    <n v="1274"/>
    <n v="17"/>
    <n v="107"/>
    <n v="531"/>
    <n v="2297"/>
    <n v="1166"/>
    <n v="2993"/>
    <n v="408"/>
    <n v="53"/>
    <n v="20"/>
    <n v="7"/>
    <n v="53"/>
    <n v="448"/>
    <n v="1600"/>
    <n v="68"/>
    <n v="2061"/>
    <n v="332"/>
    <n v="364"/>
    <n v="421"/>
    <n v="2938"/>
    <n v="1975"/>
    <n v="411"/>
    <n v="3178"/>
    <n v="50"/>
    <n v="7460"/>
    <n v="440"/>
    <n v="86"/>
    <n v="95"/>
    <n v="957"/>
    <n v="1020"/>
    <n v="2"/>
    <n v="34"/>
    <n v="32"/>
    <n v="207"/>
    <n v="1062"/>
    <n v="88"/>
    <n v="51"/>
    <n v="4"/>
    <m/>
    <n v="194"/>
    <n v="17575"/>
    <n v="86721"/>
    <s v="Rocklin/Granite Bay"/>
    <s v="Urban"/>
  </r>
  <r>
    <n v="106314024"/>
    <s v="314024"/>
    <x v="248"/>
    <s v="1600 EUREKA ROAD"/>
    <s v="ROSEVILLE"/>
    <s v="95661"/>
    <x v="29"/>
    <x v="1"/>
    <x v="50"/>
    <x v="4"/>
    <x v="1"/>
    <x v="0"/>
    <n v="22684"/>
    <m/>
    <m/>
    <m/>
    <m/>
    <m/>
    <n v="8241"/>
    <n v="14443"/>
    <m/>
    <m/>
    <n v="5815"/>
    <n v="745"/>
    <n v="685"/>
    <n v="2677"/>
    <n v="3378"/>
    <n v="908"/>
    <n v="1341"/>
    <n v="2303"/>
    <n v="2445"/>
    <n v="2387"/>
    <m/>
    <n v="16058"/>
    <n v="1199"/>
    <n v="2899"/>
    <n v="2054"/>
    <n v="87"/>
    <n v="159"/>
    <n v="228"/>
    <n v="15446"/>
    <n v="223"/>
    <n v="5"/>
    <n v="258"/>
    <n v="423"/>
    <n v="74"/>
    <n v="5419"/>
    <m/>
    <n v="836"/>
    <m/>
    <n v="7472"/>
    <n v="15212"/>
    <m/>
    <n v="3518"/>
    <n v="13714"/>
    <n v="5452"/>
    <m/>
    <n v="17486"/>
    <m/>
    <n v="6"/>
    <m/>
    <n v="346"/>
    <n v="92"/>
    <n v="1478"/>
    <n v="99"/>
    <m/>
    <n v="61"/>
    <n v="396"/>
    <n v="2715"/>
    <n v="4"/>
    <n v="1"/>
    <n v="1761"/>
    <n v="20923"/>
    <m/>
    <n v="6228"/>
    <n v="2008"/>
    <n v="14159"/>
    <n v="35"/>
    <m/>
    <n v="60"/>
    <m/>
    <n v="194"/>
    <m/>
    <m/>
    <n v="2041"/>
    <n v="511"/>
    <n v="395"/>
    <n v="195"/>
    <n v="65"/>
    <n v="194"/>
    <n v="1790"/>
    <n v="892"/>
    <n v="1487"/>
    <n v="348"/>
    <n v="5768"/>
    <n v="190"/>
    <n v="1509"/>
    <n v="112"/>
    <n v="131"/>
    <n v="248"/>
    <n v="1139"/>
    <n v="233"/>
    <n v="5436"/>
    <n v="198"/>
    <n v="15"/>
    <n v="6"/>
    <n v="8"/>
    <n v="77"/>
    <n v="339"/>
    <n v="1220"/>
    <n v="54"/>
    <n v="1488"/>
    <n v="225"/>
    <n v="1094"/>
    <n v="132"/>
    <n v="5335"/>
    <n v="2050"/>
    <n v="249"/>
    <n v="5222"/>
    <n v="105"/>
    <n v="4867"/>
    <n v="36"/>
    <n v="15"/>
    <n v="48"/>
    <n v="811"/>
    <n v="501"/>
    <m/>
    <n v="19"/>
    <n v="33"/>
    <n v="123"/>
    <n v="717"/>
    <n v="51"/>
    <n v="12"/>
    <n v="12"/>
    <m/>
    <n v="35"/>
    <n v="20271"/>
    <n v="79156"/>
    <s v="Rocklin/Granite Bay"/>
    <s v="Urban"/>
  </r>
  <r>
    <n v="106314029"/>
    <s v="314029"/>
    <x v="249"/>
    <s v="101 CIRBY HILLS DRIVE"/>
    <s v="ROSEVILLE"/>
    <s v="95678"/>
    <x v="29"/>
    <x v="5"/>
    <x v="50"/>
    <x v="4"/>
    <x v="2"/>
    <x v="0"/>
    <m/>
    <m/>
    <n v="534"/>
    <m/>
    <m/>
    <m/>
    <n v="286"/>
    <n v="248"/>
    <m/>
    <m/>
    <m/>
    <m/>
    <n v="27"/>
    <n v="139"/>
    <n v="146"/>
    <n v="100"/>
    <n v="90"/>
    <n v="31"/>
    <n v="1"/>
    <m/>
    <m/>
    <n v="456"/>
    <n v="20"/>
    <n v="38"/>
    <n v="7"/>
    <n v="4"/>
    <n v="6"/>
    <n v="3"/>
    <m/>
    <n v="4"/>
    <m/>
    <m/>
    <m/>
    <n v="1"/>
    <m/>
    <n v="3"/>
    <n v="526"/>
    <m/>
    <m/>
    <n v="534"/>
    <m/>
    <m/>
    <n v="534"/>
    <m/>
    <m/>
    <n v="347"/>
    <m/>
    <m/>
    <m/>
    <m/>
    <n v="5"/>
    <m/>
    <n v="170"/>
    <n v="12"/>
    <m/>
    <m/>
    <m/>
    <m/>
    <m/>
    <m/>
    <n v="534"/>
    <m/>
    <n v="1"/>
    <n v="391"/>
    <m/>
    <m/>
    <n v="142"/>
    <m/>
    <m/>
    <m/>
    <m/>
    <m/>
    <m/>
    <m/>
    <m/>
    <m/>
    <n v="533"/>
    <m/>
    <m/>
    <m/>
    <m/>
    <m/>
    <m/>
    <m/>
    <m/>
    <m/>
    <m/>
    <m/>
    <m/>
    <n v="1"/>
    <m/>
    <m/>
    <m/>
    <m/>
    <m/>
    <m/>
    <m/>
    <m/>
    <m/>
    <m/>
    <m/>
    <m/>
    <m/>
    <m/>
    <m/>
    <m/>
    <n v="528"/>
    <m/>
    <n v="6"/>
    <m/>
    <m/>
    <m/>
    <m/>
    <m/>
    <m/>
    <m/>
    <m/>
    <m/>
    <m/>
    <m/>
    <m/>
    <m/>
    <m/>
    <m/>
    <n v="534"/>
    <n v="5396"/>
    <s v="Roseville"/>
    <s v="Urban"/>
  </r>
  <r>
    <n v="106320859"/>
    <s v="320859"/>
    <x v="250"/>
    <s v="500 1ST STREET"/>
    <s v="PORTOLA"/>
    <s v="96122"/>
    <x v="30"/>
    <x v="3"/>
    <x v="17"/>
    <x v="7"/>
    <x v="3"/>
    <x v="2"/>
    <n v="197"/>
    <n v="44"/>
    <m/>
    <m/>
    <m/>
    <m/>
    <n v="88"/>
    <n v="153"/>
    <m/>
    <m/>
    <m/>
    <m/>
    <n v="1"/>
    <n v="7"/>
    <n v="14"/>
    <n v="13"/>
    <n v="24"/>
    <n v="50"/>
    <n v="50"/>
    <n v="82"/>
    <m/>
    <n v="222"/>
    <n v="4"/>
    <n v="12"/>
    <n v="2"/>
    <n v="1"/>
    <m/>
    <m/>
    <n v="191"/>
    <n v="2"/>
    <m/>
    <n v="16"/>
    <n v="18"/>
    <n v="14"/>
    <m/>
    <m/>
    <m/>
    <m/>
    <n v="201"/>
    <n v="40"/>
    <m/>
    <n v="36"/>
    <n v="205"/>
    <m/>
    <m/>
    <n v="160"/>
    <n v="5"/>
    <m/>
    <n v="18"/>
    <n v="35"/>
    <n v="1"/>
    <n v="2"/>
    <m/>
    <m/>
    <n v="4"/>
    <n v="13"/>
    <n v="3"/>
    <m/>
    <m/>
    <n v="54"/>
    <n v="186"/>
    <n v="1"/>
    <n v="156"/>
    <n v="50"/>
    <n v="27"/>
    <m/>
    <m/>
    <m/>
    <n v="1"/>
    <n v="7"/>
    <m/>
    <m/>
    <n v="3"/>
    <n v="4"/>
    <n v="6"/>
    <n v="1"/>
    <n v="8"/>
    <n v="8"/>
    <n v="31"/>
    <n v="57"/>
    <n v="34"/>
    <n v="16"/>
    <m/>
    <n v="21"/>
    <n v="3"/>
    <m/>
    <m/>
    <n v="15"/>
    <n v="11"/>
    <n v="23"/>
    <m/>
    <m/>
    <m/>
    <m/>
    <m/>
    <m/>
    <n v="2"/>
    <m/>
    <m/>
    <n v="2"/>
    <m/>
    <m/>
    <m/>
    <m/>
    <m/>
    <m/>
    <n v="18"/>
    <m/>
    <n v="219"/>
    <n v="2"/>
    <m/>
    <n v="2"/>
    <n v="6"/>
    <n v="17"/>
    <n v="1"/>
    <n v="1"/>
    <m/>
    <n v="2"/>
    <n v="16"/>
    <n v="1"/>
    <m/>
    <n v="3"/>
    <m/>
    <n v="1"/>
    <n v="189"/>
    <n v="6401"/>
    <s v="Beckwourth/Chilcoot/Crocker Mountain/Delleker/Iron Horse/Lake Davis/Maybe/Portola/Valley View/Vinton"/>
    <s v="Frontier"/>
  </r>
  <r>
    <n v="106320986"/>
    <s v="320986"/>
    <x v="251"/>
    <s v="1065 BUCKS LAKE ROAD"/>
    <s v="QUINCY"/>
    <s v="95971"/>
    <x v="30"/>
    <x v="5"/>
    <x v="17"/>
    <x v="7"/>
    <x v="3"/>
    <x v="2"/>
    <n v="440"/>
    <m/>
    <m/>
    <m/>
    <m/>
    <m/>
    <n v="182"/>
    <n v="258"/>
    <m/>
    <m/>
    <n v="67"/>
    <n v="6"/>
    <n v="7"/>
    <n v="56"/>
    <n v="36"/>
    <n v="26"/>
    <n v="44"/>
    <n v="62"/>
    <n v="60"/>
    <n v="76"/>
    <m/>
    <n v="392"/>
    <n v="16"/>
    <n v="12"/>
    <m/>
    <n v="9"/>
    <n v="7"/>
    <n v="4"/>
    <n v="362"/>
    <m/>
    <m/>
    <n v="12"/>
    <m/>
    <n v="1"/>
    <n v="65"/>
    <m/>
    <m/>
    <m/>
    <n v="256"/>
    <n v="184"/>
    <m/>
    <n v="114"/>
    <n v="260"/>
    <n v="65"/>
    <n v="1"/>
    <n v="361"/>
    <m/>
    <m/>
    <m/>
    <n v="27"/>
    <n v="10"/>
    <n v="35"/>
    <m/>
    <n v="1"/>
    <n v="1"/>
    <n v="4"/>
    <n v="1"/>
    <m/>
    <m/>
    <n v="165"/>
    <n v="275"/>
    <m/>
    <n v="203"/>
    <n v="127"/>
    <n v="97"/>
    <n v="1"/>
    <m/>
    <n v="2"/>
    <m/>
    <n v="10"/>
    <m/>
    <m/>
    <n v="7"/>
    <n v="12"/>
    <n v="24"/>
    <m/>
    <n v="14"/>
    <n v="7"/>
    <n v="30"/>
    <n v="64"/>
    <n v="84"/>
    <n v="25"/>
    <n v="66"/>
    <n v="12"/>
    <n v="2"/>
    <m/>
    <n v="1"/>
    <n v="8"/>
    <n v="19"/>
    <m/>
    <n v="65"/>
    <n v="1"/>
    <m/>
    <m/>
    <m/>
    <n v="2"/>
    <n v="5"/>
    <n v="5"/>
    <m/>
    <n v="40"/>
    <n v="34"/>
    <n v="16"/>
    <m/>
    <n v="65"/>
    <n v="3"/>
    <n v="7"/>
    <n v="12"/>
    <m/>
    <n v="250"/>
    <n v="2"/>
    <m/>
    <n v="3"/>
    <n v="2"/>
    <n v="12"/>
    <m/>
    <n v="5"/>
    <n v="1"/>
    <n v="3"/>
    <n v="2"/>
    <m/>
    <n v="1"/>
    <n v="1"/>
    <m/>
    <m/>
    <n v="408"/>
    <n v="1117"/>
    <s v="Bucks Lake/Cromberg/East Quincy/Greenhorn/Keddie/Laporte/Little Grass Valley/Meadow Valley/Quincy/Sloat/Spring Garden"/>
    <s v="Frontier"/>
  </r>
  <r>
    <n v="106321016"/>
    <s v="321016"/>
    <x v="252"/>
    <s v="130 BRENTWOOD DRIVE"/>
    <s v="CHESTER"/>
    <s v="96020"/>
    <x v="30"/>
    <x v="5"/>
    <x v="17"/>
    <x v="7"/>
    <x v="3"/>
    <x v="2"/>
    <n v="181"/>
    <n v="22"/>
    <m/>
    <m/>
    <m/>
    <m/>
    <n v="99"/>
    <n v="104"/>
    <m/>
    <m/>
    <m/>
    <n v="1"/>
    <n v="2"/>
    <n v="7"/>
    <n v="7"/>
    <n v="7"/>
    <n v="18"/>
    <n v="42"/>
    <n v="51"/>
    <n v="68"/>
    <m/>
    <n v="195"/>
    <n v="1"/>
    <n v="3"/>
    <n v="1"/>
    <n v="3"/>
    <m/>
    <m/>
    <n v="175"/>
    <m/>
    <n v="1"/>
    <n v="4"/>
    <n v="23"/>
    <m/>
    <m/>
    <m/>
    <m/>
    <m/>
    <n v="168"/>
    <n v="35"/>
    <m/>
    <n v="18"/>
    <n v="185"/>
    <m/>
    <m/>
    <n v="150"/>
    <n v="3"/>
    <m/>
    <n v="17"/>
    <n v="8"/>
    <m/>
    <n v="2"/>
    <m/>
    <m/>
    <n v="3"/>
    <n v="19"/>
    <n v="1"/>
    <m/>
    <m/>
    <n v="43"/>
    <n v="160"/>
    <m/>
    <n v="140"/>
    <n v="31"/>
    <n v="27"/>
    <m/>
    <m/>
    <n v="1"/>
    <m/>
    <n v="3"/>
    <n v="1"/>
    <m/>
    <n v="6"/>
    <n v="1"/>
    <n v="7"/>
    <n v="3"/>
    <n v="6"/>
    <n v="10"/>
    <n v="36"/>
    <n v="40"/>
    <n v="28"/>
    <n v="34"/>
    <n v="1"/>
    <n v="8"/>
    <n v="2"/>
    <m/>
    <m/>
    <n v="7"/>
    <n v="10"/>
    <n v="4"/>
    <m/>
    <m/>
    <m/>
    <m/>
    <m/>
    <m/>
    <m/>
    <m/>
    <m/>
    <n v="3"/>
    <n v="3"/>
    <m/>
    <m/>
    <m/>
    <n v="1"/>
    <n v="3"/>
    <n v="14"/>
    <m/>
    <n v="179"/>
    <n v="1"/>
    <m/>
    <m/>
    <n v="7"/>
    <n v="4"/>
    <m/>
    <n v="1"/>
    <m/>
    <n v="1"/>
    <n v="6"/>
    <n v="2"/>
    <m/>
    <m/>
    <m/>
    <n v="6"/>
    <n v="175"/>
    <n v="5328"/>
    <s v="Bailey Creek/Canyondam/Chester/Eastshore/Foxwood/Hamilton Branch/Lake Almanor Peninsula/Lake Almanor Peninsula/Lake Almanor West/Prattville/Warner Valley"/>
    <s v="Frontier"/>
  </r>
  <r>
    <n v="106330120"/>
    <s v="330120"/>
    <x v="253"/>
    <s v="39000 BOB HOPE DRIVE"/>
    <s v="RANCHO MIRAGE"/>
    <s v="92270"/>
    <x v="31"/>
    <x v="4"/>
    <x v="51"/>
    <x v="29"/>
    <x v="1"/>
    <x v="0"/>
    <m/>
    <m/>
    <m/>
    <n v="938"/>
    <m/>
    <m/>
    <n v="527"/>
    <n v="411"/>
    <m/>
    <m/>
    <m/>
    <m/>
    <n v="7"/>
    <n v="161"/>
    <n v="158"/>
    <n v="186"/>
    <n v="225"/>
    <n v="144"/>
    <n v="50"/>
    <n v="7"/>
    <m/>
    <n v="799"/>
    <n v="11"/>
    <n v="32"/>
    <n v="9"/>
    <n v="23"/>
    <n v="28"/>
    <n v="36"/>
    <n v="938"/>
    <m/>
    <m/>
    <m/>
    <m/>
    <m/>
    <m/>
    <m/>
    <m/>
    <m/>
    <m/>
    <n v="938"/>
    <m/>
    <n v="777"/>
    <n v="161"/>
    <m/>
    <m/>
    <n v="763"/>
    <m/>
    <m/>
    <m/>
    <m/>
    <n v="42"/>
    <m/>
    <m/>
    <m/>
    <n v="130"/>
    <m/>
    <m/>
    <n v="3"/>
    <m/>
    <m/>
    <n v="938"/>
    <m/>
    <m/>
    <m/>
    <n v="115"/>
    <m/>
    <m/>
    <m/>
    <m/>
    <n v="695"/>
    <n v="127"/>
    <n v="1"/>
    <m/>
    <m/>
    <m/>
    <m/>
    <n v="938"/>
    <m/>
    <m/>
    <m/>
    <m/>
    <m/>
    <m/>
    <m/>
    <m/>
    <m/>
    <m/>
    <m/>
    <m/>
    <m/>
    <m/>
    <m/>
    <m/>
    <m/>
    <m/>
    <m/>
    <m/>
    <m/>
    <m/>
    <m/>
    <m/>
    <m/>
    <m/>
    <m/>
    <m/>
    <m/>
    <n v="938"/>
    <m/>
    <m/>
    <m/>
    <m/>
    <m/>
    <m/>
    <m/>
    <m/>
    <m/>
    <m/>
    <m/>
    <m/>
    <m/>
    <m/>
    <m/>
    <m/>
    <m/>
    <n v="938"/>
    <n v="24346"/>
    <s v="Bermuda Dunes South/Indian Wells/La Quinta West/Palm Desert/Rancho Mirage Central and South"/>
    <s v="Urban"/>
  </r>
  <r>
    <n v="106331152"/>
    <s v="331152"/>
    <x v="254"/>
    <s v="800 SOUTH MAIN STREET"/>
    <s v="CORONA"/>
    <s v="92882"/>
    <x v="31"/>
    <x v="2"/>
    <x v="52"/>
    <x v="30"/>
    <x v="2"/>
    <x v="0"/>
    <n v="7948"/>
    <n v="69"/>
    <n v="1449"/>
    <m/>
    <m/>
    <m/>
    <n v="3927"/>
    <n v="5539"/>
    <m/>
    <m/>
    <n v="1112"/>
    <n v="95"/>
    <n v="290"/>
    <n v="1297"/>
    <n v="1153"/>
    <n v="1014"/>
    <n v="1323"/>
    <n v="1139"/>
    <n v="980"/>
    <n v="1063"/>
    <m/>
    <n v="4178"/>
    <n v="560"/>
    <n v="3555"/>
    <n v="314"/>
    <n v="21"/>
    <n v="507"/>
    <n v="331"/>
    <n v="7693"/>
    <n v="60"/>
    <n v="2"/>
    <n v="169"/>
    <n v="434"/>
    <n v="4"/>
    <n v="1047"/>
    <n v="39"/>
    <n v="18"/>
    <m/>
    <n v="5335"/>
    <n v="4131"/>
    <m/>
    <n v="1926"/>
    <n v="6491"/>
    <n v="1048"/>
    <n v="1"/>
    <n v="7329"/>
    <n v="37"/>
    <n v="16"/>
    <n v="26"/>
    <n v="354"/>
    <n v="64"/>
    <n v="889"/>
    <n v="24"/>
    <n v="26"/>
    <n v="139"/>
    <n v="144"/>
    <n v="415"/>
    <n v="1"/>
    <n v="2"/>
    <n v="183"/>
    <n v="9283"/>
    <m/>
    <n v="3197"/>
    <n v="3184"/>
    <n v="2375"/>
    <n v="17"/>
    <m/>
    <n v="131"/>
    <n v="8"/>
    <n v="554"/>
    <m/>
    <m/>
    <n v="585"/>
    <n v="188"/>
    <n v="327"/>
    <n v="153"/>
    <n v="1502"/>
    <n v="90"/>
    <n v="897"/>
    <n v="696"/>
    <n v="1243"/>
    <n v="467"/>
    <n v="1168"/>
    <n v="153"/>
    <n v="131"/>
    <n v="2"/>
    <n v="35"/>
    <n v="378"/>
    <n v="389"/>
    <n v="14"/>
    <n v="1048"/>
    <n v="32"/>
    <n v="12"/>
    <n v="2"/>
    <n v="1"/>
    <n v="4"/>
    <n v="118"/>
    <n v="542"/>
    <n v="4"/>
    <n v="1093"/>
    <n v="47"/>
    <n v="76"/>
    <n v="182"/>
    <n v="1047"/>
    <n v="256"/>
    <n v="113"/>
    <n v="4563"/>
    <n v="8"/>
    <n v="1366"/>
    <n v="6"/>
    <m/>
    <n v="30"/>
    <n v="225"/>
    <n v="248"/>
    <n v="1"/>
    <n v="17"/>
    <n v="6"/>
    <n v="73"/>
    <n v="186"/>
    <n v="74"/>
    <n v="9"/>
    <n v="14"/>
    <m/>
    <n v="18"/>
    <n v="8559"/>
    <n v="47545"/>
    <s v="Arlington/Corona East/Home Gardens/La Sierra/Riverside Southwest"/>
    <s v="Urban"/>
  </r>
  <r>
    <n v="106331164"/>
    <s v="331164"/>
    <x v="255"/>
    <s v="1150 NORTH INDIAN CANYON DRIVE"/>
    <s v="PALM SPRINGS"/>
    <s v="92262"/>
    <x v="31"/>
    <x v="1"/>
    <x v="51"/>
    <x v="29"/>
    <x v="2"/>
    <x v="0"/>
    <n v="20597"/>
    <n v="1147"/>
    <m/>
    <m/>
    <n v="147"/>
    <m/>
    <n v="9885"/>
    <n v="12006"/>
    <m/>
    <m/>
    <n v="3636"/>
    <n v="161"/>
    <n v="445"/>
    <n v="2642"/>
    <n v="2084"/>
    <n v="1534"/>
    <n v="2672"/>
    <n v="3156"/>
    <n v="2907"/>
    <n v="2654"/>
    <m/>
    <n v="12472"/>
    <n v="951"/>
    <n v="7235"/>
    <n v="484"/>
    <n v="69"/>
    <n v="308"/>
    <n v="372"/>
    <n v="15465"/>
    <n v="31"/>
    <n v="24"/>
    <n v="326"/>
    <n v="1792"/>
    <n v="13"/>
    <n v="3308"/>
    <n v="10"/>
    <n v="922"/>
    <m/>
    <n v="10659"/>
    <n v="11232"/>
    <m/>
    <n v="3348"/>
    <n v="15155"/>
    <n v="3388"/>
    <m/>
    <n v="15454"/>
    <n v="138"/>
    <n v="128"/>
    <n v="883"/>
    <n v="205"/>
    <n v="125"/>
    <n v="2037"/>
    <n v="42"/>
    <n v="24"/>
    <n v="430"/>
    <n v="470"/>
    <n v="1796"/>
    <n v="159"/>
    <m/>
    <n v="834"/>
    <n v="21056"/>
    <n v="1"/>
    <n v="7730"/>
    <n v="7149"/>
    <n v="5228"/>
    <n v="57"/>
    <n v="2"/>
    <n v="622"/>
    <n v="175"/>
    <n v="137"/>
    <n v="791"/>
    <m/>
    <n v="632"/>
    <n v="699"/>
    <n v="652"/>
    <n v="183"/>
    <n v="116"/>
    <n v="337"/>
    <n v="3056"/>
    <n v="1270"/>
    <n v="2090"/>
    <n v="824"/>
    <n v="3522"/>
    <n v="296"/>
    <n v="838"/>
    <n v="17"/>
    <n v="208"/>
    <n v="1025"/>
    <n v="1965"/>
    <n v="849"/>
    <n v="3312"/>
    <n v="371"/>
    <n v="35"/>
    <n v="18"/>
    <n v="5"/>
    <n v="29"/>
    <n v="376"/>
    <n v="2059"/>
    <n v="41"/>
    <n v="1941"/>
    <n v="98"/>
    <n v="155"/>
    <n v="330"/>
    <n v="3266"/>
    <n v="1435"/>
    <n v="386"/>
    <n v="2941"/>
    <n v="67"/>
    <n v="8338"/>
    <n v="445"/>
    <n v="37"/>
    <n v="111"/>
    <n v="936"/>
    <n v="697"/>
    <n v="3"/>
    <n v="44"/>
    <n v="28"/>
    <n v="180"/>
    <n v="817"/>
    <n v="76"/>
    <n v="117"/>
    <n v="25"/>
    <n v="2"/>
    <n v="50"/>
    <n v="18323"/>
    <n v="93040"/>
    <s v="Cathedral City Southeast/Palm Desert North/Palm Springs South/Rancho Mirage North"/>
    <s v="Urban"/>
  </r>
  <r>
    <n v="106331168"/>
    <s v="331168"/>
    <x v="256"/>
    <s v="39000 BOB HOPE DRIVE"/>
    <s v="RANCHO MIRAGE"/>
    <s v="92270"/>
    <x v="31"/>
    <x v="1"/>
    <x v="51"/>
    <x v="29"/>
    <x v="1"/>
    <x v="0"/>
    <n v="17642"/>
    <m/>
    <m/>
    <m/>
    <n v="414"/>
    <m/>
    <n v="9464"/>
    <n v="8592"/>
    <m/>
    <m/>
    <n v="33"/>
    <n v="109"/>
    <n v="205"/>
    <n v="505"/>
    <n v="702"/>
    <n v="1265"/>
    <n v="2331"/>
    <n v="3487"/>
    <n v="4536"/>
    <n v="4883"/>
    <m/>
    <n v="13746"/>
    <n v="341"/>
    <n v="3518"/>
    <n v="158"/>
    <n v="46"/>
    <n v="154"/>
    <n v="93"/>
    <n v="16856"/>
    <n v="2"/>
    <n v="641"/>
    <n v="88"/>
    <n v="424"/>
    <n v="44"/>
    <m/>
    <m/>
    <n v="1"/>
    <m/>
    <n v="13345"/>
    <n v="4711"/>
    <m/>
    <n v="3996"/>
    <n v="14060"/>
    <m/>
    <m/>
    <n v="10904"/>
    <n v="2"/>
    <n v="421"/>
    <m/>
    <n v="324"/>
    <n v="40"/>
    <n v="3017"/>
    <n v="24"/>
    <n v="1"/>
    <n v="176"/>
    <n v="350"/>
    <n v="2797"/>
    <m/>
    <m/>
    <n v="92"/>
    <n v="17964"/>
    <m/>
    <n v="10431"/>
    <n v="2511"/>
    <n v="4662"/>
    <n v="124"/>
    <n v="4"/>
    <n v="113"/>
    <m/>
    <n v="183"/>
    <n v="28"/>
    <m/>
    <n v="1334"/>
    <n v="1031"/>
    <n v="633"/>
    <n v="170"/>
    <n v="200"/>
    <n v="393"/>
    <n v="3552"/>
    <n v="1417"/>
    <n v="2751"/>
    <n v="1033"/>
    <n v="28"/>
    <n v="415"/>
    <n v="1851"/>
    <n v="12"/>
    <n v="4"/>
    <n v="949"/>
    <n v="1759"/>
    <n v="524"/>
    <m/>
    <n v="339"/>
    <n v="41"/>
    <n v="4"/>
    <n v="1"/>
    <n v="54"/>
    <n v="517"/>
    <n v="1873"/>
    <n v="84"/>
    <n v="2679"/>
    <n v="350"/>
    <n v="147"/>
    <n v="96"/>
    <m/>
    <n v="2425"/>
    <n v="430"/>
    <n v="2753"/>
    <n v="115"/>
    <n v="6148"/>
    <n v="28"/>
    <n v="22"/>
    <n v="70"/>
    <n v="1277"/>
    <n v="979"/>
    <n v="3"/>
    <n v="34"/>
    <n v="46"/>
    <n v="200"/>
    <n v="1307"/>
    <n v="35"/>
    <n v="20"/>
    <n v="26"/>
    <m/>
    <n v="63"/>
    <n v="13946"/>
    <n v="72060"/>
    <s v="Bermuda Dunes South/Indian Wells/La Quinta West/Palm Desert/Rancho Mirage Central and South"/>
    <s v="Urban"/>
  </r>
  <r>
    <n v="106331194"/>
    <s v="331194"/>
    <x v="257"/>
    <s v="1117 EAST DEVONSHIRE"/>
    <s v="HEMET"/>
    <s v="92543"/>
    <x v="31"/>
    <x v="1"/>
    <x v="51"/>
    <x v="31"/>
    <x v="2"/>
    <x v="0"/>
    <n v="11382"/>
    <n v="53"/>
    <m/>
    <n v="797"/>
    <m/>
    <m/>
    <n v="4920"/>
    <n v="7312"/>
    <m/>
    <m/>
    <n v="1321"/>
    <n v="1"/>
    <n v="248"/>
    <n v="1378"/>
    <n v="868"/>
    <n v="844"/>
    <n v="1567"/>
    <n v="1824"/>
    <n v="1833"/>
    <n v="2348"/>
    <m/>
    <n v="7555"/>
    <n v="968"/>
    <n v="3452"/>
    <n v="168"/>
    <n v="70"/>
    <n v="6"/>
    <n v="13"/>
    <n v="10393"/>
    <n v="59"/>
    <n v="5"/>
    <n v="326"/>
    <n v="79"/>
    <n v="42"/>
    <n v="1307"/>
    <n v="1"/>
    <n v="2"/>
    <n v="18"/>
    <n v="7433"/>
    <n v="4781"/>
    <n v="18"/>
    <n v="3263"/>
    <n v="7658"/>
    <n v="1311"/>
    <m/>
    <n v="7821"/>
    <n v="16"/>
    <m/>
    <m/>
    <n v="595"/>
    <n v="292"/>
    <n v="1923"/>
    <n v="21"/>
    <n v="3"/>
    <n v="376"/>
    <n v="407"/>
    <n v="778"/>
    <m/>
    <m/>
    <n v="117"/>
    <n v="12115"/>
    <m/>
    <n v="6028"/>
    <n v="4583"/>
    <n v="1411"/>
    <m/>
    <m/>
    <m/>
    <n v="10"/>
    <n v="200"/>
    <m/>
    <m/>
    <n v="818"/>
    <n v="352"/>
    <n v="460"/>
    <n v="148"/>
    <n v="877"/>
    <n v="211"/>
    <n v="1786"/>
    <n v="1180"/>
    <n v="1238"/>
    <n v="625"/>
    <n v="1503"/>
    <n v="161"/>
    <n v="192"/>
    <n v="2"/>
    <n v="9"/>
    <n v="446"/>
    <n v="879"/>
    <n v="33"/>
    <n v="1312"/>
    <n v="23"/>
    <n v="9"/>
    <n v="4"/>
    <n v="1"/>
    <n v="8"/>
    <n v="206"/>
    <n v="558"/>
    <n v="14"/>
    <n v="1166"/>
    <n v="88"/>
    <n v="62"/>
    <n v="181"/>
    <n v="1319"/>
    <n v="564"/>
    <n v="157"/>
    <n v="1395"/>
    <n v="13"/>
    <n v="6464"/>
    <n v="24"/>
    <n v="8"/>
    <n v="100"/>
    <n v="475"/>
    <n v="563"/>
    <n v="1"/>
    <n v="9"/>
    <n v="17"/>
    <n v="140"/>
    <n v="467"/>
    <n v="54"/>
    <n v="18"/>
    <n v="8"/>
    <m/>
    <n v="19"/>
    <n v="10329"/>
    <n v="56032"/>
    <s v="East Hemet/Hemet/Valle Vista"/>
    <s v="Urban"/>
  </r>
  <r>
    <n v="106331216"/>
    <s v="331216"/>
    <x v="258"/>
    <s v="47111 MONROE STREET"/>
    <s v="INDIO"/>
    <s v="92201"/>
    <x v="31"/>
    <x v="2"/>
    <x v="12"/>
    <x v="29"/>
    <x v="2"/>
    <x v="0"/>
    <n v="9964"/>
    <m/>
    <m/>
    <m/>
    <m/>
    <m/>
    <n v="3826"/>
    <n v="6138"/>
    <m/>
    <m/>
    <n v="2549"/>
    <n v="431"/>
    <n v="458"/>
    <n v="1643"/>
    <n v="1108"/>
    <n v="504"/>
    <n v="796"/>
    <n v="926"/>
    <n v="852"/>
    <n v="697"/>
    <m/>
    <n v="2159"/>
    <n v="186"/>
    <n v="7453"/>
    <n v="55"/>
    <n v="10"/>
    <n v="28"/>
    <n v="73"/>
    <n v="7486"/>
    <n v="1"/>
    <m/>
    <n v="203"/>
    <n v="8"/>
    <m/>
    <n v="2216"/>
    <n v="44"/>
    <n v="6"/>
    <m/>
    <n v="3961"/>
    <n v="6003"/>
    <m/>
    <n v="95"/>
    <n v="7646"/>
    <n v="2222"/>
    <n v="1"/>
    <n v="7865"/>
    <m/>
    <m/>
    <m/>
    <n v="237"/>
    <n v="53"/>
    <n v="875"/>
    <n v="2"/>
    <n v="39"/>
    <n v="120"/>
    <n v="134"/>
    <n v="607"/>
    <n v="32"/>
    <m/>
    <n v="101"/>
    <n v="9863"/>
    <m/>
    <n v="1587"/>
    <n v="6126"/>
    <n v="1747"/>
    <n v="17"/>
    <n v="11"/>
    <n v="75"/>
    <n v="2"/>
    <n v="158"/>
    <n v="241"/>
    <m/>
    <n v="316"/>
    <n v="85"/>
    <n v="316"/>
    <n v="81"/>
    <n v="54"/>
    <n v="90"/>
    <n v="734"/>
    <n v="879"/>
    <n v="866"/>
    <n v="260"/>
    <n v="2522"/>
    <n v="191"/>
    <n v="429"/>
    <n v="4"/>
    <n v="75"/>
    <n v="257"/>
    <n v="567"/>
    <n v="16"/>
    <n v="2222"/>
    <n v="72"/>
    <n v="3"/>
    <n v="1"/>
    <n v="1"/>
    <n v="6"/>
    <n v="83"/>
    <n v="504"/>
    <n v="3"/>
    <n v="781"/>
    <n v="37"/>
    <n v="7"/>
    <n v="127"/>
    <n v="2258"/>
    <n v="798"/>
    <n v="137"/>
    <n v="644"/>
    <n v="48"/>
    <n v="4454"/>
    <n v="16"/>
    <n v="10"/>
    <n v="46"/>
    <n v="408"/>
    <n v="188"/>
    <m/>
    <n v="33"/>
    <n v="15"/>
    <n v="62"/>
    <n v="233"/>
    <n v="33"/>
    <n v="12"/>
    <n v="6"/>
    <m/>
    <n v="48"/>
    <n v="8854"/>
    <n v="28623"/>
    <s v="Arabia/Coachella/Desert Beach/Flowing Wells/Indio South/La Quinta East/Mecca/Oasis/Thermal"/>
    <s v="Urban"/>
  </r>
  <r>
    <n v="106331226"/>
    <s v="331226"/>
    <x v="259"/>
    <s v="5900 BROCKTON AVENUE"/>
    <s v="RIVERSIDE"/>
    <s v="92506"/>
    <x v="31"/>
    <x v="3"/>
    <x v="53"/>
    <x v="30"/>
    <x v="2"/>
    <x v="0"/>
    <m/>
    <m/>
    <n v="738"/>
    <n v="388"/>
    <m/>
    <m/>
    <n v="531"/>
    <n v="595"/>
    <m/>
    <m/>
    <m/>
    <m/>
    <n v="34"/>
    <n v="225"/>
    <n v="218"/>
    <n v="226"/>
    <n v="251"/>
    <n v="125"/>
    <n v="36"/>
    <n v="11"/>
    <m/>
    <n v="745"/>
    <n v="75"/>
    <n v="194"/>
    <n v="28"/>
    <n v="8"/>
    <n v="31"/>
    <n v="45"/>
    <n v="1126"/>
    <m/>
    <m/>
    <m/>
    <m/>
    <m/>
    <m/>
    <m/>
    <m/>
    <m/>
    <m/>
    <n v="1126"/>
    <m/>
    <m/>
    <n v="1126"/>
    <m/>
    <m/>
    <n v="931"/>
    <m/>
    <m/>
    <m/>
    <n v="10"/>
    <n v="58"/>
    <m/>
    <m/>
    <m/>
    <n v="120"/>
    <m/>
    <m/>
    <n v="7"/>
    <m/>
    <m/>
    <n v="1126"/>
    <m/>
    <n v="235"/>
    <m/>
    <n v="781"/>
    <n v="5"/>
    <m/>
    <n v="39"/>
    <m/>
    <n v="39"/>
    <n v="27"/>
    <m/>
    <m/>
    <m/>
    <m/>
    <m/>
    <n v="1125"/>
    <m/>
    <m/>
    <m/>
    <m/>
    <m/>
    <m/>
    <m/>
    <m/>
    <m/>
    <m/>
    <n v="1"/>
    <m/>
    <m/>
    <m/>
    <m/>
    <m/>
    <m/>
    <m/>
    <m/>
    <m/>
    <m/>
    <m/>
    <m/>
    <m/>
    <m/>
    <m/>
    <m/>
    <m/>
    <m/>
    <n v="61"/>
    <m/>
    <n v="1065"/>
    <m/>
    <m/>
    <m/>
    <m/>
    <m/>
    <m/>
    <m/>
    <m/>
    <m/>
    <m/>
    <m/>
    <m/>
    <m/>
    <m/>
    <m/>
    <n v="1126"/>
    <n v="6490"/>
    <s v="Casablanca/Riverside Central"/>
    <s v="Urban"/>
  </r>
  <r>
    <n v="106331288"/>
    <s v="331288"/>
    <x v="260"/>
    <s v="250 NORTH FIRST STREET"/>
    <s v="BLYTHE"/>
    <s v="92225"/>
    <x v="31"/>
    <x v="3"/>
    <x v="12"/>
    <x v="29"/>
    <x v="3"/>
    <x v="2"/>
    <n v="1151"/>
    <m/>
    <m/>
    <m/>
    <m/>
    <m/>
    <n v="481"/>
    <n v="670"/>
    <m/>
    <m/>
    <n v="157"/>
    <n v="23"/>
    <n v="55"/>
    <n v="186"/>
    <n v="129"/>
    <n v="91"/>
    <n v="134"/>
    <n v="122"/>
    <n v="131"/>
    <n v="123"/>
    <m/>
    <n v="605"/>
    <n v="119"/>
    <n v="406"/>
    <n v="6"/>
    <n v="6"/>
    <n v="7"/>
    <n v="2"/>
    <n v="916"/>
    <m/>
    <n v="5"/>
    <n v="2"/>
    <m/>
    <m/>
    <n v="156"/>
    <n v="71"/>
    <n v="1"/>
    <m/>
    <n v="636"/>
    <n v="515"/>
    <m/>
    <n v="104"/>
    <n v="891"/>
    <n v="156"/>
    <m/>
    <n v="869"/>
    <n v="1"/>
    <m/>
    <m/>
    <n v="67"/>
    <n v="6"/>
    <n v="85"/>
    <n v="1"/>
    <n v="73"/>
    <n v="27"/>
    <n v="18"/>
    <n v="3"/>
    <n v="1"/>
    <m/>
    <n v="30"/>
    <n v="1121"/>
    <m/>
    <n v="314"/>
    <n v="476"/>
    <n v="217"/>
    <m/>
    <m/>
    <n v="86"/>
    <m/>
    <n v="53"/>
    <n v="5"/>
    <m/>
    <n v="30"/>
    <n v="21"/>
    <n v="70"/>
    <n v="17"/>
    <n v="10"/>
    <n v="23"/>
    <n v="74"/>
    <n v="91"/>
    <n v="207"/>
    <n v="83"/>
    <n v="211"/>
    <n v="39"/>
    <n v="24"/>
    <m/>
    <n v="1"/>
    <n v="46"/>
    <n v="44"/>
    <n v="4"/>
    <n v="156"/>
    <n v="5"/>
    <m/>
    <n v="1"/>
    <m/>
    <m/>
    <n v="14"/>
    <n v="23"/>
    <m/>
    <n v="164"/>
    <n v="3"/>
    <n v="8"/>
    <n v="48"/>
    <n v="157"/>
    <n v="16"/>
    <n v="22"/>
    <n v="225"/>
    <m/>
    <n v="465"/>
    <n v="1"/>
    <m/>
    <n v="6"/>
    <n v="39"/>
    <n v="22"/>
    <m/>
    <n v="4"/>
    <n v="4"/>
    <n v="12"/>
    <n v="50"/>
    <n v="3"/>
    <n v="3"/>
    <n v="4"/>
    <m/>
    <n v="2"/>
    <n v="1001"/>
    <n v="3817"/>
    <s v="Blythe"/>
    <s v="Rural"/>
  </r>
  <r>
    <n v="106331293"/>
    <s v="331293"/>
    <x v="261"/>
    <s v="3865 JACKSON STREET"/>
    <s v="RIVERSIDE"/>
    <s v="92503"/>
    <x v="31"/>
    <x v="2"/>
    <x v="52"/>
    <x v="30"/>
    <x v="1"/>
    <x v="0"/>
    <n v="12158"/>
    <m/>
    <m/>
    <m/>
    <m/>
    <m/>
    <n v="4384"/>
    <n v="7774"/>
    <m/>
    <m/>
    <n v="2545"/>
    <n v="97"/>
    <n v="347"/>
    <n v="1721"/>
    <n v="1445"/>
    <n v="994"/>
    <n v="1486"/>
    <n v="1417"/>
    <n v="1118"/>
    <n v="988"/>
    <m/>
    <n v="5173"/>
    <n v="885"/>
    <n v="5463"/>
    <n v="346"/>
    <n v="18"/>
    <n v="261"/>
    <n v="12"/>
    <n v="9188"/>
    <m/>
    <n v="97"/>
    <n v="374"/>
    <n v="105"/>
    <n v="29"/>
    <n v="2365"/>
    <m/>
    <m/>
    <m/>
    <n v="5554"/>
    <n v="6604"/>
    <m/>
    <n v="4028"/>
    <n v="5753"/>
    <n v="2375"/>
    <n v="2"/>
    <n v="9053"/>
    <m/>
    <m/>
    <m/>
    <n v="290"/>
    <n v="27"/>
    <n v="1635"/>
    <m/>
    <n v="10"/>
    <n v="237"/>
    <n v="203"/>
    <n v="647"/>
    <n v="56"/>
    <m/>
    <n v="111"/>
    <n v="12047"/>
    <m/>
    <n v="3053"/>
    <n v="5975"/>
    <n v="2671"/>
    <n v="61"/>
    <n v="5"/>
    <n v="80"/>
    <n v="11"/>
    <n v="302"/>
    <m/>
    <m/>
    <n v="647"/>
    <n v="238"/>
    <n v="536"/>
    <n v="136"/>
    <n v="66"/>
    <n v="159"/>
    <n v="864"/>
    <n v="755"/>
    <n v="1180"/>
    <n v="605"/>
    <n v="2521"/>
    <n v="202"/>
    <n v="781"/>
    <n v="4"/>
    <n v="101"/>
    <n v="523"/>
    <n v="448"/>
    <n v="24"/>
    <n v="2368"/>
    <n v="61"/>
    <n v="12"/>
    <m/>
    <n v="3"/>
    <n v="23"/>
    <n v="97"/>
    <n v="454"/>
    <n v="6"/>
    <n v="1376"/>
    <n v="60"/>
    <n v="30"/>
    <n v="200"/>
    <n v="2406"/>
    <n v="866"/>
    <n v="129"/>
    <n v="3283"/>
    <n v="45"/>
    <n v="3107"/>
    <n v="9"/>
    <n v="2"/>
    <n v="43"/>
    <n v="265"/>
    <n v="202"/>
    <m/>
    <n v="8"/>
    <n v="16"/>
    <n v="47"/>
    <n v="130"/>
    <n v="35"/>
    <n v="1"/>
    <n v="2"/>
    <m/>
    <n v="5"/>
    <n v="11393"/>
    <n v="44097"/>
    <s v="Casablanca/Riverside Central"/>
    <s v="Urban"/>
  </r>
  <r>
    <n v="106331312"/>
    <s v="331312"/>
    <x v="262"/>
    <s v="4445 MAGNOLIA AVENUE"/>
    <s v="RIVERSIDE"/>
    <s v="92501"/>
    <x v="31"/>
    <x v="1"/>
    <x v="53"/>
    <x v="30"/>
    <x v="2"/>
    <x v="0"/>
    <n v="25008"/>
    <m/>
    <m/>
    <m/>
    <m/>
    <m/>
    <n v="10245"/>
    <n v="14762"/>
    <n v="1"/>
    <m/>
    <n v="3665"/>
    <n v="109"/>
    <n v="577"/>
    <n v="3166"/>
    <n v="2430"/>
    <n v="2142"/>
    <n v="3420"/>
    <n v="3528"/>
    <n v="2987"/>
    <n v="2984"/>
    <m/>
    <n v="9089"/>
    <n v="2291"/>
    <n v="9925"/>
    <n v="690"/>
    <n v="26"/>
    <n v="2984"/>
    <n v="3"/>
    <n v="20665"/>
    <n v="49"/>
    <n v="1"/>
    <n v="109"/>
    <n v="619"/>
    <n v="75"/>
    <n v="3474"/>
    <n v="9"/>
    <n v="7"/>
    <m/>
    <n v="16743"/>
    <n v="8265"/>
    <m/>
    <n v="4134"/>
    <n v="17377"/>
    <n v="3497"/>
    <m/>
    <n v="18949"/>
    <m/>
    <m/>
    <n v="4"/>
    <n v="309"/>
    <n v="260"/>
    <n v="2874"/>
    <n v="5"/>
    <n v="20"/>
    <n v="455"/>
    <n v="535"/>
    <n v="1459"/>
    <n v="138"/>
    <m/>
    <n v="126"/>
    <n v="24882"/>
    <m/>
    <n v="7836"/>
    <n v="9581"/>
    <n v="5786"/>
    <n v="176"/>
    <n v="14"/>
    <n v="584"/>
    <n v="96"/>
    <n v="925"/>
    <n v="10"/>
    <m/>
    <n v="1445"/>
    <n v="974"/>
    <n v="839"/>
    <n v="298"/>
    <n v="134"/>
    <n v="391"/>
    <n v="3918"/>
    <n v="1322"/>
    <n v="2667"/>
    <n v="1130"/>
    <n v="3779"/>
    <n v="302"/>
    <n v="799"/>
    <n v="37"/>
    <n v="99"/>
    <n v="1210"/>
    <n v="2072"/>
    <n v="104"/>
    <n v="3488"/>
    <n v="310"/>
    <n v="56"/>
    <n v="8"/>
    <n v="8"/>
    <n v="45"/>
    <n v="596"/>
    <n v="3314"/>
    <n v="43"/>
    <n v="2905"/>
    <n v="228"/>
    <n v="120"/>
    <n v="552"/>
    <n v="3454"/>
    <n v="1153"/>
    <n v="337"/>
    <n v="1826"/>
    <n v="50"/>
    <n v="10003"/>
    <n v="390"/>
    <n v="50"/>
    <n v="67"/>
    <n v="1323"/>
    <n v="874"/>
    <n v="4"/>
    <n v="45"/>
    <n v="63"/>
    <n v="296"/>
    <n v="734"/>
    <n v="67"/>
    <n v="104"/>
    <n v="28"/>
    <m/>
    <n v="39"/>
    <n v="20924"/>
    <n v="109149"/>
    <s v="Eastside/Fairmont Park/Riverside Downtown/Rubidoux/University"/>
    <s v="Urban"/>
  </r>
  <r>
    <n v="106331326"/>
    <s v="331326"/>
    <x v="263"/>
    <s v="600 HIGHLAND SPRINGS AVENUE"/>
    <s v="BANNING"/>
    <s v="92220"/>
    <x v="31"/>
    <x v="3"/>
    <x v="51"/>
    <x v="31"/>
    <x v="3"/>
    <x v="2"/>
    <n v="4146"/>
    <m/>
    <m/>
    <m/>
    <m/>
    <m/>
    <n v="1622"/>
    <n v="2524"/>
    <m/>
    <m/>
    <n v="402"/>
    <m/>
    <n v="80"/>
    <n v="431"/>
    <n v="324"/>
    <n v="259"/>
    <n v="504"/>
    <n v="607"/>
    <n v="640"/>
    <n v="899"/>
    <m/>
    <n v="2576"/>
    <n v="267"/>
    <n v="1135"/>
    <n v="132"/>
    <n v="30"/>
    <n v="5"/>
    <n v="1"/>
    <n v="3600"/>
    <m/>
    <m/>
    <n v="143"/>
    <m/>
    <m/>
    <n v="387"/>
    <n v="3"/>
    <m/>
    <n v="13"/>
    <n v="3055"/>
    <n v="1078"/>
    <n v="13"/>
    <n v="421"/>
    <n v="3336"/>
    <n v="389"/>
    <m/>
    <n v="2309"/>
    <m/>
    <m/>
    <m/>
    <n v="263"/>
    <n v="5"/>
    <n v="506"/>
    <n v="15"/>
    <n v="2"/>
    <n v="110"/>
    <n v="91"/>
    <n v="809"/>
    <n v="35"/>
    <n v="1"/>
    <n v="142"/>
    <n v="4004"/>
    <m/>
    <n v="1541"/>
    <n v="1396"/>
    <n v="1029"/>
    <n v="3"/>
    <m/>
    <n v="35"/>
    <m/>
    <n v="85"/>
    <n v="50"/>
    <n v="7"/>
    <n v="334"/>
    <n v="53"/>
    <n v="165"/>
    <n v="78"/>
    <n v="30"/>
    <n v="48"/>
    <n v="698"/>
    <n v="476"/>
    <n v="565"/>
    <n v="290"/>
    <n v="460"/>
    <n v="70"/>
    <n v="223"/>
    <n v="1"/>
    <n v="12"/>
    <n v="135"/>
    <n v="113"/>
    <n v="5"/>
    <n v="390"/>
    <n v="14"/>
    <n v="5"/>
    <m/>
    <m/>
    <m/>
    <n v="78"/>
    <n v="222"/>
    <n v="1"/>
    <n v="316"/>
    <n v="11"/>
    <m/>
    <n v="41"/>
    <n v="414"/>
    <n v="225"/>
    <n v="28"/>
    <n v="1255"/>
    <n v="4"/>
    <n v="1532"/>
    <n v="2"/>
    <m/>
    <n v="12"/>
    <n v="89"/>
    <n v="89"/>
    <m/>
    <n v="7"/>
    <n v="2"/>
    <n v="22"/>
    <n v="68"/>
    <n v="12"/>
    <m/>
    <n v="20"/>
    <m/>
    <n v="1"/>
    <n v="3822"/>
    <n v="16132"/>
    <s v="Banning/Beaumont/Cabizon/Calimesa/Cherry Valley"/>
    <s v="Urban"/>
  </r>
  <r>
    <n v="106332172"/>
    <s v="332172"/>
    <x v="264"/>
    <s v="2224 MEDICAL CENTER DRIVE"/>
    <s v="PERRIS"/>
    <s v="92571"/>
    <x v="31"/>
    <x v="5"/>
    <x v="53"/>
    <x v="30"/>
    <x v="2"/>
    <x v="0"/>
    <n v="419"/>
    <m/>
    <m/>
    <m/>
    <m/>
    <m/>
    <n v="235"/>
    <n v="184"/>
    <m/>
    <m/>
    <m/>
    <m/>
    <n v="1"/>
    <n v="14"/>
    <n v="15"/>
    <n v="37"/>
    <n v="81"/>
    <n v="96"/>
    <n v="110"/>
    <n v="65"/>
    <m/>
    <n v="261"/>
    <n v="39"/>
    <n v="95"/>
    <n v="16"/>
    <n v="1"/>
    <n v="7"/>
    <m/>
    <n v="1"/>
    <m/>
    <m/>
    <n v="5"/>
    <n v="413"/>
    <m/>
    <m/>
    <m/>
    <m/>
    <m/>
    <m/>
    <n v="419"/>
    <m/>
    <n v="416"/>
    <n v="3"/>
    <m/>
    <m/>
    <n v="17"/>
    <m/>
    <m/>
    <m/>
    <n v="32"/>
    <n v="19"/>
    <n v="202"/>
    <m/>
    <n v="4"/>
    <n v="8"/>
    <n v="85"/>
    <n v="52"/>
    <m/>
    <m/>
    <n v="89"/>
    <n v="330"/>
    <m/>
    <n v="226"/>
    <n v="95"/>
    <n v="96"/>
    <m/>
    <m/>
    <m/>
    <m/>
    <n v="2"/>
    <m/>
    <m/>
    <n v="97"/>
    <m/>
    <n v="13"/>
    <m/>
    <m/>
    <n v="1"/>
    <n v="14"/>
    <n v="199"/>
    <n v="11"/>
    <n v="12"/>
    <m/>
    <n v="31"/>
    <n v="12"/>
    <m/>
    <m/>
    <m/>
    <n v="22"/>
    <n v="7"/>
    <m/>
    <m/>
    <m/>
    <m/>
    <m/>
    <m/>
    <n v="23"/>
    <n v="34"/>
    <m/>
    <n v="29"/>
    <m/>
    <m/>
    <m/>
    <m/>
    <n v="2"/>
    <n v="24"/>
    <n v="155"/>
    <m/>
    <n v="152"/>
    <n v="3"/>
    <m/>
    <m/>
    <n v="44"/>
    <m/>
    <m/>
    <m/>
    <m/>
    <n v="26"/>
    <n v="18"/>
    <m/>
    <m/>
    <m/>
    <m/>
    <m/>
    <n v="328"/>
    <n v="12133"/>
    <s v="Canyon Lake/Perris/Quail Valley/Romoland/Sun City/Winchester"/>
    <s v="Urban"/>
  </r>
  <r>
    <n v="106334018"/>
    <s v="334018"/>
    <x v="265"/>
    <s v="28400 MCCALL BOULEVARD"/>
    <s v="SUN CITY"/>
    <s v="92585"/>
    <x v="31"/>
    <x v="3"/>
    <x v="54"/>
    <x v="31"/>
    <x v="2"/>
    <x v="0"/>
    <n v="2968"/>
    <m/>
    <m/>
    <m/>
    <m/>
    <m/>
    <n v="1347"/>
    <n v="1621"/>
    <m/>
    <m/>
    <m/>
    <m/>
    <n v="25"/>
    <n v="80"/>
    <n v="128"/>
    <n v="190"/>
    <n v="384"/>
    <n v="565"/>
    <n v="724"/>
    <n v="872"/>
    <m/>
    <n v="1955"/>
    <n v="213"/>
    <n v="743"/>
    <n v="46"/>
    <n v="6"/>
    <n v="4"/>
    <n v="1"/>
    <n v="2848"/>
    <n v="30"/>
    <n v="3"/>
    <n v="27"/>
    <n v="9"/>
    <n v="3"/>
    <m/>
    <m/>
    <n v="39"/>
    <n v="9"/>
    <n v="2468"/>
    <n v="491"/>
    <n v="9"/>
    <n v="482"/>
    <n v="2486"/>
    <m/>
    <m/>
    <n v="1779"/>
    <m/>
    <m/>
    <m/>
    <n v="146"/>
    <n v="41"/>
    <n v="652"/>
    <n v="3"/>
    <n v="1"/>
    <n v="79"/>
    <n v="84"/>
    <n v="183"/>
    <m/>
    <m/>
    <n v="45"/>
    <n v="2923"/>
    <m/>
    <n v="2040"/>
    <n v="627"/>
    <n v="263"/>
    <m/>
    <m/>
    <m/>
    <n v="1"/>
    <n v="37"/>
    <m/>
    <m/>
    <n v="174"/>
    <n v="95"/>
    <n v="166"/>
    <n v="43"/>
    <n v="42"/>
    <n v="43"/>
    <n v="640"/>
    <n v="399"/>
    <n v="445"/>
    <n v="230"/>
    <n v="4"/>
    <n v="69"/>
    <n v="190"/>
    <m/>
    <m/>
    <n v="182"/>
    <n v="240"/>
    <n v="6"/>
    <m/>
    <n v="9"/>
    <n v="2"/>
    <n v="2"/>
    <m/>
    <n v="2"/>
    <n v="36"/>
    <n v="242"/>
    <n v="3"/>
    <n v="408"/>
    <n v="15"/>
    <n v="1"/>
    <n v="35"/>
    <m/>
    <n v="273"/>
    <n v="46"/>
    <n v="151"/>
    <n v="7"/>
    <n v="1736"/>
    <n v="4"/>
    <n v="3"/>
    <n v="28"/>
    <n v="71"/>
    <n v="170"/>
    <m/>
    <n v="13"/>
    <n v="3"/>
    <n v="51"/>
    <n v="160"/>
    <n v="13"/>
    <m/>
    <n v="7"/>
    <m/>
    <n v="4"/>
    <n v="2441"/>
    <n v="11567"/>
    <s v="Canyon Lake/Perris/Quail Valley/Romoland/Sun City/Winchester"/>
    <s v="Urban"/>
  </r>
  <r>
    <n v="106334025"/>
    <s v="334025"/>
    <x v="266"/>
    <s v="10800 MAGNOLIA AVENUE"/>
    <s v="RIVERSIDE"/>
    <s v="92505"/>
    <x v="31"/>
    <x v="0"/>
    <x v="52"/>
    <x v="30"/>
    <x v="1"/>
    <x v="0"/>
    <n v="14367"/>
    <m/>
    <m/>
    <m/>
    <m/>
    <m/>
    <n v="5543"/>
    <n v="8824"/>
    <m/>
    <m/>
    <n v="3118"/>
    <n v="83"/>
    <n v="232"/>
    <n v="1882"/>
    <n v="1795"/>
    <n v="943"/>
    <n v="1450"/>
    <n v="1811"/>
    <n v="1818"/>
    <n v="1235"/>
    <m/>
    <n v="7124"/>
    <n v="1351"/>
    <n v="4528"/>
    <n v="773"/>
    <n v="39"/>
    <n v="70"/>
    <n v="482"/>
    <n v="10423"/>
    <n v="16"/>
    <n v="251"/>
    <n v="98"/>
    <n v="225"/>
    <n v="29"/>
    <n v="3011"/>
    <m/>
    <n v="314"/>
    <m/>
    <n v="4444"/>
    <n v="9923"/>
    <m/>
    <n v="2261"/>
    <n v="9082"/>
    <n v="3022"/>
    <n v="2"/>
    <n v="10837"/>
    <m/>
    <m/>
    <m/>
    <n v="309"/>
    <n v="48"/>
    <n v="709"/>
    <n v="15"/>
    <m/>
    <n v="59"/>
    <n v="218"/>
    <n v="2161"/>
    <n v="10"/>
    <n v="1"/>
    <n v="501"/>
    <n v="13866"/>
    <m/>
    <n v="4293"/>
    <n v="827"/>
    <n v="8911"/>
    <n v="11"/>
    <m/>
    <n v="9"/>
    <m/>
    <n v="315"/>
    <n v="1"/>
    <m/>
    <n v="1233"/>
    <n v="600"/>
    <n v="345"/>
    <n v="162"/>
    <n v="93"/>
    <n v="140"/>
    <n v="1348"/>
    <n v="522"/>
    <n v="1260"/>
    <n v="404"/>
    <n v="3132"/>
    <n v="142"/>
    <n v="921"/>
    <n v="13"/>
    <n v="84"/>
    <n v="149"/>
    <n v="631"/>
    <n v="169"/>
    <n v="3019"/>
    <n v="85"/>
    <n v="25"/>
    <n v="2"/>
    <n v="2"/>
    <n v="188"/>
    <n v="183"/>
    <n v="802"/>
    <n v="58"/>
    <n v="1191"/>
    <n v="192"/>
    <n v="847"/>
    <n v="187"/>
    <n v="2976"/>
    <n v="1152"/>
    <n v="159"/>
    <n v="3065"/>
    <n v="55"/>
    <n v="3198"/>
    <n v="35"/>
    <n v="5"/>
    <n v="16"/>
    <n v="542"/>
    <n v="221"/>
    <m/>
    <n v="14"/>
    <n v="17"/>
    <n v="57"/>
    <n v="525"/>
    <n v="23"/>
    <n v="6"/>
    <n v="10"/>
    <m/>
    <n v="11"/>
    <n v="12885"/>
    <n v="51818"/>
    <s v="Arlington/Corona East/Home Gardens/La Sierra/Riverside Southwest"/>
    <s v="Urban"/>
  </r>
  <r>
    <n v="106334048"/>
    <s v="334048"/>
    <x v="267"/>
    <s v="27300 IRIS AVENUE"/>
    <s v="MORENO VALLEY"/>
    <s v="92555"/>
    <x v="31"/>
    <x v="4"/>
    <x v="53"/>
    <x v="30"/>
    <x v="1"/>
    <x v="0"/>
    <n v="5189"/>
    <m/>
    <m/>
    <m/>
    <m/>
    <m/>
    <n v="1917"/>
    <n v="3272"/>
    <m/>
    <m/>
    <n v="1153"/>
    <n v="10"/>
    <n v="113"/>
    <n v="768"/>
    <n v="633"/>
    <n v="292"/>
    <n v="457"/>
    <n v="603"/>
    <n v="657"/>
    <n v="503"/>
    <m/>
    <n v="1914"/>
    <n v="966"/>
    <n v="2003"/>
    <n v="196"/>
    <n v="10"/>
    <n v="44"/>
    <n v="56"/>
    <n v="3524"/>
    <n v="1"/>
    <n v="32"/>
    <n v="16"/>
    <n v="153"/>
    <n v="4"/>
    <n v="1153"/>
    <m/>
    <n v="306"/>
    <m/>
    <n v="2070"/>
    <n v="3119"/>
    <m/>
    <n v="621"/>
    <n v="3408"/>
    <n v="1153"/>
    <n v="7"/>
    <n v="3997"/>
    <n v="1"/>
    <n v="1"/>
    <m/>
    <n v="219"/>
    <n v="19"/>
    <n v="263"/>
    <n v="25"/>
    <m/>
    <n v="31"/>
    <n v="80"/>
    <n v="551"/>
    <n v="2"/>
    <m/>
    <n v="261"/>
    <n v="4927"/>
    <n v="1"/>
    <n v="1573"/>
    <n v="578"/>
    <n v="2868"/>
    <n v="2"/>
    <m/>
    <n v="4"/>
    <m/>
    <n v="164"/>
    <m/>
    <m/>
    <n v="432"/>
    <n v="78"/>
    <n v="139"/>
    <n v="77"/>
    <n v="25"/>
    <n v="62"/>
    <n v="553"/>
    <n v="319"/>
    <n v="515"/>
    <n v="165"/>
    <n v="1200"/>
    <n v="44"/>
    <n v="197"/>
    <n v="1"/>
    <m/>
    <n v="81"/>
    <n v="143"/>
    <n v="5"/>
    <n v="1153"/>
    <n v="18"/>
    <n v="2"/>
    <m/>
    <m/>
    <n v="23"/>
    <n v="33"/>
    <n v="175"/>
    <n v="1"/>
    <n v="385"/>
    <n v="34"/>
    <n v="276"/>
    <n v="47"/>
    <n v="1151"/>
    <n v="238"/>
    <n v="34"/>
    <n v="1316"/>
    <n v="1"/>
    <n v="1455"/>
    <n v="13"/>
    <m/>
    <n v="19"/>
    <n v="143"/>
    <n v="61"/>
    <m/>
    <n v="6"/>
    <n v="6"/>
    <n v="19"/>
    <n v="179"/>
    <n v="6"/>
    <n v="4"/>
    <n v="5"/>
    <m/>
    <n v="3"/>
    <n v="4725"/>
    <n v="14608"/>
    <s v="Banning/Beaumont/Cabizon/Calimesa/Cherry Valley"/>
    <s v="Urban"/>
  </r>
  <r>
    <n v="106334068"/>
    <s v="334068"/>
    <x v="268"/>
    <s v="25500 MEDICAL CENTER DRIVE"/>
    <s v="MURRIETA"/>
    <s v="92562"/>
    <x v="31"/>
    <x v="4"/>
    <x v="54"/>
    <x v="29"/>
    <x v="2"/>
    <x v="0"/>
    <n v="17529"/>
    <m/>
    <m/>
    <m/>
    <m/>
    <m/>
    <n v="6709"/>
    <n v="10820"/>
    <m/>
    <m/>
    <n v="3299"/>
    <m/>
    <n v="397"/>
    <n v="2561"/>
    <n v="2221"/>
    <n v="1365"/>
    <n v="1886"/>
    <n v="2005"/>
    <n v="1745"/>
    <n v="2050"/>
    <m/>
    <n v="10809"/>
    <n v="921"/>
    <n v="4122"/>
    <n v="702"/>
    <n v="53"/>
    <n v="852"/>
    <n v="70"/>
    <n v="13897"/>
    <n v="38"/>
    <n v="190"/>
    <n v="68"/>
    <n v="39"/>
    <n v="2"/>
    <n v="3256"/>
    <m/>
    <n v="39"/>
    <m/>
    <n v="9261"/>
    <n v="8268"/>
    <m/>
    <n v="1459"/>
    <n v="12783"/>
    <n v="3276"/>
    <n v="11"/>
    <n v="12997"/>
    <m/>
    <m/>
    <m/>
    <n v="912"/>
    <n v="159"/>
    <n v="1226"/>
    <n v="59"/>
    <n v="10"/>
    <n v="251"/>
    <n v="238"/>
    <n v="1677"/>
    <m/>
    <m/>
    <n v="55"/>
    <n v="17474"/>
    <m/>
    <n v="5400"/>
    <n v="5325"/>
    <n v="5491"/>
    <n v="65"/>
    <n v="4"/>
    <n v="818"/>
    <n v="38"/>
    <n v="388"/>
    <m/>
    <m/>
    <n v="567"/>
    <n v="445"/>
    <n v="826"/>
    <n v="173"/>
    <n v="164"/>
    <n v="242"/>
    <n v="1731"/>
    <n v="955"/>
    <n v="1603"/>
    <n v="733"/>
    <n v="3439"/>
    <n v="223"/>
    <n v="726"/>
    <n v="8"/>
    <n v="22"/>
    <n v="573"/>
    <n v="1787"/>
    <n v="35"/>
    <n v="3277"/>
    <n v="197"/>
    <n v="17"/>
    <n v="15"/>
    <n v="2"/>
    <n v="31"/>
    <n v="159"/>
    <n v="542"/>
    <n v="21"/>
    <n v="1769"/>
    <n v="170"/>
    <n v="198"/>
    <n v="219"/>
    <n v="3232"/>
    <n v="1155"/>
    <n v="267"/>
    <n v="3067"/>
    <n v="43"/>
    <n v="6425"/>
    <n v="452"/>
    <n v="58"/>
    <n v="90"/>
    <n v="584"/>
    <n v="887"/>
    <n v="3"/>
    <n v="29"/>
    <n v="25"/>
    <n v="203"/>
    <n v="542"/>
    <n v="82"/>
    <n v="74"/>
    <n v="11"/>
    <n v="1"/>
    <n v="34"/>
    <n v="14454"/>
    <n v="60514"/>
    <s v="Lake Elsinore/Murrieta West/Sedco Hills/Wildomar"/>
    <s v="Urban"/>
  </r>
  <r>
    <n v="106334457"/>
    <s v="334457"/>
    <x v="269"/>
    <s v="47-915 OASIS STREET"/>
    <s v="INDIO"/>
    <s v="92201"/>
    <x v="31"/>
    <x v="5"/>
    <x v="12"/>
    <x v="29"/>
    <x v="2"/>
    <x v="0"/>
    <m/>
    <m/>
    <n v="927"/>
    <m/>
    <m/>
    <m/>
    <n v="589"/>
    <n v="338"/>
    <m/>
    <m/>
    <n v="2"/>
    <m/>
    <n v="41"/>
    <n v="277"/>
    <n v="195"/>
    <n v="204"/>
    <n v="170"/>
    <n v="36"/>
    <n v="2"/>
    <m/>
    <m/>
    <n v="468"/>
    <n v="78"/>
    <n v="350"/>
    <n v="9"/>
    <n v="2"/>
    <n v="13"/>
    <n v="7"/>
    <n v="926"/>
    <m/>
    <m/>
    <m/>
    <m/>
    <m/>
    <m/>
    <n v="1"/>
    <m/>
    <m/>
    <m/>
    <n v="927"/>
    <m/>
    <m/>
    <n v="927"/>
    <m/>
    <m/>
    <n v="806"/>
    <m/>
    <m/>
    <m/>
    <n v="4"/>
    <n v="4"/>
    <m/>
    <n v="111"/>
    <m/>
    <n v="2"/>
    <m/>
    <m/>
    <m/>
    <m/>
    <m/>
    <n v="927"/>
    <m/>
    <n v="8"/>
    <n v="237"/>
    <m/>
    <m/>
    <n v="520"/>
    <m/>
    <m/>
    <n v="111"/>
    <n v="51"/>
    <m/>
    <m/>
    <m/>
    <m/>
    <m/>
    <n v="927"/>
    <m/>
    <m/>
    <m/>
    <m/>
    <m/>
    <m/>
    <m/>
    <m/>
    <m/>
    <m/>
    <m/>
    <m/>
    <m/>
    <m/>
    <m/>
    <m/>
    <m/>
    <m/>
    <m/>
    <m/>
    <m/>
    <m/>
    <m/>
    <m/>
    <m/>
    <m/>
    <m/>
    <m/>
    <m/>
    <n v="522"/>
    <m/>
    <n v="405"/>
    <m/>
    <m/>
    <m/>
    <m/>
    <m/>
    <m/>
    <m/>
    <m/>
    <m/>
    <m/>
    <m/>
    <m/>
    <m/>
    <m/>
    <m/>
    <n v="927"/>
    <n v="4559"/>
    <s v="Arabia/Coachella/Desert Beach/Flowing Wells/Indio South/La Quinta East/Mecca/Oasis/Thermal"/>
    <s v="Urban"/>
  </r>
  <r>
    <n v="106334487"/>
    <s v="334487"/>
    <x v="270"/>
    <s v="26520 CACTUS AVENUE"/>
    <s v="MORENO VALLEY"/>
    <s v="92555"/>
    <x v="31"/>
    <x v="1"/>
    <x v="53"/>
    <x v="30"/>
    <x v="0"/>
    <x v="1"/>
    <n v="16994"/>
    <m/>
    <n v="4060"/>
    <m/>
    <m/>
    <m/>
    <n v="10367"/>
    <n v="10687"/>
    <m/>
    <m/>
    <n v="2199"/>
    <n v="729"/>
    <n v="1861"/>
    <n v="3573"/>
    <n v="2781"/>
    <n v="2767"/>
    <n v="3377"/>
    <n v="2090"/>
    <n v="919"/>
    <n v="758"/>
    <m/>
    <n v="6441"/>
    <n v="3378"/>
    <n v="10415"/>
    <n v="433"/>
    <n v="50"/>
    <n v="277"/>
    <n v="60"/>
    <n v="16605"/>
    <n v="124"/>
    <n v="170"/>
    <n v="116"/>
    <n v="268"/>
    <n v="48"/>
    <n v="1763"/>
    <n v="1169"/>
    <n v="791"/>
    <m/>
    <n v="10834"/>
    <n v="10220"/>
    <m/>
    <n v="1161"/>
    <n v="18074"/>
    <n v="1819"/>
    <m/>
    <n v="16121"/>
    <n v="47"/>
    <n v="225"/>
    <m/>
    <n v="457"/>
    <m/>
    <n v="920"/>
    <n v="735"/>
    <n v="1242"/>
    <n v="351"/>
    <n v="258"/>
    <n v="684"/>
    <n v="14"/>
    <m/>
    <n v="455"/>
    <n v="20598"/>
    <n v="1"/>
    <n v="1831"/>
    <n v="9562"/>
    <n v="6766"/>
    <n v="100"/>
    <n v="257"/>
    <n v="1340"/>
    <m/>
    <n v="1188"/>
    <m/>
    <n v="10"/>
    <n v="1330"/>
    <n v="586"/>
    <n v="694"/>
    <n v="222"/>
    <n v="4603"/>
    <n v="636"/>
    <n v="1671"/>
    <n v="1087"/>
    <n v="1825"/>
    <n v="600"/>
    <n v="2061"/>
    <n v="333"/>
    <n v="613"/>
    <n v="28"/>
    <n v="182"/>
    <n v="475"/>
    <n v="2008"/>
    <n v="331"/>
    <n v="1769"/>
    <n v="267"/>
    <n v="37"/>
    <n v="51"/>
    <n v="13"/>
    <n v="86"/>
    <n v="313"/>
    <n v="713"/>
    <n v="65"/>
    <n v="1541"/>
    <n v="246"/>
    <n v="31"/>
    <n v="255"/>
    <n v="1740"/>
    <n v="1126"/>
    <n v="397"/>
    <n v="6606"/>
    <n v="22"/>
    <n v="7545"/>
    <n v="504"/>
    <n v="41"/>
    <n v="64"/>
    <n v="685"/>
    <n v="482"/>
    <n v="1"/>
    <n v="36"/>
    <n v="48"/>
    <n v="183"/>
    <n v="596"/>
    <n v="182"/>
    <n v="195"/>
    <n v="27"/>
    <m/>
    <n v="66"/>
    <n v="17944"/>
    <n v="109907"/>
    <s v="Banning/Beaumont/Cabizon/Calimesa/Cherry Valley"/>
    <s v="Urban"/>
  </r>
  <r>
    <n v="106334564"/>
    <s v="334564"/>
    <x v="271"/>
    <s v="31700 TEMECULA PKWY"/>
    <s v="TEMECULA"/>
    <s v="92592"/>
    <x v="31"/>
    <x v="4"/>
    <x v="55"/>
    <x v="29"/>
    <x v="2"/>
    <x v="0"/>
    <n v="3776"/>
    <m/>
    <m/>
    <m/>
    <m/>
    <m/>
    <n v="1805"/>
    <n v="1971"/>
    <m/>
    <m/>
    <m/>
    <m/>
    <n v="47"/>
    <n v="181"/>
    <n v="228"/>
    <n v="387"/>
    <n v="696"/>
    <n v="710"/>
    <n v="697"/>
    <n v="830"/>
    <m/>
    <n v="2805"/>
    <n v="131"/>
    <n v="443"/>
    <n v="167"/>
    <n v="27"/>
    <n v="186"/>
    <n v="17"/>
    <n v="3702"/>
    <n v="15"/>
    <m/>
    <n v="10"/>
    <n v="45"/>
    <m/>
    <m/>
    <m/>
    <n v="4"/>
    <m/>
    <n v="3515"/>
    <n v="261"/>
    <m/>
    <n v="221"/>
    <n v="3552"/>
    <m/>
    <n v="3"/>
    <n v="2515"/>
    <m/>
    <m/>
    <m/>
    <n v="132"/>
    <n v="62"/>
    <n v="405"/>
    <n v="19"/>
    <n v="1"/>
    <n v="78"/>
    <n v="75"/>
    <n v="489"/>
    <m/>
    <m/>
    <n v="19"/>
    <n v="3757"/>
    <m/>
    <n v="2029"/>
    <n v="617"/>
    <n v="892"/>
    <n v="19"/>
    <n v="1"/>
    <n v="113"/>
    <n v="16"/>
    <n v="89"/>
    <m/>
    <m/>
    <n v="215"/>
    <n v="80"/>
    <n v="137"/>
    <n v="49"/>
    <n v="67"/>
    <n v="66"/>
    <n v="940"/>
    <n v="384"/>
    <n v="699"/>
    <n v="279"/>
    <n v="9"/>
    <n v="89"/>
    <n v="168"/>
    <n v="5"/>
    <m/>
    <n v="253"/>
    <n v="331"/>
    <n v="5"/>
    <m/>
    <n v="28"/>
    <n v="2"/>
    <n v="1"/>
    <m/>
    <n v="6"/>
    <n v="65"/>
    <n v="453"/>
    <n v="4"/>
    <n v="550"/>
    <n v="22"/>
    <m/>
    <n v="4"/>
    <m/>
    <n v="243"/>
    <n v="65"/>
    <n v="1040"/>
    <n v="12"/>
    <n v="1281"/>
    <n v="13"/>
    <n v="8"/>
    <n v="25"/>
    <n v="165"/>
    <n v="228"/>
    <n v="4"/>
    <n v="16"/>
    <n v="9"/>
    <n v="40"/>
    <n v="203"/>
    <n v="23"/>
    <n v="7"/>
    <n v="3"/>
    <m/>
    <n v="9"/>
    <n v="3023"/>
    <n v="13952"/>
    <s v="Temecula South"/>
    <s v="Urban"/>
  </r>
  <r>
    <n v="106334589"/>
    <s v="334589"/>
    <x v="272"/>
    <s v="28062 BAXTER ROAD"/>
    <s v="MURRIETA"/>
    <s v="92563"/>
    <x v="31"/>
    <x v="4"/>
    <x v="54"/>
    <x v="29"/>
    <x v="1"/>
    <x v="0"/>
    <n v="9954"/>
    <m/>
    <m/>
    <m/>
    <m/>
    <m/>
    <n v="4216"/>
    <n v="5738"/>
    <m/>
    <m/>
    <n v="1175"/>
    <n v="1"/>
    <n v="113"/>
    <n v="868"/>
    <n v="864"/>
    <n v="670"/>
    <n v="1147"/>
    <n v="1710"/>
    <n v="1786"/>
    <n v="1620"/>
    <m/>
    <n v="6939"/>
    <n v="540"/>
    <n v="1996"/>
    <n v="362"/>
    <n v="31"/>
    <n v="85"/>
    <n v="1"/>
    <n v="8548"/>
    <n v="42"/>
    <n v="49"/>
    <n v="21"/>
    <n v="76"/>
    <n v="21"/>
    <n v="1175"/>
    <n v="2"/>
    <n v="20"/>
    <m/>
    <n v="6036"/>
    <n v="3918"/>
    <m/>
    <n v="2092"/>
    <n v="6686"/>
    <n v="1175"/>
    <n v="1"/>
    <n v="7140"/>
    <m/>
    <m/>
    <m/>
    <n v="734"/>
    <n v="282"/>
    <n v="555"/>
    <m/>
    <n v="2"/>
    <n v="60"/>
    <n v="131"/>
    <n v="1050"/>
    <m/>
    <m/>
    <n v="185"/>
    <n v="9747"/>
    <n v="22"/>
    <n v="4159"/>
    <n v="1433"/>
    <n v="3848"/>
    <n v="16"/>
    <m/>
    <n v="402"/>
    <m/>
    <n v="83"/>
    <n v="13"/>
    <m/>
    <n v="505"/>
    <n v="364"/>
    <n v="353"/>
    <n v="117"/>
    <n v="37"/>
    <n v="136"/>
    <n v="1750"/>
    <n v="649"/>
    <n v="1183"/>
    <n v="427"/>
    <n v="1207"/>
    <n v="121"/>
    <n v="887"/>
    <n v="14"/>
    <m/>
    <n v="417"/>
    <n v="573"/>
    <n v="38"/>
    <n v="1176"/>
    <n v="215"/>
    <n v="7"/>
    <n v="1"/>
    <m/>
    <n v="20"/>
    <n v="261"/>
    <n v="1221"/>
    <n v="13"/>
    <n v="1107"/>
    <n v="77"/>
    <n v="61"/>
    <n v="126"/>
    <n v="1169"/>
    <n v="925"/>
    <n v="189"/>
    <n v="1525"/>
    <n v="40"/>
    <n v="2997"/>
    <n v="10"/>
    <n v="3"/>
    <n v="31"/>
    <n v="545"/>
    <n v="294"/>
    <m/>
    <n v="12"/>
    <n v="36"/>
    <n v="78"/>
    <n v="553"/>
    <n v="11"/>
    <n v="1"/>
    <n v="4"/>
    <m/>
    <n v="20"/>
    <n v="8356"/>
    <n v="36460"/>
    <s v="French Valley/Murrieta East/Temecula/Winchester"/>
    <s v="Urban"/>
  </r>
  <r>
    <n v="106340913"/>
    <s v="340913"/>
    <x v="273"/>
    <s v="2025 MORSE AVENUE"/>
    <s v="SACRAMENTO"/>
    <s v="95825"/>
    <x v="32"/>
    <x v="0"/>
    <x v="56"/>
    <x v="32"/>
    <x v="1"/>
    <x v="0"/>
    <n v="9372"/>
    <m/>
    <m/>
    <m/>
    <m/>
    <m/>
    <n v="4365"/>
    <n v="5007"/>
    <m/>
    <m/>
    <n v="1"/>
    <n v="3"/>
    <n v="62"/>
    <n v="323"/>
    <n v="483"/>
    <n v="894"/>
    <n v="1740"/>
    <n v="2257"/>
    <n v="1996"/>
    <n v="1613"/>
    <m/>
    <n v="6602"/>
    <n v="1002"/>
    <n v="929"/>
    <n v="660"/>
    <n v="50"/>
    <n v="90"/>
    <n v="39"/>
    <n v="8059"/>
    <n v="100"/>
    <m/>
    <n v="197"/>
    <n v="382"/>
    <n v="46"/>
    <m/>
    <n v="1"/>
    <n v="587"/>
    <m/>
    <n v="5384"/>
    <n v="3988"/>
    <m/>
    <n v="2789"/>
    <n v="6580"/>
    <m/>
    <n v="3"/>
    <n v="5291"/>
    <n v="1"/>
    <n v="7"/>
    <m/>
    <n v="217"/>
    <n v="135"/>
    <n v="1372"/>
    <n v="121"/>
    <n v="2"/>
    <n v="63"/>
    <n v="404"/>
    <n v="1750"/>
    <n v="6"/>
    <n v="3"/>
    <n v="1419"/>
    <n v="7953"/>
    <m/>
    <n v="5093"/>
    <n v="738"/>
    <n v="3239"/>
    <n v="27"/>
    <m/>
    <n v="14"/>
    <m/>
    <n v="258"/>
    <n v="3"/>
    <m/>
    <n v="1324"/>
    <n v="904"/>
    <n v="261"/>
    <n v="67"/>
    <n v="93"/>
    <n v="266"/>
    <n v="1438"/>
    <n v="465"/>
    <n v="1001"/>
    <n v="299"/>
    <n v="26"/>
    <n v="117"/>
    <n v="1685"/>
    <n v="35"/>
    <m/>
    <n v="159"/>
    <n v="1137"/>
    <n v="95"/>
    <m/>
    <n v="599"/>
    <n v="72"/>
    <n v="6"/>
    <n v="1"/>
    <n v="37"/>
    <n v="185"/>
    <n v="732"/>
    <n v="36"/>
    <n v="1130"/>
    <n v="180"/>
    <n v="19"/>
    <n v="239"/>
    <n v="1"/>
    <n v="2078"/>
    <n v="250"/>
    <n v="1286"/>
    <n v="55"/>
    <n v="2466"/>
    <n v="31"/>
    <n v="13"/>
    <n v="52"/>
    <n v="899"/>
    <n v="459"/>
    <m/>
    <n v="12"/>
    <n v="27"/>
    <n v="135"/>
    <n v="540"/>
    <n v="45"/>
    <n v="20"/>
    <n v="20"/>
    <m/>
    <n v="30"/>
    <n v="7089"/>
    <n v="41384"/>
    <s v="Arcade/Arden/Town and Country Village"/>
    <s v="Urban"/>
  </r>
  <r>
    <n v="106340947"/>
    <s v="340947"/>
    <x v="274"/>
    <s v="4001 J STREET"/>
    <s v="SACRAMENTO"/>
    <s v="95819"/>
    <x v="32"/>
    <x v="1"/>
    <x v="57"/>
    <x v="32"/>
    <x v="1"/>
    <x v="0"/>
    <n v="17409"/>
    <m/>
    <m/>
    <m/>
    <n v="562"/>
    <m/>
    <n v="8041"/>
    <n v="9929"/>
    <m/>
    <n v="1"/>
    <n v="2042"/>
    <m/>
    <n v="255"/>
    <n v="1633"/>
    <n v="1517"/>
    <n v="1505"/>
    <n v="2908"/>
    <n v="3249"/>
    <n v="2465"/>
    <n v="2397"/>
    <m/>
    <n v="9761"/>
    <n v="2381"/>
    <n v="2807"/>
    <n v="2453"/>
    <n v="46"/>
    <n v="295"/>
    <n v="228"/>
    <n v="12850"/>
    <n v="115"/>
    <n v="60"/>
    <n v="218"/>
    <n v="2527"/>
    <n v="58"/>
    <n v="2023"/>
    <n v="5"/>
    <n v="115"/>
    <m/>
    <n v="7241"/>
    <n v="10730"/>
    <m/>
    <n v="4926"/>
    <n v="11013"/>
    <n v="2030"/>
    <n v="2"/>
    <n v="13038"/>
    <n v="29"/>
    <n v="171"/>
    <n v="33"/>
    <n v="259"/>
    <n v="150"/>
    <n v="1462"/>
    <n v="64"/>
    <n v="7"/>
    <n v="135"/>
    <n v="334"/>
    <n v="2276"/>
    <n v="13"/>
    <m/>
    <n v="1088"/>
    <n v="16883"/>
    <m/>
    <n v="7251"/>
    <n v="5916"/>
    <n v="4296"/>
    <n v="137"/>
    <n v="28"/>
    <n v="132"/>
    <m/>
    <n v="203"/>
    <n v="2"/>
    <n v="6"/>
    <n v="1238"/>
    <n v="545"/>
    <n v="461"/>
    <n v="120"/>
    <n v="109"/>
    <n v="350"/>
    <n v="4667"/>
    <n v="772"/>
    <n v="1230"/>
    <n v="550"/>
    <n v="2238"/>
    <n v="247"/>
    <n v="1116"/>
    <n v="74"/>
    <n v="13"/>
    <n v="466"/>
    <n v="1069"/>
    <n v="677"/>
    <n v="2029"/>
    <n v="297"/>
    <n v="55"/>
    <n v="2"/>
    <n v="1"/>
    <n v="22"/>
    <n v="211"/>
    <n v="4194"/>
    <n v="19"/>
    <n v="1126"/>
    <n v="159"/>
    <n v="22"/>
    <n v="264"/>
    <n v="2031"/>
    <n v="1374"/>
    <n v="220"/>
    <n v="2370"/>
    <n v="64"/>
    <n v="5540"/>
    <n v="20"/>
    <n v="10"/>
    <n v="58"/>
    <n v="1712"/>
    <n v="372"/>
    <m/>
    <n v="13"/>
    <n v="28"/>
    <n v="120"/>
    <n v="859"/>
    <n v="27"/>
    <n v="5"/>
    <n v="11"/>
    <m/>
    <n v="114"/>
    <n v="14622"/>
    <n v="74447"/>
    <s v="Greenhaven/Land Park/Midtown/Pocket/Riverside/Sutterville"/>
    <s v="Urban"/>
  </r>
  <r>
    <n v="106340950"/>
    <s v="340950"/>
    <x v="275"/>
    <s v="6501 COYLE AVENUE"/>
    <s v="CARMICHAEL"/>
    <s v="95608"/>
    <x v="32"/>
    <x v="1"/>
    <x v="56"/>
    <x v="4"/>
    <x v="1"/>
    <x v="0"/>
    <n v="25206"/>
    <m/>
    <m/>
    <m/>
    <m/>
    <m/>
    <n v="10878"/>
    <n v="14328"/>
    <m/>
    <m/>
    <n v="2550"/>
    <n v="349"/>
    <n v="560"/>
    <n v="2434"/>
    <n v="2444"/>
    <n v="2489"/>
    <n v="4044"/>
    <n v="3838"/>
    <n v="2939"/>
    <n v="3559"/>
    <m/>
    <n v="17842"/>
    <n v="2388"/>
    <n v="2760"/>
    <n v="1461"/>
    <n v="64"/>
    <n v="333"/>
    <n v="358"/>
    <n v="20614"/>
    <n v="447"/>
    <n v="19"/>
    <n v="583"/>
    <n v="939"/>
    <n v="55"/>
    <n v="2150"/>
    <n v="4"/>
    <n v="395"/>
    <m/>
    <n v="16959"/>
    <n v="8247"/>
    <m/>
    <n v="3087"/>
    <n v="19881"/>
    <n v="2222"/>
    <n v="16"/>
    <n v="16971"/>
    <n v="1"/>
    <n v="3"/>
    <n v="2"/>
    <n v="499"/>
    <n v="540"/>
    <n v="2746"/>
    <n v="287"/>
    <n v="20"/>
    <n v="447"/>
    <n v="665"/>
    <n v="3002"/>
    <n v="23"/>
    <m/>
    <n v="2184"/>
    <n v="23022"/>
    <m/>
    <n v="9697"/>
    <n v="9901"/>
    <n v="4554"/>
    <n v="74"/>
    <n v="59"/>
    <n v="426"/>
    <m/>
    <n v="476"/>
    <n v="2"/>
    <n v="17"/>
    <n v="2223"/>
    <n v="1045"/>
    <n v="1057"/>
    <n v="229"/>
    <n v="392"/>
    <n v="759"/>
    <n v="3681"/>
    <n v="2192"/>
    <n v="2129"/>
    <n v="1037"/>
    <n v="2382"/>
    <n v="524"/>
    <n v="1044"/>
    <n v="27"/>
    <n v="178"/>
    <n v="1129"/>
    <n v="2891"/>
    <n v="132"/>
    <n v="2155"/>
    <n v="438"/>
    <n v="36"/>
    <n v="34"/>
    <n v="2"/>
    <n v="91"/>
    <n v="487"/>
    <n v="1965"/>
    <n v="76"/>
    <n v="2074"/>
    <n v="269"/>
    <n v="78"/>
    <n v="498"/>
    <n v="2122"/>
    <n v="1796"/>
    <n v="525"/>
    <n v="5470"/>
    <n v="137"/>
    <n v="9108"/>
    <n v="416"/>
    <n v="72"/>
    <n v="235"/>
    <n v="1475"/>
    <n v="967"/>
    <n v="4"/>
    <n v="55"/>
    <n v="54"/>
    <n v="216"/>
    <n v="1468"/>
    <n v="189"/>
    <n v="203"/>
    <n v="46"/>
    <m/>
    <n v="126"/>
    <n v="19680"/>
    <n v="109093"/>
    <s v="Carmichael/Fair Oaks/Gold River"/>
    <s v="Urban"/>
  </r>
  <r>
    <n v="106340951"/>
    <s v="340951"/>
    <x v="276"/>
    <s v="7500 HOSPITAL DRIVE"/>
    <s v="SACRAMENTO"/>
    <s v="95823"/>
    <x v="32"/>
    <x v="1"/>
    <x v="58"/>
    <x v="32"/>
    <x v="1"/>
    <x v="0"/>
    <n v="12344"/>
    <n v="699"/>
    <m/>
    <m/>
    <m/>
    <m/>
    <n v="4825"/>
    <n v="8216"/>
    <m/>
    <n v="2"/>
    <n v="1971"/>
    <m/>
    <n v="194"/>
    <n v="1541"/>
    <n v="1431"/>
    <n v="1138"/>
    <n v="1862"/>
    <n v="1878"/>
    <n v="1465"/>
    <n v="1563"/>
    <m/>
    <n v="4631"/>
    <n v="2372"/>
    <n v="2892"/>
    <n v="2595"/>
    <n v="19"/>
    <n v="457"/>
    <n v="77"/>
    <n v="9740"/>
    <n v="298"/>
    <n v="12"/>
    <n v="304"/>
    <n v="743"/>
    <n v="16"/>
    <n v="1914"/>
    <n v="14"/>
    <n v="2"/>
    <m/>
    <n v="7224"/>
    <n v="5819"/>
    <m/>
    <n v="2495"/>
    <n v="8599"/>
    <n v="1948"/>
    <n v="1"/>
    <n v="8958"/>
    <n v="142"/>
    <m/>
    <n v="542"/>
    <n v="380"/>
    <n v="103"/>
    <n v="541"/>
    <n v="126"/>
    <n v="13"/>
    <n v="156"/>
    <n v="312"/>
    <n v="1768"/>
    <n v="2"/>
    <m/>
    <n v="1400"/>
    <n v="11643"/>
    <m/>
    <n v="4324"/>
    <n v="6161"/>
    <n v="2129"/>
    <n v="89"/>
    <n v="21"/>
    <n v="130"/>
    <m/>
    <n v="185"/>
    <m/>
    <n v="4"/>
    <n v="1220"/>
    <n v="302"/>
    <n v="612"/>
    <n v="112"/>
    <n v="133"/>
    <n v="288"/>
    <n v="1211"/>
    <n v="843"/>
    <n v="1208"/>
    <n v="451"/>
    <n v="2094"/>
    <n v="231"/>
    <n v="800"/>
    <n v="3"/>
    <n v="46"/>
    <n v="392"/>
    <n v="594"/>
    <n v="578"/>
    <n v="1925"/>
    <n v="89"/>
    <n v="9"/>
    <n v="4"/>
    <n v="5"/>
    <n v="25"/>
    <n v="122"/>
    <n v="550"/>
    <n v="8"/>
    <n v="1169"/>
    <n v="71"/>
    <n v="47"/>
    <n v="230"/>
    <n v="1921"/>
    <n v="1012"/>
    <n v="227"/>
    <n v="2274"/>
    <n v="52"/>
    <n v="5228"/>
    <n v="10"/>
    <m/>
    <n v="79"/>
    <n v="445"/>
    <n v="347"/>
    <m/>
    <n v="27"/>
    <n v="15"/>
    <n v="86"/>
    <n v="596"/>
    <n v="67"/>
    <n v="10"/>
    <n v="23"/>
    <m/>
    <n v="61"/>
    <n v="11277"/>
    <n v="88580"/>
    <s v="Elk Grove/Laguna/Laguna West/Lakeside"/>
    <s v="Urban"/>
  </r>
  <r>
    <n v="106341006"/>
    <s v="341006"/>
    <x v="277"/>
    <s v="2315 STOCKTON BOULEVARD"/>
    <s v="SACRAMENTO"/>
    <s v="95817"/>
    <x v="32"/>
    <x v="6"/>
    <x v="57"/>
    <x v="32"/>
    <x v="4"/>
    <x v="1"/>
    <n v="30414"/>
    <m/>
    <m/>
    <m/>
    <n v="409"/>
    <m/>
    <n v="15662"/>
    <n v="15161"/>
    <m/>
    <m/>
    <n v="3020"/>
    <n v="2638"/>
    <n v="2042"/>
    <n v="2679"/>
    <n v="2939"/>
    <n v="3078"/>
    <n v="5007"/>
    <n v="4574"/>
    <n v="2783"/>
    <n v="2062"/>
    <n v="1"/>
    <n v="11428"/>
    <n v="2501"/>
    <n v="14719"/>
    <n v="1998"/>
    <n v="155"/>
    <m/>
    <n v="22"/>
    <n v="25616"/>
    <n v="165"/>
    <n v="318"/>
    <n v="842"/>
    <n v="1897"/>
    <n v="151"/>
    <n v="1743"/>
    <n v="87"/>
    <n v="4"/>
    <m/>
    <n v="17013"/>
    <n v="13810"/>
    <m/>
    <n v="6542"/>
    <n v="22444"/>
    <n v="1836"/>
    <n v="1"/>
    <n v="23992"/>
    <n v="32"/>
    <n v="364"/>
    <n v="3"/>
    <n v="232"/>
    <n v="381"/>
    <n v="1897"/>
    <n v="147"/>
    <n v="94"/>
    <n v="316"/>
    <n v="534"/>
    <n v="2830"/>
    <n v="1"/>
    <m/>
    <n v="900"/>
    <n v="29923"/>
    <m/>
    <n v="9250"/>
    <n v="10102"/>
    <n v="8903"/>
    <n v="133"/>
    <n v="1068"/>
    <n v="1251"/>
    <n v="9"/>
    <n v="105"/>
    <m/>
    <n v="2"/>
    <n v="2076"/>
    <n v="1965"/>
    <n v="1129"/>
    <n v="598"/>
    <n v="290"/>
    <n v="873"/>
    <n v="3558"/>
    <n v="2221"/>
    <n v="2642"/>
    <n v="1163"/>
    <n v="1673"/>
    <n v="597"/>
    <n v="1580"/>
    <n v="436"/>
    <n v="243"/>
    <n v="1196"/>
    <n v="5645"/>
    <n v="1184"/>
    <n v="1754"/>
    <n v="1215"/>
    <n v="167"/>
    <n v="106"/>
    <n v="38"/>
    <n v="344"/>
    <n v="721"/>
    <n v="3041"/>
    <n v="286"/>
    <n v="2987"/>
    <n v="926"/>
    <n v="175"/>
    <n v="497"/>
    <n v="1331"/>
    <n v="2996"/>
    <n v="1126"/>
    <n v="6653"/>
    <n v="154"/>
    <n v="8060"/>
    <n v="1004"/>
    <n v="169"/>
    <n v="205"/>
    <n v="2900"/>
    <n v="1553"/>
    <n v="168"/>
    <n v="110"/>
    <n v="130"/>
    <n v="594"/>
    <n v="1370"/>
    <n v="167"/>
    <n v="445"/>
    <n v="40"/>
    <m/>
    <n v="418"/>
    <n v="21550"/>
    <n v="167022"/>
    <s v="Florin/Fruitridge/Oak Park/Parkway/South Sacramento"/>
    <s v="Urban"/>
  </r>
  <r>
    <n v="106341051"/>
    <s v="341051"/>
    <x v="278"/>
    <s v="2801 L STREET"/>
    <s v="SACRAMENTO"/>
    <s v="95816"/>
    <x v="32"/>
    <x v="0"/>
    <x v="57"/>
    <x v="32"/>
    <x v="1"/>
    <x v="0"/>
    <n v="11509"/>
    <n v="2"/>
    <m/>
    <m/>
    <m/>
    <m/>
    <n v="5410"/>
    <n v="6101"/>
    <m/>
    <m/>
    <m/>
    <m/>
    <n v="80"/>
    <n v="495"/>
    <n v="800"/>
    <n v="1206"/>
    <n v="2139"/>
    <n v="2540"/>
    <n v="2134"/>
    <n v="2117"/>
    <m/>
    <n v="7788"/>
    <n v="1364"/>
    <n v="1250"/>
    <n v="954"/>
    <n v="22"/>
    <n v="83"/>
    <n v="50"/>
    <n v="10850"/>
    <n v="150"/>
    <n v="22"/>
    <n v="189"/>
    <n v="200"/>
    <n v="14"/>
    <m/>
    <n v="39"/>
    <n v="47"/>
    <m/>
    <n v="7050"/>
    <n v="4461"/>
    <m/>
    <n v="3780"/>
    <n v="7728"/>
    <m/>
    <n v="3"/>
    <n v="6710"/>
    <n v="3"/>
    <m/>
    <n v="2"/>
    <n v="113"/>
    <n v="327"/>
    <n v="1653"/>
    <n v="80"/>
    <n v="43"/>
    <n v="154"/>
    <n v="344"/>
    <n v="2032"/>
    <n v="50"/>
    <m/>
    <n v="1148"/>
    <n v="10360"/>
    <n v="3"/>
    <n v="6401"/>
    <n v="2394"/>
    <n v="2120"/>
    <n v="252"/>
    <n v="13"/>
    <n v="98"/>
    <m/>
    <n v="233"/>
    <m/>
    <m/>
    <n v="1320"/>
    <n v="1013"/>
    <n v="430"/>
    <n v="130"/>
    <n v="142"/>
    <n v="296"/>
    <n v="1214"/>
    <n v="853"/>
    <n v="1368"/>
    <n v="600"/>
    <n v="24"/>
    <n v="279"/>
    <n v="1872"/>
    <n v="40"/>
    <m/>
    <n v="320"/>
    <n v="1406"/>
    <n v="204"/>
    <m/>
    <n v="356"/>
    <n v="105"/>
    <n v="6"/>
    <n v="1"/>
    <n v="24"/>
    <n v="250"/>
    <n v="779"/>
    <n v="140"/>
    <n v="1360"/>
    <n v="285"/>
    <n v="89"/>
    <n v="119"/>
    <n v="2"/>
    <n v="2372"/>
    <n v="312"/>
    <n v="1333"/>
    <n v="113"/>
    <n v="3865"/>
    <n v="14"/>
    <n v="21"/>
    <n v="118"/>
    <n v="888"/>
    <n v="582"/>
    <n v="2"/>
    <n v="20"/>
    <n v="7"/>
    <n v="116"/>
    <n v="712"/>
    <n v="44"/>
    <n v="28"/>
    <n v="10"/>
    <m/>
    <n v="42"/>
    <n v="8907"/>
    <n v="48973"/>
    <s v="Greenhaven/Land Park/Midtown/Pocket/Riverside/Sutterville"/>
    <s v="Urban"/>
  </r>
  <r>
    <n v="106341052"/>
    <s v="341052"/>
    <x v="279"/>
    <s v="5151 F STREET"/>
    <s v="SACRAMENTO"/>
    <s v="95819"/>
    <x v="32"/>
    <x v="1"/>
    <x v="57"/>
    <x v="32"/>
    <x v="1"/>
    <x v="0"/>
    <n v="21253"/>
    <m/>
    <m/>
    <m/>
    <m/>
    <m/>
    <n v="7938"/>
    <n v="13312"/>
    <m/>
    <n v="3"/>
    <n v="6446"/>
    <n v="1612"/>
    <n v="1341"/>
    <n v="3134"/>
    <n v="2737"/>
    <n v="842"/>
    <n v="1130"/>
    <n v="1327"/>
    <n v="1327"/>
    <n v="1357"/>
    <m/>
    <n v="10361"/>
    <n v="2421"/>
    <n v="4998"/>
    <n v="3170"/>
    <n v="101"/>
    <n v="108"/>
    <n v="94"/>
    <n v="14399"/>
    <n v="41"/>
    <n v="41"/>
    <n v="67"/>
    <n v="1117"/>
    <n v="28"/>
    <n v="5396"/>
    <n v="1"/>
    <n v="163"/>
    <m/>
    <n v="4634"/>
    <n v="16619"/>
    <m/>
    <n v="4412"/>
    <n v="11318"/>
    <n v="5521"/>
    <n v="2"/>
    <n v="19232"/>
    <m/>
    <m/>
    <m/>
    <n v="165"/>
    <n v="152"/>
    <n v="659"/>
    <n v="30"/>
    <n v="3"/>
    <n v="62"/>
    <n v="230"/>
    <n v="703"/>
    <n v="17"/>
    <m/>
    <n v="347"/>
    <n v="20900"/>
    <n v="6"/>
    <n v="3871"/>
    <n v="10743"/>
    <n v="5775"/>
    <n v="62"/>
    <n v="2"/>
    <n v="531"/>
    <m/>
    <n v="258"/>
    <n v="11"/>
    <m/>
    <n v="687"/>
    <n v="375"/>
    <n v="435"/>
    <n v="180"/>
    <n v="81"/>
    <n v="445"/>
    <n v="2910"/>
    <n v="904"/>
    <n v="921"/>
    <n v="561"/>
    <n v="5790"/>
    <n v="215"/>
    <n v="239"/>
    <n v="287"/>
    <n v="332"/>
    <n v="576"/>
    <n v="670"/>
    <n v="256"/>
    <n v="5389"/>
    <n v="379"/>
    <n v="26"/>
    <n v="7"/>
    <n v="6"/>
    <n v="78"/>
    <n v="227"/>
    <n v="2792"/>
    <n v="44"/>
    <n v="747"/>
    <n v="52"/>
    <n v="90"/>
    <n v="551"/>
    <n v="5325"/>
    <n v="277"/>
    <n v="202"/>
    <n v="3045"/>
    <n v="14"/>
    <n v="7391"/>
    <n v="5"/>
    <n v="6"/>
    <n v="67"/>
    <n v="873"/>
    <n v="150"/>
    <m/>
    <n v="14"/>
    <n v="32"/>
    <n v="63"/>
    <n v="396"/>
    <n v="45"/>
    <n v="11"/>
    <n v="2"/>
    <m/>
    <n v="15"/>
    <n v="19574"/>
    <n v="84411"/>
    <s v="East Sacramento/La Riviera/Mather/Rancho Cordova/Rosemont"/>
    <s v="Urban"/>
  </r>
  <r>
    <n v="106342344"/>
    <s v="342344"/>
    <x v="280"/>
    <s v="6600 BRUCEVILLE ROAD"/>
    <s v="SACRAMENTO"/>
    <s v="95823"/>
    <x v="32"/>
    <x v="0"/>
    <x v="58"/>
    <x v="32"/>
    <x v="1"/>
    <x v="0"/>
    <n v="15590"/>
    <m/>
    <m/>
    <m/>
    <m/>
    <m/>
    <n v="6138"/>
    <n v="9452"/>
    <m/>
    <m/>
    <n v="2604"/>
    <n v="128"/>
    <n v="380"/>
    <n v="1732"/>
    <n v="1933"/>
    <n v="1115"/>
    <n v="1807"/>
    <n v="2197"/>
    <n v="1832"/>
    <n v="1861"/>
    <n v="1"/>
    <n v="6552"/>
    <n v="2731"/>
    <n v="2905"/>
    <n v="2893"/>
    <n v="84"/>
    <n v="183"/>
    <n v="242"/>
    <n v="12085"/>
    <n v="350"/>
    <n v="51"/>
    <n v="232"/>
    <n v="213"/>
    <n v="12"/>
    <n v="2477"/>
    <n v="29"/>
    <n v="141"/>
    <m/>
    <n v="7665"/>
    <n v="7925"/>
    <m/>
    <n v="2604"/>
    <n v="10497"/>
    <n v="2489"/>
    <m/>
    <n v="11418"/>
    <m/>
    <n v="1"/>
    <m/>
    <n v="453"/>
    <n v="126"/>
    <n v="925"/>
    <n v="129"/>
    <n v="35"/>
    <n v="87"/>
    <n v="398"/>
    <n v="2013"/>
    <n v="4"/>
    <n v="1"/>
    <n v="1475"/>
    <n v="14114"/>
    <n v="1"/>
    <n v="5162"/>
    <n v="2322"/>
    <n v="7589"/>
    <n v="41"/>
    <m/>
    <n v="25"/>
    <m/>
    <n v="450"/>
    <n v="1"/>
    <m/>
    <n v="1624"/>
    <n v="701"/>
    <n v="853"/>
    <n v="79"/>
    <n v="87"/>
    <n v="132"/>
    <n v="1727"/>
    <n v="754"/>
    <n v="1310"/>
    <n v="467"/>
    <n v="2720"/>
    <n v="137"/>
    <n v="771"/>
    <n v="16"/>
    <n v="65"/>
    <n v="140"/>
    <n v="1444"/>
    <n v="75"/>
    <n v="2487"/>
    <n v="203"/>
    <n v="23"/>
    <n v="7"/>
    <n v="7"/>
    <n v="47"/>
    <n v="221"/>
    <n v="1078"/>
    <n v="40"/>
    <n v="1703"/>
    <n v="321"/>
    <n v="729"/>
    <n v="168"/>
    <n v="2489"/>
    <n v="1434"/>
    <n v="223"/>
    <n v="3045"/>
    <n v="58"/>
    <n v="3794"/>
    <n v="195"/>
    <n v="27"/>
    <n v="50"/>
    <n v="867"/>
    <n v="478"/>
    <m/>
    <n v="22"/>
    <n v="42"/>
    <n v="146"/>
    <n v="523"/>
    <n v="42"/>
    <n v="78"/>
    <n v="36"/>
    <m/>
    <n v="48"/>
    <n v="13036"/>
    <n v="51077"/>
    <s v="Elk Grove/Laguna/Laguna West/Lakeside"/>
    <s v="Urban"/>
  </r>
  <r>
    <n v="106342392"/>
    <s v="342392"/>
    <x v="281"/>
    <s v="8001 BRUCEVILLE ROAD"/>
    <s v="SACRAMENTO"/>
    <s v="95823"/>
    <x v="32"/>
    <x v="4"/>
    <x v="58"/>
    <x v="32"/>
    <x v="2"/>
    <x v="0"/>
    <m/>
    <m/>
    <n v="5128"/>
    <m/>
    <m/>
    <m/>
    <n v="2537"/>
    <n v="2591"/>
    <m/>
    <m/>
    <m/>
    <m/>
    <n v="1629"/>
    <n v="1096"/>
    <n v="886"/>
    <n v="726"/>
    <n v="579"/>
    <n v="195"/>
    <n v="11"/>
    <n v="6"/>
    <m/>
    <n v="2864"/>
    <n v="668"/>
    <n v="573"/>
    <n v="239"/>
    <n v="16"/>
    <n v="768"/>
    <m/>
    <n v="5119"/>
    <m/>
    <m/>
    <m/>
    <n v="7"/>
    <n v="2"/>
    <m/>
    <m/>
    <m/>
    <m/>
    <m/>
    <n v="5128"/>
    <m/>
    <n v="26"/>
    <n v="5102"/>
    <m/>
    <m/>
    <n v="5025"/>
    <m/>
    <m/>
    <m/>
    <n v="12"/>
    <m/>
    <m/>
    <m/>
    <m/>
    <n v="91"/>
    <m/>
    <m/>
    <m/>
    <m/>
    <m/>
    <n v="5128"/>
    <m/>
    <n v="594"/>
    <n v="1555"/>
    <n v="2513"/>
    <n v="1"/>
    <n v="315"/>
    <n v="25"/>
    <n v="115"/>
    <n v="10"/>
    <m/>
    <m/>
    <m/>
    <m/>
    <m/>
    <m/>
    <n v="5119"/>
    <n v="2"/>
    <m/>
    <m/>
    <m/>
    <m/>
    <n v="4"/>
    <m/>
    <m/>
    <m/>
    <m/>
    <m/>
    <m/>
    <n v="3"/>
    <m/>
    <m/>
    <m/>
    <m/>
    <m/>
    <m/>
    <m/>
    <m/>
    <m/>
    <m/>
    <m/>
    <m/>
    <m/>
    <m/>
    <m/>
    <m/>
    <n v="424"/>
    <m/>
    <n v="4704"/>
    <m/>
    <m/>
    <m/>
    <m/>
    <n v="19"/>
    <m/>
    <n v="2"/>
    <n v="2"/>
    <n v="102"/>
    <n v="4"/>
    <n v="15"/>
    <n v="36"/>
    <n v="3"/>
    <m/>
    <n v="3"/>
    <n v="4942"/>
    <n v="39475"/>
    <s v="Elk Grove/Laguna/Laguna West/Lakeside"/>
    <s v="Urban"/>
  </r>
  <r>
    <n v="106344011"/>
    <s v="344011"/>
    <x v="282"/>
    <s v="2150 STOCKTON BOULEVARD"/>
    <s v="SACRAMENTO"/>
    <s v="95817"/>
    <x v="32"/>
    <x v="3"/>
    <x v="57"/>
    <x v="32"/>
    <x v="0"/>
    <x v="0"/>
    <m/>
    <m/>
    <n v="527"/>
    <m/>
    <m/>
    <m/>
    <n v="318"/>
    <n v="209"/>
    <m/>
    <m/>
    <m/>
    <m/>
    <n v="18"/>
    <n v="172"/>
    <n v="139"/>
    <n v="94"/>
    <n v="77"/>
    <n v="25"/>
    <n v="2"/>
    <m/>
    <m/>
    <n v="247"/>
    <n v="137"/>
    <n v="73"/>
    <n v="40"/>
    <m/>
    <n v="30"/>
    <m/>
    <m/>
    <n v="3"/>
    <m/>
    <m/>
    <n v="11"/>
    <n v="10"/>
    <m/>
    <n v="69"/>
    <n v="434"/>
    <m/>
    <m/>
    <n v="527"/>
    <m/>
    <m/>
    <n v="527"/>
    <m/>
    <m/>
    <n v="387"/>
    <m/>
    <m/>
    <m/>
    <n v="22"/>
    <n v="15"/>
    <n v="1"/>
    <n v="48"/>
    <n v="49"/>
    <n v="4"/>
    <m/>
    <m/>
    <n v="1"/>
    <m/>
    <m/>
    <n v="527"/>
    <m/>
    <m/>
    <m/>
    <m/>
    <m/>
    <m/>
    <m/>
    <m/>
    <m/>
    <n v="527"/>
    <m/>
    <m/>
    <m/>
    <m/>
    <m/>
    <n v="526"/>
    <m/>
    <m/>
    <m/>
    <m/>
    <m/>
    <m/>
    <m/>
    <m/>
    <m/>
    <m/>
    <n v="1"/>
    <m/>
    <m/>
    <m/>
    <m/>
    <m/>
    <m/>
    <m/>
    <m/>
    <m/>
    <m/>
    <m/>
    <m/>
    <m/>
    <m/>
    <m/>
    <m/>
    <m/>
    <m/>
    <n v="527"/>
    <m/>
    <m/>
    <m/>
    <m/>
    <m/>
    <m/>
    <m/>
    <m/>
    <m/>
    <m/>
    <m/>
    <m/>
    <m/>
    <m/>
    <m/>
    <m/>
    <m/>
    <n v="527"/>
    <n v="14624"/>
    <s v="Florin/Fruitridge/Oak Park/Parkway/South Sacramento"/>
    <s v="Urban"/>
  </r>
  <r>
    <n v="106344017"/>
    <s v="344017"/>
    <x v="283"/>
    <s v="7700 FOLSOM BOULEVARD"/>
    <s v="SACRAMENTO"/>
    <s v="95826"/>
    <x v="32"/>
    <x v="3"/>
    <x v="57"/>
    <x v="32"/>
    <x v="1"/>
    <x v="0"/>
    <m/>
    <m/>
    <n v="3185"/>
    <m/>
    <m/>
    <m/>
    <n v="1479"/>
    <n v="1706"/>
    <m/>
    <m/>
    <m/>
    <n v="88"/>
    <n v="1132"/>
    <n v="486"/>
    <n v="448"/>
    <n v="438"/>
    <n v="334"/>
    <n v="205"/>
    <n v="39"/>
    <n v="15"/>
    <m/>
    <n v="2153"/>
    <n v="402"/>
    <n v="395"/>
    <n v="127"/>
    <n v="17"/>
    <n v="38"/>
    <n v="53"/>
    <n v="1072"/>
    <m/>
    <m/>
    <n v="1"/>
    <n v="21"/>
    <n v="2"/>
    <m/>
    <n v="1"/>
    <n v="2088"/>
    <m/>
    <m/>
    <n v="3185"/>
    <m/>
    <n v="12"/>
    <n v="3173"/>
    <m/>
    <m/>
    <n v="3007"/>
    <n v="1"/>
    <m/>
    <m/>
    <n v="3"/>
    <n v="6"/>
    <n v="2"/>
    <n v="6"/>
    <n v="2"/>
    <n v="152"/>
    <m/>
    <m/>
    <n v="6"/>
    <m/>
    <n v="3"/>
    <n v="3181"/>
    <n v="1"/>
    <n v="599"/>
    <n v="564"/>
    <n v="1236"/>
    <n v="1"/>
    <m/>
    <n v="587"/>
    <m/>
    <n v="195"/>
    <n v="3"/>
    <m/>
    <m/>
    <m/>
    <m/>
    <m/>
    <n v="3156"/>
    <m/>
    <n v="1"/>
    <m/>
    <m/>
    <m/>
    <n v="20"/>
    <m/>
    <m/>
    <m/>
    <m/>
    <n v="2"/>
    <m/>
    <n v="6"/>
    <m/>
    <m/>
    <m/>
    <m/>
    <m/>
    <m/>
    <m/>
    <m/>
    <m/>
    <m/>
    <m/>
    <m/>
    <m/>
    <m/>
    <m/>
    <m/>
    <n v="164"/>
    <m/>
    <n v="3021"/>
    <m/>
    <n v="1"/>
    <n v="4"/>
    <n v="1"/>
    <n v="9"/>
    <m/>
    <n v="3"/>
    <n v="1"/>
    <n v="29"/>
    <n v="18"/>
    <n v="64"/>
    <n v="2"/>
    <n v="4"/>
    <m/>
    <n v="16"/>
    <n v="3033"/>
    <n v="19475"/>
    <s v="East Sacramento/La Riviera/Mather/Rancho Cordova/Rosemont"/>
    <s v="Urban"/>
  </r>
  <r>
    <n v="106344021"/>
    <s v="344021"/>
    <x v="284"/>
    <s v="4250 AUBURN BLVD."/>
    <s v="SACRAMENTO"/>
    <s v="95841"/>
    <x v="32"/>
    <x v="4"/>
    <x v="56"/>
    <x v="32"/>
    <x v="2"/>
    <x v="0"/>
    <m/>
    <m/>
    <n v="4153"/>
    <m/>
    <m/>
    <m/>
    <n v="1980"/>
    <n v="2172"/>
    <m/>
    <n v="1"/>
    <m/>
    <m/>
    <n v="898"/>
    <n v="832"/>
    <n v="741"/>
    <n v="630"/>
    <n v="583"/>
    <n v="318"/>
    <n v="131"/>
    <n v="20"/>
    <m/>
    <n v="3163"/>
    <n v="349"/>
    <n v="334"/>
    <n v="164"/>
    <n v="13"/>
    <n v="130"/>
    <m/>
    <n v="2763"/>
    <m/>
    <m/>
    <m/>
    <m/>
    <n v="2"/>
    <m/>
    <m/>
    <n v="1388"/>
    <m/>
    <m/>
    <n v="4153"/>
    <m/>
    <m/>
    <n v="4153"/>
    <m/>
    <m/>
    <n v="4081"/>
    <m/>
    <m/>
    <m/>
    <m/>
    <n v="1"/>
    <m/>
    <m/>
    <m/>
    <n v="71"/>
    <m/>
    <m/>
    <m/>
    <m/>
    <m/>
    <n v="4152"/>
    <n v="1"/>
    <n v="1441"/>
    <n v="1133"/>
    <n v="1361"/>
    <n v="5"/>
    <m/>
    <n v="109"/>
    <n v="86"/>
    <n v="18"/>
    <m/>
    <m/>
    <m/>
    <m/>
    <m/>
    <m/>
    <n v="4152"/>
    <m/>
    <n v="1"/>
    <m/>
    <m/>
    <m/>
    <m/>
    <m/>
    <m/>
    <m/>
    <m/>
    <m/>
    <m/>
    <m/>
    <m/>
    <m/>
    <m/>
    <m/>
    <m/>
    <m/>
    <m/>
    <m/>
    <m/>
    <m/>
    <m/>
    <m/>
    <m/>
    <m/>
    <m/>
    <m/>
    <n v="385"/>
    <m/>
    <n v="3768"/>
    <m/>
    <n v="1"/>
    <m/>
    <m/>
    <n v="13"/>
    <m/>
    <n v="1"/>
    <n v="1"/>
    <n v="47"/>
    <m/>
    <m/>
    <n v="9"/>
    <n v="1"/>
    <m/>
    <n v="1"/>
    <n v="4079"/>
    <n v="38225"/>
    <s v="Carmichael/Fair Oaks/Gold River"/>
    <s v="Urban"/>
  </r>
  <r>
    <n v="106344029"/>
    <s v="344029"/>
    <x v="285"/>
    <s v="1650 CREEKSIDE DRIVE"/>
    <s v="FOLSOM"/>
    <s v="95630"/>
    <x v="32"/>
    <x v="4"/>
    <x v="50"/>
    <x v="7"/>
    <x v="1"/>
    <x v="0"/>
    <n v="7175"/>
    <m/>
    <m/>
    <m/>
    <m/>
    <m/>
    <n v="2825"/>
    <n v="4350"/>
    <m/>
    <m/>
    <n v="944"/>
    <n v="3"/>
    <n v="99"/>
    <n v="675"/>
    <n v="848"/>
    <n v="635"/>
    <n v="909"/>
    <n v="931"/>
    <n v="871"/>
    <n v="1260"/>
    <m/>
    <n v="5957"/>
    <n v="124"/>
    <n v="393"/>
    <n v="595"/>
    <n v="13"/>
    <n v="59"/>
    <n v="34"/>
    <n v="6037"/>
    <n v="99"/>
    <n v="7"/>
    <n v="36"/>
    <n v="38"/>
    <n v="10"/>
    <n v="940"/>
    <n v="7"/>
    <n v="1"/>
    <m/>
    <n v="4431"/>
    <n v="2744"/>
    <m/>
    <n v="951"/>
    <n v="5278"/>
    <n v="944"/>
    <n v="2"/>
    <n v="5172"/>
    <m/>
    <m/>
    <m/>
    <n v="258"/>
    <n v="101"/>
    <n v="563"/>
    <n v="40"/>
    <n v="5"/>
    <n v="73"/>
    <n v="136"/>
    <n v="814"/>
    <n v="13"/>
    <m/>
    <n v="1155"/>
    <n v="6020"/>
    <m/>
    <n v="2781"/>
    <n v="1082"/>
    <n v="2982"/>
    <n v="19"/>
    <n v="21"/>
    <n v="153"/>
    <m/>
    <n v="135"/>
    <n v="2"/>
    <m/>
    <n v="919"/>
    <n v="230"/>
    <n v="196"/>
    <n v="75"/>
    <n v="73"/>
    <n v="110"/>
    <n v="650"/>
    <n v="451"/>
    <n v="998"/>
    <n v="347"/>
    <n v="1000"/>
    <n v="146"/>
    <n v="382"/>
    <n v="5"/>
    <m/>
    <n v="161"/>
    <n v="476"/>
    <n v="12"/>
    <n v="944"/>
    <n v="39"/>
    <n v="1"/>
    <m/>
    <n v="3"/>
    <n v="12"/>
    <n v="88"/>
    <n v="270"/>
    <n v="6"/>
    <n v="921"/>
    <n v="119"/>
    <n v="170"/>
    <n v="109"/>
    <n v="934"/>
    <n v="540"/>
    <n v="122"/>
    <n v="709"/>
    <n v="44"/>
    <n v="3088"/>
    <n v="13"/>
    <n v="9"/>
    <n v="39"/>
    <n v="306"/>
    <n v="278"/>
    <n v="1"/>
    <n v="30"/>
    <n v="16"/>
    <n v="62"/>
    <n v="384"/>
    <n v="38"/>
    <n v="5"/>
    <n v="3"/>
    <n v="1"/>
    <n v="41"/>
    <n v="5949"/>
    <n v="23124"/>
    <s v="Folsom/Orangevale"/>
    <s v="Urban"/>
  </r>
  <r>
    <n v="106344035"/>
    <s v="344035"/>
    <x v="286"/>
    <s v="330 MONTROSE DRIVE"/>
    <s v="FOLSOM"/>
    <s v="95630"/>
    <x v="32"/>
    <x v="3"/>
    <x v="50"/>
    <x v="7"/>
    <x v="2"/>
    <x v="0"/>
    <n v="410"/>
    <m/>
    <m/>
    <m/>
    <m/>
    <m/>
    <n v="216"/>
    <n v="194"/>
    <m/>
    <m/>
    <m/>
    <m/>
    <m/>
    <n v="8"/>
    <n v="14"/>
    <n v="32"/>
    <n v="73"/>
    <n v="119"/>
    <n v="110"/>
    <n v="54"/>
    <m/>
    <n v="147"/>
    <n v="27"/>
    <n v="38"/>
    <n v="174"/>
    <n v="20"/>
    <n v="1"/>
    <n v="3"/>
    <n v="1"/>
    <m/>
    <m/>
    <n v="5"/>
    <n v="404"/>
    <m/>
    <m/>
    <m/>
    <m/>
    <m/>
    <m/>
    <n v="410"/>
    <m/>
    <n v="410"/>
    <m/>
    <m/>
    <m/>
    <n v="16"/>
    <m/>
    <m/>
    <m/>
    <n v="4"/>
    <n v="59"/>
    <n v="204"/>
    <n v="1"/>
    <m/>
    <n v="4"/>
    <n v="52"/>
    <n v="70"/>
    <m/>
    <m/>
    <n v="39"/>
    <n v="371"/>
    <m/>
    <n v="306"/>
    <n v="40"/>
    <n v="63"/>
    <n v="1"/>
    <m/>
    <m/>
    <m/>
    <m/>
    <m/>
    <m/>
    <n v="13"/>
    <m/>
    <n v="12"/>
    <m/>
    <m/>
    <n v="3"/>
    <n v="14"/>
    <n v="253"/>
    <n v="15"/>
    <n v="5"/>
    <m/>
    <n v="25"/>
    <n v="13"/>
    <m/>
    <m/>
    <n v="1"/>
    <n v="41"/>
    <n v="15"/>
    <m/>
    <n v="1"/>
    <m/>
    <m/>
    <m/>
    <m/>
    <n v="6"/>
    <n v="24"/>
    <m/>
    <n v="5"/>
    <m/>
    <m/>
    <m/>
    <m/>
    <n v="6"/>
    <n v="18"/>
    <n v="283"/>
    <n v="1"/>
    <n v="66"/>
    <n v="1"/>
    <m/>
    <n v="1"/>
    <n v="126"/>
    <n v="4"/>
    <m/>
    <m/>
    <n v="19"/>
    <n v="9"/>
    <n v="33"/>
    <m/>
    <m/>
    <m/>
    <m/>
    <n v="19"/>
    <n v="198"/>
    <n v="13521"/>
    <s v="Folsom/Orangevale"/>
    <s v="Urban"/>
  </r>
  <r>
    <n v="106344114"/>
    <s v="344114"/>
    <x v="287"/>
    <s v="2425 STOCKTON BLVD"/>
    <s v="SACRAMENTO"/>
    <s v="95817"/>
    <x v="32"/>
    <x v="3"/>
    <x v="57"/>
    <x v="32"/>
    <x v="1"/>
    <x v="0"/>
    <n v="1197"/>
    <m/>
    <m/>
    <m/>
    <n v="5"/>
    <m/>
    <n v="590"/>
    <n v="612"/>
    <m/>
    <m/>
    <n v="50"/>
    <n v="501"/>
    <n v="628"/>
    <n v="23"/>
    <m/>
    <m/>
    <m/>
    <m/>
    <m/>
    <m/>
    <m/>
    <n v="491"/>
    <n v="61"/>
    <n v="481"/>
    <n v="91"/>
    <n v="12"/>
    <n v="46"/>
    <n v="20"/>
    <n v="1050"/>
    <n v="2"/>
    <m/>
    <m/>
    <n v="150"/>
    <m/>
    <m/>
    <m/>
    <m/>
    <m/>
    <m/>
    <n v="1202"/>
    <m/>
    <n v="1118"/>
    <n v="82"/>
    <m/>
    <n v="2"/>
    <n v="1141"/>
    <m/>
    <m/>
    <m/>
    <m/>
    <n v="5"/>
    <m/>
    <m/>
    <m/>
    <m/>
    <n v="1"/>
    <n v="54"/>
    <n v="1"/>
    <m/>
    <m/>
    <n v="1202"/>
    <m/>
    <n v="2"/>
    <n v="314"/>
    <n v="438"/>
    <m/>
    <m/>
    <n v="198"/>
    <n v="3"/>
    <n v="220"/>
    <n v="27"/>
    <m/>
    <m/>
    <n v="14"/>
    <n v="1"/>
    <m/>
    <m/>
    <n v="34"/>
    <m/>
    <n v="5"/>
    <n v="12"/>
    <n v="8"/>
    <m/>
    <n v="118"/>
    <n v="416"/>
    <n v="222"/>
    <n v="9"/>
    <n v="2"/>
    <n v="276"/>
    <n v="85"/>
    <m/>
    <n v="41"/>
    <m/>
    <n v="2"/>
    <n v="2"/>
    <n v="32"/>
    <n v="19"/>
    <n v="8"/>
    <n v="1"/>
    <n v="11"/>
    <n v="6"/>
    <m/>
    <m/>
    <m/>
    <n v="732"/>
    <n v="211"/>
    <n v="35"/>
    <m/>
    <n v="102"/>
    <n v="11"/>
    <n v="1"/>
    <m/>
    <n v="97"/>
    <n v="27"/>
    <n v="32"/>
    <n v="2"/>
    <n v="1"/>
    <n v="126"/>
    <n v="5"/>
    <m/>
    <n v="1"/>
    <n v="6"/>
    <m/>
    <n v="140"/>
    <n v="753"/>
    <n v="5818"/>
    <s v="Florin/Fruitridge/Oak Park/Parkway/South Sacramento"/>
    <s v="Urban"/>
  </r>
  <r>
    <n v="106344170"/>
    <s v="344170"/>
    <x v="288"/>
    <s v="4741 ENGLE ROAD"/>
    <s v="CARMICHAEL"/>
    <s v="95608"/>
    <x v="32"/>
    <x v="5"/>
    <x v="56"/>
    <x v="32"/>
    <x v="2"/>
    <x v="0"/>
    <m/>
    <m/>
    <n v="733"/>
    <m/>
    <m/>
    <m/>
    <n v="372"/>
    <n v="361"/>
    <m/>
    <m/>
    <m/>
    <m/>
    <n v="30"/>
    <n v="202"/>
    <n v="202"/>
    <n v="123"/>
    <n v="144"/>
    <n v="31"/>
    <n v="1"/>
    <m/>
    <m/>
    <n v="369"/>
    <n v="210"/>
    <n v="93"/>
    <n v="54"/>
    <n v="6"/>
    <n v="1"/>
    <m/>
    <n v="1"/>
    <n v="1"/>
    <m/>
    <m/>
    <m/>
    <n v="547"/>
    <m/>
    <m/>
    <n v="184"/>
    <m/>
    <m/>
    <n v="733"/>
    <m/>
    <m/>
    <n v="733"/>
    <m/>
    <m/>
    <n v="688"/>
    <m/>
    <m/>
    <m/>
    <n v="2"/>
    <n v="26"/>
    <n v="1"/>
    <n v="11"/>
    <n v="3"/>
    <m/>
    <m/>
    <m/>
    <n v="2"/>
    <m/>
    <m/>
    <n v="733"/>
    <m/>
    <m/>
    <n v="733"/>
    <m/>
    <m/>
    <m/>
    <m/>
    <m/>
    <m/>
    <m/>
    <m/>
    <m/>
    <m/>
    <m/>
    <m/>
    <n v="733"/>
    <m/>
    <m/>
    <m/>
    <m/>
    <m/>
    <m/>
    <m/>
    <m/>
    <m/>
    <m/>
    <m/>
    <m/>
    <m/>
    <m/>
    <m/>
    <m/>
    <m/>
    <m/>
    <m/>
    <m/>
    <m/>
    <m/>
    <m/>
    <m/>
    <m/>
    <m/>
    <m/>
    <m/>
    <m/>
    <n v="733"/>
    <m/>
    <m/>
    <m/>
    <m/>
    <m/>
    <m/>
    <m/>
    <m/>
    <m/>
    <m/>
    <m/>
    <m/>
    <m/>
    <m/>
    <m/>
    <m/>
    <m/>
    <n v="733"/>
    <n v="5710"/>
    <s v="Arcade/Arden/Town and Country Village"/>
    <s v="Urban"/>
  </r>
  <r>
    <n v="106344188"/>
    <s v="344188"/>
    <x v="289"/>
    <s v="2600 STOCKTON BLVD, STE B"/>
    <s v="SACRAMENTO"/>
    <s v="95817"/>
    <x v="32"/>
    <x v="5"/>
    <x v="57"/>
    <x v="32"/>
    <x v="2"/>
    <x v="0"/>
    <m/>
    <m/>
    <n v="496"/>
    <m/>
    <m/>
    <m/>
    <n v="269"/>
    <n v="227"/>
    <m/>
    <m/>
    <m/>
    <m/>
    <n v="22"/>
    <n v="140"/>
    <n v="112"/>
    <n v="102"/>
    <n v="98"/>
    <n v="22"/>
    <m/>
    <m/>
    <m/>
    <n v="241"/>
    <n v="159"/>
    <n v="32"/>
    <n v="27"/>
    <n v="5"/>
    <n v="32"/>
    <m/>
    <m/>
    <m/>
    <m/>
    <m/>
    <m/>
    <n v="354"/>
    <m/>
    <m/>
    <n v="142"/>
    <m/>
    <m/>
    <n v="496"/>
    <m/>
    <m/>
    <n v="496"/>
    <m/>
    <m/>
    <n v="487"/>
    <m/>
    <m/>
    <m/>
    <n v="7"/>
    <m/>
    <m/>
    <m/>
    <m/>
    <m/>
    <m/>
    <m/>
    <n v="2"/>
    <m/>
    <m/>
    <n v="496"/>
    <m/>
    <m/>
    <n v="496"/>
    <m/>
    <m/>
    <m/>
    <m/>
    <m/>
    <m/>
    <m/>
    <m/>
    <m/>
    <m/>
    <m/>
    <m/>
    <n v="496"/>
    <m/>
    <m/>
    <m/>
    <m/>
    <m/>
    <m/>
    <m/>
    <m/>
    <m/>
    <m/>
    <m/>
    <m/>
    <m/>
    <m/>
    <m/>
    <m/>
    <m/>
    <m/>
    <m/>
    <m/>
    <m/>
    <m/>
    <m/>
    <m/>
    <m/>
    <m/>
    <m/>
    <m/>
    <m/>
    <n v="494"/>
    <m/>
    <n v="2"/>
    <m/>
    <m/>
    <m/>
    <m/>
    <m/>
    <m/>
    <m/>
    <m/>
    <m/>
    <m/>
    <m/>
    <m/>
    <m/>
    <m/>
    <m/>
    <n v="496"/>
    <n v="4484"/>
    <s v="Florin/Fruitridge/Oak Park/Parkway/South Sacramento"/>
    <s v="Urban"/>
  </r>
  <r>
    <n v="106350784"/>
    <s v="350784"/>
    <x v="290"/>
    <s v="911 SUNSET DRIVE"/>
    <s v="HOLLISTER"/>
    <s v="95023"/>
    <x v="33"/>
    <x v="4"/>
    <x v="42"/>
    <x v="8"/>
    <x v="3"/>
    <x v="2"/>
    <n v="2595"/>
    <n v="137"/>
    <m/>
    <m/>
    <m/>
    <m/>
    <n v="1045"/>
    <n v="1687"/>
    <m/>
    <m/>
    <n v="434"/>
    <n v="38"/>
    <n v="86"/>
    <n v="334"/>
    <n v="276"/>
    <n v="203"/>
    <n v="268"/>
    <n v="318"/>
    <n v="259"/>
    <n v="516"/>
    <m/>
    <n v="1245"/>
    <n v="13"/>
    <n v="1412"/>
    <n v="38"/>
    <m/>
    <n v="11"/>
    <n v="13"/>
    <n v="2165"/>
    <n v="13"/>
    <n v="2"/>
    <n v="51"/>
    <n v="72"/>
    <m/>
    <n v="423"/>
    <m/>
    <n v="5"/>
    <n v="1"/>
    <n v="1415"/>
    <n v="1317"/>
    <m/>
    <n v="751"/>
    <n v="1559"/>
    <n v="422"/>
    <m/>
    <n v="2194"/>
    <n v="43"/>
    <m/>
    <n v="173"/>
    <n v="76"/>
    <n v="3"/>
    <n v="32"/>
    <n v="7"/>
    <m/>
    <n v="18"/>
    <n v="80"/>
    <n v="100"/>
    <n v="6"/>
    <m/>
    <n v="106"/>
    <n v="2626"/>
    <m/>
    <n v="992"/>
    <n v="1083"/>
    <n v="616"/>
    <n v="6"/>
    <n v="3"/>
    <m/>
    <m/>
    <n v="31"/>
    <n v="1"/>
    <m/>
    <n v="162"/>
    <n v="61"/>
    <n v="110"/>
    <n v="19"/>
    <n v="15"/>
    <n v="28"/>
    <n v="268"/>
    <n v="201"/>
    <n v="303"/>
    <n v="95"/>
    <n v="468"/>
    <n v="51"/>
    <n v="60"/>
    <n v="1"/>
    <n v="9"/>
    <n v="80"/>
    <n v="213"/>
    <n v="165"/>
    <n v="423"/>
    <n v="8"/>
    <m/>
    <n v="1"/>
    <m/>
    <n v="4"/>
    <n v="18"/>
    <n v="37"/>
    <n v="1"/>
    <n v="240"/>
    <n v="7"/>
    <n v="19"/>
    <n v="45"/>
    <n v="419"/>
    <n v="153"/>
    <n v="40"/>
    <n v="568"/>
    <n v="6"/>
    <n v="1166"/>
    <n v="14"/>
    <n v="4"/>
    <n v="9"/>
    <n v="86"/>
    <n v="133"/>
    <m/>
    <n v="6"/>
    <n v="3"/>
    <n v="33"/>
    <n v="48"/>
    <n v="9"/>
    <n v="3"/>
    <n v="3"/>
    <m/>
    <n v="3"/>
    <n v="2378"/>
    <n v="10158"/>
    <s v="Hollister/Paicines/Panoche/San Juan Bautista"/>
    <s v="Rural"/>
  </r>
  <r>
    <n v="106361110"/>
    <s v="361110"/>
    <x v="291"/>
    <s v="41870 GARSTIN DRIVE"/>
    <s v="BIG BEAR LAKE"/>
    <s v="92315"/>
    <x v="34"/>
    <x v="5"/>
    <x v="59"/>
    <x v="31"/>
    <x v="3"/>
    <x v="2"/>
    <n v="162"/>
    <n v="19"/>
    <m/>
    <m/>
    <m/>
    <m/>
    <n v="75"/>
    <n v="106"/>
    <m/>
    <m/>
    <m/>
    <m/>
    <n v="1"/>
    <n v="4"/>
    <n v="12"/>
    <n v="13"/>
    <n v="20"/>
    <n v="29"/>
    <n v="46"/>
    <n v="56"/>
    <m/>
    <n v="168"/>
    <n v="1"/>
    <n v="11"/>
    <m/>
    <m/>
    <n v="1"/>
    <m/>
    <n v="174"/>
    <m/>
    <m/>
    <m/>
    <n v="7"/>
    <m/>
    <m/>
    <m/>
    <m/>
    <m/>
    <n v="172"/>
    <n v="9"/>
    <m/>
    <n v="7"/>
    <n v="174"/>
    <m/>
    <m/>
    <n v="157"/>
    <m/>
    <m/>
    <n v="4"/>
    <n v="2"/>
    <n v="1"/>
    <m/>
    <m/>
    <m/>
    <n v="2"/>
    <n v="6"/>
    <n v="9"/>
    <m/>
    <m/>
    <n v="18"/>
    <n v="163"/>
    <m/>
    <n v="97"/>
    <n v="39"/>
    <n v="43"/>
    <m/>
    <m/>
    <m/>
    <m/>
    <n v="2"/>
    <m/>
    <m/>
    <n v="4"/>
    <n v="2"/>
    <n v="4"/>
    <n v="3"/>
    <n v="9"/>
    <n v="6"/>
    <n v="25"/>
    <n v="52"/>
    <n v="25"/>
    <n v="10"/>
    <m/>
    <n v="9"/>
    <n v="6"/>
    <m/>
    <m/>
    <n v="3"/>
    <n v="12"/>
    <n v="11"/>
    <m/>
    <n v="1"/>
    <m/>
    <m/>
    <m/>
    <m/>
    <n v="1"/>
    <m/>
    <m/>
    <m/>
    <n v="1"/>
    <m/>
    <m/>
    <m/>
    <n v="3"/>
    <n v="1"/>
    <n v="75"/>
    <m/>
    <n v="99"/>
    <m/>
    <n v="1"/>
    <m/>
    <n v="5"/>
    <n v="11"/>
    <n v="1"/>
    <n v="2"/>
    <m/>
    <n v="4"/>
    <n v="5"/>
    <m/>
    <m/>
    <m/>
    <m/>
    <m/>
    <n v="152"/>
    <n v="9889"/>
    <s v="Big Bear Lake/Fawnskin/Moorridge/Running Springs/Sugarloaf"/>
    <s v="Rural"/>
  </r>
  <r>
    <n v="106361144"/>
    <s v="361144"/>
    <x v="292"/>
    <s v="5451 WALNUT AVENUE"/>
    <s v="CHINO"/>
    <s v="91710"/>
    <x v="34"/>
    <x v="4"/>
    <x v="26"/>
    <x v="19"/>
    <x v="2"/>
    <x v="0"/>
    <n v="5144"/>
    <m/>
    <m/>
    <m/>
    <m/>
    <m/>
    <n v="2247"/>
    <n v="2897"/>
    <m/>
    <m/>
    <m/>
    <n v="5"/>
    <n v="154"/>
    <n v="440"/>
    <n v="580"/>
    <n v="846"/>
    <n v="910"/>
    <n v="816"/>
    <n v="666"/>
    <n v="727"/>
    <m/>
    <n v="1660"/>
    <n v="349"/>
    <n v="2716"/>
    <n v="322"/>
    <n v="5"/>
    <n v="88"/>
    <n v="4"/>
    <n v="4754"/>
    <n v="98"/>
    <n v="2"/>
    <n v="110"/>
    <n v="18"/>
    <n v="49"/>
    <m/>
    <n v="107"/>
    <n v="6"/>
    <m/>
    <n v="5092"/>
    <n v="52"/>
    <m/>
    <n v="20"/>
    <n v="5124"/>
    <m/>
    <m/>
    <n v="3325"/>
    <m/>
    <m/>
    <m/>
    <n v="290"/>
    <n v="125"/>
    <n v="328"/>
    <n v="64"/>
    <n v="95"/>
    <n v="352"/>
    <n v="99"/>
    <n v="464"/>
    <n v="2"/>
    <m/>
    <n v="270"/>
    <n v="4874"/>
    <m/>
    <n v="1927"/>
    <n v="1985"/>
    <n v="1118"/>
    <n v="31"/>
    <m/>
    <n v="14"/>
    <m/>
    <n v="57"/>
    <n v="12"/>
    <m/>
    <n v="493"/>
    <n v="73"/>
    <n v="228"/>
    <n v="48"/>
    <n v="146"/>
    <n v="422"/>
    <n v="536"/>
    <n v="591"/>
    <n v="1204"/>
    <n v="319"/>
    <n v="65"/>
    <n v="112"/>
    <n v="397"/>
    <n v="2"/>
    <m/>
    <n v="159"/>
    <n v="343"/>
    <n v="6"/>
    <m/>
    <n v="28"/>
    <n v="2"/>
    <n v="7"/>
    <m/>
    <n v="8"/>
    <n v="46"/>
    <n v="251"/>
    <n v="7"/>
    <n v="808"/>
    <n v="34"/>
    <n v="3"/>
    <n v="67"/>
    <m/>
    <n v="135"/>
    <n v="135"/>
    <n v="3236"/>
    <m/>
    <n v="377"/>
    <n v="13"/>
    <n v="3"/>
    <n v="75"/>
    <n v="94"/>
    <n v="250"/>
    <n v="1"/>
    <n v="6"/>
    <n v="17"/>
    <n v="112"/>
    <n v="207"/>
    <n v="42"/>
    <n v="2"/>
    <n v="18"/>
    <m/>
    <n v="24"/>
    <n v="4280"/>
    <n v="14884"/>
    <s v="Chino Hills/Chino West Central/Los Serranos/Sleepy Hollow"/>
    <s v="Urban"/>
  </r>
  <r>
    <n v="106361166"/>
    <s v="361166"/>
    <x v="293"/>
    <s v="5000 SAN BERNARDINO STREET"/>
    <s v="MONTCLAIR"/>
    <s v="91763"/>
    <x v="34"/>
    <x v="4"/>
    <x v="26"/>
    <x v="19"/>
    <x v="1"/>
    <x v="0"/>
    <n v="4600"/>
    <m/>
    <m/>
    <m/>
    <m/>
    <m/>
    <n v="1672"/>
    <n v="2928"/>
    <m/>
    <m/>
    <n v="1019"/>
    <n v="46"/>
    <n v="143"/>
    <n v="718"/>
    <n v="733"/>
    <n v="388"/>
    <n v="460"/>
    <n v="373"/>
    <n v="348"/>
    <n v="372"/>
    <m/>
    <n v="825"/>
    <n v="294"/>
    <n v="2595"/>
    <n v="828"/>
    <n v="3"/>
    <n v="49"/>
    <n v="6"/>
    <n v="3035"/>
    <n v="80"/>
    <n v="2"/>
    <n v="425"/>
    <n v="49"/>
    <n v="1"/>
    <n v="1005"/>
    <n v="2"/>
    <n v="1"/>
    <m/>
    <n v="2392"/>
    <n v="2208"/>
    <m/>
    <n v="1142"/>
    <n v="2452"/>
    <n v="1006"/>
    <m/>
    <n v="3501"/>
    <m/>
    <m/>
    <m/>
    <n v="266"/>
    <n v="34"/>
    <n v="410"/>
    <n v="49"/>
    <m/>
    <n v="132"/>
    <n v="58"/>
    <n v="146"/>
    <n v="4"/>
    <m/>
    <n v="48"/>
    <n v="4552"/>
    <m/>
    <n v="942"/>
    <n v="2606"/>
    <n v="274"/>
    <n v="4"/>
    <m/>
    <n v="7"/>
    <m/>
    <n v="758"/>
    <n v="9"/>
    <m/>
    <n v="511"/>
    <n v="50"/>
    <n v="143"/>
    <n v="53"/>
    <n v="76"/>
    <n v="80"/>
    <n v="324"/>
    <n v="212"/>
    <n v="418"/>
    <n v="204"/>
    <n v="1125"/>
    <n v="88"/>
    <n v="31"/>
    <n v="2"/>
    <n v="3"/>
    <n v="156"/>
    <n v="115"/>
    <n v="3"/>
    <n v="1006"/>
    <n v="6"/>
    <n v="2"/>
    <n v="1"/>
    <n v="1"/>
    <n v="2"/>
    <n v="20"/>
    <n v="56"/>
    <n v="2"/>
    <n v="299"/>
    <n v="6"/>
    <m/>
    <n v="71"/>
    <n v="993"/>
    <n v="32"/>
    <n v="70"/>
    <n v="2914"/>
    <m/>
    <n v="125"/>
    <n v="6"/>
    <n v="2"/>
    <n v="3"/>
    <n v="109"/>
    <n v="81"/>
    <m/>
    <n v="9"/>
    <n v="4"/>
    <n v="62"/>
    <n v="124"/>
    <n v="14"/>
    <m/>
    <n v="12"/>
    <m/>
    <n v="22"/>
    <n v="4152"/>
    <n v="13267"/>
    <s v="Montclair/Ontario Northwest/Upland South"/>
    <s v="Urban"/>
  </r>
  <r>
    <n v="106361223"/>
    <s v="361223"/>
    <x v="294"/>
    <s v="9961 SIERRA AVENUE"/>
    <s v="FONTANA"/>
    <s v="92335"/>
    <x v="34"/>
    <x v="1"/>
    <x v="60"/>
    <x v="19"/>
    <x v="1"/>
    <x v="0"/>
    <n v="33269"/>
    <m/>
    <m/>
    <n v="393"/>
    <m/>
    <m/>
    <n v="13595"/>
    <n v="20067"/>
    <m/>
    <m/>
    <n v="6204"/>
    <n v="606"/>
    <n v="965"/>
    <n v="4166"/>
    <n v="3866"/>
    <n v="2241"/>
    <n v="3700"/>
    <n v="4648"/>
    <n v="4080"/>
    <n v="3184"/>
    <n v="2"/>
    <n v="13706"/>
    <n v="3915"/>
    <n v="13476"/>
    <n v="1746"/>
    <n v="77"/>
    <n v="197"/>
    <n v="545"/>
    <n v="24367"/>
    <n v="34"/>
    <n v="389"/>
    <n v="119"/>
    <n v="1192"/>
    <n v="617"/>
    <n v="5906"/>
    <n v="12"/>
    <n v="1026"/>
    <m/>
    <n v="13615"/>
    <n v="20047"/>
    <m/>
    <n v="4487"/>
    <n v="23254"/>
    <n v="5920"/>
    <n v="1"/>
    <n v="25052"/>
    <n v="2"/>
    <n v="11"/>
    <m/>
    <n v="628"/>
    <n v="154"/>
    <n v="1947"/>
    <n v="49"/>
    <n v="14"/>
    <n v="207"/>
    <n v="723"/>
    <n v="4859"/>
    <n v="14"/>
    <n v="2"/>
    <n v="1269"/>
    <n v="32392"/>
    <n v="1"/>
    <n v="9920"/>
    <n v="3193"/>
    <n v="19411"/>
    <n v="34"/>
    <m/>
    <n v="23"/>
    <m/>
    <n v="1080"/>
    <n v="1"/>
    <m/>
    <n v="2991"/>
    <n v="1455"/>
    <n v="936"/>
    <n v="325"/>
    <n v="558"/>
    <n v="595"/>
    <n v="3379"/>
    <n v="1862"/>
    <n v="3076"/>
    <n v="1085"/>
    <n v="6174"/>
    <n v="374"/>
    <n v="1905"/>
    <n v="102"/>
    <n v="98"/>
    <n v="387"/>
    <n v="2155"/>
    <n v="285"/>
    <n v="5920"/>
    <n v="678"/>
    <n v="152"/>
    <n v="21"/>
    <n v="10"/>
    <n v="165"/>
    <n v="564"/>
    <n v="1774"/>
    <n v="108"/>
    <n v="2821"/>
    <n v="379"/>
    <n v="1484"/>
    <n v="282"/>
    <n v="5844"/>
    <n v="2307"/>
    <n v="584"/>
    <n v="7527"/>
    <n v="79"/>
    <n v="8883"/>
    <n v="104"/>
    <n v="25"/>
    <n v="100"/>
    <n v="1432"/>
    <n v="762"/>
    <n v="3"/>
    <n v="69"/>
    <n v="43"/>
    <n v="235"/>
    <n v="1068"/>
    <n v="83"/>
    <n v="43"/>
    <n v="43"/>
    <m/>
    <n v="30"/>
    <n v="29622"/>
    <n v="121075"/>
    <s v="Bloomington/Colton Central and West/Fontana South/Rialto South"/>
    <s v="Urban"/>
  </r>
  <r>
    <n v="106361246"/>
    <s v="361246"/>
    <x v="295"/>
    <s v="11234 ANDERSON STREET"/>
    <s v="LOMA LINDA"/>
    <s v="92354"/>
    <x v="34"/>
    <x v="1"/>
    <x v="61"/>
    <x v="31"/>
    <x v="1"/>
    <x v="1"/>
    <n v="30780"/>
    <m/>
    <m/>
    <m/>
    <n v="988"/>
    <m/>
    <n v="14198"/>
    <n v="17569"/>
    <m/>
    <n v="1"/>
    <n v="4619"/>
    <n v="3657"/>
    <n v="3459"/>
    <n v="3331"/>
    <n v="2945"/>
    <n v="2211"/>
    <n v="3451"/>
    <n v="3475"/>
    <n v="2661"/>
    <n v="1959"/>
    <m/>
    <n v="13264"/>
    <n v="3286"/>
    <n v="13391"/>
    <n v="1157"/>
    <n v="200"/>
    <n v="394"/>
    <n v="76"/>
    <n v="23062"/>
    <n v="48"/>
    <n v="14"/>
    <n v="561"/>
    <n v="2304"/>
    <n v="244"/>
    <n v="2758"/>
    <n v="13"/>
    <n v="2764"/>
    <m/>
    <n v="15243"/>
    <n v="16525"/>
    <m/>
    <n v="7966"/>
    <n v="20895"/>
    <n v="2892"/>
    <n v="15"/>
    <n v="25814"/>
    <m/>
    <n v="712"/>
    <m/>
    <n v="248"/>
    <n v="664"/>
    <n v="1884"/>
    <m/>
    <n v="34"/>
    <m/>
    <n v="683"/>
    <n v="1690"/>
    <n v="39"/>
    <m/>
    <n v="778"/>
    <n v="30990"/>
    <m/>
    <n v="7563"/>
    <n v="13573"/>
    <n v="8087"/>
    <n v="153"/>
    <n v="8"/>
    <n v="1197"/>
    <m/>
    <n v="1158"/>
    <n v="29"/>
    <m/>
    <n v="1870"/>
    <n v="1947"/>
    <n v="1141"/>
    <n v="671"/>
    <n v="159"/>
    <n v="1300"/>
    <n v="3238"/>
    <n v="1735"/>
    <n v="2819"/>
    <n v="1206"/>
    <n v="3130"/>
    <n v="379"/>
    <n v="1731"/>
    <n v="781"/>
    <n v="475"/>
    <n v="1172"/>
    <n v="3574"/>
    <n v="1687"/>
    <n v="2753"/>
    <n v="1096"/>
    <n v="66"/>
    <n v="84"/>
    <n v="56"/>
    <n v="427"/>
    <n v="734"/>
    <n v="3214"/>
    <n v="246"/>
    <n v="2991"/>
    <n v="572"/>
    <n v="362"/>
    <n v="692"/>
    <n v="2684"/>
    <n v="2827"/>
    <n v="782"/>
    <n v="4359"/>
    <n v="98"/>
    <n v="10478"/>
    <n v="594"/>
    <n v="38"/>
    <n v="98"/>
    <n v="2801"/>
    <n v="645"/>
    <n v="1"/>
    <n v="79"/>
    <n v="72"/>
    <n v="329"/>
    <n v="1748"/>
    <n v="96"/>
    <n v="219"/>
    <n v="25"/>
    <m/>
    <n v="339"/>
    <n v="24684"/>
    <n v="209003"/>
    <s v="Colton Southeast/Grand Terrace/Loma Linda/Redlands North"/>
    <s v="Urban"/>
  </r>
  <r>
    <n v="106361266"/>
    <s v="361266"/>
    <x v="296"/>
    <s v="29101 HOSPITAL ROAD"/>
    <s v="LAKE ARROWHEAD"/>
    <s v="92352"/>
    <x v="34"/>
    <x v="5"/>
    <x v="59"/>
    <x v="31"/>
    <x v="3"/>
    <x v="2"/>
    <n v="286"/>
    <n v="33"/>
    <m/>
    <m/>
    <m/>
    <m/>
    <n v="133"/>
    <n v="186"/>
    <m/>
    <m/>
    <n v="1"/>
    <n v="10"/>
    <n v="7"/>
    <n v="18"/>
    <n v="19"/>
    <n v="40"/>
    <n v="54"/>
    <n v="64"/>
    <n v="43"/>
    <n v="63"/>
    <m/>
    <n v="283"/>
    <n v="4"/>
    <n v="24"/>
    <n v="1"/>
    <n v="3"/>
    <n v="4"/>
    <m/>
    <n v="296"/>
    <m/>
    <m/>
    <m/>
    <n v="23"/>
    <m/>
    <m/>
    <m/>
    <m/>
    <m/>
    <n v="115"/>
    <n v="204"/>
    <m/>
    <n v="99"/>
    <n v="220"/>
    <m/>
    <m/>
    <n v="262"/>
    <m/>
    <n v="1"/>
    <n v="28"/>
    <n v="9"/>
    <m/>
    <n v="8"/>
    <m/>
    <m/>
    <n v="4"/>
    <n v="6"/>
    <m/>
    <n v="1"/>
    <m/>
    <n v="17"/>
    <n v="302"/>
    <m/>
    <n v="144"/>
    <n v="84"/>
    <n v="71"/>
    <n v="3"/>
    <m/>
    <n v="7"/>
    <m/>
    <n v="9"/>
    <m/>
    <n v="1"/>
    <m/>
    <n v="3"/>
    <n v="14"/>
    <n v="5"/>
    <n v="4"/>
    <n v="1"/>
    <n v="13"/>
    <n v="67"/>
    <n v="67"/>
    <n v="18"/>
    <m/>
    <n v="43"/>
    <n v="10"/>
    <m/>
    <n v="1"/>
    <n v="20"/>
    <n v="42"/>
    <n v="11"/>
    <m/>
    <m/>
    <m/>
    <m/>
    <m/>
    <m/>
    <m/>
    <n v="13"/>
    <m/>
    <n v="12"/>
    <n v="1"/>
    <m/>
    <m/>
    <m/>
    <n v="21"/>
    <n v="20"/>
    <n v="219"/>
    <m/>
    <n v="33"/>
    <m/>
    <m/>
    <m/>
    <n v="1"/>
    <n v="26"/>
    <m/>
    <n v="3"/>
    <m/>
    <n v="10"/>
    <m/>
    <m/>
    <n v="1"/>
    <m/>
    <m/>
    <m/>
    <n v="278"/>
    <n v="1400"/>
    <s v="Blue Jay/Crestline/Lake Arrowhead/Skyforest/Twin Peaks"/>
    <s v="Rural"/>
  </r>
  <r>
    <n v="106361274"/>
    <s v="361274"/>
    <x v="297"/>
    <s v="550 NORTH MONTEREY AVENUE"/>
    <s v="ONTARIO"/>
    <s v="91764"/>
    <x v="34"/>
    <x v="3"/>
    <x v="26"/>
    <x v="19"/>
    <x v="2"/>
    <x v="0"/>
    <n v="917"/>
    <m/>
    <m/>
    <m/>
    <m/>
    <m/>
    <n v="504"/>
    <n v="413"/>
    <m/>
    <m/>
    <m/>
    <m/>
    <n v="1"/>
    <n v="26"/>
    <n v="26"/>
    <n v="63"/>
    <n v="142"/>
    <n v="199"/>
    <n v="234"/>
    <n v="226"/>
    <m/>
    <n v="436"/>
    <n v="108"/>
    <n v="230"/>
    <n v="44"/>
    <n v="2"/>
    <n v="97"/>
    <m/>
    <n v="1"/>
    <m/>
    <m/>
    <m/>
    <n v="913"/>
    <m/>
    <m/>
    <m/>
    <n v="3"/>
    <m/>
    <m/>
    <n v="917"/>
    <m/>
    <n v="917"/>
    <m/>
    <m/>
    <m/>
    <n v="60"/>
    <m/>
    <m/>
    <m/>
    <n v="56"/>
    <n v="105"/>
    <n v="410"/>
    <m/>
    <m/>
    <n v="8"/>
    <n v="156"/>
    <n v="122"/>
    <m/>
    <m/>
    <n v="37"/>
    <n v="880"/>
    <m/>
    <n v="644"/>
    <n v="123"/>
    <n v="149"/>
    <n v="1"/>
    <m/>
    <m/>
    <m/>
    <m/>
    <m/>
    <m/>
    <n v="293"/>
    <m/>
    <n v="16"/>
    <m/>
    <m/>
    <n v="1"/>
    <n v="18"/>
    <n v="382"/>
    <n v="28"/>
    <n v="30"/>
    <m/>
    <n v="47"/>
    <n v="30"/>
    <m/>
    <m/>
    <m/>
    <n v="53"/>
    <n v="19"/>
    <m/>
    <m/>
    <m/>
    <m/>
    <m/>
    <m/>
    <n v="26"/>
    <n v="112"/>
    <m/>
    <n v="84"/>
    <n v="4"/>
    <m/>
    <m/>
    <m/>
    <n v="17"/>
    <n v="16"/>
    <n v="284"/>
    <m/>
    <n v="374"/>
    <m/>
    <m/>
    <m/>
    <n v="215"/>
    <n v="3"/>
    <m/>
    <m/>
    <n v="1"/>
    <n v="13"/>
    <n v="57"/>
    <m/>
    <m/>
    <m/>
    <m/>
    <n v="29"/>
    <n v="599"/>
    <n v="24220"/>
    <s v="Montclair/Ontario Northwest/Upland South"/>
    <s v="Urban"/>
  </r>
  <r>
    <n v="106361308"/>
    <s v="361308"/>
    <x v="298"/>
    <s v="350 TERRACINA BOULEVARD"/>
    <s v="REDLANDS"/>
    <s v="92373"/>
    <x v="34"/>
    <x v="0"/>
    <x v="61"/>
    <x v="31"/>
    <x v="1"/>
    <x v="0"/>
    <n v="13505"/>
    <n v="578"/>
    <n v="916"/>
    <m/>
    <m/>
    <m/>
    <n v="5671"/>
    <n v="9328"/>
    <m/>
    <m/>
    <n v="2696"/>
    <m/>
    <n v="231"/>
    <n v="2003"/>
    <n v="1630"/>
    <n v="1006"/>
    <n v="1516"/>
    <n v="1980"/>
    <n v="1888"/>
    <n v="2049"/>
    <m/>
    <n v="9446"/>
    <n v="731"/>
    <n v="3959"/>
    <n v="362"/>
    <n v="28"/>
    <n v="386"/>
    <n v="87"/>
    <n v="10785"/>
    <n v="171"/>
    <n v="143"/>
    <n v="358"/>
    <n v="774"/>
    <n v="38"/>
    <n v="2634"/>
    <n v="1"/>
    <n v="95"/>
    <m/>
    <n v="5624"/>
    <n v="9375"/>
    <m/>
    <n v="4595"/>
    <n v="7748"/>
    <n v="2653"/>
    <n v="3"/>
    <n v="10945"/>
    <n v="43"/>
    <n v="37"/>
    <n v="537"/>
    <n v="278"/>
    <n v="30"/>
    <n v="1010"/>
    <n v="99"/>
    <n v="3"/>
    <n v="78"/>
    <n v="269"/>
    <n v="1665"/>
    <m/>
    <n v="5"/>
    <n v="958"/>
    <n v="14041"/>
    <m/>
    <n v="5575"/>
    <n v="3705"/>
    <n v="5506"/>
    <n v="107"/>
    <m/>
    <m/>
    <m/>
    <n v="105"/>
    <m/>
    <n v="1"/>
    <n v="873"/>
    <n v="467"/>
    <n v="324"/>
    <n v="88"/>
    <n v="1060"/>
    <n v="120"/>
    <n v="1152"/>
    <n v="781"/>
    <n v="1046"/>
    <n v="547"/>
    <n v="2734"/>
    <n v="180"/>
    <n v="1237"/>
    <n v="17"/>
    <n v="55"/>
    <n v="244"/>
    <n v="834"/>
    <n v="601"/>
    <n v="2639"/>
    <n v="118"/>
    <n v="33"/>
    <n v="2"/>
    <n v="2"/>
    <n v="43"/>
    <n v="157"/>
    <n v="477"/>
    <n v="14"/>
    <n v="1045"/>
    <n v="133"/>
    <n v="189"/>
    <n v="289"/>
    <n v="2644"/>
    <n v="1556"/>
    <n v="173"/>
    <n v="3151"/>
    <n v="113"/>
    <n v="4860"/>
    <n v="21"/>
    <n v="5"/>
    <n v="49"/>
    <n v="661"/>
    <n v="428"/>
    <n v="2"/>
    <n v="10"/>
    <n v="12"/>
    <n v="107"/>
    <n v="764"/>
    <n v="119"/>
    <n v="9"/>
    <n v="101"/>
    <m/>
    <n v="58"/>
    <n v="12653"/>
    <n v="52545"/>
    <s v="Mentone/Redlands South/Yucaipa"/>
    <s v="Urban"/>
  </r>
  <r>
    <n v="106361318"/>
    <s v="361318"/>
    <x v="299"/>
    <s v="999 SAN BERNARDINO ROAD"/>
    <s v="UPLAND"/>
    <s v="91786"/>
    <x v="34"/>
    <x v="0"/>
    <x v="36"/>
    <x v="21"/>
    <x v="1"/>
    <x v="0"/>
    <n v="17497"/>
    <m/>
    <m/>
    <m/>
    <m/>
    <m/>
    <n v="6995"/>
    <n v="10502"/>
    <m/>
    <m/>
    <n v="2431"/>
    <n v="233"/>
    <n v="339"/>
    <n v="1611"/>
    <n v="2089"/>
    <n v="1517"/>
    <n v="2150"/>
    <n v="2451"/>
    <n v="2325"/>
    <n v="2350"/>
    <n v="1"/>
    <n v="7821"/>
    <n v="1318"/>
    <n v="5922"/>
    <n v="1129"/>
    <n v="35"/>
    <n v="1189"/>
    <n v="83"/>
    <n v="14426"/>
    <n v="205"/>
    <n v="25"/>
    <n v="497"/>
    <n v="41"/>
    <n v="35"/>
    <n v="2246"/>
    <n v="6"/>
    <n v="13"/>
    <n v="3"/>
    <n v="10758"/>
    <n v="6736"/>
    <n v="3"/>
    <n v="2484"/>
    <n v="12741"/>
    <n v="2253"/>
    <n v="19"/>
    <n v="12504"/>
    <m/>
    <m/>
    <m/>
    <n v="575"/>
    <n v="111"/>
    <n v="2027"/>
    <n v="82"/>
    <n v="12"/>
    <n v="148"/>
    <n v="392"/>
    <n v="1642"/>
    <m/>
    <n v="4"/>
    <n v="450"/>
    <n v="17044"/>
    <n v="3"/>
    <n v="6196"/>
    <n v="2157"/>
    <n v="8253"/>
    <n v="86"/>
    <m/>
    <n v="170"/>
    <m/>
    <n v="516"/>
    <n v="119"/>
    <m/>
    <n v="1195"/>
    <n v="718"/>
    <n v="561"/>
    <n v="208"/>
    <n v="79"/>
    <n v="273"/>
    <n v="2656"/>
    <n v="1308"/>
    <n v="2202"/>
    <n v="956"/>
    <n v="2365"/>
    <n v="280"/>
    <n v="777"/>
    <n v="19"/>
    <n v="43"/>
    <n v="395"/>
    <n v="1121"/>
    <n v="86"/>
    <n v="2255"/>
    <n v="232"/>
    <n v="80"/>
    <n v="7"/>
    <n v="3"/>
    <n v="49"/>
    <n v="220"/>
    <n v="1942"/>
    <n v="40"/>
    <n v="2090"/>
    <n v="166"/>
    <n v="556"/>
    <n v="518"/>
    <n v="2196"/>
    <n v="1118"/>
    <n v="201"/>
    <n v="2955"/>
    <n v="68"/>
    <n v="5056"/>
    <n v="50"/>
    <n v="14"/>
    <n v="74"/>
    <n v="755"/>
    <n v="566"/>
    <n v="1"/>
    <n v="30"/>
    <n v="20"/>
    <n v="139"/>
    <n v="691"/>
    <n v="68"/>
    <n v="23"/>
    <n v="4"/>
    <m/>
    <n v="51"/>
    <n v="15011"/>
    <n v="64734"/>
    <s v="Montclair/Ontario Northwest/Upland South"/>
    <s v="Urban"/>
  </r>
  <r>
    <n v="106361323"/>
    <s v="361323"/>
    <x v="300"/>
    <s v="1805 MEDICAL CENTER DRIVE"/>
    <s v="SAN BERNARDINO"/>
    <s v="92411"/>
    <x v="34"/>
    <x v="1"/>
    <x v="61"/>
    <x v="31"/>
    <x v="1"/>
    <x v="0"/>
    <n v="9455"/>
    <n v="41"/>
    <n v="4702"/>
    <m/>
    <m/>
    <m/>
    <n v="6103"/>
    <n v="8089"/>
    <m/>
    <n v="6"/>
    <n v="2591"/>
    <n v="345"/>
    <n v="612"/>
    <n v="2912"/>
    <n v="2264"/>
    <n v="1722"/>
    <n v="1873"/>
    <n v="955"/>
    <n v="551"/>
    <n v="373"/>
    <m/>
    <n v="3656"/>
    <n v="2791"/>
    <n v="7204"/>
    <n v="261"/>
    <n v="18"/>
    <n v="241"/>
    <n v="27"/>
    <n v="11405"/>
    <n v="1"/>
    <n v="54"/>
    <n v="139"/>
    <n v="176"/>
    <n v="303"/>
    <n v="2109"/>
    <n v="11"/>
    <m/>
    <m/>
    <n v="6305"/>
    <n v="7893"/>
    <m/>
    <n v="402"/>
    <n v="11675"/>
    <n v="2120"/>
    <n v="1"/>
    <n v="12530"/>
    <n v="53"/>
    <n v="81"/>
    <n v="75"/>
    <n v="217"/>
    <n v="135"/>
    <n v="338"/>
    <n v="78"/>
    <n v="14"/>
    <n v="274"/>
    <n v="105"/>
    <n v="283"/>
    <n v="15"/>
    <m/>
    <n v="35"/>
    <n v="14163"/>
    <m/>
    <n v="1929"/>
    <n v="10901"/>
    <n v="1133"/>
    <n v="4"/>
    <n v="122"/>
    <n v="82"/>
    <m/>
    <n v="25"/>
    <m/>
    <n v="2"/>
    <n v="296"/>
    <n v="144"/>
    <n v="303"/>
    <n v="137"/>
    <n v="4694"/>
    <n v="69"/>
    <n v="613"/>
    <n v="1049"/>
    <n v="915"/>
    <n v="347"/>
    <n v="2492"/>
    <n v="152"/>
    <n v="54"/>
    <n v="4"/>
    <n v="90"/>
    <n v="418"/>
    <n v="271"/>
    <n v="30"/>
    <n v="2120"/>
    <n v="88"/>
    <n v="32"/>
    <n v="1"/>
    <n v="2"/>
    <n v="18"/>
    <n v="71"/>
    <n v="545"/>
    <n v="3"/>
    <n v="836"/>
    <n v="30"/>
    <n v="5"/>
    <n v="161"/>
    <n v="2110"/>
    <n v="116"/>
    <n v="144"/>
    <n v="2998"/>
    <n v="3"/>
    <n v="7035"/>
    <n v="10"/>
    <n v="3"/>
    <n v="50"/>
    <n v="186"/>
    <n v="105"/>
    <n v="4"/>
    <n v="19"/>
    <n v="7"/>
    <n v="89"/>
    <n v="168"/>
    <n v="108"/>
    <n v="25"/>
    <n v="27"/>
    <m/>
    <n v="96"/>
    <n v="13301"/>
    <n v="56612"/>
    <s v="Muscoy/San Bernardino Central"/>
    <s v="Urban"/>
  </r>
  <r>
    <n v="106361339"/>
    <s v="361339"/>
    <x v="301"/>
    <s v="2101 NORTH WATERMAN AVENUE"/>
    <s v="SAN BERNARDINO"/>
    <s v="92404"/>
    <x v="34"/>
    <x v="1"/>
    <x v="61"/>
    <x v="31"/>
    <x v="1"/>
    <x v="0"/>
    <n v="17321"/>
    <m/>
    <m/>
    <m/>
    <m/>
    <m/>
    <n v="7279"/>
    <n v="10042"/>
    <m/>
    <m/>
    <n v="2052"/>
    <m/>
    <n v="344"/>
    <n v="1872"/>
    <n v="1506"/>
    <n v="1640"/>
    <n v="2809"/>
    <n v="3164"/>
    <n v="2299"/>
    <n v="1635"/>
    <m/>
    <n v="6837"/>
    <n v="2756"/>
    <n v="6874"/>
    <n v="484"/>
    <n v="23"/>
    <n v="271"/>
    <n v="76"/>
    <n v="12688"/>
    <n v="24"/>
    <n v="1140"/>
    <n v="603"/>
    <n v="645"/>
    <n v="182"/>
    <n v="2013"/>
    <n v="10"/>
    <n v="15"/>
    <n v="1"/>
    <n v="9315"/>
    <n v="8006"/>
    <m/>
    <n v="6012"/>
    <n v="9282"/>
    <n v="2012"/>
    <n v="15"/>
    <n v="12235"/>
    <m/>
    <m/>
    <m/>
    <n v="474"/>
    <n v="392"/>
    <n v="1468"/>
    <n v="1"/>
    <n v="8"/>
    <n v="311"/>
    <n v="366"/>
    <n v="1986"/>
    <n v="79"/>
    <n v="1"/>
    <n v="119"/>
    <n v="17202"/>
    <m/>
    <n v="5762"/>
    <n v="7198"/>
    <n v="3474"/>
    <n v="136"/>
    <n v="5"/>
    <n v="332"/>
    <m/>
    <n v="412"/>
    <m/>
    <n v="2"/>
    <n v="752"/>
    <n v="567"/>
    <n v="1382"/>
    <n v="212"/>
    <n v="59"/>
    <n v="278"/>
    <n v="3842"/>
    <n v="1048"/>
    <n v="1411"/>
    <n v="661"/>
    <n v="2245"/>
    <n v="244"/>
    <n v="891"/>
    <n v="17"/>
    <n v="42"/>
    <n v="635"/>
    <n v="985"/>
    <n v="45"/>
    <n v="2004"/>
    <n v="180"/>
    <n v="47"/>
    <n v="2"/>
    <n v="1"/>
    <n v="10"/>
    <n v="267"/>
    <n v="3288"/>
    <n v="16"/>
    <n v="2109"/>
    <n v="170"/>
    <n v="101"/>
    <n v="238"/>
    <n v="2020"/>
    <n v="1229"/>
    <n v="259"/>
    <n v="3608"/>
    <n v="129"/>
    <n v="3647"/>
    <n v="21"/>
    <n v="7"/>
    <n v="79"/>
    <n v="1131"/>
    <n v="419"/>
    <n v="1"/>
    <n v="24"/>
    <n v="28"/>
    <n v="128"/>
    <n v="480"/>
    <n v="35"/>
    <n v="19"/>
    <n v="12"/>
    <m/>
    <n v="56"/>
    <n v="14881"/>
    <n v="74334"/>
    <s v="Highland/San Bernardino East"/>
    <s v="Urban"/>
  </r>
  <r>
    <n v="106361343"/>
    <s v="361343"/>
    <x v="302"/>
    <s v="18300 US HIGHWAY 18"/>
    <s v="APPLE VALLEY"/>
    <s v="92307"/>
    <x v="34"/>
    <x v="0"/>
    <x v="59"/>
    <x v="13"/>
    <x v="1"/>
    <x v="2"/>
    <n v="17986"/>
    <m/>
    <m/>
    <m/>
    <m/>
    <m/>
    <n v="7213"/>
    <n v="10770"/>
    <n v="2"/>
    <n v="1"/>
    <n v="2687"/>
    <n v="182"/>
    <n v="438"/>
    <n v="2175"/>
    <n v="1636"/>
    <n v="1589"/>
    <n v="2759"/>
    <n v="2512"/>
    <n v="2265"/>
    <n v="1743"/>
    <m/>
    <n v="10262"/>
    <n v="2306"/>
    <n v="4283"/>
    <n v="204"/>
    <n v="17"/>
    <n v="873"/>
    <n v="41"/>
    <n v="15247"/>
    <n v="3"/>
    <n v="17"/>
    <n v="101"/>
    <n v="119"/>
    <n v="20"/>
    <n v="2449"/>
    <n v="14"/>
    <n v="16"/>
    <m/>
    <n v="11529"/>
    <n v="6457"/>
    <m/>
    <n v="1538"/>
    <n v="13984"/>
    <n v="2457"/>
    <n v="7"/>
    <n v="13660"/>
    <m/>
    <m/>
    <n v="1"/>
    <n v="357"/>
    <n v="251"/>
    <n v="1130"/>
    <n v="21"/>
    <n v="33"/>
    <n v="486"/>
    <n v="226"/>
    <n v="1805"/>
    <n v="15"/>
    <n v="1"/>
    <n v="190"/>
    <n v="17796"/>
    <m/>
    <n v="6354"/>
    <n v="6849"/>
    <n v="3817"/>
    <n v="46"/>
    <n v="3"/>
    <n v="362"/>
    <m/>
    <n v="555"/>
    <m/>
    <m/>
    <n v="857"/>
    <n v="427"/>
    <n v="572"/>
    <n v="143"/>
    <n v="93"/>
    <n v="386"/>
    <n v="2792"/>
    <n v="1266"/>
    <n v="1837"/>
    <n v="945"/>
    <n v="2626"/>
    <n v="332"/>
    <n v="667"/>
    <n v="17"/>
    <n v="110"/>
    <n v="1457"/>
    <n v="975"/>
    <n v="35"/>
    <n v="2449"/>
    <n v="131"/>
    <n v="24"/>
    <n v="1"/>
    <n v="3"/>
    <n v="20"/>
    <n v="285"/>
    <n v="1813"/>
    <n v="42"/>
    <n v="1744"/>
    <n v="187"/>
    <n v="70"/>
    <n v="182"/>
    <n v="2426"/>
    <n v="866"/>
    <n v="360"/>
    <n v="1426"/>
    <n v="18"/>
    <n v="8388"/>
    <n v="34"/>
    <n v="6"/>
    <n v="74"/>
    <n v="1019"/>
    <n v="500"/>
    <m/>
    <n v="57"/>
    <n v="48"/>
    <n v="178"/>
    <n v="910"/>
    <n v="22"/>
    <n v="12"/>
    <n v="27"/>
    <m/>
    <n v="24"/>
    <n v="15075"/>
    <n v="67385"/>
    <s v="Apple Valley/Hesperia East"/>
    <s v="Urban"/>
  </r>
  <r>
    <n v="106361370"/>
    <s v="361370"/>
    <x v="303"/>
    <s v="15248 ELEVENTH STREET"/>
    <s v="VICTORVILLE"/>
    <s v="92395"/>
    <x v="34"/>
    <x v="4"/>
    <x v="59"/>
    <x v="13"/>
    <x v="0"/>
    <x v="2"/>
    <n v="7424"/>
    <m/>
    <m/>
    <m/>
    <m/>
    <m/>
    <n v="2666"/>
    <n v="4758"/>
    <m/>
    <m/>
    <n v="1103"/>
    <n v="149"/>
    <n v="258"/>
    <n v="1108"/>
    <n v="865"/>
    <n v="814"/>
    <n v="1138"/>
    <n v="844"/>
    <n v="673"/>
    <n v="472"/>
    <m/>
    <n v="3312"/>
    <n v="1342"/>
    <n v="2555"/>
    <n v="115"/>
    <n v="39"/>
    <n v="19"/>
    <n v="42"/>
    <n v="6370"/>
    <n v="2"/>
    <n v="2"/>
    <n v="13"/>
    <n v="41"/>
    <m/>
    <n v="980"/>
    <n v="13"/>
    <n v="3"/>
    <m/>
    <n v="3821"/>
    <n v="3603"/>
    <m/>
    <n v="1708"/>
    <n v="4735"/>
    <n v="981"/>
    <m/>
    <n v="6143"/>
    <m/>
    <m/>
    <m/>
    <n v="206"/>
    <n v="125"/>
    <n v="324"/>
    <n v="1"/>
    <n v="130"/>
    <n v="170"/>
    <n v="92"/>
    <n v="192"/>
    <n v="41"/>
    <m/>
    <n v="96"/>
    <n v="7327"/>
    <n v="1"/>
    <n v="1849"/>
    <n v="3798"/>
    <n v="1355"/>
    <n v="8"/>
    <m/>
    <n v="238"/>
    <n v="2"/>
    <n v="116"/>
    <n v="57"/>
    <n v="1"/>
    <n v="267"/>
    <n v="270"/>
    <n v="263"/>
    <n v="79"/>
    <n v="26"/>
    <n v="174"/>
    <n v="857"/>
    <n v="626"/>
    <n v="768"/>
    <n v="510"/>
    <n v="1366"/>
    <n v="157"/>
    <n v="307"/>
    <n v="9"/>
    <n v="27"/>
    <n v="392"/>
    <n v="334"/>
    <n v="12"/>
    <n v="980"/>
    <n v="47"/>
    <n v="25"/>
    <m/>
    <n v="2"/>
    <n v="16"/>
    <n v="68"/>
    <n v="466"/>
    <n v="21"/>
    <n v="731"/>
    <n v="28"/>
    <n v="14"/>
    <n v="375"/>
    <n v="1224"/>
    <n v="392"/>
    <n v="112"/>
    <n v="638"/>
    <n v="6"/>
    <n v="3259"/>
    <n v="7"/>
    <n v="2"/>
    <n v="42"/>
    <n v="214"/>
    <n v="155"/>
    <m/>
    <n v="13"/>
    <n v="16"/>
    <n v="61"/>
    <n v="186"/>
    <n v="16"/>
    <n v="16"/>
    <n v="8"/>
    <m/>
    <n v="14"/>
    <n v="6674"/>
    <n v="24333"/>
    <s v="Hesperia West/Mountain View Acres/Victorville Central and South"/>
    <s v="Urban"/>
  </r>
  <r>
    <n v="106361458"/>
    <s v="361458"/>
    <x v="304"/>
    <s v="1401 BAILEY AVENUE"/>
    <s v="NEEDLES"/>
    <s v="92363"/>
    <x v="34"/>
    <x v="5"/>
    <x v="59"/>
    <x v="11"/>
    <x v="1"/>
    <x v="2"/>
    <n v="608"/>
    <m/>
    <m/>
    <m/>
    <m/>
    <m/>
    <n v="276"/>
    <n v="332"/>
    <m/>
    <m/>
    <m/>
    <n v="5"/>
    <n v="4"/>
    <n v="18"/>
    <n v="54"/>
    <n v="87"/>
    <n v="150"/>
    <n v="140"/>
    <n v="93"/>
    <n v="57"/>
    <m/>
    <n v="471"/>
    <n v="16"/>
    <n v="44"/>
    <m/>
    <n v="76"/>
    <n v="1"/>
    <m/>
    <n v="605"/>
    <m/>
    <n v="3"/>
    <m/>
    <m/>
    <m/>
    <m/>
    <m/>
    <m/>
    <m/>
    <n v="574"/>
    <n v="34"/>
    <m/>
    <n v="10"/>
    <n v="598"/>
    <m/>
    <m/>
    <n v="512"/>
    <m/>
    <m/>
    <m/>
    <n v="41"/>
    <n v="3"/>
    <n v="5"/>
    <n v="5"/>
    <m/>
    <n v="30"/>
    <n v="4"/>
    <n v="7"/>
    <n v="1"/>
    <m/>
    <n v="21"/>
    <n v="587"/>
    <m/>
    <n v="322"/>
    <n v="215"/>
    <n v="46"/>
    <n v="2"/>
    <m/>
    <n v="8"/>
    <m/>
    <n v="15"/>
    <m/>
    <m/>
    <n v="12"/>
    <n v="5"/>
    <n v="60"/>
    <n v="3"/>
    <n v="10"/>
    <n v="10"/>
    <n v="51"/>
    <n v="99"/>
    <n v="100"/>
    <n v="38"/>
    <m/>
    <n v="35"/>
    <n v="11"/>
    <m/>
    <m/>
    <n v="119"/>
    <n v="55"/>
    <m/>
    <m/>
    <m/>
    <m/>
    <m/>
    <m/>
    <n v="2"/>
    <n v="1"/>
    <m/>
    <m/>
    <n v="38"/>
    <n v="7"/>
    <m/>
    <n v="1"/>
    <m/>
    <n v="4"/>
    <n v="13"/>
    <n v="25"/>
    <m/>
    <n v="517"/>
    <n v="16"/>
    <n v="1"/>
    <n v="3"/>
    <n v="4"/>
    <n v="29"/>
    <n v="1"/>
    <n v="10"/>
    <n v="1"/>
    <n v="8"/>
    <n v="10"/>
    <n v="3"/>
    <n v="3"/>
    <n v="8"/>
    <m/>
    <n v="3"/>
    <n v="508"/>
    <n v="1722"/>
    <s v="Big River/Needles"/>
    <s v="Frontier"/>
  </r>
  <r>
    <n v="106362041"/>
    <s v="362041"/>
    <x v="305"/>
    <s v="6601 WHITE FEATHER ROAD"/>
    <s v="JOSHUA TREE"/>
    <s v="92252"/>
    <x v="34"/>
    <x v="2"/>
    <x v="51"/>
    <x v="11"/>
    <x v="3"/>
    <x v="2"/>
    <n v="3297"/>
    <n v="385"/>
    <m/>
    <m/>
    <m/>
    <m/>
    <n v="1416"/>
    <n v="2264"/>
    <m/>
    <n v="2"/>
    <n v="465"/>
    <n v="17"/>
    <n v="71"/>
    <n v="410"/>
    <n v="235"/>
    <n v="227"/>
    <n v="454"/>
    <n v="546"/>
    <n v="569"/>
    <n v="688"/>
    <m/>
    <n v="2986"/>
    <n v="171"/>
    <n v="393"/>
    <n v="69"/>
    <n v="5"/>
    <n v="53"/>
    <n v="5"/>
    <n v="2835"/>
    <n v="1"/>
    <n v="5"/>
    <n v="69"/>
    <n v="317"/>
    <m/>
    <n v="452"/>
    <n v="2"/>
    <n v="1"/>
    <m/>
    <n v="2216"/>
    <n v="1466"/>
    <m/>
    <n v="567"/>
    <n v="2659"/>
    <n v="456"/>
    <m/>
    <n v="2592"/>
    <n v="69"/>
    <m/>
    <n v="253"/>
    <n v="141"/>
    <n v="13"/>
    <n v="297"/>
    <n v="8"/>
    <n v="1"/>
    <n v="66"/>
    <n v="114"/>
    <n v="108"/>
    <n v="20"/>
    <m/>
    <n v="286"/>
    <n v="3396"/>
    <m/>
    <n v="885"/>
    <n v="1428"/>
    <n v="1199"/>
    <n v="7"/>
    <m/>
    <n v="115"/>
    <n v="4"/>
    <n v="43"/>
    <m/>
    <n v="1"/>
    <n v="125"/>
    <n v="53"/>
    <n v="130"/>
    <n v="35"/>
    <n v="17"/>
    <n v="40"/>
    <n v="437"/>
    <n v="408"/>
    <n v="364"/>
    <n v="190"/>
    <n v="513"/>
    <n v="87"/>
    <n v="113"/>
    <n v="1"/>
    <n v="7"/>
    <n v="278"/>
    <n v="201"/>
    <n v="227"/>
    <n v="456"/>
    <n v="4"/>
    <m/>
    <m/>
    <n v="2"/>
    <n v="2"/>
    <n v="36"/>
    <n v="69"/>
    <m/>
    <n v="221"/>
    <n v="97"/>
    <n v="38"/>
    <n v="46"/>
    <n v="473"/>
    <n v="142"/>
    <n v="47"/>
    <n v="573"/>
    <m/>
    <n v="1932"/>
    <n v="2"/>
    <n v="3"/>
    <n v="15"/>
    <n v="46"/>
    <n v="148"/>
    <m/>
    <n v="11"/>
    <n v="6"/>
    <n v="24"/>
    <n v="34"/>
    <n v="14"/>
    <n v="2"/>
    <n v="16"/>
    <m/>
    <n v="5"/>
    <n v="3356"/>
    <n v="48672"/>
    <s v="Joshua Tree/Landers/Morongo Valley/Rimrock/Yucca Valley"/>
    <s v="Rural"/>
  </r>
  <r>
    <n v="106364014"/>
    <s v="364014"/>
    <x v="306"/>
    <s v="1710 BARTON ROAD"/>
    <s v="REDLANDS"/>
    <s v="92373"/>
    <x v="34"/>
    <x v="3"/>
    <x v="61"/>
    <x v="31"/>
    <x v="1"/>
    <x v="0"/>
    <m/>
    <m/>
    <n v="3901"/>
    <n v="543"/>
    <m/>
    <m/>
    <n v="2022"/>
    <n v="2422"/>
    <m/>
    <m/>
    <m/>
    <n v="141"/>
    <n v="2307"/>
    <n v="554"/>
    <n v="391"/>
    <n v="388"/>
    <n v="374"/>
    <n v="189"/>
    <n v="69"/>
    <n v="31"/>
    <m/>
    <n v="2291"/>
    <n v="475"/>
    <n v="1538"/>
    <n v="61"/>
    <n v="19"/>
    <n v="39"/>
    <n v="21"/>
    <n v="3579"/>
    <n v="7"/>
    <n v="6"/>
    <n v="1"/>
    <n v="160"/>
    <n v="106"/>
    <m/>
    <n v="48"/>
    <n v="537"/>
    <m/>
    <m/>
    <n v="4444"/>
    <m/>
    <n v="28"/>
    <n v="4416"/>
    <m/>
    <m/>
    <n v="4107"/>
    <m/>
    <n v="6"/>
    <m/>
    <n v="88"/>
    <n v="201"/>
    <n v="10"/>
    <m/>
    <n v="6"/>
    <m/>
    <m/>
    <m/>
    <n v="26"/>
    <m/>
    <n v="2"/>
    <n v="4442"/>
    <m/>
    <n v="440"/>
    <n v="1724"/>
    <n v="1530"/>
    <n v="11"/>
    <n v="326"/>
    <n v="129"/>
    <m/>
    <n v="278"/>
    <n v="6"/>
    <m/>
    <m/>
    <m/>
    <m/>
    <m/>
    <n v="4399"/>
    <n v="12"/>
    <m/>
    <m/>
    <m/>
    <m/>
    <n v="1"/>
    <m/>
    <m/>
    <m/>
    <m/>
    <m/>
    <m/>
    <n v="32"/>
    <m/>
    <m/>
    <m/>
    <m/>
    <m/>
    <m/>
    <m/>
    <m/>
    <m/>
    <m/>
    <m/>
    <m/>
    <m/>
    <m/>
    <m/>
    <m/>
    <n v="617"/>
    <m/>
    <n v="3827"/>
    <m/>
    <m/>
    <m/>
    <n v="1"/>
    <n v="1"/>
    <m/>
    <n v="1"/>
    <m/>
    <n v="3"/>
    <n v="1"/>
    <n v="5"/>
    <m/>
    <m/>
    <m/>
    <m/>
    <n v="4432"/>
    <n v="25675"/>
    <s v="Colton Southeast/Grand Terrace/Loma Linda/Redlands North"/>
    <s v="Urban"/>
  </r>
  <r>
    <n v="106364050"/>
    <s v="364050"/>
    <x v="307"/>
    <s v="5353 G STREET"/>
    <s v="CHINO"/>
    <s v="91710"/>
    <x v="34"/>
    <x v="4"/>
    <x v="26"/>
    <x v="19"/>
    <x v="2"/>
    <x v="0"/>
    <m/>
    <m/>
    <n v="5860"/>
    <m/>
    <m/>
    <m/>
    <n v="2728"/>
    <n v="3132"/>
    <m/>
    <m/>
    <m/>
    <m/>
    <n v="2467"/>
    <n v="1197"/>
    <n v="774"/>
    <n v="658"/>
    <n v="546"/>
    <n v="191"/>
    <n v="22"/>
    <n v="5"/>
    <m/>
    <n v="2633"/>
    <n v="708"/>
    <n v="2210"/>
    <n v="171"/>
    <n v="11"/>
    <n v="127"/>
    <m/>
    <n v="4505"/>
    <m/>
    <m/>
    <m/>
    <n v="724"/>
    <m/>
    <m/>
    <m/>
    <n v="631"/>
    <m/>
    <m/>
    <n v="5860"/>
    <m/>
    <n v="1"/>
    <n v="5854"/>
    <m/>
    <n v="5"/>
    <n v="4803"/>
    <m/>
    <n v="269"/>
    <m/>
    <m/>
    <n v="107"/>
    <m/>
    <n v="20"/>
    <n v="9"/>
    <n v="630"/>
    <m/>
    <m/>
    <n v="22"/>
    <m/>
    <m/>
    <n v="5860"/>
    <m/>
    <n v="411"/>
    <n v="1326"/>
    <n v="3574"/>
    <m/>
    <n v="309"/>
    <n v="63"/>
    <n v="114"/>
    <n v="63"/>
    <m/>
    <m/>
    <m/>
    <m/>
    <m/>
    <n v="1"/>
    <n v="5843"/>
    <m/>
    <n v="1"/>
    <m/>
    <m/>
    <m/>
    <n v="13"/>
    <m/>
    <m/>
    <m/>
    <m/>
    <m/>
    <m/>
    <n v="2"/>
    <m/>
    <m/>
    <m/>
    <m/>
    <m/>
    <m/>
    <m/>
    <m/>
    <m/>
    <m/>
    <m/>
    <m/>
    <m/>
    <m/>
    <m/>
    <m/>
    <n v="322"/>
    <m/>
    <n v="5538"/>
    <m/>
    <m/>
    <m/>
    <n v="1"/>
    <n v="18"/>
    <n v="2"/>
    <m/>
    <m/>
    <n v="31"/>
    <n v="4"/>
    <n v="19"/>
    <n v="13"/>
    <n v="14"/>
    <m/>
    <n v="1"/>
    <n v="5757"/>
    <n v="31158"/>
    <s v="Chino Hills/Chino West Central/Los Serranos/Sleepy Hollow"/>
    <s v="Urban"/>
  </r>
  <r>
    <n v="106364121"/>
    <s v="364121"/>
    <x v="308"/>
    <s v="1760 WEST 16TH STREET"/>
    <s v="SAN BERNARDINO"/>
    <s v="92411"/>
    <x v="34"/>
    <x v="3"/>
    <x v="60"/>
    <x v="19"/>
    <x v="2"/>
    <x v="0"/>
    <m/>
    <m/>
    <m/>
    <m/>
    <n v="1180"/>
    <m/>
    <n v="575"/>
    <n v="605"/>
    <m/>
    <m/>
    <m/>
    <m/>
    <n v="7"/>
    <n v="54"/>
    <n v="71"/>
    <n v="133"/>
    <n v="295"/>
    <n v="268"/>
    <n v="203"/>
    <n v="149"/>
    <m/>
    <n v="689"/>
    <n v="162"/>
    <n v="285"/>
    <n v="31"/>
    <n v="6"/>
    <n v="2"/>
    <n v="5"/>
    <n v="3"/>
    <m/>
    <m/>
    <n v="12"/>
    <n v="1165"/>
    <m/>
    <m/>
    <m/>
    <m/>
    <m/>
    <m/>
    <n v="1180"/>
    <m/>
    <n v="958"/>
    <n v="222"/>
    <m/>
    <m/>
    <n v="423"/>
    <m/>
    <m/>
    <m/>
    <n v="157"/>
    <m/>
    <n v="155"/>
    <n v="7"/>
    <n v="2"/>
    <n v="22"/>
    <n v="1"/>
    <n v="412"/>
    <n v="1"/>
    <m/>
    <n v="10"/>
    <n v="1170"/>
    <m/>
    <n v="560"/>
    <n v="450"/>
    <n v="140"/>
    <n v="27"/>
    <m/>
    <n v="1"/>
    <m/>
    <n v="2"/>
    <m/>
    <m/>
    <n v="3"/>
    <n v="20"/>
    <n v="2"/>
    <m/>
    <n v="4"/>
    <n v="163"/>
    <n v="337"/>
    <n v="20"/>
    <n v="9"/>
    <m/>
    <m/>
    <n v="8"/>
    <n v="203"/>
    <n v="3"/>
    <m/>
    <n v="119"/>
    <n v="288"/>
    <n v="1"/>
    <m/>
    <m/>
    <m/>
    <m/>
    <m/>
    <m/>
    <m/>
    <n v="40"/>
    <m/>
    <n v="10"/>
    <m/>
    <m/>
    <m/>
    <m/>
    <n v="1"/>
    <m/>
    <n v="411"/>
    <m/>
    <n v="718"/>
    <m/>
    <m/>
    <m/>
    <m/>
    <n v="6"/>
    <m/>
    <m/>
    <m/>
    <m/>
    <m/>
    <m/>
    <m/>
    <m/>
    <m/>
    <m/>
    <n v="1174"/>
    <n v="17211"/>
    <s v="Muscoy/San Bernardino Central"/>
    <s v="Urban"/>
  </r>
  <r>
    <n v="106364144"/>
    <s v="364144"/>
    <x v="309"/>
    <s v="16850 BEAR VALLEY ROAD"/>
    <s v="VICTORVILLE"/>
    <s v="92395"/>
    <x v="34"/>
    <x v="4"/>
    <x v="59"/>
    <x v="13"/>
    <x v="2"/>
    <x v="0"/>
    <n v="10654"/>
    <m/>
    <m/>
    <m/>
    <m/>
    <m/>
    <n v="4250"/>
    <n v="6404"/>
    <m/>
    <m/>
    <n v="934"/>
    <n v="2"/>
    <n v="208"/>
    <n v="1118"/>
    <n v="950"/>
    <n v="1058"/>
    <n v="1630"/>
    <n v="1729"/>
    <n v="1441"/>
    <n v="1584"/>
    <m/>
    <n v="5019"/>
    <n v="1615"/>
    <n v="973"/>
    <n v="150"/>
    <n v="6"/>
    <n v="2753"/>
    <n v="138"/>
    <n v="9442"/>
    <n v="21"/>
    <m/>
    <n v="129"/>
    <n v="66"/>
    <m/>
    <n v="934"/>
    <n v="55"/>
    <n v="1"/>
    <n v="6"/>
    <n v="8218"/>
    <n v="2436"/>
    <m/>
    <n v="1482"/>
    <n v="8238"/>
    <n v="934"/>
    <m/>
    <n v="8019"/>
    <m/>
    <m/>
    <m/>
    <n v="389"/>
    <n v="63"/>
    <n v="524"/>
    <m/>
    <n v="60"/>
    <n v="312"/>
    <n v="154"/>
    <n v="1126"/>
    <n v="7"/>
    <m/>
    <n v="361"/>
    <n v="10293"/>
    <m/>
    <n v="4299"/>
    <n v="4529"/>
    <n v="1369"/>
    <n v="19"/>
    <m/>
    <n v="170"/>
    <m/>
    <n v="211"/>
    <n v="57"/>
    <m/>
    <n v="1036"/>
    <n v="182"/>
    <n v="447"/>
    <n v="93"/>
    <n v="105"/>
    <n v="341"/>
    <n v="1802"/>
    <n v="856"/>
    <n v="1326"/>
    <n v="682"/>
    <n v="1080"/>
    <n v="195"/>
    <n v="424"/>
    <n v="4"/>
    <m/>
    <n v="628"/>
    <n v="515"/>
    <n v="4"/>
    <n v="934"/>
    <n v="18"/>
    <n v="5"/>
    <n v="4"/>
    <m/>
    <n v="12"/>
    <n v="71"/>
    <n v="754"/>
    <n v="7"/>
    <n v="842"/>
    <n v="92"/>
    <n v="36"/>
    <n v="180"/>
    <n v="940"/>
    <n v="285"/>
    <n v="94"/>
    <n v="7144"/>
    <n v="15"/>
    <n v="155"/>
    <n v="27"/>
    <n v="4"/>
    <n v="27"/>
    <n v="312"/>
    <n v="471"/>
    <m/>
    <n v="20"/>
    <n v="26"/>
    <n v="162"/>
    <n v="841"/>
    <n v="37"/>
    <n v="12"/>
    <n v="50"/>
    <m/>
    <n v="39"/>
    <n v="8626"/>
    <n v="34682"/>
    <s v="Hesperia West/Mountain View Acres/Victorville Central and South"/>
    <s v="Urban"/>
  </r>
  <r>
    <n v="106364188"/>
    <s v="364188"/>
    <x v="310"/>
    <s v="10841 WHITE OAK AVENUE"/>
    <s v="RANCHO CUCAMONGA"/>
    <s v="91730"/>
    <x v="34"/>
    <x v="3"/>
    <x v="61"/>
    <x v="31"/>
    <x v="2"/>
    <x v="0"/>
    <n v="729"/>
    <m/>
    <m/>
    <m/>
    <m/>
    <m/>
    <n v="395"/>
    <n v="334"/>
    <m/>
    <m/>
    <m/>
    <m/>
    <m/>
    <n v="19"/>
    <n v="31"/>
    <n v="69"/>
    <n v="135"/>
    <n v="167"/>
    <n v="174"/>
    <n v="134"/>
    <m/>
    <n v="377"/>
    <n v="91"/>
    <n v="198"/>
    <n v="29"/>
    <m/>
    <n v="34"/>
    <m/>
    <n v="90"/>
    <m/>
    <n v="1"/>
    <n v="3"/>
    <n v="635"/>
    <m/>
    <m/>
    <m/>
    <m/>
    <m/>
    <m/>
    <n v="729"/>
    <m/>
    <n v="725"/>
    <n v="4"/>
    <m/>
    <m/>
    <n v="121"/>
    <m/>
    <m/>
    <m/>
    <n v="38"/>
    <n v="64"/>
    <n v="283"/>
    <m/>
    <m/>
    <n v="13"/>
    <n v="126"/>
    <n v="82"/>
    <n v="2"/>
    <m/>
    <n v="44"/>
    <n v="685"/>
    <m/>
    <n v="434"/>
    <n v="80"/>
    <n v="120"/>
    <n v="95"/>
    <m/>
    <m/>
    <m/>
    <m/>
    <m/>
    <m/>
    <n v="211"/>
    <n v="1"/>
    <n v="24"/>
    <m/>
    <m/>
    <n v="2"/>
    <n v="17"/>
    <n v="269"/>
    <n v="13"/>
    <n v="11"/>
    <m/>
    <n v="27"/>
    <n v="95"/>
    <m/>
    <m/>
    <m/>
    <n v="47"/>
    <n v="12"/>
    <m/>
    <n v="5"/>
    <m/>
    <m/>
    <m/>
    <m/>
    <n v="13"/>
    <n v="70"/>
    <m/>
    <n v="29"/>
    <m/>
    <m/>
    <m/>
    <m/>
    <n v="106"/>
    <n v="18"/>
    <n v="213"/>
    <m/>
    <n v="275"/>
    <n v="2"/>
    <m/>
    <m/>
    <n v="66"/>
    <n v="2"/>
    <n v="1"/>
    <m/>
    <n v="1"/>
    <n v="64"/>
    <n v="34"/>
    <m/>
    <m/>
    <n v="1"/>
    <m/>
    <m/>
    <n v="558"/>
    <n v="17409"/>
    <s v="Ontario Northeast/Rancho Cucamonga South"/>
    <s v="Urban"/>
  </r>
  <r>
    <n v="106364231"/>
    <s v="364231"/>
    <x v="311"/>
    <s v="400 N. PEPPER AVENUE"/>
    <s v="COLTON"/>
    <s v="92324-1816"/>
    <x v="34"/>
    <x v="1"/>
    <x v="60"/>
    <x v="19"/>
    <x v="0"/>
    <x v="1"/>
    <n v="19752"/>
    <m/>
    <n v="3936"/>
    <m/>
    <m/>
    <m/>
    <n v="11635"/>
    <n v="12051"/>
    <n v="2"/>
    <m/>
    <n v="3004"/>
    <n v="446"/>
    <n v="898"/>
    <n v="4391"/>
    <n v="3475"/>
    <n v="3213"/>
    <n v="4143"/>
    <n v="2364"/>
    <n v="994"/>
    <n v="760"/>
    <m/>
    <n v="6227"/>
    <n v="3463"/>
    <n v="12804"/>
    <n v="451"/>
    <n v="29"/>
    <n v="436"/>
    <n v="278"/>
    <n v="19290"/>
    <n v="14"/>
    <n v="186"/>
    <n v="143"/>
    <n v="206"/>
    <n v="33"/>
    <n v="2671"/>
    <n v="1083"/>
    <n v="49"/>
    <n v="13"/>
    <n v="17154"/>
    <n v="6534"/>
    <m/>
    <n v="2253"/>
    <n v="18754"/>
    <n v="2681"/>
    <m/>
    <n v="19857"/>
    <n v="15"/>
    <n v="139"/>
    <m/>
    <n v="354"/>
    <n v="359"/>
    <n v="1052"/>
    <n v="157"/>
    <n v="686"/>
    <n v="384"/>
    <n v="338"/>
    <n v="186"/>
    <n v="161"/>
    <m/>
    <n v="139"/>
    <n v="23549"/>
    <m/>
    <n v="2235"/>
    <n v="17795"/>
    <n v="1816"/>
    <n v="81"/>
    <n v="36"/>
    <n v="666"/>
    <m/>
    <n v="1059"/>
    <m/>
    <m/>
    <n v="1074"/>
    <n v="699"/>
    <n v="761"/>
    <n v="241"/>
    <n v="4753"/>
    <n v="340"/>
    <n v="1892"/>
    <n v="1000"/>
    <n v="1669"/>
    <n v="796"/>
    <n v="3025"/>
    <n v="428"/>
    <n v="440"/>
    <n v="28"/>
    <n v="91"/>
    <n v="1314"/>
    <n v="2310"/>
    <n v="146"/>
    <n v="2681"/>
    <n v="359"/>
    <n v="22"/>
    <n v="27"/>
    <n v="8"/>
    <n v="85"/>
    <n v="330"/>
    <n v="1073"/>
    <n v="42"/>
    <n v="1743"/>
    <n v="384"/>
    <n v="126"/>
    <n v="332"/>
    <n v="2670"/>
    <n v="1110"/>
    <n v="601"/>
    <n v="4543"/>
    <n v="21"/>
    <n v="10212"/>
    <n v="680"/>
    <n v="53"/>
    <n v="57"/>
    <n v="591"/>
    <n v="631"/>
    <n v="97"/>
    <n v="30"/>
    <n v="32"/>
    <n v="381"/>
    <n v="419"/>
    <n v="244"/>
    <n v="296"/>
    <n v="20"/>
    <m/>
    <n v="81"/>
    <n v="20076"/>
    <n v="118222"/>
    <s v="Bloomington/Colton Central and West/Fontana South/Rialto South"/>
    <s v="Urban"/>
  </r>
  <r>
    <n v="106364430"/>
    <s v="364430"/>
    <x v="312"/>
    <s v="820 EAST MOUNTAIN VIEW ST"/>
    <s v="BARSTOW"/>
    <s v="92311"/>
    <x v="34"/>
    <x v="5"/>
    <x v="59"/>
    <x v="11"/>
    <x v="2"/>
    <x v="2"/>
    <n v="2590"/>
    <m/>
    <m/>
    <m/>
    <m/>
    <m/>
    <n v="1062"/>
    <n v="1528"/>
    <m/>
    <m/>
    <n v="375"/>
    <m/>
    <n v="87"/>
    <n v="330"/>
    <n v="189"/>
    <n v="209"/>
    <n v="408"/>
    <n v="362"/>
    <n v="305"/>
    <n v="325"/>
    <m/>
    <n v="1428"/>
    <n v="364"/>
    <n v="748"/>
    <n v="38"/>
    <n v="11"/>
    <n v="1"/>
    <m/>
    <n v="2207"/>
    <m/>
    <m/>
    <n v="14"/>
    <m/>
    <m/>
    <n v="369"/>
    <m/>
    <m/>
    <m/>
    <n v="1670"/>
    <n v="920"/>
    <m/>
    <n v="463"/>
    <n v="1757"/>
    <n v="370"/>
    <m/>
    <n v="1832"/>
    <m/>
    <m/>
    <m/>
    <n v="137"/>
    <n v="27"/>
    <n v="245"/>
    <m/>
    <n v="1"/>
    <n v="77"/>
    <n v="21"/>
    <n v="237"/>
    <n v="13"/>
    <m/>
    <n v="133"/>
    <n v="2457"/>
    <m/>
    <n v="1004"/>
    <n v="1118"/>
    <n v="387"/>
    <m/>
    <m/>
    <n v="65"/>
    <m/>
    <n v="16"/>
    <m/>
    <m/>
    <n v="156"/>
    <n v="28"/>
    <n v="135"/>
    <n v="42"/>
    <n v="22"/>
    <n v="84"/>
    <n v="468"/>
    <n v="248"/>
    <n v="310"/>
    <n v="95"/>
    <n v="414"/>
    <n v="49"/>
    <n v="23"/>
    <m/>
    <n v="5"/>
    <n v="81"/>
    <n v="52"/>
    <n v="8"/>
    <n v="370"/>
    <n v="16"/>
    <m/>
    <m/>
    <m/>
    <n v="2"/>
    <n v="26"/>
    <n v="207"/>
    <n v="1"/>
    <n v="211"/>
    <n v="5"/>
    <n v="13"/>
    <n v="33"/>
    <n v="368"/>
    <n v="44"/>
    <n v="26"/>
    <n v="180"/>
    <m/>
    <n v="1458"/>
    <n v="6"/>
    <n v="1"/>
    <n v="5"/>
    <n v="59"/>
    <n v="71"/>
    <n v="1"/>
    <n v="3"/>
    <n v="3"/>
    <n v="18"/>
    <n v="102"/>
    <n v="9"/>
    <m/>
    <n v="6"/>
    <m/>
    <m/>
    <n v="2306"/>
    <n v="7044"/>
    <s v="Barstow/Daggett/Lenwood/Nebo Center/Oro Grande/Yermo"/>
    <s v="Rural"/>
  </r>
  <r>
    <n v="106364451"/>
    <s v="364451"/>
    <x v="313"/>
    <s v="1720 MOUNTAIN VIEW AVE"/>
    <s v="LOMA LINDA"/>
    <s v="92354"/>
    <x v="34"/>
    <x v="3"/>
    <x v="61"/>
    <x v="31"/>
    <x v="2"/>
    <x v="0"/>
    <m/>
    <n v="27"/>
    <m/>
    <m/>
    <n v="15"/>
    <m/>
    <n v="21"/>
    <n v="21"/>
    <m/>
    <m/>
    <n v="6"/>
    <n v="22"/>
    <n v="13"/>
    <n v="1"/>
    <m/>
    <m/>
    <m/>
    <m/>
    <m/>
    <m/>
    <m/>
    <n v="5"/>
    <n v="8"/>
    <n v="27"/>
    <m/>
    <m/>
    <n v="1"/>
    <n v="1"/>
    <m/>
    <m/>
    <m/>
    <m/>
    <n v="42"/>
    <m/>
    <m/>
    <m/>
    <m/>
    <m/>
    <m/>
    <n v="42"/>
    <m/>
    <n v="42"/>
    <m/>
    <m/>
    <m/>
    <n v="7"/>
    <m/>
    <m/>
    <m/>
    <n v="26"/>
    <n v="2"/>
    <n v="1"/>
    <n v="1"/>
    <m/>
    <m/>
    <m/>
    <n v="5"/>
    <m/>
    <m/>
    <m/>
    <n v="42"/>
    <m/>
    <m/>
    <n v="31"/>
    <m/>
    <m/>
    <m/>
    <m/>
    <m/>
    <m/>
    <n v="11"/>
    <m/>
    <m/>
    <n v="1"/>
    <n v="1"/>
    <m/>
    <m/>
    <n v="2"/>
    <n v="1"/>
    <n v="15"/>
    <m/>
    <n v="1"/>
    <m/>
    <n v="2"/>
    <m/>
    <n v="8"/>
    <n v="1"/>
    <n v="4"/>
    <n v="6"/>
    <m/>
    <m/>
    <m/>
    <m/>
    <m/>
    <m/>
    <m/>
    <m/>
    <m/>
    <m/>
    <m/>
    <m/>
    <m/>
    <m/>
    <m/>
    <m/>
    <m/>
    <m/>
    <m/>
    <n v="42"/>
    <n v="2"/>
    <m/>
    <m/>
    <m/>
    <m/>
    <m/>
    <m/>
    <n v="2"/>
    <m/>
    <m/>
    <m/>
    <n v="1"/>
    <m/>
    <m/>
    <m/>
    <n v="37"/>
    <n v="6635"/>
    <s v="Highland/San Bernardino East"/>
    <s v="Urban"/>
  </r>
  <r>
    <n v="106364502"/>
    <s v="364502"/>
    <x v="314"/>
    <s v="11234 ANDERSON ST."/>
    <s v="LOMA LINDA"/>
    <s v="92354"/>
    <x v="34"/>
    <x v="1"/>
    <x v="61"/>
    <x v="31"/>
    <x v="1"/>
    <x v="0"/>
    <n v="2131"/>
    <m/>
    <m/>
    <m/>
    <m/>
    <m/>
    <n v="921"/>
    <n v="1210"/>
    <m/>
    <m/>
    <n v="710"/>
    <n v="531"/>
    <n v="485"/>
    <n v="208"/>
    <n v="175"/>
    <n v="22"/>
    <m/>
    <m/>
    <m/>
    <m/>
    <m/>
    <n v="661"/>
    <n v="219"/>
    <n v="1128"/>
    <n v="84"/>
    <n v="15"/>
    <n v="12"/>
    <n v="12"/>
    <n v="817"/>
    <m/>
    <m/>
    <n v="5"/>
    <n v="284"/>
    <n v="27"/>
    <n v="363"/>
    <m/>
    <n v="635"/>
    <m/>
    <n v="2"/>
    <n v="2129"/>
    <m/>
    <n v="397"/>
    <n v="1349"/>
    <n v="382"/>
    <n v="3"/>
    <n v="1819"/>
    <m/>
    <n v="1"/>
    <m/>
    <n v="229"/>
    <n v="19"/>
    <n v="12"/>
    <m/>
    <m/>
    <m/>
    <n v="15"/>
    <n v="36"/>
    <m/>
    <m/>
    <n v="11"/>
    <n v="2120"/>
    <m/>
    <n v="5"/>
    <n v="1373"/>
    <n v="635"/>
    <m/>
    <m/>
    <n v="69"/>
    <m/>
    <n v="49"/>
    <m/>
    <m/>
    <n v="53"/>
    <n v="47"/>
    <n v="63"/>
    <n v="69"/>
    <n v="13"/>
    <n v="83"/>
    <n v="28"/>
    <n v="184"/>
    <n v="152"/>
    <n v="40"/>
    <n v="416"/>
    <n v="28"/>
    <n v="60"/>
    <n v="136"/>
    <n v="109"/>
    <n v="86"/>
    <n v="120"/>
    <n v="80"/>
    <n v="364"/>
    <n v="48"/>
    <n v="2"/>
    <n v="4"/>
    <n v="6"/>
    <n v="44"/>
    <n v="35"/>
    <n v="104"/>
    <n v="12"/>
    <n v="146"/>
    <n v="11"/>
    <n v="33"/>
    <n v="19"/>
    <n v="332"/>
    <n v="89"/>
    <n v="25"/>
    <n v="262"/>
    <m/>
    <n v="959"/>
    <n v="14"/>
    <n v="1"/>
    <n v="2"/>
    <n v="82"/>
    <n v="9"/>
    <m/>
    <n v="4"/>
    <n v="1"/>
    <n v="8"/>
    <n v="90"/>
    <n v="4"/>
    <n v="9"/>
    <m/>
    <m/>
    <n v="13"/>
    <n v="1894"/>
    <n v="12262"/>
    <s v="Colton Southeast/Grand Terrace/Loma Linda/Redlands North"/>
    <s v="Urban"/>
  </r>
  <r>
    <n v="106370652"/>
    <s v="370652"/>
    <x v="315"/>
    <s v="6655 ALVARADO ROAD"/>
    <s v="SAN DIEGO"/>
    <s v="92120-5298"/>
    <x v="35"/>
    <x v="0"/>
    <x v="62"/>
    <x v="33"/>
    <x v="2"/>
    <x v="0"/>
    <n v="6180"/>
    <m/>
    <m/>
    <m/>
    <n v="179"/>
    <m/>
    <n v="3427"/>
    <n v="2932"/>
    <m/>
    <m/>
    <m/>
    <m/>
    <n v="40"/>
    <n v="282"/>
    <n v="454"/>
    <n v="743"/>
    <n v="1285"/>
    <n v="1360"/>
    <n v="1070"/>
    <n v="1125"/>
    <m/>
    <n v="3813"/>
    <n v="839"/>
    <n v="1227"/>
    <n v="438"/>
    <n v="42"/>
    <m/>
    <m/>
    <n v="5351"/>
    <n v="38"/>
    <n v="3"/>
    <n v="378"/>
    <n v="185"/>
    <n v="28"/>
    <m/>
    <n v="371"/>
    <n v="4"/>
    <n v="1"/>
    <n v="4787"/>
    <n v="1569"/>
    <n v="3"/>
    <n v="607"/>
    <n v="5747"/>
    <m/>
    <n v="5"/>
    <n v="3333"/>
    <n v="4"/>
    <n v="53"/>
    <n v="3"/>
    <n v="65"/>
    <n v="102"/>
    <n v="1353"/>
    <n v="141"/>
    <n v="482"/>
    <n v="223"/>
    <n v="200"/>
    <n v="392"/>
    <n v="8"/>
    <m/>
    <n v="345"/>
    <n v="6013"/>
    <n v="1"/>
    <n v="3139"/>
    <n v="1604"/>
    <n v="718"/>
    <n v="169"/>
    <n v="12"/>
    <n v="639"/>
    <n v="1"/>
    <n v="74"/>
    <n v="3"/>
    <m/>
    <n v="760"/>
    <n v="171"/>
    <n v="288"/>
    <n v="114"/>
    <n v="60"/>
    <n v="201"/>
    <n v="1070"/>
    <n v="566"/>
    <n v="644"/>
    <n v="349"/>
    <n v="9"/>
    <n v="201"/>
    <n v="659"/>
    <n v="77"/>
    <m/>
    <n v="381"/>
    <n v="601"/>
    <n v="208"/>
    <m/>
    <n v="100"/>
    <n v="14"/>
    <n v="2"/>
    <n v="2"/>
    <n v="28"/>
    <n v="148"/>
    <n v="751"/>
    <n v="11"/>
    <n v="625"/>
    <n v="74"/>
    <n v="29"/>
    <n v="17"/>
    <m/>
    <n v="796"/>
    <n v="135"/>
    <n v="684"/>
    <n v="26"/>
    <n v="2917"/>
    <n v="13"/>
    <n v="4"/>
    <n v="18"/>
    <n v="397"/>
    <n v="247"/>
    <m/>
    <n v="20"/>
    <n v="23"/>
    <n v="79"/>
    <n v="284"/>
    <n v="32"/>
    <n v="26"/>
    <n v="65"/>
    <m/>
    <n v="20"/>
    <n v="5131"/>
    <n v="30737"/>
    <s v="College Heights/Hillcrest Southeast/Kensington/Rolando North/University Heights"/>
    <s v="Urban"/>
  </r>
  <r>
    <n v="106370673"/>
    <s v="370673"/>
    <x v="316"/>
    <s v="3020 CHILDRENS WAY"/>
    <s v="SAN DIEGO"/>
    <s v="92123"/>
    <x v="35"/>
    <x v="6"/>
    <x v="62"/>
    <x v="33"/>
    <x v="1"/>
    <x v="1"/>
    <n v="18229"/>
    <n v="103"/>
    <n v="816"/>
    <m/>
    <n v="97"/>
    <m/>
    <n v="10420"/>
    <n v="8825"/>
    <m/>
    <m/>
    <n v="5809"/>
    <n v="7303"/>
    <n v="5903"/>
    <n v="214"/>
    <n v="14"/>
    <n v="2"/>
    <m/>
    <m/>
    <m/>
    <m/>
    <m/>
    <n v="6122"/>
    <n v="1079"/>
    <n v="8864"/>
    <n v="1198"/>
    <n v="62"/>
    <n v="1876"/>
    <n v="44"/>
    <n v="16588"/>
    <n v="11"/>
    <n v="6"/>
    <n v="25"/>
    <n v="2468"/>
    <n v="140"/>
    <m/>
    <n v="5"/>
    <n v="2"/>
    <m/>
    <n v="7661"/>
    <n v="11584"/>
    <m/>
    <n v="3441"/>
    <n v="14043"/>
    <n v="1743"/>
    <n v="18"/>
    <n v="17887"/>
    <n v="39"/>
    <n v="75"/>
    <n v="46"/>
    <n v="330"/>
    <n v="50"/>
    <n v="8"/>
    <n v="90"/>
    <n v="19"/>
    <m/>
    <n v="83"/>
    <n v="549"/>
    <n v="69"/>
    <m/>
    <n v="74"/>
    <n v="19171"/>
    <m/>
    <n v="97"/>
    <n v="5786"/>
    <n v="6960"/>
    <m/>
    <m/>
    <n v="5311"/>
    <m/>
    <n v="1090"/>
    <n v="1"/>
    <m/>
    <n v="687"/>
    <n v="350"/>
    <n v="873"/>
    <n v="487"/>
    <n v="890"/>
    <n v="812"/>
    <n v="332"/>
    <n v="3282"/>
    <n v="2049"/>
    <n v="561"/>
    <n v="1"/>
    <n v="395"/>
    <n v="695"/>
    <n v="1441"/>
    <n v="2526"/>
    <n v="1052"/>
    <n v="1965"/>
    <n v="846"/>
    <n v="1"/>
    <n v="941"/>
    <n v="45"/>
    <n v="26"/>
    <n v="40"/>
    <n v="473"/>
    <n v="300"/>
    <n v="951"/>
    <n v="138"/>
    <n v="1759"/>
    <n v="193"/>
    <n v="52"/>
    <n v="69"/>
    <m/>
    <n v="1661"/>
    <n v="269"/>
    <n v="3589"/>
    <n v="13"/>
    <n v="8726"/>
    <n v="75"/>
    <n v="35"/>
    <n v="104"/>
    <n v="854"/>
    <n v="429"/>
    <m/>
    <n v="62"/>
    <n v="203"/>
    <n v="212"/>
    <n v="900"/>
    <n v="74"/>
    <n v="47"/>
    <n v="21"/>
    <m/>
    <n v="67"/>
    <n v="16162"/>
    <n v="103560"/>
    <s v="Bay Park/Five Points/Hillcrest Northwest/Mission Hills/Mission Valley/Morena/Normal Heights/Old Town/Serra Mesa"/>
    <s v="Urban"/>
  </r>
  <r>
    <n v="106370689"/>
    <s v="370689"/>
    <x v="317"/>
    <s v="250 PROSPECT PLACE"/>
    <s v="CORONADO"/>
    <s v="92118"/>
    <x v="35"/>
    <x v="2"/>
    <x v="63"/>
    <x v="33"/>
    <x v="1"/>
    <x v="0"/>
    <n v="1899"/>
    <n v="310"/>
    <m/>
    <m/>
    <m/>
    <m/>
    <n v="991"/>
    <n v="1218"/>
    <m/>
    <m/>
    <m/>
    <m/>
    <n v="4"/>
    <n v="54"/>
    <n v="87"/>
    <n v="169"/>
    <n v="361"/>
    <n v="580"/>
    <n v="455"/>
    <n v="499"/>
    <m/>
    <n v="1443"/>
    <n v="80"/>
    <n v="458"/>
    <n v="77"/>
    <n v="4"/>
    <n v="114"/>
    <n v="33"/>
    <n v="1826"/>
    <n v="14"/>
    <n v="2"/>
    <n v="48"/>
    <n v="301"/>
    <n v="10"/>
    <m/>
    <n v="2"/>
    <n v="6"/>
    <m/>
    <n v="945"/>
    <n v="1264"/>
    <m/>
    <n v="1190"/>
    <n v="1018"/>
    <m/>
    <n v="1"/>
    <n v="1194"/>
    <n v="52"/>
    <n v="1"/>
    <n v="140"/>
    <n v="72"/>
    <n v="19"/>
    <n v="113"/>
    <n v="35"/>
    <n v="3"/>
    <n v="17"/>
    <n v="69"/>
    <n v="485"/>
    <n v="9"/>
    <m/>
    <n v="159"/>
    <n v="2049"/>
    <n v="1"/>
    <n v="1161"/>
    <n v="338"/>
    <n v="613"/>
    <n v="53"/>
    <n v="1"/>
    <n v="12"/>
    <m/>
    <n v="31"/>
    <m/>
    <m/>
    <n v="230"/>
    <n v="42"/>
    <n v="109"/>
    <n v="29"/>
    <n v="24"/>
    <n v="74"/>
    <n v="183"/>
    <n v="100"/>
    <n v="261"/>
    <n v="60"/>
    <n v="2"/>
    <n v="48"/>
    <n v="889"/>
    <n v="1"/>
    <m/>
    <n v="14"/>
    <n v="105"/>
    <n v="38"/>
    <m/>
    <n v="7"/>
    <m/>
    <n v="2"/>
    <m/>
    <n v="2"/>
    <n v="19"/>
    <n v="45"/>
    <n v="4"/>
    <n v="214"/>
    <n v="5"/>
    <m/>
    <n v="8"/>
    <m/>
    <n v="918"/>
    <n v="23"/>
    <n v="105"/>
    <n v="12"/>
    <n v="845"/>
    <n v="3"/>
    <n v="5"/>
    <n v="7"/>
    <n v="59"/>
    <n v="66"/>
    <m/>
    <n v="9"/>
    <n v="3"/>
    <n v="23"/>
    <n v="139"/>
    <n v="3"/>
    <m/>
    <n v="3"/>
    <m/>
    <n v="5"/>
    <n v="1884"/>
    <n v="33506"/>
    <s v="Castle Park/Chula Vista Southwest/Imperial Beach West/Nestor East/Palm City/San Ysidro/South San Diego"/>
    <s v="Urban"/>
  </r>
  <r>
    <n v="106370694"/>
    <s v="370694"/>
    <x v="318"/>
    <s v="7901 FROST STREET"/>
    <s v="SAN DIEGO"/>
    <s v="92123"/>
    <x v="35"/>
    <x v="6"/>
    <x v="62"/>
    <x v="33"/>
    <x v="1"/>
    <x v="0"/>
    <n v="18350"/>
    <m/>
    <m/>
    <m/>
    <n v="405"/>
    <m/>
    <n v="9529"/>
    <n v="9226"/>
    <m/>
    <m/>
    <m/>
    <m/>
    <n v="260"/>
    <n v="1148"/>
    <n v="1405"/>
    <n v="2052"/>
    <n v="3363"/>
    <n v="3874"/>
    <n v="3090"/>
    <n v="3563"/>
    <m/>
    <n v="10279"/>
    <n v="1034"/>
    <n v="3402"/>
    <n v="1850"/>
    <n v="60"/>
    <n v="1731"/>
    <n v="399"/>
    <n v="16886"/>
    <n v="144"/>
    <n v="31"/>
    <n v="532"/>
    <n v="795"/>
    <n v="58"/>
    <m/>
    <n v="5"/>
    <n v="304"/>
    <m/>
    <n v="12704"/>
    <n v="6051"/>
    <m/>
    <n v="3962"/>
    <n v="14783"/>
    <m/>
    <n v="10"/>
    <n v="11277"/>
    <n v="35"/>
    <n v="184"/>
    <n v="23"/>
    <n v="406"/>
    <n v="132"/>
    <n v="2616"/>
    <n v="115"/>
    <n v="20"/>
    <n v="130"/>
    <n v="551"/>
    <n v="3195"/>
    <n v="71"/>
    <m/>
    <n v="2473"/>
    <n v="16272"/>
    <n v="10"/>
    <n v="8901"/>
    <n v="2947"/>
    <n v="6176"/>
    <n v="272"/>
    <n v="32"/>
    <n v="137"/>
    <m/>
    <n v="264"/>
    <n v="26"/>
    <m/>
    <n v="1061"/>
    <n v="1263"/>
    <n v="939"/>
    <n v="268"/>
    <n v="143"/>
    <n v="350"/>
    <n v="3150"/>
    <n v="1371"/>
    <n v="2735"/>
    <n v="865"/>
    <n v="63"/>
    <n v="469"/>
    <n v="1790"/>
    <n v="79"/>
    <m/>
    <n v="364"/>
    <n v="3092"/>
    <n v="753"/>
    <m/>
    <n v="512"/>
    <n v="54"/>
    <n v="33"/>
    <n v="12"/>
    <n v="150"/>
    <n v="514"/>
    <n v="2136"/>
    <n v="90"/>
    <n v="2655"/>
    <n v="504"/>
    <n v="131"/>
    <n v="175"/>
    <n v="9"/>
    <n v="2878"/>
    <n v="558"/>
    <n v="2226"/>
    <n v="198"/>
    <n v="5920"/>
    <n v="522"/>
    <n v="70"/>
    <n v="83"/>
    <n v="1789"/>
    <n v="1440"/>
    <n v="2"/>
    <n v="44"/>
    <n v="48"/>
    <n v="245"/>
    <n v="1567"/>
    <n v="60"/>
    <n v="124"/>
    <n v="37"/>
    <m/>
    <n v="177"/>
    <n v="12547"/>
    <n v="98889"/>
    <s v="Bay Park/Five Points/Hillcrest Northwest/Mission Hills/Mission Valley/Morena/Normal Heights/Old Town/Serra Mesa"/>
    <s v="Urban"/>
  </r>
  <r>
    <n v="106370695"/>
    <s v="370695"/>
    <x v="319"/>
    <s v="3003 HEALTH CENTER DRIVE"/>
    <s v="SAN DIEGO"/>
    <s v="92123"/>
    <x v="35"/>
    <x v="0"/>
    <x v="62"/>
    <x v="33"/>
    <x v="1"/>
    <x v="0"/>
    <n v="20893"/>
    <m/>
    <m/>
    <m/>
    <m/>
    <m/>
    <n v="5112"/>
    <n v="15780"/>
    <m/>
    <n v="1"/>
    <n v="9930"/>
    <m/>
    <n v="348"/>
    <n v="4188"/>
    <n v="5704"/>
    <n v="596"/>
    <n v="83"/>
    <n v="33"/>
    <n v="9"/>
    <n v="2"/>
    <m/>
    <n v="7524"/>
    <n v="1068"/>
    <n v="7194"/>
    <n v="3419"/>
    <n v="44"/>
    <n v="1523"/>
    <n v="121"/>
    <n v="10747"/>
    <m/>
    <m/>
    <m/>
    <n v="291"/>
    <n v="2"/>
    <n v="9649"/>
    <n v="1"/>
    <n v="203"/>
    <m/>
    <n v="1"/>
    <n v="20892"/>
    <m/>
    <n v="4240"/>
    <n v="6884"/>
    <n v="9769"/>
    <m/>
    <n v="20588"/>
    <m/>
    <m/>
    <m/>
    <n v="207"/>
    <n v="5"/>
    <m/>
    <m/>
    <m/>
    <n v="23"/>
    <n v="45"/>
    <n v="17"/>
    <n v="8"/>
    <m/>
    <n v="10"/>
    <n v="20883"/>
    <m/>
    <n v="48"/>
    <n v="6160"/>
    <n v="12800"/>
    <m/>
    <m/>
    <n v="927"/>
    <m/>
    <n v="958"/>
    <m/>
    <m/>
    <n v="2"/>
    <n v="247"/>
    <n v="2"/>
    <n v="6"/>
    <m/>
    <n v="3"/>
    <m/>
    <n v="1"/>
    <n v="6"/>
    <n v="114"/>
    <n v="10560"/>
    <n v="1"/>
    <m/>
    <n v="5"/>
    <n v="253"/>
    <n v="4"/>
    <n v="13"/>
    <n v="13"/>
    <n v="9663"/>
    <n v="72"/>
    <m/>
    <n v="1"/>
    <m/>
    <n v="179"/>
    <n v="7"/>
    <n v="216"/>
    <m/>
    <n v="37"/>
    <n v="4"/>
    <n v="126"/>
    <n v="473"/>
    <n v="9538"/>
    <n v="1"/>
    <n v="12"/>
    <n v="2217"/>
    <n v="1"/>
    <n v="8009"/>
    <n v="24"/>
    <m/>
    <n v="1"/>
    <n v="74"/>
    <n v="18"/>
    <m/>
    <n v="1"/>
    <m/>
    <n v="3"/>
    <n v="64"/>
    <m/>
    <n v="7"/>
    <m/>
    <m/>
    <n v="5"/>
    <n v="20696"/>
    <n v="77587"/>
    <s v="Bay Park/Five Points/Hillcrest Northwest/Mission Hills/Mission Valley/Morena/Normal Heights/Old Town/Serra Mesa"/>
    <s v="Urban"/>
  </r>
  <r>
    <n v="106370705"/>
    <s v="370705"/>
    <x v="320"/>
    <s v="624 EAST ELDER STREET"/>
    <s v="FALLBROOK"/>
    <s v="92028"/>
    <x v="35"/>
    <x v="4"/>
    <x v="55"/>
    <x v="34"/>
    <x v="3"/>
    <x v="0"/>
    <n v="1385"/>
    <n v="430"/>
    <m/>
    <m/>
    <m/>
    <m/>
    <n v="683"/>
    <n v="1132"/>
    <m/>
    <m/>
    <n v="165"/>
    <m/>
    <n v="11"/>
    <n v="126"/>
    <n v="116"/>
    <n v="89"/>
    <n v="175"/>
    <n v="230"/>
    <n v="315"/>
    <n v="588"/>
    <m/>
    <n v="1297"/>
    <n v="19"/>
    <n v="487"/>
    <n v="8"/>
    <n v="1"/>
    <n v="3"/>
    <m/>
    <n v="1267"/>
    <n v="5"/>
    <m/>
    <n v="12"/>
    <n v="162"/>
    <n v="207"/>
    <n v="160"/>
    <m/>
    <n v="2"/>
    <m/>
    <n v="524"/>
    <n v="1291"/>
    <m/>
    <n v="633"/>
    <n v="1019"/>
    <n v="163"/>
    <m/>
    <n v="1121"/>
    <n v="18"/>
    <m/>
    <n v="197"/>
    <n v="96"/>
    <n v="1"/>
    <n v="15"/>
    <n v="61"/>
    <m/>
    <n v="20"/>
    <n v="50"/>
    <n v="226"/>
    <n v="10"/>
    <m/>
    <n v="301"/>
    <n v="1514"/>
    <m/>
    <n v="877"/>
    <n v="338"/>
    <n v="470"/>
    <n v="5"/>
    <m/>
    <n v="58"/>
    <m/>
    <n v="35"/>
    <n v="32"/>
    <m/>
    <n v="50"/>
    <n v="29"/>
    <n v="49"/>
    <n v="19"/>
    <n v="18"/>
    <n v="10"/>
    <n v="178"/>
    <n v="122"/>
    <n v="170"/>
    <n v="83"/>
    <n v="173"/>
    <n v="21"/>
    <n v="182"/>
    <m/>
    <n v="2"/>
    <n v="92"/>
    <n v="140"/>
    <n v="315"/>
    <n v="162"/>
    <n v="3"/>
    <n v="1"/>
    <m/>
    <m/>
    <n v="7"/>
    <n v="15"/>
    <n v="24"/>
    <m/>
    <n v="95"/>
    <n v="5"/>
    <n v="10"/>
    <n v="24"/>
    <n v="163"/>
    <n v="235"/>
    <n v="17"/>
    <n v="207"/>
    <n v="19"/>
    <n v="990"/>
    <n v="3"/>
    <m/>
    <n v="3"/>
    <n v="41"/>
    <n v="77"/>
    <m/>
    <n v="5"/>
    <n v="3"/>
    <n v="18"/>
    <n v="16"/>
    <n v="4"/>
    <m/>
    <n v="4"/>
    <m/>
    <m/>
    <n v="1641"/>
    <n v="24868"/>
    <s v="Bonsall/Camp Pendleton/Fallbrook/Live Oak Park/Rainbow/San Luis Rey Heights/Winterwarm"/>
    <s v="Urban"/>
  </r>
  <r>
    <n v="106370714"/>
    <s v="370714"/>
    <x v="321"/>
    <s v="5555 GROSSMONT CENTER DRIVE"/>
    <s v="LA MESA"/>
    <s v="91942"/>
    <x v="35"/>
    <x v="6"/>
    <x v="62"/>
    <x v="34"/>
    <x v="1"/>
    <x v="0"/>
    <n v="30125"/>
    <n v="151"/>
    <n v="1432"/>
    <m/>
    <n v="268"/>
    <m/>
    <n v="13242"/>
    <n v="18734"/>
    <m/>
    <m/>
    <n v="3890"/>
    <m/>
    <n v="475"/>
    <n v="3820"/>
    <n v="3152"/>
    <n v="2786"/>
    <n v="4747"/>
    <n v="4497"/>
    <n v="3884"/>
    <n v="4725"/>
    <m/>
    <n v="16455"/>
    <n v="2406"/>
    <n v="6725"/>
    <n v="905"/>
    <n v="123"/>
    <n v="5134"/>
    <n v="228"/>
    <n v="24814"/>
    <n v="653"/>
    <n v="49"/>
    <n v="1835"/>
    <n v="643"/>
    <n v="57"/>
    <n v="3855"/>
    <n v="19"/>
    <n v="51"/>
    <m/>
    <n v="20930"/>
    <n v="11046"/>
    <m/>
    <n v="4133"/>
    <n v="23975"/>
    <n v="3867"/>
    <n v="1"/>
    <n v="22859"/>
    <n v="43"/>
    <n v="333"/>
    <n v="171"/>
    <n v="423"/>
    <n v="71"/>
    <n v="3856"/>
    <n v="551"/>
    <n v="22"/>
    <n v="531"/>
    <n v="745"/>
    <n v="2187"/>
    <n v="184"/>
    <m/>
    <n v="1879"/>
    <n v="30097"/>
    <m/>
    <n v="12121"/>
    <n v="13306"/>
    <n v="5312"/>
    <n v="95"/>
    <n v="72"/>
    <n v="390"/>
    <m/>
    <n v="680"/>
    <m/>
    <m/>
    <n v="1874"/>
    <n v="721"/>
    <n v="1331"/>
    <n v="267"/>
    <n v="1941"/>
    <n v="756"/>
    <n v="4158"/>
    <n v="2314"/>
    <n v="3221"/>
    <n v="1504"/>
    <n v="4160"/>
    <n v="766"/>
    <n v="1492"/>
    <n v="31"/>
    <n v="23"/>
    <n v="1008"/>
    <n v="2127"/>
    <n v="417"/>
    <n v="3865"/>
    <n v="604"/>
    <n v="35"/>
    <n v="14"/>
    <n v="5"/>
    <n v="75"/>
    <n v="476"/>
    <n v="2342"/>
    <n v="61"/>
    <n v="2851"/>
    <n v="245"/>
    <n v="126"/>
    <n v="301"/>
    <n v="3838"/>
    <n v="1952"/>
    <n v="533"/>
    <n v="3502"/>
    <n v="165"/>
    <n v="14851"/>
    <n v="63"/>
    <n v="21"/>
    <n v="210"/>
    <n v="1463"/>
    <n v="1279"/>
    <n v="3"/>
    <n v="105"/>
    <n v="102"/>
    <n v="356"/>
    <n v="2217"/>
    <n v="127"/>
    <n v="88"/>
    <n v="85"/>
    <m/>
    <n v="72"/>
    <n v="25785"/>
    <n v="132180"/>
    <s v="La Mesa/Rolando South"/>
    <s v="Urban"/>
  </r>
  <r>
    <n v="106370721"/>
    <s v="370721"/>
    <x v="322"/>
    <s v="1940 EL CAJON BOULEVARD"/>
    <s v="SAN DIEGO"/>
    <s v="92104-9988"/>
    <x v="35"/>
    <x v="3"/>
    <x v="63"/>
    <x v="33"/>
    <x v="2"/>
    <x v="0"/>
    <n v="620"/>
    <m/>
    <m/>
    <m/>
    <m/>
    <m/>
    <n v="356"/>
    <n v="264"/>
    <m/>
    <m/>
    <m/>
    <m/>
    <m/>
    <n v="12"/>
    <n v="19"/>
    <n v="46"/>
    <n v="70"/>
    <n v="163"/>
    <n v="162"/>
    <n v="148"/>
    <m/>
    <n v="360"/>
    <n v="50"/>
    <n v="109"/>
    <n v="47"/>
    <m/>
    <n v="54"/>
    <m/>
    <n v="19"/>
    <m/>
    <m/>
    <n v="69"/>
    <n v="532"/>
    <m/>
    <m/>
    <m/>
    <m/>
    <m/>
    <m/>
    <n v="620"/>
    <m/>
    <n v="620"/>
    <m/>
    <m/>
    <m/>
    <n v="31"/>
    <m/>
    <m/>
    <m/>
    <n v="58"/>
    <n v="19"/>
    <n v="317"/>
    <n v="1"/>
    <m/>
    <n v="13"/>
    <n v="72"/>
    <n v="109"/>
    <m/>
    <m/>
    <n v="14"/>
    <n v="606"/>
    <m/>
    <n v="487"/>
    <n v="6"/>
    <n v="122"/>
    <n v="3"/>
    <m/>
    <m/>
    <m/>
    <n v="2"/>
    <m/>
    <m/>
    <n v="54"/>
    <n v="3"/>
    <n v="42"/>
    <m/>
    <m/>
    <n v="10"/>
    <n v="36"/>
    <n v="222"/>
    <n v="19"/>
    <n v="22"/>
    <m/>
    <n v="77"/>
    <n v="26"/>
    <m/>
    <m/>
    <n v="4"/>
    <n v="66"/>
    <n v="39"/>
    <m/>
    <n v="1"/>
    <m/>
    <m/>
    <m/>
    <m/>
    <n v="24"/>
    <n v="78"/>
    <m/>
    <n v="20"/>
    <n v="3"/>
    <m/>
    <m/>
    <m/>
    <n v="21"/>
    <n v="53"/>
    <n v="148"/>
    <m/>
    <n v="272"/>
    <m/>
    <m/>
    <m/>
    <n v="167"/>
    <n v="2"/>
    <m/>
    <m/>
    <m/>
    <n v="2"/>
    <n v="40"/>
    <m/>
    <m/>
    <m/>
    <m/>
    <n v="13"/>
    <n v="396"/>
    <n v="17781"/>
    <s v="Bay Park/Five Points/Hillcrest Northwest/Mission Hills/Mission Valley/Morena/Normal Heights/Old Town/Serra Mesa"/>
    <s v="Urban"/>
  </r>
  <r>
    <n v="106370730"/>
    <s v="370730"/>
    <x v="323"/>
    <s v="4647 ZION AVENUE"/>
    <s v="SAN DIEGO"/>
    <s v="92120"/>
    <x v="35"/>
    <x v="1"/>
    <x v="62"/>
    <x v="33"/>
    <x v="1"/>
    <x v="0"/>
    <n v="26776"/>
    <m/>
    <m/>
    <m/>
    <m/>
    <m/>
    <n v="11130"/>
    <n v="15646"/>
    <m/>
    <m/>
    <n v="4559"/>
    <n v="373"/>
    <n v="634"/>
    <n v="2401"/>
    <n v="3165"/>
    <n v="1570"/>
    <n v="2590"/>
    <n v="3760"/>
    <n v="3756"/>
    <n v="3967"/>
    <n v="1"/>
    <n v="15476"/>
    <n v="1876"/>
    <n v="6805"/>
    <n v="2475"/>
    <n v="47"/>
    <n v="34"/>
    <n v="63"/>
    <n v="19956"/>
    <n v="167"/>
    <n v="236"/>
    <n v="287"/>
    <n v="697"/>
    <n v="234"/>
    <n v="4345"/>
    <m/>
    <n v="854"/>
    <m/>
    <n v="12530"/>
    <n v="14246"/>
    <m/>
    <n v="4046"/>
    <n v="18373"/>
    <n v="4356"/>
    <n v="1"/>
    <n v="18925"/>
    <m/>
    <m/>
    <m/>
    <n v="475"/>
    <n v="143"/>
    <n v="2311"/>
    <n v="63"/>
    <n v="2"/>
    <n v="119"/>
    <n v="568"/>
    <n v="4064"/>
    <n v="106"/>
    <m/>
    <n v="2719"/>
    <n v="24057"/>
    <m/>
    <n v="9741"/>
    <n v="1297"/>
    <n v="15225"/>
    <n v="43"/>
    <m/>
    <n v="17"/>
    <m/>
    <n v="452"/>
    <m/>
    <n v="1"/>
    <n v="1821"/>
    <n v="1150"/>
    <n v="803"/>
    <n v="288"/>
    <n v="285"/>
    <n v="377"/>
    <n v="2925"/>
    <n v="1310"/>
    <n v="2673"/>
    <n v="1025"/>
    <n v="4595"/>
    <n v="385"/>
    <n v="1392"/>
    <n v="110"/>
    <n v="75"/>
    <n v="718"/>
    <n v="2271"/>
    <n v="216"/>
    <n v="4357"/>
    <n v="536"/>
    <n v="75"/>
    <n v="9"/>
    <n v="10"/>
    <n v="212"/>
    <n v="373"/>
    <n v="859"/>
    <n v="72"/>
    <n v="2459"/>
    <n v="407"/>
    <n v="1454"/>
    <n v="277"/>
    <n v="4252"/>
    <n v="2411"/>
    <n v="483"/>
    <n v="2466"/>
    <n v="160"/>
    <n v="10261"/>
    <n v="51"/>
    <n v="24"/>
    <n v="58"/>
    <n v="1438"/>
    <n v="847"/>
    <m/>
    <n v="60"/>
    <n v="35"/>
    <n v="218"/>
    <n v="1272"/>
    <n v="44"/>
    <n v="21"/>
    <n v="19"/>
    <m/>
    <n v="61"/>
    <n v="22628"/>
    <n v="100362"/>
    <s v="Allied Gardens/Del Cerro/Grantville/Miramar/Tierrasanta"/>
    <s v="Urban"/>
  </r>
  <r>
    <n v="106370744"/>
    <s v="370744"/>
    <x v="324"/>
    <s v="4077 FIFTH AVENUE"/>
    <s v="SAN DIEGO"/>
    <s v="92103-2180"/>
    <x v="35"/>
    <x v="6"/>
    <x v="63"/>
    <x v="33"/>
    <x v="1"/>
    <x v="1"/>
    <n v="33635"/>
    <m/>
    <n v="1748"/>
    <m/>
    <m/>
    <m/>
    <n v="15939"/>
    <n v="19444"/>
    <m/>
    <m/>
    <n v="3788"/>
    <m/>
    <n v="768"/>
    <n v="4290"/>
    <n v="3755"/>
    <n v="3425"/>
    <n v="5189"/>
    <n v="5131"/>
    <n v="4222"/>
    <n v="4815"/>
    <m/>
    <n v="14073"/>
    <n v="3127"/>
    <n v="15149"/>
    <n v="1916"/>
    <n v="53"/>
    <n v="759"/>
    <n v="306"/>
    <n v="28611"/>
    <n v="26"/>
    <n v="495"/>
    <n v="421"/>
    <n v="393"/>
    <n v="60"/>
    <n v="3720"/>
    <n v="6"/>
    <n v="1651"/>
    <m/>
    <n v="21612"/>
    <n v="13771"/>
    <m/>
    <n v="3768"/>
    <n v="27884"/>
    <n v="3731"/>
    <m/>
    <n v="24373"/>
    <n v="26"/>
    <n v="161"/>
    <m/>
    <n v="548"/>
    <n v="205"/>
    <n v="4691"/>
    <n v="333"/>
    <n v="44"/>
    <n v="550"/>
    <n v="657"/>
    <n v="3748"/>
    <n v="47"/>
    <m/>
    <n v="1830"/>
    <n v="33553"/>
    <m/>
    <n v="12744"/>
    <n v="13646"/>
    <n v="6304"/>
    <n v="374"/>
    <n v="43"/>
    <n v="299"/>
    <m/>
    <n v="1967"/>
    <n v="6"/>
    <m/>
    <n v="2646"/>
    <n v="1311"/>
    <n v="1888"/>
    <n v="275"/>
    <n v="2144"/>
    <n v="766"/>
    <n v="4033"/>
    <n v="1980"/>
    <n v="3568"/>
    <n v="1279"/>
    <n v="4126"/>
    <n v="875"/>
    <n v="1458"/>
    <n v="47"/>
    <n v="55"/>
    <n v="803"/>
    <n v="4091"/>
    <n v="308"/>
    <n v="3730"/>
    <n v="354"/>
    <n v="72"/>
    <n v="42"/>
    <n v="12"/>
    <n v="225"/>
    <n v="521"/>
    <n v="2757"/>
    <n v="95"/>
    <n v="3804"/>
    <n v="438"/>
    <n v="276"/>
    <n v="365"/>
    <n v="3728"/>
    <n v="2583"/>
    <n v="994"/>
    <n v="6653"/>
    <n v="114"/>
    <n v="12350"/>
    <n v="656"/>
    <n v="106"/>
    <n v="163"/>
    <n v="1789"/>
    <n v="1810"/>
    <n v="2"/>
    <n v="74"/>
    <n v="75"/>
    <n v="500"/>
    <n v="1552"/>
    <n v="245"/>
    <n v="446"/>
    <n v="79"/>
    <m/>
    <n v="118"/>
    <n v="27768"/>
    <n v="147546"/>
    <s v="Bay Park/Five Points/Hillcrest Northwest/Mission Hills/Mission Valley/Morena/Normal Heights/Old Town/Serra Mesa"/>
    <s v="Urban"/>
  </r>
  <r>
    <n v="106370745"/>
    <s v="370745"/>
    <x v="325"/>
    <s v="7850 VISTA HILL AVENUE"/>
    <s v="SAN DIEGO"/>
    <s v="92123"/>
    <x v="35"/>
    <x v="4"/>
    <x v="62"/>
    <x v="33"/>
    <x v="1"/>
    <x v="0"/>
    <m/>
    <m/>
    <n v="5437"/>
    <m/>
    <m/>
    <m/>
    <n v="2433"/>
    <n v="3004"/>
    <m/>
    <m/>
    <m/>
    <n v="34"/>
    <n v="1344"/>
    <n v="961"/>
    <n v="712"/>
    <n v="845"/>
    <n v="858"/>
    <n v="434"/>
    <n v="158"/>
    <n v="91"/>
    <m/>
    <n v="3291"/>
    <n v="316"/>
    <n v="1107"/>
    <n v="225"/>
    <n v="28"/>
    <n v="360"/>
    <n v="110"/>
    <n v="2504"/>
    <n v="11"/>
    <m/>
    <n v="10"/>
    <n v="246"/>
    <n v="38"/>
    <m/>
    <n v="3"/>
    <n v="2625"/>
    <m/>
    <m/>
    <n v="5437"/>
    <m/>
    <n v="12"/>
    <n v="5425"/>
    <m/>
    <m/>
    <n v="4587"/>
    <n v="2"/>
    <m/>
    <m/>
    <n v="55"/>
    <n v="156"/>
    <n v="84"/>
    <n v="317"/>
    <n v="7"/>
    <n v="211"/>
    <m/>
    <n v="17"/>
    <n v="1"/>
    <m/>
    <n v="35"/>
    <n v="5402"/>
    <m/>
    <n v="1101"/>
    <n v="485"/>
    <n v="3007"/>
    <n v="19"/>
    <n v="138"/>
    <n v="224"/>
    <m/>
    <n v="453"/>
    <n v="10"/>
    <m/>
    <m/>
    <m/>
    <m/>
    <m/>
    <n v="5335"/>
    <n v="76"/>
    <n v="1"/>
    <m/>
    <m/>
    <m/>
    <n v="25"/>
    <m/>
    <m/>
    <m/>
    <m/>
    <m/>
    <m/>
    <m/>
    <m/>
    <m/>
    <m/>
    <m/>
    <m/>
    <n v="1"/>
    <m/>
    <n v="1"/>
    <m/>
    <m/>
    <n v="1"/>
    <m/>
    <m/>
    <m/>
    <m/>
    <n v="1"/>
    <n v="1705"/>
    <m/>
    <n v="3728"/>
    <m/>
    <m/>
    <n v="19"/>
    <n v="25"/>
    <n v="27"/>
    <n v="1"/>
    <m/>
    <n v="2"/>
    <n v="13"/>
    <n v="390"/>
    <n v="53"/>
    <n v="5"/>
    <n v="2"/>
    <m/>
    <n v="60"/>
    <n v="4840"/>
    <n v="38022"/>
    <s v="Bay Park/Five Points/Hillcrest Northwest/Mission Hills/Mission Valley/Morena/Normal Heights/Old Town/Serra Mesa"/>
    <s v="Urban"/>
  </r>
  <r>
    <n v="106370749"/>
    <s v="370749"/>
    <x v="326"/>
    <s v="7050 PARKWAY DRIVE"/>
    <s v="LA MESA"/>
    <s v="91942"/>
    <x v="35"/>
    <x v="3"/>
    <x v="62"/>
    <x v="34"/>
    <x v="2"/>
    <x v="0"/>
    <m/>
    <m/>
    <n v="2052"/>
    <n v="195"/>
    <m/>
    <m/>
    <n v="1368"/>
    <n v="879"/>
    <m/>
    <m/>
    <m/>
    <m/>
    <n v="110"/>
    <n v="376"/>
    <n v="427"/>
    <n v="500"/>
    <n v="488"/>
    <n v="242"/>
    <n v="73"/>
    <n v="31"/>
    <m/>
    <n v="1338"/>
    <n v="226"/>
    <n v="491"/>
    <n v="30"/>
    <n v="7"/>
    <n v="49"/>
    <n v="106"/>
    <n v="1441"/>
    <n v="2"/>
    <m/>
    <n v="7"/>
    <m/>
    <n v="495"/>
    <m/>
    <n v="302"/>
    <m/>
    <m/>
    <m/>
    <n v="2247"/>
    <m/>
    <n v="1"/>
    <n v="2246"/>
    <m/>
    <m/>
    <n v="1535"/>
    <m/>
    <m/>
    <m/>
    <n v="36"/>
    <n v="22"/>
    <n v="233"/>
    <n v="126"/>
    <n v="288"/>
    <n v="2"/>
    <m/>
    <m/>
    <n v="5"/>
    <m/>
    <m/>
    <n v="2247"/>
    <m/>
    <n v="1318"/>
    <n v="205"/>
    <n v="404"/>
    <m/>
    <m/>
    <n v="300"/>
    <m/>
    <n v="18"/>
    <n v="2"/>
    <m/>
    <m/>
    <m/>
    <m/>
    <m/>
    <n v="2247"/>
    <m/>
    <m/>
    <m/>
    <m/>
    <m/>
    <m/>
    <m/>
    <m/>
    <m/>
    <m/>
    <m/>
    <m/>
    <m/>
    <m/>
    <m/>
    <m/>
    <m/>
    <m/>
    <m/>
    <m/>
    <m/>
    <m/>
    <m/>
    <m/>
    <m/>
    <m/>
    <m/>
    <m/>
    <m/>
    <n v="357"/>
    <m/>
    <n v="1890"/>
    <m/>
    <m/>
    <m/>
    <m/>
    <m/>
    <m/>
    <m/>
    <m/>
    <m/>
    <m/>
    <m/>
    <m/>
    <m/>
    <m/>
    <m/>
    <n v="2247"/>
    <n v="21929"/>
    <s v="La Mesa/Rolando South"/>
    <s v="Urban"/>
  </r>
  <r>
    <n v="106370755"/>
    <s v="370755"/>
    <x v="327"/>
    <s v="555 E. VALLEY PARKWAY"/>
    <s v="ESCONDIDO"/>
    <s v="92025"/>
    <x v="35"/>
    <x v="0"/>
    <x v="55"/>
    <x v="34"/>
    <x v="3"/>
    <x v="0"/>
    <n v="25035"/>
    <m/>
    <n v="1472"/>
    <m/>
    <n v="528"/>
    <m/>
    <n v="11792"/>
    <n v="15243"/>
    <m/>
    <m/>
    <n v="3257"/>
    <m/>
    <n v="521"/>
    <n v="3030"/>
    <n v="2639"/>
    <n v="2161"/>
    <n v="3496"/>
    <n v="4086"/>
    <n v="3508"/>
    <n v="4336"/>
    <n v="1"/>
    <n v="16664"/>
    <n v="781"/>
    <n v="7361"/>
    <n v="1108"/>
    <n v="344"/>
    <n v="655"/>
    <n v="122"/>
    <n v="20099"/>
    <n v="713"/>
    <n v="12"/>
    <n v="648"/>
    <n v="914"/>
    <n v="73"/>
    <n v="3231"/>
    <n v="25"/>
    <n v="1320"/>
    <m/>
    <n v="14615"/>
    <n v="12420"/>
    <m/>
    <n v="4572"/>
    <n v="19178"/>
    <n v="3237"/>
    <n v="48"/>
    <n v="17280"/>
    <n v="47"/>
    <n v="410"/>
    <n v="5"/>
    <n v="774"/>
    <n v="112"/>
    <n v="2965"/>
    <n v="380"/>
    <n v="15"/>
    <n v="216"/>
    <n v="667"/>
    <n v="4137"/>
    <n v="20"/>
    <n v="7"/>
    <n v="2245"/>
    <n v="24790"/>
    <m/>
    <n v="10235"/>
    <n v="7347"/>
    <n v="8407"/>
    <n v="150"/>
    <n v="108"/>
    <n v="226"/>
    <m/>
    <n v="560"/>
    <m/>
    <n v="2"/>
    <n v="1507"/>
    <n v="894"/>
    <n v="680"/>
    <n v="204"/>
    <n v="1642"/>
    <n v="451"/>
    <n v="3457"/>
    <n v="1572"/>
    <n v="2439"/>
    <n v="1018"/>
    <n v="3386"/>
    <n v="471"/>
    <n v="2311"/>
    <n v="31"/>
    <n v="11"/>
    <n v="568"/>
    <n v="2561"/>
    <n v="593"/>
    <n v="3239"/>
    <n v="402"/>
    <n v="28"/>
    <n v="18"/>
    <n v="4"/>
    <n v="37"/>
    <n v="385"/>
    <n v="1768"/>
    <n v="53"/>
    <n v="2082"/>
    <n v="433"/>
    <n v="533"/>
    <n v="178"/>
    <n v="3200"/>
    <n v="2880"/>
    <n v="433"/>
    <n v="1847"/>
    <n v="47"/>
    <n v="12707"/>
    <n v="537"/>
    <n v="67"/>
    <n v="132"/>
    <n v="1292"/>
    <n v="1226"/>
    <n v="1"/>
    <n v="67"/>
    <n v="74"/>
    <n v="228"/>
    <n v="1115"/>
    <n v="114"/>
    <n v="86"/>
    <n v="39"/>
    <m/>
    <n v="268"/>
    <n v="21789"/>
    <n v="102398"/>
    <s v="Escondido Central and South/San Marcos Central and East"/>
    <s v="Urban"/>
  </r>
  <r>
    <n v="106370759"/>
    <s v="370759"/>
    <x v="328"/>
    <s v="2400 EAST FOURTH STREET"/>
    <s v="NATIONAL CITY"/>
    <s v="91950"/>
    <x v="35"/>
    <x v="0"/>
    <x v="62"/>
    <x v="10"/>
    <x v="2"/>
    <x v="0"/>
    <n v="4715"/>
    <m/>
    <n v="1909"/>
    <m/>
    <n v="129"/>
    <m/>
    <n v="3054"/>
    <n v="3699"/>
    <m/>
    <m/>
    <n v="1017"/>
    <m/>
    <n v="51"/>
    <n v="632"/>
    <n v="1029"/>
    <n v="775"/>
    <n v="907"/>
    <n v="770"/>
    <n v="775"/>
    <n v="797"/>
    <m/>
    <n v="2062"/>
    <n v="792"/>
    <n v="3028"/>
    <n v="842"/>
    <n v="1"/>
    <n v="16"/>
    <n v="12"/>
    <n v="4792"/>
    <n v="105"/>
    <m/>
    <n v="497"/>
    <n v="113"/>
    <n v="228"/>
    <n v="1016"/>
    <n v="1"/>
    <n v="1"/>
    <m/>
    <n v="3629"/>
    <n v="3124"/>
    <m/>
    <n v="1164"/>
    <n v="4572"/>
    <n v="1017"/>
    <m/>
    <n v="4867"/>
    <n v="24"/>
    <n v="315"/>
    <m/>
    <n v="193"/>
    <n v="98"/>
    <n v="950"/>
    <m/>
    <n v="1"/>
    <n v="67"/>
    <n v="52"/>
    <n v="186"/>
    <m/>
    <m/>
    <n v="12"/>
    <n v="6741"/>
    <m/>
    <n v="3775"/>
    <n v="200"/>
    <n v="570"/>
    <n v="19"/>
    <n v="15"/>
    <n v="109"/>
    <n v="90"/>
    <n v="1974"/>
    <m/>
    <n v="1"/>
    <n v="476"/>
    <n v="41"/>
    <n v="170"/>
    <n v="27"/>
    <n v="1940"/>
    <n v="96"/>
    <n v="567"/>
    <n v="262"/>
    <n v="308"/>
    <n v="225"/>
    <n v="1042"/>
    <n v="44"/>
    <n v="88"/>
    <n v="1"/>
    <m/>
    <n v="159"/>
    <n v="155"/>
    <n v="135"/>
    <n v="1017"/>
    <n v="16"/>
    <m/>
    <n v="4"/>
    <m/>
    <n v="3"/>
    <n v="30"/>
    <n v="307"/>
    <m/>
    <n v="211"/>
    <n v="11"/>
    <n v="26"/>
    <n v="10"/>
    <n v="1019"/>
    <n v="121"/>
    <n v="64"/>
    <n v="631"/>
    <n v="2"/>
    <n v="4298"/>
    <m/>
    <m/>
    <n v="16"/>
    <n v="88"/>
    <n v="132"/>
    <n v="2"/>
    <n v="6"/>
    <n v="4"/>
    <n v="91"/>
    <n v="121"/>
    <n v="96"/>
    <n v="19"/>
    <n v="10"/>
    <m/>
    <n v="3"/>
    <n v="6165"/>
    <n v="34382"/>
    <s v="Encanto/Lemon Grove Northwest/Lincoln Acres/National City East/Paradise Hills Southwest"/>
    <s v="Urban"/>
  </r>
  <r>
    <n v="106370771"/>
    <s v="370771"/>
    <x v="329"/>
    <s v="9888 GENESEE AVENUE"/>
    <s v="LA JOLLA"/>
    <s v="92037"/>
    <x v="35"/>
    <x v="1"/>
    <x v="63"/>
    <x v="33"/>
    <x v="1"/>
    <x v="0"/>
    <n v="19295"/>
    <m/>
    <m/>
    <m/>
    <m/>
    <m/>
    <n v="7493"/>
    <n v="11802"/>
    <m/>
    <m/>
    <n v="3911"/>
    <m/>
    <n v="189"/>
    <n v="1471"/>
    <n v="3492"/>
    <n v="1450"/>
    <n v="1913"/>
    <n v="2110"/>
    <n v="1935"/>
    <n v="2824"/>
    <m/>
    <n v="13390"/>
    <n v="445"/>
    <n v="1765"/>
    <n v="2506"/>
    <n v="38"/>
    <n v="985"/>
    <n v="166"/>
    <n v="14255"/>
    <n v="6"/>
    <n v="293"/>
    <n v="169"/>
    <n v="488"/>
    <n v="8"/>
    <n v="3780"/>
    <m/>
    <n v="296"/>
    <m/>
    <n v="7255"/>
    <n v="12040"/>
    <m/>
    <n v="3626"/>
    <n v="11887"/>
    <n v="3782"/>
    <m/>
    <n v="13699"/>
    <m/>
    <m/>
    <n v="1"/>
    <n v="837"/>
    <n v="313"/>
    <n v="1910"/>
    <n v="3"/>
    <n v="6"/>
    <n v="103"/>
    <n v="387"/>
    <n v="2008"/>
    <n v="28"/>
    <m/>
    <n v="2166"/>
    <n v="17129"/>
    <m/>
    <n v="5872"/>
    <n v="1130"/>
    <n v="11112"/>
    <n v="188"/>
    <n v="14"/>
    <n v="621"/>
    <m/>
    <n v="358"/>
    <m/>
    <m/>
    <n v="728"/>
    <n v="927"/>
    <n v="432"/>
    <n v="62"/>
    <n v="117"/>
    <n v="288"/>
    <n v="2345"/>
    <n v="549"/>
    <n v="1401"/>
    <n v="457"/>
    <n v="3896"/>
    <n v="123"/>
    <n v="1226"/>
    <n v="48"/>
    <n v="69"/>
    <n v="167"/>
    <n v="2549"/>
    <n v="129"/>
    <n v="3782"/>
    <n v="412"/>
    <n v="40"/>
    <n v="41"/>
    <n v="9"/>
    <n v="156"/>
    <n v="219"/>
    <n v="1836"/>
    <n v="22"/>
    <n v="1623"/>
    <n v="147"/>
    <n v="972"/>
    <n v="567"/>
    <n v="3699"/>
    <n v="1850"/>
    <n v="469"/>
    <n v="1603"/>
    <n v="69"/>
    <n v="5561"/>
    <n v="483"/>
    <n v="141"/>
    <n v="90"/>
    <n v="1096"/>
    <n v="1113"/>
    <m/>
    <n v="24"/>
    <n v="36"/>
    <n v="168"/>
    <n v="615"/>
    <n v="69"/>
    <n v="96"/>
    <n v="15"/>
    <m/>
    <n v="39"/>
    <n v="15310"/>
    <n v="72329"/>
    <s v="Crown Point/Del Mar/La Jolla/Pacific Beach"/>
    <s v="Urban"/>
  </r>
  <r>
    <n v="106370780"/>
    <s v="370780"/>
    <x v="330"/>
    <s v="4002 VISTA WAY"/>
    <s v="OCEANSIDE"/>
    <s v="92056"/>
    <x v="35"/>
    <x v="1"/>
    <x v="64"/>
    <x v="28"/>
    <x v="3"/>
    <x v="0"/>
    <n v="16425"/>
    <m/>
    <n v="1328"/>
    <m/>
    <n v="169"/>
    <m/>
    <n v="7576"/>
    <n v="10346"/>
    <m/>
    <m/>
    <n v="2704"/>
    <m/>
    <n v="355"/>
    <n v="2378"/>
    <n v="1848"/>
    <n v="1434"/>
    <n v="2192"/>
    <n v="2117"/>
    <n v="1954"/>
    <n v="2940"/>
    <m/>
    <n v="9264"/>
    <n v="710"/>
    <n v="5970"/>
    <n v="693"/>
    <n v="32"/>
    <n v="994"/>
    <n v="259"/>
    <n v="13208"/>
    <n v="471"/>
    <n v="10"/>
    <n v="550"/>
    <n v="387"/>
    <n v="42"/>
    <n v="2633"/>
    <n v="522"/>
    <n v="95"/>
    <n v="4"/>
    <n v="9662"/>
    <n v="8256"/>
    <n v="4"/>
    <n v="2304"/>
    <n v="12952"/>
    <n v="2660"/>
    <n v="6"/>
    <n v="11406"/>
    <n v="36"/>
    <n v="212"/>
    <n v="3"/>
    <n v="215"/>
    <n v="117"/>
    <n v="1958"/>
    <n v="467"/>
    <n v="550"/>
    <n v="179"/>
    <n v="384"/>
    <n v="2253"/>
    <n v="142"/>
    <m/>
    <n v="1615"/>
    <n v="16307"/>
    <m/>
    <n v="6669"/>
    <n v="7230"/>
    <n v="2549"/>
    <n v="121"/>
    <n v="36"/>
    <n v="916"/>
    <m/>
    <n v="396"/>
    <n v="5"/>
    <m/>
    <n v="1275"/>
    <n v="480"/>
    <n v="508"/>
    <n v="137"/>
    <n v="1441"/>
    <n v="266"/>
    <n v="2239"/>
    <n v="968"/>
    <n v="1275"/>
    <n v="634"/>
    <n v="2865"/>
    <n v="294"/>
    <n v="985"/>
    <n v="28"/>
    <n v="46"/>
    <n v="347"/>
    <n v="1209"/>
    <n v="276"/>
    <n v="2649"/>
    <n v="230"/>
    <n v="18"/>
    <n v="3"/>
    <m/>
    <n v="29"/>
    <n v="257"/>
    <n v="1608"/>
    <n v="44"/>
    <n v="1057"/>
    <n v="192"/>
    <n v="54"/>
    <n v="198"/>
    <n v="2633"/>
    <n v="1531"/>
    <n v="200"/>
    <n v="2350"/>
    <n v="67"/>
    <n v="7451"/>
    <n v="29"/>
    <n v="6"/>
    <n v="93"/>
    <n v="995"/>
    <n v="693"/>
    <n v="2"/>
    <n v="22"/>
    <n v="31"/>
    <n v="198"/>
    <n v="1106"/>
    <n v="176"/>
    <n v="36"/>
    <n v="23"/>
    <m/>
    <n v="76"/>
    <n v="14436"/>
    <n v="76444"/>
    <s v="Oceanside East/San Marcos West/Vista"/>
    <s v="Urban"/>
  </r>
  <r>
    <n v="106370782"/>
    <s v="370782"/>
    <x v="331"/>
    <s v="200 WEST ARBOR DRIVE"/>
    <s v="SAN DIEGO"/>
    <s v="92103"/>
    <x v="35"/>
    <x v="1"/>
    <x v="63"/>
    <x v="33"/>
    <x v="4"/>
    <x v="1"/>
    <n v="28216"/>
    <m/>
    <n v="891"/>
    <m/>
    <m/>
    <m/>
    <n v="14641"/>
    <n v="14462"/>
    <m/>
    <n v="4"/>
    <n v="2538"/>
    <n v="77"/>
    <n v="514"/>
    <n v="3308"/>
    <n v="3904"/>
    <n v="3354"/>
    <n v="5255"/>
    <n v="4797"/>
    <n v="3000"/>
    <n v="2356"/>
    <n v="4"/>
    <n v="14961"/>
    <n v="2583"/>
    <n v="7507"/>
    <n v="1671"/>
    <n v="102"/>
    <n v="1877"/>
    <n v="406"/>
    <n v="23480"/>
    <n v="24"/>
    <n v="464"/>
    <n v="529"/>
    <n v="1144"/>
    <n v="71"/>
    <n v="2500"/>
    <n v="357"/>
    <n v="538"/>
    <m/>
    <n v="14668"/>
    <n v="14439"/>
    <m/>
    <n v="5604"/>
    <n v="20994"/>
    <n v="2509"/>
    <m/>
    <n v="20849"/>
    <n v="34"/>
    <n v="528"/>
    <m/>
    <n v="382"/>
    <m/>
    <n v="2555"/>
    <n v="158"/>
    <n v="485"/>
    <m/>
    <n v="559"/>
    <n v="3555"/>
    <n v="2"/>
    <m/>
    <n v="1527"/>
    <n v="27580"/>
    <m/>
    <n v="9592"/>
    <n v="8300"/>
    <n v="7402"/>
    <n v="167"/>
    <n v="473"/>
    <n v="980"/>
    <n v="6"/>
    <n v="2024"/>
    <n v="163"/>
    <m/>
    <n v="1950"/>
    <n v="2322"/>
    <n v="847"/>
    <n v="344"/>
    <n v="1171"/>
    <n v="736"/>
    <n v="3505"/>
    <n v="1117"/>
    <n v="2263"/>
    <n v="1144"/>
    <n v="2945"/>
    <n v="418"/>
    <n v="1631"/>
    <n v="78"/>
    <n v="11"/>
    <n v="742"/>
    <n v="4504"/>
    <n v="870"/>
    <n v="2509"/>
    <n v="1133"/>
    <n v="133"/>
    <n v="105"/>
    <n v="26"/>
    <n v="246"/>
    <n v="653"/>
    <n v="2887"/>
    <n v="322"/>
    <n v="2685"/>
    <n v="670"/>
    <n v="168"/>
    <n v="341"/>
    <n v="2477"/>
    <n v="2387"/>
    <n v="1295"/>
    <n v="2969"/>
    <n v="227"/>
    <n v="10383"/>
    <n v="774"/>
    <n v="121"/>
    <n v="92"/>
    <n v="2436"/>
    <n v="1809"/>
    <n v="121"/>
    <n v="62"/>
    <n v="76"/>
    <n v="592"/>
    <n v="1638"/>
    <n v="193"/>
    <n v="562"/>
    <n v="54"/>
    <m/>
    <n v="165"/>
    <n v="20412"/>
    <n v="172318"/>
    <s v="Bay Park/Five Points/Hillcrest Northwest/Mission Hills/Mission Valley/Morena/Normal Heights/Old Town/Serra Mesa"/>
    <s v="Urban"/>
  </r>
  <r>
    <n v="106370787"/>
    <s v="370787"/>
    <x v="332"/>
    <s v="5550 UNIVERSITY AVENUE"/>
    <s v="SAN DIEGO"/>
    <s v="92105"/>
    <x v="35"/>
    <x v="4"/>
    <x v="62"/>
    <x v="33"/>
    <x v="2"/>
    <x v="0"/>
    <n v="454"/>
    <m/>
    <m/>
    <m/>
    <m/>
    <m/>
    <n v="241"/>
    <n v="213"/>
    <m/>
    <m/>
    <m/>
    <m/>
    <m/>
    <n v="14"/>
    <n v="21"/>
    <n v="31"/>
    <n v="72"/>
    <n v="110"/>
    <n v="113"/>
    <n v="93"/>
    <m/>
    <n v="235"/>
    <n v="54"/>
    <n v="113"/>
    <n v="50"/>
    <n v="1"/>
    <n v="1"/>
    <m/>
    <n v="36"/>
    <n v="4"/>
    <n v="1"/>
    <n v="83"/>
    <n v="326"/>
    <n v="4"/>
    <m/>
    <m/>
    <m/>
    <m/>
    <m/>
    <n v="454"/>
    <m/>
    <n v="454"/>
    <m/>
    <m/>
    <m/>
    <n v="74"/>
    <m/>
    <n v="3"/>
    <m/>
    <n v="27"/>
    <m/>
    <n v="256"/>
    <n v="2"/>
    <m/>
    <n v="14"/>
    <n v="51"/>
    <n v="27"/>
    <m/>
    <m/>
    <n v="226"/>
    <n v="228"/>
    <m/>
    <n v="335"/>
    <n v="83"/>
    <n v="19"/>
    <n v="1"/>
    <m/>
    <m/>
    <m/>
    <n v="1"/>
    <n v="15"/>
    <m/>
    <n v="106"/>
    <n v="7"/>
    <n v="23"/>
    <n v="1"/>
    <n v="1"/>
    <n v="7"/>
    <n v="30"/>
    <n v="129"/>
    <n v="20"/>
    <n v="25"/>
    <m/>
    <n v="50"/>
    <n v="7"/>
    <m/>
    <m/>
    <n v="1"/>
    <n v="41"/>
    <n v="6"/>
    <m/>
    <m/>
    <m/>
    <m/>
    <m/>
    <m/>
    <n v="27"/>
    <n v="54"/>
    <m/>
    <n v="23"/>
    <m/>
    <m/>
    <n v="21"/>
    <m/>
    <n v="11"/>
    <n v="38"/>
    <n v="152"/>
    <m/>
    <n v="128"/>
    <m/>
    <m/>
    <m/>
    <n v="60"/>
    <n v="2"/>
    <n v="1"/>
    <m/>
    <m/>
    <n v="33"/>
    <n v="27"/>
    <m/>
    <m/>
    <m/>
    <m/>
    <n v="6"/>
    <n v="325"/>
    <n v="12007"/>
    <s v="La Mesa/Rolando South"/>
    <s v="Urban"/>
  </r>
  <r>
    <n v="106370875"/>
    <s v="370875"/>
    <x v="333"/>
    <s v="751 MEDICAL CENTER COURT"/>
    <s v="CHULA VISTA"/>
    <s v="91911"/>
    <x v="35"/>
    <x v="1"/>
    <x v="62"/>
    <x v="10"/>
    <x v="1"/>
    <x v="0"/>
    <n v="16927"/>
    <n v="643"/>
    <m/>
    <m/>
    <m/>
    <m/>
    <n v="6814"/>
    <n v="10756"/>
    <m/>
    <m/>
    <n v="2770"/>
    <m/>
    <n v="308"/>
    <n v="2115"/>
    <n v="1803"/>
    <n v="1234"/>
    <n v="1665"/>
    <n v="2038"/>
    <n v="2436"/>
    <n v="3201"/>
    <m/>
    <n v="3094"/>
    <n v="721"/>
    <n v="10648"/>
    <n v="1695"/>
    <n v="14"/>
    <n v="1336"/>
    <n v="62"/>
    <n v="13661"/>
    <n v="117"/>
    <n v="5"/>
    <n v="315"/>
    <n v="726"/>
    <n v="11"/>
    <n v="2692"/>
    <n v="14"/>
    <n v="29"/>
    <m/>
    <n v="9995"/>
    <n v="7575"/>
    <m/>
    <n v="2539"/>
    <n v="12307"/>
    <n v="2701"/>
    <n v="23"/>
    <n v="12303"/>
    <n v="120"/>
    <n v="11"/>
    <n v="479"/>
    <n v="365"/>
    <n v="75"/>
    <n v="1591"/>
    <n v="108"/>
    <n v="45"/>
    <n v="176"/>
    <n v="382"/>
    <n v="1883"/>
    <n v="32"/>
    <m/>
    <n v="911"/>
    <n v="16656"/>
    <n v="3"/>
    <n v="6626"/>
    <n v="6984"/>
    <n v="2794"/>
    <n v="22"/>
    <n v="33"/>
    <n v="379"/>
    <m/>
    <n v="728"/>
    <n v="4"/>
    <m/>
    <n v="1330"/>
    <n v="596"/>
    <n v="641"/>
    <n v="177"/>
    <n v="86"/>
    <n v="303"/>
    <n v="2471"/>
    <n v="1031"/>
    <n v="1607"/>
    <n v="766"/>
    <n v="3034"/>
    <n v="365"/>
    <n v="381"/>
    <n v="13"/>
    <n v="66"/>
    <n v="472"/>
    <n v="886"/>
    <n v="644"/>
    <n v="2701"/>
    <n v="178"/>
    <n v="9"/>
    <n v="20"/>
    <n v="1"/>
    <n v="33"/>
    <n v="328"/>
    <n v="1735"/>
    <n v="43"/>
    <n v="1520"/>
    <n v="126"/>
    <n v="35"/>
    <n v="309"/>
    <n v="2681"/>
    <n v="666"/>
    <n v="232"/>
    <n v="4520"/>
    <n v="163"/>
    <n v="4971"/>
    <n v="27"/>
    <n v="5"/>
    <n v="39"/>
    <n v="967"/>
    <n v="540"/>
    <n v="1"/>
    <n v="28"/>
    <n v="30"/>
    <n v="196"/>
    <n v="1174"/>
    <n v="24"/>
    <n v="29"/>
    <n v="27"/>
    <m/>
    <n v="36"/>
    <n v="14447"/>
    <n v="102758"/>
    <s v="Cockatoo Grove/Eastlake Greens/Otay Mesa"/>
    <s v="Urban"/>
  </r>
  <r>
    <n v="106370977"/>
    <s v="370977"/>
    <x v="334"/>
    <s v="15615 POMERADO ROAD"/>
    <s v="POWAY"/>
    <s v="92064"/>
    <x v="35"/>
    <x v="0"/>
    <x v="65"/>
    <x v="34"/>
    <x v="3"/>
    <x v="0"/>
    <n v="7382"/>
    <n v="551"/>
    <n v="195"/>
    <m/>
    <m/>
    <m/>
    <n v="2944"/>
    <n v="5184"/>
    <m/>
    <m/>
    <n v="1464"/>
    <m/>
    <n v="71"/>
    <n v="762"/>
    <n v="1080"/>
    <n v="487"/>
    <n v="771"/>
    <n v="822"/>
    <n v="964"/>
    <n v="1707"/>
    <m/>
    <n v="5782"/>
    <n v="186"/>
    <n v="845"/>
    <n v="793"/>
    <n v="46"/>
    <n v="331"/>
    <n v="145"/>
    <n v="5262"/>
    <n v="265"/>
    <n v="7"/>
    <n v="525"/>
    <n v="469"/>
    <n v="47"/>
    <n v="1457"/>
    <m/>
    <n v="96"/>
    <m/>
    <n v="3663"/>
    <n v="4465"/>
    <m/>
    <n v="1707"/>
    <n v="4944"/>
    <n v="1460"/>
    <n v="17"/>
    <n v="5395"/>
    <n v="80"/>
    <n v="18"/>
    <n v="206"/>
    <n v="265"/>
    <n v="100"/>
    <n v="781"/>
    <n v="131"/>
    <n v="1"/>
    <n v="37"/>
    <n v="252"/>
    <n v="861"/>
    <n v="1"/>
    <m/>
    <n v="1056"/>
    <n v="7072"/>
    <m/>
    <n v="3096"/>
    <n v="1360"/>
    <n v="3192"/>
    <n v="31"/>
    <n v="23"/>
    <n v="264"/>
    <m/>
    <n v="162"/>
    <m/>
    <m/>
    <n v="552"/>
    <n v="163"/>
    <n v="338"/>
    <n v="39"/>
    <n v="196"/>
    <n v="132"/>
    <n v="565"/>
    <n v="581"/>
    <n v="663"/>
    <n v="286"/>
    <n v="1492"/>
    <n v="102"/>
    <n v="449"/>
    <n v="3"/>
    <n v="4"/>
    <n v="129"/>
    <n v="477"/>
    <n v="497"/>
    <n v="1460"/>
    <n v="44"/>
    <n v="24"/>
    <n v="4"/>
    <m/>
    <n v="26"/>
    <n v="81"/>
    <n v="321"/>
    <n v="18"/>
    <n v="706"/>
    <n v="90"/>
    <n v="282"/>
    <n v="57"/>
    <n v="1441"/>
    <n v="582"/>
    <n v="80"/>
    <n v="646"/>
    <n v="32"/>
    <n v="3694"/>
    <n v="3"/>
    <n v="5"/>
    <n v="48"/>
    <n v="283"/>
    <n v="267"/>
    <m/>
    <n v="21"/>
    <n v="23"/>
    <n v="66"/>
    <n v="266"/>
    <n v="44"/>
    <n v="1"/>
    <n v="9"/>
    <m/>
    <n v="21"/>
    <n v="7071"/>
    <n v="76147"/>
    <s v="Poway Central/Poway Grove/Rancho Bernardo Southwest/Sabre Springs"/>
    <s v="Urban"/>
  </r>
  <r>
    <n v="106371256"/>
    <s v="371256"/>
    <x v="335"/>
    <s v="10666 NORTH TORREY PINES ROAD"/>
    <s v="LA JOLLA"/>
    <s v="92037"/>
    <x v="35"/>
    <x v="2"/>
    <x v="63"/>
    <x v="33"/>
    <x v="1"/>
    <x v="0"/>
    <n v="9126"/>
    <m/>
    <m/>
    <m/>
    <m/>
    <m/>
    <n v="4514"/>
    <n v="4612"/>
    <m/>
    <m/>
    <m/>
    <m/>
    <n v="46"/>
    <n v="235"/>
    <n v="408"/>
    <n v="686"/>
    <n v="1496"/>
    <n v="2091"/>
    <n v="2091"/>
    <n v="2073"/>
    <m/>
    <n v="7420"/>
    <n v="232"/>
    <n v="741"/>
    <n v="491"/>
    <n v="29"/>
    <n v="180"/>
    <n v="33"/>
    <n v="7817"/>
    <m/>
    <n v="219"/>
    <n v="18"/>
    <n v="365"/>
    <n v="57"/>
    <m/>
    <n v="1"/>
    <n v="649"/>
    <m/>
    <m/>
    <n v="9126"/>
    <m/>
    <n v="4546"/>
    <n v="4579"/>
    <m/>
    <n v="1"/>
    <n v="5567"/>
    <m/>
    <m/>
    <m/>
    <n v="45"/>
    <n v="110"/>
    <n v="1145"/>
    <n v="1"/>
    <n v="4"/>
    <n v="16"/>
    <n v="124"/>
    <n v="2112"/>
    <n v="2"/>
    <m/>
    <n v="765"/>
    <n v="8361"/>
    <m/>
    <n v="5376"/>
    <n v="95"/>
    <n v="3416"/>
    <n v="20"/>
    <n v="1"/>
    <n v="124"/>
    <m/>
    <n v="75"/>
    <n v="19"/>
    <m/>
    <n v="655"/>
    <n v="684"/>
    <n v="391"/>
    <n v="80"/>
    <n v="14"/>
    <n v="149"/>
    <n v="2015"/>
    <n v="353"/>
    <n v="1019"/>
    <n v="276"/>
    <m/>
    <n v="92"/>
    <n v="2131"/>
    <n v="63"/>
    <m/>
    <n v="133"/>
    <n v="904"/>
    <n v="167"/>
    <m/>
    <n v="345"/>
    <n v="75"/>
    <m/>
    <n v="4"/>
    <n v="43"/>
    <n v="224"/>
    <n v="1549"/>
    <n v="80"/>
    <n v="1377"/>
    <n v="227"/>
    <n v="75"/>
    <n v="34"/>
    <m/>
    <n v="2322"/>
    <n v="248"/>
    <n v="746"/>
    <n v="125"/>
    <n v="1652"/>
    <n v="2"/>
    <n v="6"/>
    <n v="17"/>
    <n v="1278"/>
    <n v="234"/>
    <m/>
    <n v="11"/>
    <n v="4"/>
    <n v="63"/>
    <n v="540"/>
    <n v="1"/>
    <m/>
    <n v="2"/>
    <m/>
    <n v="30"/>
    <n v="6938"/>
    <n v="37143"/>
    <s v="Crown Point/Del Mar/La Jolla/Pacific Beach"/>
    <s v="Urban"/>
  </r>
  <r>
    <n v="106371394"/>
    <s v="371394"/>
    <x v="336"/>
    <s v="354 SANTA FE DRIVE"/>
    <s v="ENCINITAS"/>
    <s v="92024"/>
    <x v="35"/>
    <x v="2"/>
    <x v="64"/>
    <x v="28"/>
    <x v="1"/>
    <x v="0"/>
    <n v="11895"/>
    <m/>
    <m/>
    <m/>
    <n v="608"/>
    <m/>
    <n v="4967"/>
    <n v="7536"/>
    <m/>
    <m/>
    <n v="2147"/>
    <m/>
    <n v="135"/>
    <n v="1088"/>
    <n v="1684"/>
    <n v="768"/>
    <n v="1116"/>
    <n v="1463"/>
    <n v="1590"/>
    <n v="2512"/>
    <m/>
    <n v="9481"/>
    <n v="232"/>
    <n v="1664"/>
    <n v="664"/>
    <n v="12"/>
    <n v="339"/>
    <n v="111"/>
    <n v="8876"/>
    <n v="300"/>
    <n v="56"/>
    <n v="246"/>
    <n v="652"/>
    <n v="91"/>
    <n v="2098"/>
    <m/>
    <n v="184"/>
    <m/>
    <n v="6290"/>
    <n v="6213"/>
    <m/>
    <n v="1812"/>
    <n v="8588"/>
    <n v="2102"/>
    <n v="1"/>
    <n v="8014"/>
    <n v="42"/>
    <n v="192"/>
    <n v="1"/>
    <n v="454"/>
    <n v="55"/>
    <n v="1425"/>
    <n v="78"/>
    <m/>
    <n v="95"/>
    <n v="178"/>
    <n v="1959"/>
    <n v="10"/>
    <m/>
    <n v="1513"/>
    <n v="10990"/>
    <m/>
    <n v="5021"/>
    <n v="1191"/>
    <n v="5490"/>
    <n v="53"/>
    <n v="25"/>
    <n v="557"/>
    <m/>
    <n v="163"/>
    <n v="3"/>
    <m/>
    <n v="1052"/>
    <n v="376"/>
    <n v="263"/>
    <n v="95"/>
    <n v="104"/>
    <n v="225"/>
    <n v="1535"/>
    <n v="527"/>
    <n v="1202"/>
    <n v="397"/>
    <n v="2163"/>
    <n v="177"/>
    <n v="647"/>
    <n v="8"/>
    <n v="4"/>
    <n v="168"/>
    <n v="796"/>
    <n v="663"/>
    <n v="2101"/>
    <n v="217"/>
    <n v="11"/>
    <n v="2"/>
    <n v="4"/>
    <n v="45"/>
    <n v="240"/>
    <n v="849"/>
    <n v="24"/>
    <n v="1164"/>
    <n v="112"/>
    <n v="154"/>
    <n v="164"/>
    <n v="2074"/>
    <n v="914"/>
    <n v="205"/>
    <n v="1082"/>
    <n v="47"/>
    <n v="5195"/>
    <n v="11"/>
    <n v="6"/>
    <n v="65"/>
    <n v="802"/>
    <n v="441"/>
    <m/>
    <n v="16"/>
    <n v="52"/>
    <n v="100"/>
    <n v="646"/>
    <n v="28"/>
    <n v="9"/>
    <n v="5"/>
    <n v="1"/>
    <n v="122"/>
    <n v="10199"/>
    <n v="46096"/>
    <s v="Encinitas Central/Leucadia/Oceanside North and West/San Luis Rey/South Oceanside"/>
    <s v="Urban"/>
  </r>
  <r>
    <n v="106374024"/>
    <s v="374024"/>
    <x v="337"/>
    <s v="11878 AVENUE OF INDUSTRY"/>
    <s v="SAN DIEGO"/>
    <s v="92128"/>
    <x v="35"/>
    <x v="3"/>
    <x v="65"/>
    <x v="34"/>
    <x v="2"/>
    <x v="0"/>
    <m/>
    <m/>
    <n v="2734"/>
    <n v="499"/>
    <m/>
    <m/>
    <n v="1485"/>
    <n v="1748"/>
    <m/>
    <m/>
    <m/>
    <n v="64"/>
    <n v="1180"/>
    <n v="638"/>
    <n v="410"/>
    <n v="364"/>
    <n v="380"/>
    <n v="155"/>
    <n v="40"/>
    <n v="2"/>
    <m/>
    <n v="2645"/>
    <n v="122"/>
    <n v="255"/>
    <n v="74"/>
    <n v="11"/>
    <n v="56"/>
    <n v="70"/>
    <n v="3136"/>
    <m/>
    <m/>
    <m/>
    <n v="79"/>
    <n v="17"/>
    <n v="1"/>
    <m/>
    <m/>
    <m/>
    <m/>
    <n v="3233"/>
    <m/>
    <m/>
    <n v="3233"/>
    <m/>
    <m/>
    <n v="3016"/>
    <m/>
    <m/>
    <m/>
    <n v="24"/>
    <n v="3"/>
    <n v="2"/>
    <n v="1"/>
    <n v="2"/>
    <n v="184"/>
    <n v="1"/>
    <m/>
    <m/>
    <m/>
    <m/>
    <n v="3233"/>
    <m/>
    <n v="506"/>
    <n v="390"/>
    <n v="1805"/>
    <n v="1"/>
    <n v="2"/>
    <n v="466"/>
    <n v="37"/>
    <n v="25"/>
    <n v="1"/>
    <m/>
    <m/>
    <m/>
    <m/>
    <m/>
    <n v="3224"/>
    <m/>
    <m/>
    <m/>
    <m/>
    <m/>
    <n v="9"/>
    <m/>
    <m/>
    <m/>
    <m/>
    <m/>
    <m/>
    <m/>
    <m/>
    <m/>
    <m/>
    <m/>
    <m/>
    <m/>
    <m/>
    <m/>
    <m/>
    <m/>
    <m/>
    <m/>
    <m/>
    <m/>
    <m/>
    <m/>
    <n v="853"/>
    <m/>
    <n v="2380"/>
    <m/>
    <m/>
    <n v="1"/>
    <m/>
    <n v="39"/>
    <n v="1"/>
    <n v="2"/>
    <m/>
    <n v="53"/>
    <n v="20"/>
    <n v="4"/>
    <n v="1"/>
    <n v="2"/>
    <m/>
    <n v="40"/>
    <n v="3070"/>
    <n v="25640"/>
    <s v="Poway Central/Poway Grove/Rancho Bernardo Southwest/Sabre Springs"/>
    <s v="Urban"/>
  </r>
  <r>
    <n v="106374049"/>
    <s v="374049"/>
    <x v="338"/>
    <s v="7989 LINDA VISTA ROAD"/>
    <s v="SAN DIEGO"/>
    <s v="92111"/>
    <x v="35"/>
    <x v="5"/>
    <x v="65"/>
    <x v="33"/>
    <x v="1"/>
    <x v="0"/>
    <m/>
    <m/>
    <m/>
    <n v="261"/>
    <m/>
    <m/>
    <n v="162"/>
    <n v="99"/>
    <m/>
    <m/>
    <m/>
    <m/>
    <n v="9"/>
    <n v="98"/>
    <n v="49"/>
    <n v="44"/>
    <n v="51"/>
    <n v="9"/>
    <n v="1"/>
    <m/>
    <m/>
    <n v="208"/>
    <n v="2"/>
    <n v="29"/>
    <n v="2"/>
    <n v="3"/>
    <n v="17"/>
    <m/>
    <n v="141"/>
    <m/>
    <m/>
    <m/>
    <m/>
    <n v="118"/>
    <m/>
    <n v="2"/>
    <m/>
    <m/>
    <m/>
    <n v="261"/>
    <m/>
    <n v="255"/>
    <n v="6"/>
    <m/>
    <m/>
    <n v="244"/>
    <m/>
    <m/>
    <m/>
    <n v="4"/>
    <n v="3"/>
    <m/>
    <n v="1"/>
    <n v="2"/>
    <n v="7"/>
    <m/>
    <m/>
    <m/>
    <m/>
    <m/>
    <n v="261"/>
    <m/>
    <n v="2"/>
    <m/>
    <n v="244"/>
    <m/>
    <m/>
    <m/>
    <m/>
    <n v="15"/>
    <m/>
    <m/>
    <m/>
    <m/>
    <m/>
    <m/>
    <n v="260"/>
    <m/>
    <m/>
    <m/>
    <m/>
    <m/>
    <n v="1"/>
    <m/>
    <m/>
    <m/>
    <m/>
    <m/>
    <m/>
    <m/>
    <m/>
    <m/>
    <m/>
    <m/>
    <m/>
    <m/>
    <m/>
    <m/>
    <m/>
    <m/>
    <m/>
    <m/>
    <m/>
    <m/>
    <m/>
    <m/>
    <n v="258"/>
    <m/>
    <n v="3"/>
    <m/>
    <m/>
    <n v="1"/>
    <n v="2"/>
    <m/>
    <m/>
    <m/>
    <m/>
    <m/>
    <n v="13"/>
    <m/>
    <m/>
    <m/>
    <m/>
    <n v="9"/>
    <n v="236"/>
    <n v="3309"/>
    <s v="Bay Park/Five Points/Hillcrest Northwest/Mission Hills/Mission Valley/Morena/Normal Heights/Old Town/Serra Mesa"/>
    <s v="Urban"/>
  </r>
  <r>
    <n v="106374055"/>
    <s v="374055"/>
    <x v="339"/>
    <s v="3851 ROSECRANS STREET"/>
    <s v="SAN DIEGO"/>
    <s v="92110"/>
    <x v="35"/>
    <x v="1"/>
    <x v="63"/>
    <x v="33"/>
    <x v="0"/>
    <x v="0"/>
    <m/>
    <n v="41"/>
    <n v="2588"/>
    <m/>
    <m/>
    <m/>
    <n v="1771"/>
    <n v="858"/>
    <m/>
    <m/>
    <m/>
    <m/>
    <n v="51"/>
    <n v="662"/>
    <n v="673"/>
    <n v="563"/>
    <n v="523"/>
    <n v="144"/>
    <n v="8"/>
    <n v="5"/>
    <m/>
    <n v="1417"/>
    <n v="390"/>
    <n v="587"/>
    <n v="122"/>
    <n v="30"/>
    <n v="65"/>
    <n v="18"/>
    <n v="2419"/>
    <n v="6"/>
    <m/>
    <n v="3"/>
    <n v="39"/>
    <n v="139"/>
    <m/>
    <n v="22"/>
    <n v="1"/>
    <m/>
    <m/>
    <n v="2629"/>
    <m/>
    <n v="266"/>
    <n v="2363"/>
    <m/>
    <m/>
    <n v="1778"/>
    <m/>
    <n v="5"/>
    <n v="2"/>
    <n v="49"/>
    <n v="90"/>
    <n v="10"/>
    <n v="352"/>
    <n v="13"/>
    <n v="315"/>
    <n v="12"/>
    <m/>
    <n v="3"/>
    <m/>
    <n v="11"/>
    <n v="2618"/>
    <m/>
    <n v="178"/>
    <n v="1273"/>
    <n v="19"/>
    <m/>
    <n v="1159"/>
    <m/>
    <m/>
    <m/>
    <m/>
    <m/>
    <n v="4"/>
    <m/>
    <n v="2"/>
    <m/>
    <n v="2585"/>
    <n v="5"/>
    <n v="6"/>
    <m/>
    <n v="3"/>
    <m/>
    <m/>
    <n v="1"/>
    <n v="1"/>
    <m/>
    <m/>
    <n v="1"/>
    <n v="6"/>
    <n v="15"/>
    <m/>
    <m/>
    <m/>
    <m/>
    <m/>
    <m/>
    <m/>
    <m/>
    <m/>
    <m/>
    <m/>
    <m/>
    <m/>
    <m/>
    <m/>
    <m/>
    <m/>
    <m/>
    <n v="2629"/>
    <m/>
    <m/>
    <m/>
    <m/>
    <m/>
    <m/>
    <m/>
    <m/>
    <m/>
    <m/>
    <m/>
    <m/>
    <m/>
    <m/>
    <m/>
    <n v="2629"/>
    <n v="65036"/>
    <s v="Bay Park/Five Points/Hillcrest Northwest/Mission Hills/Mission Valley/Morena/Normal Heights/Old Town/Serra Mesa"/>
    <s v="Urban"/>
  </r>
  <r>
    <n v="106374094"/>
    <s v="374094"/>
    <x v="340"/>
    <s v="555 WASHINGTON STREET"/>
    <s v="SAN DIEGO"/>
    <s v="92103"/>
    <x v="35"/>
    <x v="4"/>
    <x v="63"/>
    <x v="33"/>
    <x v="2"/>
    <x v="0"/>
    <n v="943"/>
    <m/>
    <m/>
    <m/>
    <m/>
    <m/>
    <n v="541"/>
    <n v="402"/>
    <m/>
    <m/>
    <m/>
    <m/>
    <n v="2"/>
    <n v="33"/>
    <n v="38"/>
    <n v="89"/>
    <n v="181"/>
    <n v="219"/>
    <n v="194"/>
    <n v="187"/>
    <m/>
    <n v="704"/>
    <n v="74"/>
    <n v="91"/>
    <n v="67"/>
    <n v="3"/>
    <m/>
    <n v="4"/>
    <m/>
    <m/>
    <m/>
    <n v="3"/>
    <n v="929"/>
    <n v="11"/>
    <m/>
    <m/>
    <m/>
    <m/>
    <m/>
    <n v="943"/>
    <m/>
    <n v="943"/>
    <m/>
    <m/>
    <m/>
    <n v="75"/>
    <m/>
    <m/>
    <m/>
    <n v="74"/>
    <n v="19"/>
    <n v="479"/>
    <n v="3"/>
    <n v="15"/>
    <n v="21"/>
    <n v="103"/>
    <n v="152"/>
    <n v="2"/>
    <m/>
    <n v="178"/>
    <n v="765"/>
    <m/>
    <n v="592"/>
    <n v="200"/>
    <n v="150"/>
    <n v="1"/>
    <m/>
    <m/>
    <m/>
    <m/>
    <m/>
    <m/>
    <n v="78"/>
    <n v="19"/>
    <n v="20"/>
    <n v="3"/>
    <m/>
    <n v="31"/>
    <n v="62"/>
    <n v="381"/>
    <n v="52"/>
    <n v="31"/>
    <m/>
    <n v="99"/>
    <n v="23"/>
    <m/>
    <m/>
    <n v="2"/>
    <n v="88"/>
    <n v="54"/>
    <m/>
    <m/>
    <m/>
    <m/>
    <m/>
    <m/>
    <n v="6"/>
    <n v="35"/>
    <m/>
    <n v="25"/>
    <n v="1"/>
    <m/>
    <m/>
    <m/>
    <n v="26"/>
    <n v="12"/>
    <n v="812"/>
    <n v="3"/>
    <n v="23"/>
    <m/>
    <m/>
    <m/>
    <n v="69"/>
    <n v="6"/>
    <m/>
    <m/>
    <m/>
    <n v="4"/>
    <n v="12"/>
    <m/>
    <m/>
    <m/>
    <m/>
    <n v="8"/>
    <n v="844"/>
    <n v="25847"/>
    <s v="Bay Park/Five Points/Hillcrest Northwest/Mission Hills/Mission Valley/Morena/Normal Heights/Old Town/Serra Mesa"/>
    <s v="Urban"/>
  </r>
  <r>
    <n v="106380842"/>
    <s v="380842"/>
    <x v="341"/>
    <s v="302 SILVER AVENUE"/>
    <s v="SAN FRANCISCO"/>
    <s v="94112-1596"/>
    <x v="36"/>
    <x v="1"/>
    <x v="66"/>
    <x v="35"/>
    <x v="1"/>
    <x v="0"/>
    <m/>
    <n v="1315"/>
    <n v="119"/>
    <m/>
    <m/>
    <m/>
    <n v="591"/>
    <n v="843"/>
    <m/>
    <m/>
    <n v="2"/>
    <m/>
    <m/>
    <n v="2"/>
    <n v="6"/>
    <n v="16"/>
    <n v="54"/>
    <n v="178"/>
    <n v="407"/>
    <n v="769"/>
    <m/>
    <n v="986"/>
    <n v="104"/>
    <n v="125"/>
    <n v="207"/>
    <n v="1"/>
    <n v="10"/>
    <n v="1"/>
    <n v="52"/>
    <n v="27"/>
    <m/>
    <n v="11"/>
    <n v="1326"/>
    <n v="16"/>
    <m/>
    <m/>
    <n v="2"/>
    <m/>
    <m/>
    <n v="1434"/>
    <m/>
    <n v="1417"/>
    <n v="17"/>
    <m/>
    <m/>
    <n v="812"/>
    <m/>
    <n v="1"/>
    <n v="8"/>
    <n v="319"/>
    <m/>
    <n v="33"/>
    <n v="154"/>
    <m/>
    <n v="13"/>
    <n v="91"/>
    <m/>
    <n v="3"/>
    <m/>
    <n v="1181"/>
    <n v="253"/>
    <m/>
    <n v="962"/>
    <n v="155"/>
    <n v="317"/>
    <m/>
    <m/>
    <m/>
    <m/>
    <m/>
    <m/>
    <m/>
    <n v="17"/>
    <n v="63"/>
    <n v="26"/>
    <n v="12"/>
    <n v="172"/>
    <n v="86"/>
    <n v="230"/>
    <n v="58"/>
    <n v="59"/>
    <n v="78"/>
    <m/>
    <n v="27"/>
    <n v="53"/>
    <n v="1"/>
    <m/>
    <n v="37"/>
    <n v="8"/>
    <n v="507"/>
    <m/>
    <m/>
    <m/>
    <m/>
    <m/>
    <m/>
    <m/>
    <m/>
    <m/>
    <m/>
    <m/>
    <m/>
    <m/>
    <m/>
    <m/>
    <m/>
    <m/>
    <m/>
    <n v="1434"/>
    <m/>
    <m/>
    <m/>
    <m/>
    <m/>
    <m/>
    <m/>
    <m/>
    <m/>
    <m/>
    <m/>
    <m/>
    <m/>
    <m/>
    <m/>
    <n v="1434"/>
    <n v="89763"/>
    <s v="Excelsior/Glen Park/Ingleside/Lake Merced/Merced Heights/Ocean Beach South/Park Merced/Saint Francis Wood/Westwood Park"/>
    <s v="Urban"/>
  </r>
  <r>
    <n v="106380857"/>
    <s v="380857"/>
    <x v="342"/>
    <s v="2425 GEARY BOULEVARD"/>
    <s v="SAN FRANCISCO"/>
    <s v="94115"/>
    <x v="36"/>
    <x v="0"/>
    <x v="67"/>
    <x v="35"/>
    <x v="1"/>
    <x v="1"/>
    <n v="14502"/>
    <m/>
    <m/>
    <m/>
    <m/>
    <m/>
    <n v="6211"/>
    <n v="8291"/>
    <m/>
    <m/>
    <n v="3142"/>
    <n v="186"/>
    <n v="159"/>
    <n v="920"/>
    <n v="2499"/>
    <n v="907"/>
    <n v="1153"/>
    <n v="1914"/>
    <n v="1841"/>
    <n v="1779"/>
    <n v="2"/>
    <n v="5843"/>
    <n v="1108"/>
    <n v="1656"/>
    <n v="3637"/>
    <n v="17"/>
    <n v="1946"/>
    <n v="295"/>
    <n v="10271"/>
    <n v="14"/>
    <n v="2"/>
    <n v="40"/>
    <n v="876"/>
    <n v="161"/>
    <n v="2923"/>
    <m/>
    <n v="215"/>
    <m/>
    <n v="4496"/>
    <n v="10006"/>
    <m/>
    <n v="3099"/>
    <n v="8477"/>
    <n v="2926"/>
    <m/>
    <n v="10899"/>
    <n v="2"/>
    <n v="9"/>
    <m/>
    <n v="262"/>
    <n v="83"/>
    <n v="909"/>
    <n v="62"/>
    <m/>
    <n v="62"/>
    <n v="201"/>
    <n v="2007"/>
    <n v="4"/>
    <n v="2"/>
    <n v="910"/>
    <n v="13592"/>
    <m/>
    <n v="4605"/>
    <n v="378"/>
    <n v="9287"/>
    <n v="14"/>
    <m/>
    <n v="53"/>
    <m/>
    <n v="165"/>
    <m/>
    <m/>
    <n v="1018"/>
    <n v="683"/>
    <n v="230"/>
    <n v="63"/>
    <n v="76"/>
    <n v="137"/>
    <n v="2708"/>
    <n v="370"/>
    <n v="1020"/>
    <n v="262"/>
    <n v="3094"/>
    <n v="103"/>
    <n v="642"/>
    <n v="44"/>
    <n v="154"/>
    <n v="155"/>
    <n v="721"/>
    <n v="95"/>
    <n v="2927"/>
    <n v="90"/>
    <n v="41"/>
    <n v="7"/>
    <n v="2"/>
    <n v="95"/>
    <n v="230"/>
    <n v="2100"/>
    <n v="24"/>
    <n v="1189"/>
    <n v="145"/>
    <n v="698"/>
    <n v="170"/>
    <n v="2943"/>
    <n v="891"/>
    <n v="162"/>
    <n v="3473"/>
    <n v="69"/>
    <n v="2173"/>
    <n v="23"/>
    <n v="5"/>
    <n v="20"/>
    <n v="1159"/>
    <n v="291"/>
    <n v="2"/>
    <n v="7"/>
    <n v="21"/>
    <n v="80"/>
    <n v="495"/>
    <n v="26"/>
    <n v="13"/>
    <n v="6"/>
    <m/>
    <n v="12"/>
    <n v="12342"/>
    <n v="58627"/>
    <s v="Laurel Heights/Ocean Beach North/Richmond/Sutro Heights"/>
    <s v="Urban"/>
  </r>
  <r>
    <n v="106380865"/>
    <s v="380865"/>
    <x v="343"/>
    <s v="375 LAGUNA HONDA BOULEVARD"/>
    <s v="SAN FRANCISCO"/>
    <s v="94116"/>
    <x v="36"/>
    <x v="6"/>
    <x v="67"/>
    <x v="35"/>
    <x v="0"/>
    <x v="0"/>
    <n v="55"/>
    <n v="941"/>
    <m/>
    <m/>
    <n v="27"/>
    <m/>
    <n v="622"/>
    <n v="401"/>
    <m/>
    <m/>
    <m/>
    <m/>
    <n v="1"/>
    <n v="23"/>
    <n v="45"/>
    <n v="131"/>
    <n v="262"/>
    <n v="293"/>
    <n v="121"/>
    <n v="147"/>
    <m/>
    <n v="366"/>
    <n v="286"/>
    <n v="157"/>
    <n v="191"/>
    <n v="2"/>
    <n v="15"/>
    <n v="6"/>
    <n v="61"/>
    <n v="6"/>
    <m/>
    <n v="72"/>
    <n v="869"/>
    <n v="10"/>
    <m/>
    <n v="1"/>
    <n v="4"/>
    <m/>
    <m/>
    <n v="1023"/>
    <m/>
    <n v="945"/>
    <n v="76"/>
    <m/>
    <n v="2"/>
    <n v="268"/>
    <n v="55"/>
    <m/>
    <n v="53"/>
    <n v="392"/>
    <n v="2"/>
    <n v="2"/>
    <n v="15"/>
    <n v="1"/>
    <n v="17"/>
    <n v="217"/>
    <m/>
    <m/>
    <n v="1"/>
    <n v="383"/>
    <n v="640"/>
    <m/>
    <n v="475"/>
    <n v="535"/>
    <n v="8"/>
    <m/>
    <n v="1"/>
    <m/>
    <m/>
    <n v="1"/>
    <n v="3"/>
    <m/>
    <n v="97"/>
    <n v="122"/>
    <n v="5"/>
    <n v="1"/>
    <n v="48"/>
    <n v="156"/>
    <n v="210"/>
    <n v="39"/>
    <n v="29"/>
    <n v="26"/>
    <m/>
    <n v="3"/>
    <n v="13"/>
    <n v="3"/>
    <m/>
    <n v="10"/>
    <n v="1"/>
    <n v="260"/>
    <m/>
    <m/>
    <m/>
    <m/>
    <m/>
    <m/>
    <m/>
    <m/>
    <m/>
    <m/>
    <m/>
    <m/>
    <m/>
    <m/>
    <m/>
    <m/>
    <n v="24"/>
    <m/>
    <n v="999"/>
    <n v="2"/>
    <m/>
    <m/>
    <n v="1"/>
    <n v="171"/>
    <m/>
    <m/>
    <n v="1"/>
    <n v="1"/>
    <n v="2"/>
    <m/>
    <m/>
    <m/>
    <m/>
    <n v="123"/>
    <n v="722"/>
    <n v="227413"/>
    <s v="Buena Vista/Castro/Eureka Valley/Forest Hill/Haight-Ashbury/Noe Valley/West of Twin Peaks"/>
    <s v="Urban"/>
  </r>
  <r>
    <n v="106380868"/>
    <s v="380868"/>
    <x v="344"/>
    <s v="401 PARNASSUS AVENUE"/>
    <s v="SAN FRANCISCO"/>
    <s v="94143"/>
    <x v="36"/>
    <x v="3"/>
    <x v="66"/>
    <x v="35"/>
    <x v="4"/>
    <x v="0"/>
    <m/>
    <m/>
    <n v="666"/>
    <m/>
    <m/>
    <m/>
    <n v="323"/>
    <n v="341"/>
    <n v="2"/>
    <m/>
    <m/>
    <m/>
    <n v="44"/>
    <n v="165"/>
    <n v="122"/>
    <n v="100"/>
    <n v="89"/>
    <n v="89"/>
    <n v="43"/>
    <n v="14"/>
    <m/>
    <n v="396"/>
    <n v="69"/>
    <n v="59"/>
    <n v="82"/>
    <n v="10"/>
    <n v="40"/>
    <n v="10"/>
    <n v="662"/>
    <m/>
    <m/>
    <m/>
    <n v="4"/>
    <m/>
    <m/>
    <m/>
    <m/>
    <m/>
    <m/>
    <n v="666"/>
    <m/>
    <n v="4"/>
    <n v="662"/>
    <m/>
    <m/>
    <n v="611"/>
    <m/>
    <m/>
    <m/>
    <n v="20"/>
    <m/>
    <m/>
    <n v="1"/>
    <m/>
    <n v="33"/>
    <m/>
    <m/>
    <m/>
    <n v="1"/>
    <m/>
    <n v="666"/>
    <m/>
    <n v="203"/>
    <n v="54"/>
    <n v="384"/>
    <m/>
    <m/>
    <m/>
    <m/>
    <n v="25"/>
    <m/>
    <m/>
    <m/>
    <m/>
    <m/>
    <m/>
    <n v="665"/>
    <n v="1"/>
    <m/>
    <m/>
    <m/>
    <m/>
    <m/>
    <m/>
    <m/>
    <m/>
    <m/>
    <m/>
    <m/>
    <m/>
    <m/>
    <m/>
    <m/>
    <m/>
    <m/>
    <m/>
    <m/>
    <m/>
    <m/>
    <m/>
    <m/>
    <m/>
    <m/>
    <m/>
    <m/>
    <m/>
    <n v="37"/>
    <m/>
    <n v="629"/>
    <m/>
    <m/>
    <m/>
    <m/>
    <m/>
    <m/>
    <m/>
    <m/>
    <m/>
    <m/>
    <m/>
    <m/>
    <m/>
    <m/>
    <m/>
    <n v="666"/>
    <n v="6225"/>
    <s v="Buena Vista/Castro/Eureka Valley/Forest Hill/Haight-Ashbury/Noe Valley/West of Twin Peaks"/>
    <s v="Urban"/>
  </r>
  <r>
    <n v="106380929"/>
    <s v="380929"/>
    <x v="345"/>
    <s v="2333 BUCHANAN STREET"/>
    <s v="SAN FRANCISCO"/>
    <s v="94115"/>
    <x v="36"/>
    <x v="1"/>
    <x v="67"/>
    <x v="35"/>
    <x v="1"/>
    <x v="1"/>
    <n v="24592"/>
    <n v="366"/>
    <n v="773"/>
    <m/>
    <m/>
    <m/>
    <n v="10268"/>
    <n v="15461"/>
    <n v="1"/>
    <n v="1"/>
    <n v="5395"/>
    <n v="478"/>
    <n v="380"/>
    <n v="1538"/>
    <n v="4763"/>
    <n v="1972"/>
    <n v="2247"/>
    <n v="3126"/>
    <n v="2635"/>
    <n v="3197"/>
    <m/>
    <n v="13471"/>
    <n v="1593"/>
    <n v="1988"/>
    <n v="6954"/>
    <n v="107"/>
    <n v="839"/>
    <n v="779"/>
    <n v="17929"/>
    <n v="134"/>
    <n v="44"/>
    <n v="305"/>
    <n v="1725"/>
    <n v="133"/>
    <n v="4999"/>
    <n v="1"/>
    <n v="453"/>
    <n v="8"/>
    <n v="8025"/>
    <n v="17698"/>
    <n v="8"/>
    <n v="6805"/>
    <n v="13897"/>
    <n v="5027"/>
    <n v="2"/>
    <n v="20359"/>
    <n v="37"/>
    <n v="17"/>
    <n v="163"/>
    <n v="650"/>
    <n v="140"/>
    <n v="1563"/>
    <n v="14"/>
    <n v="8"/>
    <n v="169"/>
    <n v="429"/>
    <n v="2152"/>
    <n v="20"/>
    <n v="10"/>
    <n v="1281"/>
    <n v="24430"/>
    <n v="20"/>
    <n v="7039"/>
    <n v="3446"/>
    <n v="14087"/>
    <n v="142"/>
    <m/>
    <n v="293"/>
    <n v="1"/>
    <n v="667"/>
    <n v="56"/>
    <m/>
    <n v="1029"/>
    <n v="1248"/>
    <n v="589"/>
    <n v="188"/>
    <n v="897"/>
    <n v="372"/>
    <n v="2281"/>
    <n v="1022"/>
    <n v="2278"/>
    <n v="682"/>
    <n v="5297"/>
    <n v="286"/>
    <n v="1425"/>
    <n v="59"/>
    <n v="166"/>
    <n v="701"/>
    <n v="1544"/>
    <n v="670"/>
    <n v="4997"/>
    <n v="348"/>
    <n v="33"/>
    <n v="11"/>
    <n v="4"/>
    <n v="57"/>
    <n v="343"/>
    <n v="1756"/>
    <n v="114"/>
    <n v="2626"/>
    <n v="516"/>
    <n v="1233"/>
    <n v="322"/>
    <n v="4991"/>
    <n v="1667"/>
    <n v="237"/>
    <n v="3189"/>
    <n v="153"/>
    <n v="8131"/>
    <n v="16"/>
    <n v="13"/>
    <n v="92"/>
    <n v="1428"/>
    <n v="636"/>
    <n v="2"/>
    <n v="16"/>
    <n v="26"/>
    <n v="137"/>
    <n v="886"/>
    <n v="63"/>
    <n v="16"/>
    <n v="9"/>
    <m/>
    <n v="34"/>
    <n v="22357"/>
    <n v="134229"/>
    <s v="Cow Hollow/Financial District/Marina/Nob Hill/Pacific Heights/Russian Hill/Seacliff"/>
    <s v="Urban"/>
  </r>
  <r>
    <n v="106380933"/>
    <s v="380933"/>
    <x v="346"/>
    <s v="601 DUBOCE AVENUE"/>
    <s v="SAN FRANCISCO"/>
    <s v="94117"/>
    <x v="36"/>
    <x v="0"/>
    <x v="66"/>
    <x v="35"/>
    <x v="1"/>
    <x v="0"/>
    <n v="3257"/>
    <n v="523"/>
    <m/>
    <m/>
    <n v="526"/>
    <m/>
    <n v="2471"/>
    <n v="1811"/>
    <n v="24"/>
    <m/>
    <m/>
    <m/>
    <n v="31"/>
    <n v="218"/>
    <n v="345"/>
    <n v="585"/>
    <n v="763"/>
    <n v="942"/>
    <n v="721"/>
    <n v="701"/>
    <m/>
    <n v="2716"/>
    <n v="461"/>
    <n v="320"/>
    <n v="476"/>
    <n v="11"/>
    <n v="110"/>
    <n v="212"/>
    <n v="2544"/>
    <n v="26"/>
    <n v="6"/>
    <n v="154"/>
    <n v="1284"/>
    <n v="139"/>
    <m/>
    <n v="1"/>
    <n v="152"/>
    <m/>
    <n v="1633"/>
    <n v="2673"/>
    <m/>
    <n v="1890"/>
    <n v="2409"/>
    <m/>
    <n v="7"/>
    <n v="2467"/>
    <n v="96"/>
    <n v="126"/>
    <n v="155"/>
    <n v="274"/>
    <n v="53"/>
    <n v="364"/>
    <m/>
    <n v="1"/>
    <n v="60"/>
    <n v="110"/>
    <n v="578"/>
    <n v="18"/>
    <n v="4"/>
    <n v="280"/>
    <n v="4026"/>
    <m/>
    <n v="1777"/>
    <n v="687"/>
    <n v="1456"/>
    <n v="91"/>
    <m/>
    <n v="14"/>
    <m/>
    <n v="263"/>
    <n v="13"/>
    <n v="5"/>
    <n v="248"/>
    <n v="207"/>
    <n v="64"/>
    <n v="15"/>
    <n v="124"/>
    <n v="138"/>
    <n v="647"/>
    <n v="166"/>
    <n v="270"/>
    <n v="159"/>
    <n v="4"/>
    <n v="261"/>
    <n v="316"/>
    <n v="7"/>
    <m/>
    <n v="118"/>
    <n v="496"/>
    <n v="1066"/>
    <m/>
    <n v="323"/>
    <n v="12"/>
    <n v="15"/>
    <n v="1"/>
    <n v="31"/>
    <n v="44"/>
    <n v="362"/>
    <n v="64"/>
    <n v="205"/>
    <n v="33"/>
    <n v="72"/>
    <n v="19"/>
    <m/>
    <n v="374"/>
    <n v="458"/>
    <n v="676"/>
    <n v="7"/>
    <n v="1610"/>
    <n v="19"/>
    <n v="1"/>
    <n v="18"/>
    <n v="264"/>
    <n v="159"/>
    <n v="1"/>
    <n v="5"/>
    <n v="1"/>
    <n v="209"/>
    <n v="198"/>
    <n v="12"/>
    <n v="10"/>
    <n v="4"/>
    <m/>
    <n v="55"/>
    <n v="3350"/>
    <n v="38125"/>
    <s v="Buena Vista/Castro/Eureka Valley/Forest Hill/Haight-Ashbury/Noe Valley/West of Twin Peaks"/>
    <s v="Urban"/>
  </r>
  <r>
    <n v="106380939"/>
    <s v="380939"/>
    <x v="347"/>
    <s v="1001 POTRERO AVENUE"/>
    <s v="SAN FRANCISCO"/>
    <s v="94110"/>
    <x v="36"/>
    <x v="6"/>
    <x v="66"/>
    <x v="35"/>
    <x v="0"/>
    <x v="1"/>
    <n v="15017"/>
    <n v="404"/>
    <n v="1928"/>
    <m/>
    <m/>
    <m/>
    <n v="10061"/>
    <n v="7288"/>
    <m/>
    <m/>
    <n v="1405"/>
    <n v="283"/>
    <n v="363"/>
    <n v="2077"/>
    <n v="2530"/>
    <n v="2662"/>
    <n v="3632"/>
    <n v="2660"/>
    <n v="900"/>
    <n v="834"/>
    <n v="3"/>
    <n v="4842"/>
    <n v="4054"/>
    <n v="4448"/>
    <n v="3010"/>
    <n v="91"/>
    <n v="614"/>
    <n v="290"/>
    <n v="14188"/>
    <n v="92"/>
    <n v="67"/>
    <n v="288"/>
    <n v="983"/>
    <n v="90"/>
    <n v="1183"/>
    <n v="434"/>
    <n v="24"/>
    <m/>
    <n v="10643"/>
    <n v="6706"/>
    <m/>
    <n v="2244"/>
    <n v="13901"/>
    <n v="1194"/>
    <n v="10"/>
    <n v="13400"/>
    <n v="122"/>
    <n v="143"/>
    <n v="435"/>
    <n v="353"/>
    <n v="163"/>
    <n v="719"/>
    <n v="300"/>
    <n v="434"/>
    <n v="506"/>
    <n v="284"/>
    <n v="421"/>
    <n v="68"/>
    <n v="1"/>
    <n v="442"/>
    <n v="16907"/>
    <m/>
    <n v="3511"/>
    <n v="11243"/>
    <n v="1265"/>
    <n v="97"/>
    <n v="146"/>
    <n v="518"/>
    <m/>
    <n v="373"/>
    <n v="196"/>
    <m/>
    <n v="1052"/>
    <n v="574"/>
    <n v="497"/>
    <n v="163"/>
    <n v="2477"/>
    <n v="275"/>
    <n v="1694"/>
    <n v="1086"/>
    <n v="1365"/>
    <n v="487"/>
    <n v="1367"/>
    <n v="677"/>
    <n v="543"/>
    <n v="6"/>
    <n v="89"/>
    <n v="661"/>
    <n v="2602"/>
    <n v="540"/>
    <n v="1194"/>
    <n v="384"/>
    <n v="45"/>
    <n v="39"/>
    <n v="4"/>
    <n v="107"/>
    <n v="271"/>
    <n v="935"/>
    <n v="56"/>
    <n v="1114"/>
    <n v="197"/>
    <n v="197"/>
    <n v="185"/>
    <n v="1193"/>
    <n v="1236"/>
    <n v="749"/>
    <n v="4200"/>
    <n v="7"/>
    <n v="6430"/>
    <n v="555"/>
    <n v="77"/>
    <n v="161"/>
    <n v="592"/>
    <n v="1057"/>
    <n v="10"/>
    <n v="33"/>
    <n v="37"/>
    <n v="255"/>
    <n v="227"/>
    <n v="132"/>
    <n v="505"/>
    <n v="29"/>
    <m/>
    <n v="72"/>
    <n v="13607"/>
    <n v="113810"/>
    <s v="Bernal Heights/Mission District/Potrero Hill"/>
    <s v="Urban"/>
  </r>
  <r>
    <n v="106380960"/>
    <s v="380960"/>
    <x v="348"/>
    <s v="900 HYDE STREET"/>
    <s v="SAN FRANCISCO"/>
    <s v="94109"/>
    <x v="36"/>
    <x v="0"/>
    <x v="66"/>
    <x v="35"/>
    <x v="1"/>
    <x v="0"/>
    <n v="4331"/>
    <m/>
    <n v="1167"/>
    <m/>
    <n v="422"/>
    <m/>
    <n v="3415"/>
    <n v="2504"/>
    <m/>
    <n v="1"/>
    <n v="9"/>
    <n v="45"/>
    <n v="66"/>
    <n v="523"/>
    <n v="564"/>
    <n v="787"/>
    <n v="1151"/>
    <n v="1112"/>
    <n v="736"/>
    <n v="927"/>
    <m/>
    <n v="3037"/>
    <n v="800"/>
    <n v="399"/>
    <n v="1162"/>
    <n v="6"/>
    <n v="168"/>
    <n v="348"/>
    <n v="4420"/>
    <n v="62"/>
    <n v="5"/>
    <n v="191"/>
    <n v="680"/>
    <n v="73"/>
    <m/>
    <n v="1"/>
    <n v="488"/>
    <m/>
    <n v="3461"/>
    <n v="2459"/>
    <m/>
    <n v="1842"/>
    <n v="4078"/>
    <m/>
    <m/>
    <n v="3284"/>
    <n v="57"/>
    <n v="227"/>
    <n v="1"/>
    <n v="315"/>
    <n v="52"/>
    <n v="617"/>
    <n v="130"/>
    <n v="1"/>
    <n v="334"/>
    <n v="124"/>
    <n v="743"/>
    <n v="35"/>
    <m/>
    <n v="177"/>
    <n v="5743"/>
    <m/>
    <n v="2317"/>
    <n v="1327"/>
    <n v="1568"/>
    <n v="224"/>
    <m/>
    <m/>
    <m/>
    <n v="268"/>
    <n v="215"/>
    <n v="1"/>
    <n v="398"/>
    <n v="102"/>
    <n v="151"/>
    <n v="26"/>
    <n v="1340"/>
    <n v="117"/>
    <n v="486"/>
    <n v="559"/>
    <n v="383"/>
    <n v="148"/>
    <n v="5"/>
    <n v="245"/>
    <n v="633"/>
    <n v="18"/>
    <m/>
    <n v="138"/>
    <n v="678"/>
    <n v="493"/>
    <m/>
    <n v="82"/>
    <n v="7"/>
    <n v="21"/>
    <m/>
    <n v="16"/>
    <n v="86"/>
    <n v="212"/>
    <n v="2"/>
    <n v="331"/>
    <n v="45"/>
    <n v="16"/>
    <n v="13"/>
    <m/>
    <n v="740"/>
    <n v="388"/>
    <n v="1010"/>
    <n v="34"/>
    <n v="2917"/>
    <n v="8"/>
    <n v="5"/>
    <n v="50"/>
    <n v="228"/>
    <n v="284"/>
    <n v="73"/>
    <n v="17"/>
    <n v="21"/>
    <n v="175"/>
    <n v="295"/>
    <n v="123"/>
    <n v="26"/>
    <n v="13"/>
    <m/>
    <n v="23"/>
    <n v="4579"/>
    <n v="36469"/>
    <s v="Cow Hollow/Financial District/Marina/Nob Hill/Pacific Heights/Russian Hill/Seacliff"/>
    <s v="Urban"/>
  </r>
  <r>
    <n v="106380964"/>
    <s v="380964"/>
    <x v="349"/>
    <s v="3555 CESAR CHAVEZ STREET"/>
    <s v="SAN FRANCISCO"/>
    <s v="94110"/>
    <x v="36"/>
    <x v="0"/>
    <x v="66"/>
    <x v="35"/>
    <x v="1"/>
    <x v="0"/>
    <n v="4369"/>
    <n v="387"/>
    <m/>
    <m/>
    <m/>
    <m/>
    <n v="1765"/>
    <n v="2991"/>
    <m/>
    <m/>
    <n v="988"/>
    <n v="17"/>
    <n v="83"/>
    <n v="508"/>
    <n v="707"/>
    <n v="333"/>
    <n v="465"/>
    <n v="470"/>
    <n v="433"/>
    <n v="751"/>
    <n v="1"/>
    <n v="1365"/>
    <n v="723"/>
    <n v="1615"/>
    <n v="857"/>
    <n v="12"/>
    <n v="151"/>
    <n v="33"/>
    <n v="3240"/>
    <n v="11"/>
    <m/>
    <n v="89"/>
    <n v="430"/>
    <n v="10"/>
    <n v="942"/>
    <m/>
    <n v="34"/>
    <m/>
    <n v="1950"/>
    <n v="2806"/>
    <m/>
    <n v="1019"/>
    <n v="2775"/>
    <n v="945"/>
    <n v="17"/>
    <n v="3413"/>
    <n v="37"/>
    <n v="4"/>
    <n v="204"/>
    <n v="226"/>
    <n v="28"/>
    <n v="241"/>
    <m/>
    <m/>
    <n v="59"/>
    <n v="70"/>
    <n v="448"/>
    <n v="17"/>
    <n v="9"/>
    <n v="214"/>
    <n v="4542"/>
    <m/>
    <n v="1425"/>
    <n v="1852"/>
    <n v="1264"/>
    <n v="20"/>
    <m/>
    <n v="23"/>
    <m/>
    <n v="162"/>
    <n v="9"/>
    <n v="1"/>
    <n v="291"/>
    <n v="78"/>
    <n v="134"/>
    <n v="39"/>
    <n v="61"/>
    <n v="55"/>
    <n v="341"/>
    <n v="290"/>
    <n v="383"/>
    <n v="194"/>
    <n v="1031"/>
    <n v="103"/>
    <n v="123"/>
    <m/>
    <n v="30"/>
    <n v="141"/>
    <n v="213"/>
    <n v="303"/>
    <n v="946"/>
    <n v="22"/>
    <n v="3"/>
    <m/>
    <m/>
    <n v="29"/>
    <n v="35"/>
    <n v="262"/>
    <n v="6"/>
    <n v="315"/>
    <n v="28"/>
    <n v="88"/>
    <n v="67"/>
    <n v="955"/>
    <n v="186"/>
    <n v="69"/>
    <n v="687"/>
    <n v="6"/>
    <n v="1998"/>
    <n v="2"/>
    <m/>
    <n v="22"/>
    <n v="157"/>
    <n v="112"/>
    <m/>
    <n v="5"/>
    <m/>
    <n v="34"/>
    <n v="131"/>
    <n v="13"/>
    <n v="8"/>
    <n v="4"/>
    <m/>
    <n v="9"/>
    <n v="4259"/>
    <n v="27351"/>
    <s v="Bernal Heights/Mission District/Potrero Hill"/>
    <s v="Urban"/>
  </r>
  <r>
    <n v="106380965"/>
    <s v="380965"/>
    <x v="350"/>
    <s v="450 STANYAN STREET"/>
    <s v="SAN FRANCISCO"/>
    <s v="94117"/>
    <x v="36"/>
    <x v="1"/>
    <x v="66"/>
    <x v="35"/>
    <x v="1"/>
    <x v="1"/>
    <n v="3842"/>
    <n v="212"/>
    <n v="877"/>
    <m/>
    <n v="380"/>
    <m/>
    <n v="2475"/>
    <n v="2836"/>
    <m/>
    <m/>
    <m/>
    <m/>
    <n v="896"/>
    <n v="116"/>
    <n v="171"/>
    <n v="314"/>
    <n v="607"/>
    <n v="838"/>
    <n v="875"/>
    <n v="1494"/>
    <m/>
    <n v="2955"/>
    <n v="396"/>
    <n v="441"/>
    <n v="1142"/>
    <n v="3"/>
    <n v="127"/>
    <n v="247"/>
    <n v="4301"/>
    <n v="41"/>
    <n v="1"/>
    <n v="290"/>
    <n v="628"/>
    <n v="31"/>
    <m/>
    <m/>
    <n v="19"/>
    <m/>
    <n v="2533"/>
    <n v="2778"/>
    <m/>
    <n v="2620"/>
    <n v="2690"/>
    <n v="1"/>
    <m/>
    <n v="2585"/>
    <n v="57"/>
    <n v="88"/>
    <n v="214"/>
    <n v="106"/>
    <n v="35"/>
    <n v="664"/>
    <n v="36"/>
    <n v="1"/>
    <n v="50"/>
    <n v="154"/>
    <n v="1300"/>
    <n v="21"/>
    <m/>
    <n v="309"/>
    <n v="5002"/>
    <m/>
    <n v="2614"/>
    <n v="853"/>
    <n v="1583"/>
    <n v="78"/>
    <m/>
    <n v="4"/>
    <m/>
    <n v="41"/>
    <n v="136"/>
    <n v="2"/>
    <n v="551"/>
    <n v="159"/>
    <n v="157"/>
    <n v="33"/>
    <n v="847"/>
    <n v="85"/>
    <n v="771"/>
    <n v="254"/>
    <n v="428"/>
    <n v="153"/>
    <n v="2"/>
    <n v="163"/>
    <n v="671"/>
    <n v="4"/>
    <m/>
    <n v="64"/>
    <n v="422"/>
    <n v="547"/>
    <m/>
    <n v="95"/>
    <n v="6"/>
    <n v="2"/>
    <m/>
    <n v="9"/>
    <n v="68"/>
    <n v="441"/>
    <n v="9"/>
    <n v="396"/>
    <n v="36"/>
    <n v="6"/>
    <n v="30"/>
    <m/>
    <n v="839"/>
    <n v="138"/>
    <n v="1508"/>
    <n v="43"/>
    <n v="1685"/>
    <n v="9"/>
    <n v="4"/>
    <n v="28"/>
    <n v="330"/>
    <n v="233"/>
    <n v="1"/>
    <n v="11"/>
    <n v="4"/>
    <n v="54"/>
    <n v="274"/>
    <n v="156"/>
    <n v="10"/>
    <n v="4"/>
    <m/>
    <n v="26"/>
    <n v="4167"/>
    <n v="29412"/>
    <s v="Buena Vista/Castro/Eureka Valley/Forest Hill/Haight-Ashbury/Noe Valley/West of Twin Peaks"/>
    <s v="Urban"/>
  </r>
  <r>
    <n v="106381154"/>
    <s v="381154"/>
    <x v="351"/>
    <s v="505 PARNASSUS AVENUE"/>
    <s v="SAN FRANCISCO"/>
    <s v="94143"/>
    <x v="36"/>
    <x v="6"/>
    <x v="67"/>
    <x v="35"/>
    <x v="4"/>
    <x v="1"/>
    <n v="30994"/>
    <m/>
    <m/>
    <m/>
    <m/>
    <m/>
    <n v="14672"/>
    <n v="16321"/>
    <m/>
    <n v="1"/>
    <n v="3266"/>
    <n v="1614"/>
    <n v="1990"/>
    <n v="2423"/>
    <n v="3737"/>
    <n v="3062"/>
    <n v="4574"/>
    <n v="5294"/>
    <n v="3040"/>
    <n v="1994"/>
    <m/>
    <n v="15568"/>
    <n v="2581"/>
    <n v="4988"/>
    <n v="4620"/>
    <n v="140"/>
    <n v="1888"/>
    <n v="1209"/>
    <n v="24781"/>
    <m/>
    <n v="4"/>
    <n v="17"/>
    <n v="2191"/>
    <n v="3"/>
    <n v="2285"/>
    <n v="30"/>
    <n v="1683"/>
    <m/>
    <n v="9201"/>
    <n v="21793"/>
    <m/>
    <n v="10800"/>
    <n v="17795"/>
    <n v="2399"/>
    <m/>
    <n v="20267"/>
    <m/>
    <m/>
    <m/>
    <n v="966"/>
    <n v="918"/>
    <n v="1888"/>
    <n v="55"/>
    <n v="50"/>
    <m/>
    <n v="607"/>
    <n v="6194"/>
    <n v="49"/>
    <m/>
    <n v="839"/>
    <n v="30155"/>
    <m/>
    <n v="9410"/>
    <n v="8040"/>
    <n v="12954"/>
    <n v="137"/>
    <n v="23"/>
    <n v="51"/>
    <n v="25"/>
    <n v="298"/>
    <n v="56"/>
    <m/>
    <n v="1803"/>
    <n v="4033"/>
    <n v="992"/>
    <n v="434"/>
    <n v="269"/>
    <n v="1585"/>
    <n v="2869"/>
    <n v="1264"/>
    <n v="2644"/>
    <n v="1098"/>
    <n v="2642"/>
    <n v="346"/>
    <n v="2212"/>
    <n v="750"/>
    <n v="297"/>
    <n v="900"/>
    <n v="2997"/>
    <n v="1566"/>
    <n v="2293"/>
    <n v="1944"/>
    <n v="348"/>
    <n v="58"/>
    <n v="29"/>
    <n v="347"/>
    <n v="754"/>
    <n v="2766"/>
    <n v="435"/>
    <n v="3467"/>
    <n v="1382"/>
    <n v="770"/>
    <n v="382"/>
    <n v="2350"/>
    <n v="2825"/>
    <n v="578"/>
    <n v="6822"/>
    <n v="186"/>
    <n v="5551"/>
    <n v="34"/>
    <n v="22"/>
    <n v="87"/>
    <n v="4266"/>
    <n v="473"/>
    <n v="2"/>
    <n v="29"/>
    <n v="86"/>
    <n v="205"/>
    <n v="1645"/>
    <n v="46"/>
    <n v="30"/>
    <n v="9"/>
    <m/>
    <n v="131"/>
    <n v="23929"/>
    <n v="192143"/>
    <s v="Buena Vista/Castro/Eureka Valley/Forest Hill/Haight-Ashbury/Noe Valley/West of Twin Peaks"/>
    <s v="Urban"/>
  </r>
  <r>
    <n v="106382715"/>
    <s v="382715"/>
    <x v="352"/>
    <s v="845 JACKSON STREET"/>
    <s v="SAN FRANCISCO"/>
    <s v="94133"/>
    <x v="36"/>
    <x v="3"/>
    <x v="66"/>
    <x v="35"/>
    <x v="1"/>
    <x v="0"/>
    <n v="1772"/>
    <m/>
    <m/>
    <m/>
    <m/>
    <m/>
    <n v="861"/>
    <n v="911"/>
    <m/>
    <m/>
    <m/>
    <m/>
    <n v="3"/>
    <n v="9"/>
    <n v="23"/>
    <n v="63"/>
    <n v="101"/>
    <n v="198"/>
    <n v="458"/>
    <n v="917"/>
    <m/>
    <n v="25"/>
    <n v="3"/>
    <n v="3"/>
    <n v="1741"/>
    <m/>
    <m/>
    <m/>
    <n v="1645"/>
    <n v="1"/>
    <m/>
    <n v="5"/>
    <n v="119"/>
    <n v="2"/>
    <m/>
    <m/>
    <m/>
    <m/>
    <n v="1338"/>
    <n v="434"/>
    <m/>
    <n v="152"/>
    <n v="1620"/>
    <m/>
    <m/>
    <n v="854"/>
    <m/>
    <m/>
    <m/>
    <n v="27"/>
    <m/>
    <n v="209"/>
    <m/>
    <m/>
    <n v="17"/>
    <n v="50"/>
    <n v="615"/>
    <m/>
    <m/>
    <n v="208"/>
    <n v="1564"/>
    <m/>
    <n v="1470"/>
    <n v="126"/>
    <n v="157"/>
    <n v="2"/>
    <m/>
    <n v="7"/>
    <n v="7"/>
    <n v="3"/>
    <m/>
    <m/>
    <n v="126"/>
    <n v="166"/>
    <n v="75"/>
    <n v="61"/>
    <n v="8"/>
    <n v="22"/>
    <n v="301"/>
    <n v="324"/>
    <n v="269"/>
    <n v="113"/>
    <n v="1"/>
    <n v="48"/>
    <n v="56"/>
    <m/>
    <m/>
    <n v="96"/>
    <n v="84"/>
    <n v="22"/>
    <m/>
    <n v="2"/>
    <n v="5"/>
    <m/>
    <m/>
    <n v="5"/>
    <n v="48"/>
    <n v="88"/>
    <n v="9"/>
    <n v="303"/>
    <n v="37"/>
    <n v="7"/>
    <n v="23"/>
    <m/>
    <n v="62"/>
    <n v="17"/>
    <n v="217"/>
    <m/>
    <n v="949"/>
    <n v="3"/>
    <m/>
    <n v="2"/>
    <n v="66"/>
    <n v="98"/>
    <n v="1"/>
    <n v="1"/>
    <n v="2"/>
    <n v="22"/>
    <n v="97"/>
    <n v="1"/>
    <n v="1"/>
    <m/>
    <m/>
    <n v="6"/>
    <n v="1472"/>
    <n v="7987"/>
    <s v="Chinatown/Civic Center/Inner Mission/North Beach/South of Market/Tenderloin/Western Addition"/>
    <s v="Urban"/>
  </r>
  <r>
    <n v="106390846"/>
    <s v="390846"/>
    <x v="353"/>
    <s v="525 WEST ACACIA"/>
    <s v="STOCKTON"/>
    <s v="95203"/>
    <x v="37"/>
    <x v="0"/>
    <x v="68"/>
    <x v="36"/>
    <x v="1"/>
    <x v="0"/>
    <n v="8942"/>
    <m/>
    <m/>
    <m/>
    <m/>
    <m/>
    <n v="3632"/>
    <n v="5310"/>
    <m/>
    <m/>
    <n v="1272"/>
    <n v="109"/>
    <n v="223"/>
    <n v="948"/>
    <n v="861"/>
    <n v="649"/>
    <n v="1126"/>
    <n v="1411"/>
    <n v="1188"/>
    <n v="1155"/>
    <m/>
    <n v="3341"/>
    <n v="1481"/>
    <n v="2654"/>
    <n v="1051"/>
    <n v="4"/>
    <n v="357"/>
    <n v="54"/>
    <n v="7213"/>
    <n v="94"/>
    <m/>
    <n v="181"/>
    <n v="250"/>
    <n v="17"/>
    <n v="1172"/>
    <m/>
    <n v="15"/>
    <m/>
    <n v="4605"/>
    <n v="4337"/>
    <m/>
    <n v="1764"/>
    <n v="5986"/>
    <n v="1180"/>
    <n v="12"/>
    <n v="6509"/>
    <m/>
    <m/>
    <m/>
    <n v="205"/>
    <n v="40"/>
    <n v="1150"/>
    <n v="23"/>
    <m/>
    <n v="145"/>
    <n v="212"/>
    <n v="623"/>
    <n v="35"/>
    <m/>
    <n v="505"/>
    <n v="8437"/>
    <m/>
    <n v="3219"/>
    <n v="3339"/>
    <n v="2151"/>
    <n v="98"/>
    <n v="1"/>
    <n v="31"/>
    <m/>
    <n v="103"/>
    <m/>
    <m/>
    <n v="562"/>
    <n v="99"/>
    <n v="429"/>
    <n v="111"/>
    <n v="41"/>
    <n v="73"/>
    <n v="1425"/>
    <n v="757"/>
    <n v="797"/>
    <n v="333"/>
    <n v="1304"/>
    <n v="126"/>
    <n v="861"/>
    <n v="5"/>
    <n v="39"/>
    <n v="278"/>
    <n v="515"/>
    <n v="11"/>
    <n v="1176"/>
    <n v="75"/>
    <n v="2"/>
    <n v="1"/>
    <n v="1"/>
    <n v="7"/>
    <n v="121"/>
    <n v="1119"/>
    <n v="6"/>
    <n v="830"/>
    <n v="51"/>
    <n v="121"/>
    <n v="79"/>
    <n v="1162"/>
    <n v="1028"/>
    <n v="98"/>
    <n v="1079"/>
    <n v="39"/>
    <n v="3123"/>
    <n v="15"/>
    <n v="7"/>
    <n v="67"/>
    <n v="381"/>
    <n v="222"/>
    <n v="2"/>
    <n v="11"/>
    <n v="22"/>
    <n v="87"/>
    <n v="352"/>
    <n v="27"/>
    <n v="9"/>
    <n v="6"/>
    <m/>
    <n v="5"/>
    <n v="7729"/>
    <n v="35169"/>
    <s v="French Camp/Stockton South/Stockton Southeast"/>
    <s v="Urban"/>
  </r>
  <r>
    <n v="106390923"/>
    <s v="390923"/>
    <x v="354"/>
    <s v="975 SOUTH FAIRMONT AVENUE"/>
    <s v="LODI"/>
    <s v="95240-5179"/>
    <x v="37"/>
    <x v="2"/>
    <x v="58"/>
    <x v="36"/>
    <x v="1"/>
    <x v="0"/>
    <n v="7936"/>
    <m/>
    <m/>
    <m/>
    <n v="118"/>
    <m/>
    <n v="3245"/>
    <n v="4809"/>
    <m/>
    <m/>
    <n v="1100"/>
    <n v="73"/>
    <n v="154"/>
    <n v="783"/>
    <n v="674"/>
    <n v="478"/>
    <n v="906"/>
    <n v="1107"/>
    <n v="1234"/>
    <n v="1545"/>
    <m/>
    <n v="5545"/>
    <n v="151"/>
    <n v="1859"/>
    <n v="401"/>
    <n v="9"/>
    <n v="71"/>
    <n v="18"/>
    <n v="6178"/>
    <n v="232"/>
    <n v="16"/>
    <n v="424"/>
    <n v="140"/>
    <n v="9"/>
    <n v="1050"/>
    <n v="1"/>
    <n v="4"/>
    <m/>
    <n v="5453"/>
    <n v="2601"/>
    <m/>
    <n v="626"/>
    <n v="6378"/>
    <n v="1050"/>
    <m/>
    <n v="4992"/>
    <n v="5"/>
    <n v="9"/>
    <m/>
    <n v="270"/>
    <n v="22"/>
    <n v="1161"/>
    <n v="102"/>
    <n v="4"/>
    <n v="110"/>
    <n v="200"/>
    <n v="1145"/>
    <n v="34"/>
    <m/>
    <n v="1109"/>
    <n v="6945"/>
    <m/>
    <n v="3638"/>
    <n v="2867"/>
    <n v="1351"/>
    <n v="19"/>
    <m/>
    <n v="87"/>
    <n v="3"/>
    <n v="63"/>
    <n v="26"/>
    <m/>
    <n v="614"/>
    <n v="122"/>
    <n v="346"/>
    <n v="83"/>
    <n v="94"/>
    <n v="135"/>
    <n v="1081"/>
    <n v="887"/>
    <n v="862"/>
    <n v="485"/>
    <n v="1079"/>
    <n v="213"/>
    <n v="224"/>
    <n v="3"/>
    <n v="23"/>
    <n v="241"/>
    <n v="384"/>
    <n v="128"/>
    <n v="1050"/>
    <n v="57"/>
    <n v="1"/>
    <n v="2"/>
    <m/>
    <n v="15"/>
    <n v="101"/>
    <n v="522"/>
    <n v="8"/>
    <n v="464"/>
    <n v="64"/>
    <n v="93"/>
    <n v="31"/>
    <n v="1027"/>
    <n v="373"/>
    <n v="112"/>
    <n v="1851"/>
    <n v="5"/>
    <n v="3328"/>
    <n v="12"/>
    <n v="3"/>
    <n v="37"/>
    <n v="144"/>
    <n v="280"/>
    <n v="2"/>
    <n v="11"/>
    <n v="9"/>
    <n v="54"/>
    <n v="201"/>
    <n v="40"/>
    <n v="3"/>
    <n v="5"/>
    <m/>
    <n v="13"/>
    <n v="7240"/>
    <n v="33194"/>
    <s v="Lodi"/>
    <s v="Urban"/>
  </r>
  <r>
    <n v="106391010"/>
    <s v="391010"/>
    <x v="355"/>
    <s v="500 WEST HOSPITAL ROAD"/>
    <s v="FRENCH CAMP"/>
    <s v="95231"/>
    <x v="37"/>
    <x v="2"/>
    <x v="68"/>
    <x v="36"/>
    <x v="0"/>
    <x v="1"/>
    <n v="10769"/>
    <m/>
    <m/>
    <m/>
    <m/>
    <m/>
    <n v="6017"/>
    <n v="4750"/>
    <m/>
    <n v="2"/>
    <n v="2000"/>
    <n v="84"/>
    <n v="332"/>
    <n v="1700"/>
    <n v="1464"/>
    <n v="1296"/>
    <n v="1858"/>
    <n v="1215"/>
    <n v="547"/>
    <n v="273"/>
    <m/>
    <n v="2798"/>
    <n v="1741"/>
    <n v="4864"/>
    <n v="833"/>
    <n v="39"/>
    <n v="317"/>
    <n v="177"/>
    <n v="6431"/>
    <n v="12"/>
    <n v="19"/>
    <n v="63"/>
    <n v="169"/>
    <n v="4"/>
    <n v="1808"/>
    <n v="2236"/>
    <n v="27"/>
    <m/>
    <n v="4713"/>
    <n v="6056"/>
    <m/>
    <n v="1079"/>
    <n v="7807"/>
    <n v="1877"/>
    <n v="6"/>
    <n v="7225"/>
    <m/>
    <m/>
    <m/>
    <n v="250"/>
    <n v="46"/>
    <n v="1296"/>
    <n v="22"/>
    <n v="1430"/>
    <n v="162"/>
    <n v="143"/>
    <n v="193"/>
    <n v="2"/>
    <m/>
    <n v="322"/>
    <n v="10447"/>
    <m/>
    <n v="1014"/>
    <n v="6160"/>
    <n v="398"/>
    <n v="33"/>
    <n v="37"/>
    <n v="2423"/>
    <m/>
    <n v="704"/>
    <m/>
    <m/>
    <n v="1056"/>
    <n v="257"/>
    <n v="338"/>
    <n v="186"/>
    <n v="86"/>
    <n v="171"/>
    <n v="906"/>
    <n v="375"/>
    <n v="879"/>
    <n v="341"/>
    <n v="1917"/>
    <n v="199"/>
    <n v="203"/>
    <n v="12"/>
    <n v="125"/>
    <n v="371"/>
    <n v="1374"/>
    <n v="157"/>
    <n v="1816"/>
    <n v="108"/>
    <n v="29"/>
    <n v="18"/>
    <n v="10"/>
    <n v="31"/>
    <n v="188"/>
    <n v="728"/>
    <n v="34"/>
    <n v="991"/>
    <n v="116"/>
    <n v="28"/>
    <n v="158"/>
    <n v="1806"/>
    <n v="626"/>
    <n v="287"/>
    <n v="2982"/>
    <n v="17"/>
    <n v="2612"/>
    <n v="425"/>
    <n v="26"/>
    <n v="46"/>
    <n v="514"/>
    <n v="266"/>
    <n v="2"/>
    <n v="27"/>
    <n v="68"/>
    <n v="138"/>
    <n v="430"/>
    <n v="84"/>
    <n v="208"/>
    <n v="54"/>
    <m/>
    <n v="58"/>
    <n v="8423"/>
    <n v="40676"/>
    <s v="French Camp/Stockton South/Stockton Southeast"/>
    <s v="Urban"/>
  </r>
  <r>
    <n v="106391042"/>
    <s v="391042"/>
    <x v="356"/>
    <s v="1800 NORTH CALIFORNIA STREET"/>
    <s v="STOCKTON"/>
    <s v="95204"/>
    <x v="37"/>
    <x v="1"/>
    <x v="68"/>
    <x v="36"/>
    <x v="1"/>
    <x v="0"/>
    <n v="17614"/>
    <m/>
    <m/>
    <m/>
    <m/>
    <m/>
    <n v="7183"/>
    <n v="10428"/>
    <n v="3"/>
    <m/>
    <n v="2794"/>
    <n v="264"/>
    <n v="461"/>
    <n v="2125"/>
    <n v="1580"/>
    <n v="1201"/>
    <n v="2153"/>
    <n v="2445"/>
    <n v="2172"/>
    <n v="2419"/>
    <m/>
    <n v="6905"/>
    <n v="2271"/>
    <n v="5510"/>
    <n v="2360"/>
    <n v="93"/>
    <n v="396"/>
    <n v="79"/>
    <n v="13870"/>
    <n v="265"/>
    <n v="20"/>
    <n v="360"/>
    <n v="225"/>
    <n v="57"/>
    <n v="2555"/>
    <n v="30"/>
    <n v="232"/>
    <m/>
    <n v="9825"/>
    <n v="7789"/>
    <m/>
    <n v="1993"/>
    <n v="13057"/>
    <n v="2564"/>
    <m/>
    <n v="11981"/>
    <m/>
    <m/>
    <m/>
    <n v="250"/>
    <n v="168"/>
    <n v="2163"/>
    <n v="95"/>
    <n v="45"/>
    <n v="282"/>
    <n v="525"/>
    <n v="2011"/>
    <n v="94"/>
    <m/>
    <n v="509"/>
    <n v="17105"/>
    <m/>
    <n v="6363"/>
    <n v="7636"/>
    <n v="3228"/>
    <n v="80"/>
    <n v="4"/>
    <n v="160"/>
    <n v="14"/>
    <n v="129"/>
    <m/>
    <m/>
    <n v="1893"/>
    <n v="576"/>
    <n v="502"/>
    <n v="143"/>
    <n v="119"/>
    <n v="282"/>
    <n v="2597"/>
    <n v="1239"/>
    <n v="1633"/>
    <n v="781"/>
    <n v="2748"/>
    <n v="325"/>
    <n v="511"/>
    <n v="23"/>
    <n v="87"/>
    <n v="518"/>
    <n v="991"/>
    <n v="84"/>
    <n v="2562"/>
    <n v="240"/>
    <n v="32"/>
    <n v="7"/>
    <n v="1"/>
    <n v="50"/>
    <n v="446"/>
    <n v="2180"/>
    <n v="26"/>
    <n v="1480"/>
    <n v="129"/>
    <n v="282"/>
    <n v="140"/>
    <n v="2571"/>
    <n v="780"/>
    <n v="269"/>
    <n v="4575"/>
    <n v="33"/>
    <n v="4373"/>
    <n v="31"/>
    <n v="7"/>
    <n v="74"/>
    <n v="825"/>
    <n v="553"/>
    <n v="2"/>
    <n v="21"/>
    <n v="40"/>
    <n v="154"/>
    <n v="782"/>
    <n v="52"/>
    <n v="40"/>
    <n v="21"/>
    <m/>
    <n v="41"/>
    <n v="14971"/>
    <n v="74835"/>
    <s v="Stockton North Central/Stockton Northeast"/>
    <s v="Urban"/>
  </r>
  <r>
    <n v="106391056"/>
    <s v="391056"/>
    <x v="357"/>
    <s v="1420 NORTH TRACY BOULEVARD"/>
    <s v="TRACY"/>
    <s v="95376"/>
    <x v="37"/>
    <x v="3"/>
    <x v="68"/>
    <x v="36"/>
    <x v="1"/>
    <x v="0"/>
    <n v="4674"/>
    <m/>
    <m/>
    <m/>
    <m/>
    <m/>
    <n v="1732"/>
    <n v="2942"/>
    <m/>
    <m/>
    <n v="727"/>
    <n v="44"/>
    <n v="91"/>
    <n v="558"/>
    <n v="541"/>
    <n v="427"/>
    <n v="560"/>
    <n v="585"/>
    <n v="547"/>
    <n v="594"/>
    <m/>
    <n v="2036"/>
    <n v="340"/>
    <n v="1544"/>
    <n v="494"/>
    <n v="13"/>
    <n v="245"/>
    <n v="2"/>
    <n v="3790"/>
    <n v="21"/>
    <n v="5"/>
    <n v="133"/>
    <n v="26"/>
    <n v="1"/>
    <n v="695"/>
    <m/>
    <n v="3"/>
    <m/>
    <n v="2760"/>
    <n v="1914"/>
    <m/>
    <n v="699"/>
    <n v="3275"/>
    <n v="699"/>
    <n v="1"/>
    <n v="3620"/>
    <m/>
    <m/>
    <m/>
    <n v="229"/>
    <n v="28"/>
    <n v="432"/>
    <m/>
    <m/>
    <n v="38"/>
    <n v="70"/>
    <n v="246"/>
    <n v="11"/>
    <m/>
    <n v="181"/>
    <n v="4493"/>
    <m/>
    <n v="1635"/>
    <n v="1419"/>
    <n v="1326"/>
    <n v="13"/>
    <m/>
    <n v="70"/>
    <m/>
    <n v="137"/>
    <n v="74"/>
    <m/>
    <n v="416"/>
    <n v="91"/>
    <n v="157"/>
    <n v="82"/>
    <n v="27"/>
    <n v="68"/>
    <n v="534"/>
    <n v="365"/>
    <n v="656"/>
    <n v="233"/>
    <n v="729"/>
    <n v="101"/>
    <n v="103"/>
    <m/>
    <n v="21"/>
    <n v="154"/>
    <n v="229"/>
    <n v="10"/>
    <n v="698"/>
    <n v="18"/>
    <m/>
    <n v="1"/>
    <n v="1"/>
    <n v="18"/>
    <n v="46"/>
    <n v="385"/>
    <n v="6"/>
    <n v="542"/>
    <n v="34"/>
    <n v="165"/>
    <n v="99"/>
    <n v="690"/>
    <n v="177"/>
    <n v="44"/>
    <n v="517"/>
    <n v="6"/>
    <n v="1925"/>
    <n v="7"/>
    <n v="2"/>
    <n v="18"/>
    <n v="124"/>
    <n v="132"/>
    <m/>
    <n v="9"/>
    <n v="5"/>
    <n v="43"/>
    <n v="135"/>
    <n v="20"/>
    <n v="6"/>
    <n v="2"/>
    <m/>
    <n v="7"/>
    <n v="4164"/>
    <n v="14320"/>
    <s v="Tracy"/>
    <s v="Urban"/>
  </r>
  <r>
    <n v="106392232"/>
    <s v="392232"/>
    <x v="358"/>
    <s v="2510 NORTH CALIFORNIA STREET"/>
    <s v="STOCKTON"/>
    <s v="95204"/>
    <x v="37"/>
    <x v="5"/>
    <x v="68"/>
    <x v="36"/>
    <x v="1"/>
    <x v="0"/>
    <m/>
    <m/>
    <n v="1878"/>
    <m/>
    <m/>
    <m/>
    <n v="868"/>
    <n v="1010"/>
    <m/>
    <m/>
    <m/>
    <m/>
    <n v="65"/>
    <n v="394"/>
    <n v="333"/>
    <n v="349"/>
    <n v="415"/>
    <n v="211"/>
    <n v="90"/>
    <n v="21"/>
    <m/>
    <n v="1233"/>
    <n v="223"/>
    <n v="286"/>
    <n v="82"/>
    <n v="8"/>
    <n v="42"/>
    <n v="4"/>
    <n v="346"/>
    <n v="7"/>
    <m/>
    <n v="6"/>
    <n v="109"/>
    <n v="78"/>
    <m/>
    <n v="8"/>
    <n v="1324"/>
    <m/>
    <m/>
    <n v="1878"/>
    <m/>
    <n v="45"/>
    <n v="1833"/>
    <m/>
    <m/>
    <n v="1682"/>
    <m/>
    <m/>
    <m/>
    <n v="13"/>
    <n v="33"/>
    <n v="25"/>
    <n v="86"/>
    <n v="1"/>
    <n v="37"/>
    <n v="1"/>
    <m/>
    <m/>
    <m/>
    <m/>
    <n v="1878"/>
    <m/>
    <n v="640"/>
    <m/>
    <n v="1221"/>
    <n v="1"/>
    <m/>
    <n v="1"/>
    <n v="1"/>
    <n v="14"/>
    <m/>
    <m/>
    <m/>
    <m/>
    <n v="1"/>
    <m/>
    <n v="1868"/>
    <n v="4"/>
    <m/>
    <m/>
    <m/>
    <m/>
    <n v="5"/>
    <m/>
    <m/>
    <m/>
    <m/>
    <m/>
    <m/>
    <m/>
    <m/>
    <m/>
    <m/>
    <m/>
    <m/>
    <m/>
    <m/>
    <m/>
    <m/>
    <m/>
    <m/>
    <m/>
    <m/>
    <m/>
    <m/>
    <m/>
    <n v="1871"/>
    <m/>
    <n v="7"/>
    <m/>
    <m/>
    <n v="1"/>
    <n v="1"/>
    <n v="12"/>
    <m/>
    <m/>
    <m/>
    <n v="17"/>
    <n v="17"/>
    <n v="12"/>
    <m/>
    <m/>
    <m/>
    <n v="4"/>
    <n v="1814"/>
    <n v="11969"/>
    <s v="Stockton North Central/Stockton Northeast"/>
    <s v="Urban"/>
  </r>
  <r>
    <n v="106392287"/>
    <s v="392287"/>
    <x v="359"/>
    <s v="1205 EAST NORTH STREET"/>
    <s v="MANTECA"/>
    <s v="95336"/>
    <x v="37"/>
    <x v="3"/>
    <x v="69"/>
    <x v="36"/>
    <x v="2"/>
    <x v="0"/>
    <n v="4309"/>
    <m/>
    <m/>
    <m/>
    <m/>
    <m/>
    <n v="1583"/>
    <n v="2726"/>
    <m/>
    <m/>
    <n v="706"/>
    <n v="18"/>
    <n v="65"/>
    <n v="544"/>
    <n v="398"/>
    <n v="276"/>
    <n v="384"/>
    <n v="521"/>
    <n v="602"/>
    <n v="795"/>
    <m/>
    <n v="2607"/>
    <n v="147"/>
    <n v="1135"/>
    <n v="141"/>
    <n v="5"/>
    <n v="243"/>
    <n v="31"/>
    <n v="3446"/>
    <n v="22"/>
    <n v="12"/>
    <n v="117"/>
    <n v="7"/>
    <m/>
    <n v="699"/>
    <n v="5"/>
    <n v="1"/>
    <m/>
    <n v="2278"/>
    <n v="2031"/>
    <m/>
    <n v="281"/>
    <n v="3328"/>
    <n v="700"/>
    <m/>
    <n v="3019"/>
    <m/>
    <m/>
    <m/>
    <n v="120"/>
    <n v="9"/>
    <n v="544"/>
    <n v="15"/>
    <n v="3"/>
    <n v="55"/>
    <n v="74"/>
    <n v="451"/>
    <n v="19"/>
    <m/>
    <n v="325"/>
    <n v="3984"/>
    <m/>
    <n v="1698"/>
    <n v="583"/>
    <n v="1714"/>
    <n v="4"/>
    <n v="25"/>
    <n v="22"/>
    <m/>
    <n v="40"/>
    <n v="223"/>
    <m/>
    <n v="218"/>
    <n v="102"/>
    <n v="206"/>
    <n v="69"/>
    <n v="33"/>
    <n v="51"/>
    <n v="457"/>
    <n v="361"/>
    <n v="508"/>
    <n v="224"/>
    <n v="736"/>
    <n v="90"/>
    <n v="160"/>
    <n v="1"/>
    <n v="5"/>
    <n v="147"/>
    <n v="238"/>
    <n v="2"/>
    <n v="701"/>
    <n v="28"/>
    <n v="6"/>
    <n v="3"/>
    <m/>
    <n v="7"/>
    <n v="81"/>
    <n v="136"/>
    <n v="4"/>
    <n v="568"/>
    <n v="49"/>
    <n v="21"/>
    <n v="44"/>
    <n v="709"/>
    <n v="252"/>
    <n v="46"/>
    <n v="934"/>
    <n v="4"/>
    <n v="1417"/>
    <n v="5"/>
    <n v="1"/>
    <n v="26"/>
    <n v="165"/>
    <n v="167"/>
    <n v="1"/>
    <n v="6"/>
    <n v="17"/>
    <n v="36"/>
    <n v="161"/>
    <n v="15"/>
    <m/>
    <n v="2"/>
    <m/>
    <n v="17"/>
    <n v="3690"/>
    <n v="14712"/>
    <s v="Lathrop/Manteca"/>
    <s v="Urban"/>
  </r>
  <r>
    <n v="106394003"/>
    <s v="394003"/>
    <x v="360"/>
    <s v="1212 NORTH CALIFORNIA"/>
    <s v="STOCKTON"/>
    <s v="95202"/>
    <x v="37"/>
    <x v="5"/>
    <x v="68"/>
    <x v="36"/>
    <x v="0"/>
    <x v="0"/>
    <m/>
    <m/>
    <n v="574"/>
    <m/>
    <m/>
    <m/>
    <n v="315"/>
    <n v="259"/>
    <m/>
    <m/>
    <m/>
    <m/>
    <n v="33"/>
    <n v="199"/>
    <n v="155"/>
    <n v="93"/>
    <n v="75"/>
    <n v="17"/>
    <n v="2"/>
    <m/>
    <m/>
    <n v="215"/>
    <n v="122"/>
    <n v="173"/>
    <n v="64"/>
    <m/>
    <m/>
    <m/>
    <n v="558"/>
    <n v="2"/>
    <m/>
    <n v="2"/>
    <m/>
    <m/>
    <m/>
    <n v="12"/>
    <m/>
    <m/>
    <m/>
    <n v="574"/>
    <m/>
    <m/>
    <n v="574"/>
    <m/>
    <m/>
    <n v="398"/>
    <m/>
    <m/>
    <m/>
    <n v="13"/>
    <m/>
    <n v="12"/>
    <n v="142"/>
    <n v="9"/>
    <m/>
    <m/>
    <m/>
    <m/>
    <m/>
    <m/>
    <n v="574"/>
    <m/>
    <m/>
    <n v="426"/>
    <n v="23"/>
    <m/>
    <n v="69"/>
    <n v="2"/>
    <m/>
    <n v="46"/>
    <n v="8"/>
    <m/>
    <m/>
    <m/>
    <m/>
    <m/>
    <n v="574"/>
    <m/>
    <m/>
    <m/>
    <m/>
    <m/>
    <m/>
    <m/>
    <m/>
    <m/>
    <m/>
    <m/>
    <m/>
    <m/>
    <m/>
    <m/>
    <m/>
    <m/>
    <m/>
    <m/>
    <m/>
    <m/>
    <m/>
    <m/>
    <m/>
    <m/>
    <m/>
    <m/>
    <m/>
    <m/>
    <n v="43"/>
    <m/>
    <n v="531"/>
    <m/>
    <m/>
    <m/>
    <m/>
    <m/>
    <m/>
    <m/>
    <m/>
    <m/>
    <m/>
    <m/>
    <m/>
    <m/>
    <m/>
    <m/>
    <n v="574"/>
    <n v="5291"/>
    <s v="French Camp/Stockton South/Stockton Southeast"/>
    <s v="Urban"/>
  </r>
  <r>
    <n v="106394009"/>
    <s v="394009"/>
    <x v="361"/>
    <s v="1777 WEST YOSEMITE AVENUE"/>
    <s v="MANTECA"/>
    <s v="95336"/>
    <x v="37"/>
    <x v="3"/>
    <x v="69"/>
    <x v="36"/>
    <x v="1"/>
    <x v="0"/>
    <n v="12279"/>
    <n v="11"/>
    <m/>
    <m/>
    <m/>
    <m/>
    <n v="4663"/>
    <n v="7626"/>
    <m/>
    <n v="1"/>
    <n v="2764"/>
    <n v="135"/>
    <n v="281"/>
    <n v="1613"/>
    <n v="1527"/>
    <n v="653"/>
    <n v="1153"/>
    <n v="1641"/>
    <n v="1345"/>
    <n v="1177"/>
    <n v="1"/>
    <n v="6432"/>
    <n v="815"/>
    <n v="3757"/>
    <n v="1106"/>
    <n v="55"/>
    <n v="105"/>
    <n v="20"/>
    <n v="8846"/>
    <n v="80"/>
    <n v="3"/>
    <n v="117"/>
    <n v="295"/>
    <n v="13"/>
    <n v="2644"/>
    <n v="1"/>
    <n v="291"/>
    <m/>
    <n v="4635"/>
    <n v="7655"/>
    <m/>
    <n v="1998"/>
    <n v="7643"/>
    <n v="2648"/>
    <n v="1"/>
    <n v="10076"/>
    <n v="10"/>
    <n v="5"/>
    <n v="2"/>
    <n v="268"/>
    <n v="37"/>
    <n v="891"/>
    <n v="9"/>
    <n v="1"/>
    <n v="49"/>
    <n v="211"/>
    <n v="713"/>
    <n v="18"/>
    <m/>
    <n v="550"/>
    <n v="11740"/>
    <m/>
    <n v="3674"/>
    <n v="224"/>
    <n v="8213"/>
    <n v="17"/>
    <m/>
    <n v="2"/>
    <m/>
    <n v="160"/>
    <m/>
    <m/>
    <n v="1093"/>
    <n v="316"/>
    <n v="300"/>
    <n v="77"/>
    <n v="39"/>
    <n v="86"/>
    <n v="1145"/>
    <n v="488"/>
    <n v="1143"/>
    <n v="349"/>
    <n v="2777"/>
    <n v="114"/>
    <n v="734"/>
    <n v="8"/>
    <n v="55"/>
    <n v="175"/>
    <n v="653"/>
    <n v="89"/>
    <n v="2649"/>
    <n v="81"/>
    <n v="17"/>
    <n v="3"/>
    <n v="1"/>
    <n v="38"/>
    <n v="181"/>
    <n v="645"/>
    <n v="29"/>
    <n v="1052"/>
    <n v="138"/>
    <n v="431"/>
    <n v="79"/>
    <n v="2612"/>
    <n v="1039"/>
    <n v="157"/>
    <n v="3154"/>
    <n v="54"/>
    <n v="2579"/>
    <n v="17"/>
    <n v="5"/>
    <n v="22"/>
    <n v="563"/>
    <n v="240"/>
    <m/>
    <n v="6"/>
    <n v="4"/>
    <n v="90"/>
    <n v="266"/>
    <n v="15"/>
    <m/>
    <n v="6"/>
    <m/>
    <n v="3"/>
    <n v="11053"/>
    <n v="39733"/>
    <s v="Banta/Escalon/Ripon/Vernalis"/>
    <s v="Rural"/>
  </r>
  <r>
    <n v="106400466"/>
    <s v="400466"/>
    <x v="362"/>
    <s v="345 SOUTH HALCYON ROAD"/>
    <s v="ARROYO GRANDE"/>
    <s v="93420"/>
    <x v="38"/>
    <x v="3"/>
    <x v="70"/>
    <x v="24"/>
    <x v="1"/>
    <x v="0"/>
    <n v="2258"/>
    <m/>
    <m/>
    <m/>
    <n v="519"/>
    <m/>
    <n v="1297"/>
    <n v="1480"/>
    <m/>
    <m/>
    <m/>
    <n v="1"/>
    <n v="9"/>
    <n v="66"/>
    <n v="107"/>
    <n v="143"/>
    <n v="395"/>
    <n v="620"/>
    <n v="641"/>
    <n v="795"/>
    <m/>
    <n v="2355"/>
    <n v="27"/>
    <n v="314"/>
    <n v="55"/>
    <n v="5"/>
    <n v="19"/>
    <n v="2"/>
    <n v="2187"/>
    <n v="3"/>
    <n v="24"/>
    <n v="19"/>
    <n v="520"/>
    <n v="23"/>
    <m/>
    <m/>
    <n v="1"/>
    <m/>
    <n v="1733"/>
    <n v="1044"/>
    <m/>
    <n v="1018"/>
    <n v="1759"/>
    <m/>
    <m/>
    <n v="1379"/>
    <n v="15"/>
    <n v="98"/>
    <n v="2"/>
    <n v="92"/>
    <n v="15"/>
    <n v="351"/>
    <n v="4"/>
    <n v="1"/>
    <n v="28"/>
    <n v="74"/>
    <n v="700"/>
    <n v="18"/>
    <m/>
    <n v="354"/>
    <n v="2422"/>
    <n v="1"/>
    <n v="1836"/>
    <n v="310"/>
    <n v="554"/>
    <n v="20"/>
    <n v="2"/>
    <n v="21"/>
    <m/>
    <n v="28"/>
    <n v="3"/>
    <n v="3"/>
    <n v="326"/>
    <n v="50"/>
    <n v="88"/>
    <n v="33"/>
    <n v="9"/>
    <n v="27"/>
    <n v="356"/>
    <n v="198"/>
    <n v="398"/>
    <n v="101"/>
    <m/>
    <n v="49"/>
    <n v="337"/>
    <n v="3"/>
    <m/>
    <n v="47"/>
    <n v="209"/>
    <n v="546"/>
    <m/>
    <n v="21"/>
    <n v="5"/>
    <m/>
    <n v="1"/>
    <m/>
    <n v="34"/>
    <n v="118"/>
    <n v="5"/>
    <n v="264"/>
    <n v="6"/>
    <m/>
    <n v="3"/>
    <m/>
    <n v="428"/>
    <n v="29"/>
    <n v="690"/>
    <n v="21"/>
    <n v="1152"/>
    <n v="9"/>
    <n v="3"/>
    <n v="20"/>
    <n v="97"/>
    <n v="161"/>
    <m/>
    <m/>
    <n v="7"/>
    <n v="16"/>
    <n v="91"/>
    <n v="13"/>
    <n v="1"/>
    <n v="1"/>
    <m/>
    <n v="33"/>
    <n v="2325"/>
    <n v="14027"/>
    <s v="Arroyo Grande/Nipomo/Oceano/Pismo Beach"/>
    <s v="Rural"/>
  </r>
  <r>
    <n v="106400480"/>
    <s v="400480"/>
    <x v="363"/>
    <s v="1911 JOHNSON AVENUE"/>
    <s v="SAN LUIS OBISPO"/>
    <s v="93401"/>
    <x v="38"/>
    <x v="4"/>
    <x v="70"/>
    <x v="24"/>
    <x v="1"/>
    <x v="0"/>
    <n v="4607"/>
    <m/>
    <m/>
    <m/>
    <m/>
    <m/>
    <n v="2084"/>
    <n v="2521"/>
    <m/>
    <n v="2"/>
    <n v="549"/>
    <m/>
    <n v="29"/>
    <n v="332"/>
    <n v="437"/>
    <n v="239"/>
    <n v="470"/>
    <n v="813"/>
    <n v="759"/>
    <n v="979"/>
    <m/>
    <n v="3961"/>
    <n v="38"/>
    <n v="368"/>
    <n v="78"/>
    <m/>
    <n v="85"/>
    <n v="77"/>
    <n v="3826"/>
    <n v="69"/>
    <n v="3"/>
    <n v="68"/>
    <n v="63"/>
    <n v="7"/>
    <n v="549"/>
    <n v="15"/>
    <n v="7"/>
    <m/>
    <n v="2217"/>
    <n v="2390"/>
    <m/>
    <n v="1140"/>
    <n v="2917"/>
    <n v="549"/>
    <n v="1"/>
    <n v="2694"/>
    <m/>
    <m/>
    <m/>
    <n v="80"/>
    <n v="75"/>
    <n v="664"/>
    <m/>
    <n v="21"/>
    <n v="40"/>
    <n v="110"/>
    <n v="881"/>
    <n v="42"/>
    <m/>
    <n v="501"/>
    <n v="4106"/>
    <m/>
    <n v="2182"/>
    <n v="666"/>
    <n v="1522"/>
    <n v="20"/>
    <n v="3"/>
    <n v="136"/>
    <m/>
    <n v="71"/>
    <n v="1"/>
    <n v="6"/>
    <n v="378"/>
    <n v="158"/>
    <n v="72"/>
    <n v="48"/>
    <n v="25"/>
    <n v="51"/>
    <n v="1019"/>
    <n v="262"/>
    <n v="430"/>
    <n v="144"/>
    <n v="563"/>
    <n v="39"/>
    <n v="519"/>
    <n v="5"/>
    <m/>
    <n v="88"/>
    <n v="246"/>
    <n v="11"/>
    <n v="549"/>
    <n v="23"/>
    <n v="14"/>
    <n v="3"/>
    <m/>
    <n v="11"/>
    <n v="95"/>
    <n v="776"/>
    <n v="6"/>
    <n v="365"/>
    <n v="48"/>
    <n v="41"/>
    <n v="60"/>
    <n v="550"/>
    <n v="601"/>
    <n v="38"/>
    <n v="707"/>
    <n v="20"/>
    <n v="1249"/>
    <n v="9"/>
    <n v="3"/>
    <n v="7"/>
    <n v="193"/>
    <n v="149"/>
    <m/>
    <n v="4"/>
    <n v="7"/>
    <n v="29"/>
    <n v="158"/>
    <n v="9"/>
    <n v="1"/>
    <n v="3"/>
    <m/>
    <n v="9"/>
    <n v="4026"/>
    <n v="15561"/>
    <s v="San Luis Obispo"/>
    <s v="Rural"/>
  </r>
  <r>
    <n v="106400524"/>
    <s v="400524"/>
    <x v="364"/>
    <s v="1010 MURRAY STREET"/>
    <s v="SAN LUIS OBISPO"/>
    <s v="93405"/>
    <x v="38"/>
    <x v="2"/>
    <x v="70"/>
    <x v="24"/>
    <x v="2"/>
    <x v="0"/>
    <n v="6229"/>
    <m/>
    <m/>
    <m/>
    <m/>
    <m/>
    <n v="2587"/>
    <n v="3642"/>
    <m/>
    <m/>
    <n v="1415"/>
    <n v="171"/>
    <n v="223"/>
    <n v="734"/>
    <n v="805"/>
    <n v="382"/>
    <n v="593"/>
    <n v="689"/>
    <n v="568"/>
    <n v="649"/>
    <m/>
    <n v="4746"/>
    <n v="86"/>
    <n v="950"/>
    <n v="76"/>
    <n v="9"/>
    <n v="304"/>
    <n v="58"/>
    <n v="4334"/>
    <n v="54"/>
    <n v="5"/>
    <n v="116"/>
    <n v="101"/>
    <m/>
    <n v="1251"/>
    <n v="112"/>
    <n v="256"/>
    <m/>
    <n v="2323"/>
    <n v="3906"/>
    <m/>
    <n v="933"/>
    <n v="4010"/>
    <n v="1285"/>
    <n v="1"/>
    <n v="4502"/>
    <m/>
    <m/>
    <m/>
    <n v="107"/>
    <n v="104"/>
    <n v="593"/>
    <n v="17"/>
    <n v="113"/>
    <n v="38"/>
    <n v="86"/>
    <n v="663"/>
    <n v="6"/>
    <m/>
    <n v="426"/>
    <n v="5803"/>
    <m/>
    <n v="1476"/>
    <n v="1565"/>
    <n v="2384"/>
    <n v="47"/>
    <n v="28"/>
    <n v="155"/>
    <n v="21"/>
    <n v="38"/>
    <n v="515"/>
    <m/>
    <n v="308"/>
    <n v="207"/>
    <n v="132"/>
    <n v="45"/>
    <n v="47"/>
    <n v="87"/>
    <n v="378"/>
    <n v="339"/>
    <n v="492"/>
    <n v="125"/>
    <n v="1274"/>
    <n v="78"/>
    <n v="621"/>
    <n v="8"/>
    <n v="74"/>
    <n v="122"/>
    <n v="620"/>
    <n v="21"/>
    <n v="1251"/>
    <n v="288"/>
    <n v="14"/>
    <n v="1"/>
    <n v="3"/>
    <n v="21"/>
    <n v="93"/>
    <n v="187"/>
    <n v="8"/>
    <n v="401"/>
    <n v="44"/>
    <n v="87"/>
    <n v="65"/>
    <n v="1249"/>
    <n v="729"/>
    <n v="73"/>
    <n v="1180"/>
    <n v="21"/>
    <n v="1765"/>
    <n v="145"/>
    <n v="19"/>
    <n v="31"/>
    <n v="147"/>
    <n v="228"/>
    <m/>
    <n v="8"/>
    <n v="8"/>
    <n v="39"/>
    <n v="183"/>
    <n v="38"/>
    <n v="15"/>
    <n v="4"/>
    <m/>
    <m/>
    <n v="5364"/>
    <n v="24880"/>
    <s v="San Luis Obispo"/>
    <s v="Rural"/>
  </r>
  <r>
    <n v="106400548"/>
    <s v="400548"/>
    <x v="365"/>
    <s v="1100 LAS TABLAS ROAD"/>
    <s v="TEMPLETON"/>
    <s v="93465"/>
    <x v="38"/>
    <x v="4"/>
    <x v="70"/>
    <x v="24"/>
    <x v="2"/>
    <x v="2"/>
    <n v="5102"/>
    <m/>
    <m/>
    <m/>
    <m/>
    <m/>
    <n v="2209"/>
    <n v="2893"/>
    <m/>
    <m/>
    <n v="676"/>
    <n v="6"/>
    <n v="88"/>
    <n v="532"/>
    <n v="465"/>
    <n v="329"/>
    <n v="611"/>
    <n v="802"/>
    <n v="669"/>
    <n v="924"/>
    <m/>
    <n v="4019"/>
    <n v="113"/>
    <n v="755"/>
    <n v="42"/>
    <n v="1"/>
    <n v="67"/>
    <n v="105"/>
    <n v="3971"/>
    <n v="80"/>
    <n v="2"/>
    <n v="134"/>
    <n v="6"/>
    <n v="12"/>
    <n v="667"/>
    <n v="193"/>
    <n v="37"/>
    <m/>
    <n v="3181"/>
    <n v="1921"/>
    <m/>
    <n v="387"/>
    <n v="4046"/>
    <n v="669"/>
    <m/>
    <n v="2929"/>
    <m/>
    <m/>
    <m/>
    <n v="117"/>
    <n v="78"/>
    <n v="619"/>
    <n v="13"/>
    <n v="190"/>
    <n v="48"/>
    <n v="108"/>
    <n v="993"/>
    <n v="7"/>
    <m/>
    <n v="503"/>
    <n v="4599"/>
    <m/>
    <n v="2101"/>
    <n v="1128"/>
    <n v="1276"/>
    <n v="21"/>
    <n v="24"/>
    <n v="115"/>
    <n v="33"/>
    <n v="30"/>
    <n v="374"/>
    <m/>
    <n v="337"/>
    <n v="131"/>
    <n v="165"/>
    <n v="37"/>
    <n v="44"/>
    <n v="57"/>
    <n v="431"/>
    <n v="475"/>
    <n v="642"/>
    <n v="205"/>
    <n v="699"/>
    <n v="140"/>
    <n v="436"/>
    <n v="3"/>
    <n v="7"/>
    <n v="162"/>
    <n v="450"/>
    <n v="12"/>
    <n v="669"/>
    <n v="41"/>
    <n v="2"/>
    <m/>
    <n v="2"/>
    <n v="18"/>
    <n v="70"/>
    <n v="168"/>
    <n v="6"/>
    <n v="517"/>
    <n v="32"/>
    <n v="85"/>
    <n v="50"/>
    <n v="675"/>
    <n v="627"/>
    <n v="91"/>
    <n v="373"/>
    <n v="14"/>
    <n v="2331"/>
    <n v="28"/>
    <n v="4"/>
    <n v="45"/>
    <n v="164"/>
    <n v="256"/>
    <m/>
    <n v="14"/>
    <n v="13"/>
    <n v="49"/>
    <n v="155"/>
    <n v="34"/>
    <n v="7"/>
    <n v="1"/>
    <m/>
    <n v="13"/>
    <n v="4319"/>
    <n v="18433"/>
    <s v="Atascadero/Templeton"/>
    <s v="Urban"/>
  </r>
  <r>
    <n v="106404046"/>
    <s v="404046"/>
    <x v="366"/>
    <s v="2178 JOHNSON AVE"/>
    <s v="SAN LUIS OBISPO"/>
    <s v="93401"/>
    <x v="38"/>
    <x v="5"/>
    <x v="70"/>
    <x v="24"/>
    <x v="0"/>
    <x v="0"/>
    <m/>
    <m/>
    <n v="1180"/>
    <m/>
    <m/>
    <m/>
    <n v="658"/>
    <n v="521"/>
    <n v="1"/>
    <m/>
    <m/>
    <n v="1"/>
    <n v="242"/>
    <n v="273"/>
    <n v="228"/>
    <n v="147"/>
    <n v="173"/>
    <n v="92"/>
    <n v="17"/>
    <n v="7"/>
    <m/>
    <n v="901"/>
    <n v="22"/>
    <n v="212"/>
    <n v="17"/>
    <n v="10"/>
    <n v="10"/>
    <n v="8"/>
    <n v="1114"/>
    <n v="18"/>
    <m/>
    <m/>
    <n v="1"/>
    <n v="4"/>
    <m/>
    <n v="39"/>
    <n v="4"/>
    <m/>
    <m/>
    <n v="1180"/>
    <m/>
    <n v="1"/>
    <n v="1177"/>
    <m/>
    <n v="2"/>
    <n v="963"/>
    <m/>
    <m/>
    <n v="1"/>
    <n v="23"/>
    <n v="25"/>
    <n v="10"/>
    <m/>
    <n v="40"/>
    <n v="117"/>
    <m/>
    <m/>
    <n v="1"/>
    <m/>
    <m/>
    <n v="1180"/>
    <m/>
    <n v="148"/>
    <n v="365"/>
    <n v="119"/>
    <m/>
    <m/>
    <n v="1"/>
    <m/>
    <n v="95"/>
    <n v="452"/>
    <m/>
    <m/>
    <m/>
    <m/>
    <m/>
    <n v="1177"/>
    <m/>
    <m/>
    <m/>
    <m/>
    <m/>
    <m/>
    <m/>
    <m/>
    <m/>
    <m/>
    <m/>
    <m/>
    <n v="3"/>
    <m/>
    <m/>
    <m/>
    <m/>
    <m/>
    <m/>
    <m/>
    <m/>
    <m/>
    <m/>
    <m/>
    <m/>
    <m/>
    <m/>
    <m/>
    <m/>
    <n v="1180"/>
    <m/>
    <m/>
    <m/>
    <m/>
    <m/>
    <m/>
    <m/>
    <m/>
    <m/>
    <m/>
    <m/>
    <m/>
    <m/>
    <n v="2"/>
    <m/>
    <m/>
    <m/>
    <n v="1178"/>
    <n v="3842"/>
    <s v="San Luis Obispo"/>
    <s v="Rural"/>
  </r>
  <r>
    <n v="106410782"/>
    <s v="410782"/>
    <x v="367"/>
    <s v="222 WEST 39TH AVENUE"/>
    <s v="SAN MATEO"/>
    <s v="94403"/>
    <x v="39"/>
    <x v="6"/>
    <x v="71"/>
    <x v="37"/>
    <x v="0"/>
    <x v="0"/>
    <n v="2740"/>
    <n v="475"/>
    <n v="554"/>
    <m/>
    <m/>
    <m/>
    <n v="2147"/>
    <n v="1622"/>
    <m/>
    <m/>
    <n v="2"/>
    <n v="27"/>
    <n v="85"/>
    <n v="390"/>
    <n v="482"/>
    <n v="550"/>
    <n v="918"/>
    <n v="700"/>
    <n v="345"/>
    <n v="270"/>
    <m/>
    <n v="724"/>
    <n v="120"/>
    <n v="2474"/>
    <n v="210"/>
    <n v="27"/>
    <n v="209"/>
    <n v="5"/>
    <n v="2996"/>
    <n v="219"/>
    <m/>
    <n v="33"/>
    <n v="456"/>
    <n v="19"/>
    <m/>
    <n v="44"/>
    <n v="2"/>
    <m/>
    <n v="3014"/>
    <n v="755"/>
    <m/>
    <n v="621"/>
    <n v="3148"/>
    <m/>
    <m/>
    <n v="2585"/>
    <n v="54"/>
    <n v="50"/>
    <n v="281"/>
    <n v="198"/>
    <n v="15"/>
    <n v="39"/>
    <n v="289"/>
    <n v="33"/>
    <n v="49"/>
    <n v="100"/>
    <n v="73"/>
    <n v="2"/>
    <n v="1"/>
    <n v="258"/>
    <n v="3511"/>
    <m/>
    <n v="917"/>
    <n v="2037"/>
    <n v="116"/>
    <n v="2"/>
    <n v="346"/>
    <n v="271"/>
    <m/>
    <n v="80"/>
    <m/>
    <m/>
    <n v="190"/>
    <n v="112"/>
    <n v="170"/>
    <n v="37"/>
    <n v="703"/>
    <n v="66"/>
    <n v="388"/>
    <n v="357"/>
    <n v="657"/>
    <n v="224"/>
    <n v="17"/>
    <n v="139"/>
    <n v="140"/>
    <n v="3"/>
    <m/>
    <n v="59"/>
    <n v="204"/>
    <n v="303"/>
    <m/>
    <n v="16"/>
    <n v="7"/>
    <m/>
    <m/>
    <n v="23"/>
    <n v="57"/>
    <n v="73"/>
    <n v="13"/>
    <n v="484"/>
    <n v="39"/>
    <n v="12"/>
    <n v="44"/>
    <n v="1"/>
    <n v="202"/>
    <n v="62"/>
    <n v="538"/>
    <n v="3"/>
    <n v="2195"/>
    <n v="5"/>
    <n v="4"/>
    <n v="19"/>
    <n v="94"/>
    <n v="98"/>
    <m/>
    <n v="7"/>
    <n v="2"/>
    <n v="20"/>
    <n v="121"/>
    <n v="46"/>
    <n v="7"/>
    <m/>
    <m/>
    <n v="17"/>
    <n v="3329"/>
    <n v="73202"/>
    <s v="Burlingame Hills/Burlingame Southwest/Hillsborough/Hillsdale/Millbrae West/San Bruno Central/San Mateo West"/>
    <s v="Urban"/>
  </r>
  <r>
    <n v="106410804"/>
    <s v="410804"/>
    <x v="368"/>
    <s v="1150 VETERANS BOULEVARD"/>
    <s v="REDWOOD CITY"/>
    <s v="94063"/>
    <x v="39"/>
    <x v="0"/>
    <x v="71"/>
    <x v="37"/>
    <x v="1"/>
    <x v="0"/>
    <n v="8713"/>
    <m/>
    <m/>
    <m/>
    <m/>
    <m/>
    <n v="3527"/>
    <n v="5186"/>
    <m/>
    <m/>
    <n v="1510"/>
    <n v="2"/>
    <n v="92"/>
    <n v="681"/>
    <n v="1276"/>
    <n v="611"/>
    <n v="893"/>
    <n v="1152"/>
    <n v="1130"/>
    <n v="1366"/>
    <m/>
    <n v="4799"/>
    <n v="424"/>
    <n v="1434"/>
    <n v="1815"/>
    <n v="18"/>
    <n v="102"/>
    <n v="121"/>
    <n v="6107"/>
    <n v="173"/>
    <m/>
    <n v="101"/>
    <n v="302"/>
    <n v="6"/>
    <n v="1485"/>
    <n v="2"/>
    <n v="537"/>
    <m/>
    <n v="2900"/>
    <n v="5813"/>
    <m/>
    <n v="1989"/>
    <n v="5237"/>
    <n v="1487"/>
    <m/>
    <n v="5973"/>
    <m/>
    <m/>
    <m/>
    <n v="358"/>
    <n v="94"/>
    <n v="679"/>
    <n v="48"/>
    <m/>
    <n v="41"/>
    <n v="214"/>
    <n v="1306"/>
    <m/>
    <m/>
    <n v="898"/>
    <n v="7815"/>
    <m/>
    <n v="3081"/>
    <n v="92"/>
    <n v="5401"/>
    <n v="21"/>
    <m/>
    <m/>
    <m/>
    <n v="118"/>
    <m/>
    <m/>
    <n v="805"/>
    <n v="625"/>
    <n v="115"/>
    <n v="33"/>
    <n v="44"/>
    <n v="417"/>
    <n v="1094"/>
    <n v="227"/>
    <n v="473"/>
    <n v="156"/>
    <n v="1535"/>
    <n v="66"/>
    <n v="815"/>
    <n v="30"/>
    <n v="23"/>
    <n v="119"/>
    <n v="594"/>
    <n v="55"/>
    <n v="1487"/>
    <n v="1094"/>
    <n v="55"/>
    <n v="5"/>
    <n v="1"/>
    <n v="27"/>
    <n v="91"/>
    <n v="430"/>
    <n v="14"/>
    <n v="453"/>
    <n v="155"/>
    <n v="320"/>
    <n v="35"/>
    <n v="1489"/>
    <n v="802"/>
    <n v="93"/>
    <n v="1676"/>
    <n v="16"/>
    <n v="1957"/>
    <n v="17"/>
    <n v="5"/>
    <n v="16"/>
    <n v="404"/>
    <n v="245"/>
    <n v="1"/>
    <n v="5"/>
    <n v="5"/>
    <n v="98"/>
    <n v="353"/>
    <n v="6"/>
    <n v="4"/>
    <n v="4"/>
    <m/>
    <n v="34"/>
    <n v="7516"/>
    <n v="32066"/>
    <s v="Atherton/Lindenwood/Menlo Oaks/Menlo Park/Redwood City Central/Sharon Heights/West Menlo Park/Woodside/Woodside Hills"/>
    <s v="Urban"/>
  </r>
  <r>
    <n v="106410806"/>
    <s v="410806"/>
    <x v="369"/>
    <s v="1200 EL CAMINO REAL"/>
    <s v="SOUTH SAN FRANCISCO"/>
    <s v="94080"/>
    <x v="39"/>
    <x v="4"/>
    <x v="67"/>
    <x v="37"/>
    <x v="1"/>
    <x v="0"/>
    <n v="5283"/>
    <m/>
    <m/>
    <m/>
    <m/>
    <m/>
    <n v="2514"/>
    <n v="2767"/>
    <m/>
    <n v="2"/>
    <m/>
    <m/>
    <n v="25"/>
    <n v="161"/>
    <n v="271"/>
    <n v="393"/>
    <n v="822"/>
    <n v="1089"/>
    <n v="1184"/>
    <n v="1338"/>
    <m/>
    <n v="2591"/>
    <n v="366"/>
    <n v="936"/>
    <n v="1332"/>
    <n v="27"/>
    <n v="24"/>
    <n v="7"/>
    <n v="4971"/>
    <n v="61"/>
    <n v="1"/>
    <n v="24"/>
    <n v="159"/>
    <n v="43"/>
    <m/>
    <m/>
    <n v="24"/>
    <m/>
    <n v="3610"/>
    <n v="1673"/>
    <m/>
    <n v="1202"/>
    <n v="4081"/>
    <m/>
    <m/>
    <n v="2829"/>
    <n v="6"/>
    <n v="2"/>
    <m/>
    <n v="253"/>
    <n v="60"/>
    <n v="565"/>
    <n v="53"/>
    <n v="1"/>
    <n v="25"/>
    <n v="164"/>
    <n v="1325"/>
    <m/>
    <m/>
    <n v="787"/>
    <n v="4496"/>
    <m/>
    <n v="3121"/>
    <n v="67"/>
    <n v="1993"/>
    <n v="16"/>
    <m/>
    <n v="4"/>
    <m/>
    <n v="82"/>
    <m/>
    <m/>
    <n v="905"/>
    <n v="284"/>
    <n v="512"/>
    <n v="59"/>
    <n v="39"/>
    <n v="63"/>
    <n v="890"/>
    <n v="358"/>
    <n v="713"/>
    <n v="215"/>
    <n v="14"/>
    <n v="100"/>
    <n v="499"/>
    <n v="3"/>
    <m/>
    <n v="147"/>
    <n v="450"/>
    <n v="32"/>
    <m/>
    <n v="29"/>
    <n v="19"/>
    <m/>
    <n v="1"/>
    <n v="21"/>
    <n v="122"/>
    <n v="239"/>
    <n v="17"/>
    <n v="1110"/>
    <n v="126"/>
    <n v="16"/>
    <n v="17"/>
    <m/>
    <n v="695"/>
    <n v="110"/>
    <n v="1897"/>
    <n v="24"/>
    <n v="840"/>
    <n v="15"/>
    <n v="4"/>
    <n v="19"/>
    <n v="333"/>
    <n v="268"/>
    <n v="1"/>
    <n v="9"/>
    <n v="10"/>
    <n v="101"/>
    <n v="416"/>
    <n v="10"/>
    <n v="2"/>
    <n v="8"/>
    <m/>
    <n v="18"/>
    <n v="4069"/>
    <n v="18802"/>
    <s v="Brisbane/Burlingame Northeast/Colma/Daly City East/Millbrae East/San Bruno/South San Francisco"/>
    <s v="Urban"/>
  </r>
  <r>
    <n v="106410817"/>
    <s v="410817"/>
    <x v="370"/>
    <s v="1900 SULLIVAN AVENUE"/>
    <s v="DALY CITY"/>
    <s v="94015"/>
    <x v="39"/>
    <x v="1"/>
    <x v="67"/>
    <x v="35"/>
    <x v="1"/>
    <x v="0"/>
    <n v="6960"/>
    <n v="42"/>
    <m/>
    <m/>
    <m/>
    <m/>
    <n v="2976"/>
    <n v="4026"/>
    <m/>
    <m/>
    <n v="554"/>
    <m/>
    <n v="36"/>
    <n v="383"/>
    <n v="525"/>
    <n v="422"/>
    <n v="835"/>
    <n v="1065"/>
    <n v="1278"/>
    <n v="1904"/>
    <m/>
    <n v="2421"/>
    <n v="359"/>
    <n v="1291"/>
    <n v="2775"/>
    <n v="8"/>
    <n v="114"/>
    <n v="34"/>
    <n v="5749"/>
    <n v="207"/>
    <n v="1"/>
    <n v="453"/>
    <n v="39"/>
    <n v="5"/>
    <n v="548"/>
    <m/>
    <m/>
    <m/>
    <n v="4666"/>
    <n v="2336"/>
    <m/>
    <n v="721"/>
    <n v="5735"/>
    <n v="546"/>
    <m/>
    <n v="4147"/>
    <n v="8"/>
    <n v="1"/>
    <n v="1"/>
    <n v="164"/>
    <n v="27"/>
    <n v="1434"/>
    <n v="88"/>
    <m/>
    <n v="68"/>
    <n v="259"/>
    <n v="764"/>
    <n v="41"/>
    <m/>
    <n v="141"/>
    <n v="6861"/>
    <m/>
    <n v="4162"/>
    <n v="1407"/>
    <n v="855"/>
    <n v="92"/>
    <m/>
    <n v="27"/>
    <m/>
    <n v="65"/>
    <n v="394"/>
    <m/>
    <n v="717"/>
    <n v="183"/>
    <n v="239"/>
    <n v="89"/>
    <n v="30"/>
    <n v="116"/>
    <n v="1421"/>
    <n v="644"/>
    <n v="733"/>
    <n v="347"/>
    <n v="585"/>
    <n v="141"/>
    <n v="458"/>
    <n v="7"/>
    <n v="10"/>
    <n v="230"/>
    <n v="446"/>
    <n v="62"/>
    <n v="544"/>
    <n v="72"/>
    <n v="9"/>
    <n v="3"/>
    <m/>
    <n v="6"/>
    <n v="109"/>
    <n v="890"/>
    <n v="9"/>
    <n v="639"/>
    <n v="54"/>
    <n v="136"/>
    <n v="36"/>
    <n v="542"/>
    <n v="608"/>
    <n v="124"/>
    <n v="1484"/>
    <n v="16"/>
    <n v="2265"/>
    <n v="8"/>
    <n v="3"/>
    <n v="23"/>
    <n v="364"/>
    <n v="303"/>
    <m/>
    <n v="12"/>
    <n v="7"/>
    <n v="40"/>
    <n v="365"/>
    <n v="12"/>
    <m/>
    <n v="16"/>
    <m/>
    <n v="10"/>
    <n v="5839"/>
    <n v="47765"/>
    <s v="Broadmoor Village/Daly City West/San Bruno Northwest/Serramonte/Westborough"/>
    <s v="Urban"/>
  </r>
  <r>
    <n v="106410828"/>
    <s v="410828"/>
    <x v="371"/>
    <s v="600 MARINE BOULEVARD"/>
    <s v="MOSS BEACH"/>
    <s v="94038"/>
    <x v="39"/>
    <x v="4"/>
    <x v="71"/>
    <x v="37"/>
    <x v="1"/>
    <x v="0"/>
    <m/>
    <n v="65"/>
    <m/>
    <m/>
    <m/>
    <m/>
    <n v="22"/>
    <n v="43"/>
    <m/>
    <m/>
    <m/>
    <m/>
    <m/>
    <m/>
    <n v="1"/>
    <n v="4"/>
    <n v="13"/>
    <n v="8"/>
    <n v="12"/>
    <n v="27"/>
    <m/>
    <n v="44"/>
    <m/>
    <n v="7"/>
    <n v="11"/>
    <m/>
    <n v="3"/>
    <m/>
    <n v="3"/>
    <n v="1"/>
    <m/>
    <n v="26"/>
    <n v="35"/>
    <m/>
    <m/>
    <m/>
    <m/>
    <m/>
    <n v="1"/>
    <n v="64"/>
    <m/>
    <n v="64"/>
    <n v="1"/>
    <m/>
    <m/>
    <n v="7"/>
    <m/>
    <m/>
    <m/>
    <n v="24"/>
    <n v="1"/>
    <m/>
    <n v="1"/>
    <m/>
    <n v="1"/>
    <n v="15"/>
    <n v="15"/>
    <n v="1"/>
    <m/>
    <n v="18"/>
    <n v="47"/>
    <m/>
    <n v="28"/>
    <n v="30"/>
    <n v="5"/>
    <m/>
    <m/>
    <m/>
    <m/>
    <n v="1"/>
    <n v="1"/>
    <m/>
    <m/>
    <n v="1"/>
    <m/>
    <m/>
    <n v="3"/>
    <n v="4"/>
    <n v="5"/>
    <n v="3"/>
    <n v="2"/>
    <n v="1"/>
    <m/>
    <m/>
    <m/>
    <m/>
    <m/>
    <m/>
    <m/>
    <n v="46"/>
    <m/>
    <m/>
    <m/>
    <m/>
    <m/>
    <m/>
    <m/>
    <m/>
    <m/>
    <m/>
    <m/>
    <m/>
    <m/>
    <m/>
    <m/>
    <m/>
    <n v="57"/>
    <m/>
    <n v="8"/>
    <m/>
    <m/>
    <m/>
    <n v="3"/>
    <n v="4"/>
    <m/>
    <m/>
    <m/>
    <n v="5"/>
    <n v="4"/>
    <m/>
    <m/>
    <m/>
    <m/>
    <m/>
    <n v="49"/>
    <n v="25793"/>
    <s v="El Granada/Half Moon Bay/Miramar/Montara/Moss Beach/Princeton by the Sea/Skyline"/>
    <s v="Rural"/>
  </r>
  <r>
    <n v="106410852"/>
    <s v="410852"/>
    <x v="372"/>
    <s v="1501 TROUSDALE DRIVE"/>
    <s v="BURLINGAME"/>
    <s v="94010"/>
    <x v="39"/>
    <x v="0"/>
    <x v="71"/>
    <x v="37"/>
    <x v="1"/>
    <x v="0"/>
    <n v="13618"/>
    <m/>
    <n v="1376"/>
    <n v="466"/>
    <m/>
    <m/>
    <n v="6202"/>
    <n v="9257"/>
    <n v="1"/>
    <m/>
    <n v="2150"/>
    <n v="7"/>
    <n v="783"/>
    <n v="1096"/>
    <n v="2243"/>
    <n v="1123"/>
    <n v="1619"/>
    <n v="1776"/>
    <n v="1801"/>
    <n v="2861"/>
    <n v="1"/>
    <n v="8734"/>
    <n v="440"/>
    <n v="2393"/>
    <n v="3332"/>
    <n v="20"/>
    <n v="390"/>
    <n v="151"/>
    <n v="12363"/>
    <n v="158"/>
    <n v="26"/>
    <n v="319"/>
    <n v="229"/>
    <n v="47"/>
    <n v="2098"/>
    <n v="7"/>
    <n v="209"/>
    <n v="4"/>
    <n v="7658"/>
    <n v="7798"/>
    <n v="4"/>
    <n v="4055"/>
    <n v="9299"/>
    <n v="2102"/>
    <n v="4"/>
    <n v="11424"/>
    <n v="12"/>
    <n v="32"/>
    <n v="24"/>
    <n v="223"/>
    <n v="100"/>
    <n v="1364"/>
    <m/>
    <n v="7"/>
    <n v="113"/>
    <n v="327"/>
    <n v="1778"/>
    <n v="49"/>
    <n v="7"/>
    <n v="1166"/>
    <n v="14288"/>
    <n v="6"/>
    <n v="6002"/>
    <n v="2020"/>
    <n v="6837"/>
    <n v="48"/>
    <n v="30"/>
    <n v="79"/>
    <m/>
    <n v="424"/>
    <n v="20"/>
    <m/>
    <n v="1156"/>
    <n v="537"/>
    <n v="348"/>
    <n v="112"/>
    <n v="2330"/>
    <n v="223"/>
    <n v="1698"/>
    <n v="762"/>
    <n v="1248"/>
    <n v="484"/>
    <n v="2176"/>
    <n v="196"/>
    <n v="719"/>
    <n v="16"/>
    <n v="49"/>
    <n v="272"/>
    <n v="978"/>
    <n v="55"/>
    <n v="2101"/>
    <n v="114"/>
    <n v="37"/>
    <n v="8"/>
    <n v="1"/>
    <n v="39"/>
    <n v="193"/>
    <n v="1351"/>
    <n v="65"/>
    <n v="1292"/>
    <n v="149"/>
    <n v="539"/>
    <n v="302"/>
    <n v="2073"/>
    <n v="1031"/>
    <n v="224"/>
    <n v="1543"/>
    <n v="37"/>
    <n v="6462"/>
    <n v="7"/>
    <n v="9"/>
    <n v="70"/>
    <n v="579"/>
    <n v="649"/>
    <n v="3"/>
    <n v="8"/>
    <n v="14"/>
    <n v="150"/>
    <n v="638"/>
    <n v="176"/>
    <n v="7"/>
    <n v="9"/>
    <m/>
    <n v="33"/>
    <n v="13108"/>
    <n v="65655"/>
    <s v="Burlingame Hills/Burlingame Southwest/Hillsborough/Hillsdale/Millbrae West/San Bruno Central/San Mateo West"/>
    <s v="Urban"/>
  </r>
  <r>
    <n v="106410891"/>
    <s v="410891"/>
    <x v="373"/>
    <s v="170 ALAMEDA DE LAS PULGAS"/>
    <s v="REDWOOD CITY"/>
    <s v="94062"/>
    <x v="39"/>
    <x v="0"/>
    <x v="71"/>
    <x v="37"/>
    <x v="1"/>
    <x v="0"/>
    <n v="6918"/>
    <m/>
    <m/>
    <m/>
    <m/>
    <m/>
    <n v="2534"/>
    <n v="4381"/>
    <n v="2"/>
    <n v="1"/>
    <n v="1671"/>
    <m/>
    <n v="24"/>
    <n v="323"/>
    <n v="1369"/>
    <n v="411"/>
    <n v="477"/>
    <n v="688"/>
    <n v="818"/>
    <n v="1137"/>
    <m/>
    <n v="4283"/>
    <n v="130"/>
    <n v="584"/>
    <n v="1603"/>
    <n v="5"/>
    <n v="165"/>
    <n v="148"/>
    <n v="4923"/>
    <n v="135"/>
    <n v="18"/>
    <n v="114"/>
    <n v="56"/>
    <n v="4"/>
    <n v="1667"/>
    <m/>
    <n v="1"/>
    <m/>
    <n v="2219"/>
    <n v="4699"/>
    <m/>
    <n v="1329"/>
    <n v="3920"/>
    <n v="1669"/>
    <m/>
    <n v="5163"/>
    <n v="1"/>
    <m/>
    <m/>
    <n v="164"/>
    <n v="41"/>
    <n v="638"/>
    <n v="56"/>
    <m/>
    <n v="8"/>
    <n v="95"/>
    <n v="752"/>
    <m/>
    <m/>
    <n v="403"/>
    <n v="6515"/>
    <m/>
    <n v="2321"/>
    <n v="328"/>
    <n v="3718"/>
    <n v="29"/>
    <m/>
    <n v="3"/>
    <n v="1"/>
    <n v="488"/>
    <n v="29"/>
    <n v="1"/>
    <n v="224"/>
    <n v="237"/>
    <n v="123"/>
    <n v="34"/>
    <n v="17"/>
    <n v="53"/>
    <n v="1002"/>
    <n v="321"/>
    <n v="408"/>
    <n v="190"/>
    <n v="1694"/>
    <n v="67"/>
    <n v="436"/>
    <n v="5"/>
    <n v="2"/>
    <n v="54"/>
    <n v="373"/>
    <n v="9"/>
    <n v="1669"/>
    <n v="31"/>
    <n v="16"/>
    <m/>
    <m/>
    <n v="29"/>
    <n v="65"/>
    <n v="796"/>
    <n v="14"/>
    <n v="358"/>
    <n v="56"/>
    <n v="377"/>
    <n v="96"/>
    <n v="1651"/>
    <n v="559"/>
    <n v="62"/>
    <n v="1289"/>
    <n v="6"/>
    <n v="1513"/>
    <n v="2"/>
    <n v="1"/>
    <n v="11"/>
    <n v="370"/>
    <n v="185"/>
    <m/>
    <n v="6"/>
    <n v="13"/>
    <n v="37"/>
    <n v="185"/>
    <n v="9"/>
    <n v="1"/>
    <n v="1"/>
    <m/>
    <n v="8"/>
    <n v="6089"/>
    <n v="24135"/>
    <s v="Belmont/Devonshire/Emerald Lake/Farm Hills/Palomar Park/San Carlos West/The Highlands"/>
    <s v="Urban"/>
  </r>
  <r>
    <n v="106414018"/>
    <s v="414018"/>
    <x v="374"/>
    <s v="570 WILLOW ROAD"/>
    <s v="MENLO PARK"/>
    <s v="94025"/>
    <x v="39"/>
    <x v="5"/>
    <x v="72"/>
    <x v="37"/>
    <x v="1"/>
    <x v="0"/>
    <n v="191"/>
    <m/>
    <m/>
    <m/>
    <m/>
    <m/>
    <n v="43"/>
    <n v="148"/>
    <m/>
    <m/>
    <m/>
    <m/>
    <m/>
    <n v="8"/>
    <n v="24"/>
    <n v="48"/>
    <n v="34"/>
    <n v="31"/>
    <n v="36"/>
    <n v="10"/>
    <m/>
    <n v="133"/>
    <n v="3"/>
    <n v="18"/>
    <n v="36"/>
    <m/>
    <m/>
    <n v="1"/>
    <n v="190"/>
    <m/>
    <n v="1"/>
    <m/>
    <m/>
    <m/>
    <m/>
    <m/>
    <m/>
    <m/>
    <m/>
    <n v="191"/>
    <m/>
    <n v="191"/>
    <m/>
    <m/>
    <m/>
    <n v="191"/>
    <m/>
    <m/>
    <m/>
    <m/>
    <m/>
    <m/>
    <m/>
    <m/>
    <m/>
    <m/>
    <m/>
    <m/>
    <m/>
    <m/>
    <n v="191"/>
    <m/>
    <n v="52"/>
    <n v="1"/>
    <n v="109"/>
    <m/>
    <m/>
    <n v="1"/>
    <m/>
    <n v="28"/>
    <m/>
    <m/>
    <m/>
    <n v="43"/>
    <n v="6"/>
    <m/>
    <m/>
    <n v="3"/>
    <m/>
    <m/>
    <n v="12"/>
    <n v="43"/>
    <m/>
    <n v="13"/>
    <n v="46"/>
    <m/>
    <m/>
    <n v="2"/>
    <n v="7"/>
    <n v="16"/>
    <m/>
    <m/>
    <m/>
    <m/>
    <m/>
    <n v="3"/>
    <n v="1"/>
    <m/>
    <n v="16"/>
    <n v="15"/>
    <n v="9"/>
    <n v="15"/>
    <n v="8"/>
    <m/>
    <n v="46"/>
    <n v="75"/>
    <m/>
    <m/>
    <n v="3"/>
    <m/>
    <m/>
    <m/>
    <n v="9"/>
    <n v="1"/>
    <m/>
    <m/>
    <m/>
    <n v="2"/>
    <m/>
    <m/>
    <m/>
    <m/>
    <m/>
    <n v="1"/>
    <n v="178"/>
    <n v="248"/>
    <s v="Atherton/Lindenwood/Menlo Oaks/Menlo Park/Redwood City Central/Sharon Heights/West Menlo Park/Woodside/Woodside Hills"/>
    <s v="Urban"/>
  </r>
  <r>
    <n v="106414139"/>
    <s v="414139"/>
    <x v="368"/>
    <s v="1100 VETERANS BLVD."/>
    <s v="REDWOOD CITY"/>
    <s v="94063"/>
    <x v="39"/>
    <x v="4"/>
    <x v="71"/>
    <x v="37"/>
    <x v="1"/>
    <x v="0"/>
    <n v="315"/>
    <m/>
    <m/>
    <m/>
    <m/>
    <m/>
    <n v="129"/>
    <n v="186"/>
    <m/>
    <m/>
    <n v="53"/>
    <m/>
    <m/>
    <n v="17"/>
    <n v="46"/>
    <n v="12"/>
    <n v="37"/>
    <n v="38"/>
    <n v="48"/>
    <n v="64"/>
    <m/>
    <n v="169"/>
    <n v="10"/>
    <n v="57"/>
    <n v="71"/>
    <n v="1"/>
    <n v="4"/>
    <n v="3"/>
    <n v="188"/>
    <n v="6"/>
    <m/>
    <n v="1"/>
    <n v="55"/>
    <m/>
    <n v="50"/>
    <m/>
    <n v="15"/>
    <m/>
    <n v="110"/>
    <n v="205"/>
    <m/>
    <n v="33"/>
    <n v="232"/>
    <n v="50"/>
    <m/>
    <n v="196"/>
    <m/>
    <m/>
    <m/>
    <n v="20"/>
    <n v="3"/>
    <n v="34"/>
    <n v="6"/>
    <m/>
    <n v="2"/>
    <n v="11"/>
    <n v="43"/>
    <m/>
    <m/>
    <n v="42"/>
    <n v="273"/>
    <m/>
    <n v="127"/>
    <n v="5"/>
    <n v="178"/>
    <n v="2"/>
    <m/>
    <m/>
    <m/>
    <n v="3"/>
    <m/>
    <m/>
    <n v="47"/>
    <n v="14"/>
    <n v="3"/>
    <n v="1"/>
    <n v="3"/>
    <n v="8"/>
    <n v="39"/>
    <n v="10"/>
    <n v="21"/>
    <n v="3"/>
    <n v="54"/>
    <n v="1"/>
    <n v="18"/>
    <n v="3"/>
    <n v="3"/>
    <n v="9"/>
    <n v="28"/>
    <n v="1"/>
    <n v="49"/>
    <n v="29"/>
    <m/>
    <n v="1"/>
    <m/>
    <n v="1"/>
    <n v="3"/>
    <n v="10"/>
    <n v="1"/>
    <n v="18"/>
    <n v="5"/>
    <n v="12"/>
    <m/>
    <n v="52"/>
    <n v="17"/>
    <n v="1"/>
    <n v="56"/>
    <m/>
    <n v="109"/>
    <m/>
    <n v="1"/>
    <m/>
    <n v="10"/>
    <n v="16"/>
    <m/>
    <m/>
    <n v="1"/>
    <n v="6"/>
    <n v="17"/>
    <n v="1"/>
    <m/>
    <m/>
    <m/>
    <n v="2"/>
    <n v="261"/>
    <n v="897"/>
    <s v="Atherton/Lindenwood/Menlo Oaks/Menlo Park/Redwood City Central/Sharon Heights/West Menlo Park/Woodside/Woodside Hills"/>
    <s v="Urban"/>
  </r>
  <r>
    <n v="106420483"/>
    <s v="420483"/>
    <x v="375"/>
    <s v="351 SOUTH PATTERSON AVENUE"/>
    <s v="SANTA BARBARA"/>
    <s v="93111"/>
    <x v="40"/>
    <x v="4"/>
    <x v="73"/>
    <x v="38"/>
    <x v="1"/>
    <x v="0"/>
    <n v="1587"/>
    <n v="14"/>
    <m/>
    <m/>
    <m/>
    <m/>
    <n v="738"/>
    <n v="863"/>
    <m/>
    <m/>
    <m/>
    <m/>
    <n v="56"/>
    <n v="121"/>
    <n v="63"/>
    <n v="90"/>
    <n v="257"/>
    <n v="360"/>
    <n v="294"/>
    <n v="360"/>
    <m/>
    <n v="1292"/>
    <n v="37"/>
    <n v="235"/>
    <n v="33"/>
    <n v="1"/>
    <m/>
    <n v="3"/>
    <n v="1522"/>
    <n v="17"/>
    <n v="1"/>
    <n v="14"/>
    <n v="35"/>
    <n v="1"/>
    <m/>
    <n v="2"/>
    <n v="9"/>
    <m/>
    <n v="592"/>
    <n v="1009"/>
    <m/>
    <n v="938"/>
    <n v="663"/>
    <m/>
    <m/>
    <n v="888"/>
    <n v="5"/>
    <n v="1"/>
    <n v="2"/>
    <n v="33"/>
    <n v="81"/>
    <n v="290"/>
    <n v="6"/>
    <n v="6"/>
    <n v="8"/>
    <n v="9"/>
    <n v="267"/>
    <n v="5"/>
    <m/>
    <n v="124"/>
    <n v="1477"/>
    <m/>
    <n v="840"/>
    <n v="133"/>
    <n v="428"/>
    <n v="41"/>
    <m/>
    <n v="11"/>
    <m/>
    <n v="79"/>
    <n v="69"/>
    <m/>
    <n v="77"/>
    <n v="6"/>
    <n v="35"/>
    <n v="5"/>
    <n v="8"/>
    <n v="10"/>
    <n v="71"/>
    <n v="59"/>
    <n v="205"/>
    <n v="47"/>
    <n v="2"/>
    <n v="34"/>
    <n v="760"/>
    <n v="3"/>
    <m/>
    <n v="36"/>
    <n v="238"/>
    <n v="5"/>
    <m/>
    <n v="8"/>
    <m/>
    <m/>
    <m/>
    <n v="7"/>
    <n v="10"/>
    <n v="17"/>
    <m/>
    <n v="95"/>
    <n v="5"/>
    <m/>
    <n v="5"/>
    <m/>
    <n v="947"/>
    <n v="30"/>
    <n v="65"/>
    <n v="50"/>
    <n v="362"/>
    <n v="6"/>
    <n v="1"/>
    <n v="4"/>
    <n v="102"/>
    <n v="120"/>
    <m/>
    <n v="3"/>
    <n v="2"/>
    <n v="28"/>
    <n v="25"/>
    <n v="4"/>
    <m/>
    <n v="5"/>
    <m/>
    <n v="4"/>
    <n v="1297"/>
    <n v="5301"/>
    <s v="Goleta South/Isla Vista/Santa Barbara South"/>
    <s v="Urban"/>
  </r>
  <r>
    <n v="106420491"/>
    <s v="420491"/>
    <x v="376"/>
    <s v="1515 E. OCEAN AVENUE"/>
    <s v="LOMPOC"/>
    <s v="93436"/>
    <x v="40"/>
    <x v="2"/>
    <x v="70"/>
    <x v="38"/>
    <x v="3"/>
    <x v="2"/>
    <n v="2866"/>
    <n v="241"/>
    <m/>
    <m/>
    <m/>
    <m/>
    <n v="1338"/>
    <n v="1769"/>
    <m/>
    <m/>
    <n v="452"/>
    <n v="76"/>
    <n v="86"/>
    <n v="387"/>
    <n v="265"/>
    <n v="208"/>
    <n v="314"/>
    <n v="350"/>
    <n v="385"/>
    <n v="584"/>
    <m/>
    <n v="1703"/>
    <n v="157"/>
    <n v="1033"/>
    <n v="70"/>
    <n v="8"/>
    <n v="92"/>
    <n v="44"/>
    <n v="2373"/>
    <n v="16"/>
    <n v="1"/>
    <n v="43"/>
    <n v="194"/>
    <n v="4"/>
    <n v="432"/>
    <n v="44"/>
    <m/>
    <m/>
    <n v="1509"/>
    <n v="1597"/>
    <n v="1"/>
    <n v="1106"/>
    <n v="1569"/>
    <n v="432"/>
    <m/>
    <n v="2204"/>
    <n v="16"/>
    <n v="6"/>
    <n v="188"/>
    <n v="131"/>
    <n v="11"/>
    <n v="165"/>
    <n v="23"/>
    <n v="108"/>
    <n v="30"/>
    <n v="48"/>
    <n v="169"/>
    <n v="8"/>
    <m/>
    <n v="220"/>
    <n v="2887"/>
    <m/>
    <n v="1207"/>
    <n v="974"/>
    <n v="596"/>
    <n v="6"/>
    <m/>
    <n v="259"/>
    <m/>
    <n v="65"/>
    <m/>
    <m/>
    <n v="124"/>
    <n v="75"/>
    <n v="100"/>
    <n v="35"/>
    <n v="36"/>
    <n v="31"/>
    <n v="245"/>
    <n v="329"/>
    <n v="470"/>
    <n v="140"/>
    <n v="437"/>
    <n v="89"/>
    <n v="104"/>
    <n v="3"/>
    <n v="7"/>
    <n v="87"/>
    <n v="153"/>
    <n v="210"/>
    <n v="432"/>
    <n v="5"/>
    <n v="8"/>
    <n v="2"/>
    <n v="9"/>
    <n v="23"/>
    <n v="29"/>
    <n v="25"/>
    <n v="3"/>
    <n v="382"/>
    <n v="4"/>
    <n v="85"/>
    <n v="14"/>
    <n v="432"/>
    <n v="157"/>
    <n v="50"/>
    <n v="571"/>
    <m/>
    <n v="1308"/>
    <n v="4"/>
    <n v="5"/>
    <n v="11"/>
    <n v="93"/>
    <n v="96"/>
    <m/>
    <n v="1"/>
    <n v="5"/>
    <n v="19"/>
    <n v="66"/>
    <n v="21"/>
    <n v="11"/>
    <n v="11"/>
    <m/>
    <n v="4"/>
    <n v="2760"/>
    <n v="13809"/>
    <s v="Lompoc/Mission Hills/Vandenberg"/>
    <s v="Rural"/>
  </r>
  <r>
    <n v="106420493"/>
    <s v="420493"/>
    <x v="377"/>
    <s v="1400 EAST CHURCH STREET"/>
    <s v="SANTA MARIA"/>
    <s v="93454"/>
    <x v="40"/>
    <x v="1"/>
    <x v="70"/>
    <x v="38"/>
    <x v="1"/>
    <x v="0"/>
    <n v="13870"/>
    <n v="496"/>
    <m/>
    <m/>
    <m/>
    <m/>
    <n v="5471"/>
    <n v="8886"/>
    <n v="2"/>
    <n v="7"/>
    <n v="3200"/>
    <n v="197"/>
    <n v="487"/>
    <n v="2146"/>
    <n v="1675"/>
    <n v="809"/>
    <n v="1203"/>
    <n v="1331"/>
    <n v="1310"/>
    <n v="2008"/>
    <m/>
    <n v="5719"/>
    <n v="225"/>
    <n v="7665"/>
    <n v="429"/>
    <n v="17"/>
    <n v="105"/>
    <n v="206"/>
    <n v="10650"/>
    <n v="45"/>
    <n v="26"/>
    <n v="62"/>
    <n v="542"/>
    <n v="9"/>
    <n v="3019"/>
    <n v="4"/>
    <n v="9"/>
    <m/>
    <n v="6222"/>
    <n v="8144"/>
    <m/>
    <n v="3543"/>
    <n v="7790"/>
    <n v="3022"/>
    <n v="11"/>
    <n v="11411"/>
    <n v="29"/>
    <m/>
    <n v="335"/>
    <n v="145"/>
    <n v="260"/>
    <n v="748"/>
    <n v="20"/>
    <n v="12"/>
    <n v="44"/>
    <n v="316"/>
    <n v="1002"/>
    <n v="44"/>
    <m/>
    <n v="491"/>
    <n v="13874"/>
    <n v="1"/>
    <n v="4178"/>
    <n v="6216"/>
    <n v="3077"/>
    <n v="54"/>
    <m/>
    <n v="529"/>
    <m/>
    <n v="291"/>
    <n v="19"/>
    <n v="2"/>
    <n v="1098"/>
    <n v="332"/>
    <n v="486"/>
    <n v="111"/>
    <n v="71"/>
    <n v="172"/>
    <n v="1270"/>
    <n v="683"/>
    <n v="1256"/>
    <n v="393"/>
    <n v="3238"/>
    <n v="84"/>
    <n v="499"/>
    <n v="11"/>
    <n v="66"/>
    <n v="292"/>
    <n v="749"/>
    <n v="534"/>
    <n v="3021"/>
    <n v="143"/>
    <n v="19"/>
    <n v="8"/>
    <n v="2"/>
    <n v="28"/>
    <n v="143"/>
    <n v="702"/>
    <n v="12"/>
    <n v="1375"/>
    <n v="100"/>
    <n v="79"/>
    <n v="158"/>
    <n v="3044"/>
    <n v="712"/>
    <n v="123"/>
    <n v="2437"/>
    <n v="25"/>
    <n v="5256"/>
    <n v="89"/>
    <n v="7"/>
    <n v="53"/>
    <n v="458"/>
    <n v="414"/>
    <m/>
    <n v="14"/>
    <n v="21"/>
    <n v="85"/>
    <n v="579"/>
    <n v="59"/>
    <n v="21"/>
    <n v="15"/>
    <m/>
    <n v="11"/>
    <n v="12540"/>
    <n v="71183"/>
    <s v="Orcutt/Santa Maria"/>
    <s v="Urban"/>
  </r>
  <r>
    <n v="106420514"/>
    <s v="420514"/>
    <x v="378"/>
    <s v="400 W. PUEBLO STREET"/>
    <s v="SANTA BARBARA"/>
    <s v="93102"/>
    <x v="40"/>
    <x v="1"/>
    <x v="73"/>
    <x v="38"/>
    <x v="1"/>
    <x v="1"/>
    <n v="18406"/>
    <m/>
    <n v="1311"/>
    <m/>
    <n v="568"/>
    <m/>
    <n v="8700"/>
    <n v="11585"/>
    <m/>
    <m/>
    <n v="2684"/>
    <n v="485"/>
    <n v="653"/>
    <n v="1947"/>
    <n v="2170"/>
    <n v="1561"/>
    <n v="2364"/>
    <n v="2637"/>
    <n v="2583"/>
    <n v="3201"/>
    <m/>
    <n v="13966"/>
    <n v="398"/>
    <n v="5176"/>
    <n v="520"/>
    <n v="21"/>
    <n v="19"/>
    <n v="185"/>
    <n v="15136"/>
    <n v="78"/>
    <n v="10"/>
    <n v="193"/>
    <n v="1529"/>
    <n v="13"/>
    <n v="2394"/>
    <n v="3"/>
    <n v="929"/>
    <m/>
    <n v="8410"/>
    <n v="11875"/>
    <m/>
    <n v="5675"/>
    <n v="12200"/>
    <n v="2408"/>
    <n v="2"/>
    <n v="15894"/>
    <n v="58"/>
    <n v="518"/>
    <n v="5"/>
    <n v="85"/>
    <n v="58"/>
    <n v="1894"/>
    <n v="93"/>
    <n v="35"/>
    <n v="119"/>
    <n v="354"/>
    <n v="1104"/>
    <n v="68"/>
    <m/>
    <n v="1623"/>
    <n v="18662"/>
    <m/>
    <n v="7536"/>
    <n v="4355"/>
    <n v="6328"/>
    <n v="155"/>
    <m/>
    <n v="96"/>
    <m/>
    <n v="745"/>
    <n v="1070"/>
    <m/>
    <n v="934"/>
    <n v="898"/>
    <n v="671"/>
    <n v="183"/>
    <n v="1394"/>
    <n v="408"/>
    <n v="2488"/>
    <n v="994"/>
    <n v="1958"/>
    <n v="655"/>
    <n v="2496"/>
    <n v="218"/>
    <n v="1110"/>
    <n v="90"/>
    <n v="89"/>
    <n v="577"/>
    <n v="1763"/>
    <n v="963"/>
    <n v="2396"/>
    <n v="436"/>
    <n v="41"/>
    <n v="11"/>
    <n v="1"/>
    <n v="38"/>
    <n v="427"/>
    <n v="1720"/>
    <n v="78"/>
    <n v="2152"/>
    <n v="176"/>
    <n v="407"/>
    <n v="381"/>
    <n v="2340"/>
    <n v="1559"/>
    <n v="388"/>
    <n v="2569"/>
    <n v="175"/>
    <n v="7386"/>
    <n v="191"/>
    <n v="59"/>
    <n v="62"/>
    <n v="969"/>
    <n v="845"/>
    <n v="2"/>
    <n v="24"/>
    <n v="68"/>
    <n v="184"/>
    <n v="751"/>
    <n v="114"/>
    <n v="49"/>
    <n v="28"/>
    <m/>
    <n v="55"/>
    <n v="16884"/>
    <n v="88486"/>
    <s v="Goleta North/Mission Canyon/Montecito/Riviera/Santa Barbara North"/>
    <s v="Urban"/>
  </r>
  <r>
    <n v="106420522"/>
    <s v="420522"/>
    <x v="379"/>
    <s v="2050 VIBORG ROAD"/>
    <s v="SOLVANG"/>
    <s v="93463"/>
    <x v="40"/>
    <x v="5"/>
    <x v="73"/>
    <x v="38"/>
    <x v="1"/>
    <x v="2"/>
    <n v="222"/>
    <m/>
    <m/>
    <m/>
    <m/>
    <m/>
    <n v="83"/>
    <n v="139"/>
    <m/>
    <m/>
    <m/>
    <m/>
    <m/>
    <m/>
    <n v="1"/>
    <n v="10"/>
    <n v="16"/>
    <n v="36"/>
    <n v="55"/>
    <n v="104"/>
    <m/>
    <n v="209"/>
    <m/>
    <n v="11"/>
    <m/>
    <n v="2"/>
    <m/>
    <m/>
    <n v="197"/>
    <n v="19"/>
    <m/>
    <n v="6"/>
    <m/>
    <m/>
    <m/>
    <m/>
    <m/>
    <m/>
    <n v="179"/>
    <n v="43"/>
    <m/>
    <n v="33"/>
    <n v="189"/>
    <m/>
    <m/>
    <n v="130"/>
    <m/>
    <m/>
    <n v="1"/>
    <n v="19"/>
    <m/>
    <n v="35"/>
    <n v="9"/>
    <m/>
    <n v="2"/>
    <n v="8"/>
    <n v="18"/>
    <m/>
    <m/>
    <n v="85"/>
    <n v="137"/>
    <m/>
    <n v="189"/>
    <n v="5"/>
    <n v="22"/>
    <m/>
    <m/>
    <m/>
    <m/>
    <n v="4"/>
    <n v="2"/>
    <m/>
    <n v="21"/>
    <n v="4"/>
    <n v="15"/>
    <n v="4"/>
    <n v="1"/>
    <n v="10"/>
    <n v="41"/>
    <n v="44"/>
    <n v="18"/>
    <n v="24"/>
    <m/>
    <n v="8"/>
    <n v="4"/>
    <m/>
    <m/>
    <n v="11"/>
    <n v="16"/>
    <n v="1"/>
    <m/>
    <n v="2"/>
    <m/>
    <n v="1"/>
    <m/>
    <m/>
    <n v="2"/>
    <n v="1"/>
    <m/>
    <n v="6"/>
    <m/>
    <m/>
    <m/>
    <m/>
    <n v="2"/>
    <n v="4"/>
    <n v="31"/>
    <m/>
    <n v="173"/>
    <m/>
    <m/>
    <n v="1"/>
    <n v="6"/>
    <n v="22"/>
    <m/>
    <n v="1"/>
    <m/>
    <n v="3"/>
    <n v="20"/>
    <m/>
    <m/>
    <m/>
    <m/>
    <m/>
    <n v="169"/>
    <n v="654"/>
    <s v="Buellton/Los Olivos/Santa Ynez/Solvang"/>
    <s v="Rural"/>
  </r>
  <r>
    <n v="106424002"/>
    <s v="424002"/>
    <x v="380"/>
    <s v="315 CAMINO DEL REMEDIO"/>
    <s v="SANTA BARBARA"/>
    <s v="93110"/>
    <x v="40"/>
    <x v="5"/>
    <x v="73"/>
    <x v="38"/>
    <x v="0"/>
    <x v="0"/>
    <m/>
    <m/>
    <n v="336"/>
    <m/>
    <m/>
    <m/>
    <n v="181"/>
    <n v="155"/>
    <m/>
    <m/>
    <m/>
    <m/>
    <n v="13"/>
    <n v="82"/>
    <n v="72"/>
    <n v="57"/>
    <n v="71"/>
    <n v="38"/>
    <n v="2"/>
    <n v="1"/>
    <m/>
    <n v="201"/>
    <n v="17"/>
    <n v="95"/>
    <n v="8"/>
    <n v="6"/>
    <n v="9"/>
    <m/>
    <n v="26"/>
    <n v="12"/>
    <m/>
    <n v="5"/>
    <m/>
    <n v="48"/>
    <m/>
    <n v="41"/>
    <n v="204"/>
    <m/>
    <m/>
    <n v="336"/>
    <m/>
    <m/>
    <n v="336"/>
    <m/>
    <m/>
    <n v="222"/>
    <m/>
    <m/>
    <m/>
    <n v="1"/>
    <n v="1"/>
    <n v="30"/>
    <n v="63"/>
    <n v="17"/>
    <n v="1"/>
    <m/>
    <m/>
    <n v="1"/>
    <m/>
    <m/>
    <n v="336"/>
    <m/>
    <n v="88"/>
    <n v="179"/>
    <n v="16"/>
    <m/>
    <n v="53"/>
    <m/>
    <m/>
    <m/>
    <m/>
    <m/>
    <m/>
    <m/>
    <m/>
    <m/>
    <n v="335"/>
    <m/>
    <m/>
    <m/>
    <m/>
    <m/>
    <m/>
    <m/>
    <m/>
    <m/>
    <m/>
    <n v="1"/>
    <m/>
    <m/>
    <m/>
    <m/>
    <m/>
    <m/>
    <m/>
    <m/>
    <m/>
    <m/>
    <m/>
    <m/>
    <m/>
    <m/>
    <m/>
    <m/>
    <m/>
    <m/>
    <m/>
    <m/>
    <n v="336"/>
    <m/>
    <m/>
    <m/>
    <m/>
    <m/>
    <m/>
    <m/>
    <m/>
    <m/>
    <m/>
    <m/>
    <m/>
    <m/>
    <m/>
    <m/>
    <n v="336"/>
    <n v="5312"/>
    <s v="Goleta North/Mission Canyon/Montecito/Riviera/Santa Barbara North"/>
    <s v="Urban"/>
  </r>
  <r>
    <n v="106424102"/>
    <s v="424102"/>
    <x v="381"/>
    <s v="303 SOUTH C STREET"/>
    <s v="LOMPOC"/>
    <s v="93436"/>
    <x v="40"/>
    <x v="5"/>
    <x v="70"/>
    <x v="38"/>
    <x v="3"/>
    <x v="0"/>
    <m/>
    <m/>
    <m/>
    <n v="6"/>
    <m/>
    <m/>
    <n v="5"/>
    <n v="1"/>
    <m/>
    <m/>
    <m/>
    <m/>
    <m/>
    <n v="1"/>
    <n v="3"/>
    <m/>
    <n v="1"/>
    <n v="1"/>
    <m/>
    <m/>
    <m/>
    <n v="4"/>
    <m/>
    <n v="1"/>
    <m/>
    <m/>
    <m/>
    <n v="1"/>
    <n v="6"/>
    <m/>
    <m/>
    <m/>
    <m/>
    <m/>
    <m/>
    <m/>
    <m/>
    <m/>
    <m/>
    <n v="6"/>
    <m/>
    <m/>
    <n v="6"/>
    <m/>
    <m/>
    <n v="6"/>
    <m/>
    <m/>
    <m/>
    <m/>
    <m/>
    <m/>
    <m/>
    <m/>
    <m/>
    <m/>
    <m/>
    <m/>
    <m/>
    <m/>
    <n v="6"/>
    <m/>
    <m/>
    <m/>
    <n v="2"/>
    <m/>
    <m/>
    <m/>
    <m/>
    <n v="4"/>
    <m/>
    <m/>
    <m/>
    <m/>
    <m/>
    <m/>
    <n v="6"/>
    <m/>
    <m/>
    <m/>
    <m/>
    <m/>
    <m/>
    <m/>
    <m/>
    <m/>
    <m/>
    <m/>
    <m/>
    <m/>
    <m/>
    <m/>
    <m/>
    <m/>
    <m/>
    <m/>
    <m/>
    <m/>
    <m/>
    <m/>
    <m/>
    <m/>
    <m/>
    <m/>
    <m/>
    <m/>
    <n v="6"/>
    <m/>
    <m/>
    <m/>
    <m/>
    <m/>
    <m/>
    <m/>
    <m/>
    <m/>
    <m/>
    <m/>
    <m/>
    <m/>
    <m/>
    <m/>
    <m/>
    <m/>
    <n v="6"/>
    <n v="33"/>
    <s v="Lompoc/Mission Hills/Vandenberg"/>
    <s v="Rural"/>
  </r>
  <r>
    <n v="106430705"/>
    <s v="430705"/>
    <x v="382"/>
    <s v="225 NORTH JACKSON AVENUE"/>
    <s v="SAN JOSE"/>
    <s v="95116"/>
    <x v="41"/>
    <x v="0"/>
    <x v="74"/>
    <x v="39"/>
    <x v="2"/>
    <x v="0"/>
    <n v="12436"/>
    <m/>
    <m/>
    <m/>
    <m/>
    <n v="3"/>
    <n v="6220"/>
    <n v="6216"/>
    <m/>
    <n v="3"/>
    <n v="561"/>
    <n v="93"/>
    <n v="260"/>
    <n v="954"/>
    <n v="999"/>
    <n v="1134"/>
    <n v="1655"/>
    <n v="1886"/>
    <n v="2137"/>
    <n v="2760"/>
    <m/>
    <n v="2471"/>
    <n v="494"/>
    <n v="4672"/>
    <n v="4543"/>
    <n v="2"/>
    <n v="256"/>
    <n v="1"/>
    <n v="11465"/>
    <n v="9"/>
    <n v="4"/>
    <n v="129"/>
    <n v="283"/>
    <n v="1"/>
    <n v="516"/>
    <n v="4"/>
    <n v="28"/>
    <m/>
    <n v="11301"/>
    <n v="1104"/>
    <n v="34"/>
    <n v="603"/>
    <n v="11320"/>
    <n v="516"/>
    <m/>
    <n v="8182"/>
    <m/>
    <n v="5"/>
    <m/>
    <n v="630"/>
    <n v="186"/>
    <n v="1854"/>
    <n v="52"/>
    <n v="19"/>
    <n v="261"/>
    <n v="463"/>
    <n v="732"/>
    <n v="55"/>
    <m/>
    <n v="108"/>
    <n v="12328"/>
    <n v="3"/>
    <n v="5716"/>
    <n v="3467"/>
    <n v="2394"/>
    <n v="60"/>
    <m/>
    <n v="258"/>
    <n v="120"/>
    <n v="387"/>
    <n v="37"/>
    <m/>
    <n v="1415"/>
    <n v="272"/>
    <n v="503"/>
    <n v="179"/>
    <n v="135"/>
    <n v="219"/>
    <n v="2284"/>
    <n v="1253"/>
    <n v="1498"/>
    <n v="763"/>
    <n v="642"/>
    <n v="273"/>
    <n v="238"/>
    <n v="10"/>
    <n v="7"/>
    <n v="546"/>
    <n v="1665"/>
    <n v="21"/>
    <n v="516"/>
    <n v="236"/>
    <n v="3"/>
    <n v="11"/>
    <n v="6"/>
    <n v="31"/>
    <n v="222"/>
    <n v="1581"/>
    <n v="20"/>
    <n v="1246"/>
    <n v="63"/>
    <n v="43"/>
    <n v="84"/>
    <n v="523"/>
    <n v="696"/>
    <n v="240"/>
    <n v="1590"/>
    <n v="23"/>
    <n v="5821"/>
    <n v="440"/>
    <n v="62"/>
    <n v="52"/>
    <n v="572"/>
    <n v="757"/>
    <n v="5"/>
    <n v="40"/>
    <n v="29"/>
    <n v="219"/>
    <n v="417"/>
    <n v="54"/>
    <n v="176"/>
    <n v="53"/>
    <n v="2"/>
    <n v="16"/>
    <n v="9545"/>
    <n v="62987"/>
    <s v="Berryessa/East San Jose/Milpitas East"/>
    <s v="Urban"/>
  </r>
  <r>
    <n v="106430763"/>
    <s v="430763"/>
    <x v="383"/>
    <s v="2500 GRANT ROAD"/>
    <s v="MOUNTAIN VIEW"/>
    <s v="94040"/>
    <x v="41"/>
    <x v="1"/>
    <x v="72"/>
    <x v="37"/>
    <x v="3"/>
    <x v="0"/>
    <n v="22392"/>
    <m/>
    <n v="878"/>
    <m/>
    <n v="574"/>
    <m/>
    <n v="8601"/>
    <n v="15243"/>
    <m/>
    <m/>
    <n v="5407"/>
    <n v="6"/>
    <n v="162"/>
    <n v="1931"/>
    <n v="4557"/>
    <n v="1574"/>
    <n v="2046"/>
    <n v="2282"/>
    <n v="2350"/>
    <n v="3529"/>
    <m/>
    <n v="11186"/>
    <n v="514"/>
    <n v="2199"/>
    <n v="8703"/>
    <n v="11"/>
    <n v="925"/>
    <n v="306"/>
    <n v="16902"/>
    <n v="220"/>
    <n v="62"/>
    <n v="557"/>
    <n v="691"/>
    <n v="38"/>
    <n v="5305"/>
    <m/>
    <n v="69"/>
    <m/>
    <n v="8014"/>
    <n v="15830"/>
    <m/>
    <n v="7586"/>
    <n v="10952"/>
    <n v="5306"/>
    <m/>
    <n v="17943"/>
    <n v="43"/>
    <n v="350"/>
    <m/>
    <n v="243"/>
    <n v="34"/>
    <n v="2097"/>
    <n v="170"/>
    <n v="2"/>
    <n v="163"/>
    <n v="372"/>
    <n v="2420"/>
    <n v="7"/>
    <m/>
    <n v="1134"/>
    <n v="22710"/>
    <m/>
    <n v="7451"/>
    <n v="1556"/>
    <n v="14181"/>
    <n v="172"/>
    <m/>
    <n v="88"/>
    <n v="3"/>
    <n v="185"/>
    <n v="200"/>
    <n v="8"/>
    <n v="887"/>
    <n v="956"/>
    <n v="558"/>
    <n v="172"/>
    <n v="1058"/>
    <n v="198"/>
    <n v="2132"/>
    <n v="946"/>
    <n v="1546"/>
    <n v="596"/>
    <n v="5486"/>
    <n v="236"/>
    <n v="1443"/>
    <n v="32"/>
    <n v="96"/>
    <n v="247"/>
    <n v="1232"/>
    <n v="716"/>
    <n v="5307"/>
    <n v="329"/>
    <n v="31"/>
    <n v="4"/>
    <n v="2"/>
    <n v="81"/>
    <n v="286"/>
    <n v="1588"/>
    <n v="64"/>
    <n v="1720"/>
    <n v="248"/>
    <n v="938"/>
    <n v="363"/>
    <n v="5338"/>
    <n v="1849"/>
    <n v="218"/>
    <n v="2396"/>
    <n v="161"/>
    <n v="8228"/>
    <n v="24"/>
    <n v="14"/>
    <n v="54"/>
    <n v="986"/>
    <n v="639"/>
    <m/>
    <n v="15"/>
    <n v="38"/>
    <n v="168"/>
    <n v="928"/>
    <n v="108"/>
    <n v="6"/>
    <n v="12"/>
    <m/>
    <n v="65"/>
    <n v="20787"/>
    <n v="101420"/>
    <s v="Los Altos/Los Altos Hills/Palo Alto Central/Stanford"/>
    <s v="Urban"/>
  </r>
  <r>
    <n v="106430779"/>
    <s v="430779"/>
    <x v="384"/>
    <s v="2425 SAMARITAN DRIVE"/>
    <s v="SAN JOSE"/>
    <s v="95124"/>
    <x v="41"/>
    <x v="1"/>
    <x v="75"/>
    <x v="39"/>
    <x v="2"/>
    <x v="0"/>
    <n v="18584"/>
    <m/>
    <n v="633"/>
    <m/>
    <n v="341"/>
    <n v="6"/>
    <n v="7231"/>
    <n v="12327"/>
    <m/>
    <n v="6"/>
    <n v="3968"/>
    <n v="432"/>
    <n v="386"/>
    <n v="1478"/>
    <n v="3298"/>
    <n v="1399"/>
    <n v="1757"/>
    <n v="1933"/>
    <n v="2093"/>
    <n v="2820"/>
    <m/>
    <n v="10164"/>
    <n v="345"/>
    <n v="2500"/>
    <n v="3931"/>
    <n v="7"/>
    <n v="2551"/>
    <n v="66"/>
    <n v="14858"/>
    <n v="13"/>
    <n v="2"/>
    <n v="65"/>
    <n v="871"/>
    <n v="156"/>
    <n v="3587"/>
    <m/>
    <n v="12"/>
    <m/>
    <n v="9967"/>
    <n v="9597"/>
    <m/>
    <n v="6796"/>
    <n v="9170"/>
    <n v="3598"/>
    <m/>
    <n v="15770"/>
    <n v="12"/>
    <n v="212"/>
    <m/>
    <n v="170"/>
    <n v="135"/>
    <n v="1631"/>
    <n v="40"/>
    <n v="4"/>
    <n v="133"/>
    <n v="408"/>
    <n v="857"/>
    <n v="192"/>
    <m/>
    <n v="95"/>
    <n v="19463"/>
    <n v="6"/>
    <n v="5762"/>
    <n v="1436"/>
    <n v="10879"/>
    <n v="89"/>
    <n v="1"/>
    <n v="884"/>
    <n v="40"/>
    <n v="462"/>
    <n v="11"/>
    <m/>
    <n v="838"/>
    <n v="736"/>
    <n v="746"/>
    <n v="164"/>
    <n v="833"/>
    <n v="300"/>
    <n v="1980"/>
    <n v="1029"/>
    <n v="1615"/>
    <n v="564"/>
    <n v="3797"/>
    <n v="250"/>
    <n v="976"/>
    <n v="44"/>
    <n v="171"/>
    <n v="441"/>
    <n v="1070"/>
    <n v="422"/>
    <n v="3588"/>
    <n v="297"/>
    <n v="38"/>
    <n v="5"/>
    <n v="2"/>
    <n v="78"/>
    <n v="281"/>
    <n v="1218"/>
    <n v="43"/>
    <n v="1804"/>
    <n v="129"/>
    <n v="882"/>
    <n v="310"/>
    <n v="3533"/>
    <n v="1255"/>
    <n v="247"/>
    <n v="1715"/>
    <n v="74"/>
    <n v="7653"/>
    <n v="28"/>
    <n v="12"/>
    <n v="57"/>
    <n v="874"/>
    <n v="635"/>
    <n v="4"/>
    <n v="25"/>
    <n v="32"/>
    <n v="185"/>
    <n v="621"/>
    <n v="86"/>
    <n v="7"/>
    <n v="24"/>
    <n v="1"/>
    <n v="15"/>
    <n v="16958"/>
    <n v="88362"/>
    <s v="Cambrian Village West/Campbell South/Los Gatos/Monte Sereno/San Tomas"/>
    <s v="Urban"/>
  </r>
  <r>
    <n v="106430837"/>
    <s v="430837"/>
    <x v="385"/>
    <s v="2105 FOREST AVENUE"/>
    <s v="SAN JOSE"/>
    <s v="95128"/>
    <x v="41"/>
    <x v="1"/>
    <x v="75"/>
    <x v="1"/>
    <x v="1"/>
    <x v="0"/>
    <n v="13569"/>
    <n v="18"/>
    <m/>
    <m/>
    <m/>
    <m/>
    <n v="4917"/>
    <n v="8669"/>
    <m/>
    <n v="1"/>
    <n v="3196"/>
    <n v="164"/>
    <n v="314"/>
    <n v="1601"/>
    <n v="1741"/>
    <n v="707"/>
    <n v="942"/>
    <n v="1302"/>
    <n v="1427"/>
    <n v="2193"/>
    <m/>
    <n v="4286"/>
    <n v="305"/>
    <n v="4565"/>
    <n v="3916"/>
    <n v="23"/>
    <n v="339"/>
    <n v="153"/>
    <n v="9766"/>
    <n v="197"/>
    <n v="12"/>
    <n v="523"/>
    <n v="75"/>
    <n v="4"/>
    <n v="3007"/>
    <m/>
    <n v="3"/>
    <m/>
    <n v="5806"/>
    <n v="7781"/>
    <m/>
    <n v="3778"/>
    <n v="6798"/>
    <n v="3011"/>
    <m/>
    <n v="10308"/>
    <n v="13"/>
    <m/>
    <n v="9"/>
    <n v="199"/>
    <n v="39"/>
    <n v="1671"/>
    <n v="110"/>
    <m/>
    <n v="68"/>
    <n v="275"/>
    <n v="891"/>
    <n v="4"/>
    <m/>
    <n v="149"/>
    <n v="13438"/>
    <m/>
    <n v="4106"/>
    <n v="2821"/>
    <n v="3629"/>
    <n v="33"/>
    <m/>
    <m/>
    <m/>
    <n v="1846"/>
    <n v="1151"/>
    <n v="1"/>
    <n v="860"/>
    <n v="406"/>
    <n v="338"/>
    <n v="101"/>
    <n v="71"/>
    <n v="154"/>
    <n v="1378"/>
    <n v="827"/>
    <n v="1157"/>
    <n v="457"/>
    <n v="3113"/>
    <n v="217"/>
    <n v="625"/>
    <n v="10"/>
    <n v="91"/>
    <n v="160"/>
    <n v="580"/>
    <n v="33"/>
    <n v="3009"/>
    <n v="116"/>
    <n v="18"/>
    <n v="5"/>
    <n v="1"/>
    <n v="24"/>
    <n v="246"/>
    <n v="995"/>
    <n v="23"/>
    <n v="1110"/>
    <n v="51"/>
    <n v="62"/>
    <n v="171"/>
    <n v="3005"/>
    <n v="820"/>
    <n v="116"/>
    <n v="1270"/>
    <n v="34"/>
    <n v="5520"/>
    <n v="9"/>
    <n v="6"/>
    <n v="29"/>
    <n v="282"/>
    <n v="379"/>
    <m/>
    <n v="10"/>
    <n v="13"/>
    <n v="57"/>
    <n v="321"/>
    <n v="9"/>
    <n v="4"/>
    <n v="6"/>
    <m/>
    <n v="44"/>
    <n v="12418"/>
    <n v="52517"/>
    <s v="San Jose Northwest"/>
    <s v="Urban"/>
  </r>
  <r>
    <n v="106430883"/>
    <s v="430883"/>
    <x v="386"/>
    <s v="751 SOUTH BASCOM AVENUE"/>
    <s v="SAN JOSE"/>
    <s v="95128-2699"/>
    <x v="41"/>
    <x v="6"/>
    <x v="75"/>
    <x v="39"/>
    <x v="0"/>
    <x v="1"/>
    <n v="24315"/>
    <m/>
    <n v="1048"/>
    <m/>
    <n v="673"/>
    <m/>
    <n v="12375"/>
    <n v="13653"/>
    <n v="7"/>
    <n v="1"/>
    <n v="3833"/>
    <n v="891"/>
    <n v="1027"/>
    <n v="3355"/>
    <n v="3391"/>
    <n v="3204"/>
    <n v="4502"/>
    <n v="3356"/>
    <n v="1502"/>
    <n v="975"/>
    <m/>
    <n v="6282"/>
    <n v="1426"/>
    <n v="12699"/>
    <n v="4098"/>
    <n v="31"/>
    <n v="1012"/>
    <n v="488"/>
    <n v="19937"/>
    <n v="1156"/>
    <n v="29"/>
    <n v="65"/>
    <n v="1343"/>
    <n v="71"/>
    <n v="3343"/>
    <n v="46"/>
    <n v="46"/>
    <m/>
    <n v="13148"/>
    <n v="12888"/>
    <m/>
    <n v="5743"/>
    <n v="16913"/>
    <n v="3368"/>
    <n v="12"/>
    <n v="21998"/>
    <n v="71"/>
    <n v="248"/>
    <m/>
    <n v="81"/>
    <n v="68"/>
    <n v="2007"/>
    <n v="546"/>
    <n v="183"/>
    <n v="388"/>
    <n v="326"/>
    <n v="120"/>
    <m/>
    <m/>
    <n v="197"/>
    <n v="25839"/>
    <m/>
    <n v="2039"/>
    <n v="16875"/>
    <n v="2226"/>
    <n v="150"/>
    <n v="1824"/>
    <n v="1838"/>
    <n v="718"/>
    <m/>
    <n v="366"/>
    <m/>
    <n v="1795"/>
    <n v="937"/>
    <n v="1011"/>
    <n v="198"/>
    <n v="1444"/>
    <n v="593"/>
    <n v="2438"/>
    <n v="1263"/>
    <n v="2259"/>
    <n v="1029"/>
    <n v="3699"/>
    <n v="585"/>
    <n v="584"/>
    <n v="62"/>
    <n v="162"/>
    <n v="1207"/>
    <n v="2521"/>
    <n v="886"/>
    <n v="3363"/>
    <n v="435"/>
    <n v="35"/>
    <n v="32"/>
    <n v="12"/>
    <n v="242"/>
    <n v="309"/>
    <n v="1438"/>
    <n v="85"/>
    <n v="1908"/>
    <n v="266"/>
    <n v="58"/>
    <n v="459"/>
    <n v="3368"/>
    <n v="1017"/>
    <n v="731"/>
    <n v="1633"/>
    <n v="5"/>
    <n v="14003"/>
    <n v="582"/>
    <n v="78"/>
    <n v="91"/>
    <n v="947"/>
    <n v="726"/>
    <n v="62"/>
    <n v="28"/>
    <n v="71"/>
    <n v="381"/>
    <n v="967"/>
    <n v="195"/>
    <n v="136"/>
    <n v="45"/>
    <m/>
    <n v="432"/>
    <n v="21295"/>
    <n v="136257"/>
    <s v="San Jose Northwest"/>
    <s v="Urban"/>
  </r>
  <r>
    <n v="106430905"/>
    <s v="430905"/>
    <x v="387"/>
    <s v="300 PASTEUR DRIVE"/>
    <s v="PALO ALTO"/>
    <s v="94305"/>
    <x v="41"/>
    <x v="6"/>
    <x v="72"/>
    <x v="37"/>
    <x v="1"/>
    <x v="1"/>
    <n v="24513"/>
    <m/>
    <n v="412"/>
    <m/>
    <m/>
    <n v="4"/>
    <n v="12430"/>
    <n v="12497"/>
    <n v="2"/>
    <m/>
    <m/>
    <m/>
    <n v="358"/>
    <n v="1806"/>
    <n v="2316"/>
    <n v="3053"/>
    <n v="4776"/>
    <n v="5452"/>
    <n v="3981"/>
    <n v="3187"/>
    <m/>
    <n v="14182"/>
    <n v="1262"/>
    <n v="3912"/>
    <n v="3345"/>
    <n v="75"/>
    <n v="1718"/>
    <n v="435"/>
    <n v="22146"/>
    <n v="76"/>
    <n v="22"/>
    <n v="264"/>
    <n v="2299"/>
    <n v="32"/>
    <n v="5"/>
    <n v="1"/>
    <n v="79"/>
    <n v="5"/>
    <n v="10753"/>
    <n v="14171"/>
    <n v="5"/>
    <n v="9736"/>
    <n v="15192"/>
    <n v="1"/>
    <m/>
    <n v="16350"/>
    <m/>
    <n v="65"/>
    <m/>
    <n v="449"/>
    <n v="438"/>
    <n v="2752"/>
    <n v="107"/>
    <n v="12"/>
    <n v="1"/>
    <n v="657"/>
    <n v="3960"/>
    <n v="97"/>
    <n v="41"/>
    <n v="1227"/>
    <n v="23698"/>
    <n v="4"/>
    <n v="11178"/>
    <n v="2932"/>
    <n v="8114"/>
    <n v="176"/>
    <n v="43"/>
    <n v="370"/>
    <m/>
    <n v="930"/>
    <n v="1186"/>
    <m/>
    <n v="1625"/>
    <n v="3861"/>
    <n v="1017"/>
    <n v="339"/>
    <n v="744"/>
    <n v="1045"/>
    <n v="3597"/>
    <n v="1114"/>
    <n v="2321"/>
    <n v="792"/>
    <n v="125"/>
    <n v="263"/>
    <n v="2594"/>
    <n v="330"/>
    <m/>
    <n v="769"/>
    <n v="3391"/>
    <n v="1002"/>
    <m/>
    <n v="1238"/>
    <n v="258"/>
    <n v="39"/>
    <n v="22"/>
    <n v="281"/>
    <n v="894"/>
    <n v="3174"/>
    <n v="560"/>
    <n v="3257"/>
    <n v="628"/>
    <n v="215"/>
    <n v="313"/>
    <n v="1"/>
    <n v="3702"/>
    <n v="708"/>
    <n v="3943"/>
    <n v="378"/>
    <n v="5318"/>
    <n v="359"/>
    <n v="104"/>
    <n v="66"/>
    <n v="3462"/>
    <n v="918"/>
    <n v="2"/>
    <n v="24"/>
    <n v="63"/>
    <n v="247"/>
    <n v="2469"/>
    <n v="74"/>
    <n v="56"/>
    <n v="20"/>
    <m/>
    <n v="198"/>
    <n v="16867"/>
    <n v="149634"/>
    <s v="Los Altos/Los Altos Hills/Palo Alto Central/Stanford"/>
    <s v="Urban"/>
  </r>
  <r>
    <n v="106431506"/>
    <s v="431506"/>
    <x v="388"/>
    <s v="250 HOSPITAL PARKWAY"/>
    <s v="SAN JOSE"/>
    <s v="95119"/>
    <x v="41"/>
    <x v="0"/>
    <x v="41"/>
    <x v="24"/>
    <x v="1"/>
    <x v="0"/>
    <n v="12888"/>
    <m/>
    <m/>
    <m/>
    <m/>
    <m/>
    <n v="5374"/>
    <n v="7514"/>
    <m/>
    <m/>
    <n v="2226"/>
    <n v="1"/>
    <n v="191"/>
    <n v="1187"/>
    <n v="1636"/>
    <n v="888"/>
    <n v="1407"/>
    <n v="1792"/>
    <n v="1855"/>
    <n v="1704"/>
    <n v="1"/>
    <n v="6171"/>
    <n v="497"/>
    <n v="3916"/>
    <n v="2022"/>
    <n v="22"/>
    <n v="161"/>
    <n v="99"/>
    <n v="10102"/>
    <n v="73"/>
    <n v="1"/>
    <n v="97"/>
    <n v="178"/>
    <n v="196"/>
    <n v="2181"/>
    <m/>
    <n v="60"/>
    <m/>
    <n v="5799"/>
    <n v="7089"/>
    <m/>
    <n v="2222"/>
    <n v="8483"/>
    <n v="2183"/>
    <m/>
    <n v="9389"/>
    <n v="4"/>
    <n v="2"/>
    <m/>
    <n v="365"/>
    <n v="93"/>
    <n v="919"/>
    <n v="24"/>
    <m/>
    <n v="91"/>
    <n v="290"/>
    <n v="1707"/>
    <n v="4"/>
    <m/>
    <n v="975"/>
    <n v="11913"/>
    <m/>
    <n v="4605"/>
    <n v="645"/>
    <n v="7392"/>
    <n v="39"/>
    <m/>
    <n v="11"/>
    <m/>
    <n v="196"/>
    <m/>
    <m/>
    <n v="1452"/>
    <n v="379"/>
    <n v="315"/>
    <n v="97"/>
    <n v="71"/>
    <n v="151"/>
    <n v="1468"/>
    <n v="456"/>
    <n v="1118"/>
    <n v="328"/>
    <n v="2257"/>
    <n v="162"/>
    <n v="1320"/>
    <n v="13"/>
    <n v="35"/>
    <n v="166"/>
    <n v="827"/>
    <n v="86"/>
    <n v="2187"/>
    <n v="354"/>
    <n v="13"/>
    <n v="1"/>
    <m/>
    <n v="37"/>
    <n v="133"/>
    <n v="596"/>
    <n v="29"/>
    <n v="1157"/>
    <n v="151"/>
    <n v="499"/>
    <n v="103"/>
    <n v="2191"/>
    <n v="1435"/>
    <n v="187"/>
    <n v="3022"/>
    <n v="38"/>
    <n v="2942"/>
    <n v="34"/>
    <n v="12"/>
    <n v="25"/>
    <n v="709"/>
    <n v="392"/>
    <n v="2"/>
    <n v="17"/>
    <n v="17"/>
    <n v="136"/>
    <n v="497"/>
    <n v="31"/>
    <n v="8"/>
    <n v="11"/>
    <m/>
    <n v="26"/>
    <n v="10971"/>
    <n v="43517"/>
    <s v="New Almaden/San Jose Southwest"/>
    <s v="Urban"/>
  </r>
  <r>
    <n v="106434040"/>
    <s v="434040"/>
    <x v="389"/>
    <s v="725 WELCH ROAD"/>
    <s v="PALO ALTO"/>
    <s v="94304"/>
    <x v="41"/>
    <x v="1"/>
    <x v="72"/>
    <x v="37"/>
    <x v="1"/>
    <x v="1"/>
    <n v="16268"/>
    <m/>
    <m/>
    <m/>
    <m/>
    <m/>
    <n v="6317"/>
    <n v="9945"/>
    <n v="6"/>
    <m/>
    <n v="6122"/>
    <n v="2863"/>
    <n v="2593"/>
    <n v="1731"/>
    <n v="2628"/>
    <n v="313"/>
    <n v="14"/>
    <n v="2"/>
    <n v="1"/>
    <m/>
    <n v="1"/>
    <n v="5299"/>
    <n v="415"/>
    <n v="6826"/>
    <n v="3213"/>
    <n v="20"/>
    <n v="487"/>
    <n v="8"/>
    <n v="8185"/>
    <n v="3"/>
    <n v="7"/>
    <n v="8"/>
    <n v="1014"/>
    <n v="27"/>
    <n v="4263"/>
    <m/>
    <n v="2761"/>
    <m/>
    <m/>
    <n v="16268"/>
    <m/>
    <n v="3427"/>
    <n v="8371"/>
    <n v="4460"/>
    <n v="10"/>
    <n v="15791"/>
    <m/>
    <m/>
    <m/>
    <n v="188"/>
    <n v="56"/>
    <n v="55"/>
    <n v="18"/>
    <n v="1"/>
    <n v="16"/>
    <n v="112"/>
    <n v="13"/>
    <n v="18"/>
    <m/>
    <n v="32"/>
    <n v="16236"/>
    <m/>
    <n v="30"/>
    <n v="3668"/>
    <n v="9156"/>
    <m/>
    <m/>
    <n v="3363"/>
    <n v="2"/>
    <n v="28"/>
    <n v="21"/>
    <m/>
    <n v="306"/>
    <n v="241"/>
    <n v="386"/>
    <n v="280"/>
    <n v="278"/>
    <n v="414"/>
    <n v="369"/>
    <n v="904"/>
    <n v="621"/>
    <n v="253"/>
    <n v="4525"/>
    <n v="95"/>
    <n v="197"/>
    <n v="1002"/>
    <n v="576"/>
    <n v="306"/>
    <n v="671"/>
    <n v="574"/>
    <n v="4270"/>
    <n v="480"/>
    <n v="20"/>
    <n v="18"/>
    <n v="12"/>
    <n v="350"/>
    <n v="227"/>
    <n v="1002"/>
    <n v="96"/>
    <n v="689"/>
    <n v="191"/>
    <n v="591"/>
    <n v="30"/>
    <n v="4355"/>
    <n v="340"/>
    <n v="88"/>
    <n v="5077"/>
    <n v="35"/>
    <n v="2667"/>
    <n v="1"/>
    <n v="1"/>
    <n v="19"/>
    <n v="922"/>
    <n v="27"/>
    <m/>
    <n v="4"/>
    <n v="58"/>
    <n v="33"/>
    <n v="1135"/>
    <n v="26"/>
    <n v="4"/>
    <n v="3"/>
    <m/>
    <n v="8"/>
    <n v="14027"/>
    <n v="90544"/>
    <s v="Los Altos/Los Altos Hills/Palo Alto Central/Stanford"/>
    <s v="Urban"/>
  </r>
  <r>
    <n v="106434051"/>
    <s v="434051"/>
    <x v="390"/>
    <s v="3777 SOUTH BASCOM AVENUE"/>
    <s v="CAMPBELL"/>
    <s v="95008"/>
    <x v="41"/>
    <x v="5"/>
    <x v="75"/>
    <x v="39"/>
    <x v="2"/>
    <x v="0"/>
    <m/>
    <n v="27"/>
    <m/>
    <m/>
    <m/>
    <m/>
    <n v="17"/>
    <n v="10"/>
    <m/>
    <m/>
    <n v="16"/>
    <n v="9"/>
    <n v="2"/>
    <m/>
    <m/>
    <m/>
    <m/>
    <m/>
    <m/>
    <m/>
    <m/>
    <n v="7"/>
    <n v="4"/>
    <n v="12"/>
    <n v="2"/>
    <m/>
    <n v="2"/>
    <m/>
    <m/>
    <m/>
    <m/>
    <m/>
    <n v="27"/>
    <m/>
    <m/>
    <m/>
    <m/>
    <m/>
    <m/>
    <n v="27"/>
    <m/>
    <n v="27"/>
    <m/>
    <m/>
    <m/>
    <m/>
    <m/>
    <m/>
    <m/>
    <n v="18"/>
    <n v="1"/>
    <m/>
    <m/>
    <m/>
    <m/>
    <m/>
    <n v="8"/>
    <m/>
    <m/>
    <m/>
    <n v="27"/>
    <m/>
    <m/>
    <n v="22"/>
    <n v="5"/>
    <m/>
    <m/>
    <m/>
    <m/>
    <m/>
    <m/>
    <m/>
    <m/>
    <m/>
    <m/>
    <m/>
    <m/>
    <n v="5"/>
    <n v="1"/>
    <n v="2"/>
    <n v="1"/>
    <m/>
    <m/>
    <m/>
    <m/>
    <n v="11"/>
    <n v="6"/>
    <m/>
    <n v="1"/>
    <m/>
    <m/>
    <m/>
    <m/>
    <m/>
    <m/>
    <m/>
    <m/>
    <m/>
    <m/>
    <m/>
    <m/>
    <m/>
    <m/>
    <m/>
    <m/>
    <m/>
    <n v="27"/>
    <m/>
    <m/>
    <m/>
    <m/>
    <m/>
    <m/>
    <m/>
    <m/>
    <m/>
    <m/>
    <m/>
    <m/>
    <m/>
    <m/>
    <m/>
    <m/>
    <m/>
    <n v="27"/>
    <n v="9755"/>
    <s v="Cambrian Village West/Campbell South/Los Gatos/Monte Sereno/San Tomas"/>
    <s v="Urban"/>
  </r>
  <r>
    <n v="106434138"/>
    <s v="434138"/>
    <x v="391"/>
    <s v="9400 NO NAME UNO"/>
    <s v="GILROY"/>
    <s v="95020"/>
    <x v="41"/>
    <x v="3"/>
    <x v="42"/>
    <x v="24"/>
    <x v="1"/>
    <x v="0"/>
    <n v="3313"/>
    <m/>
    <m/>
    <m/>
    <m/>
    <m/>
    <n v="1351"/>
    <n v="1962"/>
    <m/>
    <m/>
    <n v="584"/>
    <n v="24"/>
    <n v="97"/>
    <n v="395"/>
    <n v="338"/>
    <n v="218"/>
    <n v="350"/>
    <n v="386"/>
    <n v="381"/>
    <n v="540"/>
    <m/>
    <n v="1486"/>
    <n v="45"/>
    <n v="1588"/>
    <n v="91"/>
    <m/>
    <n v="102"/>
    <n v="1"/>
    <n v="2695"/>
    <n v="11"/>
    <n v="3"/>
    <n v="34"/>
    <n v="8"/>
    <n v="1"/>
    <n v="561"/>
    <m/>
    <m/>
    <m/>
    <n v="1843"/>
    <n v="1470"/>
    <m/>
    <n v="259"/>
    <n v="2492"/>
    <n v="562"/>
    <m/>
    <n v="2412"/>
    <m/>
    <m/>
    <m/>
    <n v="167"/>
    <n v="21"/>
    <n v="412"/>
    <n v="27"/>
    <n v="2"/>
    <n v="25"/>
    <n v="61"/>
    <n v="186"/>
    <m/>
    <m/>
    <n v="124"/>
    <n v="3189"/>
    <m/>
    <n v="1195"/>
    <n v="1173"/>
    <n v="836"/>
    <n v="15"/>
    <m/>
    <n v="25"/>
    <n v="6"/>
    <n v="17"/>
    <n v="46"/>
    <m/>
    <n v="295"/>
    <n v="69"/>
    <n v="114"/>
    <n v="17"/>
    <n v="15"/>
    <n v="38"/>
    <n v="374"/>
    <n v="322"/>
    <n v="399"/>
    <n v="95"/>
    <n v="596"/>
    <n v="49"/>
    <n v="81"/>
    <n v="1"/>
    <n v="15"/>
    <n v="55"/>
    <n v="215"/>
    <n v="3"/>
    <n v="560"/>
    <n v="25"/>
    <m/>
    <m/>
    <m/>
    <n v="3"/>
    <n v="50"/>
    <n v="153"/>
    <n v="2"/>
    <n v="304"/>
    <n v="14"/>
    <n v="36"/>
    <n v="40"/>
    <n v="564"/>
    <n v="173"/>
    <n v="37"/>
    <n v="248"/>
    <n v="2"/>
    <n v="1662"/>
    <n v="7"/>
    <m/>
    <n v="5"/>
    <n v="60"/>
    <n v="162"/>
    <m/>
    <n v="12"/>
    <n v="7"/>
    <n v="37"/>
    <n v="75"/>
    <n v="13"/>
    <m/>
    <n v="9"/>
    <m/>
    <n v="2"/>
    <n v="2924"/>
    <n v="10864"/>
    <s v="Gilroy/Morgan Hill/Rucker/San Martin"/>
    <s v="Rural"/>
  </r>
  <r>
    <n v="106434153"/>
    <s v="434153"/>
    <x v="392"/>
    <s v="700 LAWRENCE EXPRESSWAY"/>
    <s v="SANTA CLARA"/>
    <s v="95051"/>
    <x v="41"/>
    <x v="1"/>
    <x v="3"/>
    <x v="1"/>
    <x v="1"/>
    <x v="1"/>
    <n v="23683"/>
    <m/>
    <m/>
    <m/>
    <m/>
    <m/>
    <n v="9819"/>
    <n v="13863"/>
    <m/>
    <n v="1"/>
    <n v="4811"/>
    <n v="593"/>
    <n v="575"/>
    <n v="1698"/>
    <n v="3512"/>
    <n v="1330"/>
    <n v="2143"/>
    <n v="3025"/>
    <n v="2899"/>
    <n v="3096"/>
    <n v="1"/>
    <n v="10949"/>
    <n v="880"/>
    <n v="4269"/>
    <n v="7227"/>
    <n v="40"/>
    <n v="235"/>
    <n v="83"/>
    <n v="16513"/>
    <n v="121"/>
    <n v="1"/>
    <n v="311"/>
    <n v="1614"/>
    <n v="270"/>
    <n v="4450"/>
    <m/>
    <n v="403"/>
    <m/>
    <n v="8009"/>
    <n v="15674"/>
    <m/>
    <n v="4516"/>
    <n v="14712"/>
    <n v="4452"/>
    <n v="3"/>
    <n v="16242"/>
    <n v="1"/>
    <n v="1"/>
    <m/>
    <n v="354"/>
    <n v="63"/>
    <n v="1582"/>
    <n v="39"/>
    <m/>
    <n v="87"/>
    <n v="497"/>
    <n v="4809"/>
    <n v="7"/>
    <n v="1"/>
    <n v="1988"/>
    <n v="21695"/>
    <m/>
    <n v="7624"/>
    <n v="824"/>
    <n v="14948"/>
    <n v="23"/>
    <m/>
    <n v="8"/>
    <m/>
    <n v="256"/>
    <m/>
    <m/>
    <n v="1918"/>
    <n v="998"/>
    <n v="546"/>
    <n v="140"/>
    <n v="123"/>
    <n v="317"/>
    <n v="4145"/>
    <n v="852"/>
    <n v="1538"/>
    <n v="456"/>
    <n v="4630"/>
    <n v="177"/>
    <n v="1117"/>
    <n v="213"/>
    <n v="132"/>
    <n v="359"/>
    <n v="1232"/>
    <n v="336"/>
    <n v="4454"/>
    <n v="275"/>
    <n v="83"/>
    <n v="16"/>
    <n v="12"/>
    <n v="240"/>
    <n v="424"/>
    <n v="3343"/>
    <n v="58"/>
    <n v="1664"/>
    <n v="372"/>
    <n v="863"/>
    <n v="222"/>
    <n v="4374"/>
    <n v="1564"/>
    <n v="344"/>
    <n v="5950"/>
    <n v="67"/>
    <n v="3812"/>
    <n v="35"/>
    <n v="6"/>
    <n v="39"/>
    <n v="1503"/>
    <n v="622"/>
    <n v="2"/>
    <n v="27"/>
    <n v="49"/>
    <n v="201"/>
    <n v="850"/>
    <n v="40"/>
    <n v="12"/>
    <n v="7"/>
    <m/>
    <n v="61"/>
    <n v="20229"/>
    <n v="86262"/>
    <s v="Cupertino/Rancho Rinconada/San Jose West/Saratoga"/>
    <s v="Urban"/>
  </r>
  <r>
    <n v="106434218"/>
    <s v="434218"/>
    <x v="393"/>
    <s v="3840 HOMESTEAD ROAD"/>
    <s v="SANTA CLARA"/>
    <s v="95051"/>
    <x v="41"/>
    <x v="5"/>
    <x v="3"/>
    <x v="1"/>
    <x v="1"/>
    <x v="0"/>
    <m/>
    <m/>
    <n v="1063"/>
    <m/>
    <m/>
    <m/>
    <n v="452"/>
    <n v="611"/>
    <m/>
    <m/>
    <m/>
    <m/>
    <n v="81"/>
    <n v="341"/>
    <n v="174"/>
    <n v="210"/>
    <n v="154"/>
    <n v="74"/>
    <n v="27"/>
    <n v="2"/>
    <m/>
    <n v="555"/>
    <n v="84"/>
    <n v="203"/>
    <n v="177"/>
    <n v="1"/>
    <n v="22"/>
    <n v="21"/>
    <n v="227"/>
    <m/>
    <m/>
    <n v="1"/>
    <n v="212"/>
    <n v="71"/>
    <m/>
    <m/>
    <n v="552"/>
    <m/>
    <n v="3"/>
    <n v="1060"/>
    <m/>
    <n v="15"/>
    <n v="1048"/>
    <m/>
    <m/>
    <n v="804"/>
    <n v="1"/>
    <n v="3"/>
    <m/>
    <n v="16"/>
    <n v="20"/>
    <m/>
    <n v="174"/>
    <n v="2"/>
    <n v="41"/>
    <m/>
    <m/>
    <n v="1"/>
    <n v="1"/>
    <m/>
    <n v="1063"/>
    <m/>
    <n v="179"/>
    <n v="13"/>
    <n v="850"/>
    <m/>
    <m/>
    <m/>
    <m/>
    <n v="21"/>
    <m/>
    <m/>
    <m/>
    <m/>
    <n v="1"/>
    <m/>
    <n v="1056"/>
    <n v="1"/>
    <m/>
    <m/>
    <m/>
    <m/>
    <n v="3"/>
    <m/>
    <m/>
    <m/>
    <m/>
    <m/>
    <n v="2"/>
    <m/>
    <m/>
    <m/>
    <m/>
    <m/>
    <m/>
    <m/>
    <m/>
    <m/>
    <m/>
    <m/>
    <m/>
    <m/>
    <m/>
    <m/>
    <m/>
    <m/>
    <n v="3"/>
    <m/>
    <n v="1060"/>
    <m/>
    <m/>
    <n v="3"/>
    <n v="1"/>
    <n v="3"/>
    <m/>
    <m/>
    <m/>
    <n v="8"/>
    <n v="19"/>
    <n v="8"/>
    <m/>
    <m/>
    <m/>
    <n v="2"/>
    <n v="1019"/>
    <n v="6936"/>
    <s v="Cupertino/Rancho Rinconada/San Jose West/Saratoga"/>
    <s v="Urban"/>
  </r>
  <r>
    <n v="106434220"/>
    <s v="434220"/>
    <x v="394"/>
    <s v="1425 FRUITDALE AVE, SUITE A"/>
    <s v="SAN JOSE"/>
    <s v="95128"/>
    <x v="41"/>
    <x v="5"/>
    <x v="75"/>
    <x v="39"/>
    <x v="2"/>
    <x v="0"/>
    <m/>
    <m/>
    <n v="571"/>
    <m/>
    <m/>
    <m/>
    <n v="304"/>
    <n v="267"/>
    <m/>
    <m/>
    <m/>
    <m/>
    <n v="25"/>
    <n v="201"/>
    <n v="152"/>
    <n v="101"/>
    <n v="65"/>
    <n v="27"/>
    <m/>
    <m/>
    <m/>
    <n v="204"/>
    <n v="49"/>
    <n v="179"/>
    <n v="95"/>
    <n v="2"/>
    <n v="42"/>
    <m/>
    <m/>
    <m/>
    <m/>
    <m/>
    <m/>
    <m/>
    <m/>
    <m/>
    <n v="571"/>
    <m/>
    <m/>
    <n v="571"/>
    <m/>
    <n v="571"/>
    <m/>
    <m/>
    <m/>
    <n v="364"/>
    <m/>
    <m/>
    <m/>
    <n v="6"/>
    <m/>
    <m/>
    <n v="160"/>
    <n v="2"/>
    <n v="39"/>
    <m/>
    <m/>
    <m/>
    <m/>
    <m/>
    <n v="571"/>
    <m/>
    <m/>
    <n v="400"/>
    <m/>
    <m/>
    <n v="171"/>
    <m/>
    <m/>
    <m/>
    <m/>
    <m/>
    <m/>
    <m/>
    <n v="1"/>
    <n v="1"/>
    <n v="568"/>
    <n v="1"/>
    <m/>
    <m/>
    <m/>
    <m/>
    <m/>
    <m/>
    <m/>
    <m/>
    <m/>
    <m/>
    <m/>
    <m/>
    <m/>
    <m/>
    <m/>
    <m/>
    <m/>
    <m/>
    <m/>
    <m/>
    <m/>
    <m/>
    <m/>
    <m/>
    <m/>
    <m/>
    <m/>
    <m/>
    <m/>
    <m/>
    <n v="571"/>
    <m/>
    <m/>
    <m/>
    <m/>
    <m/>
    <m/>
    <m/>
    <m/>
    <m/>
    <m/>
    <m/>
    <m/>
    <m/>
    <m/>
    <m/>
    <n v="571"/>
    <n v="4592"/>
    <s v="San Jose Northwest"/>
    <s v="Urban"/>
  </r>
  <r>
    <n v="106440755"/>
    <s v="440755"/>
    <x v="395"/>
    <s v="1555 SOQUEL DRIVE"/>
    <s v="SANTA CRUZ"/>
    <s v="95065"/>
    <x v="42"/>
    <x v="0"/>
    <x v="41"/>
    <x v="24"/>
    <x v="1"/>
    <x v="0"/>
    <n v="10354"/>
    <m/>
    <m/>
    <m/>
    <n v="512"/>
    <m/>
    <n v="5007"/>
    <n v="5859"/>
    <m/>
    <m/>
    <n v="1053"/>
    <n v="107"/>
    <n v="180"/>
    <n v="769"/>
    <n v="1123"/>
    <n v="890"/>
    <n v="1479"/>
    <n v="2037"/>
    <n v="1400"/>
    <n v="1828"/>
    <m/>
    <n v="8411"/>
    <n v="156"/>
    <n v="1778"/>
    <n v="195"/>
    <n v="3"/>
    <n v="260"/>
    <n v="63"/>
    <n v="8833"/>
    <n v="93"/>
    <n v="50"/>
    <n v="301"/>
    <n v="580"/>
    <n v="46"/>
    <n v="891"/>
    <n v="22"/>
    <n v="50"/>
    <m/>
    <n v="6457"/>
    <n v="4409"/>
    <m/>
    <n v="2047"/>
    <n v="7905"/>
    <n v="914"/>
    <m/>
    <n v="6665"/>
    <n v="26"/>
    <n v="417"/>
    <m/>
    <n v="161"/>
    <n v="133"/>
    <n v="1236"/>
    <n v="61"/>
    <n v="18"/>
    <n v="168"/>
    <n v="239"/>
    <n v="1737"/>
    <n v="5"/>
    <m/>
    <n v="952"/>
    <n v="9914"/>
    <m/>
    <n v="4566"/>
    <n v="2538"/>
    <n v="3262"/>
    <n v="49"/>
    <m/>
    <n v="185"/>
    <n v="17"/>
    <n v="249"/>
    <m/>
    <m/>
    <n v="664"/>
    <n v="466"/>
    <n v="283"/>
    <n v="105"/>
    <n v="208"/>
    <n v="243"/>
    <n v="1665"/>
    <n v="736"/>
    <n v="1236"/>
    <n v="471"/>
    <n v="1009"/>
    <n v="300"/>
    <n v="652"/>
    <n v="13"/>
    <n v="90"/>
    <n v="319"/>
    <n v="949"/>
    <n v="562"/>
    <n v="895"/>
    <n v="245"/>
    <n v="19"/>
    <n v="3"/>
    <n v="1"/>
    <n v="52"/>
    <n v="129"/>
    <n v="1155"/>
    <n v="21"/>
    <n v="948"/>
    <n v="128"/>
    <n v="19"/>
    <n v="168"/>
    <n v="914"/>
    <n v="951"/>
    <n v="196"/>
    <n v="2358"/>
    <n v="22"/>
    <n v="3537"/>
    <n v="49"/>
    <n v="36"/>
    <n v="92"/>
    <n v="569"/>
    <n v="504"/>
    <m/>
    <n v="20"/>
    <n v="25"/>
    <n v="160"/>
    <n v="673"/>
    <n v="60"/>
    <n v="30"/>
    <n v="3"/>
    <m/>
    <n v="158"/>
    <n v="8487"/>
    <n v="47452"/>
    <s v="Aptos/Capitola/Live Oak/Rio del Mar/Santa Cruz"/>
    <s v="Urban"/>
  </r>
  <r>
    <n v="106444012"/>
    <s v="444012"/>
    <x v="396"/>
    <s v="2900 CHANTICLEER AVENUE"/>
    <s v="SANTA CRUZ"/>
    <s v="95065"/>
    <x v="42"/>
    <x v="5"/>
    <x v="41"/>
    <x v="24"/>
    <x v="1"/>
    <x v="0"/>
    <n v="2508"/>
    <m/>
    <m/>
    <m/>
    <m/>
    <m/>
    <n v="709"/>
    <n v="1799"/>
    <m/>
    <m/>
    <n v="1054"/>
    <m/>
    <n v="37"/>
    <n v="368"/>
    <n v="607"/>
    <n v="83"/>
    <n v="101"/>
    <n v="162"/>
    <n v="66"/>
    <n v="30"/>
    <m/>
    <n v="1648"/>
    <n v="26"/>
    <n v="659"/>
    <n v="81"/>
    <n v="14"/>
    <n v="26"/>
    <n v="54"/>
    <n v="1462"/>
    <m/>
    <n v="7"/>
    <m/>
    <n v="1"/>
    <m/>
    <n v="1036"/>
    <m/>
    <n v="1"/>
    <n v="1"/>
    <n v="2"/>
    <n v="2505"/>
    <n v="1"/>
    <n v="1222"/>
    <n v="245"/>
    <n v="1041"/>
    <m/>
    <n v="2238"/>
    <m/>
    <m/>
    <m/>
    <n v="35"/>
    <n v="2"/>
    <n v="29"/>
    <m/>
    <m/>
    <m/>
    <m/>
    <n v="202"/>
    <n v="2"/>
    <m/>
    <n v="5"/>
    <n v="2502"/>
    <n v="1"/>
    <n v="171"/>
    <n v="559"/>
    <n v="1661"/>
    <n v="2"/>
    <m/>
    <n v="66"/>
    <m/>
    <n v="41"/>
    <n v="8"/>
    <m/>
    <m/>
    <n v="82"/>
    <n v="4"/>
    <m/>
    <m/>
    <m/>
    <m/>
    <n v="3"/>
    <n v="33"/>
    <n v="37"/>
    <n v="1042"/>
    <n v="4"/>
    <n v="202"/>
    <n v="2"/>
    <n v="16"/>
    <n v="3"/>
    <n v="29"/>
    <n v="13"/>
    <n v="1038"/>
    <n v="4"/>
    <n v="4"/>
    <m/>
    <m/>
    <n v="33"/>
    <m/>
    <n v="8"/>
    <n v="8"/>
    <n v="65"/>
    <n v="14"/>
    <n v="21"/>
    <n v="33"/>
    <n v="1026"/>
    <n v="211"/>
    <n v="42"/>
    <n v="206"/>
    <n v="2"/>
    <n v="831"/>
    <m/>
    <n v="1"/>
    <m/>
    <n v="41"/>
    <n v="6"/>
    <m/>
    <m/>
    <m/>
    <n v="7"/>
    <n v="13"/>
    <m/>
    <n v="1"/>
    <m/>
    <m/>
    <n v="3"/>
    <n v="2436"/>
    <n v="6483"/>
    <s v="Aptos/Capitola/Live Oak/Rio del Mar/Santa Cruz"/>
    <s v="Urban"/>
  </r>
  <r>
    <n v="106444013"/>
    <s v="444013"/>
    <x v="397"/>
    <s v="75 NIELSON STREET"/>
    <s v="WATSONVILLE"/>
    <s v="95076"/>
    <x v="42"/>
    <x v="4"/>
    <x v="42"/>
    <x v="24"/>
    <x v="2"/>
    <x v="0"/>
    <n v="5692"/>
    <m/>
    <m/>
    <m/>
    <m/>
    <m/>
    <n v="2139"/>
    <n v="3552"/>
    <m/>
    <n v="1"/>
    <n v="1254"/>
    <n v="122"/>
    <n v="217"/>
    <n v="906"/>
    <n v="697"/>
    <n v="322"/>
    <n v="479"/>
    <n v="568"/>
    <n v="458"/>
    <n v="669"/>
    <m/>
    <n v="1714"/>
    <n v="16"/>
    <n v="3924"/>
    <n v="36"/>
    <n v="1"/>
    <m/>
    <n v="1"/>
    <n v="4505"/>
    <m/>
    <n v="5"/>
    <n v="10"/>
    <n v="2"/>
    <m/>
    <n v="1170"/>
    <m/>
    <m/>
    <m/>
    <n v="3573"/>
    <n v="2119"/>
    <m/>
    <n v="948"/>
    <n v="3572"/>
    <n v="1172"/>
    <m/>
    <n v="4688"/>
    <m/>
    <m/>
    <m/>
    <n v="120"/>
    <n v="21"/>
    <n v="467"/>
    <m/>
    <m/>
    <n v="41"/>
    <n v="76"/>
    <n v="279"/>
    <m/>
    <m/>
    <n v="218"/>
    <n v="5474"/>
    <m/>
    <n v="1536"/>
    <n v="3215"/>
    <n v="845"/>
    <n v="26"/>
    <n v="1"/>
    <n v="24"/>
    <m/>
    <n v="45"/>
    <m/>
    <m/>
    <n v="372"/>
    <n v="83"/>
    <n v="142"/>
    <n v="30"/>
    <n v="57"/>
    <n v="43"/>
    <n v="420"/>
    <n v="355"/>
    <n v="704"/>
    <n v="208"/>
    <n v="1395"/>
    <n v="90"/>
    <n v="252"/>
    <n v="6"/>
    <n v="21"/>
    <n v="75"/>
    <n v="255"/>
    <n v="12"/>
    <n v="1172"/>
    <n v="70"/>
    <n v="2"/>
    <n v="2"/>
    <n v="1"/>
    <n v="3"/>
    <n v="42"/>
    <n v="187"/>
    <n v="3"/>
    <n v="538"/>
    <n v="13"/>
    <n v="4"/>
    <n v="72"/>
    <n v="1321"/>
    <n v="358"/>
    <n v="87"/>
    <n v="156"/>
    <n v="6"/>
    <n v="2827"/>
    <n v="14"/>
    <n v="4"/>
    <n v="11"/>
    <n v="106"/>
    <n v="174"/>
    <n v="1"/>
    <n v="10"/>
    <n v="3"/>
    <n v="43"/>
    <n v="81"/>
    <n v="15"/>
    <n v="8"/>
    <n v="8"/>
    <m/>
    <n v="21"/>
    <n v="5193"/>
    <n v="18801"/>
    <s v="Freedom/Watsonville"/>
    <s v="Urban"/>
  </r>
  <r>
    <n v="106444029"/>
    <s v="444029"/>
    <x v="398"/>
    <s v="2250 SOQUEL AVE"/>
    <s v="SANTA CRUZ"/>
    <s v="95062"/>
    <x v="42"/>
    <x v="5"/>
    <x v="41"/>
    <x v="24"/>
    <x v="2"/>
    <x v="0"/>
    <m/>
    <m/>
    <n v="546"/>
    <m/>
    <m/>
    <m/>
    <n v="292"/>
    <n v="254"/>
    <m/>
    <m/>
    <m/>
    <m/>
    <n v="18"/>
    <n v="142"/>
    <n v="119"/>
    <n v="87"/>
    <n v="101"/>
    <n v="67"/>
    <n v="12"/>
    <m/>
    <m/>
    <n v="392"/>
    <n v="17"/>
    <n v="85"/>
    <n v="11"/>
    <m/>
    <n v="29"/>
    <n v="12"/>
    <n v="506"/>
    <m/>
    <m/>
    <n v="1"/>
    <n v="3"/>
    <n v="27"/>
    <m/>
    <n v="6"/>
    <n v="3"/>
    <m/>
    <m/>
    <n v="546"/>
    <m/>
    <m/>
    <n v="546"/>
    <m/>
    <m/>
    <n v="459"/>
    <n v="1"/>
    <n v="2"/>
    <m/>
    <n v="9"/>
    <n v="41"/>
    <m/>
    <n v="4"/>
    <n v="8"/>
    <n v="22"/>
    <m/>
    <m/>
    <m/>
    <m/>
    <m/>
    <n v="546"/>
    <m/>
    <n v="187"/>
    <n v="223"/>
    <n v="41"/>
    <m/>
    <n v="73"/>
    <n v="7"/>
    <m/>
    <n v="4"/>
    <n v="11"/>
    <m/>
    <m/>
    <m/>
    <m/>
    <m/>
    <n v="546"/>
    <m/>
    <m/>
    <m/>
    <m/>
    <m/>
    <m/>
    <m/>
    <m/>
    <m/>
    <m/>
    <m/>
    <m/>
    <m/>
    <m/>
    <m/>
    <m/>
    <m/>
    <m/>
    <m/>
    <m/>
    <m/>
    <m/>
    <m/>
    <m/>
    <m/>
    <m/>
    <m/>
    <m/>
    <m/>
    <n v="262"/>
    <m/>
    <n v="284"/>
    <m/>
    <m/>
    <m/>
    <m/>
    <m/>
    <m/>
    <m/>
    <m/>
    <m/>
    <m/>
    <m/>
    <m/>
    <m/>
    <m/>
    <m/>
    <n v="546"/>
    <n v="5072"/>
    <s v="Aptos/Capitola/Live Oak/Rio del Mar/Santa Cruz"/>
    <s v="Urban"/>
  </r>
  <r>
    <n v="106450936"/>
    <s v="450936"/>
    <x v="399"/>
    <s v="43563 STATE HWY. 299 E"/>
    <s v="FALL RIVER MILLS"/>
    <s v="96028"/>
    <x v="43"/>
    <x v="4"/>
    <x v="17"/>
    <x v="7"/>
    <x v="3"/>
    <x v="2"/>
    <n v="362"/>
    <n v="127"/>
    <m/>
    <m/>
    <m/>
    <m/>
    <n v="198"/>
    <n v="291"/>
    <m/>
    <m/>
    <n v="60"/>
    <n v="8"/>
    <n v="7"/>
    <n v="40"/>
    <n v="24"/>
    <n v="15"/>
    <n v="47"/>
    <n v="81"/>
    <n v="102"/>
    <n v="105"/>
    <m/>
    <n v="435"/>
    <n v="2"/>
    <n v="27"/>
    <n v="1"/>
    <n v="20"/>
    <n v="3"/>
    <n v="1"/>
    <n v="334"/>
    <m/>
    <m/>
    <n v="7"/>
    <n v="78"/>
    <n v="14"/>
    <n v="56"/>
    <m/>
    <m/>
    <m/>
    <n v="249"/>
    <n v="240"/>
    <m/>
    <n v="99"/>
    <n v="334"/>
    <n v="56"/>
    <m/>
    <n v="339"/>
    <n v="6"/>
    <m/>
    <n v="77"/>
    <n v="21"/>
    <n v="1"/>
    <m/>
    <n v="2"/>
    <n v="3"/>
    <m/>
    <n v="40"/>
    <m/>
    <m/>
    <m/>
    <n v="10"/>
    <n v="479"/>
    <m/>
    <n v="231"/>
    <n v="153"/>
    <n v="87"/>
    <n v="1"/>
    <m/>
    <n v="3"/>
    <m/>
    <n v="14"/>
    <m/>
    <m/>
    <n v="17"/>
    <n v="14"/>
    <n v="24"/>
    <n v="7"/>
    <n v="13"/>
    <n v="15"/>
    <n v="39"/>
    <n v="62"/>
    <n v="57"/>
    <n v="34"/>
    <n v="59"/>
    <n v="5"/>
    <n v="9"/>
    <m/>
    <m/>
    <n v="17"/>
    <n v="28"/>
    <n v="33"/>
    <n v="56"/>
    <n v="2"/>
    <m/>
    <m/>
    <m/>
    <m/>
    <m/>
    <m/>
    <m/>
    <n v="7"/>
    <m/>
    <n v="11"/>
    <n v="1"/>
    <n v="55"/>
    <n v="3"/>
    <n v="8"/>
    <n v="14"/>
    <m/>
    <n v="388"/>
    <n v="1"/>
    <n v="1"/>
    <n v="8"/>
    <n v="15"/>
    <n v="20"/>
    <m/>
    <m/>
    <m/>
    <n v="7"/>
    <n v="26"/>
    <m/>
    <m/>
    <n v="2"/>
    <m/>
    <n v="1"/>
    <n v="408"/>
    <n v="18953"/>
    <s v="Burney/Cassel/Fall River Mills/Hat Creek/McArthur"/>
    <s v="Frontier"/>
  </r>
  <r>
    <n v="106450940"/>
    <s v="450940"/>
    <x v="400"/>
    <s v="1100 BUTTE STREET"/>
    <s v="REDDING"/>
    <s v="96001"/>
    <x v="43"/>
    <x v="0"/>
    <x v="17"/>
    <x v="7"/>
    <x v="2"/>
    <x v="0"/>
    <n v="7000"/>
    <m/>
    <m/>
    <m/>
    <m/>
    <m/>
    <n v="3501"/>
    <n v="3499"/>
    <m/>
    <m/>
    <m/>
    <n v="3"/>
    <n v="56"/>
    <n v="253"/>
    <n v="346"/>
    <n v="622"/>
    <n v="1307"/>
    <n v="1591"/>
    <n v="1452"/>
    <n v="1370"/>
    <m/>
    <n v="6400"/>
    <n v="73"/>
    <n v="163"/>
    <n v="66"/>
    <n v="108"/>
    <n v="151"/>
    <n v="39"/>
    <n v="6566"/>
    <m/>
    <n v="2"/>
    <n v="178"/>
    <n v="238"/>
    <n v="5"/>
    <m/>
    <n v="11"/>
    <m/>
    <m/>
    <n v="5674"/>
    <n v="1326"/>
    <m/>
    <n v="948"/>
    <n v="6052"/>
    <m/>
    <m/>
    <n v="4455"/>
    <m/>
    <m/>
    <m/>
    <n v="266"/>
    <n v="13"/>
    <n v="917"/>
    <m/>
    <n v="21"/>
    <n v="179"/>
    <n v="233"/>
    <n v="916"/>
    <m/>
    <m/>
    <n v="527"/>
    <n v="6473"/>
    <m/>
    <n v="4547"/>
    <n v="1521"/>
    <n v="681"/>
    <n v="73"/>
    <m/>
    <n v="28"/>
    <n v="15"/>
    <n v="127"/>
    <n v="8"/>
    <m/>
    <n v="857"/>
    <n v="150"/>
    <n v="245"/>
    <n v="57"/>
    <n v="76"/>
    <n v="237"/>
    <n v="1500"/>
    <n v="791"/>
    <n v="1012"/>
    <n v="406"/>
    <n v="5"/>
    <n v="203"/>
    <n v="542"/>
    <n v="1"/>
    <m/>
    <n v="174"/>
    <n v="718"/>
    <n v="26"/>
    <m/>
    <n v="40"/>
    <n v="4"/>
    <n v="4"/>
    <n v="2"/>
    <n v="17"/>
    <n v="197"/>
    <n v="854"/>
    <n v="13"/>
    <n v="742"/>
    <n v="95"/>
    <n v="7"/>
    <n v="37"/>
    <m/>
    <n v="733"/>
    <n v="130"/>
    <n v="1410"/>
    <n v="37"/>
    <n v="2678"/>
    <n v="26"/>
    <n v="4"/>
    <n v="84"/>
    <n v="367"/>
    <n v="322"/>
    <n v="3"/>
    <n v="27"/>
    <n v="9"/>
    <n v="90"/>
    <n v="294"/>
    <n v="36"/>
    <n v="17"/>
    <n v="43"/>
    <m/>
    <n v="43"/>
    <n v="5635"/>
    <n v="29749"/>
    <s v="Redding"/>
    <s v="Urban"/>
  </r>
  <r>
    <n v="106450949"/>
    <s v="450949"/>
    <x v="401"/>
    <s v="2175 ROSALINE AVENUE"/>
    <s v="REDDING"/>
    <s v="96001"/>
    <x v="43"/>
    <x v="0"/>
    <x v="17"/>
    <x v="7"/>
    <x v="1"/>
    <x v="0"/>
    <n v="14520"/>
    <m/>
    <m/>
    <m/>
    <m/>
    <m/>
    <n v="6384"/>
    <n v="8134"/>
    <m/>
    <n v="2"/>
    <n v="2173"/>
    <n v="265"/>
    <n v="381"/>
    <n v="1633"/>
    <n v="1232"/>
    <n v="934"/>
    <n v="1758"/>
    <n v="2248"/>
    <n v="2137"/>
    <n v="1759"/>
    <m/>
    <n v="12696"/>
    <n v="187"/>
    <n v="659"/>
    <n v="274"/>
    <n v="200"/>
    <n v="117"/>
    <n v="387"/>
    <n v="11018"/>
    <n v="126"/>
    <n v="13"/>
    <n v="288"/>
    <n v="184"/>
    <n v="8"/>
    <n v="1973"/>
    <n v="7"/>
    <n v="903"/>
    <m/>
    <n v="7210"/>
    <n v="7309"/>
    <n v="1"/>
    <n v="2873"/>
    <n v="9654"/>
    <n v="1993"/>
    <m/>
    <n v="9755"/>
    <m/>
    <n v="1"/>
    <m/>
    <n v="173"/>
    <n v="323"/>
    <n v="1625"/>
    <m/>
    <n v="9"/>
    <n v="148"/>
    <n v="403"/>
    <n v="2006"/>
    <n v="77"/>
    <m/>
    <n v="2646"/>
    <n v="11848"/>
    <n v="26"/>
    <n v="5818"/>
    <n v="4755"/>
    <n v="3201"/>
    <n v="160"/>
    <n v="7"/>
    <n v="303"/>
    <m/>
    <n v="251"/>
    <n v="8"/>
    <n v="17"/>
    <n v="741"/>
    <n v="538"/>
    <n v="463"/>
    <n v="155"/>
    <n v="66"/>
    <n v="186"/>
    <n v="1821"/>
    <n v="1055"/>
    <n v="1139"/>
    <n v="676"/>
    <n v="2120"/>
    <n v="270"/>
    <n v="1266"/>
    <n v="28"/>
    <n v="94"/>
    <n v="148"/>
    <n v="1633"/>
    <n v="148"/>
    <n v="1973"/>
    <n v="309"/>
    <n v="6"/>
    <n v="3"/>
    <n v="1"/>
    <n v="37"/>
    <n v="295"/>
    <n v="1223"/>
    <n v="37"/>
    <n v="1044"/>
    <n v="186"/>
    <n v="196"/>
    <n v="203"/>
    <n v="1994"/>
    <n v="1822"/>
    <n v="187"/>
    <n v="2078"/>
    <n v="114"/>
    <n v="4785"/>
    <n v="207"/>
    <n v="27"/>
    <n v="112"/>
    <n v="883"/>
    <n v="542"/>
    <n v="2"/>
    <n v="33"/>
    <n v="45"/>
    <n v="143"/>
    <n v="453"/>
    <n v="55"/>
    <n v="31"/>
    <n v="16"/>
    <m/>
    <n v="41"/>
    <n v="11930"/>
    <n v="58584"/>
    <s v="Redding"/>
    <s v="Urban"/>
  </r>
  <r>
    <n v="106454012"/>
    <s v="454012"/>
    <x v="402"/>
    <s v="2801 EUREKA WAY"/>
    <s v="REDDING"/>
    <s v="96001"/>
    <x v="43"/>
    <x v="3"/>
    <x v="17"/>
    <x v="7"/>
    <x v="2"/>
    <x v="0"/>
    <n v="624"/>
    <n v="548"/>
    <m/>
    <m/>
    <m/>
    <m/>
    <n v="572"/>
    <n v="600"/>
    <m/>
    <m/>
    <m/>
    <m/>
    <n v="1"/>
    <n v="4"/>
    <n v="9"/>
    <n v="37"/>
    <n v="120"/>
    <n v="268"/>
    <n v="371"/>
    <n v="362"/>
    <m/>
    <n v="1130"/>
    <n v="7"/>
    <n v="17"/>
    <n v="3"/>
    <n v="6"/>
    <n v="6"/>
    <n v="3"/>
    <n v="4"/>
    <m/>
    <m/>
    <n v="6"/>
    <n v="1162"/>
    <m/>
    <m/>
    <m/>
    <m/>
    <m/>
    <m/>
    <n v="1172"/>
    <m/>
    <n v="1172"/>
    <m/>
    <m/>
    <m/>
    <n v="261"/>
    <n v="8"/>
    <m/>
    <n v="95"/>
    <n v="105"/>
    <n v="2"/>
    <n v="182"/>
    <n v="7"/>
    <n v="3"/>
    <n v="9"/>
    <n v="77"/>
    <n v="423"/>
    <m/>
    <m/>
    <n v="97"/>
    <n v="1075"/>
    <m/>
    <n v="1064"/>
    <n v="20"/>
    <n v="79"/>
    <n v="8"/>
    <m/>
    <m/>
    <m/>
    <n v="1"/>
    <m/>
    <m/>
    <n v="81"/>
    <n v="1"/>
    <n v="41"/>
    <n v="1"/>
    <n v="1"/>
    <n v="11"/>
    <n v="108"/>
    <n v="312"/>
    <n v="36"/>
    <n v="48"/>
    <m/>
    <n v="71"/>
    <n v="43"/>
    <m/>
    <m/>
    <n v="3"/>
    <n v="97"/>
    <n v="318"/>
    <m/>
    <n v="1"/>
    <m/>
    <m/>
    <m/>
    <m/>
    <n v="12"/>
    <n v="83"/>
    <m/>
    <n v="25"/>
    <m/>
    <m/>
    <m/>
    <m/>
    <n v="34"/>
    <n v="98"/>
    <n v="447"/>
    <n v="2"/>
    <n v="470"/>
    <n v="3"/>
    <n v="1"/>
    <m/>
    <n v="231"/>
    <n v="14"/>
    <n v="3"/>
    <m/>
    <n v="11"/>
    <n v="25"/>
    <n v="47"/>
    <n v="1"/>
    <m/>
    <n v="4"/>
    <m/>
    <n v="10"/>
    <n v="822"/>
    <n v="27721"/>
    <s v="Redding"/>
    <s v="Urban"/>
  </r>
  <r>
    <n v="106454013"/>
    <s v="454013"/>
    <x v="403"/>
    <s v="2900 EUREKA WAY"/>
    <s v="REDDING"/>
    <s v="96001"/>
    <x v="43"/>
    <x v="5"/>
    <x v="17"/>
    <x v="7"/>
    <x v="2"/>
    <x v="0"/>
    <n v="257"/>
    <m/>
    <m/>
    <m/>
    <m/>
    <m/>
    <n v="104"/>
    <n v="153"/>
    <m/>
    <m/>
    <m/>
    <m/>
    <m/>
    <n v="1"/>
    <n v="28"/>
    <n v="46"/>
    <n v="79"/>
    <n v="52"/>
    <n v="47"/>
    <n v="4"/>
    <m/>
    <n v="232"/>
    <m/>
    <m/>
    <m/>
    <n v="2"/>
    <n v="9"/>
    <n v="14"/>
    <n v="255"/>
    <m/>
    <m/>
    <m/>
    <m/>
    <n v="2"/>
    <m/>
    <m/>
    <m/>
    <m/>
    <m/>
    <n v="257"/>
    <m/>
    <n v="247"/>
    <n v="10"/>
    <m/>
    <m/>
    <n v="237"/>
    <m/>
    <m/>
    <m/>
    <n v="1"/>
    <n v="7"/>
    <m/>
    <m/>
    <m/>
    <m/>
    <m/>
    <n v="11"/>
    <n v="1"/>
    <m/>
    <m/>
    <n v="257"/>
    <m/>
    <n v="82"/>
    <n v="3"/>
    <n v="139"/>
    <n v="25"/>
    <m/>
    <n v="3"/>
    <m/>
    <n v="4"/>
    <n v="1"/>
    <m/>
    <m/>
    <n v="35"/>
    <n v="2"/>
    <m/>
    <m/>
    <m/>
    <n v="1"/>
    <m/>
    <n v="1"/>
    <n v="32"/>
    <m/>
    <n v="1"/>
    <n v="173"/>
    <m/>
    <m/>
    <n v="3"/>
    <n v="6"/>
    <n v="3"/>
    <m/>
    <n v="72"/>
    <m/>
    <m/>
    <m/>
    <m/>
    <m/>
    <m/>
    <n v="1"/>
    <n v="1"/>
    <m/>
    <m/>
    <n v="62"/>
    <m/>
    <n v="104"/>
    <n v="12"/>
    <n v="1"/>
    <n v="4"/>
    <m/>
    <m/>
    <m/>
    <m/>
    <n v="8"/>
    <n v="2"/>
    <m/>
    <m/>
    <m/>
    <n v="6"/>
    <n v="2"/>
    <m/>
    <m/>
    <m/>
    <m/>
    <m/>
    <n v="239"/>
    <n v="546"/>
    <s v="Redding"/>
    <s v="Urban"/>
  </r>
  <r>
    <n v="106454068"/>
    <s v="454068"/>
    <x v="404"/>
    <s v="2750 EUREKA WAY"/>
    <s v="REDDING"/>
    <s v="96001"/>
    <x v="43"/>
    <x v="5"/>
    <x v="17"/>
    <x v="7"/>
    <x v="2"/>
    <x v="0"/>
    <m/>
    <m/>
    <n v="585"/>
    <m/>
    <m/>
    <m/>
    <n v="311"/>
    <n v="274"/>
    <m/>
    <m/>
    <m/>
    <m/>
    <n v="30"/>
    <n v="201"/>
    <n v="127"/>
    <n v="101"/>
    <n v="84"/>
    <n v="37"/>
    <n v="2"/>
    <n v="2"/>
    <n v="1"/>
    <n v="489"/>
    <n v="18"/>
    <n v="37"/>
    <n v="9"/>
    <n v="7"/>
    <n v="10"/>
    <n v="15"/>
    <m/>
    <m/>
    <m/>
    <m/>
    <m/>
    <m/>
    <m/>
    <m/>
    <n v="585"/>
    <m/>
    <m/>
    <n v="585"/>
    <m/>
    <m/>
    <n v="585"/>
    <m/>
    <m/>
    <n v="4"/>
    <m/>
    <m/>
    <m/>
    <m/>
    <m/>
    <m/>
    <n v="3"/>
    <m/>
    <m/>
    <m/>
    <m/>
    <n v="55"/>
    <n v="523"/>
    <m/>
    <n v="585"/>
    <m/>
    <m/>
    <n v="12"/>
    <m/>
    <m/>
    <m/>
    <n v="573"/>
    <m/>
    <m/>
    <m/>
    <m/>
    <m/>
    <m/>
    <m/>
    <m/>
    <n v="585"/>
    <m/>
    <m/>
    <m/>
    <m/>
    <m/>
    <m/>
    <m/>
    <m/>
    <m/>
    <m/>
    <m/>
    <m/>
    <m/>
    <m/>
    <m/>
    <m/>
    <m/>
    <m/>
    <m/>
    <m/>
    <m/>
    <m/>
    <m/>
    <m/>
    <m/>
    <m/>
    <m/>
    <m/>
    <m/>
    <m/>
    <m/>
    <n v="585"/>
    <m/>
    <m/>
    <m/>
    <m/>
    <m/>
    <m/>
    <m/>
    <m/>
    <m/>
    <m/>
    <m/>
    <m/>
    <m/>
    <m/>
    <m/>
    <n v="585"/>
    <n v="4496"/>
    <s v="Redding"/>
    <s v="Urban"/>
  </r>
  <r>
    <n v="106470871"/>
    <s v="470871"/>
    <x v="405"/>
    <s v="914 PINE STREET, BOX 239"/>
    <s v="MOUNT SHASTA"/>
    <s v="96067"/>
    <x v="44"/>
    <x v="5"/>
    <x v="17"/>
    <x v="7"/>
    <x v="1"/>
    <x v="2"/>
    <n v="1099"/>
    <n v="10"/>
    <m/>
    <m/>
    <m/>
    <n v="1"/>
    <n v="428"/>
    <n v="682"/>
    <m/>
    <m/>
    <n v="147"/>
    <n v="14"/>
    <n v="31"/>
    <n v="115"/>
    <n v="98"/>
    <n v="79"/>
    <n v="159"/>
    <n v="185"/>
    <n v="152"/>
    <n v="130"/>
    <m/>
    <n v="957"/>
    <n v="26"/>
    <n v="37"/>
    <n v="15"/>
    <n v="10"/>
    <n v="22"/>
    <n v="43"/>
    <n v="955"/>
    <n v="1"/>
    <n v="2"/>
    <n v="3"/>
    <n v="13"/>
    <m/>
    <n v="135"/>
    <m/>
    <n v="1"/>
    <m/>
    <n v="560"/>
    <n v="550"/>
    <m/>
    <n v="282"/>
    <n v="693"/>
    <n v="135"/>
    <m/>
    <n v="931"/>
    <m/>
    <m/>
    <n v="10"/>
    <n v="32"/>
    <n v="5"/>
    <n v="47"/>
    <m/>
    <m/>
    <n v="7"/>
    <n v="32"/>
    <n v="44"/>
    <n v="2"/>
    <m/>
    <n v="1003"/>
    <n v="107"/>
    <m/>
    <n v="455"/>
    <n v="361"/>
    <n v="228"/>
    <n v="24"/>
    <m/>
    <n v="13"/>
    <m/>
    <n v="29"/>
    <m/>
    <m/>
    <n v="48"/>
    <n v="16"/>
    <n v="32"/>
    <n v="2"/>
    <n v="12"/>
    <n v="13"/>
    <n v="79"/>
    <n v="105"/>
    <n v="136"/>
    <n v="38"/>
    <n v="144"/>
    <n v="20"/>
    <n v="174"/>
    <n v="1"/>
    <n v="11"/>
    <n v="31"/>
    <n v="101"/>
    <n v="12"/>
    <n v="135"/>
    <n v="17"/>
    <m/>
    <m/>
    <m/>
    <m/>
    <n v="10"/>
    <n v="9"/>
    <m/>
    <n v="98"/>
    <n v="13"/>
    <m/>
    <n v="20"/>
    <n v="134"/>
    <n v="191"/>
    <n v="37"/>
    <n v="104"/>
    <n v="13"/>
    <n v="464"/>
    <n v="9"/>
    <n v="1"/>
    <n v="11"/>
    <n v="60"/>
    <n v="45"/>
    <m/>
    <n v="4"/>
    <n v="2"/>
    <n v="5"/>
    <n v="38"/>
    <n v="8"/>
    <n v="2"/>
    <m/>
    <m/>
    <n v="2"/>
    <n v="923"/>
    <n v="2698"/>
    <s v="Carrick/Edgewood/Mount Shasta/Weed"/>
    <s v="Rural"/>
  </r>
  <r>
    <n v="106474007"/>
    <s v="474007"/>
    <x v="406"/>
    <s v="444 BRUCE STREET"/>
    <s v="YREKA"/>
    <s v="96097"/>
    <x v="44"/>
    <x v="5"/>
    <x v="17"/>
    <x v="7"/>
    <x v="1"/>
    <x v="2"/>
    <n v="1592"/>
    <m/>
    <m/>
    <m/>
    <m/>
    <m/>
    <n v="627"/>
    <n v="965"/>
    <m/>
    <m/>
    <n v="193"/>
    <n v="22"/>
    <n v="40"/>
    <n v="155"/>
    <n v="125"/>
    <n v="115"/>
    <n v="245"/>
    <n v="249"/>
    <n v="212"/>
    <n v="236"/>
    <m/>
    <n v="1268"/>
    <n v="10"/>
    <n v="63"/>
    <n v="14"/>
    <n v="79"/>
    <n v="8"/>
    <n v="150"/>
    <n v="1390"/>
    <n v="13"/>
    <n v="3"/>
    <m/>
    <m/>
    <m/>
    <n v="185"/>
    <n v="1"/>
    <m/>
    <m/>
    <n v="964"/>
    <n v="628"/>
    <m/>
    <n v="204"/>
    <n v="1202"/>
    <n v="185"/>
    <n v="1"/>
    <n v="1195"/>
    <m/>
    <m/>
    <m/>
    <n v="90"/>
    <n v="15"/>
    <n v="120"/>
    <n v="11"/>
    <m/>
    <n v="11"/>
    <n v="17"/>
    <n v="130"/>
    <n v="3"/>
    <m/>
    <n v="112"/>
    <n v="1480"/>
    <m/>
    <n v="679"/>
    <n v="580"/>
    <n v="235"/>
    <n v="8"/>
    <n v="3"/>
    <n v="18"/>
    <m/>
    <n v="49"/>
    <n v="20"/>
    <m/>
    <n v="74"/>
    <n v="37"/>
    <n v="68"/>
    <n v="13"/>
    <n v="10"/>
    <n v="28"/>
    <n v="130"/>
    <n v="249"/>
    <n v="197"/>
    <n v="78"/>
    <n v="199"/>
    <n v="49"/>
    <n v="98"/>
    <m/>
    <n v="2"/>
    <n v="63"/>
    <n v="111"/>
    <n v="1"/>
    <n v="185"/>
    <n v="7"/>
    <n v="5"/>
    <n v="1"/>
    <m/>
    <n v="1"/>
    <n v="10"/>
    <n v="61"/>
    <n v="1"/>
    <n v="145"/>
    <n v="1"/>
    <n v="30"/>
    <n v="43"/>
    <n v="185"/>
    <n v="151"/>
    <n v="18"/>
    <n v="80"/>
    <n v="1"/>
    <n v="852"/>
    <n v="9"/>
    <n v="1"/>
    <n v="12"/>
    <n v="46"/>
    <n v="85"/>
    <n v="1"/>
    <n v="7"/>
    <n v="1"/>
    <n v="17"/>
    <n v="58"/>
    <n v="8"/>
    <n v="5"/>
    <n v="4"/>
    <m/>
    <n v="4"/>
    <n v="1334"/>
    <n v="4801"/>
    <s v="Gazelle/Grenada/Hilt/Hornbrook/Yreka"/>
    <s v="Rural"/>
  </r>
  <r>
    <n v="106480989"/>
    <s v="480989"/>
    <x v="407"/>
    <s v="975 SERENO DRIVE"/>
    <s v="VALLEJO"/>
    <s v="94589"/>
    <x v="45"/>
    <x v="0"/>
    <x v="7"/>
    <x v="5"/>
    <x v="1"/>
    <x v="0"/>
    <n v="9819"/>
    <m/>
    <m/>
    <m/>
    <n v="1116"/>
    <m/>
    <n v="4782"/>
    <n v="6152"/>
    <m/>
    <n v="1"/>
    <n v="1714"/>
    <n v="5"/>
    <n v="158"/>
    <n v="1006"/>
    <n v="1027"/>
    <n v="641"/>
    <n v="1210"/>
    <n v="1833"/>
    <n v="1721"/>
    <n v="1620"/>
    <m/>
    <n v="5300"/>
    <n v="1904"/>
    <n v="1716"/>
    <n v="1809"/>
    <n v="44"/>
    <n v="127"/>
    <n v="35"/>
    <n v="7536"/>
    <n v="90"/>
    <n v="2"/>
    <n v="142"/>
    <n v="1367"/>
    <n v="89"/>
    <n v="1545"/>
    <m/>
    <n v="164"/>
    <m/>
    <n v="4779"/>
    <n v="6156"/>
    <m/>
    <n v="2392"/>
    <n v="6966"/>
    <n v="1577"/>
    <m/>
    <n v="6862"/>
    <n v="68"/>
    <n v="119"/>
    <m/>
    <n v="313"/>
    <n v="22"/>
    <n v="798"/>
    <n v="60"/>
    <n v="5"/>
    <n v="51"/>
    <n v="217"/>
    <n v="2415"/>
    <n v="4"/>
    <n v="1"/>
    <n v="1035"/>
    <n v="9900"/>
    <m/>
    <n v="4428"/>
    <n v="1144"/>
    <n v="5082"/>
    <n v="14"/>
    <m/>
    <n v="10"/>
    <m/>
    <n v="257"/>
    <m/>
    <m/>
    <n v="1178"/>
    <n v="270"/>
    <n v="232"/>
    <n v="73"/>
    <n v="63"/>
    <n v="65"/>
    <n v="1336"/>
    <n v="447"/>
    <n v="827"/>
    <n v="305"/>
    <n v="1647"/>
    <n v="134"/>
    <n v="619"/>
    <n v="8"/>
    <n v="150"/>
    <n v="194"/>
    <n v="637"/>
    <n v="1192"/>
    <n v="1558"/>
    <n v="62"/>
    <n v="18"/>
    <n v="1"/>
    <n v="1"/>
    <n v="19"/>
    <n v="157"/>
    <n v="554"/>
    <n v="16"/>
    <n v="808"/>
    <n v="262"/>
    <n v="483"/>
    <n v="44"/>
    <n v="1556"/>
    <n v="949"/>
    <n v="174"/>
    <n v="3284"/>
    <n v="38"/>
    <n v="2509"/>
    <n v="33"/>
    <n v="6"/>
    <n v="32"/>
    <n v="549"/>
    <n v="387"/>
    <m/>
    <n v="21"/>
    <n v="13"/>
    <n v="164"/>
    <n v="491"/>
    <n v="18"/>
    <n v="25"/>
    <n v="7"/>
    <m/>
    <n v="108"/>
    <n v="9081"/>
    <n v="52384"/>
    <s v="Vallejo"/>
    <s v="Urban"/>
  </r>
  <r>
    <n v="106481015"/>
    <s v="481015"/>
    <x v="408"/>
    <s v="525 OREGON STREET"/>
    <s v="VALLEJO"/>
    <s v="94590"/>
    <x v="45"/>
    <x v="3"/>
    <x v="7"/>
    <x v="5"/>
    <x v="1"/>
    <x v="0"/>
    <m/>
    <m/>
    <n v="2389"/>
    <m/>
    <m/>
    <m/>
    <n v="1086"/>
    <n v="1303"/>
    <m/>
    <m/>
    <m/>
    <n v="61"/>
    <n v="821"/>
    <n v="465"/>
    <n v="336"/>
    <n v="249"/>
    <n v="285"/>
    <n v="143"/>
    <n v="26"/>
    <n v="3"/>
    <m/>
    <n v="1427"/>
    <n v="236"/>
    <n v="385"/>
    <n v="103"/>
    <n v="10"/>
    <n v="169"/>
    <n v="59"/>
    <n v="535"/>
    <m/>
    <m/>
    <n v="2"/>
    <n v="88"/>
    <n v="1"/>
    <m/>
    <n v="3"/>
    <n v="1760"/>
    <m/>
    <m/>
    <n v="2389"/>
    <m/>
    <m/>
    <n v="2389"/>
    <m/>
    <m/>
    <n v="1980"/>
    <m/>
    <n v="5"/>
    <m/>
    <n v="14"/>
    <n v="11"/>
    <n v="18"/>
    <n v="298"/>
    <n v="10"/>
    <n v="52"/>
    <m/>
    <m/>
    <n v="1"/>
    <m/>
    <m/>
    <n v="2389"/>
    <m/>
    <n v="443"/>
    <n v="424"/>
    <n v="1275"/>
    <m/>
    <n v="227"/>
    <n v="19"/>
    <m/>
    <n v="1"/>
    <m/>
    <m/>
    <m/>
    <m/>
    <m/>
    <m/>
    <n v="2377"/>
    <m/>
    <m/>
    <m/>
    <m/>
    <m/>
    <n v="12"/>
    <m/>
    <m/>
    <m/>
    <m/>
    <m/>
    <m/>
    <m/>
    <m/>
    <m/>
    <m/>
    <m/>
    <m/>
    <m/>
    <m/>
    <m/>
    <m/>
    <m/>
    <m/>
    <m/>
    <m/>
    <m/>
    <m/>
    <n v="1"/>
    <n v="20"/>
    <m/>
    <n v="2368"/>
    <n v="1"/>
    <m/>
    <n v="1"/>
    <n v="4"/>
    <n v="15"/>
    <n v="2"/>
    <n v="1"/>
    <n v="1"/>
    <n v="34"/>
    <n v="60"/>
    <n v="15"/>
    <n v="4"/>
    <n v="3"/>
    <m/>
    <n v="19"/>
    <n v="2229"/>
    <n v="19612"/>
    <s v="Vallejo"/>
    <s v="Urban"/>
  </r>
  <r>
    <n v="106481094"/>
    <s v="481094"/>
    <x v="409"/>
    <s v="300 HOSPITAL DRIVE"/>
    <s v="VALLEJO"/>
    <s v="94590"/>
    <x v="45"/>
    <x v="4"/>
    <x v="7"/>
    <x v="5"/>
    <x v="1"/>
    <x v="0"/>
    <n v="4698"/>
    <m/>
    <m/>
    <m/>
    <m/>
    <m/>
    <n v="1923"/>
    <n v="2775"/>
    <m/>
    <m/>
    <n v="604"/>
    <m/>
    <n v="87"/>
    <n v="528"/>
    <n v="407"/>
    <n v="415"/>
    <n v="783"/>
    <n v="817"/>
    <n v="539"/>
    <n v="518"/>
    <m/>
    <n v="1743"/>
    <n v="1168"/>
    <n v="889"/>
    <n v="733"/>
    <n v="32"/>
    <n v="105"/>
    <n v="28"/>
    <n v="3834"/>
    <n v="80"/>
    <n v="7"/>
    <n v="146"/>
    <n v="26"/>
    <n v="4"/>
    <n v="599"/>
    <n v="1"/>
    <n v="1"/>
    <m/>
    <n v="2853"/>
    <n v="1845"/>
    <m/>
    <n v="605"/>
    <n v="3492"/>
    <n v="601"/>
    <m/>
    <n v="2800"/>
    <n v="1"/>
    <m/>
    <n v="2"/>
    <n v="179"/>
    <n v="14"/>
    <n v="622"/>
    <n v="37"/>
    <n v="2"/>
    <n v="84"/>
    <n v="110"/>
    <n v="816"/>
    <n v="31"/>
    <m/>
    <n v="241"/>
    <n v="4457"/>
    <m/>
    <n v="1751"/>
    <n v="2065"/>
    <n v="715"/>
    <n v="27"/>
    <n v="10"/>
    <n v="26"/>
    <m/>
    <n v="104"/>
    <m/>
    <m/>
    <n v="420"/>
    <n v="173"/>
    <n v="197"/>
    <n v="75"/>
    <n v="46"/>
    <n v="75"/>
    <n v="566"/>
    <n v="408"/>
    <n v="491"/>
    <n v="231"/>
    <n v="651"/>
    <n v="99"/>
    <n v="263"/>
    <n v="1"/>
    <n v="4"/>
    <n v="114"/>
    <n v="266"/>
    <n v="18"/>
    <n v="600"/>
    <n v="14"/>
    <n v="9"/>
    <m/>
    <n v="2"/>
    <n v="10"/>
    <n v="115"/>
    <n v="227"/>
    <n v="10"/>
    <n v="424"/>
    <n v="27"/>
    <n v="60"/>
    <n v="104"/>
    <n v="596"/>
    <n v="402"/>
    <n v="97"/>
    <n v="1627"/>
    <n v="16"/>
    <n v="958"/>
    <n v="4"/>
    <n v="2"/>
    <n v="12"/>
    <n v="160"/>
    <n v="103"/>
    <m/>
    <n v="9"/>
    <n v="4"/>
    <n v="68"/>
    <n v="170"/>
    <n v="11"/>
    <n v="3"/>
    <n v="7"/>
    <m/>
    <n v="3"/>
    <n v="4142"/>
    <n v="17483"/>
    <s v="Vallejo"/>
    <s v="Urban"/>
  </r>
  <r>
    <n v="106481357"/>
    <s v="481357"/>
    <x v="410"/>
    <s v="1200 B. GALE WILSON BLVD."/>
    <s v="FAIRFIELD"/>
    <s v="94533"/>
    <x v="45"/>
    <x v="4"/>
    <x v="8"/>
    <x v="5"/>
    <x v="1"/>
    <x v="0"/>
    <n v="9900"/>
    <m/>
    <m/>
    <m/>
    <m/>
    <m/>
    <n v="4045"/>
    <n v="5855"/>
    <m/>
    <m/>
    <n v="1425"/>
    <n v="39"/>
    <n v="197"/>
    <n v="1159"/>
    <n v="1061"/>
    <n v="771"/>
    <n v="1346"/>
    <n v="1278"/>
    <n v="1197"/>
    <n v="1427"/>
    <m/>
    <n v="5116"/>
    <n v="1629"/>
    <n v="1914"/>
    <n v="769"/>
    <n v="16"/>
    <n v="383"/>
    <n v="73"/>
    <n v="8125"/>
    <n v="4"/>
    <n v="15"/>
    <n v="284"/>
    <n v="80"/>
    <n v="10"/>
    <n v="1341"/>
    <n v="37"/>
    <n v="4"/>
    <m/>
    <n v="6395"/>
    <n v="3504"/>
    <n v="1"/>
    <n v="414"/>
    <n v="8116"/>
    <n v="1358"/>
    <n v="12"/>
    <n v="6859"/>
    <m/>
    <m/>
    <m/>
    <n v="263"/>
    <n v="38"/>
    <n v="1152"/>
    <n v="5"/>
    <n v="42"/>
    <n v="141"/>
    <n v="265"/>
    <n v="1125"/>
    <n v="6"/>
    <n v="4"/>
    <n v="617"/>
    <n v="9279"/>
    <n v="4"/>
    <n v="3783"/>
    <n v="3759"/>
    <n v="1757"/>
    <n v="33"/>
    <n v="19"/>
    <n v="206"/>
    <m/>
    <n v="341"/>
    <n v="2"/>
    <m/>
    <n v="647"/>
    <n v="241"/>
    <n v="285"/>
    <n v="82"/>
    <n v="56"/>
    <n v="114"/>
    <n v="1416"/>
    <n v="830"/>
    <n v="1105"/>
    <n v="562"/>
    <n v="1429"/>
    <n v="213"/>
    <n v="320"/>
    <n v="5"/>
    <n v="69"/>
    <n v="212"/>
    <n v="939"/>
    <n v="31"/>
    <n v="1344"/>
    <n v="169"/>
    <n v="11"/>
    <n v="6"/>
    <m/>
    <n v="27"/>
    <n v="164"/>
    <n v="749"/>
    <n v="15"/>
    <n v="828"/>
    <n v="141"/>
    <n v="133"/>
    <n v="58"/>
    <n v="1336"/>
    <n v="564"/>
    <n v="195"/>
    <n v="2997"/>
    <n v="13"/>
    <n v="2494"/>
    <n v="140"/>
    <n v="14"/>
    <n v="36"/>
    <n v="494"/>
    <n v="427"/>
    <m/>
    <n v="24"/>
    <n v="34"/>
    <n v="105"/>
    <n v="569"/>
    <n v="54"/>
    <n v="70"/>
    <n v="34"/>
    <m/>
    <n v="13"/>
    <n v="7886"/>
    <n v="39483"/>
    <s v="Fairfield"/>
    <s v="Urban"/>
  </r>
  <r>
    <n v="106484044"/>
    <s v="484044"/>
    <x v="411"/>
    <s v="1 QUALITY DRIVE"/>
    <s v="VACAVILLE"/>
    <s v="95688"/>
    <x v="45"/>
    <x v="4"/>
    <x v="8"/>
    <x v="5"/>
    <x v="1"/>
    <x v="0"/>
    <n v="6928"/>
    <m/>
    <m/>
    <m/>
    <m/>
    <m/>
    <n v="2912"/>
    <n v="4016"/>
    <m/>
    <m/>
    <n v="1107"/>
    <n v="5"/>
    <n v="135"/>
    <n v="757"/>
    <n v="769"/>
    <n v="415"/>
    <n v="846"/>
    <n v="1024"/>
    <n v="953"/>
    <n v="917"/>
    <m/>
    <n v="4091"/>
    <n v="721"/>
    <n v="1125"/>
    <n v="642"/>
    <n v="26"/>
    <n v="295"/>
    <n v="28"/>
    <n v="5241"/>
    <n v="81"/>
    <m/>
    <n v="101"/>
    <n v="289"/>
    <n v="44"/>
    <n v="1106"/>
    <n v="6"/>
    <n v="60"/>
    <m/>
    <n v="3397"/>
    <n v="3531"/>
    <m/>
    <n v="1068"/>
    <n v="4747"/>
    <n v="1107"/>
    <n v="6"/>
    <n v="4878"/>
    <n v="5"/>
    <n v="3"/>
    <m/>
    <n v="305"/>
    <n v="116"/>
    <n v="531"/>
    <n v="45"/>
    <n v="6"/>
    <n v="27"/>
    <n v="158"/>
    <n v="854"/>
    <m/>
    <m/>
    <n v="568"/>
    <n v="6360"/>
    <m/>
    <n v="2517"/>
    <n v="537"/>
    <n v="3687"/>
    <n v="21"/>
    <m/>
    <n v="12"/>
    <m/>
    <n v="154"/>
    <m/>
    <m/>
    <n v="641"/>
    <n v="174"/>
    <n v="148"/>
    <n v="53"/>
    <n v="31"/>
    <n v="77"/>
    <n v="660"/>
    <n v="340"/>
    <n v="643"/>
    <n v="203"/>
    <n v="1163"/>
    <n v="104"/>
    <n v="625"/>
    <n v="9"/>
    <m/>
    <n v="119"/>
    <n v="800"/>
    <n v="31"/>
    <n v="1107"/>
    <n v="172"/>
    <n v="16"/>
    <n v="6"/>
    <m/>
    <n v="24"/>
    <n v="64"/>
    <n v="168"/>
    <n v="6"/>
    <n v="528"/>
    <n v="173"/>
    <n v="333"/>
    <n v="14"/>
    <n v="1121"/>
    <n v="898"/>
    <n v="125"/>
    <n v="1353"/>
    <n v="37"/>
    <n v="1890"/>
    <n v="179"/>
    <n v="29"/>
    <n v="17"/>
    <n v="346"/>
    <n v="309"/>
    <m/>
    <n v="11"/>
    <n v="10"/>
    <n v="71"/>
    <n v="201"/>
    <n v="20"/>
    <n v="24"/>
    <n v="1"/>
    <m/>
    <n v="24"/>
    <n v="5686"/>
    <n v="23634"/>
    <s v="Vacaville"/>
    <s v="Urban"/>
  </r>
  <r>
    <n v="106484062"/>
    <s v="484062"/>
    <x v="412"/>
    <s v="2201 TUOLUMNE ST"/>
    <s v="VALLEJO"/>
    <s v="94589"/>
    <x v="45"/>
    <x v="5"/>
    <x v="7"/>
    <x v="5"/>
    <x v="2"/>
    <x v="0"/>
    <m/>
    <m/>
    <n v="347"/>
    <m/>
    <m/>
    <m/>
    <n v="170"/>
    <n v="177"/>
    <m/>
    <m/>
    <m/>
    <m/>
    <n v="21"/>
    <n v="102"/>
    <n v="92"/>
    <n v="73"/>
    <n v="44"/>
    <n v="12"/>
    <n v="3"/>
    <m/>
    <m/>
    <n v="165"/>
    <n v="89"/>
    <n v="57"/>
    <n v="24"/>
    <n v="4"/>
    <n v="8"/>
    <m/>
    <m/>
    <m/>
    <m/>
    <m/>
    <n v="2"/>
    <n v="344"/>
    <m/>
    <n v="1"/>
    <m/>
    <m/>
    <m/>
    <n v="347"/>
    <m/>
    <m/>
    <n v="347"/>
    <m/>
    <m/>
    <n v="261"/>
    <m/>
    <m/>
    <m/>
    <n v="2"/>
    <n v="1"/>
    <m/>
    <n v="77"/>
    <n v="3"/>
    <n v="3"/>
    <m/>
    <m/>
    <m/>
    <m/>
    <m/>
    <n v="347"/>
    <m/>
    <n v="3"/>
    <n v="279"/>
    <n v="9"/>
    <m/>
    <n v="55"/>
    <m/>
    <n v="1"/>
    <m/>
    <m/>
    <m/>
    <m/>
    <m/>
    <m/>
    <m/>
    <n v="347"/>
    <m/>
    <m/>
    <m/>
    <m/>
    <m/>
    <m/>
    <m/>
    <m/>
    <m/>
    <m/>
    <m/>
    <m/>
    <m/>
    <m/>
    <m/>
    <m/>
    <m/>
    <m/>
    <m/>
    <m/>
    <m/>
    <m/>
    <m/>
    <m/>
    <m/>
    <m/>
    <m/>
    <m/>
    <m/>
    <m/>
    <m/>
    <n v="347"/>
    <m/>
    <m/>
    <m/>
    <m/>
    <m/>
    <m/>
    <m/>
    <m/>
    <m/>
    <m/>
    <m/>
    <m/>
    <m/>
    <m/>
    <m/>
    <n v="347"/>
    <n v="3478"/>
    <s v="Vallejo"/>
    <s v="Urban"/>
  </r>
  <r>
    <n v="106490919"/>
    <s v="490919"/>
    <x v="413"/>
    <s v="3325 CHANATE ROAD"/>
    <s v="SANTA ROSA"/>
    <s v="95404"/>
    <x v="46"/>
    <x v="4"/>
    <x v="9"/>
    <x v="6"/>
    <x v="1"/>
    <x v="0"/>
    <n v="6416"/>
    <m/>
    <m/>
    <m/>
    <m/>
    <m/>
    <n v="2444"/>
    <n v="3969"/>
    <m/>
    <n v="3"/>
    <n v="1392"/>
    <n v="4"/>
    <n v="106"/>
    <n v="837"/>
    <n v="856"/>
    <n v="397"/>
    <n v="709"/>
    <n v="825"/>
    <n v="659"/>
    <n v="631"/>
    <m/>
    <n v="4180"/>
    <n v="115"/>
    <n v="1605"/>
    <n v="229"/>
    <n v="122"/>
    <n v="59"/>
    <n v="106"/>
    <n v="4346"/>
    <n v="54"/>
    <n v="20"/>
    <n v="46"/>
    <n v="170"/>
    <n v="27"/>
    <n v="1347"/>
    <n v="45"/>
    <n v="361"/>
    <m/>
    <n v="2326"/>
    <n v="4090"/>
    <m/>
    <n v="1572"/>
    <n v="3490"/>
    <n v="1354"/>
    <m/>
    <n v="4694"/>
    <n v="1"/>
    <m/>
    <m/>
    <n v="114"/>
    <n v="39"/>
    <n v="477"/>
    <n v="30"/>
    <n v="34"/>
    <n v="71"/>
    <n v="90"/>
    <n v="841"/>
    <n v="25"/>
    <m/>
    <n v="493"/>
    <n v="5923"/>
    <m/>
    <n v="1945"/>
    <n v="2691"/>
    <n v="1505"/>
    <n v="21"/>
    <n v="7"/>
    <n v="156"/>
    <m/>
    <n v="48"/>
    <n v="43"/>
    <m/>
    <n v="343"/>
    <n v="162"/>
    <n v="193"/>
    <n v="45"/>
    <n v="79"/>
    <n v="91"/>
    <n v="754"/>
    <n v="302"/>
    <n v="531"/>
    <n v="226"/>
    <n v="1446"/>
    <n v="98"/>
    <n v="265"/>
    <n v="5"/>
    <n v="40"/>
    <n v="129"/>
    <n v="346"/>
    <n v="11"/>
    <n v="1350"/>
    <n v="39"/>
    <n v="3"/>
    <m/>
    <m/>
    <n v="26"/>
    <n v="74"/>
    <n v="595"/>
    <n v="16"/>
    <n v="522"/>
    <n v="46"/>
    <n v="176"/>
    <n v="91"/>
    <n v="1335"/>
    <n v="408"/>
    <n v="61"/>
    <n v="837"/>
    <n v="23"/>
    <n v="2164"/>
    <n v="8"/>
    <n v="3"/>
    <n v="53"/>
    <n v="276"/>
    <n v="177"/>
    <m/>
    <n v="11"/>
    <n v="8"/>
    <n v="38"/>
    <n v="304"/>
    <n v="29"/>
    <n v="5"/>
    <n v="4"/>
    <m/>
    <n v="8"/>
    <n v="5492"/>
    <n v="23154"/>
    <s v="Santa Rosa"/>
    <s v="Urban"/>
  </r>
  <r>
    <n v="106490964"/>
    <s v="490964"/>
    <x v="414"/>
    <s v="1375 UNIVERSITY STREET"/>
    <s v="HEALDSBURG"/>
    <s v="95448"/>
    <x v="46"/>
    <x v="5"/>
    <x v="9"/>
    <x v="6"/>
    <x v="3"/>
    <x v="0"/>
    <n v="815"/>
    <n v="132"/>
    <m/>
    <m/>
    <m/>
    <m/>
    <n v="442"/>
    <n v="505"/>
    <m/>
    <m/>
    <m/>
    <n v="1"/>
    <n v="8"/>
    <n v="26"/>
    <n v="49"/>
    <n v="51"/>
    <n v="123"/>
    <n v="183"/>
    <n v="172"/>
    <n v="334"/>
    <m/>
    <n v="813"/>
    <n v="5"/>
    <n v="120"/>
    <n v="4"/>
    <n v="5"/>
    <m/>
    <m/>
    <n v="806"/>
    <n v="1"/>
    <m/>
    <n v="7"/>
    <n v="133"/>
    <m/>
    <m/>
    <m/>
    <m/>
    <m/>
    <n v="632"/>
    <n v="315"/>
    <m/>
    <n v="121"/>
    <n v="826"/>
    <m/>
    <m/>
    <n v="438"/>
    <n v="4"/>
    <m/>
    <n v="124"/>
    <n v="49"/>
    <m/>
    <n v="5"/>
    <n v="117"/>
    <n v="1"/>
    <n v="12"/>
    <n v="28"/>
    <n v="168"/>
    <n v="1"/>
    <m/>
    <n v="254"/>
    <n v="693"/>
    <m/>
    <n v="613"/>
    <n v="111"/>
    <n v="159"/>
    <n v="8"/>
    <m/>
    <n v="17"/>
    <m/>
    <n v="39"/>
    <m/>
    <m/>
    <n v="89"/>
    <n v="9"/>
    <n v="27"/>
    <n v="5"/>
    <n v="20"/>
    <n v="8"/>
    <n v="89"/>
    <n v="88"/>
    <n v="116"/>
    <n v="46"/>
    <m/>
    <n v="39"/>
    <n v="148"/>
    <n v="1"/>
    <m/>
    <n v="25"/>
    <n v="103"/>
    <n v="134"/>
    <m/>
    <m/>
    <m/>
    <m/>
    <m/>
    <m/>
    <n v="2"/>
    <n v="5"/>
    <m/>
    <n v="67"/>
    <m/>
    <m/>
    <m/>
    <m/>
    <n v="192"/>
    <n v="23"/>
    <n v="15"/>
    <n v="4"/>
    <n v="639"/>
    <n v="4"/>
    <n v="3"/>
    <n v="5"/>
    <n v="34"/>
    <n v="65"/>
    <m/>
    <n v="4"/>
    <m/>
    <n v="16"/>
    <n v="17"/>
    <n v="6"/>
    <n v="1"/>
    <n v="3"/>
    <m/>
    <m/>
    <n v="789"/>
    <n v="4171"/>
    <s v="Geyserville/Healdsburg"/>
    <s v="Rural"/>
  </r>
  <r>
    <n v="106491001"/>
    <s v="491001"/>
    <x v="415"/>
    <s v="400 NORTH MCDOWELL BOULEVARD"/>
    <s v="PETALUMA"/>
    <s v="94954"/>
    <x v="46"/>
    <x v="3"/>
    <x v="39"/>
    <x v="5"/>
    <x v="1"/>
    <x v="0"/>
    <n v="3025"/>
    <m/>
    <m/>
    <m/>
    <m/>
    <m/>
    <n v="1139"/>
    <n v="1886"/>
    <m/>
    <m/>
    <n v="453"/>
    <n v="10"/>
    <n v="55"/>
    <n v="295"/>
    <n v="349"/>
    <n v="181"/>
    <n v="340"/>
    <n v="439"/>
    <n v="380"/>
    <n v="523"/>
    <m/>
    <n v="2223"/>
    <n v="62"/>
    <n v="612"/>
    <n v="69"/>
    <m/>
    <n v="32"/>
    <n v="27"/>
    <n v="2354"/>
    <n v="27"/>
    <n v="1"/>
    <n v="88"/>
    <n v="17"/>
    <n v="21"/>
    <n v="447"/>
    <m/>
    <n v="70"/>
    <m/>
    <n v="1773"/>
    <n v="1252"/>
    <m/>
    <n v="235"/>
    <n v="2341"/>
    <n v="447"/>
    <n v="2"/>
    <n v="2193"/>
    <m/>
    <m/>
    <m/>
    <n v="162"/>
    <n v="36"/>
    <n v="377"/>
    <n v="24"/>
    <n v="1"/>
    <n v="30"/>
    <n v="53"/>
    <n v="149"/>
    <m/>
    <m/>
    <n v="437"/>
    <n v="2588"/>
    <m/>
    <n v="1182"/>
    <n v="1062"/>
    <n v="583"/>
    <n v="10"/>
    <m/>
    <n v="106"/>
    <n v="1"/>
    <n v="81"/>
    <m/>
    <m/>
    <n v="192"/>
    <n v="38"/>
    <n v="89"/>
    <n v="44"/>
    <n v="35"/>
    <n v="39"/>
    <n v="312"/>
    <n v="282"/>
    <n v="374"/>
    <n v="148"/>
    <n v="479"/>
    <n v="78"/>
    <n v="135"/>
    <n v="3"/>
    <n v="6"/>
    <n v="64"/>
    <n v="252"/>
    <n v="8"/>
    <n v="447"/>
    <n v="14"/>
    <n v="1"/>
    <m/>
    <m/>
    <n v="4"/>
    <n v="34"/>
    <n v="113"/>
    <n v="9"/>
    <n v="293"/>
    <n v="12"/>
    <n v="17"/>
    <n v="19"/>
    <n v="452"/>
    <n v="233"/>
    <n v="46"/>
    <n v="785"/>
    <n v="15"/>
    <n v="978"/>
    <n v="12"/>
    <n v="2"/>
    <n v="32"/>
    <n v="124"/>
    <n v="146"/>
    <n v="1"/>
    <n v="5"/>
    <n v="7"/>
    <n v="46"/>
    <n v="211"/>
    <n v="12"/>
    <n v="5"/>
    <m/>
    <m/>
    <n v="11"/>
    <n v="2411"/>
    <n v="9446"/>
    <s v="Petaluma"/>
    <s v="Urban"/>
  </r>
  <r>
    <n v="106491064"/>
    <s v="491064"/>
    <x v="416"/>
    <s v="1165 MONTGOMERY DRIVE"/>
    <s v="SANTA ROSA"/>
    <s v="95405"/>
    <x v="46"/>
    <x v="0"/>
    <x v="39"/>
    <x v="6"/>
    <x v="1"/>
    <x v="0"/>
    <n v="11987"/>
    <m/>
    <m/>
    <m/>
    <n v="260"/>
    <m/>
    <n v="5953"/>
    <n v="6293"/>
    <n v="1"/>
    <m/>
    <n v="953"/>
    <n v="295"/>
    <n v="265"/>
    <n v="894"/>
    <n v="934"/>
    <n v="860"/>
    <n v="1725"/>
    <n v="2166"/>
    <n v="1803"/>
    <n v="2351"/>
    <n v="1"/>
    <n v="9915"/>
    <n v="263"/>
    <n v="1537"/>
    <n v="274"/>
    <n v="38"/>
    <n v="106"/>
    <n v="114"/>
    <n v="9314"/>
    <n v="139"/>
    <n v="10"/>
    <n v="216"/>
    <n v="565"/>
    <n v="167"/>
    <n v="762"/>
    <n v="8"/>
    <n v="1066"/>
    <m/>
    <n v="7521"/>
    <n v="4726"/>
    <m/>
    <n v="1708"/>
    <n v="9748"/>
    <n v="765"/>
    <n v="26"/>
    <n v="7502"/>
    <n v="25"/>
    <n v="204"/>
    <n v="3"/>
    <n v="378"/>
    <n v="159"/>
    <n v="1687"/>
    <n v="118"/>
    <n v="21"/>
    <n v="152"/>
    <n v="442"/>
    <n v="1529"/>
    <n v="27"/>
    <m/>
    <n v="1081"/>
    <n v="11166"/>
    <m/>
    <n v="5731"/>
    <n v="3634"/>
    <n v="2425"/>
    <n v="135"/>
    <m/>
    <n v="182"/>
    <n v="9"/>
    <n v="131"/>
    <m/>
    <m/>
    <n v="857"/>
    <n v="401"/>
    <n v="302"/>
    <n v="92"/>
    <n v="163"/>
    <n v="245"/>
    <n v="1880"/>
    <n v="1021"/>
    <n v="1215"/>
    <n v="439"/>
    <n v="840"/>
    <n v="259"/>
    <n v="1047"/>
    <n v="8"/>
    <n v="103"/>
    <n v="226"/>
    <n v="2047"/>
    <n v="338"/>
    <n v="764"/>
    <n v="233"/>
    <n v="11"/>
    <n v="18"/>
    <n v="12"/>
    <n v="73"/>
    <n v="281"/>
    <n v="1209"/>
    <n v="36"/>
    <n v="1136"/>
    <n v="104"/>
    <n v="75"/>
    <n v="48"/>
    <n v="758"/>
    <n v="1688"/>
    <n v="322"/>
    <n v="2630"/>
    <n v="103"/>
    <n v="3510"/>
    <n v="361"/>
    <n v="69"/>
    <n v="108"/>
    <n v="999"/>
    <n v="794"/>
    <n v="2"/>
    <n v="52"/>
    <n v="50"/>
    <n v="197"/>
    <n v="1088"/>
    <n v="80"/>
    <n v="91"/>
    <n v="39"/>
    <m/>
    <n v="178"/>
    <n v="8139"/>
    <n v="62045"/>
    <s v="Santa Rosa"/>
    <s v="Urban"/>
  </r>
  <r>
    <n v="106491076"/>
    <s v="491076"/>
    <x v="417"/>
    <s v="347 ANDRIEUX STREET"/>
    <s v="SONOMA"/>
    <s v="95476"/>
    <x v="46"/>
    <x v="3"/>
    <x v="39"/>
    <x v="5"/>
    <x v="3"/>
    <x v="0"/>
    <n v="1343"/>
    <n v="332"/>
    <m/>
    <m/>
    <m/>
    <m/>
    <n v="660"/>
    <n v="1015"/>
    <m/>
    <m/>
    <n v="167"/>
    <m/>
    <n v="20"/>
    <n v="105"/>
    <n v="104"/>
    <n v="99"/>
    <n v="151"/>
    <n v="227"/>
    <n v="250"/>
    <n v="552"/>
    <m/>
    <n v="1323"/>
    <n v="13"/>
    <n v="312"/>
    <n v="17"/>
    <m/>
    <m/>
    <n v="10"/>
    <n v="1029"/>
    <n v="116"/>
    <m/>
    <n v="47"/>
    <n v="313"/>
    <n v="3"/>
    <n v="165"/>
    <n v="1"/>
    <n v="1"/>
    <m/>
    <n v="816"/>
    <n v="859"/>
    <m/>
    <n v="555"/>
    <n v="954"/>
    <n v="165"/>
    <n v="1"/>
    <n v="760"/>
    <n v="15"/>
    <m/>
    <n v="270"/>
    <n v="93"/>
    <n v="3"/>
    <n v="102"/>
    <n v="77"/>
    <n v="1"/>
    <n v="5"/>
    <n v="57"/>
    <n v="285"/>
    <n v="6"/>
    <n v="1"/>
    <n v="300"/>
    <n v="1375"/>
    <m/>
    <n v="907"/>
    <n v="398"/>
    <n v="277"/>
    <n v="24"/>
    <n v="1"/>
    <n v="32"/>
    <m/>
    <n v="33"/>
    <n v="3"/>
    <m/>
    <n v="250"/>
    <n v="27"/>
    <n v="37"/>
    <n v="1"/>
    <n v="16"/>
    <n v="22"/>
    <n v="113"/>
    <n v="91"/>
    <n v="154"/>
    <n v="40"/>
    <n v="170"/>
    <n v="20"/>
    <n v="115"/>
    <n v="1"/>
    <n v="2"/>
    <n v="3"/>
    <n v="148"/>
    <n v="300"/>
    <n v="165"/>
    <n v="7"/>
    <m/>
    <m/>
    <m/>
    <m/>
    <n v="13"/>
    <n v="24"/>
    <m/>
    <n v="147"/>
    <n v="1"/>
    <n v="13"/>
    <n v="11"/>
    <n v="161"/>
    <n v="195"/>
    <n v="29"/>
    <n v="196"/>
    <n v="15"/>
    <n v="863"/>
    <n v="3"/>
    <n v="2"/>
    <n v="7"/>
    <n v="55"/>
    <n v="103"/>
    <m/>
    <n v="9"/>
    <m/>
    <n v="17"/>
    <n v="104"/>
    <n v="10"/>
    <m/>
    <m/>
    <m/>
    <m/>
    <n v="1365"/>
    <n v="11030"/>
    <s v="Boyes Hot Springs/Glen Ellen/Kenwood/Sonoma/Vineburg"/>
    <s v="Urban"/>
  </r>
  <r>
    <n v="106491338"/>
    <s v="491338"/>
    <x v="418"/>
    <s v="501 PETALUMA AVENUE"/>
    <s v="SEBASTOPOL"/>
    <s v="95472"/>
    <x v="46"/>
    <x v="5"/>
    <x v="39"/>
    <x v="6"/>
    <x v="3"/>
    <x v="0"/>
    <n v="243"/>
    <m/>
    <m/>
    <m/>
    <m/>
    <m/>
    <n v="122"/>
    <n v="121"/>
    <m/>
    <m/>
    <m/>
    <m/>
    <n v="1"/>
    <n v="3"/>
    <n v="9"/>
    <n v="18"/>
    <n v="49"/>
    <n v="61"/>
    <n v="39"/>
    <n v="63"/>
    <m/>
    <n v="228"/>
    <n v="2"/>
    <n v="7"/>
    <n v="3"/>
    <m/>
    <n v="3"/>
    <m/>
    <n v="231"/>
    <n v="4"/>
    <m/>
    <n v="4"/>
    <n v="3"/>
    <m/>
    <m/>
    <n v="1"/>
    <m/>
    <m/>
    <n v="170"/>
    <n v="73"/>
    <m/>
    <n v="71"/>
    <n v="172"/>
    <m/>
    <m/>
    <n v="157"/>
    <m/>
    <m/>
    <m/>
    <n v="14"/>
    <n v="3"/>
    <n v="50"/>
    <n v="3"/>
    <n v="1"/>
    <n v="2"/>
    <n v="5"/>
    <n v="8"/>
    <m/>
    <m/>
    <n v="31"/>
    <n v="212"/>
    <m/>
    <n v="137"/>
    <n v="38"/>
    <n v="54"/>
    <n v="9"/>
    <n v="1"/>
    <n v="1"/>
    <m/>
    <n v="3"/>
    <m/>
    <m/>
    <n v="31"/>
    <n v="4"/>
    <n v="2"/>
    <n v="1"/>
    <n v="6"/>
    <n v="6"/>
    <n v="19"/>
    <n v="36"/>
    <n v="32"/>
    <n v="3"/>
    <m/>
    <n v="9"/>
    <n v="56"/>
    <n v="1"/>
    <m/>
    <n v="3"/>
    <n v="33"/>
    <n v="1"/>
    <m/>
    <n v="4"/>
    <m/>
    <m/>
    <m/>
    <n v="1"/>
    <n v="6"/>
    <n v="7"/>
    <n v="1"/>
    <n v="27"/>
    <n v="1"/>
    <m/>
    <m/>
    <m/>
    <n v="76"/>
    <n v="5"/>
    <n v="25"/>
    <n v="1"/>
    <n v="89"/>
    <n v="1"/>
    <m/>
    <n v="4"/>
    <n v="29"/>
    <n v="17"/>
    <m/>
    <n v="2"/>
    <m/>
    <n v="7"/>
    <n v="22"/>
    <n v="1"/>
    <m/>
    <n v="1"/>
    <m/>
    <m/>
    <n v="159"/>
    <n v="898"/>
    <s v="Bodega/Sebastopol"/>
    <s v="Rural"/>
  </r>
  <r>
    <n v="106494019"/>
    <s v="494019"/>
    <x v="419"/>
    <s v="401 BICENTENNIAL WAY"/>
    <s v="SANTA ROSA"/>
    <s v="95403"/>
    <x v="46"/>
    <x v="2"/>
    <x v="9"/>
    <x v="6"/>
    <x v="1"/>
    <x v="0"/>
    <n v="10267"/>
    <m/>
    <m/>
    <m/>
    <m/>
    <m/>
    <n v="3954"/>
    <n v="6313"/>
    <m/>
    <m/>
    <n v="2127"/>
    <n v="110"/>
    <n v="168"/>
    <n v="907"/>
    <n v="1420"/>
    <n v="447"/>
    <n v="900"/>
    <n v="1371"/>
    <n v="1294"/>
    <n v="1522"/>
    <n v="1"/>
    <n v="7690"/>
    <n v="210"/>
    <n v="1746"/>
    <n v="387"/>
    <n v="83"/>
    <n v="68"/>
    <n v="83"/>
    <n v="7483"/>
    <n v="161"/>
    <n v="5"/>
    <n v="134"/>
    <n v="280"/>
    <n v="3"/>
    <n v="2006"/>
    <m/>
    <n v="195"/>
    <m/>
    <n v="4464"/>
    <n v="5803"/>
    <m/>
    <n v="1449"/>
    <n v="6810"/>
    <n v="2008"/>
    <m/>
    <n v="7762"/>
    <m/>
    <n v="3"/>
    <m/>
    <n v="268"/>
    <n v="58"/>
    <n v="788"/>
    <n v="63"/>
    <m/>
    <n v="35"/>
    <n v="165"/>
    <n v="1125"/>
    <m/>
    <m/>
    <n v="1076"/>
    <n v="9191"/>
    <m/>
    <n v="3727"/>
    <n v="543"/>
    <n v="5838"/>
    <n v="32"/>
    <m/>
    <n v="4"/>
    <m/>
    <n v="123"/>
    <m/>
    <m/>
    <n v="991"/>
    <n v="214"/>
    <n v="220"/>
    <n v="57"/>
    <n v="90"/>
    <n v="110"/>
    <n v="897"/>
    <n v="494"/>
    <n v="1053"/>
    <n v="325"/>
    <n v="2082"/>
    <n v="122"/>
    <n v="672"/>
    <n v="5"/>
    <n v="84"/>
    <n v="135"/>
    <n v="655"/>
    <n v="54"/>
    <n v="2007"/>
    <n v="55"/>
    <n v="3"/>
    <n v="3"/>
    <n v="3"/>
    <n v="39"/>
    <n v="99"/>
    <n v="367"/>
    <n v="22"/>
    <n v="876"/>
    <n v="138"/>
    <n v="392"/>
    <n v="59"/>
    <n v="1994"/>
    <n v="946"/>
    <n v="123"/>
    <n v="2509"/>
    <n v="30"/>
    <n v="2609"/>
    <n v="28"/>
    <n v="8"/>
    <n v="33"/>
    <n v="445"/>
    <n v="382"/>
    <m/>
    <n v="18"/>
    <n v="14"/>
    <n v="102"/>
    <n v="413"/>
    <n v="25"/>
    <n v="3"/>
    <n v="19"/>
    <m/>
    <n v="50"/>
    <n v="8727"/>
    <n v="33251"/>
    <s v="Santa Rosa"/>
    <s v="Urban"/>
  </r>
  <r>
    <n v="106494048"/>
    <s v="494048"/>
    <x v="420"/>
    <s v="1287 FULTON ROAD"/>
    <s v="SANTA ROSA"/>
    <s v="95401"/>
    <x v="46"/>
    <x v="3"/>
    <x v="9"/>
    <x v="6"/>
    <x v="2"/>
    <x v="0"/>
    <m/>
    <m/>
    <n v="1364"/>
    <m/>
    <m/>
    <m/>
    <n v="649"/>
    <n v="715"/>
    <m/>
    <m/>
    <m/>
    <m/>
    <n v="290"/>
    <n v="271"/>
    <n v="196"/>
    <n v="191"/>
    <n v="214"/>
    <n v="160"/>
    <n v="37"/>
    <n v="5"/>
    <m/>
    <n v="1052"/>
    <n v="62"/>
    <n v="107"/>
    <n v="18"/>
    <n v="9"/>
    <n v="42"/>
    <n v="74"/>
    <n v="63"/>
    <m/>
    <m/>
    <m/>
    <m/>
    <m/>
    <m/>
    <n v="1"/>
    <n v="1300"/>
    <m/>
    <m/>
    <n v="1364"/>
    <m/>
    <n v="45"/>
    <n v="1319"/>
    <m/>
    <m/>
    <n v="1271"/>
    <m/>
    <m/>
    <m/>
    <n v="10"/>
    <n v="9"/>
    <m/>
    <n v="4"/>
    <n v="5"/>
    <n v="56"/>
    <m/>
    <m/>
    <n v="9"/>
    <m/>
    <m/>
    <n v="1364"/>
    <m/>
    <n v="596"/>
    <n v="177"/>
    <n v="466"/>
    <n v="2"/>
    <n v="112"/>
    <n v="4"/>
    <n v="2"/>
    <n v="5"/>
    <m/>
    <m/>
    <m/>
    <m/>
    <m/>
    <m/>
    <n v="1364"/>
    <m/>
    <m/>
    <m/>
    <m/>
    <m/>
    <m/>
    <m/>
    <m/>
    <m/>
    <m/>
    <m/>
    <m/>
    <m/>
    <m/>
    <m/>
    <m/>
    <m/>
    <m/>
    <m/>
    <m/>
    <m/>
    <m/>
    <m/>
    <m/>
    <m/>
    <m/>
    <m/>
    <m/>
    <m/>
    <m/>
    <m/>
    <n v="1364"/>
    <m/>
    <m/>
    <m/>
    <m/>
    <n v="1"/>
    <m/>
    <m/>
    <n v="1"/>
    <n v="2"/>
    <m/>
    <n v="1"/>
    <m/>
    <m/>
    <m/>
    <n v="27"/>
    <n v="1332"/>
    <n v="12351"/>
    <s v="Santa Rosa"/>
    <s v="Urban"/>
  </r>
  <r>
    <n v="106494106"/>
    <s v="494106"/>
    <x v="421"/>
    <s v="30 MARK WEST SPRINGS RD."/>
    <s v="SANTA ROSA"/>
    <s v="95403"/>
    <x v="46"/>
    <x v="3"/>
    <x v="9"/>
    <x v="6"/>
    <x v="1"/>
    <x v="0"/>
    <n v="1455"/>
    <m/>
    <m/>
    <m/>
    <m/>
    <m/>
    <n v="570"/>
    <n v="885"/>
    <m/>
    <m/>
    <n v="337"/>
    <n v="1"/>
    <n v="28"/>
    <n v="174"/>
    <n v="206"/>
    <n v="77"/>
    <n v="164"/>
    <n v="179"/>
    <n v="146"/>
    <n v="143"/>
    <m/>
    <n v="890"/>
    <n v="30"/>
    <n v="380"/>
    <n v="32"/>
    <n v="16"/>
    <n v="42"/>
    <n v="65"/>
    <n v="1011"/>
    <n v="7"/>
    <n v="1"/>
    <n v="8"/>
    <n v="66"/>
    <n v="10"/>
    <n v="325"/>
    <n v="8"/>
    <n v="19"/>
    <m/>
    <n v="534"/>
    <n v="921"/>
    <m/>
    <n v="352"/>
    <n v="776"/>
    <n v="327"/>
    <m/>
    <n v="1138"/>
    <m/>
    <m/>
    <m/>
    <n v="23"/>
    <n v="9"/>
    <n v="121"/>
    <m/>
    <n v="8"/>
    <n v="4"/>
    <n v="15"/>
    <n v="137"/>
    <m/>
    <m/>
    <n v="63"/>
    <n v="1391"/>
    <n v="1"/>
    <n v="390"/>
    <n v="611"/>
    <n v="376"/>
    <n v="3"/>
    <m/>
    <n v="24"/>
    <m/>
    <n v="31"/>
    <n v="20"/>
    <m/>
    <n v="63"/>
    <n v="39"/>
    <n v="49"/>
    <n v="10"/>
    <n v="11"/>
    <n v="14"/>
    <n v="150"/>
    <n v="70"/>
    <n v="131"/>
    <n v="44"/>
    <n v="338"/>
    <n v="22"/>
    <n v="70"/>
    <m/>
    <n v="11"/>
    <n v="33"/>
    <n v="74"/>
    <m/>
    <n v="326"/>
    <n v="8"/>
    <m/>
    <m/>
    <m/>
    <n v="6"/>
    <n v="12"/>
    <n v="111"/>
    <n v="1"/>
    <n v="138"/>
    <n v="2"/>
    <n v="35"/>
    <n v="20"/>
    <n v="321"/>
    <n v="97"/>
    <n v="19"/>
    <n v="109"/>
    <n v="9"/>
    <n v="567"/>
    <m/>
    <m/>
    <n v="12"/>
    <n v="44"/>
    <n v="35"/>
    <m/>
    <n v="1"/>
    <n v="1"/>
    <n v="12"/>
    <n v="57"/>
    <n v="4"/>
    <n v="1"/>
    <m/>
    <m/>
    <n v="1"/>
    <n v="1287"/>
    <n v="4875"/>
    <s v="Santa Rosa"/>
    <s v="Urban"/>
  </r>
  <r>
    <n v="106500852"/>
    <s v="500852"/>
    <x v="422"/>
    <s v="1441 FLORIDA AVENUE"/>
    <s v="MODESTO"/>
    <s v="95350"/>
    <x v="47"/>
    <x v="1"/>
    <x v="40"/>
    <x v="36"/>
    <x v="2"/>
    <x v="0"/>
    <n v="24414"/>
    <m/>
    <n v="3591"/>
    <n v="13"/>
    <m/>
    <m/>
    <n v="12292"/>
    <n v="15724"/>
    <n v="2"/>
    <m/>
    <n v="4198"/>
    <n v="467"/>
    <n v="878"/>
    <n v="3910"/>
    <n v="3339"/>
    <n v="2700"/>
    <n v="3927"/>
    <n v="3767"/>
    <n v="2686"/>
    <n v="2146"/>
    <m/>
    <n v="14988"/>
    <n v="1265"/>
    <n v="9482"/>
    <n v="725"/>
    <n v="37"/>
    <n v="1073"/>
    <n v="448"/>
    <n v="20610"/>
    <n v="49"/>
    <n v="21"/>
    <n v="404"/>
    <n v="947"/>
    <n v="9"/>
    <n v="3757"/>
    <n v="79"/>
    <n v="2142"/>
    <m/>
    <n v="13223"/>
    <n v="14795"/>
    <m/>
    <n v="1126"/>
    <n v="23082"/>
    <n v="3809"/>
    <n v="1"/>
    <n v="22239"/>
    <n v="29"/>
    <n v="125"/>
    <n v="1"/>
    <n v="287"/>
    <n v="223"/>
    <n v="2177"/>
    <n v="143"/>
    <n v="69"/>
    <n v="334"/>
    <n v="520"/>
    <n v="1719"/>
    <n v="152"/>
    <m/>
    <n v="1121"/>
    <n v="26895"/>
    <n v="2"/>
    <n v="5528"/>
    <n v="14411"/>
    <n v="4858"/>
    <n v="72"/>
    <n v="156"/>
    <n v="672"/>
    <m/>
    <n v="173"/>
    <n v="2148"/>
    <m/>
    <n v="1089"/>
    <n v="629"/>
    <n v="819"/>
    <n v="215"/>
    <n v="3734"/>
    <n v="363"/>
    <n v="3049"/>
    <n v="2041"/>
    <n v="1874"/>
    <n v="1190"/>
    <n v="4132"/>
    <n v="477"/>
    <n v="995"/>
    <n v="18"/>
    <n v="162"/>
    <n v="963"/>
    <n v="2399"/>
    <n v="107"/>
    <n v="3762"/>
    <n v="361"/>
    <n v="44"/>
    <n v="12"/>
    <n v="3"/>
    <n v="74"/>
    <n v="392"/>
    <n v="2321"/>
    <n v="42"/>
    <n v="1730"/>
    <n v="303"/>
    <n v="61"/>
    <n v="291"/>
    <n v="3948"/>
    <n v="1856"/>
    <n v="380"/>
    <n v="3064"/>
    <n v="55"/>
    <n v="13081"/>
    <n v="353"/>
    <n v="41"/>
    <n v="115"/>
    <n v="1286"/>
    <n v="822"/>
    <n v="2"/>
    <n v="53"/>
    <n v="36"/>
    <n v="216"/>
    <n v="1132"/>
    <n v="156"/>
    <n v="192"/>
    <n v="42"/>
    <m/>
    <n v="87"/>
    <n v="23485"/>
    <n v="132683"/>
    <s v="Modesto West"/>
    <s v="Urban"/>
  </r>
  <r>
    <n v="106500867"/>
    <s v="500867"/>
    <x v="423"/>
    <s v="825 DELBON AVENUE"/>
    <s v="TURLOCK"/>
    <s v="95382"/>
    <x v="47"/>
    <x v="0"/>
    <x v="69"/>
    <x v="3"/>
    <x v="2"/>
    <x v="0"/>
    <n v="9645"/>
    <n v="273"/>
    <m/>
    <m/>
    <m/>
    <m/>
    <n v="4032"/>
    <n v="5884"/>
    <m/>
    <n v="2"/>
    <n v="1419"/>
    <n v="139"/>
    <n v="298"/>
    <n v="1151"/>
    <n v="994"/>
    <n v="801"/>
    <n v="1194"/>
    <n v="1149"/>
    <n v="1193"/>
    <n v="1580"/>
    <m/>
    <n v="4775"/>
    <n v="202"/>
    <n v="3676"/>
    <n v="156"/>
    <n v="5"/>
    <n v="1095"/>
    <n v="9"/>
    <n v="7916"/>
    <n v="141"/>
    <n v="10"/>
    <n v="196"/>
    <n v="320"/>
    <n v="4"/>
    <n v="1318"/>
    <n v="9"/>
    <n v="1"/>
    <n v="3"/>
    <n v="6440"/>
    <n v="3478"/>
    <m/>
    <n v="1053"/>
    <n v="7535"/>
    <n v="1322"/>
    <n v="8"/>
    <n v="7173"/>
    <n v="79"/>
    <n v="1"/>
    <n v="224"/>
    <n v="226"/>
    <n v="38"/>
    <n v="761"/>
    <n v="40"/>
    <n v="10"/>
    <n v="254"/>
    <n v="206"/>
    <n v="892"/>
    <m/>
    <n v="14"/>
    <n v="601"/>
    <n v="9317"/>
    <m/>
    <n v="3550"/>
    <n v="4271"/>
    <n v="1835"/>
    <n v="24"/>
    <n v="10"/>
    <n v="48"/>
    <n v="26"/>
    <n v="151"/>
    <n v="1"/>
    <n v="2"/>
    <n v="640"/>
    <n v="180"/>
    <n v="345"/>
    <n v="87"/>
    <n v="109"/>
    <n v="98"/>
    <n v="1573"/>
    <n v="835"/>
    <n v="1015"/>
    <n v="443"/>
    <n v="1453"/>
    <n v="223"/>
    <n v="239"/>
    <n v="1"/>
    <n v="32"/>
    <n v="607"/>
    <n v="434"/>
    <n v="280"/>
    <n v="1324"/>
    <n v="78"/>
    <n v="5"/>
    <n v="3"/>
    <m/>
    <n v="7"/>
    <n v="146"/>
    <n v="1009"/>
    <n v="7"/>
    <n v="947"/>
    <n v="23"/>
    <n v="3"/>
    <n v="144"/>
    <n v="1327"/>
    <n v="403"/>
    <n v="118"/>
    <n v="2046"/>
    <n v="6"/>
    <n v="3646"/>
    <n v="15"/>
    <n v="13"/>
    <n v="57"/>
    <n v="334"/>
    <n v="370"/>
    <n v="1"/>
    <n v="19"/>
    <n v="21"/>
    <n v="108"/>
    <n v="378"/>
    <n v="33"/>
    <n v="17"/>
    <n v="3"/>
    <m/>
    <n v="29"/>
    <n v="8520"/>
    <n v="76849"/>
    <s v="Denair/Turlock"/>
    <s v="Urban"/>
  </r>
  <r>
    <n v="106500939"/>
    <s v="500939"/>
    <x v="424"/>
    <s v="1700 COFFEE ROAD"/>
    <s v="MODESTO"/>
    <s v="95355"/>
    <x v="47"/>
    <x v="1"/>
    <x v="69"/>
    <x v="36"/>
    <x v="1"/>
    <x v="0"/>
    <n v="18686"/>
    <m/>
    <m/>
    <m/>
    <m/>
    <m/>
    <n v="7718"/>
    <n v="10968"/>
    <m/>
    <m/>
    <n v="2126"/>
    <n v="136"/>
    <n v="333"/>
    <n v="1852"/>
    <n v="1825"/>
    <n v="1477"/>
    <n v="2428"/>
    <n v="2671"/>
    <n v="2727"/>
    <n v="3111"/>
    <m/>
    <n v="12047"/>
    <n v="686"/>
    <n v="4643"/>
    <n v="592"/>
    <n v="55"/>
    <n v="538"/>
    <n v="125"/>
    <n v="15252"/>
    <n v="132"/>
    <n v="28"/>
    <n v="463"/>
    <n v="422"/>
    <n v="82"/>
    <n v="2026"/>
    <n v="9"/>
    <n v="271"/>
    <n v="1"/>
    <n v="11418"/>
    <n v="7267"/>
    <n v="1"/>
    <n v="4402"/>
    <n v="12246"/>
    <n v="2032"/>
    <n v="6"/>
    <n v="12737"/>
    <n v="1"/>
    <n v="2"/>
    <n v="1"/>
    <n v="364"/>
    <n v="218"/>
    <n v="2218"/>
    <m/>
    <n v="11"/>
    <n v="177"/>
    <n v="445"/>
    <n v="2409"/>
    <n v="92"/>
    <n v="11"/>
    <n v="926"/>
    <n v="17759"/>
    <n v="1"/>
    <n v="8514"/>
    <n v="4458"/>
    <n v="4772"/>
    <n v="73"/>
    <m/>
    <n v="282"/>
    <n v="1"/>
    <n v="369"/>
    <n v="217"/>
    <m/>
    <n v="1853"/>
    <n v="550"/>
    <n v="1125"/>
    <n v="195"/>
    <n v="48"/>
    <n v="327"/>
    <n v="2847"/>
    <n v="1260"/>
    <n v="1934"/>
    <n v="826"/>
    <n v="2137"/>
    <n v="314"/>
    <n v="804"/>
    <n v="10"/>
    <n v="17"/>
    <n v="441"/>
    <n v="1894"/>
    <n v="73"/>
    <n v="2031"/>
    <n v="277"/>
    <n v="10"/>
    <n v="6"/>
    <n v="9"/>
    <n v="54"/>
    <n v="323"/>
    <n v="2430"/>
    <n v="46"/>
    <n v="2583"/>
    <n v="227"/>
    <n v="35"/>
    <n v="326"/>
    <n v="1996"/>
    <n v="1421"/>
    <n v="293"/>
    <n v="2261"/>
    <n v="70"/>
    <n v="6319"/>
    <n v="310"/>
    <n v="37"/>
    <n v="94"/>
    <n v="932"/>
    <n v="811"/>
    <n v="2"/>
    <n v="22"/>
    <n v="24"/>
    <n v="191"/>
    <n v="654"/>
    <n v="41"/>
    <n v="112"/>
    <n v="22"/>
    <m/>
    <n v="50"/>
    <n v="15384"/>
    <n v="85192"/>
    <s v="Modesto East"/>
    <s v="Urban"/>
  </r>
  <r>
    <n v="106500954"/>
    <s v="500954"/>
    <x v="425"/>
    <s v="730 17TH STREET"/>
    <s v="MODESTO"/>
    <s v="95354"/>
    <x v="47"/>
    <x v="4"/>
    <x v="40"/>
    <x v="36"/>
    <x v="2"/>
    <x v="0"/>
    <n v="582"/>
    <n v="210"/>
    <m/>
    <m/>
    <m/>
    <m/>
    <n v="407"/>
    <n v="385"/>
    <m/>
    <m/>
    <m/>
    <m/>
    <n v="2"/>
    <n v="28"/>
    <n v="42"/>
    <n v="97"/>
    <n v="228"/>
    <n v="192"/>
    <n v="127"/>
    <n v="76"/>
    <m/>
    <n v="493"/>
    <n v="60"/>
    <n v="184"/>
    <n v="16"/>
    <m/>
    <n v="39"/>
    <m/>
    <n v="4"/>
    <n v="1"/>
    <m/>
    <n v="16"/>
    <n v="771"/>
    <m/>
    <m/>
    <m/>
    <m/>
    <m/>
    <m/>
    <n v="792"/>
    <m/>
    <n v="789"/>
    <n v="3"/>
    <m/>
    <m/>
    <n v="109"/>
    <n v="14"/>
    <m/>
    <n v="60"/>
    <n v="152"/>
    <m/>
    <n v="110"/>
    <n v="18"/>
    <n v="2"/>
    <n v="35"/>
    <n v="31"/>
    <n v="254"/>
    <n v="4"/>
    <n v="3"/>
    <n v="787"/>
    <n v="5"/>
    <m/>
    <n v="328"/>
    <n v="217"/>
    <n v="56"/>
    <n v="1"/>
    <m/>
    <n v="185"/>
    <m/>
    <n v="2"/>
    <n v="3"/>
    <m/>
    <n v="33"/>
    <n v="14"/>
    <n v="14"/>
    <n v="1"/>
    <n v="3"/>
    <n v="22"/>
    <n v="78"/>
    <n v="174"/>
    <n v="26"/>
    <n v="25"/>
    <m/>
    <n v="51"/>
    <n v="31"/>
    <n v="1"/>
    <m/>
    <n v="13"/>
    <n v="38"/>
    <n v="268"/>
    <m/>
    <m/>
    <m/>
    <m/>
    <m/>
    <m/>
    <m/>
    <n v="56"/>
    <m/>
    <n v="2"/>
    <m/>
    <m/>
    <m/>
    <m/>
    <n v="10"/>
    <n v="18"/>
    <n v="268"/>
    <m/>
    <n v="438"/>
    <n v="19"/>
    <m/>
    <n v="2"/>
    <n v="31"/>
    <n v="7"/>
    <m/>
    <m/>
    <n v="1"/>
    <n v="13"/>
    <n v="5"/>
    <m/>
    <n v="2"/>
    <n v="5"/>
    <m/>
    <n v="11"/>
    <n v="696"/>
    <n v="26303"/>
    <s v="Ceres/Modesto South Central"/>
    <s v="Urban"/>
  </r>
  <r>
    <n v="106500967"/>
    <s v="500967"/>
    <x v="426"/>
    <s v="350 SOUTH OAK STREET"/>
    <s v="OAKDALE"/>
    <s v="95361"/>
    <x v="47"/>
    <x v="2"/>
    <x v="69"/>
    <x v="3"/>
    <x v="3"/>
    <x v="2"/>
    <n v="847"/>
    <n v="245"/>
    <m/>
    <m/>
    <m/>
    <m/>
    <n v="496"/>
    <n v="596"/>
    <m/>
    <m/>
    <n v="4"/>
    <n v="29"/>
    <n v="35"/>
    <n v="43"/>
    <n v="56"/>
    <n v="70"/>
    <n v="137"/>
    <n v="187"/>
    <n v="221"/>
    <n v="310"/>
    <m/>
    <n v="984"/>
    <n v="9"/>
    <n v="80"/>
    <n v="2"/>
    <m/>
    <n v="11"/>
    <n v="6"/>
    <n v="819"/>
    <n v="9"/>
    <m/>
    <n v="41"/>
    <n v="223"/>
    <m/>
    <m/>
    <m/>
    <m/>
    <m/>
    <n v="751"/>
    <n v="341"/>
    <m/>
    <n v="286"/>
    <n v="806"/>
    <m/>
    <m/>
    <n v="628"/>
    <n v="32"/>
    <m/>
    <n v="141"/>
    <n v="51"/>
    <n v="5"/>
    <n v="24"/>
    <m/>
    <m/>
    <n v="16"/>
    <n v="44"/>
    <n v="145"/>
    <n v="6"/>
    <m/>
    <n v="114"/>
    <n v="978"/>
    <m/>
    <n v="699"/>
    <n v="225"/>
    <n v="124"/>
    <m/>
    <m/>
    <m/>
    <m/>
    <n v="39"/>
    <n v="5"/>
    <m/>
    <n v="73"/>
    <n v="27"/>
    <n v="48"/>
    <n v="16"/>
    <n v="18"/>
    <n v="16"/>
    <n v="118"/>
    <n v="233"/>
    <n v="235"/>
    <n v="60"/>
    <n v="2"/>
    <n v="44"/>
    <n v="47"/>
    <m/>
    <n v="1"/>
    <n v="38"/>
    <n v="41"/>
    <n v="75"/>
    <m/>
    <n v="4"/>
    <m/>
    <m/>
    <m/>
    <n v="1"/>
    <n v="5"/>
    <n v="21"/>
    <m/>
    <n v="191"/>
    <n v="4"/>
    <m/>
    <n v="1"/>
    <m/>
    <n v="37"/>
    <n v="11"/>
    <n v="317"/>
    <m/>
    <n v="500"/>
    <n v="1"/>
    <n v="1"/>
    <n v="7"/>
    <n v="23"/>
    <n v="30"/>
    <m/>
    <n v="1"/>
    <n v="2"/>
    <n v="14"/>
    <n v="27"/>
    <n v="4"/>
    <m/>
    <m/>
    <m/>
    <n v="5"/>
    <n v="977"/>
    <n v="30825"/>
    <s v="Oakdale/Riverbank"/>
    <s v="Rural"/>
  </r>
  <r>
    <n v="106504038"/>
    <s v="504038"/>
    <x v="427"/>
    <s v="1421 OAKDALE ROAD"/>
    <s v="MODESTO"/>
    <s v="95355"/>
    <x v="47"/>
    <x v="5"/>
    <x v="40"/>
    <x v="36"/>
    <x v="2"/>
    <x v="0"/>
    <n v="549"/>
    <m/>
    <m/>
    <m/>
    <m/>
    <m/>
    <n v="208"/>
    <n v="341"/>
    <m/>
    <m/>
    <m/>
    <m/>
    <m/>
    <n v="4"/>
    <n v="10"/>
    <n v="36"/>
    <n v="138"/>
    <n v="191"/>
    <n v="133"/>
    <n v="37"/>
    <m/>
    <n v="437"/>
    <n v="14"/>
    <n v="68"/>
    <n v="5"/>
    <n v="2"/>
    <n v="23"/>
    <m/>
    <n v="548"/>
    <n v="1"/>
    <m/>
    <m/>
    <m/>
    <m/>
    <m/>
    <m/>
    <m/>
    <m/>
    <m/>
    <n v="549"/>
    <m/>
    <n v="543"/>
    <n v="6"/>
    <m/>
    <m/>
    <n v="203"/>
    <m/>
    <m/>
    <m/>
    <n v="5"/>
    <n v="104"/>
    <n v="4"/>
    <m/>
    <m/>
    <m/>
    <m/>
    <n v="233"/>
    <m/>
    <m/>
    <n v="85"/>
    <n v="464"/>
    <m/>
    <n v="284"/>
    <m/>
    <n v="233"/>
    <n v="27"/>
    <m/>
    <m/>
    <m/>
    <n v="5"/>
    <m/>
    <m/>
    <m/>
    <n v="17"/>
    <m/>
    <m/>
    <m/>
    <n v="1"/>
    <m/>
    <m/>
    <n v="3"/>
    <n v="39"/>
    <m/>
    <n v="4"/>
    <n v="445"/>
    <n v="2"/>
    <m/>
    <m/>
    <n v="38"/>
    <m/>
    <m/>
    <n v="18"/>
    <m/>
    <m/>
    <m/>
    <m/>
    <m/>
    <m/>
    <m/>
    <n v="3"/>
    <n v="2"/>
    <n v="3"/>
    <n v="51"/>
    <m/>
    <n v="444"/>
    <n v="5"/>
    <m/>
    <n v="23"/>
    <m/>
    <m/>
    <m/>
    <m/>
    <n v="18"/>
    <n v="4"/>
    <m/>
    <m/>
    <m/>
    <n v="25"/>
    <n v="1"/>
    <m/>
    <m/>
    <m/>
    <m/>
    <m/>
    <n v="501"/>
    <n v="1278"/>
    <s v="Modesto East"/>
    <s v="Urban"/>
  </r>
  <r>
    <n v="106504081"/>
    <s v="504081"/>
    <x v="428"/>
    <s v="1904 RICHLAND AVENUE"/>
    <s v="CERES"/>
    <s v="95307"/>
    <x v="47"/>
    <x v="5"/>
    <x v="40"/>
    <x v="8"/>
    <x v="2"/>
    <x v="0"/>
    <m/>
    <m/>
    <n v="794"/>
    <m/>
    <m/>
    <m/>
    <n v="424"/>
    <n v="370"/>
    <m/>
    <m/>
    <m/>
    <m/>
    <n v="35"/>
    <n v="271"/>
    <n v="192"/>
    <n v="169"/>
    <n v="114"/>
    <n v="13"/>
    <m/>
    <m/>
    <m/>
    <n v="452"/>
    <n v="54"/>
    <n v="227"/>
    <n v="28"/>
    <n v="12"/>
    <n v="17"/>
    <n v="4"/>
    <n v="793"/>
    <m/>
    <m/>
    <m/>
    <m/>
    <n v="1"/>
    <m/>
    <m/>
    <m/>
    <m/>
    <m/>
    <n v="794"/>
    <m/>
    <n v="17"/>
    <n v="777"/>
    <m/>
    <m/>
    <n v="779"/>
    <m/>
    <m/>
    <m/>
    <m/>
    <m/>
    <m/>
    <m/>
    <n v="1"/>
    <n v="1"/>
    <m/>
    <m/>
    <n v="13"/>
    <m/>
    <n v="1"/>
    <n v="793"/>
    <m/>
    <n v="38"/>
    <n v="692"/>
    <n v="4"/>
    <m/>
    <m/>
    <m/>
    <m/>
    <n v="51"/>
    <n v="9"/>
    <m/>
    <m/>
    <m/>
    <m/>
    <m/>
    <n v="792"/>
    <m/>
    <m/>
    <m/>
    <m/>
    <m/>
    <m/>
    <m/>
    <m/>
    <m/>
    <m/>
    <m/>
    <m/>
    <n v="2"/>
    <m/>
    <m/>
    <m/>
    <m/>
    <m/>
    <m/>
    <m/>
    <m/>
    <m/>
    <m/>
    <m/>
    <m/>
    <m/>
    <m/>
    <m/>
    <m/>
    <m/>
    <m/>
    <n v="794"/>
    <m/>
    <m/>
    <m/>
    <m/>
    <m/>
    <m/>
    <m/>
    <m/>
    <m/>
    <m/>
    <m/>
    <m/>
    <m/>
    <m/>
    <m/>
    <n v="794"/>
    <n v="3711"/>
    <s v="Ceres/Modesto South Central"/>
    <s v="Urban"/>
  </r>
  <r>
    <n v="106514001"/>
    <s v="514001"/>
    <x v="429"/>
    <s v="1965 LIVE OAK BOULEVARD"/>
    <s v="YUBA CITY"/>
    <s v="95991"/>
    <x v="48"/>
    <x v="5"/>
    <x v="6"/>
    <x v="4"/>
    <x v="0"/>
    <x v="0"/>
    <m/>
    <m/>
    <n v="217"/>
    <m/>
    <m/>
    <m/>
    <n v="94"/>
    <n v="123"/>
    <m/>
    <m/>
    <m/>
    <m/>
    <n v="14"/>
    <n v="57"/>
    <n v="50"/>
    <n v="51"/>
    <n v="38"/>
    <n v="4"/>
    <n v="3"/>
    <m/>
    <m/>
    <n v="146"/>
    <n v="7"/>
    <n v="51"/>
    <m/>
    <n v="2"/>
    <n v="11"/>
    <m/>
    <n v="99"/>
    <n v="5"/>
    <m/>
    <n v="1"/>
    <n v="6"/>
    <n v="5"/>
    <m/>
    <n v="12"/>
    <n v="89"/>
    <m/>
    <m/>
    <n v="217"/>
    <m/>
    <m/>
    <n v="217"/>
    <m/>
    <m/>
    <n v="183"/>
    <m/>
    <m/>
    <m/>
    <n v="1"/>
    <n v="1"/>
    <n v="5"/>
    <n v="24"/>
    <n v="1"/>
    <n v="1"/>
    <m/>
    <m/>
    <n v="1"/>
    <m/>
    <m/>
    <n v="217"/>
    <m/>
    <n v="4"/>
    <n v="154"/>
    <n v="3"/>
    <m/>
    <m/>
    <n v="10"/>
    <m/>
    <n v="46"/>
    <m/>
    <m/>
    <m/>
    <m/>
    <m/>
    <m/>
    <n v="217"/>
    <m/>
    <m/>
    <m/>
    <m/>
    <m/>
    <m/>
    <m/>
    <m/>
    <m/>
    <m/>
    <m/>
    <m/>
    <m/>
    <m/>
    <m/>
    <m/>
    <m/>
    <m/>
    <m/>
    <m/>
    <m/>
    <m/>
    <m/>
    <m/>
    <m/>
    <m/>
    <m/>
    <m/>
    <m/>
    <n v="216"/>
    <m/>
    <n v="1"/>
    <m/>
    <m/>
    <m/>
    <m/>
    <m/>
    <m/>
    <m/>
    <m/>
    <m/>
    <m/>
    <m/>
    <m/>
    <m/>
    <m/>
    <m/>
    <n v="217"/>
    <n v="3301"/>
    <s v="Meridian/Robbins/Yuba City"/>
    <s v="Rural"/>
  </r>
  <r>
    <n v="106514030"/>
    <s v="514030"/>
    <x v="430"/>
    <s v="455 PLUMAS BOULEVARD"/>
    <s v="YUBA CITY"/>
    <s v="95991"/>
    <x v="48"/>
    <x v="5"/>
    <x v="6"/>
    <x v="4"/>
    <x v="2"/>
    <x v="0"/>
    <n v="512"/>
    <m/>
    <m/>
    <m/>
    <m/>
    <m/>
    <n v="185"/>
    <n v="327"/>
    <m/>
    <m/>
    <m/>
    <m/>
    <m/>
    <n v="13"/>
    <n v="32"/>
    <n v="86"/>
    <n v="109"/>
    <n v="122"/>
    <n v="107"/>
    <n v="43"/>
    <m/>
    <n v="375"/>
    <n v="15"/>
    <n v="69"/>
    <n v="35"/>
    <n v="6"/>
    <n v="11"/>
    <n v="1"/>
    <n v="511"/>
    <m/>
    <n v="1"/>
    <m/>
    <m/>
    <m/>
    <m/>
    <m/>
    <m/>
    <m/>
    <m/>
    <n v="512"/>
    <m/>
    <n v="509"/>
    <n v="3"/>
    <m/>
    <m/>
    <n v="296"/>
    <m/>
    <m/>
    <m/>
    <n v="10"/>
    <m/>
    <n v="75"/>
    <m/>
    <m/>
    <m/>
    <m/>
    <n v="131"/>
    <m/>
    <m/>
    <n v="1"/>
    <n v="511"/>
    <m/>
    <n v="245"/>
    <n v="40"/>
    <n v="193"/>
    <n v="8"/>
    <m/>
    <n v="24"/>
    <m/>
    <n v="2"/>
    <m/>
    <m/>
    <n v="1"/>
    <n v="63"/>
    <n v="7"/>
    <n v="1"/>
    <m/>
    <n v="6"/>
    <n v="1"/>
    <m/>
    <n v="45"/>
    <n v="67"/>
    <m/>
    <n v="1"/>
    <n v="267"/>
    <n v="4"/>
    <m/>
    <m/>
    <n v="32"/>
    <n v="17"/>
    <m/>
    <n v="5"/>
    <n v="5"/>
    <m/>
    <m/>
    <n v="4"/>
    <m/>
    <n v="2"/>
    <n v="1"/>
    <n v="67"/>
    <m/>
    <m/>
    <n v="97"/>
    <m/>
    <n v="287"/>
    <n v="28"/>
    <n v="2"/>
    <n v="8"/>
    <n v="6"/>
    <m/>
    <m/>
    <m/>
    <n v="67"/>
    <n v="1"/>
    <m/>
    <m/>
    <m/>
    <n v="3"/>
    <n v="6"/>
    <m/>
    <n v="1"/>
    <m/>
    <m/>
    <n v="3"/>
    <n v="431"/>
    <n v="1300"/>
    <s v="Meridian/Robbins/Yuba City"/>
    <s v="Rural"/>
  </r>
  <r>
    <n v="106514033"/>
    <s v="514033"/>
    <x v="431"/>
    <s v="1535 Plumas Court"/>
    <s v="Yuba City"/>
    <s v="95993"/>
    <x v="48"/>
    <x v="5"/>
    <x v="6"/>
    <x v="4"/>
    <x v="2"/>
    <x v="0"/>
    <m/>
    <m/>
    <n v="409"/>
    <m/>
    <m/>
    <m/>
    <n v="198"/>
    <n v="211"/>
    <m/>
    <m/>
    <n v="1"/>
    <m/>
    <n v="20"/>
    <n v="133"/>
    <n v="103"/>
    <n v="72"/>
    <n v="60"/>
    <n v="18"/>
    <n v="2"/>
    <m/>
    <m/>
    <n v="346"/>
    <n v="9"/>
    <n v="35"/>
    <n v="3"/>
    <n v="13"/>
    <n v="3"/>
    <m/>
    <n v="381"/>
    <n v="22"/>
    <m/>
    <m/>
    <m/>
    <m/>
    <m/>
    <n v="6"/>
    <m/>
    <m/>
    <m/>
    <n v="409"/>
    <m/>
    <m/>
    <n v="409"/>
    <m/>
    <m/>
    <n v="299"/>
    <m/>
    <m/>
    <m/>
    <n v="12"/>
    <n v="10"/>
    <m/>
    <n v="82"/>
    <n v="6"/>
    <m/>
    <m/>
    <m/>
    <m/>
    <m/>
    <m/>
    <n v="409"/>
    <m/>
    <m/>
    <m/>
    <m/>
    <m/>
    <n v="3"/>
    <n v="406"/>
    <m/>
    <m/>
    <m/>
    <m/>
    <m/>
    <m/>
    <m/>
    <m/>
    <n v="409"/>
    <m/>
    <m/>
    <m/>
    <m/>
    <m/>
    <m/>
    <m/>
    <m/>
    <m/>
    <m/>
    <m/>
    <m/>
    <m/>
    <m/>
    <m/>
    <m/>
    <m/>
    <m/>
    <m/>
    <m/>
    <m/>
    <m/>
    <m/>
    <m/>
    <m/>
    <m/>
    <m/>
    <m/>
    <m/>
    <m/>
    <m/>
    <n v="409"/>
    <m/>
    <m/>
    <m/>
    <m/>
    <m/>
    <m/>
    <m/>
    <m/>
    <m/>
    <m/>
    <m/>
    <m/>
    <m/>
    <m/>
    <m/>
    <n v="409"/>
    <n v="5290"/>
    <s v="Meridian/Robbins/Yuba City"/>
    <s v="Rural"/>
  </r>
  <r>
    <n v="106521041"/>
    <s v="521041"/>
    <x v="432"/>
    <s v="2550 SISTER MARY COLUMBA DRIVE"/>
    <s v="RED BLUFF"/>
    <s v="96080"/>
    <x v="49"/>
    <x v="3"/>
    <x v="6"/>
    <x v="4"/>
    <x v="1"/>
    <x v="2"/>
    <n v="3649"/>
    <m/>
    <m/>
    <m/>
    <m/>
    <m/>
    <n v="1374"/>
    <n v="2274"/>
    <m/>
    <n v="1"/>
    <n v="718"/>
    <n v="118"/>
    <n v="108"/>
    <n v="514"/>
    <n v="328"/>
    <n v="212"/>
    <n v="309"/>
    <n v="445"/>
    <n v="437"/>
    <n v="460"/>
    <m/>
    <n v="3013"/>
    <n v="16"/>
    <n v="492"/>
    <n v="43"/>
    <n v="12"/>
    <n v="40"/>
    <n v="33"/>
    <n v="2901"/>
    <n v="18"/>
    <n v="23"/>
    <n v="38"/>
    <n v="2"/>
    <m/>
    <n v="666"/>
    <m/>
    <m/>
    <n v="1"/>
    <n v="1907"/>
    <n v="1741"/>
    <n v="1"/>
    <n v="435"/>
    <n v="2546"/>
    <n v="667"/>
    <n v="1"/>
    <n v="2705"/>
    <m/>
    <m/>
    <m/>
    <n v="117"/>
    <n v="50"/>
    <n v="282"/>
    <m/>
    <m/>
    <n v="34"/>
    <n v="56"/>
    <n v="394"/>
    <n v="11"/>
    <m/>
    <n v="191"/>
    <n v="3458"/>
    <m/>
    <n v="1308"/>
    <n v="1560"/>
    <n v="645"/>
    <n v="5"/>
    <n v="8"/>
    <n v="59"/>
    <m/>
    <n v="64"/>
    <m/>
    <m/>
    <n v="203"/>
    <n v="102"/>
    <n v="126"/>
    <n v="24"/>
    <n v="12"/>
    <n v="32"/>
    <n v="284"/>
    <n v="426"/>
    <n v="366"/>
    <n v="213"/>
    <n v="688"/>
    <n v="89"/>
    <n v="144"/>
    <n v="1"/>
    <n v="12"/>
    <n v="55"/>
    <n v="201"/>
    <n v="5"/>
    <n v="666"/>
    <n v="25"/>
    <m/>
    <m/>
    <m/>
    <n v="5"/>
    <n v="29"/>
    <n v="39"/>
    <n v="1"/>
    <n v="233"/>
    <n v="2"/>
    <n v="10"/>
    <n v="126"/>
    <n v="663"/>
    <n v="187"/>
    <n v="57"/>
    <n v="300"/>
    <n v="11"/>
    <n v="1961"/>
    <n v="4"/>
    <n v="2"/>
    <n v="42"/>
    <n v="131"/>
    <n v="109"/>
    <n v="1"/>
    <n v="8"/>
    <n v="5"/>
    <n v="37"/>
    <n v="111"/>
    <n v="22"/>
    <n v="10"/>
    <n v="3"/>
    <m/>
    <n v="3"/>
    <n v="3161"/>
    <n v="9269"/>
    <s v="Gerber/Los Flores/Proberta/Red Bluff"/>
    <s v="Rural"/>
  </r>
  <r>
    <n v="106531059"/>
    <s v="531059"/>
    <x v="433"/>
    <s v="60  EASTER AVENUE"/>
    <s v="WEAVERVILLE"/>
    <s v="96093"/>
    <x v="50"/>
    <x v="3"/>
    <x v="9"/>
    <x v="6"/>
    <x v="3"/>
    <x v="2"/>
    <n v="332"/>
    <n v="50"/>
    <m/>
    <m/>
    <m/>
    <m/>
    <n v="186"/>
    <n v="196"/>
    <m/>
    <m/>
    <m/>
    <n v="2"/>
    <n v="2"/>
    <n v="11"/>
    <n v="15"/>
    <n v="20"/>
    <n v="40"/>
    <n v="85"/>
    <n v="73"/>
    <n v="134"/>
    <m/>
    <n v="362"/>
    <n v="4"/>
    <n v="8"/>
    <m/>
    <n v="4"/>
    <n v="1"/>
    <n v="3"/>
    <n v="338"/>
    <m/>
    <m/>
    <n v="8"/>
    <n v="36"/>
    <m/>
    <m/>
    <m/>
    <m/>
    <m/>
    <n v="334"/>
    <n v="48"/>
    <m/>
    <n v="42"/>
    <n v="340"/>
    <m/>
    <m/>
    <n v="240"/>
    <n v="9"/>
    <m/>
    <n v="48"/>
    <n v="42"/>
    <n v="4"/>
    <n v="8"/>
    <n v="4"/>
    <n v="1"/>
    <m/>
    <n v="24"/>
    <n v="1"/>
    <n v="1"/>
    <m/>
    <n v="50"/>
    <n v="332"/>
    <m/>
    <n v="283"/>
    <n v="30"/>
    <n v="19"/>
    <m/>
    <n v="2"/>
    <n v="7"/>
    <m/>
    <n v="36"/>
    <n v="5"/>
    <m/>
    <n v="12"/>
    <n v="17"/>
    <n v="45"/>
    <n v="3"/>
    <n v="8"/>
    <n v="6"/>
    <n v="72"/>
    <n v="85"/>
    <n v="50"/>
    <n v="29"/>
    <n v="1"/>
    <n v="9"/>
    <n v="3"/>
    <m/>
    <m/>
    <n v="21"/>
    <n v="19"/>
    <n v="2"/>
    <m/>
    <m/>
    <m/>
    <m/>
    <m/>
    <m/>
    <n v="5"/>
    <n v="1"/>
    <m/>
    <n v="26"/>
    <n v="8"/>
    <m/>
    <n v="4"/>
    <n v="1"/>
    <n v="2"/>
    <n v="4"/>
    <n v="26"/>
    <n v="1"/>
    <n v="304"/>
    <n v="1"/>
    <m/>
    <n v="5"/>
    <n v="1"/>
    <n v="13"/>
    <m/>
    <m/>
    <m/>
    <n v="4"/>
    <n v="9"/>
    <n v="1"/>
    <m/>
    <n v="1"/>
    <m/>
    <m/>
    <n v="347"/>
    <n v="3634"/>
    <s v="Douglas City/Lewiston/Trinity Center/Weaverville"/>
    <s v="Frontier"/>
  </r>
  <r>
    <n v="106540734"/>
    <s v="540734"/>
    <x v="434"/>
    <s v="400 WEST MINERAL KING"/>
    <s v="VISALIA"/>
    <s v="93291"/>
    <x v="51"/>
    <x v="6"/>
    <x v="13"/>
    <x v="11"/>
    <x v="3"/>
    <x v="0"/>
    <n v="23199"/>
    <n v="556"/>
    <n v="1837"/>
    <m/>
    <n v="580"/>
    <m/>
    <n v="10771"/>
    <n v="15401"/>
    <m/>
    <m/>
    <n v="4535"/>
    <n v="165"/>
    <n v="761"/>
    <n v="3890"/>
    <n v="3032"/>
    <n v="2025"/>
    <n v="2988"/>
    <n v="3105"/>
    <n v="2789"/>
    <n v="2882"/>
    <m/>
    <n v="11212"/>
    <n v="623"/>
    <n v="11886"/>
    <n v="628"/>
    <n v="42"/>
    <n v="1627"/>
    <n v="154"/>
    <n v="19693"/>
    <n v="176"/>
    <n v="13"/>
    <n v="300"/>
    <n v="1531"/>
    <n v="65"/>
    <n v="4329"/>
    <n v="64"/>
    <n v="1"/>
    <m/>
    <n v="11967"/>
    <n v="14205"/>
    <m/>
    <n v="4510"/>
    <n v="17297"/>
    <n v="4338"/>
    <n v="27"/>
    <n v="20774"/>
    <n v="140"/>
    <n v="580"/>
    <n v="586"/>
    <n v="294"/>
    <n v="75"/>
    <n v="1191"/>
    <n v="217"/>
    <n v="49"/>
    <n v="113"/>
    <n v="551"/>
    <n v="1576"/>
    <n v="14"/>
    <n v="12"/>
    <n v="1090"/>
    <n v="25082"/>
    <m/>
    <n v="8578"/>
    <n v="10627"/>
    <n v="6504"/>
    <n v="112"/>
    <n v="243"/>
    <m/>
    <m/>
    <n v="108"/>
    <m/>
    <m/>
    <n v="1070"/>
    <n v="568"/>
    <n v="836"/>
    <n v="170"/>
    <n v="1928"/>
    <n v="240"/>
    <n v="3203"/>
    <n v="1663"/>
    <n v="2159"/>
    <n v="863"/>
    <n v="4648"/>
    <n v="382"/>
    <n v="868"/>
    <n v="19"/>
    <n v="69"/>
    <n v="661"/>
    <n v="1416"/>
    <n v="1088"/>
    <n v="4321"/>
    <n v="205"/>
    <n v="33"/>
    <n v="4"/>
    <n v="1"/>
    <n v="44"/>
    <n v="288"/>
    <n v="2467"/>
    <n v="26"/>
    <n v="1813"/>
    <n v="126"/>
    <n v="55"/>
    <n v="251"/>
    <n v="4395"/>
    <n v="1339"/>
    <n v="365"/>
    <n v="3021"/>
    <n v="63"/>
    <n v="11676"/>
    <n v="176"/>
    <n v="17"/>
    <n v="80"/>
    <n v="686"/>
    <n v="619"/>
    <n v="2"/>
    <n v="39"/>
    <n v="29"/>
    <n v="198"/>
    <n v="748"/>
    <n v="109"/>
    <n v="86"/>
    <n v="30"/>
    <m/>
    <n v="47"/>
    <n v="23306"/>
    <n v="134236"/>
    <s v="Farmersville/Goshen/Visalia"/>
    <s v="Urban"/>
  </r>
  <r>
    <n v="106540798"/>
    <s v="540798"/>
    <x v="435"/>
    <s v="465 WEST PUTNAM AVENUE"/>
    <s v="PORTERVILLE"/>
    <s v="93257"/>
    <x v="51"/>
    <x v="2"/>
    <x v="13"/>
    <x v="9"/>
    <x v="3"/>
    <x v="0"/>
    <n v="7550"/>
    <n v="12"/>
    <m/>
    <m/>
    <m/>
    <m/>
    <n v="2802"/>
    <n v="4760"/>
    <m/>
    <m/>
    <n v="1666"/>
    <n v="100"/>
    <n v="282"/>
    <n v="1202"/>
    <n v="771"/>
    <n v="549"/>
    <n v="702"/>
    <n v="825"/>
    <n v="700"/>
    <n v="765"/>
    <m/>
    <n v="2782"/>
    <n v="56"/>
    <n v="4381"/>
    <n v="141"/>
    <n v="141"/>
    <n v="61"/>
    <m/>
    <n v="5782"/>
    <n v="81"/>
    <m/>
    <n v="91"/>
    <n v="25"/>
    <n v="4"/>
    <n v="1564"/>
    <n v="4"/>
    <n v="11"/>
    <m/>
    <n v="3815"/>
    <n v="3747"/>
    <m/>
    <n v="2081"/>
    <n v="3913"/>
    <n v="1568"/>
    <m/>
    <n v="6204"/>
    <n v="2"/>
    <n v="1"/>
    <n v="4"/>
    <n v="168"/>
    <n v="32"/>
    <n v="669"/>
    <n v="23"/>
    <n v="2"/>
    <n v="68"/>
    <n v="169"/>
    <n v="182"/>
    <n v="38"/>
    <m/>
    <n v="154"/>
    <n v="7408"/>
    <m/>
    <n v="2272"/>
    <n v="4184"/>
    <n v="1008"/>
    <n v="14"/>
    <n v="1"/>
    <n v="27"/>
    <m/>
    <n v="56"/>
    <m/>
    <m/>
    <n v="192"/>
    <n v="141"/>
    <n v="328"/>
    <n v="97"/>
    <n v="27"/>
    <n v="99"/>
    <n v="758"/>
    <n v="733"/>
    <n v="821"/>
    <n v="411"/>
    <n v="1658"/>
    <n v="125"/>
    <n v="145"/>
    <n v="3"/>
    <n v="44"/>
    <n v="100"/>
    <n v="301"/>
    <n v="9"/>
    <n v="1570"/>
    <n v="36"/>
    <n v="4"/>
    <n v="2"/>
    <m/>
    <n v="8"/>
    <n v="60"/>
    <n v="278"/>
    <n v="8"/>
    <n v="726"/>
    <n v="303"/>
    <n v="12"/>
    <n v="112"/>
    <n v="1563"/>
    <n v="260"/>
    <n v="70"/>
    <n v="2187"/>
    <n v="6"/>
    <n v="1927"/>
    <n v="16"/>
    <n v="4"/>
    <n v="12"/>
    <n v="167"/>
    <n v="217"/>
    <n v="1"/>
    <n v="16"/>
    <n v="6"/>
    <n v="87"/>
    <n v="129"/>
    <n v="24"/>
    <n v="6"/>
    <n v="46"/>
    <m/>
    <n v="4"/>
    <n v="6827"/>
    <n v="35637"/>
    <s v="Alpaugh/Earlimart/Pixley/Porterville/Rich Grove/Terra Bella"/>
    <s v="Rural"/>
  </r>
  <r>
    <n v="106540816"/>
    <s v="540816"/>
    <x v="436"/>
    <s v="869 CHERRY AVENUE"/>
    <s v="TULARE"/>
    <s v="93274"/>
    <x v="51"/>
    <x v="4"/>
    <x v="13"/>
    <x v="11"/>
    <x v="3"/>
    <x v="0"/>
    <n v="4717"/>
    <m/>
    <m/>
    <m/>
    <m/>
    <m/>
    <n v="1662"/>
    <n v="3055"/>
    <m/>
    <m/>
    <n v="1147"/>
    <n v="42"/>
    <n v="210"/>
    <n v="869"/>
    <n v="551"/>
    <n v="309"/>
    <n v="447"/>
    <n v="384"/>
    <n v="338"/>
    <n v="420"/>
    <m/>
    <n v="1365"/>
    <n v="183"/>
    <n v="2865"/>
    <n v="52"/>
    <n v="191"/>
    <n v="54"/>
    <n v="7"/>
    <n v="3506"/>
    <n v="1"/>
    <n v="1"/>
    <n v="103"/>
    <n v="2"/>
    <m/>
    <n v="1100"/>
    <n v="1"/>
    <n v="3"/>
    <m/>
    <n v="2070"/>
    <n v="2647"/>
    <m/>
    <n v="285"/>
    <n v="3331"/>
    <n v="1101"/>
    <m/>
    <n v="3965"/>
    <m/>
    <m/>
    <m/>
    <n v="106"/>
    <n v="39"/>
    <n v="326"/>
    <m/>
    <m/>
    <n v="43"/>
    <n v="98"/>
    <n v="123"/>
    <n v="17"/>
    <m/>
    <n v="54"/>
    <n v="4663"/>
    <m/>
    <n v="1101"/>
    <n v="2879"/>
    <n v="649"/>
    <n v="11"/>
    <n v="2"/>
    <n v="20"/>
    <n v="4"/>
    <n v="51"/>
    <m/>
    <m/>
    <n v="226"/>
    <n v="50"/>
    <n v="133"/>
    <n v="48"/>
    <n v="13"/>
    <n v="20"/>
    <n v="297"/>
    <n v="403"/>
    <n v="559"/>
    <n v="212"/>
    <n v="1200"/>
    <n v="110"/>
    <n v="31"/>
    <m/>
    <n v="15"/>
    <n v="111"/>
    <n v="183"/>
    <n v="6"/>
    <n v="1100"/>
    <n v="4"/>
    <n v="1"/>
    <n v="1"/>
    <n v="2"/>
    <n v="16"/>
    <n v="32"/>
    <n v="174"/>
    <n v="17"/>
    <n v="451"/>
    <n v="210"/>
    <n v="5"/>
    <n v="53"/>
    <n v="1097"/>
    <n v="105"/>
    <n v="47"/>
    <n v="222"/>
    <m/>
    <n v="2280"/>
    <n v="8"/>
    <n v="1"/>
    <n v="20"/>
    <n v="121"/>
    <n v="124"/>
    <m/>
    <n v="15"/>
    <n v="6"/>
    <n v="19"/>
    <n v="72"/>
    <n v="19"/>
    <n v="1"/>
    <n v="3"/>
    <m/>
    <m/>
    <n v="4308"/>
    <n v="15541"/>
    <s v="Tipton/Tulare/Woodville"/>
    <s v="Rural"/>
  </r>
  <r>
    <n v="106554011"/>
    <s v="554011"/>
    <x v="437"/>
    <s v="1000 Greenley Road"/>
    <s v="Sonora"/>
    <s v="95370"/>
    <x v="52"/>
    <x v="4"/>
    <x v="5"/>
    <x v="3"/>
    <x v="1"/>
    <x v="2"/>
    <n v="5248"/>
    <n v="233"/>
    <m/>
    <m/>
    <m/>
    <m/>
    <n v="2302"/>
    <n v="3179"/>
    <m/>
    <m/>
    <n v="551"/>
    <n v="26"/>
    <n v="96"/>
    <n v="503"/>
    <n v="349"/>
    <n v="244"/>
    <n v="738"/>
    <n v="890"/>
    <n v="1012"/>
    <n v="1072"/>
    <m/>
    <n v="5041"/>
    <n v="33"/>
    <n v="259"/>
    <n v="26"/>
    <n v="14"/>
    <n v="70"/>
    <n v="38"/>
    <n v="4600"/>
    <n v="1"/>
    <n v="3"/>
    <n v="99"/>
    <n v="217"/>
    <n v="8"/>
    <n v="534"/>
    <n v="15"/>
    <n v="4"/>
    <m/>
    <n v="3546"/>
    <n v="1924"/>
    <n v="11"/>
    <n v="1073"/>
    <n v="3871"/>
    <n v="536"/>
    <n v="1"/>
    <n v="3237"/>
    <n v="37"/>
    <m/>
    <n v="422"/>
    <n v="200"/>
    <n v="20"/>
    <n v="49"/>
    <n v="15"/>
    <n v="8"/>
    <n v="76"/>
    <n v="117"/>
    <n v="1276"/>
    <n v="22"/>
    <n v="2"/>
    <n v="697"/>
    <n v="4784"/>
    <m/>
    <n v="2844"/>
    <n v="1332"/>
    <n v="1102"/>
    <n v="16"/>
    <n v="3"/>
    <n v="117"/>
    <m/>
    <n v="66"/>
    <m/>
    <n v="1"/>
    <n v="573"/>
    <n v="117"/>
    <n v="174"/>
    <n v="30"/>
    <n v="28"/>
    <n v="95"/>
    <n v="657"/>
    <n v="499"/>
    <n v="631"/>
    <n v="234"/>
    <n v="580"/>
    <n v="124"/>
    <n v="472"/>
    <n v="2"/>
    <n v="11"/>
    <n v="140"/>
    <n v="447"/>
    <n v="131"/>
    <n v="536"/>
    <n v="67"/>
    <m/>
    <n v="1"/>
    <n v="2"/>
    <n v="15"/>
    <n v="53"/>
    <n v="240"/>
    <n v="6"/>
    <n v="582"/>
    <n v="77"/>
    <n v="4"/>
    <n v="73"/>
    <n v="527"/>
    <n v="639"/>
    <n v="63"/>
    <n v="759"/>
    <n v="54"/>
    <n v="2319"/>
    <n v="25"/>
    <n v="7"/>
    <n v="47"/>
    <n v="239"/>
    <n v="274"/>
    <m/>
    <n v="34"/>
    <n v="6"/>
    <n v="105"/>
    <n v="409"/>
    <n v="32"/>
    <n v="3"/>
    <n v="5"/>
    <m/>
    <n v="14"/>
    <n v="4281"/>
    <n v="40695"/>
    <s v="Columbia/Jamestown/Sonora"/>
    <s v="Rural"/>
  </r>
  <r>
    <n v="106560203"/>
    <s v="560203"/>
    <x v="438"/>
    <s v="801 SENECA STREET"/>
    <s v="VENTURA"/>
    <s v="93001"/>
    <x v="53"/>
    <x v="3"/>
    <x v="73"/>
    <x v="38"/>
    <x v="2"/>
    <x v="0"/>
    <m/>
    <m/>
    <n v="3784"/>
    <m/>
    <m/>
    <m/>
    <n v="1696"/>
    <n v="2088"/>
    <m/>
    <m/>
    <m/>
    <m/>
    <n v="1361"/>
    <n v="763"/>
    <n v="531"/>
    <n v="497"/>
    <n v="455"/>
    <n v="168"/>
    <n v="9"/>
    <m/>
    <m/>
    <n v="2485"/>
    <n v="91"/>
    <n v="1071"/>
    <n v="57"/>
    <n v="9"/>
    <n v="40"/>
    <n v="31"/>
    <n v="1190"/>
    <n v="2"/>
    <m/>
    <m/>
    <m/>
    <n v="2587"/>
    <n v="4"/>
    <n v="1"/>
    <m/>
    <m/>
    <m/>
    <n v="3784"/>
    <m/>
    <n v="1098"/>
    <n v="2686"/>
    <m/>
    <m/>
    <n v="3369"/>
    <m/>
    <m/>
    <m/>
    <n v="24"/>
    <n v="80"/>
    <m/>
    <n v="53"/>
    <n v="7"/>
    <n v="249"/>
    <m/>
    <m/>
    <n v="2"/>
    <m/>
    <m/>
    <n v="3784"/>
    <m/>
    <n v="614"/>
    <n v="666"/>
    <n v="1629"/>
    <n v="6"/>
    <n v="694"/>
    <n v="151"/>
    <n v="11"/>
    <n v="13"/>
    <m/>
    <m/>
    <m/>
    <m/>
    <m/>
    <m/>
    <n v="3784"/>
    <m/>
    <m/>
    <m/>
    <m/>
    <m/>
    <m/>
    <m/>
    <m/>
    <m/>
    <m/>
    <m/>
    <m/>
    <m/>
    <m/>
    <m/>
    <m/>
    <m/>
    <m/>
    <m/>
    <m/>
    <m/>
    <m/>
    <m/>
    <m/>
    <m/>
    <m/>
    <m/>
    <m/>
    <m/>
    <n v="670"/>
    <m/>
    <n v="3114"/>
    <m/>
    <m/>
    <m/>
    <n v="1"/>
    <m/>
    <m/>
    <m/>
    <m/>
    <m/>
    <n v="1"/>
    <n v="2"/>
    <n v="44"/>
    <n v="1"/>
    <m/>
    <m/>
    <n v="3735"/>
    <n v="24484"/>
    <s v="Ventura"/>
    <s v="Urban"/>
  </r>
  <r>
    <n v="106560473"/>
    <s v="560473"/>
    <x v="439"/>
    <s v="147 N. BRENT STREET"/>
    <s v="VENTURA"/>
    <s v="93003"/>
    <x v="53"/>
    <x v="0"/>
    <x v="73"/>
    <x v="38"/>
    <x v="1"/>
    <x v="0"/>
    <n v="14638"/>
    <m/>
    <m/>
    <m/>
    <m/>
    <m/>
    <n v="5470"/>
    <n v="9168"/>
    <m/>
    <m/>
    <n v="2992"/>
    <n v="118"/>
    <n v="289"/>
    <n v="1743"/>
    <n v="1713"/>
    <n v="900"/>
    <n v="1288"/>
    <n v="1737"/>
    <n v="1680"/>
    <n v="2178"/>
    <m/>
    <n v="9177"/>
    <n v="244"/>
    <n v="4828"/>
    <n v="325"/>
    <n v="3"/>
    <n v="30"/>
    <n v="31"/>
    <n v="11310"/>
    <n v="26"/>
    <n v="166"/>
    <n v="111"/>
    <n v="134"/>
    <n v="5"/>
    <n v="2870"/>
    <m/>
    <n v="16"/>
    <m/>
    <n v="6010"/>
    <n v="8628"/>
    <m/>
    <n v="2696"/>
    <n v="9064"/>
    <n v="2878"/>
    <m/>
    <n v="10494"/>
    <m/>
    <m/>
    <m/>
    <n v="139"/>
    <n v="332"/>
    <n v="1296"/>
    <n v="16"/>
    <n v="2"/>
    <n v="62"/>
    <n v="252"/>
    <n v="2045"/>
    <m/>
    <m/>
    <n v="854"/>
    <n v="13784"/>
    <m/>
    <n v="5031"/>
    <n v="3325"/>
    <n v="5983"/>
    <n v="68"/>
    <m/>
    <m/>
    <m/>
    <n v="218"/>
    <n v="13"/>
    <m/>
    <n v="956"/>
    <n v="599"/>
    <n v="371"/>
    <n v="130"/>
    <n v="63"/>
    <n v="148"/>
    <n v="1561"/>
    <n v="776"/>
    <n v="1216"/>
    <n v="649"/>
    <n v="3025"/>
    <n v="209"/>
    <n v="924"/>
    <n v="16"/>
    <n v="37"/>
    <n v="229"/>
    <n v="793"/>
    <n v="59"/>
    <n v="2877"/>
    <n v="198"/>
    <n v="9"/>
    <n v="4"/>
    <n v="1"/>
    <n v="10"/>
    <n v="211"/>
    <n v="1150"/>
    <n v="21"/>
    <n v="1345"/>
    <n v="159"/>
    <n v="479"/>
    <n v="357"/>
    <n v="2899"/>
    <n v="1216"/>
    <n v="161"/>
    <n v="1103"/>
    <n v="47"/>
    <n v="5268"/>
    <n v="23"/>
    <n v="4"/>
    <n v="33"/>
    <n v="625"/>
    <n v="492"/>
    <n v="2"/>
    <n v="14"/>
    <n v="11"/>
    <n v="104"/>
    <n v="727"/>
    <n v="22"/>
    <n v="2"/>
    <n v="10"/>
    <m/>
    <n v="37"/>
    <n v="12532"/>
    <n v="52214"/>
    <s v="Ventura"/>
    <s v="Urban"/>
  </r>
  <r>
    <n v="106560481"/>
    <s v="560481"/>
    <x v="440"/>
    <s v="3291 LOMA VISTA ROAD"/>
    <s v="VENTURA"/>
    <s v="93003"/>
    <x v="53"/>
    <x v="0"/>
    <x v="73"/>
    <x v="38"/>
    <x v="0"/>
    <x v="1"/>
    <n v="10241"/>
    <m/>
    <n v="1612"/>
    <m/>
    <m/>
    <m/>
    <n v="5138"/>
    <n v="6715"/>
    <m/>
    <m/>
    <n v="1969"/>
    <n v="365"/>
    <n v="518"/>
    <n v="2137"/>
    <n v="1729"/>
    <n v="1298"/>
    <n v="1680"/>
    <n v="1120"/>
    <n v="543"/>
    <n v="493"/>
    <n v="1"/>
    <n v="4022"/>
    <n v="251"/>
    <n v="7060"/>
    <n v="267"/>
    <n v="31"/>
    <n v="203"/>
    <n v="19"/>
    <n v="8911"/>
    <n v="84"/>
    <n v="832"/>
    <n v="111"/>
    <n v="143"/>
    <m/>
    <n v="1752"/>
    <n v="11"/>
    <n v="9"/>
    <m/>
    <n v="4768"/>
    <n v="7082"/>
    <n v="3"/>
    <n v="1"/>
    <n v="10083"/>
    <n v="1759"/>
    <n v="10"/>
    <n v="9932"/>
    <m/>
    <n v="117"/>
    <m/>
    <n v="167"/>
    <n v="345"/>
    <n v="681"/>
    <m/>
    <n v="64"/>
    <n v="154"/>
    <n v="139"/>
    <n v="249"/>
    <n v="5"/>
    <m/>
    <n v="232"/>
    <n v="11621"/>
    <m/>
    <n v="1928"/>
    <n v="7102"/>
    <n v="1891"/>
    <n v="38"/>
    <m/>
    <n v="173"/>
    <n v="14"/>
    <n v="639"/>
    <n v="68"/>
    <m/>
    <n v="523"/>
    <n v="400"/>
    <n v="368"/>
    <n v="122"/>
    <n v="1718"/>
    <n v="158"/>
    <n v="620"/>
    <n v="491"/>
    <n v="1018"/>
    <n v="401"/>
    <n v="2019"/>
    <n v="208"/>
    <n v="417"/>
    <n v="36"/>
    <n v="70"/>
    <n v="342"/>
    <n v="1022"/>
    <n v="165"/>
    <n v="1755"/>
    <n v="249"/>
    <n v="55"/>
    <n v="17"/>
    <n v="6"/>
    <n v="49"/>
    <n v="149"/>
    <n v="259"/>
    <n v="45"/>
    <n v="1097"/>
    <n v="93"/>
    <n v="194"/>
    <n v="266"/>
    <n v="1789"/>
    <n v="747"/>
    <n v="270"/>
    <n v="643"/>
    <n v="18"/>
    <n v="5907"/>
    <n v="235"/>
    <n v="31"/>
    <n v="54"/>
    <n v="442"/>
    <n v="403"/>
    <n v="3"/>
    <n v="28"/>
    <n v="18"/>
    <n v="172"/>
    <n v="451"/>
    <n v="124"/>
    <n v="121"/>
    <n v="20"/>
    <m/>
    <n v="61"/>
    <n v="9690"/>
    <n v="51598"/>
    <s v="Ventura"/>
    <s v="Urban"/>
  </r>
  <r>
    <n v="106560492"/>
    <s v="560492"/>
    <x v="441"/>
    <s v="215 WEST JANSS ROAD"/>
    <s v="THOUSAND OAKS"/>
    <s v="91360"/>
    <x v="53"/>
    <x v="1"/>
    <x v="76"/>
    <x v="22"/>
    <x v="2"/>
    <x v="0"/>
    <n v="16124"/>
    <n v="694"/>
    <m/>
    <m/>
    <n v="391"/>
    <n v="8"/>
    <n v="7149"/>
    <n v="10068"/>
    <m/>
    <m/>
    <n v="2087"/>
    <n v="104"/>
    <n v="217"/>
    <n v="1112"/>
    <n v="1819"/>
    <n v="1275"/>
    <n v="1945"/>
    <n v="2366"/>
    <n v="2605"/>
    <n v="3687"/>
    <m/>
    <n v="12536"/>
    <n v="217"/>
    <n v="1791"/>
    <n v="773"/>
    <n v="5"/>
    <n v="1895"/>
    <m/>
    <n v="13868"/>
    <n v="6"/>
    <n v="2"/>
    <n v="118"/>
    <n v="999"/>
    <n v="216"/>
    <n v="1996"/>
    <n v="2"/>
    <n v="10"/>
    <m/>
    <n v="9637"/>
    <n v="7572"/>
    <n v="8"/>
    <n v="4944"/>
    <n v="10259"/>
    <n v="2006"/>
    <n v="8"/>
    <n v="12224"/>
    <n v="132"/>
    <n v="297"/>
    <n v="649"/>
    <n v="261"/>
    <n v="141"/>
    <n v="967"/>
    <n v="7"/>
    <n v="5"/>
    <n v="99"/>
    <n v="369"/>
    <n v="1994"/>
    <n v="53"/>
    <n v="19"/>
    <n v="57"/>
    <n v="17152"/>
    <n v="8"/>
    <n v="7554"/>
    <n v="1614"/>
    <n v="6558"/>
    <n v="222"/>
    <n v="2"/>
    <n v="807"/>
    <n v="88"/>
    <n v="347"/>
    <n v="25"/>
    <m/>
    <n v="1045"/>
    <n v="728"/>
    <n v="360"/>
    <n v="153"/>
    <n v="138"/>
    <n v="290"/>
    <n v="2092"/>
    <n v="925"/>
    <n v="1493"/>
    <n v="756"/>
    <n v="2070"/>
    <n v="275"/>
    <n v="1665"/>
    <n v="27"/>
    <n v="31"/>
    <n v="502"/>
    <n v="1546"/>
    <n v="1115"/>
    <n v="2006"/>
    <n v="273"/>
    <n v="37"/>
    <n v="14"/>
    <n v="3"/>
    <n v="56"/>
    <n v="265"/>
    <n v="1639"/>
    <n v="36"/>
    <n v="1419"/>
    <n v="133"/>
    <n v="602"/>
    <n v="320"/>
    <n v="1952"/>
    <n v="2109"/>
    <n v="358"/>
    <n v="1126"/>
    <n v="64"/>
    <n v="6811"/>
    <n v="163"/>
    <n v="44"/>
    <n v="46"/>
    <n v="1003"/>
    <n v="973"/>
    <n v="3"/>
    <n v="37"/>
    <n v="31"/>
    <n v="215"/>
    <n v="591"/>
    <n v="59"/>
    <n v="29"/>
    <n v="31"/>
    <m/>
    <n v="90"/>
    <n v="13902"/>
    <n v="91413"/>
    <s v="Thousand Oaks Central and West"/>
    <s v="Urban"/>
  </r>
  <r>
    <n v="106560501"/>
    <s v="560501"/>
    <x v="442"/>
    <s v="1306 MARICOPA HIGHWAY"/>
    <s v="OJAI"/>
    <s v="93023"/>
    <x v="53"/>
    <x v="3"/>
    <x v="73"/>
    <x v="38"/>
    <x v="1"/>
    <x v="2"/>
    <n v="722"/>
    <n v="238"/>
    <m/>
    <m/>
    <m/>
    <m/>
    <n v="407"/>
    <n v="553"/>
    <m/>
    <m/>
    <m/>
    <n v="4"/>
    <n v="15"/>
    <n v="26"/>
    <n v="37"/>
    <n v="40"/>
    <n v="100"/>
    <n v="143"/>
    <n v="190"/>
    <n v="405"/>
    <m/>
    <n v="899"/>
    <n v="3"/>
    <n v="42"/>
    <n v="1"/>
    <m/>
    <n v="14"/>
    <n v="1"/>
    <n v="665"/>
    <n v="42"/>
    <n v="3"/>
    <n v="33"/>
    <n v="217"/>
    <m/>
    <m/>
    <m/>
    <m/>
    <m/>
    <n v="628"/>
    <n v="332"/>
    <m/>
    <n v="141"/>
    <n v="819"/>
    <m/>
    <m/>
    <n v="343"/>
    <n v="19"/>
    <m/>
    <n v="120"/>
    <n v="51"/>
    <n v="28"/>
    <n v="39"/>
    <n v="24"/>
    <m/>
    <n v="8"/>
    <n v="70"/>
    <n v="258"/>
    <m/>
    <m/>
    <n v="256"/>
    <n v="704"/>
    <m/>
    <n v="638"/>
    <n v="114"/>
    <n v="189"/>
    <n v="1"/>
    <m/>
    <m/>
    <m/>
    <n v="18"/>
    <m/>
    <m/>
    <n v="106"/>
    <n v="19"/>
    <n v="28"/>
    <n v="14"/>
    <n v="17"/>
    <n v="22"/>
    <n v="125"/>
    <n v="87"/>
    <n v="130"/>
    <n v="53"/>
    <m/>
    <n v="12"/>
    <n v="51"/>
    <m/>
    <m/>
    <n v="17"/>
    <n v="92"/>
    <n v="187"/>
    <m/>
    <n v="14"/>
    <m/>
    <m/>
    <m/>
    <n v="1"/>
    <n v="4"/>
    <n v="19"/>
    <n v="1"/>
    <n v="99"/>
    <m/>
    <m/>
    <m/>
    <m/>
    <n v="88"/>
    <n v="10"/>
    <n v="274"/>
    <m/>
    <n v="450"/>
    <n v="2"/>
    <n v="4"/>
    <n v="13"/>
    <n v="57"/>
    <n v="66"/>
    <m/>
    <n v="1"/>
    <n v="3"/>
    <n v="35"/>
    <n v="127"/>
    <n v="4"/>
    <m/>
    <n v="1"/>
    <m/>
    <n v="20"/>
    <n v="627"/>
    <n v="18873"/>
    <s v="Meiners Oaks/Oak View/Ojai"/>
    <s v="Rural"/>
  </r>
  <r>
    <n v="106560508"/>
    <s v="560508"/>
    <x v="443"/>
    <s v="2309 ANTONIO AVENUE"/>
    <s v="CAMARILLO"/>
    <s v="93010"/>
    <x v="53"/>
    <x v="2"/>
    <x v="76"/>
    <x v="38"/>
    <x v="1"/>
    <x v="0"/>
    <n v="2521"/>
    <n v="42"/>
    <m/>
    <m/>
    <m/>
    <m/>
    <n v="1101"/>
    <n v="1462"/>
    <m/>
    <m/>
    <m/>
    <n v="3"/>
    <n v="15"/>
    <n v="77"/>
    <n v="90"/>
    <n v="174"/>
    <n v="257"/>
    <n v="396"/>
    <n v="551"/>
    <n v="1000"/>
    <m/>
    <n v="1866"/>
    <n v="57"/>
    <n v="393"/>
    <n v="104"/>
    <n v="1"/>
    <n v="142"/>
    <m/>
    <n v="2115"/>
    <n v="227"/>
    <n v="1"/>
    <n v="174"/>
    <n v="38"/>
    <n v="6"/>
    <m/>
    <m/>
    <n v="2"/>
    <m/>
    <n v="2184"/>
    <n v="379"/>
    <m/>
    <n v="318"/>
    <n v="2245"/>
    <m/>
    <m/>
    <n v="1108"/>
    <n v="29"/>
    <m/>
    <n v="26"/>
    <n v="125"/>
    <n v="48"/>
    <n v="517"/>
    <n v="85"/>
    <m/>
    <n v="25"/>
    <n v="115"/>
    <n v="474"/>
    <n v="11"/>
    <m/>
    <n v="1402"/>
    <n v="1161"/>
    <m/>
    <n v="1836"/>
    <n v="191"/>
    <n v="482"/>
    <n v="7"/>
    <m/>
    <n v="22"/>
    <m/>
    <n v="18"/>
    <n v="7"/>
    <m/>
    <n v="340"/>
    <n v="91"/>
    <n v="120"/>
    <n v="31"/>
    <n v="22"/>
    <n v="52"/>
    <n v="430"/>
    <n v="339"/>
    <n v="408"/>
    <n v="163"/>
    <n v="4"/>
    <n v="79"/>
    <n v="166"/>
    <m/>
    <m/>
    <n v="69"/>
    <n v="224"/>
    <n v="25"/>
    <m/>
    <n v="27"/>
    <m/>
    <n v="2"/>
    <m/>
    <n v="5"/>
    <n v="40"/>
    <n v="204"/>
    <n v="9"/>
    <n v="331"/>
    <n v="50"/>
    <n v="2"/>
    <n v="41"/>
    <n v="1"/>
    <n v="270"/>
    <n v="49"/>
    <n v="376"/>
    <n v="14"/>
    <n v="1142"/>
    <n v="1"/>
    <n v="1"/>
    <n v="8"/>
    <n v="142"/>
    <n v="185"/>
    <m/>
    <n v="4"/>
    <n v="14"/>
    <n v="40"/>
    <n v="238"/>
    <n v="12"/>
    <n v="1"/>
    <n v="12"/>
    <m/>
    <n v="1"/>
    <n v="1904"/>
    <n v="19479"/>
    <s v="Camarillo/Moorpark"/>
    <s v="Urban"/>
  </r>
  <r>
    <n v="106560525"/>
    <s v="560525"/>
    <x v="444"/>
    <s v="2975 NORTH SYCAMORE DRIVE"/>
    <s v="SIMI VALLEY"/>
    <s v="93065"/>
    <x v="53"/>
    <x v="4"/>
    <x v="38"/>
    <x v="22"/>
    <x v="1"/>
    <x v="0"/>
    <n v="6494"/>
    <m/>
    <m/>
    <m/>
    <m/>
    <m/>
    <n v="2623"/>
    <n v="3869"/>
    <m/>
    <n v="2"/>
    <n v="731"/>
    <n v="42"/>
    <n v="120"/>
    <n v="691"/>
    <n v="713"/>
    <n v="647"/>
    <n v="896"/>
    <n v="804"/>
    <n v="847"/>
    <n v="1003"/>
    <m/>
    <n v="5086"/>
    <n v="80"/>
    <n v="958"/>
    <n v="307"/>
    <n v="1"/>
    <n v="49"/>
    <n v="13"/>
    <n v="5555"/>
    <n v="59"/>
    <n v="13"/>
    <n v="133"/>
    <n v="12"/>
    <n v="4"/>
    <n v="713"/>
    <n v="1"/>
    <n v="4"/>
    <m/>
    <n v="4494"/>
    <n v="2000"/>
    <m/>
    <n v="669"/>
    <n v="5106"/>
    <n v="717"/>
    <n v="2"/>
    <n v="4678"/>
    <m/>
    <n v="4"/>
    <m/>
    <n v="195"/>
    <n v="67"/>
    <n v="577"/>
    <n v="14"/>
    <n v="3"/>
    <n v="105"/>
    <n v="120"/>
    <n v="703"/>
    <n v="28"/>
    <m/>
    <n v="241"/>
    <n v="6253"/>
    <m/>
    <n v="2460"/>
    <n v="1177"/>
    <n v="2567"/>
    <n v="26"/>
    <m/>
    <n v="70"/>
    <m/>
    <n v="194"/>
    <m/>
    <m/>
    <n v="544"/>
    <n v="181"/>
    <n v="170"/>
    <n v="71"/>
    <n v="293"/>
    <n v="154"/>
    <n v="665"/>
    <n v="535"/>
    <n v="959"/>
    <n v="337"/>
    <n v="771"/>
    <n v="168"/>
    <n v="182"/>
    <n v="1"/>
    <n v="12"/>
    <n v="308"/>
    <n v="408"/>
    <n v="21"/>
    <n v="714"/>
    <n v="75"/>
    <n v="7"/>
    <n v="2"/>
    <n v="2"/>
    <n v="14"/>
    <n v="98"/>
    <n v="300"/>
    <n v="10"/>
    <n v="1015"/>
    <n v="142"/>
    <n v="240"/>
    <n v="133"/>
    <n v="697"/>
    <n v="258"/>
    <n v="132"/>
    <n v="1285"/>
    <n v="7"/>
    <n v="2077"/>
    <n v="22"/>
    <n v="11"/>
    <n v="39"/>
    <n v="331"/>
    <n v="280"/>
    <n v="1"/>
    <n v="11"/>
    <n v="9"/>
    <n v="54"/>
    <n v="308"/>
    <n v="25"/>
    <n v="2"/>
    <n v="7"/>
    <m/>
    <n v="36"/>
    <n v="5358"/>
    <n v="26869"/>
    <s v="Simi Valley East"/>
    <s v="Urban"/>
  </r>
  <r>
    <n v="106560529"/>
    <s v="560529"/>
    <x v="445"/>
    <s v="1600 NORTH ROSE AVENUE"/>
    <s v="OXNARD"/>
    <s v="93030"/>
    <x v="53"/>
    <x v="0"/>
    <x v="76"/>
    <x v="38"/>
    <x v="1"/>
    <x v="0"/>
    <n v="11077"/>
    <m/>
    <m/>
    <m/>
    <n v="375"/>
    <m/>
    <n v="4562"/>
    <n v="6890"/>
    <m/>
    <m/>
    <n v="2211"/>
    <n v="49"/>
    <n v="253"/>
    <n v="1458"/>
    <n v="1113"/>
    <n v="664"/>
    <n v="1032"/>
    <n v="1476"/>
    <n v="1445"/>
    <n v="1751"/>
    <m/>
    <n v="4002"/>
    <n v="310"/>
    <n v="6362"/>
    <n v="646"/>
    <n v="3"/>
    <n v="129"/>
    <m/>
    <n v="8545"/>
    <n v="22"/>
    <n v="6"/>
    <n v="189"/>
    <n v="434"/>
    <n v="21"/>
    <n v="2118"/>
    <n v="1"/>
    <n v="116"/>
    <m/>
    <n v="5227"/>
    <n v="6225"/>
    <m/>
    <n v="1916"/>
    <n v="7406"/>
    <n v="2130"/>
    <m/>
    <n v="7948"/>
    <n v="18"/>
    <n v="215"/>
    <n v="4"/>
    <n v="160"/>
    <n v="32"/>
    <n v="886"/>
    <n v="38"/>
    <n v="1"/>
    <n v="93"/>
    <n v="294"/>
    <n v="1741"/>
    <n v="22"/>
    <m/>
    <n v="1629"/>
    <n v="9823"/>
    <m/>
    <n v="4382"/>
    <n v="3850"/>
    <n v="2571"/>
    <n v="89"/>
    <m/>
    <n v="434"/>
    <m/>
    <n v="86"/>
    <n v="40"/>
    <m/>
    <n v="677"/>
    <n v="304"/>
    <n v="445"/>
    <n v="111"/>
    <n v="53"/>
    <n v="141"/>
    <n v="1677"/>
    <n v="652"/>
    <n v="835"/>
    <n v="341"/>
    <n v="2260"/>
    <n v="137"/>
    <n v="439"/>
    <n v="16"/>
    <n v="44"/>
    <n v="202"/>
    <n v="556"/>
    <n v="434"/>
    <n v="2128"/>
    <n v="168"/>
    <n v="12"/>
    <n v="1"/>
    <n v="2"/>
    <n v="11"/>
    <n v="173"/>
    <n v="1216"/>
    <n v="27"/>
    <n v="912"/>
    <n v="34"/>
    <n v="107"/>
    <n v="98"/>
    <n v="2176"/>
    <n v="595"/>
    <n v="132"/>
    <n v="1528"/>
    <n v="18"/>
    <n v="4242"/>
    <n v="16"/>
    <n v="4"/>
    <n v="40"/>
    <n v="497"/>
    <n v="317"/>
    <n v="1"/>
    <n v="6"/>
    <n v="21"/>
    <n v="46"/>
    <n v="343"/>
    <n v="30"/>
    <n v="5"/>
    <n v="27"/>
    <m/>
    <n v="28"/>
    <n v="10071"/>
    <n v="53715"/>
    <s v="Oxnard North Central"/>
    <s v="Urban"/>
  </r>
  <r>
    <n v="106560838"/>
    <s v="560838"/>
    <x v="446"/>
    <s v="2130 N. VENTURA ROAD"/>
    <s v="OXNARD"/>
    <s v="93036"/>
    <x v="53"/>
    <x v="5"/>
    <x v="73"/>
    <x v="38"/>
    <x v="2"/>
    <x v="0"/>
    <m/>
    <m/>
    <n v="151"/>
    <m/>
    <m/>
    <m/>
    <n v="29"/>
    <n v="122"/>
    <m/>
    <m/>
    <m/>
    <m/>
    <n v="14"/>
    <n v="73"/>
    <n v="17"/>
    <n v="15"/>
    <n v="27"/>
    <n v="4"/>
    <n v="1"/>
    <m/>
    <m/>
    <n v="139"/>
    <n v="4"/>
    <n v="6"/>
    <n v="1"/>
    <m/>
    <n v="1"/>
    <m/>
    <n v="132"/>
    <m/>
    <m/>
    <n v="2"/>
    <m/>
    <n v="17"/>
    <m/>
    <m/>
    <m/>
    <m/>
    <m/>
    <n v="151"/>
    <m/>
    <n v="87"/>
    <n v="64"/>
    <m/>
    <m/>
    <n v="78"/>
    <m/>
    <m/>
    <m/>
    <n v="9"/>
    <n v="10"/>
    <m/>
    <n v="3"/>
    <m/>
    <n v="51"/>
    <m/>
    <m/>
    <m/>
    <m/>
    <m/>
    <n v="151"/>
    <m/>
    <m/>
    <m/>
    <n v="145"/>
    <m/>
    <m/>
    <n v="4"/>
    <m/>
    <n v="2"/>
    <m/>
    <m/>
    <m/>
    <m/>
    <m/>
    <m/>
    <n v="151"/>
    <m/>
    <m/>
    <m/>
    <m/>
    <m/>
    <m/>
    <m/>
    <m/>
    <m/>
    <m/>
    <m/>
    <m/>
    <m/>
    <m/>
    <m/>
    <m/>
    <m/>
    <m/>
    <m/>
    <m/>
    <m/>
    <m/>
    <m/>
    <m/>
    <m/>
    <m/>
    <m/>
    <m/>
    <m/>
    <m/>
    <m/>
    <n v="151"/>
    <m/>
    <m/>
    <m/>
    <m/>
    <m/>
    <m/>
    <m/>
    <m/>
    <m/>
    <m/>
    <m/>
    <m/>
    <m/>
    <m/>
    <m/>
    <n v="151"/>
    <n v="4650"/>
    <s v="Oxnard North Central"/>
    <s v="Urban"/>
  </r>
  <r>
    <n v="106571086"/>
    <s v="571086"/>
    <x v="447"/>
    <s v="1325 COTTONWOOD STREET"/>
    <s v="WOODLAND"/>
    <s v="95695"/>
    <x v="54"/>
    <x v="4"/>
    <x v="16"/>
    <x v="5"/>
    <x v="1"/>
    <x v="0"/>
    <n v="3818"/>
    <m/>
    <n v="1007"/>
    <m/>
    <m/>
    <m/>
    <n v="2027"/>
    <n v="2798"/>
    <m/>
    <m/>
    <n v="719"/>
    <n v="22"/>
    <n v="92"/>
    <n v="709"/>
    <n v="603"/>
    <n v="497"/>
    <n v="674"/>
    <n v="643"/>
    <n v="462"/>
    <n v="404"/>
    <m/>
    <n v="2749"/>
    <n v="188"/>
    <n v="1610"/>
    <n v="101"/>
    <n v="14"/>
    <n v="157"/>
    <n v="6"/>
    <n v="3645"/>
    <n v="45"/>
    <n v="12"/>
    <n v="97"/>
    <n v="229"/>
    <n v="59"/>
    <n v="691"/>
    <n v="15"/>
    <n v="32"/>
    <m/>
    <n v="1998"/>
    <n v="2827"/>
    <m/>
    <n v="722"/>
    <n v="3410"/>
    <n v="693"/>
    <m/>
    <n v="3366"/>
    <n v="16"/>
    <n v="20"/>
    <m/>
    <n v="118"/>
    <n v="83"/>
    <n v="497"/>
    <n v="143"/>
    <n v="24"/>
    <n v="25"/>
    <n v="93"/>
    <n v="436"/>
    <n v="4"/>
    <m/>
    <n v="397"/>
    <n v="4428"/>
    <m/>
    <n v="1532"/>
    <n v="1681"/>
    <n v="1403"/>
    <n v="21"/>
    <n v="2"/>
    <n v="94"/>
    <m/>
    <n v="77"/>
    <m/>
    <n v="15"/>
    <n v="191"/>
    <n v="98"/>
    <n v="102"/>
    <n v="31"/>
    <n v="1025"/>
    <n v="36"/>
    <n v="264"/>
    <n v="278"/>
    <n v="387"/>
    <n v="113"/>
    <n v="735"/>
    <n v="75"/>
    <n v="480"/>
    <n v="6"/>
    <n v="15"/>
    <n v="25"/>
    <n v="246"/>
    <n v="25"/>
    <n v="693"/>
    <n v="38"/>
    <n v="3"/>
    <n v="1"/>
    <n v="1"/>
    <n v="9"/>
    <n v="33"/>
    <n v="177"/>
    <n v="4"/>
    <n v="314"/>
    <n v="24"/>
    <n v="42"/>
    <n v="37"/>
    <n v="684"/>
    <n v="573"/>
    <n v="80"/>
    <n v="1010"/>
    <n v="13"/>
    <n v="1782"/>
    <n v="10"/>
    <n v="4"/>
    <n v="18"/>
    <n v="205"/>
    <n v="107"/>
    <m/>
    <n v="4"/>
    <n v="5"/>
    <n v="35"/>
    <n v="175"/>
    <n v="63"/>
    <n v="11"/>
    <n v="13"/>
    <m/>
    <n v="20"/>
    <n v="4155"/>
    <n v="21061"/>
    <s v="Woodland"/>
    <s v="Urban"/>
  </r>
  <r>
    <n v="106574010"/>
    <s v="574010"/>
    <x v="448"/>
    <s v="2000 SUTTER PLACE"/>
    <s v="DAVIS"/>
    <s v="95616"/>
    <x v="54"/>
    <x v="5"/>
    <x v="16"/>
    <x v="5"/>
    <x v="1"/>
    <x v="0"/>
    <n v="4943"/>
    <m/>
    <m/>
    <m/>
    <m/>
    <m/>
    <n v="1623"/>
    <n v="3320"/>
    <m/>
    <m/>
    <n v="1546"/>
    <m/>
    <n v="82"/>
    <n v="840"/>
    <n v="865"/>
    <n v="199"/>
    <n v="259"/>
    <n v="362"/>
    <n v="386"/>
    <n v="404"/>
    <m/>
    <n v="2957"/>
    <n v="129"/>
    <n v="1415"/>
    <n v="351"/>
    <n v="29"/>
    <n v="40"/>
    <n v="22"/>
    <n v="3363"/>
    <n v="8"/>
    <m/>
    <n v="37"/>
    <n v="10"/>
    <m/>
    <n v="1523"/>
    <m/>
    <n v="2"/>
    <m/>
    <n v="1431"/>
    <n v="3512"/>
    <m/>
    <n v="849"/>
    <n v="2570"/>
    <n v="1524"/>
    <m/>
    <n v="4122"/>
    <m/>
    <m/>
    <m/>
    <n v="103"/>
    <n v="5"/>
    <n v="331"/>
    <n v="4"/>
    <m/>
    <n v="19"/>
    <n v="43"/>
    <n v="284"/>
    <n v="32"/>
    <m/>
    <n v="218"/>
    <n v="4725"/>
    <m/>
    <n v="1068"/>
    <n v="1745"/>
    <n v="1851"/>
    <n v="8"/>
    <m/>
    <n v="174"/>
    <m/>
    <n v="82"/>
    <m/>
    <n v="15"/>
    <n v="222"/>
    <n v="72"/>
    <n v="92"/>
    <n v="34"/>
    <n v="6"/>
    <n v="20"/>
    <n v="145"/>
    <n v="179"/>
    <n v="433"/>
    <n v="180"/>
    <n v="1564"/>
    <n v="53"/>
    <n v="157"/>
    <n v="3"/>
    <n v="22"/>
    <n v="67"/>
    <n v="162"/>
    <n v="8"/>
    <n v="1524"/>
    <n v="6"/>
    <n v="8"/>
    <m/>
    <m/>
    <n v="7"/>
    <n v="35"/>
    <n v="81"/>
    <n v="2"/>
    <n v="357"/>
    <n v="32"/>
    <n v="42"/>
    <n v="78"/>
    <n v="1504"/>
    <n v="256"/>
    <n v="40"/>
    <n v="380"/>
    <n v="6"/>
    <n v="2109"/>
    <n v="1"/>
    <n v="7"/>
    <n v="10"/>
    <n v="75"/>
    <n v="83"/>
    <m/>
    <n v="6"/>
    <n v="6"/>
    <n v="12"/>
    <n v="117"/>
    <n v="6"/>
    <n v="3"/>
    <n v="2"/>
    <m/>
    <n v="6"/>
    <n v="4609"/>
    <n v="12238"/>
    <s v="Davis"/>
    <s v="Urban"/>
  </r>
  <r>
    <n v="106580996"/>
    <s v="580996"/>
    <x v="449"/>
    <s v="726 FOURTH ST"/>
    <s v="MARYSVILLE"/>
    <s v="95901"/>
    <x v="55"/>
    <x v="2"/>
    <x v="6"/>
    <x v="4"/>
    <x v="1"/>
    <x v="0"/>
    <n v="13144"/>
    <m/>
    <m/>
    <m/>
    <m/>
    <m/>
    <n v="5343"/>
    <n v="7801"/>
    <m/>
    <m/>
    <n v="2056"/>
    <n v="17"/>
    <n v="242"/>
    <n v="1612"/>
    <n v="1225"/>
    <n v="908"/>
    <n v="1564"/>
    <n v="1883"/>
    <n v="1811"/>
    <n v="1826"/>
    <m/>
    <n v="8578"/>
    <n v="325"/>
    <n v="2679"/>
    <n v="1121"/>
    <n v="95"/>
    <n v="333"/>
    <n v="13"/>
    <n v="11096"/>
    <n v="2"/>
    <n v="6"/>
    <n v="1"/>
    <n v="26"/>
    <n v="2"/>
    <n v="2010"/>
    <m/>
    <n v="1"/>
    <m/>
    <n v="7876"/>
    <n v="5267"/>
    <n v="1"/>
    <n v="1500"/>
    <n v="9625"/>
    <n v="2019"/>
    <m/>
    <n v="8142"/>
    <m/>
    <m/>
    <m/>
    <n v="186"/>
    <n v="166"/>
    <n v="1524"/>
    <n v="7"/>
    <n v="20"/>
    <n v="255"/>
    <n v="325"/>
    <n v="2519"/>
    <m/>
    <m/>
    <n v="731"/>
    <n v="12404"/>
    <n v="9"/>
    <n v="5261"/>
    <n v="4962"/>
    <n v="2180"/>
    <n v="41"/>
    <m/>
    <n v="414"/>
    <m/>
    <n v="286"/>
    <m/>
    <m/>
    <n v="841"/>
    <n v="310"/>
    <n v="436"/>
    <n v="134"/>
    <n v="94"/>
    <n v="244"/>
    <n v="1882"/>
    <n v="1176"/>
    <n v="1187"/>
    <n v="642"/>
    <n v="2162"/>
    <n v="332"/>
    <n v="249"/>
    <n v="7"/>
    <n v="28"/>
    <n v="423"/>
    <n v="962"/>
    <n v="16"/>
    <n v="2019"/>
    <n v="104"/>
    <n v="8"/>
    <n v="5"/>
    <n v="3"/>
    <n v="27"/>
    <n v="274"/>
    <n v="1238"/>
    <n v="20"/>
    <n v="1153"/>
    <n v="70"/>
    <n v="201"/>
    <n v="88"/>
    <n v="2025"/>
    <n v="517"/>
    <n v="181"/>
    <n v="4325"/>
    <n v="15"/>
    <n v="2890"/>
    <n v="97"/>
    <n v="22"/>
    <n v="106"/>
    <n v="677"/>
    <n v="537"/>
    <n v="3"/>
    <n v="34"/>
    <n v="29"/>
    <n v="133"/>
    <n v="840"/>
    <n v="36"/>
    <n v="33"/>
    <n v="25"/>
    <m/>
    <n v="59"/>
    <n v="10513"/>
    <n v="53871"/>
    <s v="Marysville"/>
    <s v="Rura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54" dataOnRows="1" applyNumberFormats="0" applyBorderFormats="0" applyFontFormats="0" applyPatternFormats="0" applyAlignmentFormats="0" applyWidthHeightFormats="1" dataCaption="Data" updatedVersion="5" asteriskTotals="1" showMemberPropertyTips="0" itemPrintTitles="1" createdVersion="1" indent="0" showHeaders="0" compact="0" compactData="0" gridDropZones="1">
  <location ref="A9:B137" firstHeaderRow="1" firstDataRow="1" firstDataCol="1" rowPageCount="7" colPageCount="1"/>
  <pivotFields count="140">
    <pivotField dataField="1" compact="0" numFmtId="1" outline="0" subtotalTop="0" showAll="0" includeNewItemsInFilter="1" defaultSubtotal="0"/>
    <pivotField dataField="1" compact="0" outline="0" subtotalTop="0" showAll="0" includeNewItemsInFilter="1" defaultSubtotal="0"/>
    <pivotField name="FACILITY NAME" axis="axisPage" compact="0" outline="0" subtotalTop="0" showAll="0" includeNewItemsInFilter="1" defaultSubtotal="0">
      <items count="450">
        <item x="76"/>
        <item x="46"/>
        <item x="217"/>
        <item x="0"/>
        <item x="80"/>
        <item x="1"/>
        <item x="4"/>
        <item x="9"/>
        <item x="315"/>
        <item x="326"/>
        <item x="181"/>
        <item x="82"/>
        <item x="311"/>
        <item x="420"/>
        <item x="94"/>
        <item x="128"/>
        <item x="337"/>
        <item x="438"/>
        <item x="73"/>
        <item x="64"/>
        <item x="308"/>
        <item x="79"/>
        <item x="85"/>
        <item x="312"/>
        <item x="40"/>
        <item x="291"/>
        <item x="253"/>
        <item x="87"/>
        <item x="81"/>
        <item x="23"/>
        <item x="27"/>
        <item x="89"/>
        <item x="346"/>
        <item x="345"/>
        <item x="349"/>
        <item x="307"/>
        <item x="90"/>
        <item x="83"/>
        <item x="143"/>
        <item x="91"/>
        <item x="75"/>
        <item x="425"/>
        <item x="219"/>
        <item x="2"/>
        <item x="242"/>
        <item x="192"/>
        <item x="95"/>
        <item x="215"/>
        <item x="390"/>
        <item x="352"/>
        <item x="292"/>
        <item x="121"/>
        <item x="149"/>
        <item x="96"/>
        <item x="43"/>
        <item x="44"/>
        <item x="162"/>
        <item x="227"/>
        <item x="97"/>
        <item x="220"/>
        <item x="146"/>
        <item x="304"/>
        <item x="29"/>
        <item x="131"/>
        <item x="99"/>
        <item x="300"/>
        <item x="207"/>
        <item x="439"/>
        <item x="45"/>
        <item x="31"/>
        <item x="254"/>
        <item x="74"/>
        <item x="288"/>
        <item x="51"/>
        <item x="289"/>
        <item x="394"/>
        <item x="412"/>
        <item x="353"/>
        <item x="102"/>
        <item x="63"/>
        <item x="255"/>
        <item x="309"/>
        <item x="359"/>
        <item x="168"/>
        <item x="422"/>
        <item x="30"/>
        <item x="395"/>
        <item x="186"/>
        <item x="105"/>
        <item x="250"/>
        <item x="19"/>
        <item x="256"/>
        <item x="383"/>
        <item x="59"/>
        <item x="42"/>
        <item x="423"/>
        <item x="106"/>
        <item x="26"/>
        <item x="190"/>
        <item x="406"/>
        <item x="320"/>
        <item x="24"/>
        <item x="107"/>
        <item x="221"/>
        <item x="198"/>
        <item x="14"/>
        <item x="363"/>
        <item x="52"/>
        <item x="49"/>
        <item x="230"/>
        <item x="93"/>
        <item x="110"/>
        <item x="111"/>
        <item x="208"/>
        <item x="112"/>
        <item x="135"/>
        <item x="113"/>
        <item x="53"/>
        <item x="375"/>
        <item x="68"/>
        <item x="118"/>
        <item x="384"/>
        <item x="114"/>
        <item x="321"/>
        <item x="290"/>
        <item x="414"/>
        <item x="243"/>
        <item x="72"/>
        <item x="241"/>
        <item x="257"/>
        <item x="173"/>
        <item x="284"/>
        <item x="305"/>
        <item x="5"/>
        <item x="223"/>
        <item x="245"/>
        <item x="116"/>
        <item x="224"/>
        <item x="119"/>
        <item x="55"/>
        <item x="341"/>
        <item x="197"/>
        <item x="258"/>
        <item x="37"/>
        <item x="35"/>
        <item x="33"/>
        <item x="188"/>
        <item x="185"/>
        <item x="294"/>
        <item x="16"/>
        <item x="50"/>
        <item x="7"/>
        <item x="123"/>
        <item x="6"/>
        <item x="20"/>
        <item x="244"/>
        <item x="125"/>
        <item x="368"/>
        <item x="407"/>
        <item x="266"/>
        <item x="248"/>
        <item x="273"/>
        <item x="323"/>
        <item x="342"/>
        <item x="388"/>
        <item x="21"/>
        <item x="193"/>
        <item x="392"/>
        <item x="419"/>
        <item x="124"/>
        <item x="280"/>
        <item x="369"/>
        <item x="34"/>
        <item x="126"/>
        <item x="180"/>
        <item x="267"/>
        <item x="361"/>
        <item x="38"/>
        <item x="187"/>
        <item x="411"/>
        <item x="393"/>
        <item x="434"/>
        <item x="182"/>
        <item x="92"/>
        <item x="194"/>
        <item x="65"/>
        <item x="66"/>
        <item x="127"/>
        <item x="108"/>
        <item x="322"/>
        <item x="8"/>
        <item x="84"/>
        <item x="218"/>
        <item x="297"/>
        <item x="310"/>
        <item x="264"/>
        <item x="98"/>
        <item x="239"/>
        <item x="184"/>
        <item x="225"/>
        <item x="176"/>
        <item x="179"/>
        <item x="177"/>
        <item x="343"/>
        <item x="103"/>
        <item x="344"/>
        <item x="354"/>
        <item x="306"/>
        <item x="314"/>
        <item x="295"/>
        <item x="272"/>
        <item x="376"/>
        <item x="137"/>
        <item x="226"/>
        <item x="100"/>
        <item x="178"/>
        <item x="441"/>
        <item x="389"/>
        <item x="54"/>
        <item x="191"/>
        <item x="206"/>
        <item x="377"/>
        <item x="362"/>
        <item x="203"/>
        <item x="195"/>
        <item x="132"/>
        <item x="28"/>
        <item x="41"/>
        <item x="399"/>
        <item x="201"/>
        <item x="424"/>
        <item x="134"/>
        <item x="199"/>
        <item x="265"/>
        <item x="374"/>
        <item x="274"/>
        <item x="67"/>
        <item x="285"/>
        <item x="202"/>
        <item x="401"/>
        <item x="405"/>
        <item x="275"/>
        <item x="276"/>
        <item x="138"/>
        <item x="372"/>
        <item x="153"/>
        <item x="136"/>
        <item x="234"/>
        <item x="228"/>
        <item x="205"/>
        <item x="140"/>
        <item x="293"/>
        <item x="141"/>
        <item x="142"/>
        <item x="296"/>
        <item x="13"/>
        <item x="210"/>
        <item x="232"/>
        <item x="237"/>
        <item x="410"/>
        <item x="431"/>
        <item x="61"/>
        <item x="144"/>
        <item x="145"/>
        <item x="196"/>
        <item x="426"/>
        <item x="385"/>
        <item x="442"/>
        <item x="139"/>
        <item x="216"/>
        <item x="25"/>
        <item x="109"/>
        <item x="446"/>
        <item x="155"/>
        <item x="418"/>
        <item x="189"/>
        <item x="260"/>
        <item x="327"/>
        <item x="328"/>
        <item x="261"/>
        <item x="403"/>
        <item x="415"/>
        <item x="104"/>
        <item x="60"/>
        <item x="231"/>
        <item x="251"/>
        <item x="334"/>
        <item x="147"/>
        <item x="148"/>
        <item x="129"/>
        <item x="332"/>
        <item x="117"/>
        <item x="152"/>
        <item x="130"/>
        <item x="159"/>
        <item x="160"/>
        <item x="133"/>
        <item x="211"/>
        <item x="316"/>
        <item x="298"/>
        <item x="56"/>
        <item x="382"/>
        <item x="172"/>
        <item x="404"/>
        <item x="449"/>
        <item x="69"/>
        <item x="262"/>
        <item x="270"/>
        <item x="165"/>
        <item x="282"/>
        <item x="233"/>
        <item x="209"/>
        <item x="299"/>
        <item x="339"/>
        <item x="151"/>
        <item x="347"/>
        <item x="101"/>
        <item x="263"/>
        <item x="70"/>
        <item x="360"/>
        <item x="355"/>
        <item x="48"/>
        <item x="12"/>
        <item x="366"/>
        <item x="367"/>
        <item x="36"/>
        <item x="378"/>
        <item x="380"/>
        <item x="386"/>
        <item x="154"/>
        <item x="416"/>
        <item x="379"/>
        <item x="335"/>
        <item x="336"/>
        <item x="329"/>
        <item x="324"/>
        <item x="58"/>
        <item x="252"/>
        <item x="373"/>
        <item x="371"/>
        <item x="370"/>
        <item x="333"/>
        <item x="317"/>
        <item x="319"/>
        <item x="338"/>
        <item x="318"/>
        <item x="325"/>
        <item x="400"/>
        <item x="156"/>
        <item x="157"/>
        <item x="287"/>
        <item x="213"/>
        <item x="435"/>
        <item x="281"/>
        <item x="364"/>
        <item x="150"/>
        <item x="120"/>
        <item x="444"/>
        <item x="417"/>
        <item x="437"/>
        <item x="88"/>
        <item x="115"/>
        <item x="62"/>
        <item x="268"/>
        <item x="47"/>
        <item x="301"/>
        <item x="432"/>
        <item x="158"/>
        <item x="348"/>
        <item x="212"/>
        <item x="77"/>
        <item x="408"/>
        <item x="443"/>
        <item x="445"/>
        <item x="57"/>
        <item x="235"/>
        <item x="358"/>
        <item x="356"/>
        <item x="236"/>
        <item x="391"/>
        <item x="302"/>
        <item x="86"/>
        <item x="350"/>
        <item x="10"/>
        <item x="161"/>
        <item x="387"/>
        <item x="427"/>
        <item x="183"/>
        <item x="204"/>
        <item x="22"/>
        <item x="246"/>
        <item x="283"/>
        <item x="39"/>
        <item x="448"/>
        <item x="32"/>
        <item x="278"/>
        <item x="78"/>
        <item x="396"/>
        <item x="413"/>
        <item x="279"/>
        <item x="247"/>
        <item x="421"/>
        <item x="409"/>
        <item x="430"/>
        <item x="357"/>
        <item x="429"/>
        <item x="214"/>
        <item x="163"/>
        <item x="71"/>
        <item x="17"/>
        <item x="249"/>
        <item x="269"/>
        <item x="398"/>
        <item x="428"/>
        <item x="18"/>
        <item x="271"/>
        <item x="164"/>
        <item x="381"/>
        <item x="3"/>
        <item x="175"/>
        <item x="122"/>
        <item x="313"/>
        <item x="330"/>
        <item x="433"/>
        <item x="436"/>
        <item x="365"/>
        <item x="351"/>
        <item x="200"/>
        <item x="277"/>
        <item x="229"/>
        <item x="331"/>
        <item x="174"/>
        <item x="167"/>
        <item x="166"/>
        <item x="15"/>
        <item x="440"/>
        <item x="402"/>
        <item x="286"/>
        <item x="340"/>
        <item x="303"/>
        <item x="259"/>
        <item x="11"/>
        <item x="397"/>
        <item x="238"/>
        <item x="169"/>
        <item x="240"/>
        <item x="222"/>
        <item x="170"/>
        <item x="171"/>
        <item x="447"/>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COUNTY NAME" axis="axisPage" compact="0" outline="0" subtotalTop="0" showAll="0" includeNewItemsInFilter="1" defaultSubtotal="0">
      <items count="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s>
    </pivotField>
    <pivotField name="LICENSED BED SIZE" axis="axisPage" compact="0" outline="0" subtotalTop="0" showAll="0" includeNewItemsInFilter="1" defaultSubtotal="0">
      <items count="16">
        <item m="1" x="7"/>
        <item m="1" x="9"/>
        <item m="1" x="12"/>
        <item m="1" x="10"/>
        <item m="1" x="14"/>
        <item m="1" x="8"/>
        <item m="1" x="15"/>
        <item x="0"/>
        <item x="1"/>
        <item x="2"/>
        <item x="3"/>
        <item x="4"/>
        <item m="1" x="11"/>
        <item x="6"/>
        <item m="1" x="13"/>
        <item x="5"/>
      </items>
    </pivotField>
    <pivotField name="ASSEMBLY DISTRICT" axis="axisPage" compact="0" outline="0" subtotalTop="0" showAll="0" includeNewItemsInFilter="1" sortType="ascending" defaultSubtotal="0">
      <items count="77">
        <item x="17"/>
        <item x="9"/>
        <item x="6"/>
        <item x="16"/>
        <item x="5"/>
        <item x="50"/>
        <item x="57"/>
        <item x="56"/>
        <item x="58"/>
        <item x="39"/>
        <item x="8"/>
        <item x="69"/>
        <item x="68"/>
        <item x="7"/>
        <item x="1"/>
        <item x="4"/>
        <item x="66"/>
        <item x="0"/>
        <item x="67"/>
        <item x="2"/>
        <item x="40"/>
        <item x="71"/>
        <item x="10"/>
        <item x="72"/>
        <item x="3"/>
        <item x="13"/>
        <item x="74"/>
        <item x="75"/>
        <item x="41"/>
        <item x="42"/>
        <item x="11"/>
        <item x="14"/>
        <item x="59"/>
        <item x="15"/>
        <item x="70"/>
        <item x="19"/>
        <item x="73"/>
        <item x="38"/>
        <item x="35"/>
        <item x="61"/>
        <item x="36"/>
        <item x="51"/>
        <item x="30"/>
        <item x="76"/>
        <item x="32"/>
        <item x="37"/>
        <item x="60"/>
        <item x="21"/>
        <item x="18"/>
        <item x="34"/>
        <item x="22"/>
        <item x="26"/>
        <item x="25"/>
        <item x="24"/>
        <item x="46"/>
        <item x="12"/>
        <item x="33"/>
        <item x="23"/>
        <item x="28"/>
        <item x="52"/>
        <item x="53"/>
        <item x="27"/>
        <item x="29"/>
        <item x="48"/>
        <item x="31"/>
        <item x="54"/>
        <item x="43"/>
        <item x="45"/>
        <item x="20"/>
        <item x="44"/>
        <item x="49"/>
        <item x="47"/>
        <item x="55"/>
        <item x="64"/>
        <item x="65"/>
        <item x="63"/>
        <item x="62"/>
      </items>
    </pivotField>
    <pivotField name="SENATE DISTRICT" axis="axisPage" compact="0" outline="0" subtotalTop="0" showAll="0" includeNewItemsInFilter="1" sortType="ascending" defaultSubtotal="0">
      <items count="40">
        <item x="7"/>
        <item x="6"/>
        <item x="5"/>
        <item x="4"/>
        <item x="36"/>
        <item x="32"/>
        <item x="2"/>
        <item x="3"/>
        <item x="0"/>
        <item x="1"/>
        <item x="35"/>
        <item x="8"/>
        <item x="37"/>
        <item x="9"/>
        <item x="39"/>
        <item x="11"/>
        <item x="24"/>
        <item x="23"/>
        <item x="38"/>
        <item x="19"/>
        <item x="13"/>
        <item x="12"/>
        <item x="31"/>
        <item x="15"/>
        <item x="21"/>
        <item x="14"/>
        <item x="22"/>
        <item x="29"/>
        <item x="27"/>
        <item x="18"/>
        <item x="30"/>
        <item x="17"/>
        <item x="16"/>
        <item x="26"/>
        <item x="20"/>
        <item x="28"/>
        <item x="25"/>
        <item x="34"/>
        <item x="33"/>
        <item x="10"/>
      </items>
    </pivotField>
    <pivotField name="TYPE OF CONTROL" axis="axisPage" compact="0" outline="0" subtotalTop="0" showAll="0" includeNewItemsInFilter="1" defaultSubtotal="0">
      <items count="6">
        <item x="0"/>
        <item x="3"/>
        <item x="2"/>
        <item x="1"/>
        <item m="1" x="5"/>
        <item x="4"/>
      </items>
    </pivotField>
    <pivotField name="TEACHING/RURAL" axis="axisPage" compact="0" outline="0" subtotalTop="0" showAll="0" includeNewItemsInFilter="1" defaultSubtotal="0">
      <items count="4">
        <item x="0"/>
        <item m="1" x="3"/>
        <item x="2"/>
        <item x="1"/>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defaultSubtotal="0"/>
    <pivotField compact="0" outline="0" subtotalTop="0" showAll="0" includeNewItemsInFilter="1" defaultSubtotal="0"/>
  </pivotFields>
  <rowFields count="1">
    <field x="-2"/>
  </rowFields>
  <rowItems count="128">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i i="39">
      <x v="39"/>
    </i>
    <i i="40">
      <x v="40"/>
    </i>
    <i i="41">
      <x v="41"/>
    </i>
    <i i="42">
      <x v="42"/>
    </i>
    <i i="43">
      <x v="43"/>
    </i>
    <i i="44">
      <x v="44"/>
    </i>
    <i i="45">
      <x v="45"/>
    </i>
    <i i="46">
      <x v="46"/>
    </i>
    <i i="47">
      <x v="47"/>
    </i>
    <i i="48">
      <x v="48"/>
    </i>
    <i i="49">
      <x v="49"/>
    </i>
    <i i="50">
      <x v="50"/>
    </i>
    <i i="51">
      <x v="51"/>
    </i>
    <i i="52">
      <x v="52"/>
    </i>
    <i i="53">
      <x v="53"/>
    </i>
    <i i="54">
      <x v="54"/>
    </i>
    <i i="55">
      <x v="55"/>
    </i>
    <i i="56">
      <x v="56"/>
    </i>
    <i i="57">
      <x v="57"/>
    </i>
    <i i="58">
      <x v="58"/>
    </i>
    <i i="59">
      <x v="59"/>
    </i>
    <i i="60">
      <x v="60"/>
    </i>
    <i i="61">
      <x v="61"/>
    </i>
    <i i="62">
      <x v="62"/>
    </i>
    <i i="63">
      <x v="63"/>
    </i>
    <i i="64">
      <x v="64"/>
    </i>
    <i i="65">
      <x v="65"/>
    </i>
    <i i="66">
      <x v="66"/>
    </i>
    <i i="67">
      <x v="67"/>
    </i>
    <i i="68">
      <x v="68"/>
    </i>
    <i i="69">
      <x v="69"/>
    </i>
    <i i="70">
      <x v="70"/>
    </i>
    <i i="71">
      <x v="71"/>
    </i>
    <i i="72">
      <x v="72"/>
    </i>
    <i i="73">
      <x v="73"/>
    </i>
    <i i="74">
      <x v="74"/>
    </i>
    <i i="75">
      <x v="75"/>
    </i>
    <i i="76">
      <x v="76"/>
    </i>
    <i i="77">
      <x v="77"/>
    </i>
    <i i="78">
      <x v="78"/>
    </i>
    <i i="79">
      <x v="79"/>
    </i>
    <i i="80">
      <x v="80"/>
    </i>
    <i i="81">
      <x v="81"/>
    </i>
    <i i="82">
      <x v="82"/>
    </i>
    <i i="83">
      <x v="83"/>
    </i>
    <i i="84">
      <x v="84"/>
    </i>
    <i i="85">
      <x v="85"/>
    </i>
    <i i="86">
      <x v="86"/>
    </i>
    <i i="87">
      <x v="87"/>
    </i>
    <i i="88">
      <x v="88"/>
    </i>
    <i i="89">
      <x v="89"/>
    </i>
    <i i="90">
      <x v="90"/>
    </i>
    <i i="91">
      <x v="91"/>
    </i>
    <i i="92">
      <x v="92"/>
    </i>
    <i i="93">
      <x v="93"/>
    </i>
    <i i="94">
      <x v="94"/>
    </i>
    <i i="95">
      <x v="95"/>
    </i>
    <i i="96">
      <x v="96"/>
    </i>
    <i i="97">
      <x v="97"/>
    </i>
    <i i="98">
      <x v="98"/>
    </i>
    <i i="99">
      <x v="99"/>
    </i>
    <i i="100">
      <x v="100"/>
    </i>
    <i i="101">
      <x v="101"/>
    </i>
    <i i="102">
      <x v="102"/>
    </i>
    <i i="103">
      <x v="103"/>
    </i>
    <i i="104">
      <x v="104"/>
    </i>
    <i i="105">
      <x v="105"/>
    </i>
    <i i="106">
      <x v="106"/>
    </i>
    <i i="107">
      <x v="107"/>
    </i>
    <i i="108">
      <x v="108"/>
    </i>
    <i i="109">
      <x v="109"/>
    </i>
    <i i="110">
      <x v="110"/>
    </i>
    <i i="111">
      <x v="111"/>
    </i>
    <i i="112">
      <x v="112"/>
    </i>
    <i i="113">
      <x v="113"/>
    </i>
    <i i="114">
      <x v="114"/>
    </i>
    <i i="115">
      <x v="115"/>
    </i>
    <i i="116">
      <x v="116"/>
    </i>
    <i i="117">
      <x v="117"/>
    </i>
    <i i="118">
      <x v="118"/>
    </i>
    <i i="119">
      <x v="119"/>
    </i>
    <i i="120">
      <x v="120"/>
    </i>
    <i i="121">
      <x v="121"/>
    </i>
    <i i="122">
      <x v="122"/>
    </i>
    <i i="123">
      <x v="123"/>
    </i>
    <i i="124">
      <x v="124"/>
    </i>
    <i i="125">
      <x v="125"/>
    </i>
    <i i="126">
      <x v="126"/>
    </i>
    <i i="127">
      <x v="127"/>
    </i>
  </rowItems>
  <colItems count="1">
    <i/>
  </colItems>
  <pageFields count="7">
    <pageField fld="2" hier="-1"/>
    <pageField fld="10" hier="-1"/>
    <pageField fld="6" hier="-1"/>
    <pageField fld="11" hier="-1"/>
    <pageField fld="7" hier="-1"/>
    <pageField fld="9" hier="-1"/>
    <pageField fld="8" hier="-1"/>
  </pageFields>
  <dataFields count="128">
    <dataField name="Count of oshpd_id" fld="1" subtotal="count" baseField="0" baseItem="29079"/>
    <dataField name="Sum of facilitynum" fld="0" baseField="0" baseItem="2418272"/>
    <dataField name="Sum of TOC_Acute" fld="12" baseField="0" baseItem="0"/>
    <dataField name="Sum of TOC_SN_IC" fld="13" baseField="0" baseItem="0"/>
    <dataField name="Sum of TOC_Psych" fld="14" baseField="0" baseItem="0"/>
    <dataField name="Sum of TOC_Chem_Dep" fld="15" baseField="0" baseItem="0"/>
    <dataField name="Sum of TOC_Rehab" fld="16" baseField="0" baseItem="0"/>
    <dataField name="Sum of TOC_Unknown" fld="17" baseField="0" baseItem="0"/>
    <dataField name="Sum of Sex_Male" fld="18" baseField="0" baseItem="0"/>
    <dataField name="Sum of Sex_Female" fld="19" baseField="0" baseItem="0"/>
    <dataField name="Sum of Sex_Other" fld="20" baseField="0" baseItem="2352336"/>
    <dataField name="Sum of Sex_Unknown" fld="21" baseField="0" baseItem="2352336"/>
    <dataField name="Sum of Age_Under_1" fld="22" baseField="0" baseItem="0"/>
    <dataField name="Sum of Age_01_09" fld="23" baseField="0" baseItem="0"/>
    <dataField name="Sum of Age_10_19" fld="24" baseField="0" baseItem="0"/>
    <dataField name="Sum of Age_20_29" fld="25" baseField="0" baseItem="0"/>
    <dataField name="Sum of Age_30_39" fld="26" baseField="0" baseItem="0"/>
    <dataField name="Sum of Age_40_49" fld="27" baseField="0" baseItem="0"/>
    <dataField name="Sum of Age_50_59" fld="28" baseField="0" baseItem="0"/>
    <dataField name="Sum of Age_60_69" fld="29" baseField="0" baseItem="0"/>
    <dataField name="Sum of Age_70_79" fld="30" baseField="0" baseItem="0"/>
    <dataField name="Sum of Age_80_" fld="31" baseField="0" baseItem="0"/>
    <dataField name="Sum of Age_Unknown" fld="32" baseField="0" baseItem="0"/>
    <dataField name="Sum of RaceGrp_White" fld="33" baseField="0" baseItem="0"/>
    <dataField name="Sum of RaceGrp_Black" fld="34" baseField="0" baseItem="0"/>
    <dataField name="Sum of RaceGrp_Hispanic" fld="35" baseField="0" baseItem="0"/>
    <dataField name="Sum of RaceGrp_Asian" fld="36" baseField="0" baseItem="0"/>
    <dataField name="Sum of RaceGrp_Native_Am" fld="37" baseField="0" baseItem="0"/>
    <dataField name="Sum of RaceGrp_Other" fld="38" baseField="0" baseItem="0"/>
    <dataField name="Sum of RaceGrp_Unknown" fld="39" baseField="0" baseItem="0"/>
    <dataField name="Sum of Admt_Home" fld="40" baseField="0" baseItem="0"/>
    <dataField name="Sum of Admt_Resid_Care" fld="41" baseField="0" baseItem="0"/>
    <dataField name="Sum of Admt_Ambul_Surgery" fld="42" baseField="0" baseItem="0"/>
    <dataField name="Sum of Admt_SN_IC" fld="43" baseField="0" baseItem="0"/>
    <dataField name="Sum of Admt_Acute_Inpt_Hosp_Care" fld="44" baseField="0" baseItem="0"/>
    <dataField name="Sum of Admt_Other_Inpt_Hosp_Care" fld="45" baseField="0" baseItem="0"/>
    <dataField name="Sum of Admt_Newborn" fld="46" baseField="0" baseItem="0"/>
    <dataField name="Sum of Admt_Prison_Jail" fld="47" baseField="0" baseItem="0"/>
    <dataField name="Sum of Admt_Other" fld="48" baseField="0" baseItem="0"/>
    <dataField name="Sum of Admt_Unknown" fld="49" baseField="0" baseItem="0"/>
    <dataField name="Sum of Route_Your_ER" fld="50" baseField="0" baseItem="0"/>
    <dataField name="Sum of Route_Not_Your_ER" fld="51" baseField="0" baseItem="0"/>
    <dataField name="Sum of Route_Unknown" fld="52" baseField="0" baseItem="0"/>
    <dataField name="Sum of Adm_Scheduled" fld="53" baseField="0" baseItem="0"/>
    <dataField name="Sum of Adm_Unscheduled" fld="54" baseField="0" baseItem="0"/>
    <dataField name="Sum of Adm_Infant_LT_24_hrs" fld="55" baseField="0" baseItem="29079"/>
    <dataField name="Sum of Adm_Unknown" fld="56" baseField="0" baseItem="0"/>
    <dataField name="Sum of Disp_Routine" fld="57" baseField="0" baseItem="0"/>
    <dataField name="Sum of Disp_Acute_This_Hsp" fld="58" baseField="0" baseItem="0"/>
    <dataField name="Sum of Disp_Other_Care_This_Hsp" fld="59" baseField="0" baseItem="0"/>
    <dataField name="Sum of Disp_SN_IC_This_Hsp" fld="60" baseField="0" baseItem="0"/>
    <dataField name="Sum of Disp_Acute_Another_Hsp" fld="61" baseField="0" baseItem="0"/>
    <dataField name="Sum of Disp_Other_Care_Another_Hsp" fld="62" baseField="0" baseItem="0"/>
    <dataField name="Sum of Disp_SN_IC_Elsewhere" fld="63" baseField="0" baseItem="0"/>
    <dataField name="Sum of Disp_Resid_Care" fld="64" baseField="0" baseItem="0"/>
    <dataField name="Sum of Disp_Prison_Jail" fld="65" baseField="0" baseItem="0"/>
    <dataField name="Sum of Disp_Against_Med_Adv" fld="66" baseField="0" baseItem="0"/>
    <dataField name="Sum of Disp_Died" fld="67" baseField="0" baseItem="0"/>
    <dataField name="Sum of Disp_Home_Health" fld="68" baseField="0" baseItem="0"/>
    <dataField name="Sum of Disp_Other" fld="69" baseField="0" baseItem="0"/>
    <dataField name="Sum of Disp_Unknown" fld="70" baseField="0" baseItem="0"/>
    <dataField name="Sum of DNR_Yes" fld="71" baseField="0" baseItem="0"/>
    <dataField name="Sum of DNR_No" fld="72" baseField="0" baseItem="0"/>
    <dataField name="Sum of DNR_Unknown" fld="73" baseField="0" baseItem="0"/>
    <dataField name="Sum of Payer_Medicare" fld="74" baseField="0" baseItem="0"/>
    <dataField name="Sum of Payer_Medi_Cal" fld="75" baseField="0" baseItem="0"/>
    <dataField name="Sum of Payer_Priv_Coverage" fld="76" baseField="0" baseItem="0"/>
    <dataField name="Sum of Payer_Workers_Comp" fld="77" baseField="0" baseItem="0"/>
    <dataField name="Sum of Payer_County_Indigent_Prog" fld="78" baseField="0" baseItem="0"/>
    <dataField name="Sum of Payer_Other_Government" fld="79" baseField="0" baseItem="0"/>
    <dataField name="Sum of Payer_Other_Indigent" fld="80" baseField="0" baseItem="0"/>
    <dataField name="Sum of Payer_Self_Pay" fld="81" baseField="0" baseItem="0"/>
    <dataField name="Sum of Payer_Other_Payer" fld="82" baseField="0" baseItem="0"/>
    <dataField name="Sum of Payer_Unknown" fld="83" baseField="0" baseItem="0"/>
    <dataField name="Sum of Dx_Infections" fld="84" baseField="0" baseItem="0"/>
    <dataField name="Sum of Dx_Neoplasms" fld="85" baseField="0" baseItem="0"/>
    <dataField name="Sum of Dx_Endocrine_Metabolism" fld="86" baseField="0" baseItem="0"/>
    <dataField name="Sum of Dx_Blood_Bloodforming_organs" fld="87" baseField="0" baseItem="0"/>
    <dataField name="Sum of Dx_Psychoses_Neuroses" fld="88" baseField="0" baseItem="0"/>
    <dataField name="Sum of Dx_Nervous_Sensory_Systems" fld="89" baseField="0" baseItem="0"/>
    <dataField name="Sum of Dx_Circulatory" fld="90" baseField="0" baseItem="0"/>
    <dataField name="Sum of Dx_Respiratory" fld="91" baseField="0" baseItem="0"/>
    <dataField name="Sum of Dx_Digestive" fld="92" baseField="0" baseItem="0"/>
    <dataField name="Sum of Dx_Genitourinary" fld="93" baseField="0" baseItem="0"/>
    <dataField name="Sum of Dx_All_Pregnancies" fld="94" baseField="0" baseItem="0"/>
    <dataField name="Sum of Dx_Skin_disorders" fld="95" baseField="0" baseItem="0"/>
    <dataField name="Sum of Dx_Musculoskeletal" fld="96" baseField="0" baseItem="0"/>
    <dataField name="Sum of Dx_Congenital_anomalies" fld="97" baseField="0" baseItem="0"/>
    <dataField name="Sum of Dx_Perinatal_disorders" fld="98" baseField="0" baseItem="0"/>
    <dataField name="Sum of Dx_Symptoms" fld="99" baseField="0" baseItem="0"/>
    <dataField name="Sum of Dx_Injuries_Drugs_Complications" fld="100" baseField="0" baseItem="0"/>
    <dataField name="Sum of Dx_Other_Reasons" fld="101" baseField="0" baseItem="0"/>
    <dataField name="Sum of Dx_Births" fld="102" baseField="0" baseItem="0"/>
    <dataField name="Sum of Pr_Nervous_System" fld="103" baseField="0" baseItem="0"/>
    <dataField name="Sum of Pr_Endocrine_System" fld="104" baseField="0" baseItem="0"/>
    <dataField name="Sum of Pr_Eye" fld="105" baseField="0" baseItem="0"/>
    <dataField name="Sum of Pr_Ear" fld="106" baseField="0" baseItem="0"/>
    <dataField name="Sum of Pr_Nose_Mouth_Pharynx" fld="107" baseField="0" baseItem="0"/>
    <dataField name="Sum of Pr_Respiratory" fld="108" baseField="0" baseItem="0"/>
    <dataField name="Sum of Pr_Cardiovascular" fld="109" baseField="0" baseItem="0"/>
    <dataField name="Sum of Pr_Blood_Lymph_Organs" fld="110" baseField="0" baseItem="0"/>
    <dataField name="Sum of Pr_Digestive" fld="111" baseField="0" baseItem="0"/>
    <dataField name="Sum of Pr_Urinary" fld="112" baseField="0" baseItem="0"/>
    <dataField name="Sum of Pr_Male_Reproductive_Organs" fld="113" baseField="0" baseItem="0"/>
    <dataField name="Sum of Pr_Female_Reproductive_Organs" fld="114" baseField="0" baseItem="0"/>
    <dataField name="Sum of Pr_OB_Procedures" fld="115" baseField="0" baseItem="0"/>
    <dataField name="Sum of Pr_Musculoskeletal" fld="116" baseField="0" baseItem="0"/>
    <dataField name="Sum of Pr_Skin" fld="117" baseField="0" baseItem="0"/>
    <dataField name="Sum of Pr_Diagnostic_Therapeutic" fld="118" baseField="0" baseItem="0"/>
    <dataField name="Sum of Pr_Other_Interventions" fld="119" baseField="0" baseItem="0"/>
    <dataField name="Sum of Pr_None" fld="120" baseField="0" baseItem="0"/>
    <dataField name="Sum of EC_Rail_Motor_Vehicle" fld="121" baseField="0" baseItem="0"/>
    <dataField name="Sum of EC_Other_Vehicle_Transport" fld="122" baseField="0" baseItem="0"/>
    <dataField name="Sum of EC_Accidental_Poisoning" fld="123" baseField="0" baseItem="0"/>
    <dataField name="Sum of EC_Misadventures_Complication" fld="124" baseField="0" baseItem="0"/>
    <dataField name="Sum of EC_Accidental_Falls" fld="125" baseField="0" baseItem="0"/>
    <dataField name="Sum of EC_Fire_Accidents" fld="126" baseField="0" baseItem="0"/>
    <dataField name="Sum of EC_Natural_Environment" fld="127" baseField="0" baseItem="0"/>
    <dataField name="Sum of EC_Submersion_Suffocation_Foreig" fld="128" baseField="0" baseItem="0"/>
    <dataField name="Sum of EC_Other_Accidents" fld="129" baseField="0" baseItem="0"/>
    <dataField name="Sum of EC_Adverse_Effects_of_Drugs" fld="130" baseField="0" baseItem="0"/>
    <dataField name="Sum of EC_Self_Inflicted" fld="131" baseField="0" baseItem="0"/>
    <dataField name="Sum of EC_Inflicted_by_Others" fld="132" baseField="0" baseItem="0"/>
    <dataField name="Sum of EC_Undetermined" fld="133" baseField="0" baseItem="0"/>
    <dataField name="Sum of EC_War" fld="134" baseField="0" baseItem="0"/>
    <dataField name="Sum of EC_Late_Effects_of_Injury" fld="135" baseField="0" baseItem="0"/>
    <dataField name="Sum of EC_None" fld="136" baseField="0" baseItem="0"/>
    <dataField name="Sum of Dsch_Days" fld="137" baseField="0" baseItem="0"/>
  </dataFields>
  <formats count="2">
    <format dxfId="36">
      <pivotArea outline="0" fieldPosition="0">
        <references count="1">
          <reference field="4294967294" count="1" selected="0">
            <x v="0"/>
          </reference>
        </references>
      </pivotArea>
    </format>
    <format dxfId="35">
      <pivotArea dataOnly="0" labelOnly="1" outline="0" fieldPosition="0">
        <references count="1">
          <reference field="4294967294" count="1">
            <x v="0"/>
          </reference>
        </references>
      </pivotArea>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65185"/>
  <sheetViews>
    <sheetView tabSelected="1" zoomScale="91" zoomScaleNormal="91" workbookViewId="0">
      <selection sqref="A1:K1"/>
    </sheetView>
  </sheetViews>
  <sheetFormatPr defaultColWidth="9.109375" defaultRowHeight="10.199999999999999" x14ac:dyDescent="0.2"/>
  <cols>
    <col min="1" max="1" width="29" style="24" customWidth="1"/>
    <col min="2" max="2" width="9.44140625" style="26" customWidth="1"/>
    <col min="3" max="3" width="6.33203125" style="26" bestFit="1" customWidth="1"/>
    <col min="4" max="4" width="1.6640625" style="24" customWidth="1"/>
    <col min="5" max="5" width="30.6640625" style="24" customWidth="1"/>
    <col min="6" max="6" width="10" style="26" customWidth="1"/>
    <col min="7" max="7" width="6.33203125" style="26" customWidth="1"/>
    <col min="8" max="8" width="1.6640625" style="24" customWidth="1"/>
    <col min="9" max="9" width="34.33203125" style="24" customWidth="1"/>
    <col min="10" max="10" width="12.5546875" style="26" bestFit="1" customWidth="1"/>
    <col min="11" max="11" width="6.33203125" style="24" customWidth="1"/>
    <col min="12" max="16384" width="9.109375" style="24"/>
  </cols>
  <sheetData>
    <row r="1" spans="1:11" ht="23.25" customHeight="1" x14ac:dyDescent="0.25">
      <c r="A1" s="101" t="s">
        <v>1861</v>
      </c>
      <c r="B1" s="101"/>
      <c r="C1" s="101"/>
      <c r="D1" s="101"/>
      <c r="E1" s="101"/>
      <c r="F1" s="101"/>
      <c r="G1" s="101"/>
      <c r="H1" s="101"/>
      <c r="I1" s="101"/>
      <c r="J1" s="101"/>
      <c r="K1" s="101"/>
    </row>
    <row r="2" spans="1:11" ht="10.5" customHeight="1" x14ac:dyDescent="0.3">
      <c r="A2" s="52"/>
      <c r="B2" s="25"/>
      <c r="C2" s="25"/>
      <c r="D2" s="25"/>
      <c r="E2" s="25"/>
      <c r="F2" s="25"/>
      <c r="G2" s="25"/>
      <c r="H2" s="25"/>
      <c r="I2" s="25"/>
    </row>
    <row r="3" spans="1:11" ht="5.25" customHeight="1" x14ac:dyDescent="0.2"/>
    <row r="4" spans="1:11" ht="13.2" x14ac:dyDescent="0.25">
      <c r="A4" s="44" t="s">
        <v>548</v>
      </c>
      <c r="B4" s="28"/>
      <c r="C4" s="28"/>
      <c r="D4" s="28"/>
      <c r="E4" s="28"/>
      <c r="F4" s="28"/>
      <c r="G4" s="27"/>
    </row>
    <row r="5" spans="1:11" ht="13.2" x14ac:dyDescent="0.25">
      <c r="A5" s="44"/>
      <c r="B5" s="28"/>
      <c r="C5" s="28"/>
      <c r="D5" s="28"/>
      <c r="E5" s="28"/>
      <c r="F5" s="28"/>
      <c r="G5" s="27"/>
    </row>
    <row r="6" spans="1:11" ht="13.2" x14ac:dyDescent="0.25">
      <c r="A6" s="45" t="s">
        <v>369</v>
      </c>
      <c r="B6" s="102" t="str">
        <f>IF($F$22=1,Pivot!B11,"")</f>
        <v/>
      </c>
      <c r="C6" s="102"/>
      <c r="D6" s="102"/>
      <c r="E6" s="102"/>
      <c r="F6" s="28"/>
      <c r="G6" s="27"/>
    </row>
    <row r="7" spans="1:11" ht="13.2" x14ac:dyDescent="0.25">
      <c r="A7" s="45" t="s">
        <v>253</v>
      </c>
      <c r="B7" s="100" t="str">
        <f>IF($F$22=1,VLOOKUP($B$6,Data!$A$1:$EJ$451,3,FALSE),IF(Pivot!B1="(All)","",Pivot!B1))</f>
        <v/>
      </c>
      <c r="C7" s="100"/>
      <c r="D7" s="100"/>
      <c r="E7" s="100"/>
      <c r="F7" s="100"/>
      <c r="G7" s="27"/>
    </row>
    <row r="8" spans="1:11" ht="13.2" x14ac:dyDescent="0.25">
      <c r="A8" s="45" t="s">
        <v>191</v>
      </c>
      <c r="B8" s="100" t="str">
        <f>IF($F$22=1,VLOOKUP($B$6,Data!$A$1:$EJ$451,7,FALSE),IF(Pivot!B1="(All)","",Pivot!B1))</f>
        <v/>
      </c>
      <c r="C8" s="100"/>
      <c r="D8" s="100"/>
      <c r="E8" s="100"/>
      <c r="F8" s="100"/>
      <c r="G8" s="27"/>
    </row>
    <row r="9" spans="1:11" ht="13.2" x14ac:dyDescent="0.25">
      <c r="A9" s="45" t="s">
        <v>192</v>
      </c>
      <c r="B9" s="103" t="str">
        <f>IF($F$22=1,VLOOKUP($B$6,Data!$A$1:$EJ$451,4,FALSE),"")</f>
        <v/>
      </c>
      <c r="C9" s="103"/>
      <c r="D9" s="103"/>
      <c r="E9" s="103"/>
      <c r="F9" s="28"/>
      <c r="G9" s="27"/>
    </row>
    <row r="10" spans="1:11" ht="13.2" x14ac:dyDescent="0.25">
      <c r="A10" s="45" t="s">
        <v>193</v>
      </c>
      <c r="B10" s="103" t="str">
        <f>IF($F$22=1,VLOOKUP($B$6,Data!$A$1:$EJ$451,5,FALSE),"")</f>
        <v/>
      </c>
      <c r="C10" s="103"/>
      <c r="D10" s="103"/>
      <c r="E10" s="103"/>
      <c r="F10" s="28"/>
      <c r="G10" s="27"/>
    </row>
    <row r="11" spans="1:11" ht="13.2" x14ac:dyDescent="0.25">
      <c r="A11" s="45" t="s">
        <v>547</v>
      </c>
      <c r="B11" s="103" t="str">
        <f>IF($F$22=1,VLOOKUP($B$6,Data!$A$1:$EJ$451,6,FALSE),"")</f>
        <v/>
      </c>
      <c r="C11" s="103"/>
      <c r="D11" s="103"/>
      <c r="E11" s="103"/>
      <c r="F11" s="28"/>
      <c r="G11" s="27"/>
    </row>
    <row r="12" spans="1:11" ht="13.2" x14ac:dyDescent="0.25">
      <c r="A12" s="45" t="s">
        <v>194</v>
      </c>
      <c r="B12" s="100" t="str">
        <f>IF($F$22=1,VLOOKUP($B$6,Data!$A$1:$EJ$451,11,FALSE),IF(Pivot!B1="(All)"," ",Pivot!B1))</f>
        <v xml:space="preserve"> </v>
      </c>
      <c r="C12" s="100"/>
      <c r="D12" s="100"/>
      <c r="E12" s="100"/>
      <c r="F12" s="100"/>
      <c r="G12" s="27"/>
    </row>
    <row r="13" spans="1:11" ht="13.2" x14ac:dyDescent="0.25">
      <c r="A13" s="45" t="s">
        <v>195</v>
      </c>
      <c r="B13" s="100" t="str">
        <f>IF($F$22=1,VLOOKUP($B$6,Data!$A$1:$EJ$451,12,FALSE),IF(Pivot!B1="(All)","",Pivot!B1))</f>
        <v/>
      </c>
      <c r="C13" s="100"/>
      <c r="D13" s="100"/>
      <c r="E13" s="100"/>
      <c r="F13" s="100"/>
      <c r="G13" s="27"/>
    </row>
    <row r="14" spans="1:11" ht="13.2" x14ac:dyDescent="0.25">
      <c r="A14" s="45" t="s">
        <v>256</v>
      </c>
      <c r="B14" s="100" t="str">
        <f>IF($F$22=1,VLOOKUP($B$6,Data!$A$1:$EJ$451,8,FALSE),IF(Pivot!B1="(All)","",Pivot!B1))</f>
        <v/>
      </c>
      <c r="C14" s="100"/>
      <c r="D14" s="100"/>
      <c r="E14" s="100"/>
      <c r="F14" s="100"/>
      <c r="G14" s="27"/>
      <c r="I14" s="104"/>
      <c r="J14" s="105"/>
    </row>
    <row r="15" spans="1:11" ht="13.2" x14ac:dyDescent="0.25">
      <c r="A15" s="45" t="s">
        <v>187</v>
      </c>
      <c r="B15" s="100" t="str">
        <f>IF($F$22=1,VLOOKUP($B$6,Data!$A$1:$EJ$451,10,FALSE),IF(Pivot!B1="(All)","",Pivot!B1))</f>
        <v/>
      </c>
      <c r="C15" s="100"/>
      <c r="D15" s="100"/>
      <c r="E15" s="100"/>
      <c r="F15" s="100"/>
      <c r="G15" s="27"/>
      <c r="I15" s="106"/>
      <c r="J15" s="106"/>
    </row>
    <row r="16" spans="1:11" ht="13.2" x14ac:dyDescent="0.25">
      <c r="A16" s="45" t="s">
        <v>188</v>
      </c>
      <c r="B16" s="100" t="str">
        <f>IF($F$22=1,VLOOKUP($B$6,Data!$A$1:$EJ$451,9,FALSE),IF(Pivot!B1="(All)","",Pivot!B1))</f>
        <v/>
      </c>
      <c r="C16" s="100"/>
      <c r="D16" s="100"/>
      <c r="E16" s="100"/>
      <c r="F16" s="100"/>
      <c r="G16" s="27"/>
    </row>
    <row r="17" spans="1:11" ht="13.2" x14ac:dyDescent="0.25">
      <c r="A17" s="71" t="s">
        <v>2762</v>
      </c>
      <c r="B17" s="100" t="str">
        <f>IF($F$22=1,VLOOKUP($B$6,Data!$A$1:$EJ$451,140,FALSE),IF(Pivot!B2="(All)","",Pivot!B2))</f>
        <v/>
      </c>
      <c r="C17" s="100"/>
      <c r="D17" s="100"/>
      <c r="E17" s="100"/>
      <c r="F17" s="100"/>
      <c r="G17" s="27"/>
      <c r="I17" s="51"/>
      <c r="J17" s="51"/>
    </row>
    <row r="18" spans="1:11" ht="13.2" customHeight="1" x14ac:dyDescent="0.25">
      <c r="A18" s="71" t="s">
        <v>2763</v>
      </c>
      <c r="B18" s="99" t="str">
        <f>IF($F$22=1,VLOOKUP($B$6,Data!$A$1:$EJ$451,139,FALSE),IF(Pivot!B3="(All)","",Pivot!B3))</f>
        <v/>
      </c>
      <c r="C18" s="99"/>
      <c r="D18" s="99"/>
      <c r="E18" s="99"/>
      <c r="F18" s="85"/>
      <c r="G18" s="27"/>
      <c r="I18" s="51"/>
      <c r="J18" s="51"/>
      <c r="K18" s="57" t="s">
        <v>1860</v>
      </c>
    </row>
    <row r="19" spans="1:11" ht="24.6" customHeight="1" x14ac:dyDescent="0.25">
      <c r="A19" s="71"/>
      <c r="B19" s="99"/>
      <c r="C19" s="99"/>
      <c r="D19" s="99"/>
      <c r="E19" s="99"/>
      <c r="F19" s="85"/>
      <c r="G19" s="27"/>
      <c r="I19" s="69"/>
      <c r="J19" s="69"/>
      <c r="K19" s="68"/>
    </row>
    <row r="20" spans="1:11" ht="10.199999999999999" customHeight="1" x14ac:dyDescent="0.2">
      <c r="A20" s="29"/>
      <c r="B20" s="27"/>
      <c r="C20" s="27"/>
      <c r="D20" s="30"/>
      <c r="E20" s="30"/>
      <c r="F20" s="27"/>
      <c r="G20" s="27"/>
    </row>
    <row r="21" spans="1:11" ht="13.2" x14ac:dyDescent="0.25">
      <c r="A21" s="48" t="s">
        <v>258</v>
      </c>
      <c r="B21" s="49" t="s">
        <v>259</v>
      </c>
      <c r="C21" s="49" t="s">
        <v>260</v>
      </c>
      <c r="D21" s="50"/>
      <c r="E21" s="48" t="s">
        <v>536</v>
      </c>
      <c r="F21" s="49" t="s">
        <v>259</v>
      </c>
      <c r="G21" s="49"/>
      <c r="H21" s="50"/>
      <c r="I21" s="48" t="s">
        <v>537</v>
      </c>
      <c r="J21" s="49" t="s">
        <v>259</v>
      </c>
      <c r="K21" s="49" t="s">
        <v>260</v>
      </c>
    </row>
    <row r="22" spans="1:11" x14ac:dyDescent="0.2">
      <c r="A22" s="31" t="s">
        <v>261</v>
      </c>
      <c r="B22" s="26">
        <f>GETPIVOTDATA("Sum of TOC_Acute",Pivot!$A$9)</f>
        <v>3501007</v>
      </c>
      <c r="C22" s="32">
        <f t="shared" ref="C22:C28" si="0">B22/$B$28</f>
        <v>0.92271165463401417</v>
      </c>
      <c r="E22" s="24" t="s">
        <v>2802</v>
      </c>
      <c r="F22" s="26">
        <f>GETPIVOTDATA("Count of oshpd_id",Pivot!$A$9)</f>
        <v>451</v>
      </c>
      <c r="I22" s="24" t="s">
        <v>538</v>
      </c>
      <c r="J22" s="26">
        <f>GETPIVOTDATA("Sum of Payer_Medicare",Pivot!$A$9)</f>
        <v>1227999</v>
      </c>
      <c r="K22" s="32">
        <f t="shared" ref="K22:K32" si="1">J22/$J$32</f>
        <v>0.3236465934455186</v>
      </c>
    </row>
    <row r="23" spans="1:11" x14ac:dyDescent="0.2">
      <c r="A23" s="31" t="s">
        <v>264</v>
      </c>
      <c r="B23" s="26">
        <f>GETPIVOTDATA("Sum of TOC_SN_IC",Pivot!$A$9)</f>
        <v>29329</v>
      </c>
      <c r="C23" s="32">
        <f t="shared" si="0"/>
        <v>7.7298360496739944E-3</v>
      </c>
      <c r="E23" s="24" t="s">
        <v>254</v>
      </c>
      <c r="F23" s="26">
        <f>B48</f>
        <v>3794259</v>
      </c>
      <c r="I23" s="24" t="s">
        <v>539</v>
      </c>
      <c r="J23" s="26">
        <f>GETPIVOTDATA("Sum of Payer_Medi_Cal",Pivot!$A$9)</f>
        <v>1167930</v>
      </c>
      <c r="K23" s="32">
        <f t="shared" si="1"/>
        <v>0.30781504372790575</v>
      </c>
    </row>
    <row r="24" spans="1:11" x14ac:dyDescent="0.2">
      <c r="A24" s="31" t="s">
        <v>267</v>
      </c>
      <c r="B24" s="26">
        <f>GETPIVOTDATA("Sum of TOC_Psych",Pivot!$A$9)</f>
        <v>218252</v>
      </c>
      <c r="C24" s="32">
        <f t="shared" si="0"/>
        <v>5.7521639930220893E-2</v>
      </c>
      <c r="E24" s="24" t="s">
        <v>255</v>
      </c>
      <c r="F24" s="26">
        <f>GETPIVOTDATA("Sum of Dsch_Days",Pivot!$A$9)</f>
        <v>18692128</v>
      </c>
      <c r="I24" s="24" t="s">
        <v>540</v>
      </c>
      <c r="J24" s="26">
        <f>GETPIVOTDATA("Sum of Payer_Priv_Coverage",Pivot!$A$9)</f>
        <v>1148441</v>
      </c>
      <c r="K24" s="32">
        <f t="shared" si="1"/>
        <v>0.30267859943140413</v>
      </c>
    </row>
    <row r="25" spans="1:11" x14ac:dyDescent="0.2">
      <c r="A25" s="31" t="s">
        <v>270</v>
      </c>
      <c r="B25" s="26">
        <f>GETPIVOTDATA("Sum of TOC_Chem_Dep",Pivot!$A$9)</f>
        <v>10944</v>
      </c>
      <c r="C25" s="32">
        <f t="shared" si="0"/>
        <v>2.8843576571868181E-3</v>
      </c>
      <c r="E25" s="24" t="s">
        <v>257</v>
      </c>
      <c r="F25" s="33">
        <f>F24/F23</f>
        <v>4.9264238419148505</v>
      </c>
      <c r="I25" s="24" t="s">
        <v>541</v>
      </c>
      <c r="J25" s="26">
        <f>GETPIVOTDATA("Sum of Payer_Workers_Comp",Pivot!$A$9)</f>
        <v>18593</v>
      </c>
      <c r="K25" s="32">
        <f t="shared" si="1"/>
        <v>4.9002980555623637E-3</v>
      </c>
    </row>
    <row r="26" spans="1:11" x14ac:dyDescent="0.2">
      <c r="A26" s="31" t="s">
        <v>274</v>
      </c>
      <c r="B26" s="26">
        <f>GETPIVOTDATA("Sum of TOC_Rehab",Pivot!$A$9)</f>
        <v>34698</v>
      </c>
      <c r="C26" s="32">
        <f t="shared" si="0"/>
        <v>9.144868602802286E-3</v>
      </c>
      <c r="I26" s="24" t="s">
        <v>542</v>
      </c>
      <c r="J26" s="26">
        <f>GETPIVOTDATA("Sum of Payer_County_Indigent_Prog",Pivot!$A$9)</f>
        <v>14233</v>
      </c>
      <c r="K26" s="32">
        <f t="shared" si="1"/>
        <v>3.7511935795632298E-3</v>
      </c>
    </row>
    <row r="27" spans="1:11" x14ac:dyDescent="0.2">
      <c r="A27" s="34" t="s">
        <v>277</v>
      </c>
      <c r="B27" s="26">
        <f>GETPIVOTDATA("Sum of TOC_Unknown",Pivot!$A$9)</f>
        <v>29</v>
      </c>
      <c r="C27" s="32">
        <f t="shared" si="0"/>
        <v>7.6431261018291058E-6</v>
      </c>
      <c r="I27" s="24" t="s">
        <v>543</v>
      </c>
      <c r="J27" s="26">
        <f>GETPIVOTDATA("Sum of Payer_Other_Government",Pivot!$A$9)</f>
        <v>76178</v>
      </c>
      <c r="K27" s="32">
        <f t="shared" si="1"/>
        <v>2.0077174489142677E-2</v>
      </c>
    </row>
    <row r="28" spans="1:11" ht="13.8" thickBot="1" x14ac:dyDescent="0.3">
      <c r="B28" s="35">
        <f>SUM(B22:B27)</f>
        <v>3794259</v>
      </c>
      <c r="C28" s="36">
        <f t="shared" si="0"/>
        <v>1</v>
      </c>
      <c r="E28" s="46" t="s">
        <v>366</v>
      </c>
      <c r="F28" s="47" t="s">
        <v>259</v>
      </c>
      <c r="G28" s="47" t="s">
        <v>260</v>
      </c>
      <c r="I28" s="24" t="s">
        <v>544</v>
      </c>
      <c r="J28" s="26">
        <f>GETPIVOTDATA("Sum of Payer_Other_Indigent",Pivot!$A$9)</f>
        <v>5044</v>
      </c>
      <c r="K28" s="32">
        <f t="shared" si="1"/>
        <v>1.3293768295733106E-3</v>
      </c>
    </row>
    <row r="29" spans="1:11" ht="10.8" thickTop="1" x14ac:dyDescent="0.2">
      <c r="E29" s="31" t="s">
        <v>367</v>
      </c>
      <c r="F29" s="26">
        <f>GETPIVOTDATA("Sum of DNR_Yes",Pivot!$A$9)</f>
        <v>166513</v>
      </c>
      <c r="G29" s="32">
        <f>F29/$F$32</f>
        <v>4.3885512296340343E-2</v>
      </c>
      <c r="I29" s="24" t="s">
        <v>545</v>
      </c>
      <c r="J29" s="26">
        <f>GETPIVOTDATA("Sum of Payer_Self_Pay",Pivot!$A$9)</f>
        <v>113516</v>
      </c>
      <c r="K29" s="32">
        <f t="shared" si="1"/>
        <v>2.9917831123283889E-2</v>
      </c>
    </row>
    <row r="30" spans="1:11" x14ac:dyDescent="0.2">
      <c r="E30" s="31" t="s">
        <v>368</v>
      </c>
      <c r="F30" s="26">
        <f>GETPIVOTDATA("Sum of DNR_No",Pivot!$A$9)</f>
        <v>3627341</v>
      </c>
      <c r="G30" s="32">
        <f>F30/$F$32</f>
        <v>0.9560077474943065</v>
      </c>
      <c r="I30" s="24" t="s">
        <v>546</v>
      </c>
      <c r="J30" s="26">
        <f>GETPIVOTDATA("Sum of Payer_Other_Payer",Pivot!$A$9)</f>
        <v>21880</v>
      </c>
      <c r="K30" s="32">
        <f t="shared" si="1"/>
        <v>5.7666068657938217E-3</v>
      </c>
    </row>
    <row r="31" spans="1:11" x14ac:dyDescent="0.2">
      <c r="E31" s="34" t="s">
        <v>365</v>
      </c>
      <c r="F31" s="26">
        <f>GETPIVOTDATA("Sum of DNR_Unknown",Pivot!$A$9)</f>
        <v>405</v>
      </c>
      <c r="G31" s="32">
        <f>F31/$F$32</f>
        <v>1.0674020935313061E-4</v>
      </c>
      <c r="I31" s="43" t="s">
        <v>277</v>
      </c>
      <c r="J31" s="26">
        <f>GETPIVOTDATA("Sum of Payer_Unknown",Pivot!$A$9)</f>
        <v>445</v>
      </c>
      <c r="K31" s="32">
        <f t="shared" si="1"/>
        <v>1.1728245225220524E-4</v>
      </c>
    </row>
    <row r="32" spans="1:11" ht="13.2" thickBot="1" x14ac:dyDescent="0.3">
      <c r="F32" s="37">
        <f>SUM(F29:F31)</f>
        <v>3794259</v>
      </c>
      <c r="G32" s="36">
        <f>SUM(G29:G31)</f>
        <v>0.99999999999999989</v>
      </c>
      <c r="I32" s="38"/>
      <c r="J32" s="37">
        <f>SUM(J22:J31)</f>
        <v>3794259</v>
      </c>
      <c r="K32" s="36">
        <f t="shared" si="1"/>
        <v>1</v>
      </c>
    </row>
    <row r="33" spans="1:11" ht="13.2" thickTop="1" x14ac:dyDescent="0.25">
      <c r="F33" s="27"/>
      <c r="G33" s="39"/>
      <c r="I33" s="38"/>
      <c r="J33" s="27"/>
      <c r="K33" s="39"/>
    </row>
    <row r="34" spans="1:11" ht="12.6" x14ac:dyDescent="0.25">
      <c r="F34" s="27"/>
      <c r="G34" s="39"/>
      <c r="I34" s="38"/>
      <c r="J34" s="27"/>
      <c r="K34" s="39"/>
    </row>
    <row r="35" spans="1:11" ht="12.6" x14ac:dyDescent="0.25">
      <c r="I35" s="38"/>
      <c r="J35" s="27"/>
      <c r="K35" s="39"/>
    </row>
    <row r="36" spans="1:11" ht="13.2" x14ac:dyDescent="0.25">
      <c r="A36" s="48" t="s">
        <v>262</v>
      </c>
      <c r="B36" s="49" t="s">
        <v>259</v>
      </c>
      <c r="C36" s="49" t="s">
        <v>260</v>
      </c>
      <c r="D36" s="50"/>
      <c r="E36" s="48" t="s">
        <v>263</v>
      </c>
      <c r="F36" s="49" t="s">
        <v>259</v>
      </c>
      <c r="G36" s="49" t="s">
        <v>260</v>
      </c>
      <c r="H36" s="50"/>
      <c r="I36" s="48" t="s">
        <v>283</v>
      </c>
      <c r="J36" s="49" t="s">
        <v>259</v>
      </c>
      <c r="K36" s="49" t="s">
        <v>260</v>
      </c>
    </row>
    <row r="37" spans="1:11" x14ac:dyDescent="0.2">
      <c r="A37" s="40" t="s">
        <v>265</v>
      </c>
      <c r="B37" s="26">
        <f>GETPIVOTDATA("Sum of Age_Under_1",Pivot!$A$9)</f>
        <v>547132</v>
      </c>
      <c r="C37" s="32">
        <f t="shared" ref="C37:C48" si="2">B37/$B$48</f>
        <v>0.1441999610464125</v>
      </c>
      <c r="E37" s="31" t="s">
        <v>266</v>
      </c>
      <c r="F37" s="26">
        <f>GETPIVOTDATA("Sum of RaceGrp_White",Pivot!$A$9)</f>
        <v>1750114</v>
      </c>
      <c r="G37" s="32">
        <f t="shared" ref="G37:G44" si="3">F37/$F$44</f>
        <v>0.46125317222677736</v>
      </c>
      <c r="I37" s="31" t="s">
        <v>285</v>
      </c>
      <c r="J37" s="26">
        <f>GETPIVOTDATA("Sum of Sex_Male",Pivot!$A$9)</f>
        <v>1622126</v>
      </c>
      <c r="K37" s="32">
        <f>J37/$J$41</f>
        <v>0.42752115762260828</v>
      </c>
    </row>
    <row r="38" spans="1:11" x14ac:dyDescent="0.2">
      <c r="A38" s="40" t="s">
        <v>268</v>
      </c>
      <c r="B38" s="26">
        <f>GETPIVOTDATA("Sum of Age_01_09",Pivot!$A$9)</f>
        <v>81548</v>
      </c>
      <c r="C38" s="32">
        <f t="shared" si="2"/>
        <v>2.1492470598343444E-2</v>
      </c>
      <c r="E38" s="31" t="s">
        <v>269</v>
      </c>
      <c r="F38" s="26">
        <f>GETPIVOTDATA("Sum of RaceGrp_Black",Pivot!$A$9)</f>
        <v>327392</v>
      </c>
      <c r="G38" s="32">
        <f t="shared" si="3"/>
        <v>8.6286149680346022E-2</v>
      </c>
      <c r="I38" s="31" t="s">
        <v>287</v>
      </c>
      <c r="J38" s="26">
        <f>GETPIVOTDATA("Sum of Sex_Female",Pivot!$A$9)</f>
        <v>2171879</v>
      </c>
      <c r="K38" s="32">
        <f>J38/$J$41</f>
        <v>0.57241189913498258</v>
      </c>
    </row>
    <row r="39" spans="1:11" x14ac:dyDescent="0.2">
      <c r="A39" s="40" t="s">
        <v>272</v>
      </c>
      <c r="B39" s="26">
        <f>GETPIVOTDATA("Sum of Age_10_19",Pivot!$A$9)</f>
        <v>145652</v>
      </c>
      <c r="C39" s="32">
        <f t="shared" si="2"/>
        <v>3.8387469068400445E-2</v>
      </c>
      <c r="E39" s="31" t="s">
        <v>273</v>
      </c>
      <c r="F39" s="26">
        <f>GETPIVOTDATA("Sum of RaceGrp_Hispanic",Pivot!$A$9)</f>
        <v>1179101</v>
      </c>
      <c r="G39" s="32">
        <f t="shared" si="3"/>
        <v>0.31075922861354482</v>
      </c>
      <c r="I39" s="29" t="s">
        <v>281</v>
      </c>
      <c r="J39" s="93">
        <f>GETPIVOTDATA("Sum of Sex_Other",Pivot!$A$9)</f>
        <v>104</v>
      </c>
      <c r="K39" s="32">
        <f>J39/$J$41</f>
        <v>2.7409831537594032E-5</v>
      </c>
    </row>
    <row r="40" spans="1:11" x14ac:dyDescent="0.2">
      <c r="A40" s="40" t="s">
        <v>275</v>
      </c>
      <c r="B40" s="26">
        <f>GETPIVOTDATA("Sum of Age_20_29",Pivot!$A$9)</f>
        <v>413414</v>
      </c>
      <c r="C40" s="32">
        <f t="shared" si="2"/>
        <v>0.10895777014695096</v>
      </c>
      <c r="E40" s="31" t="s">
        <v>276</v>
      </c>
      <c r="F40" s="26">
        <f>GETPIVOTDATA("Sum of RaceGrp_Asian",Pivot!$A$9)</f>
        <v>358783</v>
      </c>
      <c r="G40" s="32">
        <f t="shared" si="3"/>
        <v>9.4559438351467309E-2</v>
      </c>
      <c r="I40" s="34" t="s">
        <v>277</v>
      </c>
      <c r="J40" s="92">
        <f>GETPIVOTDATA("Sum of Sex_Unknown",Pivot!$A$9)</f>
        <v>150</v>
      </c>
      <c r="K40" s="70">
        <f>J40/$J$41</f>
        <v>3.9533410871529856E-5</v>
      </c>
    </row>
    <row r="41" spans="1:11" ht="10.8" thickBot="1" x14ac:dyDescent="0.25">
      <c r="A41" s="40" t="s">
        <v>278</v>
      </c>
      <c r="B41" s="26">
        <f>GETPIVOTDATA("Sum of Age_30_39",Pivot!$A$9)</f>
        <v>438809</v>
      </c>
      <c r="C41" s="32">
        <f t="shared" si="2"/>
        <v>0.11565077660750096</v>
      </c>
      <c r="E41" s="31" t="s">
        <v>279</v>
      </c>
      <c r="F41" s="26">
        <f>GETPIVOTDATA("Sum of RaceGrp_Native_Am",Pivot!$A$9)</f>
        <v>11290</v>
      </c>
      <c r="G41" s="32">
        <f t="shared" si="3"/>
        <v>2.9755480582638136E-3</v>
      </c>
      <c r="J41" s="94">
        <f>SUM(J37:J40)</f>
        <v>3794259</v>
      </c>
      <c r="K41" s="36">
        <f>J41/$J$41</f>
        <v>1</v>
      </c>
    </row>
    <row r="42" spans="1:11" ht="10.8" thickTop="1" x14ac:dyDescent="0.2">
      <c r="A42" s="40" t="s">
        <v>280</v>
      </c>
      <c r="B42" s="26">
        <f>GETPIVOTDATA("Sum of Age_40_49",Pivot!$A$9)</f>
        <v>315149</v>
      </c>
      <c r="C42" s="32">
        <f t="shared" si="2"/>
        <v>8.3059432685011744E-2</v>
      </c>
      <c r="E42" s="29" t="s">
        <v>281</v>
      </c>
      <c r="F42" s="26">
        <f>GETPIVOTDATA("Sum of RaceGrp_Other",Pivot!$A$9)</f>
        <v>134536</v>
      </c>
      <c r="G42" s="32">
        <f t="shared" si="3"/>
        <v>3.5457779766747605E-2</v>
      </c>
      <c r="J42" s="24"/>
    </row>
    <row r="43" spans="1:11" x14ac:dyDescent="0.2">
      <c r="A43" s="40" t="s">
        <v>282</v>
      </c>
      <c r="B43" s="26">
        <f>GETPIVOTDATA("Sum of Age_50_59",Pivot!$A$9)</f>
        <v>461203</v>
      </c>
      <c r="C43" s="32">
        <f t="shared" si="2"/>
        <v>0.12155285129454789</v>
      </c>
      <c r="E43" s="34" t="s">
        <v>277</v>
      </c>
      <c r="F43" s="26">
        <f>GETPIVOTDATA("Sum of RaceGrp_Unknown",Pivot!$A$9)</f>
        <v>33043</v>
      </c>
      <c r="G43" s="32">
        <f t="shared" si="3"/>
        <v>8.7086833028530743E-3</v>
      </c>
      <c r="J43" s="24"/>
    </row>
    <row r="44" spans="1:11" ht="10.8" thickBot="1" x14ac:dyDescent="0.25">
      <c r="A44" s="40" t="s">
        <v>284</v>
      </c>
      <c r="B44" s="26">
        <f>GETPIVOTDATA("Sum of Age_60_69",Pivot!$A$9)</f>
        <v>491609</v>
      </c>
      <c r="C44" s="32">
        <f t="shared" si="2"/>
        <v>0.12956653723427947</v>
      </c>
      <c r="F44" s="37">
        <f>SUM(F37:F43)</f>
        <v>3794259</v>
      </c>
      <c r="G44" s="36">
        <f t="shared" si="3"/>
        <v>1</v>
      </c>
      <c r="J44" s="24"/>
    </row>
    <row r="45" spans="1:11" ht="10.8" thickTop="1" x14ac:dyDescent="0.2">
      <c r="A45" s="40" t="s">
        <v>286</v>
      </c>
      <c r="B45" s="26">
        <f>GETPIVOTDATA("Sum of Age_70_79",Pivot!$A$9)</f>
        <v>425891</v>
      </c>
      <c r="C45" s="32">
        <f t="shared" si="2"/>
        <v>0.11224615926324481</v>
      </c>
      <c r="F45" s="24"/>
      <c r="G45" s="24"/>
      <c r="J45" s="24"/>
    </row>
    <row r="46" spans="1:11" x14ac:dyDescent="0.2">
      <c r="A46" s="40" t="s">
        <v>288</v>
      </c>
      <c r="B46" s="26">
        <f>GETPIVOTDATA("Sum of Age_80_",Pivot!$A$9)</f>
        <v>473789</v>
      </c>
      <c r="C46" s="32">
        <f t="shared" si="2"/>
        <v>0.12486996802274172</v>
      </c>
      <c r="F46" s="27"/>
      <c r="G46" s="27"/>
      <c r="J46" s="24"/>
    </row>
    <row r="47" spans="1:11" x14ac:dyDescent="0.2">
      <c r="A47" s="41" t="s">
        <v>277</v>
      </c>
      <c r="B47" s="26">
        <f>GETPIVOTDATA("Sum of Age_Unknown",Pivot!$A$9)</f>
        <v>63</v>
      </c>
      <c r="C47" s="32">
        <f t="shared" si="2"/>
        <v>1.660403256604254E-5</v>
      </c>
      <c r="J47" s="24"/>
    </row>
    <row r="48" spans="1:11" ht="10.8" thickBot="1" x14ac:dyDescent="0.25">
      <c r="A48" s="42"/>
      <c r="B48" s="37">
        <f>SUM(B37:B47)</f>
        <v>3794259</v>
      </c>
      <c r="C48" s="36">
        <f t="shared" si="2"/>
        <v>1</v>
      </c>
      <c r="J48" s="24"/>
    </row>
    <row r="49" spans="1:11" ht="10.8" thickTop="1" x14ac:dyDescent="0.2"/>
    <row r="50" spans="1:11" x14ac:dyDescent="0.2">
      <c r="I50" s="42"/>
    </row>
    <row r="51" spans="1:11" x14ac:dyDescent="0.2">
      <c r="I51" s="42"/>
    </row>
    <row r="52" spans="1:11" x14ac:dyDescent="0.2">
      <c r="I52" s="42"/>
    </row>
    <row r="53" spans="1:11" ht="13.2" x14ac:dyDescent="0.25">
      <c r="A53" s="48" t="s">
        <v>289</v>
      </c>
      <c r="B53" s="49" t="s">
        <v>259</v>
      </c>
      <c r="C53" s="49" t="s">
        <v>260</v>
      </c>
      <c r="D53" s="50"/>
      <c r="E53" s="48" t="s">
        <v>291</v>
      </c>
      <c r="F53" s="49" t="s">
        <v>259</v>
      </c>
      <c r="G53" s="49" t="s">
        <v>260</v>
      </c>
      <c r="H53" s="50"/>
      <c r="I53" s="48" t="s">
        <v>290</v>
      </c>
      <c r="J53" s="49" t="s">
        <v>259</v>
      </c>
      <c r="K53" s="49" t="s">
        <v>260</v>
      </c>
    </row>
    <row r="54" spans="1:11" x14ac:dyDescent="0.2">
      <c r="A54" s="31" t="s">
        <v>292</v>
      </c>
      <c r="B54" s="26">
        <f>GETPIVOTDATA("Sum of Admt_Home",Pivot!$A$9)</f>
        <v>2867208</v>
      </c>
      <c r="C54" s="32">
        <f t="shared" ref="C54:C64" si="4">B54/$B$64</f>
        <v>0.75567007945424913</v>
      </c>
      <c r="E54" s="31" t="s">
        <v>294</v>
      </c>
      <c r="F54" s="26">
        <f>GETPIVOTDATA("Sum of Route_Your_ER",Pivot!$A$9)</f>
        <v>1817236</v>
      </c>
      <c r="G54" s="32">
        <f>F54/$F$57</f>
        <v>0.47894358292356953</v>
      </c>
      <c r="I54" s="31" t="s">
        <v>293</v>
      </c>
      <c r="J54" s="26">
        <f>GETPIVOTDATA("Sum of Disp_Routine",Pivot!$A$9)</f>
        <v>2766491</v>
      </c>
      <c r="K54" s="32">
        <f t="shared" ref="K54:K68" si="5">J54/$J$68</f>
        <v>0.72912550250259667</v>
      </c>
    </row>
    <row r="55" spans="1:11" x14ac:dyDescent="0.2">
      <c r="A55" s="31" t="s">
        <v>295</v>
      </c>
      <c r="B55" s="26">
        <f>GETPIVOTDATA("Sum of Admt_Resid_Care",Pivot!$A$9)</f>
        <v>28830</v>
      </c>
      <c r="C55" s="32">
        <f t="shared" si="4"/>
        <v>7.5983215695080387E-3</v>
      </c>
      <c r="E55" s="31" t="s">
        <v>297</v>
      </c>
      <c r="F55" s="26">
        <f>GETPIVOTDATA("Sum of Route_Not_Your_ER",Pivot!$A$9)</f>
        <v>1976689</v>
      </c>
      <c r="G55" s="32">
        <f>F55/$F$57</f>
        <v>0.5209683893482232</v>
      </c>
      <c r="I55" s="31" t="s">
        <v>296</v>
      </c>
      <c r="J55" s="26">
        <f>GETPIVOTDATA("Sum of Disp_Acute_This_Hsp",Pivot!$A$9)</f>
        <v>7425</v>
      </c>
      <c r="K55" s="32">
        <f t="shared" si="5"/>
        <v>1.9569038381407277E-3</v>
      </c>
    </row>
    <row r="56" spans="1:11" x14ac:dyDescent="0.2">
      <c r="A56" s="31" t="s">
        <v>298</v>
      </c>
      <c r="B56" s="26">
        <f>GETPIVOTDATA("Sum of Admt_Ambul_Surgery",Pivot!$A$9)</f>
        <v>16595</v>
      </c>
      <c r="C56" s="32">
        <f t="shared" si="4"/>
        <v>4.3737130227535868E-3</v>
      </c>
      <c r="E56" s="34" t="s">
        <v>277</v>
      </c>
      <c r="F56" s="27">
        <f>GETPIVOTDATA("Sum of Route_Unknown",Pivot!$A$9)</f>
        <v>334</v>
      </c>
      <c r="G56" s="32">
        <f>F56/$F$57</f>
        <v>8.8027728207273144E-5</v>
      </c>
      <c r="I56" s="31" t="s">
        <v>299</v>
      </c>
      <c r="J56" s="26">
        <f>GETPIVOTDATA("Sum of Disp_Other_Care_This_Hsp",Pivot!$A$9)</f>
        <v>23189</v>
      </c>
      <c r="K56" s="32">
        <f t="shared" si="5"/>
        <v>6.1116017646660392E-3</v>
      </c>
    </row>
    <row r="57" spans="1:11" ht="10.8" thickBot="1" x14ac:dyDescent="0.25">
      <c r="A57" s="31" t="s">
        <v>264</v>
      </c>
      <c r="B57" s="26">
        <f>GETPIVOTDATA("Sum of Admt_SN_IC",Pivot!$A$9)</f>
        <v>80957</v>
      </c>
      <c r="C57" s="32">
        <f t="shared" si="4"/>
        <v>2.1336708959509617E-2</v>
      </c>
      <c r="F57" s="37">
        <f>SUM(F54:F56)</f>
        <v>3794259</v>
      </c>
      <c r="G57" s="36">
        <f>F57/$F$57</f>
        <v>1</v>
      </c>
      <c r="I57" s="31" t="s">
        <v>300</v>
      </c>
      <c r="J57" s="26">
        <f>GETPIVOTDATA("Sum of Disp_SN_IC_This_Hsp",Pivot!$A$9)</f>
        <v>19671</v>
      </c>
      <c r="K57" s="32">
        <f t="shared" si="5"/>
        <v>5.1844115016924253E-3</v>
      </c>
    </row>
    <row r="58" spans="1:11" ht="10.8" thickTop="1" x14ac:dyDescent="0.2">
      <c r="A58" s="31" t="s">
        <v>301</v>
      </c>
      <c r="B58" s="26">
        <f>GETPIVOTDATA("Sum of Admt_Acute_Inpt_Hosp_Care",Pivot!$A$9)</f>
        <v>176291</v>
      </c>
      <c r="C58" s="32">
        <f t="shared" si="4"/>
        <v>4.6462563573019131E-2</v>
      </c>
      <c r="G58" s="24"/>
      <c r="I58" s="31" t="s">
        <v>302</v>
      </c>
      <c r="J58" s="26">
        <f>GETPIVOTDATA("Sum of Disp_Acute_Another_Hsp",Pivot!$A$9)</f>
        <v>81682</v>
      </c>
      <c r="K58" s="32">
        <f t="shared" si="5"/>
        <v>2.1527787112055344E-2</v>
      </c>
    </row>
    <row r="59" spans="1:11" x14ac:dyDescent="0.2">
      <c r="A59" s="31" t="s">
        <v>303</v>
      </c>
      <c r="B59" s="26">
        <f>GETPIVOTDATA("Sum of Admt_Other_Inpt_Hosp_Care",Pivot!$A$9)</f>
        <v>28242</v>
      </c>
      <c r="C59" s="32">
        <f t="shared" si="4"/>
        <v>7.4433505988916416E-3</v>
      </c>
      <c r="I59" s="31" t="s">
        <v>304</v>
      </c>
      <c r="J59" s="26">
        <f>GETPIVOTDATA("Sum of Disp_Other_Care_Another_Hsp",Pivot!$A$9)</f>
        <v>36120</v>
      </c>
      <c r="K59" s="32">
        <f t="shared" si="5"/>
        <v>9.5196453378643894E-3</v>
      </c>
    </row>
    <row r="60" spans="1:11" ht="13.2" x14ac:dyDescent="0.25">
      <c r="A60" s="31" t="s">
        <v>306</v>
      </c>
      <c r="B60" s="26">
        <f>GETPIVOTDATA("Sum of Admt_Newborn",Pivot!$A$9)</f>
        <v>490174</v>
      </c>
      <c r="C60" s="32">
        <f t="shared" si="4"/>
        <v>0.12918833427027518</v>
      </c>
      <c r="E60" s="48" t="s">
        <v>305</v>
      </c>
      <c r="F60" s="49" t="s">
        <v>259</v>
      </c>
      <c r="G60" s="49" t="s">
        <v>260</v>
      </c>
      <c r="I60" s="31" t="s">
        <v>307</v>
      </c>
      <c r="J60" s="26">
        <f>GETPIVOTDATA("Sum of Disp_SN_IC_Elsewhere",Pivot!$A$9)</f>
        <v>327423</v>
      </c>
      <c r="K60" s="32">
        <f t="shared" si="5"/>
        <v>8.6294319918592807E-2</v>
      </c>
    </row>
    <row r="61" spans="1:11" x14ac:dyDescent="0.2">
      <c r="A61" s="31" t="s">
        <v>309</v>
      </c>
      <c r="B61" s="26">
        <f>GETPIVOTDATA("Sum of Admt_Prison_Jail",Pivot!$A$9)</f>
        <v>15209</v>
      </c>
      <c r="C61" s="32">
        <f t="shared" si="4"/>
        <v>4.0084243063006507E-3</v>
      </c>
      <c r="E61" s="31" t="s">
        <v>308</v>
      </c>
      <c r="F61" s="26">
        <f>GETPIVOTDATA("Sum of Adm_Scheduled",Pivot!$A$9)</f>
        <v>709313</v>
      </c>
      <c r="G61" s="32">
        <f>F61/$F$65</f>
        <v>0.18694374843678305</v>
      </c>
      <c r="I61" s="31" t="s">
        <v>295</v>
      </c>
      <c r="J61" s="26">
        <f>GETPIVOTDATA("Sum of Disp_Resid_Care",Pivot!$A$9)</f>
        <v>27052</v>
      </c>
      <c r="K61" s="32">
        <f t="shared" si="5"/>
        <v>7.1297188726441715E-3</v>
      </c>
    </row>
    <row r="62" spans="1:11" x14ac:dyDescent="0.2">
      <c r="A62" s="31" t="s">
        <v>281</v>
      </c>
      <c r="B62" s="26">
        <f>GETPIVOTDATA("Sum of Admt_Other",Pivot!$A$9)</f>
        <v>90595</v>
      </c>
      <c r="C62" s="32">
        <f t="shared" si="4"/>
        <v>2.3876862386041649E-2</v>
      </c>
      <c r="E62" s="31" t="s">
        <v>310</v>
      </c>
      <c r="F62" s="26">
        <f>GETPIVOTDATA("Sum of Adm_Unscheduled",Pivot!$A$9)</f>
        <v>2587118</v>
      </c>
      <c r="G62" s="32">
        <f>F62/$F$65</f>
        <v>0.68185065911420384</v>
      </c>
      <c r="I62" s="31" t="s">
        <v>309</v>
      </c>
      <c r="J62" s="26">
        <f>GETPIVOTDATA("Sum of Disp_Prison_Jail",Pivot!$A$9)</f>
        <v>15737</v>
      </c>
      <c r="K62" s="32">
        <f t="shared" si="5"/>
        <v>4.1475819125684358E-3</v>
      </c>
    </row>
    <row r="63" spans="1:11" x14ac:dyDescent="0.2">
      <c r="A63" s="34" t="s">
        <v>277</v>
      </c>
      <c r="B63" s="26">
        <f>GETPIVOTDATA("Sum of Admt_Unknown",Pivot!$A$9)</f>
        <v>158</v>
      </c>
      <c r="C63" s="32">
        <f t="shared" si="4"/>
        <v>4.1641859451344779E-5</v>
      </c>
      <c r="E63" s="31" t="s">
        <v>311</v>
      </c>
      <c r="F63" s="26">
        <f>GETPIVOTDATA("Sum of Adm_Infant_LT_24_hrs",Pivot!$A$9)</f>
        <v>496666</v>
      </c>
      <c r="G63" s="32">
        <f>F63/$F$65</f>
        <v>0.13089934029279499</v>
      </c>
      <c r="I63" s="31" t="s">
        <v>312</v>
      </c>
      <c r="J63" s="26">
        <f>GETPIVOTDATA("Sum of Disp_Against_Med_Adv",Pivot!$A$9)</f>
        <v>48937</v>
      </c>
      <c r="K63" s="32">
        <f t="shared" si="5"/>
        <v>1.2897643518800378E-2</v>
      </c>
    </row>
    <row r="64" spans="1:11" ht="10.8" thickBot="1" x14ac:dyDescent="0.25">
      <c r="B64" s="37">
        <f>SUM(B54:B63)</f>
        <v>3794259</v>
      </c>
      <c r="C64" s="36">
        <f t="shared" si="4"/>
        <v>1</v>
      </c>
      <c r="E64" s="34" t="s">
        <v>277</v>
      </c>
      <c r="F64" s="26">
        <f>GETPIVOTDATA("Sum of Adm_Unknown",Pivot!$A$9)</f>
        <v>1162</v>
      </c>
      <c r="G64" s="32">
        <f>F64/$F$65</f>
        <v>3.0625215621811794E-4</v>
      </c>
      <c r="I64" s="31" t="s">
        <v>313</v>
      </c>
      <c r="J64" s="26">
        <f>GETPIVOTDATA("Sum of Disp_Died",Pivot!$A$9)</f>
        <v>72592</v>
      </c>
      <c r="K64" s="32">
        <f t="shared" si="5"/>
        <v>1.9132062413240634E-2</v>
      </c>
    </row>
    <row r="65" spans="1:11" ht="11.4" thickTop="1" thickBot="1" x14ac:dyDescent="0.25">
      <c r="F65" s="37">
        <f>SUM(F61:F64)</f>
        <v>3794259</v>
      </c>
      <c r="G65" s="36">
        <f>F65/$F$65</f>
        <v>1</v>
      </c>
      <c r="I65" s="31" t="s">
        <v>314</v>
      </c>
      <c r="J65" s="26">
        <f>GETPIVOTDATA("Sum of Disp_Home_Health",Pivot!$A$9)</f>
        <v>358892</v>
      </c>
      <c r="K65" s="32">
        <f t="shared" si="5"/>
        <v>9.4588165963367291E-2</v>
      </c>
    </row>
    <row r="66" spans="1:11" ht="10.8" thickTop="1" x14ac:dyDescent="0.2">
      <c r="F66" s="24"/>
      <c r="G66" s="24"/>
      <c r="I66" s="31" t="s">
        <v>281</v>
      </c>
      <c r="J66" s="26">
        <f>GETPIVOTDATA("Sum of Disp_Other",Pivot!$A$9)</f>
        <v>8121</v>
      </c>
      <c r="K66" s="32">
        <f t="shared" si="5"/>
        <v>2.1403388645846264E-3</v>
      </c>
    </row>
    <row r="67" spans="1:11" x14ac:dyDescent="0.2">
      <c r="F67" s="24"/>
      <c r="G67" s="24"/>
      <c r="I67" s="34" t="s">
        <v>277</v>
      </c>
      <c r="J67" s="26">
        <f>GETPIVOTDATA("Sum of Disp_Unknown",Pivot!$A$9)</f>
        <v>927</v>
      </c>
      <c r="K67" s="32">
        <f t="shared" si="5"/>
        <v>2.4431647918605451E-4</v>
      </c>
    </row>
    <row r="68" spans="1:11" ht="10.8" thickBot="1" x14ac:dyDescent="0.25">
      <c r="F68" s="24"/>
      <c r="G68" s="24"/>
      <c r="J68" s="35">
        <f>SUM(J54:J67)</f>
        <v>3794259</v>
      </c>
      <c r="K68" s="36">
        <f t="shared" si="5"/>
        <v>1</v>
      </c>
    </row>
    <row r="69" spans="1:11" ht="10.8" thickTop="1" x14ac:dyDescent="0.2">
      <c r="F69" s="24"/>
      <c r="G69" s="24"/>
      <c r="J69" s="53"/>
      <c r="K69" s="39"/>
    </row>
    <row r="70" spans="1:11" x14ac:dyDescent="0.2">
      <c r="F70" s="24"/>
      <c r="G70" s="24"/>
      <c r="J70" s="53"/>
      <c r="K70" s="39"/>
    </row>
    <row r="72" spans="1:11" ht="13.2" x14ac:dyDescent="0.25">
      <c r="A72" s="48" t="s">
        <v>271</v>
      </c>
      <c r="B72" s="49" t="s">
        <v>259</v>
      </c>
      <c r="C72" s="49" t="s">
        <v>260</v>
      </c>
      <c r="D72" s="50"/>
      <c r="E72" s="48" t="s">
        <v>315</v>
      </c>
      <c r="F72" s="49" t="s">
        <v>259</v>
      </c>
      <c r="G72" s="49" t="s">
        <v>260</v>
      </c>
      <c r="H72" s="50"/>
      <c r="I72" s="48" t="s">
        <v>316</v>
      </c>
      <c r="J72" s="49" t="s">
        <v>259</v>
      </c>
      <c r="K72" s="49" t="s">
        <v>260</v>
      </c>
    </row>
    <row r="73" spans="1:11" x14ac:dyDescent="0.2">
      <c r="A73" s="31" t="s">
        <v>317</v>
      </c>
      <c r="B73" s="26">
        <f>GETPIVOTDATA("Sum of Dx_Infections",Pivot!$A$9)</f>
        <v>240338</v>
      </c>
      <c r="C73" s="32">
        <f t="shared" ref="C73:C93" si="6">B73/$B$93</f>
        <v>6.3342539346944948E-2</v>
      </c>
      <c r="E73" s="31" t="s">
        <v>318</v>
      </c>
      <c r="F73" s="26">
        <f>GETPIVOTDATA("Sum of Pr_Nervous_System",Pivot!$A$9)</f>
        <v>61497</v>
      </c>
      <c r="G73" s="32">
        <f t="shared" ref="G73:G91" si="7">F73/$F$91</f>
        <v>1.6207907789109809E-2</v>
      </c>
      <c r="I73" s="24" t="s">
        <v>319</v>
      </c>
      <c r="J73" s="26">
        <f>GETPIVOTDATA("Sum of EC_Rail_Motor_Vehicle",Pivot!$A$9)</f>
        <v>28306</v>
      </c>
      <c r="K73" s="32">
        <f t="shared" ref="K73:K89" si="8">J73/$J$89</f>
        <v>7.4602181875301609E-3</v>
      </c>
    </row>
    <row r="74" spans="1:11" x14ac:dyDescent="0.2">
      <c r="A74" s="31" t="s">
        <v>320</v>
      </c>
      <c r="B74" s="26">
        <f>GETPIVOTDATA("Sum of Dx_Neoplasms",Pivot!$A$9)</f>
        <v>140587</v>
      </c>
      <c r="C74" s="32">
        <f t="shared" si="6"/>
        <v>3.705255756130512E-2</v>
      </c>
      <c r="E74" s="31" t="s">
        <v>321</v>
      </c>
      <c r="F74" s="26">
        <f>GETPIVOTDATA("Sum of Pr_Endocrine_System",Pivot!$A$9)</f>
        <v>7994</v>
      </c>
      <c r="G74" s="32">
        <f t="shared" si="7"/>
        <v>2.1068672433800645E-3</v>
      </c>
      <c r="I74" s="24" t="s">
        <v>322</v>
      </c>
      <c r="J74" s="26">
        <f>GETPIVOTDATA("Sum of EC_Other_Vehicle_Transport",Pivot!$A$9)</f>
        <v>4877</v>
      </c>
      <c r="K74" s="32">
        <f t="shared" si="8"/>
        <v>1.285362965469674E-3</v>
      </c>
    </row>
    <row r="75" spans="1:11" x14ac:dyDescent="0.2">
      <c r="A75" s="31" t="s">
        <v>323</v>
      </c>
      <c r="B75" s="26">
        <f>GETPIVOTDATA("Sum of Dx_Endocrine_Metabolism",Pivot!$A$9)</f>
        <v>121655</v>
      </c>
      <c r="C75" s="32">
        <f t="shared" si="6"/>
        <v>3.2062913997173099E-2</v>
      </c>
      <c r="E75" s="31" t="s">
        <v>324</v>
      </c>
      <c r="F75" s="26">
        <f>GETPIVOTDATA("Sum of Pr_Eye",Pivot!$A$9)</f>
        <v>2922</v>
      </c>
      <c r="G75" s="32">
        <f t="shared" si="7"/>
        <v>7.7011084377740164E-4</v>
      </c>
      <c r="I75" s="24" t="s">
        <v>325</v>
      </c>
      <c r="J75" s="26">
        <f>GETPIVOTDATA("Sum of EC_Accidental_Poisoning",Pivot!$A$9)</f>
        <v>13998</v>
      </c>
      <c r="K75" s="32">
        <f t="shared" si="8"/>
        <v>3.6892579025311662E-3</v>
      </c>
    </row>
    <row r="76" spans="1:11" x14ac:dyDescent="0.2">
      <c r="A76" s="31" t="s">
        <v>326</v>
      </c>
      <c r="B76" s="26">
        <f>GETPIVOTDATA("Sum of Dx_Blood_Bloodforming_organs",Pivot!$A$9)</f>
        <v>39121</v>
      </c>
      <c r="C76" s="32">
        <f t="shared" si="6"/>
        <v>1.0310577111367463E-2</v>
      </c>
      <c r="E76" s="31" t="s">
        <v>327</v>
      </c>
      <c r="F76" s="26">
        <f>GETPIVOTDATA("Sum of Pr_Ear",Pivot!$A$9)</f>
        <v>1198</v>
      </c>
      <c r="G76" s="32">
        <f t="shared" si="7"/>
        <v>3.1574017482728509E-4</v>
      </c>
      <c r="I76" s="24" t="s">
        <v>328</v>
      </c>
      <c r="J76" s="26">
        <f>GETPIVOTDATA("Sum of EC_Misadventures_Complication",Pivot!$A$9)</f>
        <v>185896</v>
      </c>
      <c r="K76" s="32">
        <f t="shared" si="8"/>
        <v>4.8994019649159427E-2</v>
      </c>
    </row>
    <row r="77" spans="1:11" x14ac:dyDescent="0.2">
      <c r="A77" s="31" t="s">
        <v>329</v>
      </c>
      <c r="B77" s="26">
        <f>GETPIVOTDATA("Sum of Dx_Psychoses_Neuroses",Pivot!$A$9)</f>
        <v>262703</v>
      </c>
      <c r="C77" s="32">
        <f t="shared" si="6"/>
        <v>6.923697090789005E-2</v>
      </c>
      <c r="E77" s="31" t="s">
        <v>330</v>
      </c>
      <c r="F77" s="26">
        <f>GETPIVOTDATA("Sum of Pr_Nose_Mouth_Pharynx",Pivot!$A$9)</f>
        <v>14972</v>
      </c>
      <c r="G77" s="32">
        <f t="shared" si="7"/>
        <v>3.9459615171236334E-3</v>
      </c>
      <c r="I77" s="24" t="s">
        <v>331</v>
      </c>
      <c r="J77" s="26">
        <f>GETPIVOTDATA("Sum of EC_Accidental_Falls",Pivot!$A$9)</f>
        <v>119767</v>
      </c>
      <c r="K77" s="32">
        <f t="shared" si="8"/>
        <v>3.1565320132336774E-2</v>
      </c>
    </row>
    <row r="78" spans="1:11" x14ac:dyDescent="0.2">
      <c r="A78" s="31" t="s">
        <v>332</v>
      </c>
      <c r="B78" s="26">
        <f>GETPIVOTDATA("Sum of Dx_Nervous_Sensory_Systems",Pivot!$A$9)</f>
        <v>70464</v>
      </c>
      <c r="C78" s="32">
        <f t="shared" si="6"/>
        <v>1.8571215091009865E-2</v>
      </c>
      <c r="E78" s="31" t="s">
        <v>333</v>
      </c>
      <c r="F78" s="26">
        <f>GETPIVOTDATA("Sum of Pr_Respiratory",Pivot!$A$9)</f>
        <v>57077</v>
      </c>
      <c r="G78" s="32">
        <f t="shared" si="7"/>
        <v>1.5042989948762063E-2</v>
      </c>
      <c r="I78" s="24" t="s">
        <v>334</v>
      </c>
      <c r="J78" s="26">
        <f>GETPIVOTDATA("Sum of EC_Fire_Accidents",Pivot!$A$9)</f>
        <v>1259</v>
      </c>
      <c r="K78" s="32">
        <f t="shared" si="8"/>
        <v>3.3181709524837395E-4</v>
      </c>
    </row>
    <row r="79" spans="1:11" x14ac:dyDescent="0.2">
      <c r="A79" s="31" t="s">
        <v>335</v>
      </c>
      <c r="B79" s="26">
        <f>GETPIVOTDATA("Sum of Dx_Circulatory",Pivot!$A$9)</f>
        <v>415012</v>
      </c>
      <c r="C79" s="32">
        <f t="shared" si="6"/>
        <v>0.10937893275076899</v>
      </c>
      <c r="E79" s="31" t="s">
        <v>336</v>
      </c>
      <c r="F79" s="26">
        <f>GETPIVOTDATA("Sum of Pr_Cardiovascular",Pivot!$A$9)</f>
        <v>270560</v>
      </c>
      <c r="G79" s="32">
        <f t="shared" si="7"/>
        <v>7.1307730969340788E-2</v>
      </c>
      <c r="I79" s="24" t="s">
        <v>337</v>
      </c>
      <c r="J79" s="26">
        <f>GETPIVOTDATA("Sum of EC_Natural_Environment",Pivot!$A$9)</f>
        <v>6087</v>
      </c>
      <c r="K79" s="32">
        <f t="shared" si="8"/>
        <v>1.6042658131666815E-3</v>
      </c>
    </row>
    <row r="80" spans="1:11" x14ac:dyDescent="0.2">
      <c r="A80" s="31" t="s">
        <v>333</v>
      </c>
      <c r="B80" s="26">
        <f>GETPIVOTDATA("Sum of Dx_Respiratory",Pivot!$A$9)</f>
        <v>234568</v>
      </c>
      <c r="C80" s="32">
        <f t="shared" si="6"/>
        <v>6.1821820808753432E-2</v>
      </c>
      <c r="E80" s="31" t="s">
        <v>338</v>
      </c>
      <c r="F80" s="26">
        <f>GETPIVOTDATA("Sum of Pr_Blood_Lymph_Organs",Pivot!$A$9)</f>
        <v>11493</v>
      </c>
      <c r="G80" s="32">
        <f t="shared" si="7"/>
        <v>3.0290499409766176E-3</v>
      </c>
      <c r="I80" s="24" t="s">
        <v>339</v>
      </c>
      <c r="J80" s="26">
        <f>GETPIVOTDATA("Sum of EC_Submersion_Suffocation_Foreig",Pivot!$A$9)</f>
        <v>7159</v>
      </c>
      <c r="K80" s="32">
        <f t="shared" si="8"/>
        <v>1.8867979228618817E-3</v>
      </c>
    </row>
    <row r="81" spans="1:11" x14ac:dyDescent="0.2">
      <c r="A81" s="31" t="s">
        <v>340</v>
      </c>
      <c r="B81" s="26">
        <f>GETPIVOTDATA("Sum of Dx_Digestive",Pivot!$A$9)</f>
        <v>339202</v>
      </c>
      <c r="C81" s="32">
        <f t="shared" si="6"/>
        <v>8.9398746896297801E-2</v>
      </c>
      <c r="E81" s="31" t="s">
        <v>340</v>
      </c>
      <c r="F81" s="26">
        <f>GETPIVOTDATA("Sum of Pr_Digestive",Pivot!$A$9)</f>
        <v>331936</v>
      </c>
      <c r="G81" s="32">
        <f t="shared" si="7"/>
        <v>8.74837484736809E-2</v>
      </c>
      <c r="I81" s="24" t="s">
        <v>341</v>
      </c>
      <c r="J81" s="26">
        <f>GETPIVOTDATA("Sum of EC_Other_Accidents",Pivot!$A$9)</f>
        <v>38790</v>
      </c>
      <c r="K81" s="32">
        <f t="shared" si="8"/>
        <v>1.022334005137762E-2</v>
      </c>
    </row>
    <row r="82" spans="1:11" x14ac:dyDescent="0.2">
      <c r="A82" s="31" t="s">
        <v>342</v>
      </c>
      <c r="B82" s="26">
        <f>GETPIVOTDATA("Sum of Dx_Genitourinary",Pivot!$A$9)</f>
        <v>143390</v>
      </c>
      <c r="C82" s="32">
        <f t="shared" si="6"/>
        <v>3.7791305232457773E-2</v>
      </c>
      <c r="E82" s="31" t="s">
        <v>343</v>
      </c>
      <c r="F82" s="26">
        <f>GETPIVOTDATA("Sum of Pr_Urinary",Pivot!$A$9)</f>
        <v>43491</v>
      </c>
      <c r="G82" s="32">
        <f t="shared" si="7"/>
        <v>1.1462317148091367E-2</v>
      </c>
      <c r="I82" s="24" t="s">
        <v>344</v>
      </c>
      <c r="J82" s="26">
        <f>GETPIVOTDATA("Sum of EC_Adverse_Effects_of_Drugs",Pivot!$A$9)</f>
        <v>148337</v>
      </c>
      <c r="K82" s="32">
        <f t="shared" si="8"/>
        <v>3.909511712300083E-2</v>
      </c>
    </row>
    <row r="83" spans="1:11" x14ac:dyDescent="0.2">
      <c r="A83" s="31" t="s">
        <v>345</v>
      </c>
      <c r="B83" s="26">
        <f>GETPIVOTDATA("Sum of Dx_All_Pregnancies",Pivot!$A$9)</f>
        <v>531201</v>
      </c>
      <c r="C83" s="32">
        <f t="shared" si="6"/>
        <v>0.14000124925578353</v>
      </c>
      <c r="E83" s="31" t="s">
        <v>346</v>
      </c>
      <c r="F83" s="26">
        <f>GETPIVOTDATA("Sum of Pr_Male_Reproductive_Organs",Pivot!$A$9)</f>
        <v>60724</v>
      </c>
      <c r="G83" s="32">
        <f t="shared" si="7"/>
        <v>1.6004178945085192E-2</v>
      </c>
      <c r="I83" s="24" t="s">
        <v>347</v>
      </c>
      <c r="J83" s="26">
        <f>GETPIVOTDATA("Sum of EC_Self_Inflicted",Pivot!$A$9)</f>
        <v>16029</v>
      </c>
      <c r="K83" s="32">
        <f t="shared" si="8"/>
        <v>4.2245402857316802E-3</v>
      </c>
    </row>
    <row r="84" spans="1:11" x14ac:dyDescent="0.2">
      <c r="A84" s="31" t="s">
        <v>348</v>
      </c>
      <c r="B84" s="26">
        <f>GETPIVOTDATA("Sum of Dx_Skin_disorders",Pivot!$A$9)</f>
        <v>62170</v>
      </c>
      <c r="C84" s="32">
        <f t="shared" si="6"/>
        <v>1.6385281025886742E-2</v>
      </c>
      <c r="E84" s="31" t="s">
        <v>349</v>
      </c>
      <c r="F84" s="26">
        <f>GETPIVOTDATA("Sum of Pr_Female_Reproductive_Organs",Pivot!$A$9)</f>
        <v>50982</v>
      </c>
      <c r="G84" s="32">
        <f t="shared" si="7"/>
        <v>1.3436615687015567E-2</v>
      </c>
      <c r="I84" s="24" t="s">
        <v>350</v>
      </c>
      <c r="J84" s="26">
        <f>GETPIVOTDATA("Sum of EC_Inflicted_by_Others",Pivot!$A$9)</f>
        <v>12800</v>
      </c>
      <c r="K84" s="32">
        <f t="shared" si="8"/>
        <v>3.373517727703881E-3</v>
      </c>
    </row>
    <row r="85" spans="1:11" x14ac:dyDescent="0.2">
      <c r="A85" s="31" t="s">
        <v>351</v>
      </c>
      <c r="B85" s="26">
        <f>GETPIVOTDATA("Sum of Dx_Musculoskeletal",Pivot!$A$9)</f>
        <v>192439</v>
      </c>
      <c r="C85" s="32">
        <f t="shared" si="6"/>
        <v>5.0718467031375558E-2</v>
      </c>
      <c r="E85" s="31" t="s">
        <v>352</v>
      </c>
      <c r="F85" s="26">
        <f>GETPIVOTDATA("Sum of Pr_OB_Procedures",Pivot!$A$9)</f>
        <v>489844</v>
      </c>
      <c r="G85" s="32">
        <f t="shared" si="7"/>
        <v>0.12910136076635781</v>
      </c>
      <c r="I85" s="24" t="s">
        <v>353</v>
      </c>
      <c r="J85" s="26">
        <f>GETPIVOTDATA("Sum of EC_Undetermined",Pivot!$A$9)</f>
        <v>4953</v>
      </c>
      <c r="K85" s="32">
        <f t="shared" si="8"/>
        <v>1.3053932269779158E-3</v>
      </c>
    </row>
    <row r="86" spans="1:11" x14ac:dyDescent="0.2">
      <c r="A86" s="31" t="s">
        <v>354</v>
      </c>
      <c r="B86" s="26">
        <f>GETPIVOTDATA("Sum of Dx_Congenital_anomalies",Pivot!$A$9)</f>
        <v>15890</v>
      </c>
      <c r="C86" s="32">
        <f t="shared" si="6"/>
        <v>4.1879059916573964E-3</v>
      </c>
      <c r="E86" s="31" t="s">
        <v>351</v>
      </c>
      <c r="F86" s="26">
        <f>GETPIVOTDATA("Sum of Pr_Musculoskeletal",Pivot!$A$9)</f>
        <v>267465</v>
      </c>
      <c r="G86" s="32">
        <f t="shared" si="7"/>
        <v>7.049202492502489E-2</v>
      </c>
      <c r="I86" s="24" t="s">
        <v>355</v>
      </c>
      <c r="J86" s="26">
        <f>GETPIVOTDATA("Sum of EC_War",Pivot!$A$9)</f>
        <v>18</v>
      </c>
      <c r="K86" s="32">
        <f t="shared" si="8"/>
        <v>4.7440093045835825E-6</v>
      </c>
    </row>
    <row r="87" spans="1:11" x14ac:dyDescent="0.2">
      <c r="A87" s="31" t="s">
        <v>356</v>
      </c>
      <c r="B87" s="26">
        <f>GETPIVOTDATA("Sum of Dx_Perinatal_disorders",Pivot!$A$9)</f>
        <v>20926</v>
      </c>
      <c r="C87" s="32">
        <f t="shared" si="6"/>
        <v>5.5151743726508922E-3</v>
      </c>
      <c r="E87" s="31" t="s">
        <v>357</v>
      </c>
      <c r="F87" s="26">
        <f>GETPIVOTDATA("Sum of Pr_Skin",Pivot!$A$9)</f>
        <v>63680</v>
      </c>
      <c r="G87" s="32">
        <f t="shared" si="7"/>
        <v>1.678325069532681E-2</v>
      </c>
      <c r="I87" s="24" t="s">
        <v>358</v>
      </c>
      <c r="J87" s="26">
        <f>GETPIVOTDATA("Sum of EC_Late_Effects_of_Injury",Pivot!$A$9)</f>
        <v>14798</v>
      </c>
      <c r="K87" s="32">
        <f t="shared" si="8"/>
        <v>3.9001027605126588E-3</v>
      </c>
    </row>
    <row r="88" spans="1:11" x14ac:dyDescent="0.2">
      <c r="A88" s="31" t="s">
        <v>359</v>
      </c>
      <c r="B88" s="26">
        <f>GETPIVOTDATA("Sum of Dx_Symptoms",Pivot!$A$9)</f>
        <v>113547</v>
      </c>
      <c r="C88" s="32">
        <f t="shared" si="6"/>
        <v>2.9926001361530671E-2</v>
      </c>
      <c r="E88" s="31" t="s">
        <v>360</v>
      </c>
      <c r="F88" s="26">
        <f>GETPIVOTDATA("Sum of Pr_Diagnostic_Therapeutic",Pivot!$A$9)</f>
        <v>687629</v>
      </c>
      <c r="G88" s="32">
        <f t="shared" si="7"/>
        <v>0.1812287985611947</v>
      </c>
      <c r="I88" s="43" t="s">
        <v>361</v>
      </c>
      <c r="J88" s="26">
        <f>GETPIVOTDATA("Sum of EC_None",Pivot!$A$9)</f>
        <v>3191185</v>
      </c>
      <c r="K88" s="32">
        <f t="shared" si="8"/>
        <v>0.84105618514708669</v>
      </c>
    </row>
    <row r="89" spans="1:11" ht="10.8" thickBot="1" x14ac:dyDescent="0.25">
      <c r="A89" s="31" t="s">
        <v>362</v>
      </c>
      <c r="B89" s="26">
        <f>GETPIVOTDATA("Sum of Dx_Injuries_Drugs_Complications",Pivot!$A$9)</f>
        <v>275085</v>
      </c>
      <c r="C89" s="32">
        <f t="shared" si="6"/>
        <v>7.25003221972986E-2</v>
      </c>
      <c r="E89" s="31" t="s">
        <v>189</v>
      </c>
      <c r="F89" s="26">
        <f>GETPIVOTDATA("Sum of Pr_Other_Interventions",Pivot!$A$9)</f>
        <v>12092</v>
      </c>
      <c r="G89" s="32">
        <f t="shared" si="7"/>
        <v>3.18692002839026E-3</v>
      </c>
      <c r="J89" s="37">
        <f>SUM(J73:J88)</f>
        <v>3794259</v>
      </c>
      <c r="K89" s="36">
        <f t="shared" si="8"/>
        <v>1</v>
      </c>
    </row>
    <row r="90" spans="1:11" ht="10.8" thickTop="1" x14ac:dyDescent="0.2">
      <c r="A90" s="31" t="s">
        <v>363</v>
      </c>
      <c r="B90" s="26">
        <f>GETPIVOTDATA("Sum of Dx_Other_Reasons",Pivot!$A$9)</f>
        <v>84953</v>
      </c>
      <c r="C90" s="32">
        <f t="shared" si="6"/>
        <v>2.2389879025127173E-2</v>
      </c>
      <c r="E90" s="34" t="s">
        <v>361</v>
      </c>
      <c r="F90" s="26">
        <f>GETPIVOTDATA("Sum of Pr_None",Pivot!$A$9)</f>
        <v>1358703</v>
      </c>
      <c r="G90" s="32">
        <f t="shared" si="7"/>
        <v>0.35809442634253486</v>
      </c>
    </row>
    <row r="91" spans="1:11" ht="10.8" thickBot="1" x14ac:dyDescent="0.25">
      <c r="A91" s="31" t="s">
        <v>364</v>
      </c>
      <c r="B91" s="26">
        <f>GETPIVOTDATA("Sum of Dx_Births",Pivot!$A$9)</f>
        <v>490998</v>
      </c>
      <c r="C91" s="32">
        <f t="shared" si="6"/>
        <v>0.1294055044739961</v>
      </c>
      <c r="F91" s="37">
        <f>SUM(F73:F90)</f>
        <v>3794259</v>
      </c>
      <c r="G91" s="36">
        <f t="shared" si="7"/>
        <v>1</v>
      </c>
    </row>
    <row r="92" spans="1:11" ht="10.8" thickTop="1" x14ac:dyDescent="0.2">
      <c r="A92" s="34" t="s">
        <v>365</v>
      </c>
      <c r="B92" s="26">
        <f>B48-SUM(B73:B91)</f>
        <v>10</v>
      </c>
      <c r="C92" s="32">
        <f t="shared" si="6"/>
        <v>2.635560724768657E-6</v>
      </c>
    </row>
    <row r="93" spans="1:11" ht="10.8" thickBot="1" x14ac:dyDescent="0.25">
      <c r="B93" s="37">
        <f>SUM(B73:B92)</f>
        <v>3794259</v>
      </c>
      <c r="C93" s="36">
        <f t="shared" si="6"/>
        <v>1</v>
      </c>
    </row>
    <row r="94" spans="1:11" ht="10.8" thickTop="1" x14ac:dyDescent="0.2"/>
    <row r="95" spans="1:11" ht="12.6" x14ac:dyDescent="0.25">
      <c r="A95" s="95"/>
      <c r="B95" s="96"/>
      <c r="C95" s="96"/>
      <c r="D95" s="96"/>
      <c r="E95" s="96"/>
      <c r="F95" s="96"/>
      <c r="G95" s="96"/>
      <c r="H95" s="96"/>
      <c r="I95" s="96"/>
      <c r="J95" s="96"/>
      <c r="K95" s="96"/>
    </row>
    <row r="96" spans="1:11" ht="12.6" x14ac:dyDescent="0.25">
      <c r="A96" s="95"/>
      <c r="B96" s="96"/>
      <c r="C96" s="96"/>
      <c r="D96" s="96"/>
      <c r="E96" s="96"/>
      <c r="F96" s="96"/>
      <c r="G96" s="96"/>
      <c r="H96" s="96"/>
      <c r="I96" s="96"/>
      <c r="J96" s="96"/>
      <c r="K96" s="96"/>
    </row>
    <row r="97" spans="1:11" ht="12.6" x14ac:dyDescent="0.25">
      <c r="A97" s="95"/>
      <c r="B97" s="96"/>
      <c r="C97" s="96"/>
      <c r="D97" s="96"/>
      <c r="E97" s="96"/>
      <c r="F97" s="96"/>
      <c r="G97" s="96"/>
      <c r="H97" s="96"/>
      <c r="I97" s="96"/>
      <c r="J97" s="96"/>
      <c r="K97" s="96"/>
    </row>
    <row r="98" spans="1:11" ht="12.6" x14ac:dyDescent="0.25">
      <c r="A98" s="95"/>
      <c r="B98" s="96"/>
      <c r="C98" s="96"/>
      <c r="D98" s="96"/>
      <c r="E98" s="96"/>
      <c r="F98" s="96"/>
      <c r="G98" s="96"/>
      <c r="H98" s="96"/>
      <c r="I98" s="96"/>
      <c r="J98" s="96"/>
      <c r="K98" s="96"/>
    </row>
    <row r="99" spans="1:11" ht="12.6" x14ac:dyDescent="0.25">
      <c r="A99" s="95"/>
      <c r="B99" s="96"/>
      <c r="C99" s="96"/>
      <c r="D99" s="96"/>
      <c r="E99" s="96"/>
      <c r="F99" s="96"/>
      <c r="G99" s="96"/>
      <c r="H99" s="96"/>
      <c r="I99" s="96"/>
      <c r="J99" s="96"/>
      <c r="K99" s="96"/>
    </row>
    <row r="100" spans="1:11" ht="12.6" x14ac:dyDescent="0.25">
      <c r="A100" s="95"/>
      <c r="B100" s="96"/>
      <c r="C100" s="96"/>
      <c r="D100" s="96"/>
      <c r="E100" s="96"/>
      <c r="F100" s="96"/>
      <c r="G100" s="96"/>
      <c r="H100" s="96"/>
      <c r="I100" s="96"/>
      <c r="J100" s="96"/>
      <c r="K100" s="96"/>
    </row>
    <row r="101" spans="1:11" ht="12.6" x14ac:dyDescent="0.25">
      <c r="A101" s="95"/>
      <c r="B101" s="96"/>
      <c r="C101" s="96"/>
      <c r="D101" s="96"/>
      <c r="E101" s="96"/>
      <c r="F101" s="96"/>
      <c r="G101" s="96"/>
      <c r="H101" s="96"/>
      <c r="I101" s="96"/>
      <c r="J101" s="96"/>
      <c r="K101" s="96"/>
    </row>
    <row r="102" spans="1:11" ht="12.6" x14ac:dyDescent="0.25">
      <c r="A102" s="95"/>
      <c r="B102" s="96"/>
      <c r="C102" s="96"/>
      <c r="D102" s="96"/>
      <c r="E102" s="96"/>
      <c r="F102" s="96"/>
      <c r="G102" s="96"/>
      <c r="H102" s="96"/>
      <c r="I102" s="96"/>
      <c r="J102" s="96"/>
      <c r="K102" s="96"/>
    </row>
    <row r="103" spans="1:11" ht="12.6" x14ac:dyDescent="0.25">
      <c r="A103" s="95"/>
      <c r="B103" s="96"/>
      <c r="C103" s="96"/>
      <c r="D103" s="96"/>
      <c r="E103" s="96"/>
      <c r="F103" s="96"/>
      <c r="G103" s="96"/>
      <c r="H103" s="96"/>
      <c r="I103" s="96"/>
      <c r="J103" s="96"/>
      <c r="K103" s="96"/>
    </row>
    <row r="104" spans="1:11" ht="12.6" x14ac:dyDescent="0.25">
      <c r="A104" s="95"/>
      <c r="B104" s="96"/>
      <c r="C104" s="96"/>
      <c r="D104" s="96"/>
      <c r="E104" s="96"/>
      <c r="F104" s="96"/>
      <c r="G104" s="96"/>
      <c r="H104" s="96"/>
      <c r="I104" s="96"/>
      <c r="J104" s="96"/>
      <c r="K104" s="96"/>
    </row>
    <row r="105" spans="1:11" ht="12.6" x14ac:dyDescent="0.25">
      <c r="A105" s="95"/>
      <c r="B105" s="96"/>
      <c r="C105" s="96"/>
      <c r="D105" s="96"/>
      <c r="E105" s="96"/>
      <c r="F105" s="96"/>
      <c r="G105" s="96"/>
      <c r="H105" s="96"/>
      <c r="I105" s="96"/>
      <c r="J105" s="96"/>
      <c r="K105" s="96"/>
    </row>
    <row r="106" spans="1:11" ht="12.6" x14ac:dyDescent="0.25">
      <c r="A106" s="95"/>
      <c r="B106" s="96"/>
      <c r="C106" s="96"/>
      <c r="D106" s="96"/>
      <c r="E106" s="96"/>
      <c r="F106" s="96"/>
      <c r="G106" s="96"/>
      <c r="H106" s="96"/>
      <c r="I106" s="96"/>
      <c r="J106" s="96"/>
      <c r="K106" s="96"/>
    </row>
    <row r="107" spans="1:11" ht="12.6" x14ac:dyDescent="0.25">
      <c r="A107" s="95"/>
      <c r="B107" s="96"/>
      <c r="C107" s="96"/>
      <c r="D107" s="96"/>
      <c r="E107" s="96"/>
      <c r="F107" s="96"/>
      <c r="G107" s="96"/>
      <c r="H107" s="96"/>
      <c r="I107" s="96"/>
      <c r="J107" s="96"/>
      <c r="K107" s="96"/>
    </row>
    <row r="108" spans="1:11" ht="12.6" x14ac:dyDescent="0.25">
      <c r="A108" s="95"/>
      <c r="B108" s="96"/>
      <c r="C108" s="96"/>
      <c r="D108" s="96"/>
      <c r="E108" s="96"/>
      <c r="F108" s="96"/>
      <c r="G108" s="96"/>
      <c r="H108" s="96"/>
      <c r="I108" s="96"/>
      <c r="J108" s="96"/>
      <c r="K108" s="96"/>
    </row>
    <row r="109" spans="1:11" ht="12.6" x14ac:dyDescent="0.25">
      <c r="A109" s="95"/>
      <c r="B109" s="96"/>
      <c r="C109" s="96"/>
      <c r="D109" s="96"/>
      <c r="E109" s="96"/>
      <c r="F109" s="96"/>
      <c r="G109" s="96"/>
      <c r="H109" s="96"/>
      <c r="I109" s="96"/>
      <c r="J109" s="96"/>
      <c r="K109" s="96"/>
    </row>
    <row r="110" spans="1:11" ht="12.6" x14ac:dyDescent="0.25">
      <c r="A110" s="95"/>
      <c r="B110" s="96"/>
      <c r="C110" s="96"/>
      <c r="D110" s="96"/>
      <c r="E110" s="96"/>
      <c r="F110" s="96"/>
      <c r="G110" s="96"/>
      <c r="H110" s="96"/>
      <c r="I110" s="96"/>
      <c r="J110" s="96"/>
      <c r="K110" s="96"/>
    </row>
    <row r="111" spans="1:11" ht="12.6" x14ac:dyDescent="0.25">
      <c r="A111" s="95"/>
      <c r="B111" s="97"/>
      <c r="C111" s="97"/>
      <c r="D111" s="96"/>
      <c r="E111" s="96"/>
      <c r="F111" s="97"/>
      <c r="G111" s="97"/>
      <c r="H111" s="96"/>
      <c r="I111" s="96"/>
      <c r="J111" s="97"/>
      <c r="K111" s="96"/>
    </row>
    <row r="112" spans="1:11" ht="12.6" x14ac:dyDescent="0.25">
      <c r="A112" s="95"/>
      <c r="B112" s="97"/>
      <c r="C112" s="97"/>
      <c r="D112" s="96"/>
      <c r="E112" s="96"/>
      <c r="F112" s="97"/>
      <c r="G112" s="97"/>
      <c r="H112" s="96"/>
      <c r="I112" s="96"/>
      <c r="J112" s="97"/>
      <c r="K112" s="96"/>
    </row>
    <row r="113" spans="1:11" ht="12.6" x14ac:dyDescent="0.25">
      <c r="A113" s="95"/>
      <c r="B113" s="97"/>
      <c r="C113" s="97"/>
      <c r="D113" s="96"/>
      <c r="E113" s="96"/>
      <c r="F113" s="97"/>
      <c r="G113" s="97"/>
      <c r="H113" s="96"/>
      <c r="I113" s="96"/>
      <c r="J113" s="97"/>
      <c r="K113" s="96"/>
    </row>
    <row r="114" spans="1:11" ht="12.6" x14ac:dyDescent="0.25">
      <c r="A114" s="95"/>
      <c r="B114" s="97"/>
      <c r="C114" s="97"/>
      <c r="D114" s="96"/>
      <c r="E114" s="96"/>
      <c r="F114" s="97"/>
      <c r="G114" s="97"/>
      <c r="H114" s="96"/>
      <c r="I114" s="96"/>
      <c r="J114" s="97"/>
      <c r="K114" s="96"/>
    </row>
    <row r="115" spans="1:11" ht="12.6" x14ac:dyDescent="0.25">
      <c r="A115" s="95"/>
      <c r="B115" s="97"/>
      <c r="C115" s="97"/>
      <c r="D115" s="96"/>
      <c r="E115" s="96"/>
      <c r="F115" s="97"/>
      <c r="G115" s="97"/>
      <c r="H115" s="96"/>
      <c r="I115" s="96"/>
      <c r="J115" s="97"/>
      <c r="K115" s="96"/>
    </row>
    <row r="116" spans="1:11" ht="12.6" x14ac:dyDescent="0.25">
      <c r="A116" s="95"/>
      <c r="B116" s="97"/>
      <c r="C116" s="97"/>
      <c r="D116" s="96"/>
      <c r="E116" s="96"/>
      <c r="F116" s="97"/>
      <c r="G116" s="97"/>
      <c r="H116" s="96"/>
      <c r="I116" s="96"/>
      <c r="J116" s="97"/>
      <c r="K116" s="96"/>
    </row>
    <row r="117" spans="1:11" ht="12.6" x14ac:dyDescent="0.25">
      <c r="A117" s="95"/>
      <c r="B117" s="97"/>
      <c r="C117" s="97"/>
      <c r="D117" s="96"/>
      <c r="E117" s="96"/>
      <c r="F117" s="97"/>
      <c r="G117" s="97"/>
      <c r="H117" s="96"/>
      <c r="I117" s="96"/>
      <c r="J117" s="97"/>
      <c r="K117" s="96"/>
    </row>
    <row r="118" spans="1:11" ht="12.6" x14ac:dyDescent="0.25">
      <c r="A118" s="95"/>
      <c r="B118" s="97"/>
      <c r="C118" s="97"/>
      <c r="D118" s="96"/>
      <c r="E118" s="96"/>
      <c r="F118" s="97"/>
      <c r="G118" s="97"/>
      <c r="H118" s="96"/>
      <c r="I118" s="96"/>
      <c r="J118" s="97"/>
      <c r="K118" s="96"/>
    </row>
    <row r="119" spans="1:11" ht="12.6" x14ac:dyDescent="0.25">
      <c r="A119" s="95"/>
      <c r="B119" s="97"/>
      <c r="C119" s="97"/>
      <c r="D119" s="96"/>
      <c r="E119" s="96"/>
      <c r="F119" s="97"/>
      <c r="G119" s="97"/>
      <c r="H119" s="96"/>
      <c r="I119" s="96"/>
      <c r="J119" s="97"/>
      <c r="K119" s="96"/>
    </row>
    <row r="120" spans="1:11" ht="12.6" x14ac:dyDescent="0.25">
      <c r="A120" s="95"/>
      <c r="B120" s="97"/>
      <c r="C120" s="97"/>
      <c r="D120" s="96"/>
      <c r="E120" s="96"/>
      <c r="F120" s="97"/>
      <c r="G120" s="97"/>
      <c r="H120" s="96"/>
      <c r="I120" s="96"/>
      <c r="J120" s="97"/>
      <c r="K120" s="96"/>
    </row>
    <row r="121" spans="1:11" ht="12.6" x14ac:dyDescent="0.25">
      <c r="A121" s="95"/>
      <c r="B121" s="97"/>
      <c r="C121" s="97"/>
      <c r="D121" s="96"/>
      <c r="E121" s="96"/>
      <c r="F121" s="97"/>
      <c r="G121" s="97"/>
      <c r="H121" s="96"/>
      <c r="I121" s="96"/>
      <c r="J121" s="97"/>
      <c r="K121" s="96"/>
    </row>
    <row r="122" spans="1:11" ht="12.6" x14ac:dyDescent="0.25">
      <c r="A122" s="95"/>
      <c r="B122" s="97"/>
      <c r="C122" s="97"/>
      <c r="D122" s="96"/>
      <c r="E122" s="96"/>
      <c r="F122" s="97"/>
      <c r="G122" s="97"/>
      <c r="H122" s="96"/>
      <c r="I122" s="96"/>
      <c r="J122" s="97"/>
      <c r="K122" s="96"/>
    </row>
    <row r="123" spans="1:11" ht="12.6" x14ac:dyDescent="0.25">
      <c r="A123" s="95"/>
      <c r="B123" s="97"/>
      <c r="C123" s="97"/>
      <c r="D123" s="96"/>
      <c r="E123" s="96"/>
      <c r="F123" s="97"/>
      <c r="G123" s="97"/>
      <c r="H123" s="96"/>
      <c r="I123" s="96"/>
      <c r="J123" s="97"/>
      <c r="K123" s="96"/>
    </row>
    <row r="124" spans="1:11" ht="12.6" x14ac:dyDescent="0.25">
      <c r="A124" s="95"/>
      <c r="B124" s="97"/>
      <c r="C124" s="97"/>
      <c r="D124" s="96"/>
      <c r="E124" s="96"/>
      <c r="F124" s="97"/>
      <c r="G124" s="97"/>
      <c r="H124" s="96"/>
      <c r="I124" s="96"/>
      <c r="J124" s="97"/>
      <c r="K124" s="96"/>
    </row>
    <row r="125" spans="1:11" ht="12.6" x14ac:dyDescent="0.25">
      <c r="A125" s="95"/>
      <c r="B125" s="97"/>
      <c r="C125" s="97"/>
      <c r="D125" s="96"/>
      <c r="E125" s="96"/>
      <c r="F125" s="97"/>
      <c r="G125" s="97"/>
      <c r="H125" s="96"/>
      <c r="I125" s="96"/>
      <c r="J125" s="97"/>
      <c r="K125" s="96"/>
    </row>
    <row r="126" spans="1:11" ht="12.6" x14ac:dyDescent="0.25">
      <c r="A126" s="95"/>
      <c r="B126" s="97"/>
      <c r="C126" s="97"/>
      <c r="D126" s="96"/>
      <c r="E126" s="96"/>
      <c r="F126" s="97"/>
      <c r="G126" s="97"/>
      <c r="H126" s="96"/>
      <c r="I126" s="96"/>
      <c r="J126" s="97"/>
      <c r="K126" s="96"/>
    </row>
    <row r="127" spans="1:11" ht="12.6" x14ac:dyDescent="0.25">
      <c r="A127" s="95"/>
      <c r="B127" s="97"/>
      <c r="C127" s="97"/>
      <c r="D127" s="96"/>
      <c r="E127" s="96"/>
      <c r="F127" s="97"/>
      <c r="G127" s="97"/>
      <c r="H127" s="96"/>
      <c r="I127" s="96"/>
      <c r="J127" s="97"/>
      <c r="K127" s="96"/>
    </row>
    <row r="128" spans="1:11" ht="12.6" x14ac:dyDescent="0.25">
      <c r="A128" s="95"/>
      <c r="B128" s="97"/>
      <c r="C128" s="97"/>
      <c r="D128" s="96"/>
      <c r="E128" s="96"/>
      <c r="F128" s="97"/>
      <c r="G128" s="97"/>
      <c r="H128" s="96"/>
      <c r="I128" s="96"/>
      <c r="J128" s="97"/>
      <c r="K128" s="96"/>
    </row>
    <row r="129" spans="1:11" ht="12.6" x14ac:dyDescent="0.25">
      <c r="A129" s="95"/>
      <c r="B129" s="97"/>
      <c r="C129" s="97"/>
      <c r="D129" s="96"/>
      <c r="E129" s="96"/>
      <c r="F129" s="97"/>
      <c r="G129" s="97"/>
      <c r="H129" s="96"/>
      <c r="I129" s="96"/>
      <c r="J129" s="97"/>
      <c r="K129" s="96"/>
    </row>
    <row r="130" spans="1:11" ht="12.6" x14ac:dyDescent="0.25">
      <c r="A130" s="95"/>
      <c r="B130" s="97"/>
      <c r="C130" s="97"/>
      <c r="D130" s="96"/>
      <c r="E130" s="96"/>
      <c r="F130" s="97"/>
      <c r="G130" s="97"/>
      <c r="H130" s="96"/>
      <c r="I130" s="96"/>
      <c r="J130" s="97"/>
      <c r="K130" s="96"/>
    </row>
    <row r="131" spans="1:11" ht="12.6" x14ac:dyDescent="0.25">
      <c r="A131" s="95"/>
      <c r="B131" s="97"/>
      <c r="C131" s="97"/>
      <c r="D131" s="96"/>
      <c r="E131" s="96"/>
      <c r="F131" s="97"/>
      <c r="G131" s="97"/>
      <c r="H131" s="96"/>
      <c r="I131" s="96"/>
      <c r="J131" s="97"/>
      <c r="K131" s="96"/>
    </row>
    <row r="132" spans="1:11" ht="12.6" x14ac:dyDescent="0.25">
      <c r="A132" s="95"/>
      <c r="B132" s="97"/>
      <c r="C132" s="97"/>
      <c r="D132" s="96"/>
      <c r="E132" s="96"/>
      <c r="F132" s="97"/>
      <c r="G132" s="97"/>
      <c r="H132" s="96"/>
      <c r="I132" s="96"/>
      <c r="J132" s="97"/>
      <c r="K132" s="96"/>
    </row>
    <row r="133" spans="1:11" ht="12.6" x14ac:dyDescent="0.25">
      <c r="A133" s="95"/>
      <c r="B133" s="97"/>
      <c r="C133" s="97"/>
      <c r="D133" s="96"/>
      <c r="E133" s="96"/>
      <c r="F133" s="97"/>
      <c r="G133" s="97"/>
      <c r="H133" s="96"/>
      <c r="I133" s="96"/>
      <c r="J133" s="97"/>
      <c r="K133" s="96"/>
    </row>
    <row r="134" spans="1:11" ht="12.6" x14ac:dyDescent="0.25">
      <c r="A134" s="95"/>
      <c r="B134" s="97"/>
      <c r="C134" s="97"/>
      <c r="D134" s="96"/>
      <c r="E134" s="96"/>
      <c r="F134" s="97"/>
      <c r="G134" s="97"/>
      <c r="H134" s="96"/>
      <c r="I134" s="96"/>
      <c r="J134" s="97"/>
      <c r="K134" s="96"/>
    </row>
    <row r="135" spans="1:11" ht="12.6" x14ac:dyDescent="0.25">
      <c r="A135" s="95"/>
      <c r="B135" s="97"/>
      <c r="C135" s="97"/>
      <c r="D135" s="96"/>
      <c r="E135" s="96"/>
      <c r="F135" s="97"/>
      <c r="G135" s="97"/>
      <c r="H135" s="96"/>
      <c r="I135" s="96"/>
      <c r="J135" s="97"/>
      <c r="K135" s="96"/>
    </row>
    <row r="136" spans="1:11" ht="12.6" x14ac:dyDescent="0.25">
      <c r="A136" s="95"/>
      <c r="B136" s="97"/>
      <c r="C136" s="97"/>
      <c r="D136" s="96"/>
      <c r="E136" s="96"/>
      <c r="F136" s="97"/>
      <c r="G136" s="97"/>
      <c r="H136" s="96"/>
      <c r="I136" s="96"/>
      <c r="J136" s="97"/>
      <c r="K136" s="96"/>
    </row>
    <row r="137" spans="1:11" ht="12.6" x14ac:dyDescent="0.25">
      <c r="A137" s="95"/>
      <c r="B137" s="97"/>
      <c r="C137" s="97"/>
      <c r="D137" s="96"/>
      <c r="E137" s="96"/>
      <c r="F137" s="97"/>
      <c r="G137" s="97"/>
      <c r="H137" s="96"/>
      <c r="I137" s="96"/>
      <c r="J137" s="97"/>
      <c r="K137" s="96"/>
    </row>
    <row r="138" spans="1:11" ht="12.6" x14ac:dyDescent="0.25">
      <c r="A138" s="95"/>
      <c r="B138" s="97"/>
      <c r="C138" s="97"/>
      <c r="D138" s="96"/>
      <c r="E138" s="96"/>
      <c r="F138" s="97"/>
      <c r="G138" s="97"/>
      <c r="H138" s="96"/>
      <c r="I138" s="96"/>
      <c r="J138" s="97"/>
      <c r="K138" s="96"/>
    </row>
    <row r="139" spans="1:11" ht="12.6" x14ac:dyDescent="0.25">
      <c r="A139" s="95"/>
      <c r="B139" s="97"/>
      <c r="C139" s="97"/>
      <c r="D139" s="96"/>
      <c r="E139" s="96"/>
      <c r="F139" s="97"/>
      <c r="G139" s="97"/>
      <c r="H139" s="96"/>
      <c r="I139" s="96"/>
      <c r="J139" s="97"/>
      <c r="K139" s="96"/>
    </row>
    <row r="140" spans="1:11" ht="12.6" x14ac:dyDescent="0.25">
      <c r="A140" s="95"/>
      <c r="B140" s="97"/>
      <c r="C140" s="97"/>
      <c r="D140" s="96"/>
      <c r="E140" s="96"/>
      <c r="F140" s="97"/>
      <c r="G140" s="97"/>
      <c r="H140" s="96"/>
      <c r="I140" s="96"/>
      <c r="J140" s="97"/>
      <c r="K140" s="96"/>
    </row>
    <row r="141" spans="1:11" ht="12.6" x14ac:dyDescent="0.25">
      <c r="A141" s="95"/>
      <c r="B141" s="97"/>
      <c r="C141" s="97"/>
      <c r="D141" s="96"/>
      <c r="E141" s="96"/>
      <c r="F141" s="97"/>
      <c r="G141" s="97"/>
      <c r="H141" s="96"/>
      <c r="I141" s="96"/>
      <c r="J141" s="97"/>
      <c r="K141" s="96"/>
    </row>
    <row r="142" spans="1:11" ht="12.6" x14ac:dyDescent="0.25">
      <c r="A142" s="95"/>
      <c r="B142" s="97"/>
      <c r="C142" s="97"/>
      <c r="D142" s="96"/>
      <c r="E142" s="96"/>
      <c r="F142" s="97"/>
      <c r="G142" s="97"/>
      <c r="H142" s="96"/>
      <c r="I142" s="96"/>
      <c r="J142" s="97"/>
      <c r="K142" s="96"/>
    </row>
    <row r="143" spans="1:11" ht="12.6" x14ac:dyDescent="0.25">
      <c r="A143" s="95"/>
      <c r="B143" s="97"/>
      <c r="C143" s="97"/>
      <c r="D143" s="96"/>
      <c r="E143" s="96"/>
      <c r="F143" s="97"/>
      <c r="G143" s="97"/>
      <c r="H143" s="96"/>
      <c r="I143" s="96"/>
      <c r="J143" s="97"/>
      <c r="K143" s="96"/>
    </row>
    <row r="144" spans="1:11" ht="12.6" x14ac:dyDescent="0.25">
      <c r="A144" s="95"/>
      <c r="B144" s="97"/>
      <c r="C144" s="97"/>
      <c r="D144" s="96"/>
      <c r="E144" s="96"/>
      <c r="F144" s="97"/>
      <c r="G144" s="97"/>
      <c r="H144" s="96"/>
      <c r="I144" s="96"/>
      <c r="J144" s="97"/>
      <c r="K144" s="96"/>
    </row>
    <row r="145" spans="1:11" ht="12.6" x14ac:dyDescent="0.25">
      <c r="A145" s="95"/>
      <c r="B145" s="97"/>
      <c r="C145" s="97"/>
      <c r="D145" s="96"/>
      <c r="E145" s="96"/>
      <c r="F145" s="97"/>
      <c r="G145" s="97"/>
      <c r="H145" s="96"/>
      <c r="I145" s="96"/>
      <c r="J145" s="97"/>
      <c r="K145" s="96"/>
    </row>
    <row r="146" spans="1:11" ht="12.6" x14ac:dyDescent="0.25">
      <c r="A146" s="95"/>
      <c r="B146" s="97"/>
      <c r="C146" s="97"/>
      <c r="D146" s="96"/>
      <c r="E146" s="96"/>
      <c r="F146" s="97"/>
      <c r="G146" s="97"/>
      <c r="H146" s="96"/>
      <c r="I146" s="96"/>
      <c r="J146" s="97"/>
      <c r="K146" s="96"/>
    </row>
    <row r="147" spans="1:11" ht="12.6" x14ac:dyDescent="0.25">
      <c r="A147" s="95"/>
      <c r="B147" s="97"/>
      <c r="C147" s="97"/>
      <c r="D147" s="96"/>
      <c r="E147" s="96"/>
      <c r="F147" s="97"/>
      <c r="G147" s="97"/>
      <c r="H147" s="96"/>
      <c r="I147" s="96"/>
      <c r="J147" s="97"/>
      <c r="K147" s="96"/>
    </row>
    <row r="148" spans="1:11" ht="12.6" x14ac:dyDescent="0.25">
      <c r="A148" s="95"/>
      <c r="B148" s="97"/>
      <c r="C148" s="97"/>
      <c r="D148" s="96"/>
      <c r="E148" s="96"/>
      <c r="F148" s="97"/>
      <c r="G148" s="97"/>
      <c r="H148" s="96"/>
      <c r="I148" s="96"/>
      <c r="J148" s="97"/>
      <c r="K148" s="96"/>
    </row>
    <row r="149" spans="1:11" ht="12.6" x14ac:dyDescent="0.25">
      <c r="A149" s="95"/>
      <c r="B149" s="97"/>
      <c r="C149" s="97"/>
      <c r="D149" s="96"/>
      <c r="E149" s="96"/>
      <c r="F149" s="97"/>
      <c r="G149" s="97"/>
      <c r="H149" s="96"/>
      <c r="I149" s="96"/>
      <c r="J149" s="97"/>
      <c r="K149" s="96"/>
    </row>
    <row r="150" spans="1:11" ht="12.6" x14ac:dyDescent="0.25">
      <c r="A150" s="95"/>
      <c r="B150" s="97"/>
      <c r="C150" s="97"/>
      <c r="D150" s="96"/>
      <c r="E150" s="96"/>
      <c r="F150" s="97"/>
      <c r="G150" s="97"/>
      <c r="H150" s="96"/>
      <c r="I150" s="96"/>
      <c r="J150" s="97"/>
      <c r="K150" s="96"/>
    </row>
    <row r="151" spans="1:11" ht="12.6" x14ac:dyDescent="0.25">
      <c r="A151" s="95"/>
      <c r="B151" s="97"/>
      <c r="C151" s="97"/>
      <c r="D151" s="96"/>
      <c r="E151" s="96"/>
      <c r="F151" s="97"/>
      <c r="G151" s="97"/>
      <c r="H151" s="96"/>
      <c r="I151" s="96"/>
      <c r="J151" s="97"/>
      <c r="K151" s="96"/>
    </row>
    <row r="152" spans="1:11" ht="12.6" x14ac:dyDescent="0.25">
      <c r="A152" s="95"/>
      <c r="B152" s="97"/>
      <c r="C152" s="97"/>
      <c r="D152" s="96"/>
      <c r="E152" s="96"/>
      <c r="F152" s="97"/>
      <c r="G152" s="97"/>
      <c r="H152" s="96"/>
      <c r="I152" s="96"/>
      <c r="J152" s="97"/>
      <c r="K152" s="96"/>
    </row>
    <row r="153" spans="1:11" ht="12.6" x14ac:dyDescent="0.25">
      <c r="A153" s="95"/>
      <c r="B153" s="97"/>
      <c r="C153" s="97"/>
      <c r="D153" s="96"/>
      <c r="E153" s="96"/>
      <c r="F153" s="97"/>
      <c r="G153" s="97"/>
      <c r="H153" s="96"/>
      <c r="I153" s="96"/>
      <c r="J153" s="97"/>
      <c r="K153" s="96"/>
    </row>
    <row r="154" spans="1:11" ht="12.6" x14ac:dyDescent="0.25">
      <c r="A154" s="95"/>
      <c r="B154" s="97"/>
      <c r="C154" s="97"/>
      <c r="D154" s="96"/>
      <c r="E154" s="96"/>
      <c r="F154" s="97"/>
      <c r="G154" s="97"/>
      <c r="H154" s="96"/>
      <c r="I154" s="96"/>
      <c r="J154" s="97"/>
      <c r="K154" s="96"/>
    </row>
    <row r="155" spans="1:11" ht="12.6" x14ac:dyDescent="0.25">
      <c r="A155" s="95"/>
      <c r="B155" s="97"/>
      <c r="C155" s="97"/>
      <c r="D155" s="96"/>
      <c r="E155" s="96"/>
      <c r="F155" s="97"/>
      <c r="G155" s="97"/>
      <c r="H155" s="96"/>
      <c r="I155" s="96"/>
      <c r="J155" s="97"/>
      <c r="K155" s="96"/>
    </row>
    <row r="156" spans="1:11" ht="12.6" x14ac:dyDescent="0.25">
      <c r="A156" s="95"/>
      <c r="B156" s="97"/>
      <c r="C156" s="97"/>
      <c r="D156" s="96"/>
      <c r="E156" s="96"/>
      <c r="F156" s="97"/>
      <c r="G156" s="97"/>
      <c r="H156" s="96"/>
      <c r="I156" s="96"/>
      <c r="J156" s="97"/>
      <c r="K156" s="96"/>
    </row>
    <row r="157" spans="1:11" ht="12.6" x14ac:dyDescent="0.25">
      <c r="A157" s="95"/>
      <c r="B157" s="97"/>
      <c r="C157" s="97"/>
      <c r="D157" s="96"/>
      <c r="E157" s="96"/>
      <c r="F157" s="97"/>
      <c r="G157" s="97"/>
      <c r="H157" s="96"/>
      <c r="I157" s="96"/>
      <c r="J157" s="97"/>
      <c r="K157" s="96"/>
    </row>
    <row r="158" spans="1:11" ht="12.6" x14ac:dyDescent="0.25">
      <c r="A158" s="95"/>
      <c r="B158" s="97"/>
      <c r="C158" s="97"/>
      <c r="D158" s="96"/>
      <c r="E158" s="96"/>
      <c r="F158" s="97"/>
      <c r="G158" s="97"/>
      <c r="H158" s="96"/>
      <c r="I158" s="96"/>
      <c r="J158" s="97"/>
      <c r="K158" s="96"/>
    </row>
    <row r="159" spans="1:11" ht="12.6" x14ac:dyDescent="0.25">
      <c r="A159" s="95"/>
      <c r="B159" s="97"/>
      <c r="C159" s="97"/>
      <c r="D159" s="96"/>
      <c r="E159" s="96"/>
      <c r="F159" s="97"/>
      <c r="G159" s="97"/>
      <c r="H159" s="96"/>
      <c r="I159" s="96"/>
      <c r="J159" s="97"/>
      <c r="K159" s="96"/>
    </row>
    <row r="160" spans="1:11" ht="12.6" x14ac:dyDescent="0.25">
      <c r="A160" s="95"/>
      <c r="B160" s="97"/>
      <c r="C160" s="97"/>
      <c r="D160" s="96"/>
      <c r="E160" s="96"/>
      <c r="F160" s="97"/>
      <c r="G160" s="97"/>
      <c r="H160" s="96"/>
      <c r="I160" s="96"/>
      <c r="J160" s="97"/>
      <c r="K160" s="96"/>
    </row>
    <row r="161" spans="1:11" ht="12.6" x14ac:dyDescent="0.25">
      <c r="A161" s="95"/>
      <c r="B161" s="97"/>
      <c r="C161" s="97"/>
      <c r="D161" s="96"/>
      <c r="E161" s="96"/>
      <c r="F161" s="97"/>
      <c r="G161" s="97"/>
      <c r="H161" s="96"/>
      <c r="I161" s="96"/>
      <c r="J161" s="97"/>
      <c r="K161" s="96"/>
    </row>
    <row r="162" spans="1:11" ht="12.6" x14ac:dyDescent="0.25">
      <c r="A162" s="95"/>
      <c r="B162" s="97"/>
      <c r="C162" s="97"/>
      <c r="D162" s="96"/>
      <c r="E162" s="96"/>
      <c r="F162" s="97"/>
      <c r="G162" s="97"/>
      <c r="H162" s="96"/>
      <c r="I162" s="96"/>
      <c r="J162" s="97"/>
      <c r="K162" s="96"/>
    </row>
    <row r="163" spans="1:11" ht="12.6" x14ac:dyDescent="0.25">
      <c r="A163" s="95"/>
      <c r="B163" s="97"/>
      <c r="C163" s="97"/>
      <c r="D163" s="96"/>
      <c r="E163" s="96"/>
      <c r="F163" s="97"/>
      <c r="G163" s="97"/>
      <c r="H163" s="96"/>
      <c r="I163" s="96"/>
      <c r="J163" s="97"/>
      <c r="K163" s="96"/>
    </row>
    <row r="164" spans="1:11" ht="12.6" x14ac:dyDescent="0.25">
      <c r="A164" s="95"/>
      <c r="B164" s="97"/>
      <c r="C164" s="97"/>
      <c r="D164" s="96"/>
      <c r="E164" s="96"/>
      <c r="F164" s="97"/>
      <c r="G164" s="97"/>
      <c r="H164" s="96"/>
      <c r="I164" s="96"/>
      <c r="J164" s="97"/>
      <c r="K164" s="96"/>
    </row>
    <row r="165" spans="1:11" ht="12.6" x14ac:dyDescent="0.25">
      <c r="A165" s="95"/>
      <c r="B165" s="97"/>
      <c r="C165" s="97"/>
      <c r="D165" s="96"/>
      <c r="E165" s="96"/>
      <c r="F165" s="97"/>
      <c r="G165" s="97"/>
      <c r="H165" s="96"/>
      <c r="I165" s="96"/>
      <c r="J165" s="97"/>
      <c r="K165" s="96"/>
    </row>
    <row r="166" spans="1:11" ht="12.6" x14ac:dyDescent="0.25">
      <c r="A166" s="95"/>
      <c r="B166" s="97"/>
      <c r="C166" s="97"/>
      <c r="D166" s="96"/>
      <c r="E166" s="96"/>
      <c r="F166" s="97"/>
      <c r="G166" s="97"/>
      <c r="H166" s="96"/>
      <c r="I166" s="96"/>
      <c r="J166" s="97"/>
      <c r="K166" s="96"/>
    </row>
    <row r="167" spans="1:11" ht="12.6" x14ac:dyDescent="0.25">
      <c r="A167" s="95"/>
      <c r="B167" s="97"/>
      <c r="C167" s="97"/>
      <c r="D167" s="96"/>
      <c r="E167" s="96"/>
      <c r="F167" s="97"/>
      <c r="G167" s="97"/>
      <c r="H167" s="96"/>
      <c r="I167" s="96"/>
      <c r="J167" s="97"/>
      <c r="K167" s="96"/>
    </row>
    <row r="168" spans="1:11" ht="12.6" x14ac:dyDescent="0.25">
      <c r="A168" s="95"/>
      <c r="B168" s="97"/>
      <c r="C168" s="97"/>
      <c r="D168" s="96"/>
      <c r="E168" s="96"/>
      <c r="F168" s="97"/>
      <c r="G168" s="97"/>
      <c r="H168" s="96"/>
      <c r="I168" s="96"/>
      <c r="J168" s="97"/>
      <c r="K168" s="96"/>
    </row>
    <row r="169" spans="1:11" ht="12.6" x14ac:dyDescent="0.25">
      <c r="A169" s="95"/>
      <c r="B169" s="97"/>
      <c r="C169" s="97"/>
      <c r="D169" s="96"/>
      <c r="E169" s="96"/>
      <c r="F169" s="97"/>
      <c r="G169" s="97"/>
      <c r="H169" s="96"/>
      <c r="I169" s="96"/>
      <c r="J169" s="97"/>
      <c r="K169" s="96"/>
    </row>
    <row r="170" spans="1:11" ht="12.6" x14ac:dyDescent="0.25">
      <c r="A170" s="95"/>
      <c r="B170" s="97"/>
      <c r="C170" s="97"/>
      <c r="D170" s="96"/>
      <c r="E170" s="96"/>
      <c r="F170" s="97"/>
      <c r="G170" s="97"/>
      <c r="H170" s="96"/>
      <c r="I170" s="96"/>
      <c r="J170" s="97"/>
      <c r="K170" s="96"/>
    </row>
    <row r="171" spans="1:11" ht="12.6" x14ac:dyDescent="0.25">
      <c r="A171" s="95"/>
      <c r="B171" s="97"/>
      <c r="C171" s="97"/>
      <c r="D171" s="96"/>
      <c r="E171" s="96"/>
      <c r="F171" s="97"/>
      <c r="G171" s="97"/>
      <c r="H171" s="96"/>
      <c r="I171" s="96"/>
      <c r="J171" s="97"/>
      <c r="K171" s="96"/>
    </row>
    <row r="172" spans="1:11" ht="12.6" x14ac:dyDescent="0.25">
      <c r="A172" s="95"/>
      <c r="B172" s="97"/>
      <c r="C172" s="97"/>
      <c r="D172" s="96"/>
      <c r="E172" s="96"/>
      <c r="F172" s="97"/>
      <c r="G172" s="97"/>
      <c r="H172" s="96"/>
      <c r="I172" s="96"/>
      <c r="J172" s="97"/>
      <c r="K172" s="96"/>
    </row>
    <row r="173" spans="1:11" ht="12.6" x14ac:dyDescent="0.25">
      <c r="A173" s="95"/>
      <c r="B173" s="97"/>
      <c r="C173" s="97"/>
      <c r="D173" s="96"/>
      <c r="E173" s="96"/>
      <c r="F173" s="97"/>
      <c r="G173" s="97"/>
      <c r="H173" s="96"/>
      <c r="I173" s="96"/>
      <c r="J173" s="97"/>
      <c r="K173" s="96"/>
    </row>
    <row r="174" spans="1:11" ht="12.6" x14ac:dyDescent="0.25">
      <c r="A174" s="95"/>
      <c r="B174" s="97"/>
      <c r="C174" s="97"/>
      <c r="D174" s="96"/>
      <c r="E174" s="96"/>
      <c r="F174" s="97"/>
      <c r="G174" s="97"/>
      <c r="H174" s="96"/>
      <c r="I174" s="96"/>
      <c r="J174" s="97"/>
      <c r="K174" s="96"/>
    </row>
    <row r="175" spans="1:11" ht="12.6" x14ac:dyDescent="0.25">
      <c r="A175" s="95"/>
      <c r="B175" s="97"/>
      <c r="C175" s="97"/>
      <c r="D175" s="96"/>
      <c r="E175" s="96"/>
      <c r="F175" s="97"/>
      <c r="G175" s="97"/>
      <c r="H175" s="96"/>
      <c r="I175" s="96"/>
      <c r="J175" s="97"/>
      <c r="K175" s="96"/>
    </row>
    <row r="176" spans="1:11" ht="12.6" x14ac:dyDescent="0.25">
      <c r="A176" s="95"/>
      <c r="B176" s="97"/>
      <c r="C176" s="97"/>
      <c r="D176" s="96"/>
      <c r="E176" s="96"/>
      <c r="F176" s="97"/>
      <c r="G176" s="97"/>
      <c r="H176" s="96"/>
      <c r="I176" s="96"/>
      <c r="J176" s="97"/>
      <c r="K176" s="96"/>
    </row>
    <row r="177" spans="1:11" ht="12.6" x14ac:dyDescent="0.25">
      <c r="A177" s="95"/>
      <c r="B177" s="97"/>
      <c r="C177" s="97"/>
      <c r="D177" s="96"/>
      <c r="E177" s="96"/>
      <c r="F177" s="97"/>
      <c r="G177" s="97"/>
      <c r="H177" s="96"/>
      <c r="I177" s="96"/>
      <c r="J177" s="97"/>
      <c r="K177" s="96"/>
    </row>
    <row r="178" spans="1:11" ht="12.6" x14ac:dyDescent="0.25">
      <c r="A178" s="95"/>
      <c r="B178" s="97"/>
      <c r="C178" s="97"/>
      <c r="D178" s="96"/>
      <c r="E178" s="96"/>
      <c r="F178" s="97"/>
      <c r="G178" s="97"/>
      <c r="H178" s="96"/>
      <c r="I178" s="96"/>
      <c r="J178" s="97"/>
      <c r="K178" s="96"/>
    </row>
    <row r="179" spans="1:11" ht="12.6" x14ac:dyDescent="0.25">
      <c r="A179" s="95"/>
      <c r="B179" s="97"/>
      <c r="C179" s="97"/>
      <c r="D179" s="96"/>
      <c r="E179" s="96"/>
      <c r="F179" s="97"/>
      <c r="G179" s="97"/>
      <c r="H179" s="96"/>
      <c r="I179" s="96"/>
      <c r="J179" s="97"/>
      <c r="K179" s="96"/>
    </row>
    <row r="180" spans="1:11" ht="12.6" x14ac:dyDescent="0.25">
      <c r="A180" s="95"/>
      <c r="B180" s="97"/>
      <c r="C180" s="97"/>
      <c r="D180" s="96"/>
      <c r="E180" s="96"/>
      <c r="F180" s="97"/>
      <c r="G180" s="97"/>
      <c r="H180" s="96"/>
      <c r="I180" s="96"/>
      <c r="J180" s="97"/>
      <c r="K180" s="96"/>
    </row>
    <row r="181" spans="1:11" ht="12.6" x14ac:dyDescent="0.25">
      <c r="A181" s="95"/>
      <c r="B181" s="97"/>
      <c r="C181" s="97"/>
      <c r="D181" s="96"/>
      <c r="E181" s="96"/>
      <c r="F181" s="97"/>
      <c r="G181" s="97"/>
      <c r="H181" s="96"/>
      <c r="I181" s="96"/>
      <c r="J181" s="97"/>
      <c r="K181" s="96"/>
    </row>
    <row r="182" spans="1:11" ht="12.6" x14ac:dyDescent="0.25">
      <c r="A182" s="95"/>
      <c r="B182" s="97"/>
      <c r="C182" s="97"/>
      <c r="D182" s="96"/>
      <c r="E182" s="96"/>
      <c r="F182" s="97"/>
      <c r="G182" s="97"/>
      <c r="H182" s="96"/>
      <c r="I182" s="96"/>
      <c r="J182" s="97"/>
      <c r="K182" s="96"/>
    </row>
    <row r="183" spans="1:11" ht="12.6" x14ac:dyDescent="0.25">
      <c r="A183" s="95"/>
      <c r="B183" s="97"/>
      <c r="C183" s="97"/>
      <c r="D183" s="96"/>
      <c r="E183" s="96"/>
      <c r="F183" s="97"/>
      <c r="G183" s="97"/>
      <c r="H183" s="96"/>
      <c r="I183" s="96"/>
      <c r="J183" s="97"/>
      <c r="K183" s="96"/>
    </row>
    <row r="184" spans="1:11" ht="12.6" x14ac:dyDescent="0.25">
      <c r="A184" s="95"/>
      <c r="B184" s="97"/>
      <c r="C184" s="97"/>
      <c r="D184" s="96"/>
      <c r="E184" s="96"/>
      <c r="F184" s="97"/>
      <c r="G184" s="97"/>
      <c r="H184" s="96"/>
      <c r="I184" s="96"/>
      <c r="J184" s="97"/>
      <c r="K184" s="96"/>
    </row>
    <row r="185" spans="1:11" ht="12.6" x14ac:dyDescent="0.25">
      <c r="A185" s="95"/>
      <c r="B185" s="97"/>
      <c r="C185" s="97"/>
      <c r="D185" s="96"/>
      <c r="E185" s="96"/>
      <c r="F185" s="97"/>
      <c r="G185" s="97"/>
      <c r="H185" s="96"/>
      <c r="I185" s="96"/>
      <c r="J185" s="97"/>
      <c r="K185" s="96"/>
    </row>
    <row r="186" spans="1:11" ht="12.6" x14ac:dyDescent="0.25">
      <c r="A186" s="95"/>
      <c r="B186" s="97"/>
      <c r="C186" s="97"/>
      <c r="D186" s="96"/>
      <c r="E186" s="96"/>
      <c r="F186" s="97"/>
      <c r="G186" s="97"/>
      <c r="H186" s="96"/>
      <c r="I186" s="96"/>
      <c r="J186" s="97"/>
      <c r="K186" s="96"/>
    </row>
    <row r="187" spans="1:11" ht="12.6" x14ac:dyDescent="0.25">
      <c r="A187" s="95"/>
      <c r="B187" s="97"/>
      <c r="C187" s="97"/>
      <c r="D187" s="96"/>
      <c r="E187" s="96"/>
      <c r="F187" s="97"/>
      <c r="G187" s="97"/>
      <c r="H187" s="96"/>
      <c r="I187" s="96"/>
      <c r="J187" s="97"/>
      <c r="K187" s="96"/>
    </row>
    <row r="188" spans="1:11" ht="12.6" x14ac:dyDescent="0.25">
      <c r="A188" s="95"/>
      <c r="B188" s="97"/>
      <c r="C188" s="97"/>
      <c r="D188" s="96"/>
      <c r="E188" s="96"/>
      <c r="F188" s="97"/>
      <c r="G188" s="97"/>
      <c r="H188" s="96"/>
      <c r="I188" s="96"/>
      <c r="J188" s="97"/>
      <c r="K188" s="96"/>
    </row>
    <row r="189" spans="1:11" ht="12.6" x14ac:dyDescent="0.25">
      <c r="A189" s="95"/>
      <c r="B189" s="97"/>
      <c r="C189" s="97"/>
      <c r="D189" s="96"/>
      <c r="E189" s="96"/>
      <c r="F189" s="97"/>
      <c r="G189" s="97"/>
      <c r="H189" s="96"/>
      <c r="I189" s="96"/>
      <c r="J189" s="97"/>
      <c r="K189" s="96"/>
    </row>
    <row r="190" spans="1:11" ht="12.6" x14ac:dyDescent="0.25">
      <c r="A190" s="95"/>
      <c r="B190" s="97"/>
      <c r="C190" s="97"/>
      <c r="D190" s="96"/>
      <c r="E190" s="96"/>
      <c r="F190" s="97"/>
      <c r="G190" s="97"/>
      <c r="H190" s="96"/>
      <c r="I190" s="96"/>
      <c r="J190" s="97"/>
      <c r="K190" s="96"/>
    </row>
    <row r="191" spans="1:11" ht="12.6" x14ac:dyDescent="0.25">
      <c r="A191" s="95"/>
      <c r="B191" s="97"/>
      <c r="C191" s="97"/>
      <c r="D191" s="96"/>
      <c r="E191" s="96"/>
      <c r="F191" s="97"/>
      <c r="G191" s="97"/>
      <c r="H191" s="96"/>
      <c r="I191" s="96"/>
      <c r="J191" s="97"/>
      <c r="K191" s="96"/>
    </row>
    <row r="192" spans="1:11" ht="12.6" x14ac:dyDescent="0.25">
      <c r="A192" s="95"/>
      <c r="B192" s="97"/>
      <c r="C192" s="97"/>
      <c r="D192" s="96"/>
      <c r="E192" s="96"/>
      <c r="F192" s="97"/>
      <c r="G192" s="97"/>
      <c r="H192" s="96"/>
      <c r="I192" s="96"/>
      <c r="J192" s="97"/>
      <c r="K192" s="96"/>
    </row>
    <row r="193" spans="1:11" ht="12.6" x14ac:dyDescent="0.25">
      <c r="A193" s="95"/>
      <c r="B193" s="97"/>
      <c r="C193" s="97"/>
      <c r="D193" s="96"/>
      <c r="E193" s="96"/>
      <c r="F193" s="97"/>
      <c r="G193" s="97"/>
      <c r="H193" s="96"/>
      <c r="I193" s="96"/>
      <c r="J193" s="97"/>
      <c r="K193" s="96"/>
    </row>
    <row r="194" spans="1:11" ht="12.6" x14ac:dyDescent="0.25">
      <c r="A194" s="95"/>
      <c r="B194" s="97"/>
      <c r="C194" s="97"/>
      <c r="D194" s="96"/>
      <c r="E194" s="96"/>
      <c r="F194" s="97"/>
      <c r="G194" s="97"/>
      <c r="H194" s="96"/>
      <c r="I194" s="96"/>
      <c r="J194" s="97"/>
      <c r="K194" s="96"/>
    </row>
    <row r="195" spans="1:11" ht="12.6" x14ac:dyDescent="0.25">
      <c r="A195" s="95"/>
      <c r="B195" s="97"/>
      <c r="C195" s="97"/>
      <c r="D195" s="96"/>
      <c r="E195" s="96"/>
      <c r="F195" s="97"/>
      <c r="G195" s="97"/>
      <c r="H195" s="96"/>
      <c r="I195" s="96"/>
      <c r="J195" s="97"/>
      <c r="K195" s="96"/>
    </row>
    <row r="196" spans="1:11" ht="12.6" x14ac:dyDescent="0.25">
      <c r="A196" s="95"/>
      <c r="B196" s="97"/>
      <c r="C196" s="97"/>
      <c r="D196" s="96"/>
      <c r="E196" s="96"/>
      <c r="F196" s="97"/>
      <c r="G196" s="97"/>
      <c r="H196" s="96"/>
      <c r="I196" s="96"/>
      <c r="J196" s="97"/>
      <c r="K196" s="96"/>
    </row>
    <row r="197" spans="1:11" ht="12.6" x14ac:dyDescent="0.25">
      <c r="A197" s="95"/>
      <c r="B197" s="97"/>
      <c r="C197" s="97"/>
      <c r="D197" s="96"/>
      <c r="E197" s="96"/>
      <c r="F197" s="97"/>
      <c r="G197" s="97"/>
      <c r="H197" s="96"/>
      <c r="I197" s="96"/>
      <c r="J197" s="97"/>
      <c r="K197" s="96"/>
    </row>
    <row r="198" spans="1:11" ht="12.6" x14ac:dyDescent="0.25">
      <c r="A198" s="95"/>
      <c r="B198" s="97"/>
      <c r="C198" s="97"/>
      <c r="D198" s="96"/>
      <c r="E198" s="96"/>
      <c r="F198" s="97"/>
      <c r="G198" s="97"/>
      <c r="H198" s="96"/>
      <c r="I198" s="96"/>
      <c r="J198" s="97"/>
      <c r="K198" s="96"/>
    </row>
    <row r="199" spans="1:11" ht="12.6" x14ac:dyDescent="0.25">
      <c r="A199" s="95"/>
      <c r="B199" s="97"/>
      <c r="C199" s="97"/>
      <c r="D199" s="96"/>
      <c r="E199" s="96"/>
      <c r="F199" s="97"/>
      <c r="G199" s="97"/>
      <c r="H199" s="96"/>
      <c r="I199" s="96"/>
      <c r="J199" s="97"/>
      <c r="K199" s="96"/>
    </row>
    <row r="200" spans="1:11" ht="12.6" x14ac:dyDescent="0.25">
      <c r="A200" s="95"/>
      <c r="B200" s="97"/>
      <c r="C200" s="97"/>
      <c r="D200" s="96"/>
      <c r="E200" s="96"/>
      <c r="F200" s="97"/>
      <c r="G200" s="97"/>
      <c r="H200" s="96"/>
      <c r="I200" s="96"/>
      <c r="J200" s="97"/>
      <c r="K200" s="96"/>
    </row>
    <row r="201" spans="1:11" ht="12.6" x14ac:dyDescent="0.25">
      <c r="A201" s="95"/>
      <c r="B201" s="97"/>
      <c r="C201" s="97"/>
      <c r="D201" s="96"/>
      <c r="E201" s="96"/>
      <c r="F201" s="97"/>
      <c r="G201" s="97"/>
      <c r="H201" s="96"/>
      <c r="I201" s="96"/>
      <c r="J201" s="97"/>
      <c r="K201" s="96"/>
    </row>
    <row r="202" spans="1:11" ht="12.6" x14ac:dyDescent="0.25">
      <c r="A202" s="95"/>
      <c r="B202" s="97"/>
      <c r="C202" s="97"/>
      <c r="D202" s="96"/>
      <c r="E202" s="96"/>
      <c r="F202" s="97"/>
      <c r="G202" s="97"/>
      <c r="H202" s="96"/>
      <c r="I202" s="96"/>
      <c r="J202" s="97"/>
      <c r="K202" s="96"/>
    </row>
    <row r="203" spans="1:11" ht="12.6" x14ac:dyDescent="0.25">
      <c r="A203" s="95"/>
      <c r="B203" s="97"/>
      <c r="C203" s="97"/>
      <c r="D203" s="96"/>
      <c r="E203" s="96"/>
      <c r="F203" s="97"/>
      <c r="G203" s="97"/>
      <c r="H203" s="96"/>
      <c r="I203" s="96"/>
      <c r="J203" s="97"/>
      <c r="K203" s="96"/>
    </row>
    <row r="204" spans="1:11" ht="12.6" x14ac:dyDescent="0.25">
      <c r="A204" s="95"/>
      <c r="B204" s="97"/>
      <c r="C204" s="97"/>
      <c r="D204" s="96"/>
      <c r="E204" s="96"/>
      <c r="F204" s="97"/>
      <c r="G204" s="97"/>
      <c r="H204" s="96"/>
      <c r="I204" s="96"/>
      <c r="J204" s="97"/>
      <c r="K204" s="96"/>
    </row>
    <row r="205" spans="1:11" ht="12.6" x14ac:dyDescent="0.25">
      <c r="A205" s="95"/>
      <c r="B205" s="97"/>
      <c r="C205" s="97"/>
      <c r="D205" s="96"/>
      <c r="E205" s="96"/>
      <c r="F205" s="97"/>
      <c r="G205" s="97"/>
      <c r="H205" s="96"/>
      <c r="I205" s="96"/>
      <c r="J205" s="97"/>
      <c r="K205" s="96"/>
    </row>
    <row r="206" spans="1:11" ht="12.6" x14ac:dyDescent="0.25">
      <c r="A206" s="95"/>
      <c r="B206" s="97"/>
      <c r="C206" s="97"/>
      <c r="D206" s="96"/>
      <c r="E206" s="96"/>
      <c r="F206" s="97"/>
      <c r="G206" s="97"/>
      <c r="H206" s="96"/>
      <c r="I206" s="96"/>
      <c r="J206" s="97"/>
      <c r="K206" s="96"/>
    </row>
    <row r="207" spans="1:11" ht="12.6" x14ac:dyDescent="0.25">
      <c r="A207" s="95"/>
      <c r="B207" s="97"/>
      <c r="C207" s="97"/>
      <c r="D207" s="96"/>
      <c r="E207" s="96"/>
      <c r="F207" s="97"/>
      <c r="G207" s="97"/>
      <c r="H207" s="96"/>
      <c r="I207" s="96"/>
      <c r="J207" s="97"/>
      <c r="K207" s="96"/>
    </row>
    <row r="208" spans="1:11" ht="12.6" x14ac:dyDescent="0.25">
      <c r="A208" s="95"/>
      <c r="B208" s="97"/>
      <c r="C208" s="97"/>
      <c r="D208" s="96"/>
      <c r="E208" s="96"/>
      <c r="F208" s="97"/>
      <c r="G208" s="97"/>
      <c r="H208" s="96"/>
      <c r="I208" s="96"/>
      <c r="J208" s="97"/>
      <c r="K208" s="96"/>
    </row>
    <row r="209" spans="1:11" ht="12.6" x14ac:dyDescent="0.25">
      <c r="A209" s="95"/>
      <c r="B209" s="97"/>
      <c r="C209" s="97"/>
      <c r="D209" s="96"/>
      <c r="E209" s="96"/>
      <c r="F209" s="97"/>
      <c r="G209" s="97"/>
      <c r="H209" s="96"/>
      <c r="I209" s="96"/>
      <c r="J209" s="97"/>
      <c r="K209" s="96"/>
    </row>
    <row r="210" spans="1:11" ht="12.6" x14ac:dyDescent="0.25">
      <c r="A210" s="95"/>
      <c r="B210" s="97"/>
      <c r="C210" s="97"/>
      <c r="D210" s="96"/>
      <c r="E210" s="96"/>
      <c r="F210" s="97"/>
      <c r="G210" s="97"/>
      <c r="H210" s="96"/>
      <c r="I210" s="96"/>
      <c r="J210" s="97"/>
      <c r="K210" s="96"/>
    </row>
    <row r="211" spans="1:11" ht="12.6" x14ac:dyDescent="0.25">
      <c r="A211" s="95"/>
      <c r="B211" s="97"/>
      <c r="C211" s="97"/>
      <c r="D211" s="96"/>
      <c r="E211" s="96"/>
      <c r="F211" s="97"/>
      <c r="G211" s="97"/>
      <c r="H211" s="96"/>
      <c r="I211" s="96"/>
      <c r="J211" s="97"/>
      <c r="K211" s="96"/>
    </row>
    <row r="212" spans="1:11" ht="12.6" x14ac:dyDescent="0.25">
      <c r="A212" s="95"/>
      <c r="B212" s="97"/>
      <c r="C212" s="97"/>
      <c r="D212" s="96"/>
      <c r="E212" s="96"/>
      <c r="F212" s="97"/>
      <c r="G212" s="97"/>
      <c r="H212" s="96"/>
      <c r="I212" s="96"/>
      <c r="J212" s="97"/>
      <c r="K212" s="96"/>
    </row>
    <row r="213" spans="1:11" ht="12.6" x14ac:dyDescent="0.25">
      <c r="A213" s="95"/>
      <c r="B213" s="97"/>
      <c r="C213" s="97"/>
      <c r="D213" s="96"/>
      <c r="E213" s="96"/>
      <c r="F213" s="97"/>
      <c r="G213" s="97"/>
      <c r="H213" s="96"/>
      <c r="I213" s="96"/>
      <c r="J213" s="97"/>
      <c r="K213" s="96"/>
    </row>
    <row r="214" spans="1:11" ht="12.6" x14ac:dyDescent="0.25">
      <c r="A214" s="95"/>
      <c r="B214" s="97"/>
      <c r="C214" s="97"/>
      <c r="D214" s="96"/>
      <c r="E214" s="96"/>
      <c r="F214" s="97"/>
      <c r="G214" s="97"/>
      <c r="H214" s="96"/>
      <c r="I214" s="96"/>
      <c r="J214" s="97"/>
      <c r="K214" s="96"/>
    </row>
    <row r="215" spans="1:11" ht="12.6" x14ac:dyDescent="0.25">
      <c r="A215" s="95"/>
      <c r="B215" s="97"/>
      <c r="C215" s="97"/>
      <c r="D215" s="96"/>
      <c r="E215" s="96"/>
      <c r="F215" s="97"/>
      <c r="G215" s="97"/>
      <c r="H215" s="96"/>
      <c r="I215" s="96"/>
      <c r="J215" s="97"/>
      <c r="K215" s="96"/>
    </row>
    <row r="216" spans="1:11" ht="12.6" x14ac:dyDescent="0.25">
      <c r="A216" s="95"/>
      <c r="B216" s="97"/>
      <c r="C216" s="97"/>
      <c r="D216" s="96"/>
      <c r="E216" s="96"/>
      <c r="F216" s="97"/>
      <c r="G216" s="97"/>
      <c r="H216" s="96"/>
      <c r="I216" s="96"/>
      <c r="J216" s="97"/>
      <c r="K216" s="96"/>
    </row>
    <row r="217" spans="1:11" ht="12.6" x14ac:dyDescent="0.25">
      <c r="A217" s="95"/>
      <c r="B217" s="97"/>
      <c r="C217" s="97"/>
      <c r="D217" s="96"/>
      <c r="E217" s="96"/>
      <c r="F217" s="97"/>
      <c r="G217" s="97"/>
      <c r="H217" s="96"/>
      <c r="I217" s="96"/>
      <c r="J217" s="97"/>
      <c r="K217" s="96"/>
    </row>
    <row r="218" spans="1:11" ht="12.6" x14ac:dyDescent="0.25">
      <c r="A218" s="95"/>
      <c r="B218" s="97"/>
      <c r="C218" s="97"/>
      <c r="D218" s="96"/>
      <c r="E218" s="96"/>
      <c r="F218" s="97"/>
      <c r="G218" s="97"/>
      <c r="H218" s="96"/>
      <c r="I218" s="96"/>
      <c r="J218" s="97"/>
      <c r="K218" s="96"/>
    </row>
    <row r="219" spans="1:11" ht="12.6" x14ac:dyDescent="0.25">
      <c r="A219" s="95"/>
      <c r="B219" s="97"/>
      <c r="C219" s="97"/>
      <c r="D219" s="96"/>
      <c r="E219" s="96"/>
      <c r="F219" s="97"/>
      <c r="G219" s="97"/>
      <c r="H219" s="96"/>
      <c r="I219" s="96"/>
      <c r="J219" s="97"/>
      <c r="K219" s="96"/>
    </row>
    <row r="220" spans="1:11" ht="12.6" x14ac:dyDescent="0.25">
      <c r="A220" s="95"/>
      <c r="B220" s="97"/>
      <c r="C220" s="97"/>
      <c r="D220" s="96"/>
      <c r="E220" s="96"/>
      <c r="F220" s="97"/>
      <c r="G220" s="97"/>
      <c r="H220" s="96"/>
      <c r="I220" s="96"/>
      <c r="J220" s="97"/>
      <c r="K220" s="96"/>
    </row>
    <row r="221" spans="1:11" ht="12.6" x14ac:dyDescent="0.25">
      <c r="A221" s="95"/>
      <c r="B221" s="97"/>
      <c r="C221" s="97"/>
      <c r="D221" s="96"/>
      <c r="E221" s="96"/>
      <c r="F221" s="97"/>
      <c r="G221" s="97"/>
      <c r="H221" s="96"/>
      <c r="I221" s="96"/>
      <c r="J221" s="97"/>
      <c r="K221" s="96"/>
    </row>
    <row r="222" spans="1:11" ht="12.6" x14ac:dyDescent="0.25">
      <c r="A222" s="95"/>
      <c r="B222" s="97"/>
      <c r="C222" s="97"/>
      <c r="D222" s="96"/>
      <c r="E222" s="96"/>
      <c r="F222" s="97"/>
      <c r="G222" s="97"/>
      <c r="H222" s="96"/>
      <c r="I222" s="96"/>
      <c r="J222" s="97"/>
      <c r="K222" s="96"/>
    </row>
    <row r="223" spans="1:11" ht="12.6" x14ac:dyDescent="0.25">
      <c r="A223" s="95"/>
      <c r="B223" s="97"/>
      <c r="C223" s="97"/>
      <c r="D223" s="96"/>
      <c r="E223" s="96"/>
      <c r="F223" s="97"/>
      <c r="G223" s="97"/>
      <c r="H223" s="96"/>
      <c r="I223" s="96"/>
      <c r="J223" s="97"/>
      <c r="K223" s="96"/>
    </row>
    <row r="224" spans="1:11" ht="12.6" x14ac:dyDescent="0.25">
      <c r="A224" s="95"/>
      <c r="B224" s="97"/>
      <c r="C224" s="97"/>
      <c r="D224" s="96"/>
      <c r="E224" s="96"/>
      <c r="F224" s="97"/>
      <c r="G224" s="97"/>
      <c r="H224" s="96"/>
      <c r="I224" s="96"/>
      <c r="J224" s="97"/>
      <c r="K224" s="96"/>
    </row>
    <row r="225" spans="1:11" ht="12.6" x14ac:dyDescent="0.25">
      <c r="A225" s="95"/>
      <c r="B225" s="97"/>
      <c r="C225" s="97"/>
      <c r="D225" s="96"/>
      <c r="E225" s="96"/>
      <c r="F225" s="97"/>
      <c r="G225" s="97"/>
      <c r="H225" s="96"/>
      <c r="I225" s="96"/>
      <c r="J225" s="97"/>
      <c r="K225" s="96"/>
    </row>
    <row r="226" spans="1:11" ht="12.6" x14ac:dyDescent="0.25">
      <c r="A226" s="95"/>
      <c r="B226" s="97"/>
      <c r="C226" s="97"/>
      <c r="D226" s="96"/>
      <c r="E226" s="96"/>
      <c r="F226" s="97"/>
      <c r="G226" s="97"/>
      <c r="H226" s="96"/>
      <c r="I226" s="96"/>
      <c r="J226" s="97"/>
      <c r="K226" s="96"/>
    </row>
    <row r="227" spans="1:11" ht="12.6" x14ac:dyDescent="0.25">
      <c r="A227" s="95"/>
      <c r="B227" s="97"/>
      <c r="C227" s="97"/>
      <c r="D227" s="96"/>
      <c r="E227" s="96"/>
      <c r="F227" s="97"/>
      <c r="G227" s="97"/>
      <c r="H227" s="96"/>
      <c r="I227" s="96"/>
      <c r="J227" s="97"/>
      <c r="K227" s="96"/>
    </row>
    <row r="228" spans="1:11" ht="12.6" x14ac:dyDescent="0.25">
      <c r="A228" s="95"/>
      <c r="B228" s="97"/>
      <c r="C228" s="97"/>
      <c r="D228" s="96"/>
      <c r="E228" s="96"/>
      <c r="F228" s="97"/>
      <c r="G228" s="97"/>
      <c r="H228" s="96"/>
      <c r="I228" s="96"/>
      <c r="J228" s="97"/>
      <c r="K228" s="96"/>
    </row>
    <row r="229" spans="1:11" ht="12.6" x14ac:dyDescent="0.25">
      <c r="A229" s="95"/>
      <c r="B229" s="97"/>
      <c r="C229" s="97"/>
      <c r="D229" s="96"/>
      <c r="E229" s="96"/>
      <c r="F229" s="97"/>
      <c r="G229" s="97"/>
      <c r="H229" s="96"/>
      <c r="I229" s="96"/>
      <c r="J229" s="97"/>
      <c r="K229" s="96"/>
    </row>
    <row r="230" spans="1:11" ht="12.6" x14ac:dyDescent="0.25">
      <c r="A230" s="95"/>
      <c r="B230" s="97"/>
      <c r="C230" s="97"/>
      <c r="D230" s="96"/>
      <c r="E230" s="96"/>
      <c r="F230" s="97"/>
      <c r="G230" s="97"/>
      <c r="H230" s="96"/>
      <c r="I230" s="96"/>
      <c r="J230" s="97"/>
      <c r="K230" s="96"/>
    </row>
    <row r="231" spans="1:11" ht="12.6" x14ac:dyDescent="0.25">
      <c r="A231" s="95"/>
      <c r="B231" s="97"/>
      <c r="C231" s="97"/>
      <c r="D231" s="96"/>
      <c r="E231" s="96"/>
      <c r="F231" s="97"/>
      <c r="G231" s="97"/>
      <c r="H231" s="96"/>
      <c r="I231" s="96"/>
      <c r="J231" s="97"/>
      <c r="K231" s="96"/>
    </row>
    <row r="232" spans="1:11" ht="12.6" x14ac:dyDescent="0.25">
      <c r="A232" s="95"/>
      <c r="B232" s="97"/>
      <c r="C232" s="97"/>
      <c r="D232" s="96"/>
      <c r="E232" s="96"/>
      <c r="F232" s="97"/>
      <c r="G232" s="97"/>
      <c r="H232" s="96"/>
      <c r="I232" s="96"/>
      <c r="J232" s="97"/>
      <c r="K232" s="96"/>
    </row>
    <row r="233" spans="1:11" ht="12.6" x14ac:dyDescent="0.25">
      <c r="A233" s="95"/>
      <c r="B233" s="97"/>
      <c r="C233" s="97"/>
      <c r="D233" s="96"/>
      <c r="E233" s="96"/>
      <c r="F233" s="97"/>
      <c r="G233" s="97"/>
      <c r="H233" s="96"/>
      <c r="I233" s="96"/>
      <c r="J233" s="97"/>
      <c r="K233" s="96"/>
    </row>
    <row r="234" spans="1:11" ht="12.6" x14ac:dyDescent="0.25">
      <c r="A234" s="95"/>
      <c r="B234" s="97"/>
      <c r="C234" s="97"/>
      <c r="D234" s="96"/>
      <c r="E234" s="96"/>
      <c r="F234" s="97"/>
      <c r="G234" s="97"/>
      <c r="H234" s="96"/>
      <c r="I234" s="96"/>
      <c r="J234" s="97"/>
      <c r="K234" s="96"/>
    </row>
    <row r="235" spans="1:11" ht="12.6" x14ac:dyDescent="0.25">
      <c r="A235" s="95"/>
      <c r="B235" s="97"/>
      <c r="C235" s="97"/>
      <c r="D235" s="96"/>
      <c r="E235" s="96"/>
      <c r="F235" s="97"/>
      <c r="G235" s="97"/>
      <c r="H235" s="96"/>
      <c r="I235" s="96"/>
      <c r="J235" s="97"/>
      <c r="K235" s="96"/>
    </row>
    <row r="236" spans="1:11" ht="12.6" x14ac:dyDescent="0.25">
      <c r="A236" s="95"/>
      <c r="B236" s="97"/>
      <c r="C236" s="97"/>
      <c r="D236" s="96"/>
      <c r="E236" s="96"/>
      <c r="F236" s="97"/>
      <c r="G236" s="97"/>
      <c r="H236" s="96"/>
      <c r="I236" s="96"/>
      <c r="J236" s="97"/>
      <c r="K236" s="96"/>
    </row>
    <row r="237" spans="1:11" ht="12.6" x14ac:dyDescent="0.25">
      <c r="A237" s="95"/>
      <c r="B237" s="97"/>
      <c r="C237" s="97"/>
      <c r="D237" s="96"/>
      <c r="E237" s="96"/>
      <c r="F237" s="97"/>
      <c r="G237" s="97"/>
      <c r="H237" s="96"/>
      <c r="I237" s="96"/>
      <c r="J237" s="97"/>
      <c r="K237" s="96"/>
    </row>
    <row r="238" spans="1:11" ht="12.6" x14ac:dyDescent="0.25">
      <c r="A238" s="95"/>
      <c r="B238" s="97"/>
      <c r="C238" s="97"/>
      <c r="D238" s="96"/>
      <c r="E238" s="96"/>
      <c r="F238" s="97"/>
      <c r="G238" s="97"/>
      <c r="H238" s="96"/>
      <c r="I238" s="96"/>
      <c r="J238" s="97"/>
      <c r="K238" s="96"/>
    </row>
    <row r="239" spans="1:11" ht="12.6" x14ac:dyDescent="0.25">
      <c r="A239" s="95"/>
      <c r="B239" s="97"/>
      <c r="C239" s="97"/>
      <c r="D239" s="96"/>
      <c r="E239" s="96"/>
      <c r="F239" s="97"/>
      <c r="G239" s="97"/>
      <c r="H239" s="96"/>
      <c r="I239" s="96"/>
      <c r="J239" s="97"/>
      <c r="K239" s="96"/>
    </row>
    <row r="240" spans="1:11" ht="12.6" x14ac:dyDescent="0.25">
      <c r="A240" s="95"/>
      <c r="B240" s="97"/>
      <c r="C240" s="97"/>
      <c r="D240" s="96"/>
      <c r="E240" s="96"/>
      <c r="F240" s="97"/>
      <c r="G240" s="97"/>
      <c r="H240" s="96"/>
      <c r="I240" s="96"/>
      <c r="J240" s="97"/>
      <c r="K240" s="96"/>
    </row>
    <row r="241" spans="1:11" ht="12.6" x14ac:dyDescent="0.25">
      <c r="A241" s="95"/>
      <c r="B241" s="97"/>
      <c r="C241" s="97"/>
      <c r="D241" s="96"/>
      <c r="E241" s="96"/>
      <c r="F241" s="97"/>
      <c r="G241" s="97"/>
      <c r="H241" s="96"/>
      <c r="I241" s="96"/>
      <c r="J241" s="97"/>
      <c r="K241" s="96"/>
    </row>
    <row r="242" spans="1:11" ht="12.6" x14ac:dyDescent="0.25">
      <c r="A242" s="95"/>
      <c r="B242" s="97"/>
      <c r="C242" s="97"/>
      <c r="D242" s="96"/>
      <c r="E242" s="96"/>
      <c r="F242" s="97"/>
      <c r="G242" s="97"/>
      <c r="H242" s="96"/>
      <c r="I242" s="96"/>
      <c r="J242" s="97"/>
      <c r="K242" s="96"/>
    </row>
    <row r="243" spans="1:11" ht="12.6" x14ac:dyDescent="0.25">
      <c r="A243" s="95"/>
      <c r="B243" s="97"/>
      <c r="C243" s="97"/>
      <c r="D243" s="96"/>
      <c r="E243" s="96"/>
      <c r="F243" s="97"/>
      <c r="G243" s="97"/>
      <c r="H243" s="96"/>
      <c r="I243" s="96"/>
      <c r="J243" s="97"/>
      <c r="K243" s="96"/>
    </row>
    <row r="244" spans="1:11" ht="12.6" x14ac:dyDescent="0.25">
      <c r="A244" s="95"/>
      <c r="B244" s="97"/>
      <c r="C244" s="97"/>
      <c r="D244" s="96"/>
      <c r="E244" s="96"/>
      <c r="F244" s="97"/>
      <c r="G244" s="97"/>
      <c r="H244" s="96"/>
      <c r="I244" s="96"/>
      <c r="J244" s="97"/>
      <c r="K244" s="96"/>
    </row>
    <row r="245" spans="1:11" ht="12.6" x14ac:dyDescent="0.25">
      <c r="A245" s="95"/>
      <c r="B245" s="97"/>
      <c r="C245" s="97"/>
      <c r="D245" s="96"/>
      <c r="E245" s="96"/>
      <c r="F245" s="97"/>
      <c r="G245" s="97"/>
      <c r="H245" s="96"/>
      <c r="I245" s="96"/>
      <c r="J245" s="97"/>
      <c r="K245" s="96"/>
    </row>
    <row r="246" spans="1:11" ht="12.6" x14ac:dyDescent="0.25">
      <c r="A246" s="95"/>
      <c r="B246" s="97"/>
      <c r="C246" s="97"/>
      <c r="D246" s="96"/>
      <c r="E246" s="96"/>
      <c r="F246" s="97"/>
      <c r="G246" s="97"/>
      <c r="H246" s="96"/>
      <c r="I246" s="96"/>
      <c r="J246" s="97"/>
      <c r="K246" s="96"/>
    </row>
    <row r="247" spans="1:11" ht="12.6" x14ac:dyDescent="0.25">
      <c r="A247" s="95"/>
      <c r="B247" s="97"/>
      <c r="C247" s="97"/>
      <c r="D247" s="96"/>
      <c r="E247" s="96"/>
      <c r="F247" s="97"/>
      <c r="G247" s="97"/>
      <c r="H247" s="96"/>
      <c r="I247" s="96"/>
      <c r="J247" s="97"/>
      <c r="K247" s="96"/>
    </row>
    <row r="248" spans="1:11" ht="12.6" x14ac:dyDescent="0.25">
      <c r="A248" s="95"/>
      <c r="B248" s="97"/>
      <c r="C248" s="97"/>
      <c r="D248" s="96"/>
      <c r="E248" s="96"/>
      <c r="F248" s="97"/>
      <c r="G248" s="97"/>
      <c r="H248" s="96"/>
      <c r="I248" s="96"/>
      <c r="J248" s="97"/>
      <c r="K248" s="96"/>
    </row>
    <row r="249" spans="1:11" ht="12.6" x14ac:dyDescent="0.25">
      <c r="A249" s="95"/>
      <c r="B249" s="97"/>
      <c r="C249" s="97"/>
      <c r="D249" s="96"/>
      <c r="E249" s="96"/>
      <c r="F249" s="97"/>
      <c r="G249" s="97"/>
      <c r="H249" s="96"/>
      <c r="I249" s="96"/>
      <c r="J249" s="97"/>
      <c r="K249" s="96"/>
    </row>
    <row r="250" spans="1:11" ht="12.6" x14ac:dyDescent="0.25">
      <c r="A250" s="95"/>
      <c r="B250" s="97"/>
      <c r="C250" s="97"/>
      <c r="D250" s="96"/>
      <c r="E250" s="96"/>
      <c r="F250" s="97"/>
      <c r="G250" s="97"/>
      <c r="H250" s="96"/>
      <c r="I250" s="96"/>
      <c r="J250" s="97"/>
      <c r="K250" s="96"/>
    </row>
    <row r="251" spans="1:11" ht="12.6" x14ac:dyDescent="0.25">
      <c r="A251" s="95"/>
      <c r="B251" s="97"/>
      <c r="C251" s="97"/>
      <c r="D251" s="96"/>
      <c r="E251" s="96"/>
      <c r="F251" s="97"/>
      <c r="G251" s="97"/>
      <c r="H251" s="96"/>
      <c r="I251" s="96"/>
      <c r="J251" s="97"/>
      <c r="K251" s="96"/>
    </row>
    <row r="252" spans="1:11" ht="12.6" x14ac:dyDescent="0.25">
      <c r="A252" s="95"/>
      <c r="B252" s="97"/>
      <c r="C252" s="97"/>
      <c r="D252" s="96"/>
      <c r="E252" s="96"/>
      <c r="F252" s="97"/>
      <c r="G252" s="97"/>
      <c r="H252" s="96"/>
      <c r="I252" s="96"/>
      <c r="J252" s="97"/>
      <c r="K252" s="96"/>
    </row>
    <row r="253" spans="1:11" ht="12.6" x14ac:dyDescent="0.25">
      <c r="A253" s="95"/>
      <c r="B253" s="97"/>
      <c r="C253" s="97"/>
      <c r="D253" s="96"/>
      <c r="E253" s="96"/>
      <c r="F253" s="97"/>
      <c r="G253" s="97"/>
      <c r="H253" s="96"/>
      <c r="I253" s="96"/>
      <c r="J253" s="97"/>
      <c r="K253" s="96"/>
    </row>
    <row r="254" spans="1:11" ht="12.6" x14ac:dyDescent="0.25">
      <c r="A254" s="95"/>
      <c r="B254" s="97"/>
      <c r="C254" s="97"/>
      <c r="D254" s="96"/>
      <c r="E254" s="96"/>
      <c r="F254" s="97"/>
      <c r="G254" s="97"/>
      <c r="H254" s="96"/>
      <c r="I254" s="96"/>
      <c r="J254" s="97"/>
      <c r="K254" s="96"/>
    </row>
    <row r="255" spans="1:11" ht="12.6" x14ac:dyDescent="0.25">
      <c r="A255" s="95"/>
      <c r="B255" s="97"/>
      <c r="C255" s="97"/>
      <c r="D255" s="96"/>
      <c r="E255" s="96"/>
      <c r="F255" s="97"/>
      <c r="G255" s="97"/>
      <c r="H255" s="96"/>
      <c r="I255" s="96"/>
      <c r="J255" s="97"/>
      <c r="K255" s="96"/>
    </row>
    <row r="256" spans="1:11" ht="12.6" x14ac:dyDescent="0.25">
      <c r="A256" s="95"/>
      <c r="B256" s="97"/>
      <c r="C256" s="97"/>
      <c r="D256" s="96"/>
      <c r="E256" s="96"/>
      <c r="F256" s="97"/>
      <c r="G256" s="97"/>
      <c r="H256" s="96"/>
      <c r="I256" s="96"/>
      <c r="J256" s="97"/>
      <c r="K256" s="96"/>
    </row>
    <row r="257" spans="1:11" ht="12.6" x14ac:dyDescent="0.25">
      <c r="A257" s="95"/>
      <c r="B257" s="97"/>
      <c r="C257" s="97"/>
      <c r="D257" s="96"/>
      <c r="E257" s="96"/>
      <c r="F257" s="97"/>
      <c r="G257" s="97"/>
      <c r="H257" s="96"/>
      <c r="I257" s="96"/>
      <c r="J257" s="97"/>
      <c r="K257" s="96"/>
    </row>
    <row r="258" spans="1:11" ht="12.6" x14ac:dyDescent="0.25">
      <c r="A258" s="95"/>
      <c r="B258" s="97"/>
      <c r="C258" s="97"/>
      <c r="D258" s="96"/>
      <c r="E258" s="96"/>
      <c r="F258" s="97"/>
      <c r="G258" s="97"/>
      <c r="H258" s="96"/>
      <c r="I258" s="96"/>
      <c r="J258" s="97"/>
      <c r="K258" s="96"/>
    </row>
    <row r="259" spans="1:11" ht="12.6" x14ac:dyDescent="0.25">
      <c r="A259" s="95"/>
      <c r="B259" s="97"/>
      <c r="C259" s="97"/>
      <c r="D259" s="96"/>
      <c r="E259" s="96"/>
      <c r="F259" s="97"/>
      <c r="G259" s="97"/>
      <c r="H259" s="96"/>
      <c r="I259" s="96"/>
      <c r="J259" s="97"/>
      <c r="K259" s="96"/>
    </row>
    <row r="260" spans="1:11" ht="12.6" x14ac:dyDescent="0.25">
      <c r="A260" s="95"/>
      <c r="B260" s="97"/>
      <c r="C260" s="97"/>
      <c r="D260" s="96"/>
      <c r="E260" s="96"/>
      <c r="F260" s="97"/>
      <c r="G260" s="97"/>
      <c r="H260" s="96"/>
      <c r="I260" s="96"/>
      <c r="J260" s="97"/>
      <c r="K260" s="96"/>
    </row>
    <row r="261" spans="1:11" ht="12.6" x14ac:dyDescent="0.25">
      <c r="A261" s="95"/>
      <c r="B261" s="97"/>
      <c r="C261" s="97"/>
      <c r="D261" s="96"/>
      <c r="E261" s="96"/>
      <c r="F261" s="97"/>
      <c r="G261" s="97"/>
      <c r="H261" s="96"/>
      <c r="I261" s="96"/>
      <c r="J261" s="97"/>
      <c r="K261" s="96"/>
    </row>
    <row r="262" spans="1:11" ht="12.6" x14ac:dyDescent="0.25">
      <c r="A262" s="95"/>
      <c r="B262" s="97"/>
      <c r="C262" s="97"/>
      <c r="D262" s="96"/>
      <c r="E262" s="96"/>
      <c r="F262" s="97"/>
      <c r="G262" s="97"/>
      <c r="H262" s="96"/>
      <c r="I262" s="96"/>
      <c r="J262" s="97"/>
      <c r="K262" s="96"/>
    </row>
    <row r="263" spans="1:11" ht="12.6" x14ac:dyDescent="0.25">
      <c r="A263" s="95"/>
      <c r="B263" s="97"/>
      <c r="C263" s="97"/>
      <c r="D263" s="96"/>
      <c r="E263" s="96"/>
      <c r="F263" s="97"/>
      <c r="G263" s="97"/>
      <c r="H263" s="96"/>
      <c r="I263" s="96"/>
      <c r="J263" s="97"/>
      <c r="K263" s="96"/>
    </row>
    <row r="264" spans="1:11" ht="12.6" x14ac:dyDescent="0.25">
      <c r="A264" s="95"/>
      <c r="B264" s="97"/>
      <c r="C264" s="97"/>
      <c r="D264" s="96"/>
      <c r="E264" s="96"/>
      <c r="F264" s="97"/>
      <c r="G264" s="97"/>
      <c r="H264" s="96"/>
      <c r="I264" s="96"/>
      <c r="J264" s="97"/>
      <c r="K264" s="96"/>
    </row>
    <row r="265" spans="1:11" ht="12.6" x14ac:dyDescent="0.25">
      <c r="A265" s="95"/>
      <c r="B265" s="97"/>
      <c r="C265" s="97"/>
      <c r="D265" s="96"/>
      <c r="E265" s="96"/>
      <c r="F265" s="97"/>
      <c r="G265" s="97"/>
      <c r="H265" s="96"/>
      <c r="I265" s="96"/>
      <c r="J265" s="97"/>
      <c r="K265" s="96"/>
    </row>
    <row r="266" spans="1:11" ht="12.6" x14ac:dyDescent="0.25">
      <c r="A266" s="95"/>
      <c r="B266" s="97"/>
      <c r="C266" s="97"/>
      <c r="D266" s="96"/>
      <c r="E266" s="96"/>
      <c r="F266" s="97"/>
      <c r="G266" s="97"/>
      <c r="H266" s="96"/>
      <c r="I266" s="96"/>
      <c r="J266" s="97"/>
      <c r="K266" s="96"/>
    </row>
    <row r="267" spans="1:11" ht="12.6" x14ac:dyDescent="0.25">
      <c r="A267" s="95"/>
      <c r="B267" s="97"/>
      <c r="C267" s="97"/>
      <c r="D267" s="96"/>
      <c r="E267" s="96"/>
      <c r="F267" s="97"/>
      <c r="G267" s="97"/>
      <c r="H267" s="96"/>
      <c r="I267" s="96"/>
      <c r="J267" s="97"/>
      <c r="K267" s="96"/>
    </row>
    <row r="268" spans="1:11" ht="12.6" x14ac:dyDescent="0.25">
      <c r="A268" s="95"/>
      <c r="B268" s="97"/>
      <c r="C268" s="97"/>
      <c r="D268" s="96"/>
      <c r="E268" s="96"/>
      <c r="F268" s="97"/>
      <c r="G268" s="97"/>
      <c r="H268" s="96"/>
      <c r="I268" s="96"/>
      <c r="J268" s="97"/>
      <c r="K268" s="96"/>
    </row>
    <row r="269" spans="1:11" ht="12.6" x14ac:dyDescent="0.25">
      <c r="A269" s="95"/>
      <c r="B269" s="97"/>
      <c r="C269" s="97"/>
      <c r="D269" s="96"/>
      <c r="E269" s="96"/>
      <c r="F269" s="97"/>
      <c r="G269" s="97"/>
      <c r="H269" s="96"/>
      <c r="I269" s="96"/>
      <c r="J269" s="97"/>
      <c r="K269" s="96"/>
    </row>
    <row r="270" spans="1:11" ht="12.6" x14ac:dyDescent="0.25">
      <c r="A270" s="95"/>
      <c r="B270" s="97"/>
      <c r="C270" s="97"/>
      <c r="D270" s="96"/>
      <c r="E270" s="96"/>
      <c r="F270" s="97"/>
      <c r="G270" s="97"/>
      <c r="H270" s="96"/>
      <c r="I270" s="96"/>
      <c r="J270" s="97"/>
      <c r="K270" s="96"/>
    </row>
    <row r="271" spans="1:11" ht="12.6" x14ac:dyDescent="0.25">
      <c r="A271" s="95"/>
      <c r="B271" s="97"/>
      <c r="C271" s="97"/>
      <c r="D271" s="96"/>
      <c r="E271" s="96"/>
      <c r="F271" s="97"/>
      <c r="G271" s="97"/>
      <c r="H271" s="96"/>
      <c r="I271" s="96"/>
      <c r="J271" s="97"/>
      <c r="K271" s="96"/>
    </row>
    <row r="272" spans="1:11" ht="12.6" x14ac:dyDescent="0.25">
      <c r="A272" s="95"/>
      <c r="B272" s="97"/>
      <c r="C272" s="97"/>
      <c r="D272" s="96"/>
      <c r="E272" s="96"/>
      <c r="F272" s="97"/>
      <c r="G272" s="97"/>
      <c r="H272" s="96"/>
      <c r="I272" s="96"/>
      <c r="J272" s="97"/>
      <c r="K272" s="96"/>
    </row>
    <row r="273" spans="1:11" ht="12.6" x14ac:dyDescent="0.25">
      <c r="A273" s="95"/>
      <c r="B273" s="97"/>
      <c r="C273" s="97"/>
      <c r="D273" s="96"/>
      <c r="E273" s="96"/>
      <c r="F273" s="97"/>
      <c r="G273" s="97"/>
      <c r="H273" s="96"/>
      <c r="I273" s="96"/>
      <c r="J273" s="97"/>
      <c r="K273" s="96"/>
    </row>
    <row r="274" spans="1:11" ht="12.6" x14ac:dyDescent="0.25">
      <c r="A274" s="95"/>
      <c r="B274" s="97"/>
      <c r="C274" s="97"/>
      <c r="D274" s="96"/>
      <c r="E274" s="96"/>
      <c r="F274" s="97"/>
      <c r="G274" s="97"/>
      <c r="H274" s="96"/>
      <c r="I274" s="96"/>
      <c r="J274" s="97"/>
      <c r="K274" s="96"/>
    </row>
    <row r="275" spans="1:11" ht="12.6" x14ac:dyDescent="0.25">
      <c r="A275" s="95"/>
      <c r="B275" s="97"/>
      <c r="C275" s="97"/>
      <c r="D275" s="96"/>
      <c r="E275" s="96"/>
      <c r="F275" s="97"/>
      <c r="G275" s="97"/>
      <c r="H275" s="96"/>
      <c r="I275" s="96"/>
      <c r="J275" s="97"/>
      <c r="K275" s="96"/>
    </row>
    <row r="276" spans="1:11" ht="12.6" x14ac:dyDescent="0.25">
      <c r="A276" s="95"/>
      <c r="B276" s="97"/>
      <c r="C276" s="97"/>
      <c r="D276" s="96"/>
      <c r="E276" s="96"/>
      <c r="F276" s="97"/>
      <c r="G276" s="97"/>
      <c r="H276" s="96"/>
      <c r="I276" s="96"/>
      <c r="J276" s="97"/>
      <c r="K276" s="96"/>
    </row>
    <row r="277" spans="1:11" ht="12.6" x14ac:dyDescent="0.25">
      <c r="A277" s="95"/>
      <c r="B277" s="97"/>
      <c r="C277" s="97"/>
      <c r="D277" s="96"/>
      <c r="E277" s="96"/>
      <c r="F277" s="97"/>
      <c r="G277" s="97"/>
      <c r="H277" s="96"/>
      <c r="I277" s="96"/>
      <c r="J277" s="97"/>
      <c r="K277" s="96"/>
    </row>
    <row r="278" spans="1:11" ht="12.6" x14ac:dyDescent="0.25">
      <c r="A278" s="95"/>
      <c r="B278" s="97"/>
      <c r="C278" s="97"/>
      <c r="D278" s="96"/>
      <c r="E278" s="96"/>
      <c r="F278" s="97"/>
      <c r="G278" s="97"/>
      <c r="H278" s="96"/>
      <c r="I278" s="96"/>
      <c r="J278" s="97"/>
      <c r="K278" s="96"/>
    </row>
    <row r="279" spans="1:11" ht="12.6" x14ac:dyDescent="0.25">
      <c r="A279" s="95"/>
      <c r="B279" s="97"/>
      <c r="C279" s="97"/>
      <c r="D279" s="96"/>
      <c r="E279" s="96"/>
      <c r="F279" s="97"/>
      <c r="G279" s="97"/>
      <c r="H279" s="96"/>
      <c r="I279" s="96"/>
      <c r="J279" s="97"/>
      <c r="K279" s="96"/>
    </row>
    <row r="280" spans="1:11" ht="12.6" x14ac:dyDescent="0.25">
      <c r="A280" s="95"/>
      <c r="B280" s="97"/>
      <c r="C280" s="97"/>
      <c r="D280" s="96"/>
      <c r="E280" s="96"/>
      <c r="F280" s="97"/>
      <c r="G280" s="97"/>
      <c r="H280" s="96"/>
      <c r="I280" s="96"/>
      <c r="J280" s="97"/>
      <c r="K280" s="96"/>
    </row>
    <row r="281" spans="1:11" ht="12.6" x14ac:dyDescent="0.25">
      <c r="A281" s="95"/>
      <c r="B281" s="97"/>
      <c r="C281" s="97"/>
      <c r="D281" s="96"/>
      <c r="E281" s="96"/>
      <c r="F281" s="97"/>
      <c r="G281" s="97"/>
      <c r="H281" s="96"/>
      <c r="I281" s="96"/>
      <c r="J281" s="97"/>
      <c r="K281" s="96"/>
    </row>
    <row r="282" spans="1:11" ht="12.6" x14ac:dyDescent="0.25">
      <c r="A282" s="95"/>
      <c r="B282" s="97"/>
      <c r="C282" s="97"/>
      <c r="D282" s="96"/>
      <c r="E282" s="96"/>
      <c r="F282" s="97"/>
      <c r="G282" s="97"/>
      <c r="H282" s="96"/>
      <c r="I282" s="96"/>
      <c r="J282" s="97"/>
      <c r="K282" s="96"/>
    </row>
    <row r="283" spans="1:11" ht="12.6" x14ac:dyDescent="0.25">
      <c r="A283" s="95"/>
      <c r="B283" s="97"/>
      <c r="C283" s="97"/>
      <c r="D283" s="96"/>
      <c r="E283" s="96"/>
      <c r="F283" s="97"/>
      <c r="G283" s="97"/>
      <c r="H283" s="96"/>
      <c r="I283" s="96"/>
      <c r="J283" s="97"/>
      <c r="K283" s="96"/>
    </row>
    <row r="284" spans="1:11" ht="12.6" x14ac:dyDescent="0.25">
      <c r="A284" s="95"/>
      <c r="B284" s="97"/>
      <c r="C284" s="97"/>
      <c r="D284" s="96"/>
      <c r="E284" s="96"/>
      <c r="F284" s="97"/>
      <c r="G284" s="97"/>
      <c r="H284" s="96"/>
      <c r="I284" s="96"/>
      <c r="J284" s="97"/>
      <c r="K284" s="96"/>
    </row>
    <row r="285" spans="1:11" ht="12.6" x14ac:dyDescent="0.25">
      <c r="A285" s="95"/>
      <c r="B285" s="97"/>
      <c r="C285" s="97"/>
      <c r="D285" s="96"/>
      <c r="E285" s="96"/>
      <c r="F285" s="97"/>
      <c r="G285" s="97"/>
      <c r="H285" s="96"/>
      <c r="I285" s="96"/>
      <c r="J285" s="97"/>
      <c r="K285" s="96"/>
    </row>
    <row r="286" spans="1:11" ht="12.6" x14ac:dyDescent="0.25">
      <c r="A286" s="95"/>
      <c r="B286" s="97"/>
      <c r="C286" s="97"/>
      <c r="D286" s="96"/>
      <c r="E286" s="96"/>
      <c r="F286" s="97"/>
      <c r="G286" s="97"/>
      <c r="H286" s="96"/>
      <c r="I286" s="96"/>
      <c r="J286" s="97"/>
      <c r="K286" s="96"/>
    </row>
    <row r="287" spans="1:11" ht="12.6" x14ac:dyDescent="0.25">
      <c r="A287" s="95"/>
      <c r="B287" s="97"/>
      <c r="C287" s="97"/>
      <c r="D287" s="96"/>
      <c r="E287" s="96"/>
      <c r="F287" s="97"/>
      <c r="G287" s="97"/>
      <c r="H287" s="96"/>
      <c r="I287" s="96"/>
      <c r="J287" s="97"/>
      <c r="K287" s="96"/>
    </row>
    <row r="288" spans="1:11" ht="12.6" x14ac:dyDescent="0.25">
      <c r="A288" s="95"/>
      <c r="B288" s="97"/>
      <c r="C288" s="97"/>
      <c r="D288" s="96"/>
      <c r="E288" s="96"/>
      <c r="F288" s="97"/>
      <c r="G288" s="97"/>
      <c r="H288" s="96"/>
      <c r="I288" s="96"/>
      <c r="J288" s="97"/>
      <c r="K288" s="96"/>
    </row>
    <row r="289" spans="1:11" ht="12.6" x14ac:dyDescent="0.25">
      <c r="A289" s="95"/>
      <c r="B289" s="97"/>
      <c r="C289" s="97"/>
      <c r="D289" s="96"/>
      <c r="E289" s="96"/>
      <c r="F289" s="97"/>
      <c r="G289" s="97"/>
      <c r="H289" s="96"/>
      <c r="I289" s="96"/>
      <c r="J289" s="97"/>
      <c r="K289" s="96"/>
    </row>
    <row r="290" spans="1:11" ht="12.6" x14ac:dyDescent="0.25">
      <c r="A290" s="95"/>
      <c r="B290" s="97"/>
      <c r="C290" s="97"/>
      <c r="D290" s="96"/>
      <c r="E290" s="96"/>
      <c r="F290" s="97"/>
      <c r="G290" s="97"/>
      <c r="H290" s="96"/>
      <c r="I290" s="96"/>
      <c r="J290" s="97"/>
      <c r="K290" s="96"/>
    </row>
    <row r="291" spans="1:11" ht="12.6" x14ac:dyDescent="0.25">
      <c r="A291" s="95"/>
      <c r="B291" s="97"/>
      <c r="C291" s="97"/>
      <c r="D291" s="96"/>
      <c r="E291" s="96"/>
      <c r="F291" s="97"/>
      <c r="G291" s="97"/>
      <c r="H291" s="96"/>
      <c r="I291" s="96"/>
      <c r="J291" s="97"/>
      <c r="K291" s="96"/>
    </row>
    <row r="292" spans="1:11" ht="12.6" x14ac:dyDescent="0.25">
      <c r="A292" s="95"/>
      <c r="B292" s="97"/>
      <c r="C292" s="97"/>
      <c r="D292" s="96"/>
      <c r="E292" s="96"/>
      <c r="F292" s="97"/>
      <c r="G292" s="97"/>
      <c r="H292" s="96"/>
      <c r="I292" s="96"/>
      <c r="J292" s="97"/>
      <c r="K292" s="96"/>
    </row>
    <row r="293" spans="1:11" ht="12.6" x14ac:dyDescent="0.25">
      <c r="A293" s="95"/>
      <c r="B293" s="97"/>
      <c r="C293" s="97"/>
      <c r="D293" s="96"/>
      <c r="E293" s="96"/>
      <c r="F293" s="97"/>
      <c r="G293" s="97"/>
      <c r="H293" s="96"/>
      <c r="I293" s="96"/>
      <c r="J293" s="97"/>
      <c r="K293" s="96"/>
    </row>
    <row r="294" spans="1:11" ht="12.6" x14ac:dyDescent="0.25">
      <c r="A294" s="95"/>
      <c r="B294" s="97"/>
      <c r="C294" s="97"/>
      <c r="D294" s="96"/>
      <c r="E294" s="96"/>
      <c r="F294" s="97"/>
      <c r="G294" s="97"/>
      <c r="H294" s="96"/>
      <c r="I294" s="96"/>
      <c r="J294" s="97"/>
      <c r="K294" s="96"/>
    </row>
    <row r="295" spans="1:11" ht="12.6" x14ac:dyDescent="0.25">
      <c r="A295" s="95"/>
      <c r="B295" s="97"/>
      <c r="C295" s="97"/>
      <c r="D295" s="96"/>
      <c r="E295" s="96"/>
      <c r="F295" s="97"/>
      <c r="G295" s="97"/>
      <c r="H295" s="96"/>
      <c r="I295" s="96"/>
      <c r="J295" s="97"/>
      <c r="K295" s="96"/>
    </row>
    <row r="296" spans="1:11" ht="12.6" x14ac:dyDescent="0.25">
      <c r="A296" s="95"/>
      <c r="B296" s="97"/>
      <c r="C296" s="97"/>
      <c r="D296" s="96"/>
      <c r="E296" s="96"/>
      <c r="F296" s="97"/>
      <c r="G296" s="97"/>
      <c r="H296" s="96"/>
      <c r="I296" s="96"/>
      <c r="J296" s="97"/>
      <c r="K296" s="96"/>
    </row>
    <row r="297" spans="1:11" ht="12.6" x14ac:dyDescent="0.25">
      <c r="A297" s="95"/>
      <c r="B297" s="97"/>
      <c r="C297" s="97"/>
      <c r="D297" s="96"/>
      <c r="E297" s="96"/>
      <c r="F297" s="97"/>
      <c r="G297" s="97"/>
      <c r="H297" s="96"/>
      <c r="I297" s="96"/>
      <c r="J297" s="97"/>
      <c r="K297" s="96"/>
    </row>
    <row r="298" spans="1:11" ht="12.6" x14ac:dyDescent="0.25">
      <c r="A298" s="95"/>
      <c r="B298" s="97"/>
      <c r="C298" s="97"/>
      <c r="D298" s="96"/>
      <c r="E298" s="96"/>
      <c r="F298" s="97"/>
      <c r="G298" s="97"/>
      <c r="H298" s="96"/>
      <c r="I298" s="96"/>
      <c r="J298" s="97"/>
      <c r="K298" s="96"/>
    </row>
    <row r="299" spans="1:11" ht="12.6" x14ac:dyDescent="0.25">
      <c r="A299" s="95"/>
      <c r="B299" s="97"/>
      <c r="C299" s="97"/>
      <c r="D299" s="96"/>
      <c r="E299" s="96"/>
      <c r="F299" s="97"/>
      <c r="G299" s="97"/>
      <c r="H299" s="96"/>
      <c r="I299" s="96"/>
      <c r="J299" s="97"/>
      <c r="K299" s="96"/>
    </row>
    <row r="300" spans="1:11" ht="12.6" x14ac:dyDescent="0.25">
      <c r="A300" s="95"/>
      <c r="B300" s="97"/>
      <c r="C300" s="97"/>
      <c r="D300" s="96"/>
      <c r="E300" s="96"/>
      <c r="F300" s="97"/>
      <c r="G300" s="97"/>
      <c r="H300" s="96"/>
      <c r="I300" s="96"/>
      <c r="J300" s="97"/>
      <c r="K300" s="96"/>
    </row>
    <row r="301" spans="1:11" ht="12.6" x14ac:dyDescent="0.25">
      <c r="A301" s="95"/>
      <c r="B301" s="97"/>
      <c r="C301" s="97"/>
      <c r="D301" s="96"/>
      <c r="E301" s="96"/>
      <c r="F301" s="97"/>
      <c r="G301" s="97"/>
      <c r="H301" s="96"/>
      <c r="I301" s="96"/>
      <c r="J301" s="97"/>
      <c r="K301" s="96"/>
    </row>
    <row r="302" spans="1:11" ht="12.6" x14ac:dyDescent="0.25">
      <c r="A302" s="95"/>
      <c r="B302" s="97"/>
      <c r="C302" s="97"/>
      <c r="D302" s="96"/>
      <c r="E302" s="96"/>
      <c r="F302" s="97"/>
      <c r="G302" s="97"/>
      <c r="H302" s="96"/>
      <c r="I302" s="96"/>
      <c r="J302" s="97"/>
      <c r="K302" s="96"/>
    </row>
    <row r="303" spans="1:11" ht="12.6" x14ac:dyDescent="0.25">
      <c r="A303" s="95"/>
      <c r="B303" s="97"/>
      <c r="C303" s="97"/>
      <c r="D303" s="96"/>
      <c r="E303" s="96"/>
      <c r="F303" s="97"/>
      <c r="G303" s="97"/>
      <c r="H303" s="96"/>
      <c r="I303" s="96"/>
      <c r="J303" s="97"/>
      <c r="K303" s="96"/>
    </row>
    <row r="304" spans="1:11" ht="12.6" x14ac:dyDescent="0.25">
      <c r="A304" s="95"/>
      <c r="B304" s="97"/>
      <c r="C304" s="97"/>
      <c r="D304" s="96"/>
      <c r="E304" s="96"/>
      <c r="F304" s="97"/>
      <c r="G304" s="97"/>
      <c r="H304" s="96"/>
      <c r="I304" s="96"/>
      <c r="J304" s="97"/>
      <c r="K304" s="96"/>
    </row>
    <row r="305" spans="1:11" ht="12.6" x14ac:dyDescent="0.25">
      <c r="A305" s="95"/>
      <c r="B305" s="97"/>
      <c r="C305" s="97"/>
      <c r="D305" s="96"/>
      <c r="E305" s="96"/>
      <c r="F305" s="97"/>
      <c r="G305" s="97"/>
      <c r="H305" s="96"/>
      <c r="I305" s="96"/>
      <c r="J305" s="97"/>
      <c r="K305" s="96"/>
    </row>
    <row r="306" spans="1:11" ht="12.6" x14ac:dyDescent="0.25">
      <c r="A306" s="95"/>
      <c r="B306" s="97"/>
      <c r="C306" s="97"/>
      <c r="D306" s="96"/>
      <c r="E306" s="96"/>
      <c r="F306" s="97"/>
      <c r="G306" s="97"/>
      <c r="H306" s="96"/>
      <c r="I306" s="96"/>
      <c r="J306" s="97"/>
      <c r="K306" s="96"/>
    </row>
    <row r="307" spans="1:11" ht="12.6" x14ac:dyDescent="0.25">
      <c r="A307" s="95"/>
      <c r="B307" s="97"/>
      <c r="C307" s="97"/>
      <c r="D307" s="96"/>
      <c r="E307" s="96"/>
      <c r="F307" s="97"/>
      <c r="G307" s="97"/>
      <c r="H307" s="96"/>
      <c r="I307" s="96"/>
      <c r="J307" s="97"/>
      <c r="K307" s="96"/>
    </row>
    <row r="308" spans="1:11" ht="12.6" x14ac:dyDescent="0.25">
      <c r="A308" s="95"/>
      <c r="B308" s="97"/>
      <c r="C308" s="97"/>
      <c r="D308" s="96"/>
      <c r="E308" s="96"/>
      <c r="F308" s="97"/>
      <c r="G308" s="97"/>
      <c r="H308" s="96"/>
      <c r="I308" s="96"/>
      <c r="J308" s="97"/>
      <c r="K308" s="96"/>
    </row>
    <row r="309" spans="1:11" ht="12.6" x14ac:dyDescent="0.25">
      <c r="A309" s="95"/>
      <c r="B309" s="97"/>
      <c r="C309" s="97"/>
      <c r="D309" s="96"/>
      <c r="E309" s="96"/>
      <c r="F309" s="97"/>
      <c r="G309" s="97"/>
      <c r="H309" s="96"/>
      <c r="I309" s="96"/>
      <c r="J309" s="97"/>
      <c r="K309" s="96"/>
    </row>
    <row r="310" spans="1:11" ht="12.6" x14ac:dyDescent="0.25">
      <c r="A310" s="95"/>
      <c r="B310" s="97"/>
      <c r="C310" s="97"/>
      <c r="D310" s="96"/>
      <c r="E310" s="96"/>
      <c r="F310" s="97"/>
      <c r="G310" s="97"/>
      <c r="H310" s="96"/>
      <c r="I310" s="96"/>
      <c r="J310" s="97"/>
      <c r="K310" s="96"/>
    </row>
    <row r="311" spans="1:11" ht="12.6" x14ac:dyDescent="0.25">
      <c r="A311" s="95"/>
      <c r="B311" s="97"/>
      <c r="C311" s="97"/>
      <c r="D311" s="96"/>
      <c r="E311" s="96"/>
      <c r="F311" s="97"/>
      <c r="G311" s="97"/>
      <c r="H311" s="96"/>
      <c r="I311" s="96"/>
      <c r="J311" s="97"/>
      <c r="K311" s="96"/>
    </row>
    <row r="312" spans="1:11" ht="12.6" x14ac:dyDescent="0.25">
      <c r="A312" s="95"/>
      <c r="B312" s="97"/>
      <c r="C312" s="97"/>
      <c r="D312" s="96"/>
      <c r="E312" s="96"/>
      <c r="F312" s="97"/>
      <c r="G312" s="97"/>
      <c r="H312" s="96"/>
      <c r="I312" s="96"/>
      <c r="J312" s="97"/>
      <c r="K312" s="96"/>
    </row>
    <row r="313" spans="1:11" ht="12.6" x14ac:dyDescent="0.25">
      <c r="A313" s="95"/>
      <c r="B313" s="97"/>
      <c r="C313" s="97"/>
      <c r="D313" s="96"/>
      <c r="E313" s="96"/>
      <c r="F313" s="97"/>
      <c r="G313" s="97"/>
      <c r="H313" s="96"/>
      <c r="I313" s="96"/>
      <c r="J313" s="97"/>
      <c r="K313" s="96"/>
    </row>
    <row r="314" spans="1:11" ht="12.6" x14ac:dyDescent="0.25">
      <c r="A314" s="95"/>
      <c r="B314" s="97"/>
      <c r="C314" s="97"/>
      <c r="D314" s="96"/>
      <c r="E314" s="96"/>
      <c r="F314" s="97"/>
      <c r="G314" s="97"/>
      <c r="H314" s="96"/>
      <c r="I314" s="96"/>
      <c r="J314" s="97"/>
      <c r="K314" s="96"/>
    </row>
    <row r="315" spans="1:11" ht="12.6" x14ac:dyDescent="0.25">
      <c r="A315" s="95"/>
      <c r="B315" s="97"/>
      <c r="C315" s="97"/>
      <c r="D315" s="96"/>
      <c r="E315" s="96"/>
      <c r="F315" s="97"/>
      <c r="G315" s="97"/>
      <c r="H315" s="96"/>
      <c r="I315" s="96"/>
      <c r="J315" s="97"/>
      <c r="K315" s="96"/>
    </row>
    <row r="316" spans="1:11" ht="12.6" x14ac:dyDescent="0.25">
      <c r="A316" s="95"/>
      <c r="B316" s="97"/>
      <c r="C316" s="97"/>
      <c r="D316" s="96"/>
      <c r="E316" s="96"/>
      <c r="F316" s="97"/>
      <c r="G316" s="97"/>
      <c r="H316" s="96"/>
      <c r="I316" s="96"/>
      <c r="J316" s="97"/>
      <c r="K316" s="96"/>
    </row>
    <row r="317" spans="1:11" ht="12.6" x14ac:dyDescent="0.25">
      <c r="A317" s="95"/>
      <c r="B317" s="97"/>
      <c r="C317" s="97"/>
      <c r="D317" s="96"/>
      <c r="E317" s="96"/>
      <c r="F317" s="97"/>
      <c r="G317" s="97"/>
      <c r="H317" s="96"/>
      <c r="I317" s="96"/>
      <c r="J317" s="97"/>
      <c r="K317" s="96"/>
    </row>
    <row r="318" spans="1:11" ht="12.6" x14ac:dyDescent="0.25">
      <c r="A318" s="95"/>
      <c r="B318" s="97"/>
      <c r="C318" s="97"/>
      <c r="D318" s="96"/>
      <c r="E318" s="96"/>
      <c r="F318" s="97"/>
      <c r="G318" s="97"/>
      <c r="H318" s="96"/>
      <c r="I318" s="96"/>
      <c r="J318" s="97"/>
      <c r="K318" s="96"/>
    </row>
    <row r="319" spans="1:11" ht="12.6" x14ac:dyDescent="0.25">
      <c r="A319" s="95"/>
      <c r="B319" s="97"/>
      <c r="C319" s="97"/>
      <c r="D319" s="96"/>
      <c r="E319" s="96"/>
      <c r="F319" s="97"/>
      <c r="G319" s="97"/>
      <c r="H319" s="96"/>
      <c r="I319" s="96"/>
      <c r="J319" s="97"/>
      <c r="K319" s="96"/>
    </row>
    <row r="320" spans="1:11" ht="12.6" x14ac:dyDescent="0.25">
      <c r="A320" s="95"/>
      <c r="B320" s="97"/>
      <c r="C320" s="97"/>
      <c r="D320" s="96"/>
      <c r="E320" s="96"/>
      <c r="F320" s="97"/>
      <c r="G320" s="97"/>
      <c r="H320" s="96"/>
      <c r="I320" s="96"/>
      <c r="J320" s="97"/>
      <c r="K320" s="96"/>
    </row>
    <row r="321" spans="1:11" ht="12.6" x14ac:dyDescent="0.25">
      <c r="A321" s="95"/>
      <c r="B321" s="97"/>
      <c r="C321" s="97"/>
      <c r="D321" s="96"/>
      <c r="E321" s="96"/>
      <c r="F321" s="97"/>
      <c r="G321" s="97"/>
      <c r="H321" s="96"/>
      <c r="I321" s="96"/>
      <c r="J321" s="97"/>
      <c r="K321" s="96"/>
    </row>
    <row r="322" spans="1:11" ht="12.6" x14ac:dyDescent="0.25">
      <c r="A322" s="95"/>
      <c r="B322" s="97"/>
      <c r="C322" s="97"/>
      <c r="D322" s="96"/>
      <c r="E322" s="96"/>
      <c r="F322" s="97"/>
      <c r="G322" s="97"/>
      <c r="H322" s="96"/>
      <c r="I322" s="96"/>
      <c r="J322" s="97"/>
      <c r="K322" s="96"/>
    </row>
    <row r="323" spans="1:11" ht="12.6" x14ac:dyDescent="0.25">
      <c r="A323" s="95"/>
      <c r="B323" s="97"/>
      <c r="C323" s="97"/>
      <c r="D323" s="96"/>
      <c r="E323" s="96"/>
      <c r="F323" s="97"/>
      <c r="G323" s="97"/>
      <c r="H323" s="96"/>
      <c r="I323" s="96"/>
      <c r="J323" s="97"/>
      <c r="K323" s="96"/>
    </row>
    <row r="324" spans="1:11" ht="12.6" x14ac:dyDescent="0.25">
      <c r="A324" s="95"/>
      <c r="B324" s="97"/>
      <c r="C324" s="97"/>
      <c r="D324" s="96"/>
      <c r="E324" s="96"/>
      <c r="F324" s="97"/>
      <c r="G324" s="97"/>
      <c r="H324" s="96"/>
      <c r="I324" s="96"/>
      <c r="J324" s="97"/>
      <c r="K324" s="96"/>
    </row>
    <row r="325" spans="1:11" ht="12.6" x14ac:dyDescent="0.25">
      <c r="A325" s="95"/>
      <c r="B325" s="97"/>
      <c r="C325" s="97"/>
      <c r="D325" s="96"/>
      <c r="E325" s="96"/>
      <c r="F325" s="97"/>
      <c r="G325" s="97"/>
      <c r="H325" s="96"/>
      <c r="I325" s="96"/>
      <c r="J325" s="97"/>
      <c r="K325" s="96"/>
    </row>
    <row r="326" spans="1:11" ht="12.6" x14ac:dyDescent="0.25">
      <c r="A326" s="95"/>
      <c r="B326" s="97"/>
      <c r="C326" s="97"/>
      <c r="D326" s="96"/>
      <c r="E326" s="96"/>
      <c r="F326" s="97"/>
      <c r="G326" s="97"/>
      <c r="H326" s="96"/>
      <c r="I326" s="96"/>
      <c r="J326" s="97"/>
      <c r="K326" s="96"/>
    </row>
    <row r="327" spans="1:11" ht="12.6" x14ac:dyDescent="0.25">
      <c r="A327" s="95"/>
      <c r="B327" s="97"/>
      <c r="C327" s="97"/>
      <c r="D327" s="96"/>
      <c r="E327" s="96"/>
      <c r="F327" s="97"/>
      <c r="G327" s="97"/>
      <c r="H327" s="96"/>
      <c r="I327" s="96"/>
      <c r="J327" s="97"/>
      <c r="K327" s="96"/>
    </row>
    <row r="328" spans="1:11" ht="12.6" x14ac:dyDescent="0.25">
      <c r="A328" s="95"/>
      <c r="B328" s="97"/>
      <c r="C328" s="97"/>
      <c r="D328" s="96"/>
      <c r="E328" s="96"/>
      <c r="F328" s="97"/>
      <c r="G328" s="97"/>
      <c r="H328" s="96"/>
      <c r="I328" s="96"/>
      <c r="J328" s="97"/>
      <c r="K328" s="96"/>
    </row>
    <row r="329" spans="1:11" ht="12.6" x14ac:dyDescent="0.25">
      <c r="A329" s="95"/>
      <c r="B329" s="97"/>
      <c r="C329" s="97"/>
      <c r="D329" s="96"/>
      <c r="E329" s="96"/>
      <c r="F329" s="97"/>
      <c r="G329" s="97"/>
      <c r="H329" s="96"/>
      <c r="I329" s="96"/>
      <c r="J329" s="97"/>
      <c r="K329" s="96"/>
    </row>
    <row r="330" spans="1:11" ht="12.6" x14ac:dyDescent="0.25">
      <c r="A330" s="95"/>
      <c r="B330" s="97"/>
      <c r="C330" s="97"/>
      <c r="D330" s="96"/>
      <c r="E330" s="96"/>
      <c r="F330" s="97"/>
      <c r="G330" s="97"/>
      <c r="H330" s="96"/>
      <c r="I330" s="96"/>
      <c r="J330" s="97"/>
      <c r="K330" s="96"/>
    </row>
    <row r="331" spans="1:11" ht="12.6" x14ac:dyDescent="0.25">
      <c r="A331" s="95"/>
      <c r="B331" s="97"/>
      <c r="C331" s="97"/>
      <c r="D331" s="96"/>
      <c r="E331" s="96"/>
      <c r="F331" s="97"/>
      <c r="G331" s="97"/>
      <c r="H331" s="96"/>
      <c r="I331" s="96"/>
      <c r="J331" s="97"/>
      <c r="K331" s="96"/>
    </row>
    <row r="332" spans="1:11" ht="12.6" x14ac:dyDescent="0.25">
      <c r="A332" s="95"/>
      <c r="B332" s="97"/>
      <c r="C332" s="97"/>
      <c r="D332" s="96"/>
      <c r="E332" s="96"/>
      <c r="F332" s="97"/>
      <c r="G332" s="97"/>
      <c r="H332" s="96"/>
      <c r="I332" s="96"/>
      <c r="J332" s="97"/>
      <c r="K332" s="96"/>
    </row>
    <row r="333" spans="1:11" ht="12.6" x14ac:dyDescent="0.25">
      <c r="A333" s="95"/>
      <c r="B333" s="97"/>
      <c r="C333" s="97"/>
      <c r="D333" s="96"/>
      <c r="E333" s="96"/>
      <c r="F333" s="97"/>
      <c r="G333" s="97"/>
      <c r="H333" s="96"/>
      <c r="I333" s="96"/>
      <c r="J333" s="97"/>
      <c r="K333" s="96"/>
    </row>
    <row r="334" spans="1:11" ht="12.6" x14ac:dyDescent="0.25">
      <c r="A334" s="95"/>
      <c r="B334" s="97"/>
      <c r="C334" s="97"/>
      <c r="D334" s="96"/>
      <c r="E334" s="96"/>
      <c r="F334" s="97"/>
      <c r="G334" s="97"/>
      <c r="H334" s="96"/>
      <c r="I334" s="96"/>
      <c r="J334" s="97"/>
      <c r="K334" s="96"/>
    </row>
    <row r="335" spans="1:11" ht="12.6" x14ac:dyDescent="0.25">
      <c r="A335" s="95"/>
      <c r="B335" s="97"/>
      <c r="C335" s="97"/>
      <c r="D335" s="96"/>
      <c r="E335" s="96"/>
      <c r="F335" s="97"/>
      <c r="G335" s="97"/>
      <c r="H335" s="96"/>
      <c r="I335" s="96"/>
      <c r="J335" s="97"/>
      <c r="K335" s="96"/>
    </row>
    <row r="336" spans="1:11" ht="12.6" x14ac:dyDescent="0.25">
      <c r="A336" s="95"/>
      <c r="B336" s="97"/>
      <c r="C336" s="97"/>
      <c r="D336" s="96"/>
      <c r="E336" s="96"/>
      <c r="F336" s="97"/>
      <c r="G336" s="97"/>
      <c r="H336" s="96"/>
      <c r="I336" s="96"/>
      <c r="J336" s="97"/>
      <c r="K336" s="96"/>
    </row>
    <row r="337" spans="1:11" ht="12.6" x14ac:dyDescent="0.25">
      <c r="A337" s="95"/>
      <c r="B337" s="97"/>
      <c r="C337" s="97"/>
      <c r="D337" s="96"/>
      <c r="E337" s="96"/>
      <c r="F337" s="97"/>
      <c r="G337" s="97"/>
      <c r="H337" s="96"/>
      <c r="I337" s="96"/>
      <c r="J337" s="97"/>
      <c r="K337" s="96"/>
    </row>
    <row r="338" spans="1:11" ht="12.6" x14ac:dyDescent="0.25">
      <c r="A338" s="95"/>
      <c r="B338" s="97"/>
      <c r="C338" s="97"/>
      <c r="D338" s="96"/>
      <c r="E338" s="96"/>
      <c r="F338" s="97"/>
      <c r="G338" s="97"/>
      <c r="H338" s="96"/>
      <c r="I338" s="96"/>
      <c r="J338" s="97"/>
      <c r="K338" s="96"/>
    </row>
    <row r="339" spans="1:11" ht="12.6" x14ac:dyDescent="0.25">
      <c r="A339" s="95"/>
      <c r="B339" s="97"/>
      <c r="C339" s="97"/>
      <c r="D339" s="96"/>
      <c r="E339" s="96"/>
      <c r="F339" s="97"/>
      <c r="G339" s="97"/>
      <c r="H339" s="96"/>
      <c r="I339" s="96"/>
      <c r="J339" s="97"/>
      <c r="K339" s="96"/>
    </row>
    <row r="340" spans="1:11" ht="12.6" x14ac:dyDescent="0.25">
      <c r="A340" s="95"/>
      <c r="B340" s="97"/>
      <c r="C340" s="97"/>
      <c r="D340" s="96"/>
      <c r="E340" s="96"/>
      <c r="F340" s="97"/>
      <c r="G340" s="97"/>
      <c r="H340" s="96"/>
      <c r="I340" s="96"/>
      <c r="J340" s="97"/>
      <c r="K340" s="96"/>
    </row>
    <row r="341" spans="1:11" ht="12.6" x14ac:dyDescent="0.25">
      <c r="A341" s="95"/>
      <c r="B341" s="97"/>
      <c r="C341" s="97"/>
      <c r="D341" s="96"/>
      <c r="E341" s="96"/>
      <c r="F341" s="97"/>
      <c r="G341" s="97"/>
      <c r="H341" s="96"/>
      <c r="I341" s="96"/>
      <c r="J341" s="97"/>
      <c r="K341" s="96"/>
    </row>
    <row r="342" spans="1:11" ht="12.6" x14ac:dyDescent="0.25">
      <c r="A342" s="95"/>
      <c r="B342" s="97"/>
      <c r="C342" s="97"/>
      <c r="D342" s="96"/>
      <c r="E342" s="96"/>
      <c r="F342" s="97"/>
      <c r="G342" s="97"/>
      <c r="H342" s="96"/>
      <c r="I342" s="96"/>
      <c r="J342" s="97"/>
      <c r="K342" s="96"/>
    </row>
    <row r="343" spans="1:11" ht="12.6" x14ac:dyDescent="0.25">
      <c r="A343" s="95"/>
      <c r="B343" s="97"/>
      <c r="C343" s="97"/>
      <c r="D343" s="96"/>
      <c r="E343" s="96"/>
      <c r="F343" s="97"/>
      <c r="G343" s="97"/>
      <c r="H343" s="96"/>
      <c r="I343" s="96"/>
      <c r="J343" s="97"/>
      <c r="K343" s="96"/>
    </row>
    <row r="344" spans="1:11" ht="12.6" x14ac:dyDescent="0.25">
      <c r="A344" s="95"/>
      <c r="B344" s="97"/>
      <c r="C344" s="97"/>
      <c r="D344" s="96"/>
      <c r="E344" s="96"/>
      <c r="F344" s="97"/>
      <c r="G344" s="97"/>
      <c r="H344" s="96"/>
      <c r="I344" s="96"/>
      <c r="J344" s="97"/>
      <c r="K344" s="96"/>
    </row>
    <row r="345" spans="1:11" ht="12.6" x14ac:dyDescent="0.25">
      <c r="A345" s="95"/>
      <c r="B345" s="97"/>
      <c r="C345" s="97"/>
      <c r="D345" s="96"/>
      <c r="E345" s="96"/>
      <c r="F345" s="97"/>
      <c r="G345" s="97"/>
      <c r="H345" s="96"/>
      <c r="I345" s="96"/>
      <c r="J345" s="97"/>
      <c r="K345" s="96"/>
    </row>
    <row r="346" spans="1:11" ht="12.6" x14ac:dyDescent="0.25">
      <c r="A346" s="95"/>
      <c r="B346" s="97"/>
      <c r="C346" s="97"/>
      <c r="D346" s="96"/>
      <c r="E346" s="96"/>
      <c r="F346" s="97"/>
      <c r="G346" s="97"/>
      <c r="H346" s="96"/>
      <c r="I346" s="96"/>
      <c r="J346" s="97"/>
      <c r="K346" s="96"/>
    </row>
    <row r="347" spans="1:11" ht="12.6" x14ac:dyDescent="0.25">
      <c r="A347" s="95"/>
      <c r="B347" s="97"/>
      <c r="C347" s="97"/>
      <c r="D347" s="96"/>
      <c r="E347" s="96"/>
      <c r="F347" s="97"/>
      <c r="G347" s="97"/>
      <c r="H347" s="96"/>
      <c r="I347" s="96"/>
      <c r="J347" s="97"/>
      <c r="K347" s="96"/>
    </row>
    <row r="348" spans="1:11" ht="12.6" x14ac:dyDescent="0.25">
      <c r="A348" s="95"/>
      <c r="B348" s="97"/>
      <c r="C348" s="97"/>
      <c r="D348" s="96"/>
      <c r="E348" s="96"/>
      <c r="F348" s="97"/>
      <c r="G348" s="97"/>
      <c r="H348" s="96"/>
      <c r="I348" s="96"/>
      <c r="J348" s="97"/>
      <c r="K348" s="96"/>
    </row>
    <row r="349" spans="1:11" ht="12.6" x14ac:dyDescent="0.25">
      <c r="A349" s="95"/>
      <c r="B349" s="97"/>
      <c r="C349" s="97"/>
      <c r="D349" s="96"/>
      <c r="E349" s="96"/>
      <c r="F349" s="97"/>
      <c r="G349" s="97"/>
      <c r="H349" s="96"/>
      <c r="I349" s="96"/>
      <c r="J349" s="97"/>
      <c r="K349" s="96"/>
    </row>
    <row r="350" spans="1:11" ht="12.6" x14ac:dyDescent="0.25">
      <c r="A350" s="95"/>
      <c r="B350" s="97"/>
      <c r="C350" s="97"/>
      <c r="D350" s="96"/>
      <c r="E350" s="96"/>
      <c r="F350" s="97"/>
      <c r="G350" s="97"/>
      <c r="H350" s="96"/>
      <c r="I350" s="96"/>
      <c r="J350" s="97"/>
      <c r="K350" s="96"/>
    </row>
    <row r="351" spans="1:11" ht="12.6" x14ac:dyDescent="0.25">
      <c r="A351" s="95"/>
      <c r="B351" s="97"/>
      <c r="C351" s="97"/>
      <c r="D351" s="96"/>
      <c r="E351" s="96"/>
      <c r="F351" s="97"/>
      <c r="G351" s="97"/>
      <c r="H351" s="96"/>
      <c r="I351" s="96"/>
      <c r="J351" s="97"/>
      <c r="K351" s="96"/>
    </row>
    <row r="352" spans="1:11" ht="12.6" x14ac:dyDescent="0.25">
      <c r="A352" s="95"/>
      <c r="B352" s="97"/>
      <c r="C352" s="97"/>
      <c r="D352" s="96"/>
      <c r="E352" s="96"/>
      <c r="F352" s="97"/>
      <c r="G352" s="97"/>
      <c r="H352" s="96"/>
      <c r="I352" s="96"/>
      <c r="J352" s="97"/>
      <c r="K352" s="96"/>
    </row>
    <row r="353" spans="1:11" ht="12.6" x14ac:dyDescent="0.25">
      <c r="A353" s="95"/>
      <c r="B353" s="97"/>
      <c r="C353" s="97"/>
      <c r="D353" s="96"/>
      <c r="E353" s="96"/>
      <c r="F353" s="97"/>
      <c r="G353" s="97"/>
      <c r="H353" s="96"/>
      <c r="I353" s="96"/>
      <c r="J353" s="97"/>
      <c r="K353" s="96"/>
    </row>
    <row r="354" spans="1:11" ht="12.6" x14ac:dyDescent="0.25">
      <c r="A354" s="95"/>
      <c r="B354" s="97"/>
      <c r="C354" s="97"/>
      <c r="D354" s="96"/>
      <c r="E354" s="96"/>
      <c r="F354" s="97"/>
      <c r="G354" s="97"/>
      <c r="H354" s="96"/>
      <c r="I354" s="96"/>
      <c r="J354" s="97"/>
      <c r="K354" s="96"/>
    </row>
    <row r="355" spans="1:11" ht="12.6" x14ac:dyDescent="0.25">
      <c r="A355" s="95"/>
      <c r="B355" s="97"/>
      <c r="C355" s="97"/>
      <c r="D355" s="96"/>
      <c r="E355" s="96"/>
      <c r="F355" s="97"/>
      <c r="G355" s="97"/>
      <c r="H355" s="96"/>
      <c r="I355" s="96"/>
      <c r="J355" s="97"/>
      <c r="K355" s="96"/>
    </row>
    <row r="356" spans="1:11" ht="12.6" x14ac:dyDescent="0.25">
      <c r="A356" s="95"/>
      <c r="B356" s="97"/>
      <c r="C356" s="97"/>
      <c r="D356" s="96"/>
      <c r="E356" s="96"/>
      <c r="F356" s="97"/>
      <c r="G356" s="97"/>
      <c r="H356" s="96"/>
      <c r="I356" s="96"/>
      <c r="J356" s="97"/>
      <c r="K356" s="96"/>
    </row>
    <row r="357" spans="1:11" ht="12.6" x14ac:dyDescent="0.25">
      <c r="A357" s="95"/>
      <c r="B357" s="97"/>
      <c r="C357" s="97"/>
      <c r="D357" s="96"/>
      <c r="E357" s="96"/>
      <c r="F357" s="97"/>
      <c r="G357" s="97"/>
      <c r="H357" s="96"/>
      <c r="I357" s="96"/>
      <c r="J357" s="97"/>
      <c r="K357" s="96"/>
    </row>
    <row r="358" spans="1:11" ht="12.6" x14ac:dyDescent="0.25">
      <c r="A358" s="95"/>
      <c r="B358" s="97"/>
      <c r="C358" s="97"/>
      <c r="D358" s="96"/>
      <c r="E358" s="96"/>
      <c r="F358" s="97"/>
      <c r="G358" s="97"/>
      <c r="H358" s="96"/>
      <c r="I358" s="96"/>
      <c r="J358" s="97"/>
      <c r="K358" s="96"/>
    </row>
    <row r="359" spans="1:11" ht="12.6" x14ac:dyDescent="0.25">
      <c r="A359" s="95"/>
      <c r="B359" s="97"/>
      <c r="C359" s="97"/>
      <c r="D359" s="96"/>
      <c r="E359" s="96"/>
      <c r="F359" s="97"/>
      <c r="G359" s="97"/>
      <c r="H359" s="96"/>
      <c r="I359" s="96"/>
      <c r="J359" s="97"/>
      <c r="K359" s="96"/>
    </row>
    <row r="360" spans="1:11" ht="12.6" x14ac:dyDescent="0.25">
      <c r="A360" s="95"/>
      <c r="B360" s="97"/>
      <c r="C360" s="97"/>
      <c r="D360" s="96"/>
      <c r="E360" s="96"/>
      <c r="F360" s="97"/>
      <c r="G360" s="97"/>
      <c r="H360" s="96"/>
      <c r="I360" s="96"/>
      <c r="J360" s="97"/>
      <c r="K360" s="96"/>
    </row>
    <row r="361" spans="1:11" ht="12.6" x14ac:dyDescent="0.25">
      <c r="A361" s="95"/>
      <c r="B361" s="97"/>
      <c r="C361" s="97"/>
      <c r="D361" s="96"/>
      <c r="E361" s="96"/>
      <c r="F361" s="97"/>
      <c r="G361" s="97"/>
      <c r="H361" s="96"/>
      <c r="I361" s="96"/>
      <c r="J361" s="97"/>
      <c r="K361" s="96"/>
    </row>
    <row r="362" spans="1:11" ht="12.6" x14ac:dyDescent="0.25">
      <c r="A362" s="95"/>
      <c r="B362" s="97"/>
      <c r="C362" s="97"/>
      <c r="D362" s="96"/>
      <c r="E362" s="96"/>
      <c r="F362" s="97"/>
      <c r="G362" s="97"/>
      <c r="H362" s="96"/>
      <c r="I362" s="96"/>
      <c r="J362" s="97"/>
      <c r="K362" s="96"/>
    </row>
    <row r="363" spans="1:11" ht="12.6" x14ac:dyDescent="0.25">
      <c r="A363" s="95"/>
      <c r="B363" s="97"/>
      <c r="C363" s="97"/>
      <c r="D363" s="96"/>
      <c r="E363" s="96"/>
      <c r="F363" s="97"/>
      <c r="G363" s="97"/>
      <c r="H363" s="96"/>
      <c r="I363" s="96"/>
      <c r="J363" s="97"/>
      <c r="K363" s="96"/>
    </row>
    <row r="364" spans="1:11" ht="12.6" x14ac:dyDescent="0.25">
      <c r="A364" s="95"/>
      <c r="B364" s="97"/>
      <c r="C364" s="97"/>
      <c r="D364" s="96"/>
      <c r="E364" s="96"/>
      <c r="F364" s="97"/>
      <c r="G364" s="97"/>
      <c r="H364" s="96"/>
      <c r="I364" s="96"/>
      <c r="J364" s="97"/>
      <c r="K364" s="96"/>
    </row>
    <row r="365" spans="1:11" ht="12.6" x14ac:dyDescent="0.25">
      <c r="A365" s="95"/>
      <c r="B365" s="97"/>
      <c r="C365" s="97"/>
      <c r="D365" s="96"/>
      <c r="E365" s="96"/>
      <c r="F365" s="97"/>
      <c r="G365" s="97"/>
      <c r="H365" s="96"/>
      <c r="I365" s="96"/>
      <c r="J365" s="97"/>
      <c r="K365" s="96"/>
    </row>
    <row r="366" spans="1:11" ht="12.6" x14ac:dyDescent="0.25">
      <c r="A366" s="95"/>
      <c r="B366" s="97"/>
      <c r="C366" s="97"/>
      <c r="D366" s="96"/>
      <c r="E366" s="96"/>
      <c r="F366" s="97"/>
      <c r="G366" s="97"/>
      <c r="H366" s="96"/>
      <c r="I366" s="96"/>
      <c r="J366" s="97"/>
      <c r="K366" s="96"/>
    </row>
    <row r="367" spans="1:11" ht="12.6" x14ac:dyDescent="0.25">
      <c r="A367" s="95"/>
      <c r="B367" s="97"/>
      <c r="C367" s="97"/>
      <c r="D367" s="96"/>
      <c r="E367" s="96"/>
      <c r="F367" s="97"/>
      <c r="G367" s="97"/>
      <c r="H367" s="96"/>
      <c r="I367" s="96"/>
      <c r="J367" s="97"/>
      <c r="K367" s="96"/>
    </row>
    <row r="368" spans="1:11" ht="15" customHeight="1" x14ac:dyDescent="0.25">
      <c r="A368" s="95"/>
      <c r="B368" s="97"/>
      <c r="C368" s="97"/>
      <c r="D368" s="96"/>
      <c r="E368" s="96"/>
      <c r="F368" s="97"/>
      <c r="G368" s="97"/>
      <c r="H368" s="96"/>
      <c r="I368" s="96"/>
      <c r="J368" s="97"/>
      <c r="K368" s="96"/>
    </row>
    <row r="369" spans="1:11" ht="12.6" x14ac:dyDescent="0.25">
      <c r="A369" s="95"/>
      <c r="B369" s="97"/>
      <c r="C369" s="97"/>
      <c r="D369" s="96"/>
      <c r="E369" s="96"/>
      <c r="F369" s="97"/>
      <c r="G369" s="97"/>
      <c r="H369" s="96"/>
      <c r="I369" s="96"/>
      <c r="J369" s="97"/>
      <c r="K369" s="96"/>
    </row>
    <row r="370" spans="1:11" ht="12.6" x14ac:dyDescent="0.25">
      <c r="A370" s="95"/>
      <c r="B370" s="97"/>
      <c r="C370" s="97"/>
      <c r="D370" s="96"/>
      <c r="E370" s="96"/>
      <c r="F370" s="97"/>
      <c r="G370" s="97"/>
      <c r="H370" s="96"/>
      <c r="I370" s="96"/>
      <c r="J370" s="97"/>
      <c r="K370" s="96"/>
    </row>
    <row r="371" spans="1:11" ht="12.6" x14ac:dyDescent="0.25">
      <c r="A371" s="95"/>
      <c r="B371" s="97"/>
      <c r="C371" s="97"/>
      <c r="D371" s="96"/>
      <c r="E371" s="96"/>
      <c r="F371" s="97"/>
      <c r="G371" s="97"/>
      <c r="H371" s="96"/>
      <c r="I371" s="96"/>
      <c r="J371" s="97"/>
      <c r="K371" s="96"/>
    </row>
    <row r="372" spans="1:11" ht="12.6" x14ac:dyDescent="0.25">
      <c r="A372" s="95"/>
      <c r="B372" s="97"/>
      <c r="C372" s="97"/>
      <c r="D372" s="96"/>
      <c r="E372" s="96"/>
      <c r="F372" s="97"/>
      <c r="G372" s="97"/>
      <c r="H372" s="96"/>
      <c r="I372" s="96"/>
      <c r="J372" s="97"/>
      <c r="K372" s="96"/>
    </row>
    <row r="373" spans="1:11" ht="12.6" x14ac:dyDescent="0.25">
      <c r="A373" s="95"/>
      <c r="B373" s="97"/>
      <c r="C373" s="97"/>
      <c r="D373" s="96"/>
      <c r="E373" s="96"/>
      <c r="F373" s="97"/>
      <c r="G373" s="97"/>
      <c r="H373" s="96"/>
      <c r="I373" s="96"/>
      <c r="J373" s="97"/>
      <c r="K373" s="96"/>
    </row>
    <row r="374" spans="1:11" ht="12.6" x14ac:dyDescent="0.25">
      <c r="A374" s="95"/>
      <c r="B374" s="97"/>
      <c r="C374" s="97"/>
      <c r="D374" s="96"/>
      <c r="E374" s="96"/>
      <c r="F374" s="97"/>
      <c r="G374" s="97"/>
      <c r="H374" s="96"/>
      <c r="I374" s="96"/>
      <c r="J374" s="97"/>
      <c r="K374" s="96"/>
    </row>
    <row r="375" spans="1:11" ht="12.6" x14ac:dyDescent="0.25">
      <c r="A375" s="95"/>
      <c r="B375" s="97"/>
      <c r="C375" s="97"/>
      <c r="D375" s="96"/>
      <c r="E375" s="96"/>
      <c r="F375" s="97"/>
      <c r="G375" s="97"/>
      <c r="H375" s="96"/>
      <c r="I375" s="96"/>
      <c r="J375" s="97"/>
      <c r="K375" s="96"/>
    </row>
    <row r="376" spans="1:11" ht="12.6" x14ac:dyDescent="0.25">
      <c r="A376" s="95"/>
      <c r="B376" s="97"/>
      <c r="C376" s="97"/>
      <c r="D376" s="96"/>
      <c r="E376" s="96"/>
      <c r="F376" s="97"/>
      <c r="G376" s="97"/>
      <c r="H376" s="96"/>
      <c r="I376" s="96"/>
      <c r="J376" s="97"/>
      <c r="K376" s="96"/>
    </row>
    <row r="377" spans="1:11" ht="12.6" x14ac:dyDescent="0.25">
      <c r="A377" s="95"/>
      <c r="B377" s="97"/>
      <c r="C377" s="97"/>
      <c r="D377" s="96"/>
      <c r="E377" s="96"/>
      <c r="F377" s="97"/>
      <c r="G377" s="97"/>
      <c r="H377" s="96"/>
      <c r="I377" s="96"/>
      <c r="J377" s="97"/>
      <c r="K377" s="96"/>
    </row>
    <row r="378" spans="1:11" ht="12.6" x14ac:dyDescent="0.25">
      <c r="A378" s="95"/>
      <c r="B378" s="97"/>
      <c r="C378" s="97"/>
      <c r="D378" s="96"/>
      <c r="E378" s="96"/>
      <c r="F378" s="97"/>
      <c r="G378" s="97"/>
      <c r="H378" s="96"/>
      <c r="I378" s="96"/>
      <c r="J378" s="97"/>
      <c r="K378" s="96"/>
    </row>
    <row r="379" spans="1:11" ht="12.6" x14ac:dyDescent="0.25">
      <c r="A379" s="95"/>
      <c r="B379" s="97"/>
      <c r="C379" s="97"/>
      <c r="D379" s="96"/>
      <c r="E379" s="96"/>
      <c r="F379" s="97"/>
      <c r="G379" s="97"/>
      <c r="H379" s="96"/>
      <c r="I379" s="96"/>
      <c r="J379" s="97"/>
      <c r="K379" s="96"/>
    </row>
    <row r="380" spans="1:11" ht="12.6" x14ac:dyDescent="0.25">
      <c r="A380" s="95"/>
      <c r="B380" s="97"/>
      <c r="C380" s="97"/>
      <c r="D380" s="96"/>
      <c r="E380" s="96"/>
      <c r="F380" s="97"/>
      <c r="G380" s="97"/>
      <c r="H380" s="96"/>
      <c r="I380" s="96"/>
      <c r="J380" s="97"/>
      <c r="K380" s="96"/>
    </row>
    <row r="381" spans="1:11" ht="12.6" x14ac:dyDescent="0.25">
      <c r="A381" s="95"/>
      <c r="B381" s="97"/>
      <c r="C381" s="97"/>
      <c r="D381" s="96"/>
      <c r="E381" s="96"/>
      <c r="F381" s="97"/>
      <c r="G381" s="97"/>
      <c r="H381" s="96"/>
      <c r="I381" s="96"/>
      <c r="J381" s="97"/>
      <c r="K381" s="96"/>
    </row>
    <row r="382" spans="1:11" ht="12.6" x14ac:dyDescent="0.25">
      <c r="A382" s="95"/>
      <c r="B382" s="97"/>
      <c r="C382" s="97"/>
      <c r="D382" s="96"/>
      <c r="E382" s="96"/>
      <c r="F382" s="97"/>
      <c r="G382" s="97"/>
      <c r="H382" s="96"/>
      <c r="I382" s="96"/>
      <c r="J382" s="97"/>
      <c r="K382" s="96"/>
    </row>
    <row r="383" spans="1:11" ht="12.6" x14ac:dyDescent="0.25">
      <c r="A383" s="95"/>
      <c r="B383" s="97"/>
      <c r="C383" s="97"/>
      <c r="D383" s="96"/>
      <c r="E383" s="96"/>
      <c r="F383" s="97"/>
      <c r="G383" s="97"/>
      <c r="H383" s="96"/>
      <c r="I383" s="96"/>
      <c r="J383" s="97"/>
      <c r="K383" s="96"/>
    </row>
    <row r="384" spans="1:11" ht="12.6" x14ac:dyDescent="0.25">
      <c r="A384" s="95"/>
      <c r="B384" s="97"/>
      <c r="C384" s="97"/>
      <c r="D384" s="96"/>
      <c r="E384" s="96"/>
      <c r="F384" s="97"/>
      <c r="G384" s="97"/>
      <c r="H384" s="96"/>
      <c r="I384" s="96"/>
      <c r="J384" s="97"/>
      <c r="K384" s="96"/>
    </row>
    <row r="385" spans="1:11" ht="12.6" x14ac:dyDescent="0.25">
      <c r="A385" s="95"/>
      <c r="B385" s="97"/>
      <c r="C385" s="97"/>
      <c r="D385" s="96"/>
      <c r="E385" s="96"/>
      <c r="F385" s="97"/>
      <c r="G385" s="97"/>
      <c r="H385" s="96"/>
      <c r="I385" s="96"/>
      <c r="J385" s="97"/>
      <c r="K385" s="96"/>
    </row>
    <row r="386" spans="1:11" ht="12.6" x14ac:dyDescent="0.25">
      <c r="A386" s="95"/>
      <c r="B386" s="97"/>
      <c r="C386" s="97"/>
      <c r="D386" s="96"/>
      <c r="E386" s="96"/>
      <c r="F386" s="97"/>
      <c r="G386" s="97"/>
      <c r="H386" s="96"/>
      <c r="I386" s="96"/>
      <c r="J386" s="97"/>
      <c r="K386" s="96"/>
    </row>
    <row r="387" spans="1:11" ht="12.6" x14ac:dyDescent="0.25">
      <c r="A387" s="95"/>
      <c r="B387" s="97"/>
      <c r="C387" s="97"/>
      <c r="D387" s="96"/>
      <c r="E387" s="96"/>
      <c r="F387" s="97"/>
      <c r="G387" s="97"/>
      <c r="H387" s="96"/>
      <c r="I387" s="96"/>
      <c r="J387" s="97"/>
      <c r="K387" s="96"/>
    </row>
    <row r="388" spans="1:11" ht="12.6" x14ac:dyDescent="0.25">
      <c r="A388" s="95"/>
      <c r="B388" s="97"/>
      <c r="C388" s="97"/>
      <c r="D388" s="96"/>
      <c r="E388" s="96"/>
      <c r="F388" s="97"/>
      <c r="G388" s="97"/>
      <c r="H388" s="96"/>
      <c r="I388" s="96"/>
      <c r="J388" s="97"/>
      <c r="K388" s="96"/>
    </row>
    <row r="389" spans="1:11" ht="12.6" x14ac:dyDescent="0.25">
      <c r="A389" s="95"/>
      <c r="B389" s="97"/>
      <c r="C389" s="97"/>
      <c r="D389" s="96"/>
      <c r="E389" s="96"/>
      <c r="F389" s="97"/>
      <c r="G389" s="97"/>
      <c r="H389" s="96"/>
      <c r="I389" s="96"/>
      <c r="J389" s="97"/>
      <c r="K389" s="96"/>
    </row>
    <row r="390" spans="1:11" ht="12.6" x14ac:dyDescent="0.25">
      <c r="A390" s="95"/>
      <c r="B390" s="97"/>
      <c r="C390" s="97"/>
      <c r="D390" s="96"/>
      <c r="E390" s="96"/>
      <c r="F390" s="97"/>
      <c r="G390" s="97"/>
      <c r="H390" s="96"/>
      <c r="I390" s="96"/>
      <c r="J390" s="97"/>
      <c r="K390" s="96"/>
    </row>
    <row r="391" spans="1:11" ht="12.6" x14ac:dyDescent="0.25">
      <c r="A391" s="95"/>
      <c r="B391" s="97"/>
      <c r="C391" s="97"/>
      <c r="D391" s="96"/>
      <c r="E391" s="96"/>
      <c r="F391" s="97"/>
      <c r="G391" s="97"/>
      <c r="H391" s="96"/>
      <c r="I391" s="96"/>
      <c r="J391" s="97"/>
      <c r="K391" s="96"/>
    </row>
    <row r="392" spans="1:11" ht="12.6" x14ac:dyDescent="0.25">
      <c r="A392" s="95"/>
      <c r="B392" s="97"/>
      <c r="C392" s="97"/>
      <c r="D392" s="96"/>
      <c r="E392" s="96"/>
      <c r="F392" s="97"/>
      <c r="G392" s="97"/>
      <c r="H392" s="96"/>
      <c r="I392" s="96"/>
      <c r="J392" s="97"/>
      <c r="K392" s="96"/>
    </row>
    <row r="393" spans="1:11" ht="12.6" x14ac:dyDescent="0.25">
      <c r="A393" s="95"/>
      <c r="B393" s="97"/>
      <c r="C393" s="97"/>
      <c r="D393" s="96"/>
      <c r="E393" s="96"/>
      <c r="F393" s="97"/>
      <c r="G393" s="97"/>
      <c r="H393" s="96"/>
      <c r="I393" s="96"/>
      <c r="J393" s="97"/>
      <c r="K393" s="96"/>
    </row>
    <row r="394" spans="1:11" ht="12.6" x14ac:dyDescent="0.25">
      <c r="A394" s="95"/>
      <c r="B394" s="97"/>
      <c r="C394" s="97"/>
      <c r="D394" s="96"/>
      <c r="E394" s="96"/>
      <c r="F394" s="97"/>
      <c r="G394" s="97"/>
      <c r="H394" s="96"/>
      <c r="I394" s="96"/>
      <c r="J394" s="97"/>
      <c r="K394" s="96"/>
    </row>
    <row r="395" spans="1:11" ht="12.6" x14ac:dyDescent="0.25">
      <c r="A395" s="95"/>
      <c r="B395" s="97"/>
      <c r="C395" s="97"/>
      <c r="D395" s="96"/>
      <c r="E395" s="96"/>
      <c r="F395" s="97"/>
      <c r="G395" s="97"/>
      <c r="H395" s="96"/>
      <c r="I395" s="96"/>
      <c r="J395" s="97"/>
      <c r="K395" s="96"/>
    </row>
    <row r="396" spans="1:11" ht="12.6" x14ac:dyDescent="0.25">
      <c r="A396" s="95"/>
      <c r="B396" s="97"/>
      <c r="C396" s="97"/>
      <c r="D396" s="96"/>
      <c r="E396" s="96"/>
      <c r="F396" s="97"/>
      <c r="G396" s="97"/>
      <c r="H396" s="96"/>
      <c r="I396" s="96"/>
      <c r="J396" s="97"/>
      <c r="K396" s="96"/>
    </row>
    <row r="397" spans="1:11" ht="12.6" x14ac:dyDescent="0.25">
      <c r="A397" s="95"/>
      <c r="B397" s="97"/>
      <c r="C397" s="97"/>
      <c r="D397" s="96"/>
      <c r="E397" s="96"/>
      <c r="F397" s="97"/>
      <c r="G397" s="97"/>
      <c r="H397" s="96"/>
      <c r="I397" s="96"/>
      <c r="J397" s="97"/>
      <c r="K397" s="96"/>
    </row>
    <row r="398" spans="1:11" ht="12.6" x14ac:dyDescent="0.25">
      <c r="A398" s="95"/>
      <c r="B398" s="97"/>
      <c r="C398" s="97"/>
      <c r="D398" s="96"/>
      <c r="E398" s="96"/>
      <c r="F398" s="97"/>
      <c r="G398" s="97"/>
      <c r="H398" s="96"/>
      <c r="I398" s="96"/>
      <c r="J398" s="97"/>
      <c r="K398" s="96"/>
    </row>
    <row r="399" spans="1:11" ht="12.6" x14ac:dyDescent="0.25">
      <c r="A399" s="95"/>
      <c r="B399" s="97"/>
      <c r="C399" s="97"/>
      <c r="D399" s="96"/>
      <c r="E399" s="96"/>
      <c r="F399" s="97"/>
      <c r="G399" s="97"/>
      <c r="H399" s="96"/>
      <c r="I399" s="96"/>
      <c r="J399" s="97"/>
      <c r="K399" s="96"/>
    </row>
    <row r="400" spans="1:11" ht="15" customHeight="1" x14ac:dyDescent="0.25">
      <c r="A400" s="95"/>
      <c r="B400" s="97"/>
      <c r="C400" s="97"/>
      <c r="D400" s="96"/>
      <c r="E400" s="96"/>
      <c r="F400" s="97"/>
      <c r="G400" s="97"/>
      <c r="H400" s="96"/>
      <c r="I400" s="96"/>
      <c r="J400" s="97"/>
      <c r="K400" s="96"/>
    </row>
    <row r="401" spans="1:11" ht="12.6" x14ac:dyDescent="0.25">
      <c r="A401" s="95"/>
      <c r="B401" s="97"/>
      <c r="C401" s="97"/>
      <c r="D401" s="96"/>
      <c r="E401" s="96"/>
      <c r="F401" s="97"/>
      <c r="G401" s="97"/>
      <c r="H401" s="96"/>
      <c r="I401" s="96"/>
      <c r="J401" s="97"/>
      <c r="K401" s="96"/>
    </row>
    <row r="402" spans="1:11" ht="12.6" x14ac:dyDescent="0.25">
      <c r="A402" s="95"/>
      <c r="B402" s="97"/>
      <c r="C402" s="97"/>
      <c r="D402" s="96"/>
      <c r="E402" s="96"/>
      <c r="F402" s="97"/>
      <c r="G402" s="97"/>
      <c r="H402" s="96"/>
      <c r="I402" s="96"/>
      <c r="J402" s="97"/>
      <c r="K402" s="96"/>
    </row>
    <row r="403" spans="1:11" ht="12.6" x14ac:dyDescent="0.25">
      <c r="A403" s="95"/>
      <c r="B403" s="97"/>
      <c r="C403" s="97"/>
      <c r="D403" s="96"/>
      <c r="E403" s="96"/>
      <c r="F403" s="97"/>
      <c r="G403" s="97"/>
      <c r="H403" s="96"/>
      <c r="I403" s="96"/>
      <c r="J403" s="97"/>
      <c r="K403" s="96"/>
    </row>
    <row r="404" spans="1:11" ht="12.6" x14ac:dyDescent="0.25">
      <c r="A404" s="95"/>
      <c r="B404" s="97"/>
      <c r="C404" s="97"/>
      <c r="D404" s="96"/>
      <c r="E404" s="96"/>
      <c r="F404" s="97"/>
      <c r="G404" s="97"/>
      <c r="H404" s="96"/>
      <c r="I404" s="96"/>
      <c r="J404" s="97"/>
      <c r="K404" s="96"/>
    </row>
    <row r="405" spans="1:11" ht="12.6" x14ac:dyDescent="0.25">
      <c r="A405" s="95"/>
      <c r="B405" s="97"/>
      <c r="C405" s="97"/>
      <c r="D405" s="96"/>
      <c r="E405" s="96"/>
      <c r="F405" s="97"/>
      <c r="G405" s="97"/>
      <c r="H405" s="96"/>
      <c r="I405" s="96"/>
      <c r="J405" s="97"/>
      <c r="K405" s="96"/>
    </row>
    <row r="406" spans="1:11" ht="12.6" x14ac:dyDescent="0.25">
      <c r="A406" s="95"/>
      <c r="B406" s="97"/>
      <c r="C406" s="97"/>
      <c r="D406" s="96"/>
      <c r="E406" s="96"/>
      <c r="F406" s="97"/>
      <c r="G406" s="97"/>
      <c r="H406" s="96"/>
      <c r="I406" s="96"/>
      <c r="J406" s="97"/>
      <c r="K406" s="96"/>
    </row>
    <row r="407" spans="1:11" ht="12.6" x14ac:dyDescent="0.25">
      <c r="A407" s="95"/>
      <c r="B407" s="97"/>
      <c r="C407" s="97"/>
      <c r="D407" s="96"/>
      <c r="E407" s="96"/>
      <c r="F407" s="97"/>
      <c r="G407" s="97"/>
      <c r="H407" s="96"/>
      <c r="I407" s="96"/>
      <c r="J407" s="97"/>
      <c r="K407" s="96"/>
    </row>
    <row r="408" spans="1:11" ht="12.6" x14ac:dyDescent="0.25">
      <c r="A408" s="95"/>
      <c r="B408" s="97"/>
      <c r="C408" s="97"/>
      <c r="D408" s="96"/>
      <c r="E408" s="96"/>
      <c r="F408" s="97"/>
      <c r="G408" s="97"/>
      <c r="H408" s="96"/>
      <c r="I408" s="96"/>
      <c r="J408" s="97"/>
      <c r="K408" s="96"/>
    </row>
    <row r="409" spans="1:11" ht="12.6" x14ac:dyDescent="0.25">
      <c r="A409" s="95"/>
      <c r="B409" s="97"/>
      <c r="C409" s="97"/>
      <c r="D409" s="96"/>
      <c r="E409" s="96"/>
      <c r="F409" s="97"/>
      <c r="G409" s="97"/>
      <c r="H409" s="96"/>
      <c r="I409" s="96"/>
      <c r="J409" s="97"/>
      <c r="K409" s="96"/>
    </row>
    <row r="410" spans="1:11" ht="12.6" x14ac:dyDescent="0.25">
      <c r="A410" s="95"/>
      <c r="B410" s="97"/>
      <c r="C410" s="97"/>
      <c r="D410" s="96"/>
      <c r="E410" s="96"/>
      <c r="F410" s="97"/>
      <c r="G410" s="97"/>
      <c r="H410" s="96"/>
      <c r="I410" s="96"/>
      <c r="J410" s="97"/>
      <c r="K410" s="96"/>
    </row>
    <row r="411" spans="1:11" ht="12.6" x14ac:dyDescent="0.25">
      <c r="A411" s="95"/>
      <c r="B411" s="97"/>
      <c r="C411" s="97"/>
      <c r="D411" s="96"/>
      <c r="E411" s="96"/>
      <c r="F411" s="97"/>
      <c r="G411" s="97"/>
      <c r="H411" s="96"/>
      <c r="I411" s="96"/>
      <c r="J411" s="97"/>
      <c r="K411" s="96"/>
    </row>
    <row r="412" spans="1:11" ht="12.6" x14ac:dyDescent="0.25">
      <c r="A412" s="95"/>
      <c r="B412" s="97"/>
      <c r="C412" s="97"/>
      <c r="D412" s="96"/>
      <c r="E412" s="96"/>
      <c r="F412" s="97"/>
      <c r="G412" s="97"/>
      <c r="H412" s="96"/>
      <c r="I412" s="96"/>
      <c r="J412" s="97"/>
      <c r="K412" s="96"/>
    </row>
    <row r="413" spans="1:11" ht="12.6" x14ac:dyDescent="0.25">
      <c r="A413" s="95"/>
      <c r="B413" s="97"/>
      <c r="C413" s="97"/>
      <c r="D413" s="96"/>
      <c r="E413" s="96"/>
      <c r="F413" s="97"/>
      <c r="G413" s="97"/>
      <c r="H413" s="96"/>
      <c r="I413" s="96"/>
      <c r="J413" s="97"/>
      <c r="K413" s="96"/>
    </row>
    <row r="414" spans="1:11" ht="12.6" x14ac:dyDescent="0.25">
      <c r="A414" s="95"/>
      <c r="B414" s="97"/>
      <c r="C414" s="97"/>
      <c r="D414" s="96"/>
      <c r="E414" s="96"/>
      <c r="F414" s="97"/>
      <c r="G414" s="97"/>
      <c r="H414" s="96"/>
      <c r="I414" s="96"/>
      <c r="J414" s="97"/>
      <c r="K414" s="96"/>
    </row>
    <row r="415" spans="1:11" ht="12.6" x14ac:dyDescent="0.25">
      <c r="A415" s="95"/>
      <c r="B415" s="97"/>
      <c r="C415" s="97"/>
      <c r="D415" s="96"/>
      <c r="E415" s="96"/>
      <c r="F415" s="97"/>
      <c r="G415" s="97"/>
      <c r="H415" s="96"/>
      <c r="I415" s="96"/>
      <c r="J415" s="97"/>
      <c r="K415" s="96"/>
    </row>
    <row r="416" spans="1:11" ht="12.6" x14ac:dyDescent="0.25">
      <c r="A416" s="95"/>
      <c r="B416" s="97"/>
      <c r="C416" s="97"/>
      <c r="D416" s="96"/>
      <c r="E416" s="96"/>
      <c r="F416" s="97"/>
      <c r="G416" s="97"/>
      <c r="H416" s="96"/>
      <c r="I416" s="96"/>
      <c r="J416" s="97"/>
      <c r="K416" s="96"/>
    </row>
    <row r="417" spans="1:11" ht="12.6" x14ac:dyDescent="0.25">
      <c r="A417" s="95"/>
      <c r="B417" s="97"/>
      <c r="C417" s="97"/>
      <c r="D417" s="96"/>
      <c r="E417" s="96"/>
      <c r="F417" s="97"/>
      <c r="G417" s="97"/>
      <c r="H417" s="96"/>
      <c r="I417" s="96"/>
      <c r="J417" s="97"/>
      <c r="K417" s="96"/>
    </row>
    <row r="418" spans="1:11" ht="12.6" x14ac:dyDescent="0.25">
      <c r="A418" s="95"/>
      <c r="B418" s="97"/>
      <c r="C418" s="97"/>
      <c r="D418" s="96"/>
      <c r="E418" s="96"/>
      <c r="F418" s="97"/>
      <c r="G418" s="97"/>
      <c r="H418" s="96"/>
      <c r="I418" s="96"/>
      <c r="J418" s="97"/>
      <c r="K418" s="96"/>
    </row>
    <row r="419" spans="1:11" ht="12.6" x14ac:dyDescent="0.25">
      <c r="A419" s="95"/>
      <c r="B419" s="97"/>
      <c r="C419" s="97"/>
      <c r="D419" s="96"/>
      <c r="E419" s="96"/>
      <c r="F419" s="97"/>
      <c r="G419" s="97"/>
      <c r="H419" s="96"/>
      <c r="I419" s="96"/>
      <c r="J419" s="97"/>
      <c r="K419" s="96"/>
    </row>
    <row r="420" spans="1:11" ht="12.6" x14ac:dyDescent="0.25">
      <c r="A420" s="95"/>
      <c r="B420" s="97"/>
      <c r="C420" s="97"/>
      <c r="D420" s="96"/>
      <c r="E420" s="96"/>
      <c r="F420" s="97"/>
      <c r="G420" s="97"/>
      <c r="H420" s="96"/>
      <c r="I420" s="96"/>
      <c r="J420" s="97"/>
      <c r="K420" s="96"/>
    </row>
    <row r="421" spans="1:11" ht="12.6" x14ac:dyDescent="0.25">
      <c r="A421" s="95"/>
      <c r="B421" s="97"/>
      <c r="C421" s="97"/>
      <c r="D421" s="96"/>
      <c r="E421" s="96"/>
      <c r="F421" s="97"/>
      <c r="G421" s="97"/>
      <c r="H421" s="96"/>
      <c r="I421" s="96"/>
      <c r="J421" s="97"/>
      <c r="K421" s="96"/>
    </row>
    <row r="422" spans="1:11" ht="12.6" x14ac:dyDescent="0.25">
      <c r="A422" s="95"/>
      <c r="B422" s="97"/>
      <c r="C422" s="97"/>
      <c r="D422" s="96"/>
      <c r="E422" s="96"/>
      <c r="F422" s="97"/>
      <c r="G422" s="97"/>
      <c r="H422" s="96"/>
      <c r="I422" s="96"/>
      <c r="J422" s="97"/>
      <c r="K422" s="96"/>
    </row>
    <row r="423" spans="1:11" ht="12.6" x14ac:dyDescent="0.25">
      <c r="A423" s="95"/>
      <c r="B423" s="97"/>
      <c r="C423" s="97"/>
      <c r="D423" s="96"/>
      <c r="E423" s="96"/>
      <c r="F423" s="97"/>
      <c r="G423" s="97"/>
      <c r="H423" s="96"/>
      <c r="I423" s="96"/>
      <c r="J423" s="97"/>
      <c r="K423" s="96"/>
    </row>
    <row r="424" spans="1:11" ht="12.6" x14ac:dyDescent="0.25">
      <c r="A424" s="95"/>
      <c r="B424" s="97"/>
      <c r="C424" s="97"/>
      <c r="D424" s="96"/>
      <c r="E424" s="96"/>
      <c r="F424" s="97"/>
      <c r="G424" s="97"/>
      <c r="H424" s="96"/>
      <c r="I424" s="96"/>
      <c r="J424" s="97"/>
      <c r="K424" s="96"/>
    </row>
    <row r="425" spans="1:11" ht="12.6" x14ac:dyDescent="0.25">
      <c r="A425" s="95"/>
      <c r="B425" s="97"/>
      <c r="C425" s="97"/>
      <c r="D425" s="96"/>
      <c r="E425" s="96"/>
      <c r="F425" s="97"/>
      <c r="G425" s="97"/>
      <c r="H425" s="96"/>
      <c r="I425" s="96"/>
      <c r="J425" s="97"/>
      <c r="K425" s="96"/>
    </row>
    <row r="426" spans="1:11" ht="12.6" x14ac:dyDescent="0.25">
      <c r="A426" s="95"/>
      <c r="B426" s="97"/>
      <c r="C426" s="97"/>
      <c r="D426" s="96"/>
      <c r="E426" s="96"/>
      <c r="F426" s="97"/>
      <c r="G426" s="97"/>
      <c r="H426" s="96"/>
      <c r="I426" s="96"/>
      <c r="J426" s="97"/>
      <c r="K426" s="96"/>
    </row>
    <row r="427" spans="1:11" ht="12.6" x14ac:dyDescent="0.25">
      <c r="A427" s="95"/>
      <c r="B427" s="97"/>
      <c r="C427" s="97"/>
      <c r="D427" s="96"/>
      <c r="E427" s="96"/>
      <c r="F427" s="97"/>
      <c r="G427" s="97"/>
      <c r="H427" s="96"/>
      <c r="I427" s="96"/>
      <c r="J427" s="97"/>
      <c r="K427" s="96"/>
    </row>
    <row r="428" spans="1:11" ht="12.6" x14ac:dyDescent="0.25">
      <c r="A428" s="95"/>
      <c r="B428" s="97"/>
      <c r="C428" s="97"/>
      <c r="D428" s="96"/>
      <c r="E428" s="96"/>
      <c r="F428" s="97"/>
      <c r="G428" s="97"/>
      <c r="H428" s="96"/>
      <c r="I428" s="96"/>
      <c r="J428" s="97"/>
      <c r="K428" s="96"/>
    </row>
    <row r="429" spans="1:11" ht="12.6" x14ac:dyDescent="0.25">
      <c r="A429" s="95"/>
      <c r="B429" s="97"/>
      <c r="C429" s="97"/>
      <c r="D429" s="96"/>
      <c r="E429" s="96"/>
      <c r="F429" s="97"/>
      <c r="G429" s="97"/>
      <c r="H429" s="96"/>
      <c r="I429" s="96"/>
      <c r="J429" s="97"/>
      <c r="K429" s="96"/>
    </row>
    <row r="430" spans="1:11" ht="12.6" x14ac:dyDescent="0.25">
      <c r="A430" s="95"/>
      <c r="B430" s="97"/>
      <c r="C430" s="97"/>
      <c r="D430" s="96"/>
      <c r="E430" s="96"/>
      <c r="F430" s="97"/>
      <c r="G430" s="97"/>
      <c r="H430" s="96"/>
      <c r="I430" s="96"/>
      <c r="J430" s="97"/>
      <c r="K430" s="96"/>
    </row>
    <row r="431" spans="1:11" ht="12.6" x14ac:dyDescent="0.25">
      <c r="A431" s="95"/>
      <c r="B431" s="97"/>
      <c r="C431" s="97"/>
      <c r="D431" s="96"/>
      <c r="E431" s="96"/>
      <c r="F431" s="97"/>
      <c r="G431" s="97"/>
      <c r="H431" s="96"/>
      <c r="I431" s="96"/>
      <c r="J431" s="97"/>
      <c r="K431" s="96"/>
    </row>
    <row r="432" spans="1:11" ht="12.6" x14ac:dyDescent="0.25">
      <c r="A432" s="95"/>
      <c r="B432" s="97"/>
      <c r="C432" s="97"/>
      <c r="D432" s="96"/>
      <c r="E432" s="96"/>
      <c r="F432" s="97"/>
      <c r="G432" s="97"/>
      <c r="H432" s="96"/>
      <c r="I432" s="96"/>
      <c r="J432" s="97"/>
      <c r="K432" s="96"/>
    </row>
    <row r="433" spans="1:11" ht="12.6" x14ac:dyDescent="0.25">
      <c r="A433" s="95"/>
      <c r="B433" s="97"/>
      <c r="C433" s="97"/>
      <c r="D433" s="96"/>
      <c r="E433" s="96"/>
      <c r="F433" s="97"/>
      <c r="G433" s="97"/>
      <c r="H433" s="96"/>
      <c r="I433" s="96"/>
      <c r="J433" s="97"/>
      <c r="K433" s="96"/>
    </row>
    <row r="434" spans="1:11" ht="12.6" x14ac:dyDescent="0.25">
      <c r="A434" s="95"/>
      <c r="B434" s="97"/>
      <c r="C434" s="97"/>
      <c r="D434" s="96"/>
      <c r="E434" s="96"/>
      <c r="F434" s="97"/>
      <c r="G434" s="97"/>
      <c r="H434" s="96"/>
      <c r="I434" s="96"/>
      <c r="J434" s="97"/>
      <c r="K434" s="96"/>
    </row>
    <row r="435" spans="1:11" ht="12.6" x14ac:dyDescent="0.25">
      <c r="A435" s="95"/>
      <c r="B435" s="97"/>
      <c r="C435" s="97"/>
      <c r="D435" s="96"/>
      <c r="E435" s="96"/>
      <c r="F435" s="97"/>
      <c r="G435" s="97"/>
      <c r="H435" s="96"/>
      <c r="I435" s="96"/>
      <c r="J435" s="97"/>
      <c r="K435" s="96"/>
    </row>
    <row r="436" spans="1:11" ht="12.6" x14ac:dyDescent="0.25">
      <c r="A436" s="95"/>
      <c r="B436" s="97"/>
      <c r="C436" s="97"/>
      <c r="D436" s="96"/>
      <c r="E436" s="96"/>
      <c r="F436" s="97"/>
      <c r="G436" s="97"/>
      <c r="H436" s="96"/>
      <c r="I436" s="96"/>
      <c r="J436" s="97"/>
      <c r="K436" s="96"/>
    </row>
    <row r="437" spans="1:11" ht="12.6" x14ac:dyDescent="0.25">
      <c r="A437" s="95"/>
      <c r="B437" s="97"/>
      <c r="C437" s="97"/>
      <c r="D437" s="96"/>
      <c r="E437" s="96"/>
      <c r="F437" s="97"/>
      <c r="G437" s="97"/>
      <c r="H437" s="96"/>
      <c r="I437" s="96"/>
      <c r="J437" s="97"/>
      <c r="K437" s="96"/>
    </row>
    <row r="438" spans="1:11" ht="12.6" x14ac:dyDescent="0.25">
      <c r="A438" s="95"/>
      <c r="B438" s="97"/>
      <c r="C438" s="97"/>
      <c r="D438" s="96"/>
      <c r="E438" s="96"/>
      <c r="F438" s="97"/>
      <c r="G438" s="97"/>
      <c r="H438" s="96"/>
      <c r="I438" s="96"/>
      <c r="J438" s="97"/>
      <c r="K438" s="96"/>
    </row>
    <row r="439" spans="1:11" ht="12.6" x14ac:dyDescent="0.25">
      <c r="A439" s="95"/>
      <c r="B439" s="97"/>
      <c r="C439" s="97"/>
      <c r="D439" s="96"/>
      <c r="E439" s="96"/>
      <c r="F439" s="97"/>
      <c r="G439" s="97"/>
      <c r="H439" s="96"/>
      <c r="I439" s="96"/>
      <c r="J439" s="97"/>
      <c r="K439" s="96"/>
    </row>
    <row r="440" spans="1:11" ht="12.6" x14ac:dyDescent="0.25">
      <c r="A440" s="95"/>
      <c r="B440" s="97"/>
      <c r="C440" s="97"/>
      <c r="D440" s="96"/>
      <c r="E440" s="96"/>
      <c r="F440" s="97"/>
      <c r="G440" s="97"/>
      <c r="H440" s="96"/>
      <c r="I440" s="96"/>
      <c r="J440" s="97"/>
      <c r="K440" s="96"/>
    </row>
    <row r="441" spans="1:11" ht="12.6" x14ac:dyDescent="0.25">
      <c r="A441" s="95"/>
      <c r="B441" s="97"/>
      <c r="C441" s="97"/>
      <c r="D441" s="96"/>
      <c r="E441" s="96"/>
      <c r="F441" s="97"/>
      <c r="G441" s="97"/>
      <c r="H441" s="96"/>
      <c r="I441" s="96"/>
      <c r="J441" s="97"/>
      <c r="K441" s="96"/>
    </row>
    <row r="442" spans="1:11" ht="12.6" x14ac:dyDescent="0.25">
      <c r="A442" s="95"/>
      <c r="B442" s="97"/>
      <c r="C442" s="97"/>
      <c r="D442" s="96"/>
      <c r="E442" s="96"/>
      <c r="F442" s="97"/>
      <c r="G442" s="97"/>
      <c r="H442" s="96"/>
      <c r="I442" s="96"/>
      <c r="J442" s="97"/>
      <c r="K442" s="96"/>
    </row>
    <row r="443" spans="1:11" ht="12.6" x14ac:dyDescent="0.25">
      <c r="A443" s="95"/>
      <c r="B443" s="97"/>
      <c r="C443" s="97"/>
      <c r="D443" s="96"/>
      <c r="E443" s="96"/>
      <c r="F443" s="97"/>
      <c r="G443" s="97"/>
      <c r="H443" s="96"/>
      <c r="I443" s="96"/>
      <c r="J443" s="97"/>
      <c r="K443" s="96"/>
    </row>
    <row r="444" spans="1:11" ht="12.6" x14ac:dyDescent="0.25">
      <c r="A444" s="95"/>
      <c r="B444" s="97"/>
      <c r="C444" s="97"/>
      <c r="D444" s="96"/>
      <c r="E444" s="96"/>
      <c r="F444" s="97"/>
      <c r="G444" s="97"/>
      <c r="H444" s="96"/>
      <c r="I444" s="96"/>
      <c r="J444" s="97"/>
      <c r="K444" s="96"/>
    </row>
    <row r="445" spans="1:11" ht="12.6" x14ac:dyDescent="0.25">
      <c r="A445" s="95"/>
      <c r="B445" s="97"/>
      <c r="C445" s="97"/>
      <c r="D445" s="96"/>
      <c r="E445" s="96"/>
      <c r="F445" s="97"/>
      <c r="G445" s="97"/>
      <c r="H445" s="96"/>
      <c r="I445" s="96"/>
      <c r="J445" s="97"/>
      <c r="K445" s="96"/>
    </row>
    <row r="446" spans="1:11" ht="12.6" x14ac:dyDescent="0.25">
      <c r="A446" s="95"/>
      <c r="B446" s="97"/>
      <c r="C446" s="97"/>
      <c r="D446" s="96"/>
      <c r="E446" s="96"/>
      <c r="F446" s="97"/>
      <c r="G446" s="97"/>
      <c r="H446" s="96"/>
      <c r="I446" s="96"/>
      <c r="J446" s="97"/>
      <c r="K446" s="96"/>
    </row>
    <row r="447" spans="1:11" ht="12.6" x14ac:dyDescent="0.25">
      <c r="A447" s="95"/>
      <c r="B447" s="97"/>
      <c r="C447" s="97"/>
      <c r="D447" s="96"/>
      <c r="E447" s="96"/>
      <c r="F447" s="97"/>
      <c r="G447" s="97"/>
      <c r="H447" s="96"/>
      <c r="I447" s="96"/>
      <c r="J447" s="97"/>
      <c r="K447" s="96"/>
    </row>
    <row r="448" spans="1:11" ht="12.6" x14ac:dyDescent="0.25">
      <c r="A448" s="95"/>
      <c r="B448" s="97"/>
      <c r="C448" s="97"/>
      <c r="D448" s="96"/>
      <c r="E448" s="96"/>
      <c r="F448" s="97"/>
      <c r="G448" s="97"/>
      <c r="H448" s="96"/>
      <c r="I448" s="96"/>
      <c r="J448" s="97"/>
      <c r="K448" s="96"/>
    </row>
    <row r="449" spans="1:11" ht="12.6" x14ac:dyDescent="0.25">
      <c r="A449" s="95"/>
      <c r="B449" s="97"/>
      <c r="C449" s="97"/>
      <c r="D449" s="96"/>
      <c r="E449" s="96"/>
      <c r="F449" s="97"/>
      <c r="G449" s="97"/>
      <c r="H449" s="96"/>
      <c r="I449" s="96"/>
      <c r="J449" s="97"/>
      <c r="K449" s="96"/>
    </row>
    <row r="450" spans="1:11" ht="12.6" x14ac:dyDescent="0.25">
      <c r="A450" s="95"/>
      <c r="B450" s="97"/>
      <c r="C450" s="97"/>
      <c r="D450" s="96"/>
      <c r="E450" s="96"/>
      <c r="F450" s="97"/>
      <c r="G450" s="97"/>
      <c r="H450" s="96"/>
      <c r="I450" s="96"/>
      <c r="J450" s="97"/>
      <c r="K450" s="96"/>
    </row>
    <row r="451" spans="1:11" ht="12.6" x14ac:dyDescent="0.25">
      <c r="A451" s="95"/>
      <c r="B451" s="97"/>
      <c r="C451" s="97"/>
      <c r="D451" s="96"/>
      <c r="E451" s="96"/>
      <c r="F451" s="97"/>
      <c r="G451" s="97"/>
      <c r="H451" s="96"/>
      <c r="I451" s="96"/>
      <c r="J451" s="97"/>
      <c r="K451" s="96"/>
    </row>
    <row r="452" spans="1:11" ht="12.6" x14ac:dyDescent="0.25">
      <c r="A452" s="95"/>
      <c r="B452" s="97"/>
      <c r="C452" s="97"/>
      <c r="D452" s="96"/>
      <c r="E452" s="96"/>
      <c r="F452" s="97"/>
      <c r="G452" s="97"/>
      <c r="H452" s="96"/>
      <c r="I452" s="96"/>
      <c r="J452" s="97"/>
      <c r="K452" s="96"/>
    </row>
    <row r="453" spans="1:11" ht="15" customHeight="1" x14ac:dyDescent="0.25">
      <c r="A453" s="95"/>
      <c r="B453" s="97"/>
      <c r="C453" s="97"/>
      <c r="D453" s="96"/>
      <c r="E453" s="96"/>
      <c r="F453" s="97"/>
      <c r="G453" s="97"/>
      <c r="H453" s="96"/>
      <c r="I453" s="96"/>
      <c r="J453" s="97"/>
      <c r="K453" s="96"/>
    </row>
    <row r="454" spans="1:11" ht="12.6" x14ac:dyDescent="0.25">
      <c r="A454" s="95"/>
      <c r="B454" s="97"/>
      <c r="C454" s="97"/>
      <c r="D454" s="96"/>
      <c r="E454" s="96"/>
      <c r="F454" s="97"/>
      <c r="G454" s="97"/>
      <c r="H454" s="96"/>
      <c r="I454" s="96"/>
      <c r="J454" s="97"/>
      <c r="K454" s="96"/>
    </row>
    <row r="455" spans="1:11" ht="12.6" x14ac:dyDescent="0.25">
      <c r="A455" s="95"/>
      <c r="B455" s="97"/>
      <c r="C455" s="97"/>
      <c r="D455" s="96"/>
      <c r="E455" s="96"/>
      <c r="F455" s="97"/>
      <c r="G455" s="97"/>
      <c r="H455" s="96"/>
      <c r="I455" s="96"/>
      <c r="J455" s="97"/>
      <c r="K455" s="96"/>
    </row>
    <row r="456" spans="1:11" ht="12.6" x14ac:dyDescent="0.25">
      <c r="A456" s="95"/>
      <c r="B456" s="97"/>
      <c r="C456" s="97"/>
      <c r="D456" s="96"/>
      <c r="E456" s="96"/>
      <c r="F456" s="97"/>
      <c r="G456" s="97"/>
      <c r="H456" s="96"/>
      <c r="I456" s="96"/>
      <c r="J456" s="97"/>
      <c r="K456" s="96"/>
    </row>
    <row r="457" spans="1:11" ht="12.6" x14ac:dyDescent="0.25">
      <c r="A457" s="95"/>
      <c r="B457" s="97"/>
      <c r="C457" s="97"/>
      <c r="D457" s="96"/>
      <c r="E457" s="96"/>
      <c r="F457" s="97"/>
      <c r="G457" s="97"/>
      <c r="H457" s="96"/>
      <c r="I457" s="96"/>
      <c r="J457" s="97"/>
      <c r="K457" s="96"/>
    </row>
    <row r="458" spans="1:11" ht="12.6" x14ac:dyDescent="0.25">
      <c r="A458" s="95"/>
      <c r="B458" s="97"/>
      <c r="C458" s="97"/>
      <c r="D458" s="96"/>
      <c r="E458" s="96"/>
      <c r="F458" s="97"/>
      <c r="G458" s="97"/>
      <c r="H458" s="96"/>
      <c r="I458" s="96"/>
      <c r="J458" s="97"/>
      <c r="K458" s="96"/>
    </row>
    <row r="459" spans="1:11" ht="12.6" x14ac:dyDescent="0.25">
      <c r="A459" s="95"/>
      <c r="B459" s="97"/>
      <c r="C459" s="97"/>
      <c r="D459" s="96"/>
      <c r="E459" s="96"/>
      <c r="F459" s="97"/>
      <c r="G459" s="97"/>
      <c r="H459" s="96"/>
      <c r="I459" s="96"/>
      <c r="J459" s="97"/>
      <c r="K459" s="96"/>
    </row>
    <row r="460" spans="1:11" ht="12.6" x14ac:dyDescent="0.25">
      <c r="A460" s="95"/>
      <c r="B460" s="97"/>
      <c r="C460" s="97"/>
      <c r="D460" s="96"/>
      <c r="E460" s="96"/>
      <c r="F460" s="97"/>
      <c r="G460" s="97"/>
      <c r="H460" s="96"/>
      <c r="I460" s="96"/>
      <c r="J460" s="97"/>
      <c r="K460" s="96"/>
    </row>
    <row r="461" spans="1:11" ht="12.6" x14ac:dyDescent="0.25">
      <c r="A461" s="95"/>
      <c r="B461" s="97"/>
      <c r="C461" s="97"/>
      <c r="D461" s="96"/>
      <c r="E461" s="96"/>
      <c r="F461" s="97"/>
      <c r="G461" s="97"/>
      <c r="H461" s="96"/>
      <c r="I461" s="96"/>
      <c r="J461" s="97"/>
      <c r="K461" s="96"/>
    </row>
    <row r="462" spans="1:11" ht="12.6" x14ac:dyDescent="0.25">
      <c r="A462" s="95"/>
      <c r="B462" s="97"/>
      <c r="C462" s="97"/>
      <c r="D462" s="96"/>
      <c r="E462" s="96"/>
      <c r="F462" s="97"/>
      <c r="G462" s="97"/>
      <c r="H462" s="96"/>
      <c r="I462" s="96"/>
      <c r="J462" s="97"/>
      <c r="K462" s="96"/>
    </row>
    <row r="463" spans="1:11" ht="12.6" x14ac:dyDescent="0.25">
      <c r="A463" s="95"/>
      <c r="B463" s="97"/>
      <c r="C463" s="97"/>
      <c r="D463" s="96"/>
      <c r="E463" s="96"/>
      <c r="F463" s="97"/>
      <c r="G463" s="97"/>
      <c r="H463" s="96"/>
      <c r="I463" s="96"/>
      <c r="J463" s="97"/>
      <c r="K463" s="96"/>
    </row>
    <row r="464" spans="1:11" ht="12.6" x14ac:dyDescent="0.25">
      <c r="A464" s="95"/>
      <c r="B464" s="97"/>
      <c r="C464" s="97"/>
      <c r="D464" s="96"/>
      <c r="E464" s="96"/>
      <c r="F464" s="97"/>
      <c r="G464" s="97"/>
      <c r="H464" s="96"/>
      <c r="I464" s="96"/>
      <c r="J464" s="97"/>
      <c r="K464" s="96"/>
    </row>
    <row r="465" spans="1:11" ht="12.6" x14ac:dyDescent="0.25">
      <c r="A465" s="95"/>
      <c r="B465" s="97"/>
      <c r="C465" s="97"/>
      <c r="D465" s="96"/>
      <c r="E465" s="96"/>
      <c r="F465" s="97"/>
      <c r="G465" s="97"/>
      <c r="H465" s="96"/>
      <c r="I465" s="96"/>
      <c r="J465" s="97"/>
      <c r="K465" s="96"/>
    </row>
    <row r="466" spans="1:11" ht="12.6" x14ac:dyDescent="0.25">
      <c r="A466" s="95"/>
      <c r="B466" s="97"/>
      <c r="C466" s="97"/>
      <c r="D466" s="96"/>
      <c r="E466" s="96"/>
      <c r="F466" s="97"/>
      <c r="G466" s="97"/>
      <c r="H466" s="96"/>
      <c r="I466" s="96"/>
      <c r="J466" s="97"/>
      <c r="K466" s="96"/>
    </row>
    <row r="467" spans="1:11" ht="12.6" x14ac:dyDescent="0.25">
      <c r="A467" s="95"/>
      <c r="B467" s="97"/>
      <c r="C467" s="97"/>
      <c r="D467" s="96"/>
      <c r="E467" s="96"/>
      <c r="F467" s="97"/>
      <c r="G467" s="97"/>
      <c r="H467" s="96"/>
      <c r="I467" s="96"/>
      <c r="J467" s="97"/>
      <c r="K467" s="96"/>
    </row>
    <row r="468" spans="1:11" ht="12.6" x14ac:dyDescent="0.25">
      <c r="A468" s="95"/>
      <c r="B468" s="97"/>
      <c r="C468" s="97"/>
      <c r="D468" s="96"/>
      <c r="E468" s="96"/>
      <c r="F468" s="97"/>
      <c r="G468" s="97"/>
      <c r="H468" s="96"/>
      <c r="I468" s="96"/>
      <c r="J468" s="97"/>
      <c r="K468" s="96"/>
    </row>
    <row r="469" spans="1:11" ht="12.6" x14ac:dyDescent="0.25">
      <c r="A469" s="95"/>
      <c r="B469" s="97"/>
      <c r="C469" s="97"/>
      <c r="D469" s="96"/>
      <c r="E469" s="96"/>
      <c r="F469" s="97"/>
      <c r="G469" s="97"/>
      <c r="H469" s="96"/>
      <c r="I469" s="96"/>
      <c r="J469" s="97"/>
      <c r="K469" s="96"/>
    </row>
    <row r="470" spans="1:11" ht="15" customHeight="1" x14ac:dyDescent="0.25">
      <c r="A470" s="95"/>
      <c r="B470" s="97"/>
      <c r="C470" s="97"/>
      <c r="D470" s="96"/>
      <c r="E470" s="96"/>
      <c r="F470" s="97"/>
      <c r="G470" s="97"/>
      <c r="H470" s="96"/>
      <c r="I470" s="96"/>
      <c r="J470" s="97"/>
      <c r="K470" s="96"/>
    </row>
    <row r="471" spans="1:11" ht="12.6" x14ac:dyDescent="0.25">
      <c r="A471" s="95"/>
      <c r="B471" s="97"/>
      <c r="C471" s="97"/>
      <c r="D471" s="96"/>
      <c r="E471" s="96"/>
      <c r="F471" s="97"/>
      <c r="G471" s="97"/>
      <c r="H471" s="96"/>
      <c r="I471" s="96"/>
      <c r="J471" s="97"/>
      <c r="K471" s="96"/>
    </row>
    <row r="472" spans="1:11" ht="12.6" x14ac:dyDescent="0.25">
      <c r="A472" s="95"/>
      <c r="B472" s="97"/>
      <c r="C472" s="97"/>
      <c r="D472" s="96"/>
      <c r="E472" s="96"/>
      <c r="F472" s="97"/>
      <c r="G472" s="97"/>
      <c r="H472" s="96"/>
      <c r="I472" s="96"/>
      <c r="J472" s="97"/>
      <c r="K472" s="96"/>
    </row>
    <row r="473" spans="1:11" ht="12.6" x14ac:dyDescent="0.25">
      <c r="A473" s="95"/>
      <c r="B473" s="97"/>
      <c r="C473" s="97"/>
      <c r="D473" s="96"/>
      <c r="E473" s="96"/>
      <c r="F473" s="97"/>
      <c r="G473" s="97"/>
      <c r="H473" s="96"/>
      <c r="I473" s="96"/>
      <c r="J473" s="97"/>
      <c r="K473" s="96"/>
    </row>
    <row r="474" spans="1:11" ht="12.6" x14ac:dyDescent="0.25">
      <c r="A474" s="95"/>
      <c r="B474" s="97"/>
      <c r="C474" s="97"/>
      <c r="D474" s="96"/>
      <c r="E474" s="96"/>
      <c r="F474" s="97"/>
      <c r="G474" s="97"/>
      <c r="H474" s="96"/>
      <c r="I474" s="96"/>
      <c r="J474" s="97"/>
      <c r="K474" s="96"/>
    </row>
    <row r="475" spans="1:11" ht="12.6" x14ac:dyDescent="0.25">
      <c r="A475" s="95"/>
      <c r="B475" s="97"/>
      <c r="C475" s="97"/>
      <c r="D475" s="96"/>
      <c r="E475" s="96"/>
      <c r="F475" s="97"/>
      <c r="G475" s="97"/>
      <c r="H475" s="96"/>
      <c r="I475" s="96"/>
      <c r="J475" s="97"/>
      <c r="K475" s="96"/>
    </row>
    <row r="476" spans="1:11" ht="12.6" x14ac:dyDescent="0.25">
      <c r="A476" s="95"/>
      <c r="B476" s="97"/>
      <c r="C476" s="97"/>
      <c r="D476" s="96"/>
      <c r="E476" s="96"/>
      <c r="F476" s="97"/>
      <c r="G476" s="97"/>
      <c r="H476" s="96"/>
      <c r="I476" s="96"/>
      <c r="J476" s="97"/>
      <c r="K476" s="96"/>
    </row>
    <row r="477" spans="1:11" ht="12.6" x14ac:dyDescent="0.25">
      <c r="A477" s="95"/>
      <c r="B477" s="97"/>
      <c r="C477" s="97"/>
      <c r="D477" s="96"/>
      <c r="E477" s="96"/>
      <c r="F477" s="97"/>
      <c r="G477" s="97"/>
      <c r="H477" s="96"/>
      <c r="I477" s="96"/>
      <c r="J477" s="97"/>
      <c r="K477" s="96"/>
    </row>
    <row r="478" spans="1:11" ht="12.6" x14ac:dyDescent="0.25">
      <c r="A478" s="95"/>
      <c r="B478" s="97"/>
      <c r="C478" s="97"/>
      <c r="D478" s="96"/>
      <c r="E478" s="96"/>
      <c r="F478" s="97"/>
      <c r="G478" s="97"/>
      <c r="H478" s="96"/>
      <c r="I478" s="96"/>
      <c r="J478" s="97"/>
      <c r="K478" s="96"/>
    </row>
    <row r="479" spans="1:11" ht="12.6" x14ac:dyDescent="0.25">
      <c r="A479" s="95"/>
      <c r="B479" s="97"/>
      <c r="C479" s="97"/>
      <c r="D479" s="96"/>
      <c r="E479" s="96"/>
      <c r="F479" s="97"/>
      <c r="G479" s="97"/>
      <c r="H479" s="96"/>
      <c r="I479" s="96"/>
      <c r="J479" s="97"/>
      <c r="K479" s="96"/>
    </row>
    <row r="480" spans="1:11" ht="12.6" x14ac:dyDescent="0.25">
      <c r="A480" s="95"/>
      <c r="B480" s="97"/>
      <c r="C480" s="97"/>
      <c r="D480" s="96"/>
      <c r="E480" s="96"/>
      <c r="F480" s="97"/>
      <c r="G480" s="97"/>
      <c r="H480" s="96"/>
      <c r="I480" s="96"/>
      <c r="J480" s="97"/>
      <c r="K480" s="96"/>
    </row>
    <row r="481" spans="1:11" ht="12.6" x14ac:dyDescent="0.25">
      <c r="A481" s="95"/>
      <c r="B481" s="97"/>
      <c r="C481" s="97"/>
      <c r="D481" s="96"/>
      <c r="E481" s="96"/>
      <c r="F481" s="97"/>
      <c r="G481" s="97"/>
      <c r="H481" s="96"/>
      <c r="I481" s="96"/>
      <c r="J481" s="97"/>
      <c r="K481" s="96"/>
    </row>
    <row r="482" spans="1:11" ht="12.6" x14ac:dyDescent="0.25">
      <c r="A482" s="95"/>
      <c r="B482" s="97"/>
      <c r="C482" s="97"/>
      <c r="D482" s="96"/>
      <c r="E482" s="96"/>
      <c r="F482" s="97"/>
      <c r="G482" s="97"/>
      <c r="H482" s="96"/>
      <c r="I482" s="96"/>
      <c r="J482" s="97"/>
      <c r="K482" s="96"/>
    </row>
    <row r="483" spans="1:11" ht="12.6" x14ac:dyDescent="0.25">
      <c r="A483" s="95"/>
      <c r="B483" s="97"/>
      <c r="C483" s="97"/>
      <c r="D483" s="96"/>
      <c r="E483" s="96"/>
      <c r="F483" s="97"/>
      <c r="G483" s="97"/>
      <c r="H483" s="96"/>
      <c r="I483" s="96"/>
      <c r="J483" s="97"/>
      <c r="K483" s="96"/>
    </row>
    <row r="484" spans="1:11" ht="12.6" x14ac:dyDescent="0.25">
      <c r="A484" s="95"/>
      <c r="B484" s="97"/>
      <c r="C484" s="97"/>
      <c r="D484" s="96"/>
      <c r="E484" s="96"/>
      <c r="F484" s="97"/>
      <c r="G484" s="97"/>
      <c r="H484" s="96"/>
      <c r="I484" s="96"/>
      <c r="J484" s="97"/>
      <c r="K484" s="96"/>
    </row>
    <row r="485" spans="1:11" ht="12.6" x14ac:dyDescent="0.25">
      <c r="A485" s="95"/>
      <c r="B485" s="97"/>
      <c r="C485" s="97"/>
      <c r="D485" s="96"/>
      <c r="E485" s="96"/>
      <c r="F485" s="97"/>
      <c r="G485" s="97"/>
      <c r="H485" s="96"/>
      <c r="I485" s="96"/>
      <c r="J485" s="97"/>
      <c r="K485" s="96"/>
    </row>
    <row r="486" spans="1:11" ht="12.6" x14ac:dyDescent="0.25">
      <c r="A486" s="95"/>
      <c r="B486" s="97"/>
      <c r="C486" s="97"/>
      <c r="D486" s="96"/>
      <c r="E486" s="96"/>
      <c r="F486" s="97"/>
      <c r="G486" s="97"/>
      <c r="H486" s="96"/>
      <c r="I486" s="96"/>
      <c r="J486" s="97"/>
      <c r="K486" s="96"/>
    </row>
    <row r="487" spans="1:11" ht="12.6" x14ac:dyDescent="0.25">
      <c r="A487" s="95"/>
      <c r="B487" s="97"/>
      <c r="C487" s="97"/>
      <c r="D487" s="96"/>
      <c r="E487" s="96"/>
      <c r="F487" s="97"/>
      <c r="G487" s="97"/>
      <c r="H487" s="96"/>
      <c r="I487" s="96"/>
      <c r="J487" s="97"/>
      <c r="K487" s="96"/>
    </row>
    <row r="488" spans="1:11" ht="12.6" x14ac:dyDescent="0.25">
      <c r="A488" s="95"/>
      <c r="B488" s="97"/>
      <c r="C488" s="97"/>
      <c r="D488" s="96"/>
      <c r="E488" s="96"/>
      <c r="F488" s="97"/>
      <c r="G488" s="97"/>
      <c r="H488" s="96"/>
      <c r="I488" s="96"/>
      <c r="J488" s="97"/>
      <c r="K488" s="96"/>
    </row>
    <row r="489" spans="1:11" ht="12.6" x14ac:dyDescent="0.25">
      <c r="A489" s="95"/>
      <c r="B489" s="97"/>
      <c r="C489" s="97"/>
      <c r="D489" s="96"/>
      <c r="E489" s="96"/>
      <c r="F489" s="97"/>
      <c r="G489" s="97"/>
      <c r="H489" s="96"/>
      <c r="I489" s="96"/>
      <c r="J489" s="97"/>
      <c r="K489" s="96"/>
    </row>
    <row r="490" spans="1:11" ht="15" customHeight="1" x14ac:dyDescent="0.25">
      <c r="A490" s="95"/>
      <c r="B490" s="97"/>
      <c r="C490" s="97"/>
      <c r="D490" s="96"/>
      <c r="E490" s="96"/>
      <c r="F490" s="97"/>
      <c r="G490" s="97"/>
      <c r="H490" s="96"/>
      <c r="I490" s="96"/>
      <c r="J490" s="97"/>
      <c r="K490" s="96"/>
    </row>
    <row r="491" spans="1:11" ht="12.6" x14ac:dyDescent="0.25">
      <c r="A491" s="95"/>
      <c r="B491" s="97"/>
      <c r="C491" s="97"/>
      <c r="D491" s="96"/>
      <c r="E491" s="96"/>
      <c r="F491" s="97"/>
      <c r="G491" s="97"/>
      <c r="H491" s="96"/>
      <c r="I491" s="96"/>
      <c r="J491" s="97"/>
      <c r="K491" s="96"/>
    </row>
    <row r="492" spans="1:11" ht="12.6" x14ac:dyDescent="0.25">
      <c r="A492" s="95"/>
      <c r="B492" s="97"/>
      <c r="C492" s="97"/>
      <c r="D492" s="96"/>
      <c r="E492" s="96"/>
      <c r="F492" s="97"/>
      <c r="G492" s="97"/>
      <c r="H492" s="96"/>
      <c r="I492" s="96"/>
      <c r="J492" s="97"/>
      <c r="K492" s="96"/>
    </row>
    <row r="493" spans="1:11" ht="12.6" x14ac:dyDescent="0.25">
      <c r="A493" s="95"/>
      <c r="B493" s="97"/>
      <c r="C493" s="97"/>
      <c r="D493" s="96"/>
      <c r="E493" s="96"/>
      <c r="F493" s="97"/>
      <c r="G493" s="97"/>
      <c r="H493" s="96"/>
      <c r="I493" s="96"/>
      <c r="J493" s="97"/>
      <c r="K493" s="96"/>
    </row>
    <row r="494" spans="1:11" ht="12.6" x14ac:dyDescent="0.25">
      <c r="A494" s="95"/>
      <c r="B494" s="97"/>
      <c r="C494" s="97"/>
      <c r="D494" s="96"/>
      <c r="E494" s="96"/>
      <c r="F494" s="97"/>
      <c r="G494" s="97"/>
      <c r="H494" s="96"/>
      <c r="I494" s="96"/>
      <c r="J494" s="97"/>
      <c r="K494" s="96"/>
    </row>
    <row r="495" spans="1:11" ht="12.6" x14ac:dyDescent="0.25">
      <c r="A495" s="95"/>
      <c r="B495" s="97"/>
      <c r="C495" s="97"/>
      <c r="D495" s="96"/>
      <c r="E495" s="96"/>
      <c r="F495" s="97"/>
      <c r="G495" s="97"/>
      <c r="H495" s="96"/>
      <c r="I495" s="96"/>
      <c r="J495" s="97"/>
      <c r="K495" s="96"/>
    </row>
    <row r="496" spans="1:11" ht="12.6" x14ac:dyDescent="0.25">
      <c r="A496" s="95"/>
      <c r="B496" s="97"/>
      <c r="C496" s="97"/>
      <c r="D496" s="96"/>
      <c r="E496" s="96"/>
      <c r="F496" s="97"/>
      <c r="G496" s="97"/>
      <c r="H496" s="96"/>
      <c r="I496" s="96"/>
      <c r="J496" s="97"/>
      <c r="K496" s="96"/>
    </row>
    <row r="497" spans="1:11" ht="12.6" x14ac:dyDescent="0.25">
      <c r="A497" s="95"/>
      <c r="B497" s="97"/>
      <c r="C497" s="97"/>
      <c r="D497" s="96"/>
      <c r="E497" s="96"/>
      <c r="F497" s="97"/>
      <c r="G497" s="97"/>
      <c r="H497" s="96"/>
      <c r="I497" s="96"/>
      <c r="J497" s="97"/>
      <c r="K497" s="96"/>
    </row>
    <row r="498" spans="1:11" ht="12.6" x14ac:dyDescent="0.25">
      <c r="A498" s="95"/>
      <c r="B498" s="97"/>
      <c r="C498" s="97"/>
      <c r="D498" s="96"/>
      <c r="E498" s="96"/>
      <c r="F498" s="97"/>
      <c r="G498" s="97"/>
      <c r="H498" s="96"/>
      <c r="I498" s="96"/>
      <c r="J498" s="97"/>
      <c r="K498" s="96"/>
    </row>
    <row r="499" spans="1:11" ht="12.6" x14ac:dyDescent="0.25">
      <c r="A499" s="95"/>
      <c r="B499" s="97"/>
      <c r="C499" s="97"/>
      <c r="D499" s="96"/>
      <c r="E499" s="96"/>
      <c r="F499" s="97"/>
      <c r="G499" s="97"/>
      <c r="H499" s="96"/>
      <c r="I499" s="96"/>
      <c r="J499" s="97"/>
      <c r="K499" s="96"/>
    </row>
    <row r="500" spans="1:11" ht="12.6" x14ac:dyDescent="0.25">
      <c r="A500" s="95"/>
      <c r="B500" s="97"/>
      <c r="C500" s="97"/>
      <c r="D500" s="96"/>
      <c r="E500" s="96"/>
      <c r="F500" s="97"/>
      <c r="G500" s="97"/>
      <c r="H500" s="96"/>
      <c r="I500" s="96"/>
      <c r="J500" s="97"/>
      <c r="K500" s="96"/>
    </row>
    <row r="501" spans="1:11" ht="12.6" x14ac:dyDescent="0.25">
      <c r="A501" s="95"/>
      <c r="B501" s="97"/>
      <c r="C501" s="97"/>
      <c r="D501" s="96"/>
      <c r="E501" s="96"/>
      <c r="F501" s="97"/>
      <c r="G501" s="97"/>
      <c r="H501" s="96"/>
      <c r="I501" s="96"/>
      <c r="J501" s="97"/>
      <c r="K501" s="96"/>
    </row>
    <row r="502" spans="1:11" ht="12.6" x14ac:dyDescent="0.25">
      <c r="A502" s="95"/>
      <c r="B502" s="97"/>
      <c r="C502" s="97"/>
      <c r="D502" s="96"/>
      <c r="E502" s="96"/>
      <c r="F502" s="97"/>
      <c r="G502" s="97"/>
      <c r="H502" s="96"/>
      <c r="I502" s="96"/>
      <c r="J502" s="97"/>
      <c r="K502" s="96"/>
    </row>
    <row r="503" spans="1:11" ht="12.6" x14ac:dyDescent="0.25">
      <c r="A503" s="95"/>
      <c r="B503" s="97"/>
      <c r="C503" s="97"/>
      <c r="D503" s="96"/>
      <c r="E503" s="96"/>
      <c r="F503" s="97"/>
      <c r="G503" s="97"/>
      <c r="H503" s="96"/>
      <c r="I503" s="96"/>
      <c r="J503" s="97"/>
      <c r="K503" s="96"/>
    </row>
    <row r="504" spans="1:11" ht="12.6" x14ac:dyDescent="0.25">
      <c r="A504" s="95"/>
      <c r="B504" s="97"/>
      <c r="C504" s="97"/>
      <c r="D504" s="96"/>
      <c r="E504" s="96"/>
      <c r="F504" s="97"/>
      <c r="G504" s="97"/>
      <c r="H504" s="96"/>
      <c r="I504" s="96"/>
      <c r="J504" s="97"/>
      <c r="K504" s="96"/>
    </row>
    <row r="505" spans="1:11" ht="12.6" x14ac:dyDescent="0.25">
      <c r="A505" s="95"/>
      <c r="B505" s="97"/>
      <c r="C505" s="97"/>
      <c r="D505" s="96"/>
      <c r="E505" s="96"/>
      <c r="F505" s="97"/>
      <c r="G505" s="97"/>
      <c r="H505" s="96"/>
      <c r="I505" s="96"/>
      <c r="J505" s="97"/>
      <c r="K505" s="96"/>
    </row>
    <row r="506" spans="1:11" ht="12.6" x14ac:dyDescent="0.25">
      <c r="A506" s="95"/>
      <c r="B506" s="97"/>
      <c r="C506" s="97"/>
      <c r="D506" s="96"/>
      <c r="E506" s="96"/>
      <c r="F506" s="97"/>
      <c r="G506" s="97"/>
      <c r="H506" s="96"/>
      <c r="I506" s="96"/>
      <c r="J506" s="97"/>
      <c r="K506" s="96"/>
    </row>
    <row r="507" spans="1:11" ht="12.6" x14ac:dyDescent="0.25">
      <c r="A507" s="95"/>
      <c r="B507" s="97"/>
      <c r="C507" s="97"/>
      <c r="D507" s="96"/>
      <c r="E507" s="96"/>
      <c r="F507" s="97"/>
      <c r="G507" s="97"/>
      <c r="H507" s="96"/>
      <c r="I507" s="96"/>
      <c r="J507" s="97"/>
      <c r="K507" s="96"/>
    </row>
    <row r="508" spans="1:11" ht="12.6" x14ac:dyDescent="0.25">
      <c r="A508" s="95"/>
      <c r="B508" s="97"/>
      <c r="C508" s="97"/>
      <c r="D508" s="96"/>
      <c r="E508" s="96"/>
      <c r="F508" s="97"/>
      <c r="G508" s="97"/>
      <c r="H508" s="96"/>
      <c r="I508" s="96"/>
      <c r="J508" s="97"/>
      <c r="K508" s="96"/>
    </row>
    <row r="509" spans="1:11" ht="12.6" x14ac:dyDescent="0.25">
      <c r="A509" s="95"/>
      <c r="B509" s="97"/>
      <c r="C509" s="97"/>
      <c r="D509" s="96"/>
      <c r="E509" s="96"/>
      <c r="F509" s="97"/>
      <c r="G509" s="97"/>
      <c r="H509" s="96"/>
      <c r="I509" s="96"/>
      <c r="J509" s="97"/>
      <c r="K509" s="96"/>
    </row>
    <row r="510" spans="1:11" ht="12.6" x14ac:dyDescent="0.25">
      <c r="A510" s="95"/>
      <c r="B510" s="97"/>
      <c r="C510" s="97"/>
      <c r="D510" s="96"/>
      <c r="E510" s="96"/>
      <c r="F510" s="97"/>
      <c r="G510" s="97"/>
      <c r="H510" s="96"/>
      <c r="I510" s="96"/>
      <c r="J510" s="97"/>
      <c r="K510" s="96"/>
    </row>
    <row r="511" spans="1:11" ht="12.6" x14ac:dyDescent="0.25">
      <c r="A511" s="95"/>
      <c r="B511" s="97"/>
      <c r="C511" s="97"/>
      <c r="D511" s="96"/>
      <c r="E511" s="96"/>
      <c r="F511" s="97"/>
      <c r="G511" s="97"/>
      <c r="H511" s="96"/>
      <c r="I511" s="96"/>
      <c r="J511" s="97"/>
      <c r="K511" s="96"/>
    </row>
    <row r="512" spans="1:11" ht="12.6" x14ac:dyDescent="0.25">
      <c r="A512" s="95"/>
      <c r="B512" s="97"/>
      <c r="C512" s="97"/>
      <c r="D512" s="96"/>
      <c r="E512" s="96"/>
      <c r="F512" s="97"/>
      <c r="G512" s="97"/>
      <c r="H512" s="96"/>
      <c r="I512" s="96"/>
      <c r="J512" s="97"/>
      <c r="K512" s="96"/>
    </row>
    <row r="513" spans="1:11" ht="12.6" x14ac:dyDescent="0.25">
      <c r="A513" s="95"/>
      <c r="B513" s="97"/>
      <c r="C513" s="97"/>
      <c r="D513" s="96"/>
      <c r="E513" s="96"/>
      <c r="F513" s="97"/>
      <c r="G513" s="97"/>
      <c r="H513" s="96"/>
      <c r="I513" s="96"/>
      <c r="J513" s="97"/>
      <c r="K513" s="96"/>
    </row>
    <row r="514" spans="1:11" ht="12.6" x14ac:dyDescent="0.25">
      <c r="A514" s="95"/>
      <c r="B514" s="97"/>
      <c r="C514" s="97"/>
      <c r="D514" s="96"/>
      <c r="E514" s="96"/>
      <c r="F514" s="97"/>
      <c r="G514" s="97"/>
      <c r="H514" s="96"/>
      <c r="I514" s="96"/>
      <c r="J514" s="97"/>
      <c r="K514" s="96"/>
    </row>
    <row r="515" spans="1:11" ht="12.6" x14ac:dyDescent="0.25">
      <c r="A515" s="95"/>
      <c r="B515" s="97"/>
      <c r="C515" s="97"/>
      <c r="D515" s="96"/>
      <c r="E515" s="96"/>
      <c r="F515" s="97"/>
      <c r="G515" s="97"/>
      <c r="H515" s="96"/>
      <c r="I515" s="96"/>
      <c r="J515" s="97"/>
      <c r="K515" s="96"/>
    </row>
    <row r="516" spans="1:11" ht="12.6" x14ac:dyDescent="0.25">
      <c r="A516" s="95"/>
      <c r="B516" s="97"/>
      <c r="C516" s="97"/>
      <c r="D516" s="96"/>
      <c r="E516" s="96"/>
      <c r="F516" s="97"/>
      <c r="G516" s="97"/>
      <c r="H516" s="96"/>
      <c r="I516" s="96"/>
      <c r="J516" s="97"/>
      <c r="K516" s="96"/>
    </row>
    <row r="517" spans="1:11" ht="12.6" x14ac:dyDescent="0.25">
      <c r="A517" s="95"/>
      <c r="B517" s="97"/>
      <c r="C517" s="97"/>
      <c r="D517" s="96"/>
      <c r="E517" s="96"/>
      <c r="F517" s="97"/>
      <c r="G517" s="97"/>
      <c r="H517" s="96"/>
      <c r="I517" s="96"/>
      <c r="J517" s="97"/>
      <c r="K517" s="96"/>
    </row>
    <row r="518" spans="1:11" ht="12.6" x14ac:dyDescent="0.25">
      <c r="A518" s="95"/>
      <c r="B518" s="97"/>
      <c r="C518" s="97"/>
      <c r="D518" s="96"/>
      <c r="E518" s="96"/>
      <c r="F518" s="97"/>
      <c r="G518" s="97"/>
      <c r="H518" s="96"/>
      <c r="I518" s="96"/>
      <c r="J518" s="97"/>
      <c r="K518" s="96"/>
    </row>
    <row r="519" spans="1:11" ht="12.6" x14ac:dyDescent="0.25">
      <c r="A519" s="95"/>
      <c r="B519" s="97"/>
      <c r="C519" s="97"/>
      <c r="D519" s="96"/>
      <c r="E519" s="96"/>
      <c r="F519" s="97"/>
      <c r="G519" s="97"/>
      <c r="H519" s="96"/>
      <c r="I519" s="96"/>
      <c r="J519" s="97"/>
      <c r="K519" s="96"/>
    </row>
    <row r="520" spans="1:11" ht="12.6" x14ac:dyDescent="0.25">
      <c r="A520" s="95"/>
      <c r="B520" s="97"/>
      <c r="C520" s="97"/>
      <c r="D520" s="96"/>
      <c r="E520" s="96"/>
      <c r="F520" s="97"/>
      <c r="G520" s="97"/>
      <c r="H520" s="96"/>
      <c r="I520" s="96"/>
      <c r="J520" s="97"/>
      <c r="K520" s="96"/>
    </row>
    <row r="521" spans="1:11" ht="12.6" x14ac:dyDescent="0.25">
      <c r="A521" s="95"/>
      <c r="B521" s="97"/>
      <c r="C521" s="97"/>
      <c r="D521" s="96"/>
      <c r="E521" s="96"/>
      <c r="F521" s="97"/>
      <c r="G521" s="97"/>
      <c r="H521" s="96"/>
      <c r="I521" s="96"/>
      <c r="J521" s="97"/>
      <c r="K521" s="96"/>
    </row>
    <row r="522" spans="1:11" ht="12.6" x14ac:dyDescent="0.25">
      <c r="A522" s="95"/>
      <c r="B522" s="97"/>
      <c r="C522" s="97"/>
      <c r="D522" s="96"/>
      <c r="E522" s="96"/>
      <c r="F522" s="97"/>
      <c r="G522" s="97"/>
      <c r="H522" s="96"/>
      <c r="I522" s="96"/>
      <c r="J522" s="97"/>
      <c r="K522" s="96"/>
    </row>
    <row r="523" spans="1:11" ht="12.6" x14ac:dyDescent="0.25">
      <c r="A523" s="95"/>
      <c r="B523" s="97"/>
      <c r="C523" s="97"/>
      <c r="D523" s="96"/>
      <c r="E523" s="96"/>
      <c r="F523" s="97"/>
      <c r="G523" s="97"/>
      <c r="H523" s="96"/>
      <c r="I523" s="96"/>
      <c r="J523" s="97"/>
      <c r="K523" s="96"/>
    </row>
    <row r="524" spans="1:11" ht="12.6" x14ac:dyDescent="0.25">
      <c r="A524" s="95"/>
      <c r="B524" s="97"/>
      <c r="C524" s="97"/>
      <c r="D524" s="96"/>
      <c r="E524" s="96"/>
      <c r="F524" s="97"/>
      <c r="G524" s="97"/>
      <c r="H524" s="96"/>
      <c r="I524" s="96"/>
      <c r="J524" s="97"/>
      <c r="K524" s="96"/>
    </row>
    <row r="525" spans="1:11" ht="12.6" x14ac:dyDescent="0.25">
      <c r="A525" s="95"/>
      <c r="B525" s="97"/>
      <c r="C525" s="97"/>
      <c r="D525" s="96"/>
      <c r="E525" s="96"/>
      <c r="F525" s="97"/>
      <c r="G525" s="97"/>
      <c r="H525" s="96"/>
      <c r="I525" s="96"/>
      <c r="J525" s="97"/>
      <c r="K525" s="96"/>
    </row>
    <row r="526" spans="1:11" ht="12.6" x14ac:dyDescent="0.25">
      <c r="A526" s="95"/>
      <c r="B526" s="97"/>
      <c r="C526" s="97"/>
      <c r="D526" s="96"/>
      <c r="E526" s="96"/>
      <c r="F526" s="97"/>
      <c r="G526" s="97"/>
      <c r="H526" s="96"/>
      <c r="I526" s="96"/>
      <c r="J526" s="97"/>
      <c r="K526" s="96"/>
    </row>
    <row r="527" spans="1:11" ht="12.6" x14ac:dyDescent="0.25">
      <c r="A527" s="95"/>
      <c r="B527" s="97"/>
      <c r="C527" s="97"/>
      <c r="D527" s="96"/>
      <c r="E527" s="96"/>
      <c r="F527" s="97"/>
      <c r="G527" s="97"/>
      <c r="H527" s="96"/>
      <c r="I527" s="96"/>
      <c r="J527" s="97"/>
      <c r="K527" s="96"/>
    </row>
    <row r="528" spans="1:11" ht="12.6" x14ac:dyDescent="0.25">
      <c r="A528" s="95"/>
      <c r="B528" s="97"/>
      <c r="C528" s="97"/>
      <c r="D528" s="96"/>
      <c r="E528" s="96"/>
      <c r="F528" s="97"/>
      <c r="G528" s="97"/>
      <c r="H528" s="96"/>
      <c r="I528" s="96"/>
      <c r="J528" s="97"/>
      <c r="K528" s="96"/>
    </row>
    <row r="529" spans="1:11" ht="12.6" x14ac:dyDescent="0.25">
      <c r="A529" s="95"/>
      <c r="B529" s="97"/>
      <c r="C529" s="97"/>
      <c r="D529" s="96"/>
      <c r="E529" s="96"/>
      <c r="F529" s="97"/>
      <c r="G529" s="97"/>
      <c r="H529" s="96"/>
      <c r="I529" s="96"/>
      <c r="J529" s="97"/>
      <c r="K529" s="96"/>
    </row>
    <row r="530" spans="1:11" ht="12.6" x14ac:dyDescent="0.25">
      <c r="A530" s="95"/>
      <c r="B530" s="97"/>
      <c r="C530" s="97"/>
      <c r="D530" s="96"/>
      <c r="E530" s="96"/>
      <c r="F530" s="97"/>
      <c r="G530" s="97"/>
      <c r="H530" s="96"/>
      <c r="I530" s="96"/>
      <c r="J530" s="97"/>
      <c r="K530" s="96"/>
    </row>
    <row r="531" spans="1:11" ht="12.6" x14ac:dyDescent="0.25">
      <c r="A531" s="95"/>
      <c r="B531" s="97"/>
      <c r="C531" s="97"/>
      <c r="D531" s="96"/>
      <c r="E531" s="96"/>
      <c r="F531" s="97"/>
      <c r="G531" s="97"/>
      <c r="H531" s="96"/>
      <c r="I531" s="96"/>
      <c r="J531" s="97"/>
      <c r="K531" s="96"/>
    </row>
    <row r="532" spans="1:11" ht="12.6" x14ac:dyDescent="0.25">
      <c r="A532" s="95"/>
      <c r="B532" s="97"/>
      <c r="C532" s="97"/>
      <c r="D532" s="96"/>
      <c r="E532" s="96"/>
      <c r="F532" s="97"/>
      <c r="G532" s="97"/>
      <c r="H532" s="96"/>
      <c r="I532" s="96"/>
      <c r="J532" s="97"/>
      <c r="K532" s="96"/>
    </row>
    <row r="533" spans="1:11" ht="12.6" x14ac:dyDescent="0.25">
      <c r="A533" s="95"/>
      <c r="B533" s="97"/>
      <c r="C533" s="97"/>
      <c r="D533" s="96"/>
      <c r="E533" s="96"/>
      <c r="F533" s="97"/>
      <c r="G533" s="97"/>
      <c r="H533" s="96"/>
      <c r="I533" s="96"/>
      <c r="J533" s="97"/>
      <c r="K533" s="96"/>
    </row>
    <row r="534" spans="1:11" ht="12.6" x14ac:dyDescent="0.25">
      <c r="A534" s="95"/>
      <c r="B534" s="97"/>
      <c r="C534" s="97"/>
      <c r="D534" s="96"/>
      <c r="E534" s="96"/>
      <c r="F534" s="97"/>
      <c r="G534" s="97"/>
      <c r="H534" s="96"/>
      <c r="I534" s="96"/>
      <c r="J534" s="97"/>
      <c r="K534" s="96"/>
    </row>
    <row r="535" spans="1:11" ht="12.6" x14ac:dyDescent="0.25">
      <c r="A535" s="95"/>
      <c r="B535" s="97"/>
      <c r="C535" s="97"/>
      <c r="D535" s="96"/>
      <c r="E535" s="96"/>
      <c r="F535" s="97"/>
      <c r="G535" s="97"/>
      <c r="H535" s="96"/>
      <c r="I535" s="96"/>
      <c r="J535" s="97"/>
      <c r="K535" s="96"/>
    </row>
    <row r="536" spans="1:11" ht="12.6" x14ac:dyDescent="0.25">
      <c r="A536" s="95"/>
      <c r="B536" s="97"/>
      <c r="C536" s="97"/>
      <c r="D536" s="96"/>
      <c r="E536" s="96"/>
      <c r="F536" s="97"/>
      <c r="G536" s="97"/>
      <c r="H536" s="96"/>
      <c r="I536" s="96"/>
      <c r="J536" s="97"/>
      <c r="K536" s="96"/>
    </row>
    <row r="537" spans="1:11" ht="12.6" x14ac:dyDescent="0.25">
      <c r="A537" s="95"/>
      <c r="B537" s="97"/>
      <c r="C537" s="97"/>
      <c r="D537" s="96"/>
      <c r="E537" s="96"/>
      <c r="F537" s="97"/>
      <c r="G537" s="97"/>
      <c r="H537" s="96"/>
      <c r="I537" s="96"/>
      <c r="J537" s="97"/>
      <c r="K537" s="96"/>
    </row>
    <row r="538" spans="1:11" ht="12.6" x14ac:dyDescent="0.25">
      <c r="A538" s="95"/>
      <c r="B538" s="97"/>
      <c r="C538" s="97"/>
      <c r="D538" s="96"/>
      <c r="E538" s="96"/>
      <c r="F538" s="97"/>
      <c r="G538" s="97"/>
      <c r="H538" s="96"/>
      <c r="I538" s="96"/>
      <c r="J538" s="97"/>
      <c r="K538" s="96"/>
    </row>
    <row r="539" spans="1:11" ht="12.75" customHeight="1" x14ac:dyDescent="0.25">
      <c r="A539" s="95"/>
      <c r="B539" s="97"/>
      <c r="C539" s="97"/>
      <c r="D539" s="96"/>
      <c r="E539" s="96"/>
      <c r="F539" s="97"/>
      <c r="G539" s="97"/>
      <c r="H539" s="96"/>
      <c r="I539" s="96"/>
      <c r="J539" s="97"/>
      <c r="K539" s="96"/>
    </row>
    <row r="540" spans="1:11" ht="12.75" customHeight="1" x14ac:dyDescent="0.25">
      <c r="A540" s="95"/>
      <c r="B540" s="97"/>
      <c r="C540" s="97"/>
      <c r="D540" s="96"/>
      <c r="E540" s="96"/>
      <c r="F540" s="97"/>
      <c r="G540" s="97"/>
      <c r="H540" s="96"/>
      <c r="I540" s="96"/>
      <c r="J540" s="97"/>
      <c r="K540" s="96"/>
    </row>
    <row r="541" spans="1:11" ht="12.75" customHeight="1" x14ac:dyDescent="0.25">
      <c r="A541" s="95"/>
      <c r="B541" s="97"/>
      <c r="C541" s="97"/>
      <c r="D541" s="96"/>
      <c r="E541" s="96"/>
      <c r="F541" s="97"/>
      <c r="G541" s="97"/>
      <c r="H541" s="96"/>
      <c r="I541" s="96"/>
      <c r="J541" s="97"/>
      <c r="K541" s="96"/>
    </row>
    <row r="542" spans="1:11" ht="12.75" customHeight="1" x14ac:dyDescent="0.25">
      <c r="A542" s="95"/>
      <c r="B542" s="97"/>
      <c r="C542" s="97"/>
      <c r="D542" s="96"/>
      <c r="E542" s="96"/>
      <c r="F542" s="97"/>
      <c r="G542" s="97"/>
      <c r="H542" s="96"/>
      <c r="I542" s="96"/>
      <c r="J542" s="97"/>
      <c r="K542" s="96"/>
    </row>
    <row r="543" spans="1:11" ht="12.75" customHeight="1" x14ac:dyDescent="0.25">
      <c r="A543" s="95"/>
      <c r="B543" s="97"/>
      <c r="C543" s="97"/>
      <c r="D543" s="96"/>
      <c r="E543" s="96"/>
      <c r="F543" s="97"/>
      <c r="G543" s="97"/>
      <c r="H543" s="96"/>
      <c r="I543" s="96"/>
      <c r="J543" s="97"/>
      <c r="K543" s="96"/>
    </row>
    <row r="544" spans="1:11" ht="12.6" x14ac:dyDescent="0.25">
      <c r="A544" s="95"/>
      <c r="B544" s="97"/>
      <c r="C544" s="97"/>
      <c r="D544" s="96"/>
      <c r="E544" s="96"/>
      <c r="F544" s="97"/>
      <c r="G544" s="97"/>
      <c r="H544" s="96"/>
      <c r="I544" s="96"/>
      <c r="J544" s="97"/>
      <c r="K544" s="96"/>
    </row>
    <row r="545" spans="1:11" ht="12.6" x14ac:dyDescent="0.25">
      <c r="A545" s="95"/>
      <c r="B545" s="97"/>
      <c r="C545" s="97"/>
      <c r="D545" s="96"/>
      <c r="E545" s="96"/>
      <c r="F545" s="97"/>
      <c r="G545" s="97"/>
      <c r="H545" s="96"/>
      <c r="I545" s="96"/>
      <c r="J545" s="97"/>
      <c r="K545" s="96"/>
    </row>
    <row r="546" spans="1:11" ht="12.6" x14ac:dyDescent="0.25">
      <c r="A546" s="95"/>
      <c r="B546" s="97"/>
      <c r="C546" s="97"/>
      <c r="D546" s="96"/>
      <c r="E546" s="96"/>
      <c r="F546" s="97"/>
      <c r="G546" s="97"/>
      <c r="H546" s="96"/>
      <c r="I546" s="96"/>
      <c r="J546" s="97"/>
      <c r="K546" s="96"/>
    </row>
    <row r="547" spans="1:11" ht="12.6" x14ac:dyDescent="0.25">
      <c r="A547" s="95"/>
      <c r="B547" s="97"/>
      <c r="C547" s="97"/>
      <c r="D547" s="96"/>
      <c r="E547" s="96"/>
      <c r="F547" s="97"/>
      <c r="G547" s="97"/>
      <c r="H547" s="96"/>
      <c r="I547" s="96"/>
      <c r="J547" s="97"/>
      <c r="K547" s="96"/>
    </row>
    <row r="548" spans="1:11" ht="12.6" x14ac:dyDescent="0.25">
      <c r="A548" s="95"/>
      <c r="B548" s="97"/>
      <c r="C548" s="97"/>
      <c r="D548" s="96"/>
      <c r="E548" s="96"/>
      <c r="F548" s="97"/>
      <c r="G548" s="97"/>
      <c r="H548" s="96"/>
      <c r="I548" s="96"/>
      <c r="J548" s="97"/>
      <c r="K548" s="96"/>
    </row>
    <row r="549" spans="1:11" ht="12.6" x14ac:dyDescent="0.25">
      <c r="A549" s="95"/>
      <c r="B549" s="97"/>
      <c r="C549" s="97"/>
      <c r="D549" s="96"/>
      <c r="E549" s="96"/>
      <c r="F549" s="97"/>
      <c r="G549" s="97"/>
      <c r="H549" s="96"/>
      <c r="I549" s="96"/>
      <c r="J549" s="97"/>
      <c r="K549" s="96"/>
    </row>
    <row r="550" spans="1:11" ht="12.6" x14ac:dyDescent="0.25">
      <c r="A550" s="95"/>
      <c r="B550" s="97"/>
      <c r="C550" s="97"/>
      <c r="D550" s="96"/>
      <c r="E550" s="96"/>
      <c r="F550" s="97"/>
      <c r="G550" s="97"/>
      <c r="H550" s="96"/>
      <c r="I550" s="96"/>
      <c r="J550" s="97"/>
      <c r="K550" s="96"/>
    </row>
    <row r="551" spans="1:11" ht="12.6" x14ac:dyDescent="0.25">
      <c r="A551" s="95"/>
      <c r="B551" s="97"/>
      <c r="C551" s="97"/>
      <c r="D551" s="96"/>
      <c r="E551" s="96"/>
      <c r="F551" s="97"/>
      <c r="G551" s="97"/>
      <c r="H551" s="96"/>
      <c r="I551" s="96"/>
      <c r="J551" s="97"/>
      <c r="K551" s="96"/>
    </row>
    <row r="552" spans="1:11" ht="12.6" x14ac:dyDescent="0.25">
      <c r="A552" s="95"/>
      <c r="B552" s="97"/>
      <c r="C552" s="97"/>
      <c r="D552" s="96"/>
      <c r="E552" s="96"/>
      <c r="F552" s="97"/>
      <c r="G552" s="97"/>
      <c r="H552" s="96"/>
      <c r="I552" s="96"/>
      <c r="J552" s="97"/>
      <c r="K552" s="96"/>
    </row>
    <row r="553" spans="1:11" ht="12.6" x14ac:dyDescent="0.25">
      <c r="A553" s="95"/>
      <c r="B553" s="97"/>
      <c r="C553" s="97"/>
      <c r="D553" s="96"/>
      <c r="E553" s="96"/>
      <c r="F553" s="97"/>
      <c r="G553" s="97"/>
      <c r="H553" s="96"/>
      <c r="I553" s="96"/>
      <c r="J553" s="97"/>
      <c r="K553" s="96"/>
    </row>
    <row r="554" spans="1:11" ht="12.6" x14ac:dyDescent="0.25">
      <c r="A554" s="95"/>
      <c r="B554" s="97"/>
      <c r="C554" s="97"/>
      <c r="D554" s="96"/>
      <c r="E554" s="96"/>
      <c r="F554" s="97"/>
      <c r="G554" s="97"/>
      <c r="H554" s="96"/>
      <c r="I554" s="96"/>
      <c r="J554" s="97"/>
      <c r="K554" s="96"/>
    </row>
    <row r="555" spans="1:11" ht="12.6" x14ac:dyDescent="0.25">
      <c r="A555" s="95"/>
      <c r="B555" s="97"/>
      <c r="C555" s="97"/>
      <c r="D555" s="96"/>
      <c r="E555" s="96"/>
      <c r="F555" s="97"/>
      <c r="G555" s="97"/>
      <c r="H555" s="96"/>
      <c r="I555" s="96"/>
      <c r="J555" s="97"/>
      <c r="K555" s="96"/>
    </row>
    <row r="556" spans="1:11" ht="12.6" x14ac:dyDescent="0.25">
      <c r="A556" s="95"/>
      <c r="B556" s="97"/>
      <c r="C556" s="97"/>
      <c r="D556" s="96"/>
      <c r="E556" s="96"/>
      <c r="F556" s="97"/>
      <c r="G556" s="97"/>
      <c r="H556" s="96"/>
      <c r="I556" s="96"/>
      <c r="J556" s="97"/>
      <c r="K556" s="96"/>
    </row>
    <row r="557" spans="1:11" ht="12.6" x14ac:dyDescent="0.25">
      <c r="A557" s="95"/>
      <c r="B557" s="97"/>
      <c r="C557" s="97"/>
      <c r="D557" s="96"/>
      <c r="E557" s="96"/>
      <c r="F557" s="97"/>
      <c r="G557" s="97"/>
      <c r="H557" s="96"/>
      <c r="I557" s="96"/>
      <c r="J557" s="97"/>
      <c r="K557" s="96"/>
    </row>
    <row r="558" spans="1:11" ht="12.6" x14ac:dyDescent="0.25">
      <c r="A558" s="95"/>
      <c r="B558" s="97"/>
      <c r="C558" s="97"/>
      <c r="D558" s="96"/>
      <c r="E558" s="96"/>
      <c r="F558" s="97"/>
      <c r="G558" s="97"/>
      <c r="H558" s="96"/>
      <c r="I558" s="96"/>
      <c r="J558" s="97"/>
      <c r="K558" s="96"/>
    </row>
    <row r="559" spans="1:11" ht="12.6" x14ac:dyDescent="0.25">
      <c r="A559" s="95"/>
      <c r="B559" s="97"/>
      <c r="C559" s="97"/>
      <c r="D559" s="96"/>
      <c r="E559" s="96"/>
      <c r="F559" s="97"/>
      <c r="G559" s="97"/>
      <c r="H559" s="96"/>
      <c r="I559" s="96"/>
      <c r="J559" s="97"/>
      <c r="K559" s="96"/>
    </row>
    <row r="560" spans="1:11" ht="12.6" x14ac:dyDescent="0.25">
      <c r="A560" s="95"/>
      <c r="B560" s="97"/>
      <c r="C560" s="97"/>
      <c r="D560" s="96"/>
      <c r="E560" s="96"/>
      <c r="F560" s="97"/>
      <c r="G560" s="97"/>
      <c r="H560" s="96"/>
      <c r="I560" s="96"/>
      <c r="J560" s="97"/>
      <c r="K560" s="96"/>
    </row>
    <row r="561" spans="1:11" ht="12.6" x14ac:dyDescent="0.25">
      <c r="A561" s="95"/>
      <c r="B561" s="97"/>
      <c r="C561" s="97"/>
      <c r="D561" s="96"/>
      <c r="E561" s="96"/>
      <c r="F561" s="97"/>
      <c r="G561" s="97"/>
      <c r="H561" s="96"/>
      <c r="I561" s="96"/>
      <c r="J561" s="97"/>
      <c r="K561" s="96"/>
    </row>
    <row r="562" spans="1:11" ht="12.6" x14ac:dyDescent="0.25">
      <c r="A562" s="95"/>
      <c r="B562" s="97"/>
      <c r="C562" s="97"/>
      <c r="D562" s="96"/>
      <c r="E562" s="96"/>
      <c r="F562" s="97"/>
      <c r="G562" s="97"/>
      <c r="H562" s="96"/>
      <c r="I562" s="96"/>
      <c r="J562" s="97"/>
      <c r="K562" s="96"/>
    </row>
    <row r="563" spans="1:11" ht="12.6" x14ac:dyDescent="0.25">
      <c r="A563" s="95"/>
      <c r="B563" s="97"/>
      <c r="C563" s="97"/>
      <c r="D563" s="96"/>
      <c r="E563" s="96"/>
      <c r="F563" s="97"/>
      <c r="G563" s="97"/>
      <c r="H563" s="96"/>
      <c r="I563" s="96"/>
      <c r="J563" s="97"/>
      <c r="K563" s="96"/>
    </row>
    <row r="564" spans="1:11" ht="12.6" x14ac:dyDescent="0.25">
      <c r="A564" s="95"/>
      <c r="B564" s="97"/>
      <c r="C564" s="97"/>
      <c r="D564" s="96"/>
      <c r="E564" s="96"/>
      <c r="F564" s="97"/>
      <c r="G564" s="97"/>
      <c r="H564" s="96"/>
      <c r="I564" s="96"/>
      <c r="J564" s="97"/>
      <c r="K564" s="96"/>
    </row>
    <row r="565" spans="1:11" ht="12.6" x14ac:dyDescent="0.25">
      <c r="A565" s="95"/>
      <c r="B565" s="97"/>
      <c r="C565" s="97"/>
      <c r="D565" s="96"/>
      <c r="E565" s="96"/>
      <c r="F565" s="97"/>
      <c r="G565" s="97"/>
      <c r="H565" s="96"/>
      <c r="I565" s="96"/>
      <c r="J565" s="97"/>
      <c r="K565" s="96"/>
    </row>
    <row r="566" spans="1:11" ht="12.6" x14ac:dyDescent="0.25">
      <c r="A566" s="95"/>
      <c r="B566" s="97"/>
      <c r="C566" s="97"/>
      <c r="D566" s="96"/>
      <c r="E566" s="96"/>
      <c r="F566" s="97"/>
      <c r="G566" s="97"/>
      <c r="H566" s="96"/>
      <c r="I566" s="96"/>
      <c r="J566" s="97"/>
      <c r="K566" s="96"/>
    </row>
    <row r="567" spans="1:11" ht="12.6" x14ac:dyDescent="0.25">
      <c r="A567" s="95"/>
      <c r="B567" s="97"/>
      <c r="C567" s="97"/>
      <c r="D567" s="96"/>
      <c r="E567" s="96"/>
      <c r="F567" s="97"/>
      <c r="G567" s="97"/>
      <c r="H567" s="96"/>
      <c r="I567" s="96"/>
      <c r="J567" s="97"/>
      <c r="K567" s="96"/>
    </row>
    <row r="568" spans="1:11" ht="12.6" x14ac:dyDescent="0.25">
      <c r="A568" s="95"/>
      <c r="B568" s="97"/>
      <c r="C568" s="97"/>
      <c r="D568" s="96"/>
      <c r="E568" s="96"/>
      <c r="F568" s="97"/>
      <c r="G568" s="97"/>
      <c r="H568" s="96"/>
      <c r="I568" s="96"/>
      <c r="J568" s="97"/>
      <c r="K568" s="96"/>
    </row>
    <row r="569" spans="1:11" ht="12.6" x14ac:dyDescent="0.25">
      <c r="A569" s="95"/>
      <c r="B569" s="97"/>
      <c r="C569" s="97"/>
      <c r="D569" s="96"/>
      <c r="E569" s="96"/>
      <c r="F569" s="97"/>
      <c r="G569" s="97"/>
      <c r="H569" s="96"/>
      <c r="I569" s="96"/>
      <c r="J569" s="97"/>
      <c r="K569" s="96"/>
    </row>
    <row r="570" spans="1:11" ht="12.6" x14ac:dyDescent="0.25">
      <c r="A570" s="95"/>
      <c r="B570" s="97"/>
      <c r="C570" s="97"/>
      <c r="D570" s="96"/>
      <c r="E570" s="96"/>
      <c r="F570" s="97"/>
      <c r="G570" s="97"/>
      <c r="H570" s="96"/>
      <c r="I570" s="96"/>
      <c r="J570" s="97"/>
      <c r="K570" s="96"/>
    </row>
    <row r="571" spans="1:11" ht="12.6" x14ac:dyDescent="0.25">
      <c r="A571" s="95"/>
      <c r="B571" s="97"/>
      <c r="C571" s="97"/>
      <c r="D571" s="96"/>
      <c r="E571" s="96"/>
      <c r="F571" s="97"/>
      <c r="G571" s="97"/>
      <c r="H571" s="96"/>
      <c r="I571" s="96"/>
      <c r="J571" s="97"/>
      <c r="K571" s="96"/>
    </row>
    <row r="572" spans="1:11" ht="12.6" x14ac:dyDescent="0.25">
      <c r="A572" s="95"/>
      <c r="B572" s="97"/>
      <c r="C572" s="97"/>
      <c r="D572" s="96"/>
      <c r="E572" s="96"/>
      <c r="F572" s="97"/>
      <c r="G572" s="97"/>
      <c r="H572" s="96"/>
      <c r="I572" s="96"/>
      <c r="J572" s="97"/>
      <c r="K572" s="96"/>
    </row>
    <row r="573" spans="1:11" ht="12.6" x14ac:dyDescent="0.25">
      <c r="A573" s="95"/>
      <c r="B573" s="97"/>
      <c r="C573" s="97"/>
      <c r="D573" s="96"/>
      <c r="E573" s="96"/>
      <c r="F573" s="97"/>
      <c r="G573" s="97"/>
      <c r="H573" s="96"/>
      <c r="I573" s="96"/>
      <c r="J573" s="97"/>
      <c r="K573" s="96"/>
    </row>
    <row r="574" spans="1:11" ht="12.6" x14ac:dyDescent="0.25">
      <c r="A574" s="95"/>
      <c r="B574" s="97"/>
      <c r="C574" s="97"/>
      <c r="D574" s="96"/>
      <c r="E574" s="96"/>
      <c r="F574" s="97"/>
      <c r="G574" s="97"/>
      <c r="H574" s="96"/>
      <c r="I574" s="96"/>
      <c r="J574" s="97"/>
      <c r="K574" s="96"/>
    </row>
    <row r="575" spans="1:11" ht="12.6" x14ac:dyDescent="0.25">
      <c r="A575" s="95"/>
      <c r="B575" s="97"/>
      <c r="C575" s="97"/>
      <c r="D575" s="96"/>
      <c r="E575" s="96"/>
      <c r="F575" s="97"/>
      <c r="G575" s="97"/>
      <c r="H575" s="96"/>
      <c r="I575" s="96"/>
      <c r="J575" s="97"/>
      <c r="K575" s="96"/>
    </row>
    <row r="576" spans="1:11" ht="12.6" x14ac:dyDescent="0.25">
      <c r="A576" s="95"/>
      <c r="B576" s="97"/>
      <c r="C576" s="97"/>
      <c r="D576" s="96"/>
      <c r="E576" s="96"/>
      <c r="F576" s="97"/>
      <c r="G576" s="97"/>
      <c r="H576" s="96"/>
      <c r="I576" s="96"/>
      <c r="J576" s="97"/>
      <c r="K576" s="96"/>
    </row>
    <row r="577" spans="1:11" ht="12.6" x14ac:dyDescent="0.25">
      <c r="A577" s="95"/>
      <c r="B577" s="97"/>
      <c r="C577" s="97"/>
      <c r="D577" s="96"/>
      <c r="E577" s="96"/>
      <c r="F577" s="97"/>
      <c r="G577" s="97"/>
      <c r="H577" s="96"/>
      <c r="I577" s="96"/>
      <c r="J577" s="97"/>
      <c r="K577" s="96"/>
    </row>
    <row r="578" spans="1:11" ht="12.6" x14ac:dyDescent="0.25">
      <c r="A578" s="95"/>
      <c r="B578" s="97"/>
      <c r="C578" s="97"/>
      <c r="D578" s="96"/>
      <c r="E578" s="96"/>
      <c r="F578" s="97"/>
      <c r="G578" s="97"/>
      <c r="H578" s="96"/>
      <c r="I578" s="96"/>
      <c r="J578" s="97"/>
      <c r="K578" s="96"/>
    </row>
    <row r="579" spans="1:11" ht="12.6" x14ac:dyDescent="0.25">
      <c r="A579" s="95"/>
      <c r="B579" s="97"/>
      <c r="C579" s="97"/>
      <c r="D579" s="96"/>
      <c r="E579" s="96"/>
      <c r="F579" s="97"/>
      <c r="G579" s="97"/>
      <c r="H579" s="96"/>
      <c r="I579" s="96"/>
      <c r="J579" s="97"/>
      <c r="K579" s="96"/>
    </row>
    <row r="580" spans="1:11" ht="12.6" x14ac:dyDescent="0.25">
      <c r="A580" s="95"/>
      <c r="B580" s="97"/>
      <c r="C580" s="97"/>
      <c r="D580" s="96"/>
      <c r="E580" s="96"/>
      <c r="F580" s="97"/>
      <c r="G580" s="97"/>
      <c r="H580" s="96"/>
      <c r="I580" s="96"/>
      <c r="J580" s="97"/>
      <c r="K580" s="96"/>
    </row>
    <row r="581" spans="1:11" ht="12.6" x14ac:dyDescent="0.25">
      <c r="A581" s="95"/>
      <c r="B581" s="97"/>
      <c r="C581" s="97"/>
      <c r="D581" s="96"/>
      <c r="E581" s="96"/>
      <c r="F581" s="97"/>
      <c r="G581" s="97"/>
      <c r="H581" s="96"/>
      <c r="I581" s="96"/>
      <c r="J581" s="97"/>
      <c r="K581" s="96"/>
    </row>
    <row r="582" spans="1:11" ht="12.6" x14ac:dyDescent="0.25">
      <c r="A582" s="95"/>
      <c r="B582" s="97"/>
      <c r="C582" s="97"/>
      <c r="D582" s="96"/>
      <c r="E582" s="96"/>
      <c r="F582" s="97"/>
      <c r="G582" s="97"/>
      <c r="H582" s="96"/>
      <c r="I582" s="96"/>
      <c r="J582" s="97"/>
      <c r="K582" s="96"/>
    </row>
    <row r="583" spans="1:11" ht="12.6" x14ac:dyDescent="0.25">
      <c r="A583" s="95"/>
      <c r="B583" s="97"/>
      <c r="C583" s="97"/>
      <c r="D583" s="96"/>
      <c r="E583" s="96"/>
      <c r="F583" s="97"/>
      <c r="G583" s="97"/>
      <c r="H583" s="96"/>
      <c r="I583" s="96"/>
      <c r="J583" s="97"/>
      <c r="K583" s="96"/>
    </row>
    <row r="584" spans="1:11" ht="12.6" x14ac:dyDescent="0.25">
      <c r="A584" s="95"/>
      <c r="B584" s="97"/>
      <c r="C584" s="97"/>
      <c r="D584" s="96"/>
      <c r="E584" s="96"/>
      <c r="F584" s="97"/>
      <c r="G584" s="97"/>
      <c r="H584" s="96"/>
      <c r="I584" s="96"/>
      <c r="J584" s="97"/>
      <c r="K584" s="96"/>
    </row>
    <row r="585" spans="1:11" ht="12.6" x14ac:dyDescent="0.25">
      <c r="A585" s="95"/>
      <c r="B585" s="97"/>
      <c r="C585" s="97"/>
      <c r="D585" s="96"/>
      <c r="E585" s="96"/>
      <c r="F585" s="97"/>
      <c r="G585" s="97"/>
      <c r="H585" s="96"/>
      <c r="I585" s="96"/>
      <c r="J585" s="97"/>
      <c r="K585" s="96"/>
    </row>
    <row r="586" spans="1:11" ht="12.6" x14ac:dyDescent="0.25">
      <c r="A586" s="95"/>
      <c r="B586" s="97"/>
      <c r="C586" s="97"/>
      <c r="D586" s="96"/>
      <c r="E586" s="96"/>
      <c r="F586" s="97"/>
      <c r="G586" s="97"/>
      <c r="H586" s="96"/>
      <c r="I586" s="96"/>
      <c r="J586" s="97"/>
      <c r="K586" s="96"/>
    </row>
    <row r="587" spans="1:11" ht="12.6" x14ac:dyDescent="0.25">
      <c r="A587" s="95"/>
      <c r="B587" s="97"/>
      <c r="C587" s="97"/>
      <c r="D587" s="96"/>
      <c r="E587" s="96"/>
      <c r="F587" s="97"/>
      <c r="G587" s="97"/>
      <c r="H587" s="96"/>
      <c r="I587" s="96"/>
      <c r="J587" s="97"/>
      <c r="K587" s="96"/>
    </row>
    <row r="588" spans="1:11" ht="12.6" x14ac:dyDescent="0.25">
      <c r="A588" s="95"/>
      <c r="B588" s="97"/>
      <c r="C588" s="97"/>
      <c r="D588" s="96"/>
      <c r="E588" s="96"/>
      <c r="F588" s="97"/>
      <c r="G588" s="97"/>
      <c r="H588" s="96"/>
      <c r="I588" s="96"/>
      <c r="J588" s="97"/>
      <c r="K588" s="96"/>
    </row>
    <row r="589" spans="1:11" ht="12.6" x14ac:dyDescent="0.25">
      <c r="A589" s="95"/>
      <c r="B589" s="97"/>
      <c r="C589" s="97"/>
      <c r="D589" s="96"/>
      <c r="E589" s="96"/>
      <c r="F589" s="97"/>
      <c r="G589" s="97"/>
      <c r="H589" s="96"/>
      <c r="I589" s="96"/>
      <c r="J589" s="97"/>
      <c r="K589" s="96"/>
    </row>
    <row r="590" spans="1:11" ht="12.6" x14ac:dyDescent="0.25">
      <c r="A590" s="95"/>
      <c r="B590" s="97"/>
      <c r="C590" s="97"/>
      <c r="D590" s="96"/>
      <c r="E590" s="96"/>
      <c r="F590" s="97"/>
      <c r="G590" s="97"/>
      <c r="H590" s="96"/>
      <c r="I590" s="96"/>
      <c r="J590" s="97"/>
      <c r="K590" s="96"/>
    </row>
    <row r="591" spans="1:11" ht="12.6" x14ac:dyDescent="0.25">
      <c r="A591" s="95"/>
      <c r="B591" s="97"/>
      <c r="C591" s="97"/>
      <c r="D591" s="96"/>
      <c r="E591" s="96"/>
      <c r="F591" s="97"/>
      <c r="G591" s="97"/>
      <c r="H591" s="96"/>
      <c r="I591" s="96"/>
      <c r="J591" s="97"/>
      <c r="K591" s="96"/>
    </row>
    <row r="592" spans="1:11" ht="12.6" x14ac:dyDescent="0.25">
      <c r="A592" s="95"/>
      <c r="B592" s="97"/>
      <c r="C592" s="97"/>
      <c r="D592" s="96"/>
      <c r="E592" s="96"/>
      <c r="F592" s="97"/>
      <c r="G592" s="97"/>
      <c r="H592" s="96"/>
      <c r="I592" s="96"/>
      <c r="J592" s="97"/>
      <c r="K592" s="96"/>
    </row>
    <row r="593" spans="1:11" ht="12.6" x14ac:dyDescent="0.25">
      <c r="A593" s="95"/>
      <c r="B593" s="97"/>
      <c r="C593" s="97"/>
      <c r="D593" s="96"/>
      <c r="E593" s="96"/>
      <c r="F593" s="97"/>
      <c r="G593" s="97"/>
      <c r="H593" s="96"/>
      <c r="I593" s="96"/>
      <c r="J593" s="97"/>
      <c r="K593" s="96"/>
    </row>
    <row r="594" spans="1:11" ht="12.6" x14ac:dyDescent="0.25">
      <c r="A594" s="95"/>
      <c r="B594" s="97"/>
      <c r="C594" s="97"/>
      <c r="D594" s="96"/>
      <c r="E594" s="96"/>
      <c r="F594" s="97"/>
      <c r="G594" s="97"/>
      <c r="H594" s="96"/>
      <c r="I594" s="96"/>
      <c r="J594" s="97"/>
      <c r="K594" s="96"/>
    </row>
    <row r="595" spans="1:11" ht="12.6" x14ac:dyDescent="0.25">
      <c r="A595" s="95"/>
      <c r="B595" s="97"/>
      <c r="C595" s="97"/>
      <c r="D595" s="96"/>
      <c r="E595" s="96"/>
      <c r="F595" s="97"/>
      <c r="G595" s="97"/>
      <c r="H595" s="96"/>
      <c r="I595" s="96"/>
      <c r="J595" s="97"/>
      <c r="K595" s="96"/>
    </row>
    <row r="596" spans="1:11" ht="12.6" x14ac:dyDescent="0.25">
      <c r="A596" s="95"/>
      <c r="B596" s="97"/>
      <c r="C596" s="97"/>
      <c r="D596" s="96"/>
      <c r="E596" s="96"/>
      <c r="F596" s="97"/>
      <c r="G596" s="97"/>
      <c r="H596" s="96"/>
      <c r="I596" s="96"/>
      <c r="J596" s="97"/>
      <c r="K596" s="96"/>
    </row>
    <row r="597" spans="1:11" ht="12.6" x14ac:dyDescent="0.25">
      <c r="A597" s="95"/>
      <c r="B597" s="97"/>
      <c r="C597" s="97"/>
      <c r="D597" s="96"/>
      <c r="E597" s="96"/>
      <c r="F597" s="97"/>
      <c r="G597" s="97"/>
      <c r="H597" s="96"/>
      <c r="I597" s="96"/>
      <c r="J597" s="97"/>
      <c r="K597" s="96"/>
    </row>
    <row r="598" spans="1:11" ht="12.6" x14ac:dyDescent="0.25">
      <c r="A598" s="95"/>
      <c r="B598" s="97"/>
      <c r="C598" s="97"/>
      <c r="D598" s="96"/>
      <c r="E598" s="96"/>
      <c r="F598" s="97"/>
      <c r="G598" s="97"/>
      <c r="H598" s="96"/>
      <c r="I598" s="96"/>
      <c r="J598" s="97"/>
      <c r="K598" s="96"/>
    </row>
    <row r="599" spans="1:11" ht="12.6" x14ac:dyDescent="0.25">
      <c r="A599" s="95"/>
      <c r="B599" s="97"/>
      <c r="C599" s="97"/>
      <c r="D599" s="96"/>
      <c r="E599" s="96"/>
      <c r="F599" s="97"/>
      <c r="G599" s="97"/>
      <c r="H599" s="96"/>
      <c r="I599" s="96"/>
      <c r="J599" s="97"/>
      <c r="K599" s="96"/>
    </row>
    <row r="600" spans="1:11" ht="12.6" x14ac:dyDescent="0.25">
      <c r="A600" s="95"/>
      <c r="B600" s="97"/>
      <c r="C600" s="97"/>
      <c r="D600" s="96"/>
      <c r="E600" s="96"/>
      <c r="F600" s="97"/>
      <c r="G600" s="97"/>
      <c r="H600" s="96"/>
      <c r="I600" s="96"/>
      <c r="J600" s="97"/>
      <c r="K600" s="96"/>
    </row>
    <row r="601" spans="1:11" ht="12.6" x14ac:dyDescent="0.25">
      <c r="A601" s="95"/>
      <c r="B601" s="97"/>
      <c r="C601" s="97"/>
      <c r="D601" s="96"/>
      <c r="E601" s="96"/>
      <c r="F601" s="97"/>
      <c r="G601" s="97"/>
      <c r="H601" s="96"/>
      <c r="I601" s="96"/>
      <c r="J601" s="97"/>
      <c r="K601" s="96"/>
    </row>
    <row r="602" spans="1:11" ht="12.6" x14ac:dyDescent="0.25">
      <c r="A602" s="95"/>
      <c r="B602" s="97"/>
      <c r="C602" s="97"/>
      <c r="D602" s="96"/>
      <c r="E602" s="96"/>
      <c r="F602" s="97"/>
      <c r="G602" s="97"/>
      <c r="H602" s="96"/>
      <c r="I602" s="96"/>
      <c r="J602" s="97"/>
      <c r="K602" s="96"/>
    </row>
    <row r="603" spans="1:11" ht="12.6" x14ac:dyDescent="0.25">
      <c r="A603" s="95"/>
      <c r="B603" s="97"/>
      <c r="C603" s="97"/>
      <c r="D603" s="96"/>
      <c r="E603" s="96"/>
      <c r="F603" s="97"/>
      <c r="G603" s="97"/>
      <c r="H603" s="96"/>
      <c r="I603" s="96"/>
      <c r="J603" s="97"/>
      <c r="K603" s="96"/>
    </row>
    <row r="604" spans="1:11" ht="12.6" x14ac:dyDescent="0.25">
      <c r="A604" s="95"/>
      <c r="B604" s="97"/>
      <c r="C604" s="97"/>
      <c r="D604" s="96"/>
      <c r="E604" s="96"/>
      <c r="F604" s="97"/>
      <c r="G604" s="97"/>
      <c r="H604" s="96"/>
      <c r="I604" s="96"/>
      <c r="J604" s="97"/>
      <c r="K604" s="96"/>
    </row>
    <row r="605" spans="1:11" ht="12.6" x14ac:dyDescent="0.25">
      <c r="A605" s="95"/>
      <c r="B605" s="97"/>
      <c r="C605" s="97"/>
      <c r="D605" s="96"/>
      <c r="E605" s="96"/>
      <c r="F605" s="97"/>
      <c r="G605" s="97"/>
      <c r="H605" s="96"/>
      <c r="I605" s="96"/>
      <c r="J605" s="97"/>
      <c r="K605" s="96"/>
    </row>
    <row r="606" spans="1:11" ht="12.6" x14ac:dyDescent="0.25">
      <c r="A606" s="95"/>
      <c r="B606" s="97"/>
      <c r="C606" s="97"/>
      <c r="D606" s="96"/>
      <c r="E606" s="96"/>
      <c r="F606" s="97"/>
      <c r="G606" s="97"/>
      <c r="H606" s="96"/>
      <c r="I606" s="96"/>
      <c r="J606" s="97"/>
      <c r="K606" s="96"/>
    </row>
    <row r="607" spans="1:11" ht="12.6" x14ac:dyDescent="0.25">
      <c r="A607" s="95"/>
      <c r="B607" s="97"/>
      <c r="C607" s="97"/>
      <c r="D607" s="96"/>
      <c r="E607" s="96"/>
      <c r="F607" s="97"/>
      <c r="G607" s="97"/>
      <c r="H607" s="96"/>
      <c r="I607" s="96"/>
      <c r="J607" s="97"/>
      <c r="K607" s="96"/>
    </row>
    <row r="608" spans="1:11" ht="12.6" x14ac:dyDescent="0.25">
      <c r="A608" s="95"/>
      <c r="B608" s="97"/>
      <c r="C608" s="97"/>
      <c r="D608" s="96"/>
      <c r="E608" s="96"/>
      <c r="F608" s="97"/>
      <c r="G608" s="97"/>
      <c r="H608" s="96"/>
      <c r="I608" s="96"/>
      <c r="J608" s="97"/>
      <c r="K608" s="96"/>
    </row>
    <row r="609" spans="1:11" ht="12.6" x14ac:dyDescent="0.25">
      <c r="A609" s="95"/>
      <c r="B609" s="97"/>
      <c r="C609" s="97"/>
      <c r="D609" s="96"/>
      <c r="E609" s="96"/>
      <c r="F609" s="97"/>
      <c r="G609" s="97"/>
      <c r="H609" s="96"/>
      <c r="I609" s="96"/>
      <c r="J609" s="97"/>
      <c r="K609" s="96"/>
    </row>
    <row r="610" spans="1:11" ht="12.6" x14ac:dyDescent="0.25">
      <c r="A610" s="95"/>
      <c r="B610" s="97"/>
      <c r="C610" s="97"/>
      <c r="D610" s="96"/>
      <c r="E610" s="96"/>
      <c r="F610" s="97"/>
      <c r="G610" s="97"/>
      <c r="H610" s="96"/>
      <c r="I610" s="96"/>
      <c r="J610" s="97"/>
      <c r="K610" s="96"/>
    </row>
    <row r="611" spans="1:11" ht="12.6" x14ac:dyDescent="0.25">
      <c r="A611" s="95"/>
      <c r="B611" s="97"/>
      <c r="C611" s="97"/>
      <c r="D611" s="96"/>
      <c r="E611" s="96"/>
      <c r="F611" s="97"/>
      <c r="G611" s="97"/>
      <c r="H611" s="96"/>
      <c r="I611" s="96"/>
      <c r="J611" s="97"/>
      <c r="K611" s="96"/>
    </row>
    <row r="612" spans="1:11" ht="12.6" x14ac:dyDescent="0.25">
      <c r="A612" s="95"/>
      <c r="B612" s="97"/>
      <c r="C612" s="97"/>
      <c r="D612" s="96"/>
      <c r="E612" s="96"/>
      <c r="F612" s="97"/>
      <c r="G612" s="97"/>
      <c r="H612" s="96"/>
      <c r="I612" s="96"/>
      <c r="J612" s="97"/>
      <c r="K612" s="96"/>
    </row>
    <row r="613" spans="1:11" ht="12.6" x14ac:dyDescent="0.25">
      <c r="A613" s="95"/>
      <c r="B613" s="97"/>
      <c r="C613" s="97"/>
      <c r="D613" s="96"/>
      <c r="E613" s="96"/>
      <c r="F613" s="97"/>
      <c r="G613" s="97"/>
      <c r="H613" s="96"/>
      <c r="I613" s="96"/>
      <c r="J613" s="97"/>
      <c r="K613" s="96"/>
    </row>
    <row r="614" spans="1:11" ht="12.6" x14ac:dyDescent="0.25">
      <c r="A614" s="95"/>
      <c r="B614" s="97"/>
      <c r="C614" s="97"/>
      <c r="D614" s="96"/>
      <c r="E614" s="96"/>
      <c r="F614" s="97"/>
      <c r="G614" s="97"/>
      <c r="H614" s="96"/>
      <c r="I614" s="96"/>
      <c r="J614" s="97"/>
      <c r="K614" s="96"/>
    </row>
    <row r="615" spans="1:11" ht="12.6" x14ac:dyDescent="0.25">
      <c r="A615" s="95"/>
      <c r="B615" s="97"/>
      <c r="C615" s="97"/>
      <c r="D615" s="96"/>
      <c r="E615" s="96"/>
      <c r="F615" s="97"/>
      <c r="G615" s="97"/>
      <c r="H615" s="96"/>
      <c r="I615" s="96"/>
      <c r="J615" s="97"/>
      <c r="K615" s="96"/>
    </row>
    <row r="616" spans="1:11" ht="12.6" x14ac:dyDescent="0.25">
      <c r="A616" s="95"/>
      <c r="B616" s="97"/>
      <c r="C616" s="97"/>
      <c r="D616" s="96"/>
      <c r="E616" s="96"/>
      <c r="F616" s="97"/>
      <c r="G616" s="97"/>
      <c r="H616" s="96"/>
      <c r="I616" s="96"/>
      <c r="J616" s="97"/>
      <c r="K616" s="96"/>
    </row>
    <row r="617" spans="1:11" ht="12.6" x14ac:dyDescent="0.25">
      <c r="A617" s="95"/>
      <c r="B617" s="97"/>
      <c r="C617" s="97"/>
      <c r="D617" s="96"/>
      <c r="E617" s="96"/>
      <c r="F617" s="97"/>
      <c r="G617" s="97"/>
      <c r="H617" s="96"/>
      <c r="I617" s="96"/>
      <c r="J617" s="97"/>
      <c r="K617" s="96"/>
    </row>
    <row r="618" spans="1:11" ht="12.6" x14ac:dyDescent="0.25">
      <c r="A618" s="95"/>
      <c r="B618" s="97"/>
      <c r="C618" s="97"/>
      <c r="D618" s="96"/>
      <c r="E618" s="96"/>
      <c r="F618" s="97"/>
      <c r="G618" s="97"/>
      <c r="H618" s="96"/>
      <c r="I618" s="96"/>
      <c r="J618" s="97"/>
      <c r="K618" s="96"/>
    </row>
    <row r="619" spans="1:11" ht="12.6" x14ac:dyDescent="0.25">
      <c r="A619" s="95"/>
      <c r="B619" s="97"/>
      <c r="C619" s="97"/>
      <c r="D619" s="96"/>
      <c r="E619" s="96"/>
      <c r="F619" s="97"/>
      <c r="G619" s="97"/>
      <c r="H619" s="96"/>
      <c r="I619" s="96"/>
      <c r="J619" s="97"/>
      <c r="K619" s="96"/>
    </row>
    <row r="620" spans="1:11" ht="12.6" x14ac:dyDescent="0.25">
      <c r="A620" s="95"/>
      <c r="B620" s="97"/>
      <c r="C620" s="97"/>
      <c r="D620" s="96"/>
      <c r="E620" s="96"/>
      <c r="F620" s="97"/>
      <c r="G620" s="97"/>
      <c r="H620" s="96"/>
      <c r="I620" s="96"/>
      <c r="J620" s="97"/>
      <c r="K620" s="96"/>
    </row>
    <row r="621" spans="1:11" ht="12.6" x14ac:dyDescent="0.25">
      <c r="A621" s="95"/>
      <c r="B621" s="97"/>
      <c r="C621" s="97"/>
      <c r="D621" s="96"/>
      <c r="E621" s="96"/>
      <c r="F621" s="97"/>
      <c r="G621" s="97"/>
      <c r="H621" s="96"/>
      <c r="I621" s="96"/>
      <c r="J621" s="97"/>
      <c r="K621" s="96"/>
    </row>
    <row r="622" spans="1:11" ht="12.6" x14ac:dyDescent="0.25">
      <c r="A622" s="95"/>
      <c r="B622" s="97"/>
      <c r="C622" s="97"/>
      <c r="D622" s="96"/>
      <c r="E622" s="96"/>
      <c r="F622" s="97"/>
      <c r="G622" s="97"/>
      <c r="H622" s="96"/>
      <c r="I622" s="96"/>
      <c r="J622" s="97"/>
      <c r="K622" s="96"/>
    </row>
    <row r="623" spans="1:11" ht="12.6" x14ac:dyDescent="0.25">
      <c r="A623" s="95"/>
      <c r="B623" s="97"/>
      <c r="C623" s="97"/>
      <c r="D623" s="96"/>
      <c r="E623" s="96"/>
      <c r="F623" s="97"/>
      <c r="G623" s="97"/>
      <c r="H623" s="96"/>
      <c r="I623" s="96"/>
      <c r="J623" s="97"/>
      <c r="K623" s="96"/>
    </row>
    <row r="624" spans="1:11" ht="12.6" x14ac:dyDescent="0.25">
      <c r="A624" s="95"/>
      <c r="B624" s="97"/>
      <c r="C624" s="97"/>
      <c r="D624" s="96"/>
      <c r="E624" s="96"/>
      <c r="F624" s="97"/>
      <c r="G624" s="97"/>
      <c r="H624" s="96"/>
      <c r="I624" s="96"/>
      <c r="J624" s="97"/>
      <c r="K624" s="96"/>
    </row>
    <row r="625" spans="1:11" ht="12.6" x14ac:dyDescent="0.25">
      <c r="A625" s="95"/>
      <c r="B625" s="97"/>
      <c r="C625" s="97"/>
      <c r="D625" s="96"/>
      <c r="E625" s="96"/>
      <c r="F625" s="97"/>
      <c r="G625" s="97"/>
      <c r="H625" s="96"/>
      <c r="I625" s="96"/>
      <c r="J625" s="97"/>
      <c r="K625" s="96"/>
    </row>
    <row r="626" spans="1:11" ht="12.6" x14ac:dyDescent="0.25">
      <c r="A626" s="95"/>
      <c r="B626" s="97"/>
      <c r="C626" s="97"/>
      <c r="D626" s="96"/>
      <c r="E626" s="96"/>
      <c r="F626" s="97"/>
      <c r="G626" s="97"/>
      <c r="H626" s="96"/>
      <c r="I626" s="96"/>
      <c r="J626" s="97"/>
      <c r="K626" s="96"/>
    </row>
    <row r="627" spans="1:11" ht="12.6" x14ac:dyDescent="0.25">
      <c r="A627" s="95"/>
      <c r="B627" s="97"/>
      <c r="C627" s="97"/>
      <c r="D627" s="96"/>
      <c r="E627" s="96"/>
      <c r="F627" s="97"/>
      <c r="G627" s="97"/>
      <c r="H627" s="96"/>
      <c r="I627" s="96"/>
      <c r="J627" s="97"/>
      <c r="K627" s="96"/>
    </row>
    <row r="628" spans="1:11" ht="12.6" x14ac:dyDescent="0.25">
      <c r="A628" s="95"/>
      <c r="B628" s="97"/>
      <c r="C628" s="97"/>
      <c r="D628" s="96"/>
      <c r="E628" s="96"/>
      <c r="F628" s="97"/>
      <c r="G628" s="97"/>
      <c r="H628" s="96"/>
      <c r="I628" s="96"/>
      <c r="J628" s="97"/>
      <c r="K628" s="96"/>
    </row>
    <row r="629" spans="1:11" ht="12.6" x14ac:dyDescent="0.25">
      <c r="A629" s="95"/>
      <c r="B629" s="97"/>
      <c r="C629" s="97"/>
      <c r="D629" s="96"/>
      <c r="E629" s="96"/>
      <c r="F629" s="97"/>
      <c r="G629" s="97"/>
      <c r="H629" s="96"/>
      <c r="I629" s="96"/>
      <c r="J629" s="97"/>
      <c r="K629" s="96"/>
    </row>
    <row r="630" spans="1:11" ht="12.6" x14ac:dyDescent="0.25">
      <c r="A630" s="95"/>
      <c r="B630" s="97"/>
      <c r="C630" s="97"/>
      <c r="D630" s="96"/>
      <c r="E630" s="96"/>
      <c r="F630" s="97"/>
      <c r="G630" s="97"/>
      <c r="H630" s="96"/>
      <c r="I630" s="96"/>
      <c r="J630" s="97"/>
      <c r="K630" s="96"/>
    </row>
    <row r="631" spans="1:11" ht="12.6" x14ac:dyDescent="0.25">
      <c r="A631" s="95"/>
      <c r="B631" s="97"/>
      <c r="C631" s="97"/>
      <c r="D631" s="96"/>
      <c r="E631" s="96"/>
      <c r="F631" s="97"/>
      <c r="G631" s="97"/>
      <c r="H631" s="96"/>
      <c r="I631" s="96"/>
      <c r="J631" s="97"/>
      <c r="K631" s="96"/>
    </row>
    <row r="632" spans="1:11" ht="12.6" x14ac:dyDescent="0.25">
      <c r="A632" s="95"/>
      <c r="B632" s="97"/>
      <c r="C632" s="97"/>
      <c r="D632" s="96"/>
      <c r="E632" s="96"/>
      <c r="F632" s="97"/>
      <c r="G632" s="97"/>
      <c r="H632" s="96"/>
      <c r="I632" s="96"/>
      <c r="J632" s="97"/>
      <c r="K632" s="96"/>
    </row>
    <row r="633" spans="1:11" ht="12.6" x14ac:dyDescent="0.25">
      <c r="A633" s="95"/>
      <c r="B633" s="97"/>
      <c r="C633" s="97"/>
      <c r="D633" s="96"/>
      <c r="E633" s="96"/>
      <c r="F633" s="97"/>
      <c r="G633" s="97"/>
      <c r="H633" s="96"/>
      <c r="I633" s="96"/>
      <c r="J633" s="97"/>
      <c r="K633" s="96"/>
    </row>
    <row r="634" spans="1:11" ht="12.6" x14ac:dyDescent="0.25">
      <c r="A634" s="95"/>
      <c r="B634" s="97"/>
      <c r="C634" s="97"/>
      <c r="D634" s="96"/>
      <c r="E634" s="96"/>
      <c r="F634" s="97"/>
      <c r="G634" s="97"/>
      <c r="H634" s="96"/>
      <c r="I634" s="96"/>
      <c r="J634" s="97"/>
      <c r="K634" s="96"/>
    </row>
    <row r="635" spans="1:11" ht="12.6" x14ac:dyDescent="0.25">
      <c r="A635" s="95"/>
      <c r="B635" s="97"/>
      <c r="C635" s="97"/>
      <c r="D635" s="96"/>
      <c r="E635" s="96"/>
      <c r="F635" s="97"/>
      <c r="G635" s="97"/>
      <c r="H635" s="96"/>
      <c r="I635" s="96"/>
      <c r="J635" s="97"/>
      <c r="K635" s="96"/>
    </row>
    <row r="636" spans="1:11" ht="12.6" x14ac:dyDescent="0.25">
      <c r="A636" s="95"/>
      <c r="B636" s="97"/>
      <c r="C636" s="97"/>
      <c r="D636" s="96"/>
      <c r="E636" s="96"/>
      <c r="F636" s="97"/>
      <c r="G636" s="97"/>
      <c r="H636" s="96"/>
      <c r="I636" s="96"/>
      <c r="J636" s="97"/>
      <c r="K636" s="96"/>
    </row>
    <row r="637" spans="1:11" ht="12.6" x14ac:dyDescent="0.25">
      <c r="A637" s="95"/>
      <c r="B637" s="97"/>
      <c r="C637" s="97"/>
      <c r="D637" s="96"/>
      <c r="E637" s="96"/>
      <c r="F637" s="97"/>
      <c r="G637" s="97"/>
      <c r="H637" s="96"/>
      <c r="I637" s="96"/>
      <c r="J637" s="97"/>
      <c r="K637" s="96"/>
    </row>
    <row r="638" spans="1:11" ht="12.6" x14ac:dyDescent="0.25">
      <c r="A638" s="95"/>
      <c r="B638" s="97"/>
      <c r="C638" s="97"/>
      <c r="D638" s="96"/>
      <c r="E638" s="96"/>
      <c r="F638" s="97"/>
      <c r="G638" s="97"/>
      <c r="H638" s="96"/>
      <c r="I638" s="96"/>
      <c r="J638" s="97"/>
      <c r="K638" s="96"/>
    </row>
    <row r="639" spans="1:11" ht="12.6" x14ac:dyDescent="0.25">
      <c r="A639" s="95"/>
      <c r="B639" s="97"/>
      <c r="C639" s="97"/>
      <c r="D639" s="96"/>
      <c r="E639" s="96"/>
      <c r="F639" s="97"/>
      <c r="G639" s="97"/>
      <c r="H639" s="96"/>
      <c r="I639" s="96"/>
      <c r="J639" s="97"/>
      <c r="K639" s="96"/>
    </row>
    <row r="640" spans="1:11" ht="12.6" x14ac:dyDescent="0.25">
      <c r="A640" s="95"/>
      <c r="B640" s="97"/>
      <c r="C640" s="97"/>
      <c r="D640" s="96"/>
      <c r="E640" s="96"/>
      <c r="F640" s="97"/>
      <c r="G640" s="97"/>
      <c r="H640" s="96"/>
      <c r="I640" s="96"/>
      <c r="J640" s="97"/>
      <c r="K640" s="96"/>
    </row>
    <row r="641" spans="1:11" ht="12.6" x14ac:dyDescent="0.25">
      <c r="A641" s="95"/>
      <c r="B641" s="97"/>
      <c r="C641" s="97"/>
      <c r="D641" s="96"/>
      <c r="E641" s="96"/>
      <c r="F641" s="97"/>
      <c r="G641" s="97"/>
      <c r="H641" s="96"/>
      <c r="I641" s="96"/>
      <c r="J641" s="97"/>
      <c r="K641" s="96"/>
    </row>
    <row r="642" spans="1:11" ht="12.6" x14ac:dyDescent="0.25">
      <c r="A642" s="95"/>
      <c r="B642" s="97"/>
      <c r="C642" s="97"/>
      <c r="D642" s="96"/>
      <c r="E642" s="96"/>
      <c r="F642" s="97"/>
      <c r="G642" s="97"/>
      <c r="H642" s="96"/>
      <c r="I642" s="96"/>
      <c r="J642" s="97"/>
      <c r="K642" s="96"/>
    </row>
    <row r="643" spans="1:11" ht="12.6" x14ac:dyDescent="0.25">
      <c r="A643" s="95"/>
      <c r="B643" s="97"/>
      <c r="C643" s="97"/>
      <c r="D643" s="96"/>
      <c r="E643" s="96"/>
      <c r="F643" s="97"/>
      <c r="G643" s="97"/>
      <c r="H643" s="96"/>
      <c r="I643" s="96"/>
      <c r="J643" s="97"/>
      <c r="K643" s="96"/>
    </row>
    <row r="644" spans="1:11" ht="12.6" x14ac:dyDescent="0.25">
      <c r="A644" s="95"/>
      <c r="B644" s="97"/>
      <c r="C644" s="97"/>
      <c r="D644" s="96"/>
      <c r="E644" s="96"/>
      <c r="F644" s="97"/>
      <c r="G644" s="97"/>
      <c r="H644" s="96"/>
      <c r="I644" s="96"/>
      <c r="J644" s="97"/>
      <c r="K644" s="96"/>
    </row>
    <row r="645" spans="1:11" ht="12.6" x14ac:dyDescent="0.25">
      <c r="A645" s="95"/>
      <c r="B645" s="97"/>
      <c r="C645" s="97"/>
      <c r="D645" s="96"/>
      <c r="E645" s="96"/>
      <c r="F645" s="97"/>
      <c r="G645" s="97"/>
      <c r="H645" s="96"/>
      <c r="I645" s="96"/>
      <c r="J645" s="97"/>
      <c r="K645" s="96"/>
    </row>
    <row r="646" spans="1:11" ht="12.6" x14ac:dyDescent="0.25">
      <c r="A646" s="95"/>
      <c r="B646" s="97"/>
      <c r="C646" s="97"/>
      <c r="D646" s="96"/>
      <c r="E646" s="96"/>
      <c r="F646" s="97"/>
      <c r="G646" s="97"/>
      <c r="H646" s="96"/>
      <c r="I646" s="96"/>
      <c r="J646" s="97"/>
      <c r="K646" s="96"/>
    </row>
    <row r="647" spans="1:11" ht="12.6" x14ac:dyDescent="0.25">
      <c r="A647" s="95"/>
      <c r="B647" s="97"/>
      <c r="C647" s="97"/>
      <c r="D647" s="96"/>
      <c r="E647" s="96"/>
      <c r="F647" s="97"/>
      <c r="G647" s="97"/>
      <c r="H647" s="96"/>
      <c r="I647" s="96"/>
      <c r="J647" s="97"/>
      <c r="K647" s="96"/>
    </row>
    <row r="648" spans="1:11" ht="12.6" x14ac:dyDescent="0.25">
      <c r="A648" s="95"/>
      <c r="B648" s="97"/>
      <c r="C648" s="97"/>
      <c r="D648" s="96"/>
      <c r="E648" s="96"/>
      <c r="F648" s="97"/>
      <c r="G648" s="97"/>
      <c r="H648" s="96"/>
      <c r="I648" s="96"/>
      <c r="J648" s="97"/>
      <c r="K648" s="96"/>
    </row>
    <row r="649" spans="1:11" ht="12.6" x14ac:dyDescent="0.25">
      <c r="A649" s="95"/>
      <c r="B649" s="97"/>
      <c r="C649" s="97"/>
      <c r="D649" s="96"/>
      <c r="E649" s="96"/>
      <c r="F649" s="97"/>
      <c r="G649" s="97"/>
      <c r="H649" s="96"/>
      <c r="I649" s="96"/>
      <c r="J649" s="97"/>
      <c r="K649" s="96"/>
    </row>
    <row r="650" spans="1:11" ht="12.6" x14ac:dyDescent="0.25">
      <c r="A650" s="95"/>
      <c r="B650" s="97"/>
      <c r="C650" s="97"/>
      <c r="D650" s="96"/>
      <c r="E650" s="96"/>
      <c r="F650" s="97"/>
      <c r="G650" s="97"/>
      <c r="H650" s="96"/>
      <c r="I650" s="96"/>
      <c r="J650" s="97"/>
      <c r="K650" s="96"/>
    </row>
    <row r="651" spans="1:11" ht="12.6" x14ac:dyDescent="0.25">
      <c r="A651" s="95"/>
      <c r="B651" s="97"/>
      <c r="C651" s="97"/>
      <c r="D651" s="96"/>
      <c r="E651" s="96"/>
      <c r="F651" s="97"/>
      <c r="G651" s="97"/>
      <c r="H651" s="96"/>
      <c r="I651" s="96"/>
      <c r="J651" s="97"/>
      <c r="K651" s="96"/>
    </row>
    <row r="652" spans="1:11" ht="12.6" x14ac:dyDescent="0.25">
      <c r="A652" s="95"/>
      <c r="B652" s="97"/>
      <c r="C652" s="97"/>
      <c r="D652" s="96"/>
      <c r="E652" s="96"/>
      <c r="F652" s="97"/>
      <c r="G652" s="97"/>
      <c r="H652" s="96"/>
      <c r="I652" s="96"/>
      <c r="J652" s="97"/>
      <c r="K652" s="96"/>
    </row>
    <row r="653" spans="1:11" ht="12.6" x14ac:dyDescent="0.25">
      <c r="A653" s="95"/>
      <c r="B653" s="97"/>
      <c r="C653" s="97"/>
      <c r="D653" s="96"/>
      <c r="E653" s="96"/>
      <c r="F653" s="97"/>
      <c r="G653" s="97"/>
      <c r="H653" s="96"/>
      <c r="I653" s="96"/>
      <c r="J653" s="97"/>
      <c r="K653" s="96"/>
    </row>
    <row r="654" spans="1:11" ht="12.6" x14ac:dyDescent="0.25">
      <c r="A654" s="95"/>
      <c r="B654" s="97"/>
      <c r="C654" s="97"/>
      <c r="D654" s="96"/>
      <c r="E654" s="96"/>
      <c r="F654" s="97"/>
      <c r="G654" s="97"/>
      <c r="H654" s="96"/>
      <c r="I654" s="96"/>
      <c r="J654" s="97"/>
      <c r="K654" s="96"/>
    </row>
    <row r="655" spans="1:11" ht="12.6" x14ac:dyDescent="0.25">
      <c r="A655" s="95"/>
      <c r="B655" s="97"/>
      <c r="C655" s="97"/>
      <c r="D655" s="96"/>
      <c r="E655" s="96"/>
      <c r="F655" s="97"/>
      <c r="G655" s="97"/>
      <c r="H655" s="96"/>
      <c r="I655" s="96"/>
      <c r="J655" s="97"/>
      <c r="K655" s="96"/>
    </row>
    <row r="656" spans="1:11" ht="12.6" x14ac:dyDescent="0.25">
      <c r="A656" s="95"/>
      <c r="B656" s="97"/>
      <c r="C656" s="97"/>
      <c r="D656" s="96"/>
      <c r="E656" s="96"/>
      <c r="F656" s="97"/>
      <c r="G656" s="97"/>
      <c r="H656" s="96"/>
      <c r="I656" s="96"/>
      <c r="J656" s="97"/>
      <c r="K656" s="96"/>
    </row>
    <row r="657" spans="1:11" ht="12.6" x14ac:dyDescent="0.25">
      <c r="A657" s="95"/>
      <c r="B657" s="97"/>
      <c r="C657" s="97"/>
      <c r="D657" s="96"/>
      <c r="E657" s="96"/>
      <c r="F657" s="97"/>
      <c r="G657" s="97"/>
      <c r="H657" s="96"/>
      <c r="I657" s="96"/>
      <c r="J657" s="97"/>
      <c r="K657" s="96"/>
    </row>
    <row r="658" spans="1:11" ht="12.6" x14ac:dyDescent="0.25">
      <c r="A658" s="95"/>
      <c r="B658" s="97"/>
      <c r="C658" s="97"/>
      <c r="D658" s="96"/>
      <c r="E658" s="96"/>
      <c r="F658" s="97"/>
      <c r="G658" s="97"/>
      <c r="H658" s="96"/>
      <c r="I658" s="96"/>
      <c r="J658" s="97"/>
      <c r="K658" s="96"/>
    </row>
    <row r="659" spans="1:11" ht="12.6" x14ac:dyDescent="0.25">
      <c r="A659" s="95"/>
      <c r="B659" s="97"/>
      <c r="C659" s="97"/>
      <c r="D659" s="96"/>
      <c r="E659" s="96"/>
      <c r="F659" s="97"/>
      <c r="G659" s="97"/>
      <c r="H659" s="96"/>
      <c r="I659" s="96"/>
      <c r="J659" s="97"/>
      <c r="K659" s="96"/>
    </row>
    <row r="660" spans="1:11" ht="12.6" x14ac:dyDescent="0.25">
      <c r="A660" s="95"/>
      <c r="B660" s="97"/>
      <c r="C660" s="97"/>
      <c r="D660" s="96"/>
      <c r="E660" s="96"/>
      <c r="F660" s="97"/>
      <c r="G660" s="97"/>
      <c r="H660" s="96"/>
      <c r="I660" s="96"/>
      <c r="J660" s="97"/>
      <c r="K660" s="96"/>
    </row>
    <row r="661" spans="1:11" ht="12.6" x14ac:dyDescent="0.25">
      <c r="A661" s="95"/>
      <c r="B661" s="97"/>
      <c r="C661" s="97"/>
      <c r="D661" s="96"/>
      <c r="E661" s="96"/>
      <c r="F661" s="97"/>
      <c r="G661" s="97"/>
      <c r="H661" s="96"/>
      <c r="I661" s="96"/>
      <c r="J661" s="97"/>
      <c r="K661" s="96"/>
    </row>
    <row r="662" spans="1:11" ht="12.6" x14ac:dyDescent="0.25">
      <c r="A662" s="95"/>
      <c r="B662" s="97"/>
      <c r="C662" s="97"/>
      <c r="D662" s="96"/>
      <c r="E662" s="96"/>
      <c r="F662" s="97"/>
      <c r="G662" s="97"/>
      <c r="H662" s="96"/>
      <c r="I662" s="96"/>
      <c r="J662" s="97"/>
      <c r="K662" s="96"/>
    </row>
    <row r="663" spans="1:11" ht="12.6" x14ac:dyDescent="0.25">
      <c r="A663" s="95"/>
      <c r="B663" s="97"/>
      <c r="C663" s="97"/>
      <c r="D663" s="96"/>
      <c r="E663" s="96"/>
      <c r="F663" s="97"/>
      <c r="G663" s="97"/>
      <c r="H663" s="96"/>
      <c r="I663" s="96"/>
      <c r="J663" s="97"/>
      <c r="K663" s="96"/>
    </row>
    <row r="664" spans="1:11" ht="12.6" x14ac:dyDescent="0.25">
      <c r="A664" s="95"/>
      <c r="B664" s="97"/>
      <c r="C664" s="97"/>
      <c r="D664" s="96"/>
      <c r="E664" s="96"/>
      <c r="F664" s="97"/>
      <c r="G664" s="97"/>
      <c r="H664" s="96"/>
      <c r="I664" s="96"/>
      <c r="J664" s="97"/>
      <c r="K664" s="96"/>
    </row>
    <row r="665" spans="1:11" ht="12.6" x14ac:dyDescent="0.25">
      <c r="A665" s="95"/>
      <c r="B665" s="97"/>
      <c r="C665" s="97"/>
      <c r="D665" s="96"/>
      <c r="E665" s="96"/>
      <c r="F665" s="97"/>
      <c r="G665" s="97"/>
      <c r="H665" s="96"/>
      <c r="I665" s="96"/>
      <c r="J665" s="97"/>
      <c r="K665" s="96"/>
    </row>
    <row r="666" spans="1:11" ht="12.6" x14ac:dyDescent="0.25">
      <c r="A666" s="95"/>
      <c r="B666" s="97"/>
      <c r="C666" s="97"/>
      <c r="D666" s="96"/>
      <c r="E666" s="96"/>
      <c r="F666" s="97"/>
      <c r="G666" s="97"/>
      <c r="H666" s="96"/>
      <c r="I666" s="96"/>
      <c r="J666" s="97"/>
      <c r="K666" s="96"/>
    </row>
    <row r="667" spans="1:11" ht="12.6" x14ac:dyDescent="0.25">
      <c r="A667" s="95"/>
      <c r="B667" s="97"/>
      <c r="C667" s="97"/>
      <c r="D667" s="96"/>
      <c r="E667" s="96"/>
      <c r="F667" s="97"/>
      <c r="G667" s="97"/>
      <c r="H667" s="96"/>
      <c r="I667" s="96"/>
      <c r="J667" s="97"/>
      <c r="K667" s="96"/>
    </row>
    <row r="668" spans="1:11" ht="12.6" x14ac:dyDescent="0.25">
      <c r="A668" s="95"/>
      <c r="B668" s="97"/>
      <c r="C668" s="97"/>
      <c r="D668" s="96"/>
      <c r="E668" s="96"/>
      <c r="F668" s="97"/>
      <c r="G668" s="97"/>
      <c r="H668" s="96"/>
      <c r="I668" s="96"/>
      <c r="J668" s="97"/>
      <c r="K668" s="96"/>
    </row>
    <row r="669" spans="1:11" ht="12.6" x14ac:dyDescent="0.25">
      <c r="A669" s="95"/>
      <c r="B669" s="97"/>
      <c r="C669" s="97"/>
      <c r="D669" s="96"/>
      <c r="E669" s="96"/>
      <c r="F669" s="97"/>
      <c r="G669" s="97"/>
      <c r="H669" s="96"/>
      <c r="I669" s="96"/>
      <c r="J669" s="97"/>
      <c r="K669" s="96"/>
    </row>
    <row r="670" spans="1:11" ht="12.6" x14ac:dyDescent="0.25">
      <c r="A670" s="95"/>
      <c r="B670" s="97"/>
      <c r="C670" s="97"/>
      <c r="D670" s="96"/>
      <c r="E670" s="96"/>
      <c r="F670" s="97"/>
      <c r="G670" s="97"/>
      <c r="H670" s="96"/>
      <c r="I670" s="96"/>
      <c r="J670" s="97"/>
      <c r="K670" s="96"/>
    </row>
    <row r="671" spans="1:11" ht="12.6" x14ac:dyDescent="0.25">
      <c r="A671" s="95"/>
      <c r="B671" s="97"/>
      <c r="C671" s="97"/>
      <c r="D671" s="96"/>
      <c r="E671" s="96"/>
      <c r="F671" s="97"/>
      <c r="G671" s="97"/>
      <c r="H671" s="96"/>
      <c r="I671" s="96"/>
      <c r="J671" s="97"/>
      <c r="K671" s="96"/>
    </row>
    <row r="672" spans="1:11" ht="12.6" x14ac:dyDescent="0.25">
      <c r="A672" s="95"/>
      <c r="B672" s="97"/>
      <c r="C672" s="97"/>
      <c r="D672" s="96"/>
      <c r="E672" s="96"/>
      <c r="F672" s="97"/>
      <c r="G672" s="97"/>
      <c r="H672" s="96"/>
      <c r="I672" s="96"/>
      <c r="J672" s="97"/>
      <c r="K672" s="96"/>
    </row>
    <row r="673" spans="1:11" ht="12.6" x14ac:dyDescent="0.25">
      <c r="A673" s="95"/>
      <c r="B673" s="97"/>
      <c r="C673" s="97"/>
      <c r="D673" s="96"/>
      <c r="E673" s="96"/>
      <c r="F673" s="97"/>
      <c r="G673" s="97"/>
      <c r="H673" s="96"/>
      <c r="I673" s="96"/>
      <c r="J673" s="97"/>
      <c r="K673" s="96"/>
    </row>
    <row r="674" spans="1:11" ht="12.6" x14ac:dyDescent="0.25">
      <c r="A674" s="95"/>
      <c r="B674" s="97"/>
      <c r="C674" s="97"/>
      <c r="D674" s="96"/>
      <c r="E674" s="96"/>
      <c r="F674" s="97"/>
      <c r="G674" s="97"/>
      <c r="H674" s="96"/>
      <c r="I674" s="96"/>
      <c r="J674" s="97"/>
      <c r="K674" s="96"/>
    </row>
    <row r="675" spans="1:11" ht="12.6" x14ac:dyDescent="0.25">
      <c r="A675" s="95"/>
      <c r="B675" s="97"/>
      <c r="C675" s="97"/>
      <c r="D675" s="96"/>
      <c r="E675" s="96"/>
      <c r="F675" s="97"/>
      <c r="G675" s="97"/>
      <c r="H675" s="96"/>
      <c r="I675" s="96"/>
      <c r="J675" s="97"/>
      <c r="K675" s="96"/>
    </row>
    <row r="676" spans="1:11" ht="12.6" x14ac:dyDescent="0.25">
      <c r="A676" s="95"/>
      <c r="B676" s="97"/>
      <c r="C676" s="97"/>
      <c r="D676" s="96"/>
      <c r="E676" s="96"/>
      <c r="F676" s="97"/>
      <c r="G676" s="97"/>
      <c r="H676" s="96"/>
      <c r="I676" s="96"/>
      <c r="J676" s="97"/>
      <c r="K676" s="96"/>
    </row>
    <row r="677" spans="1:11" ht="12.6" x14ac:dyDescent="0.25">
      <c r="A677" s="95"/>
      <c r="B677" s="97"/>
      <c r="C677" s="97"/>
      <c r="D677" s="96"/>
      <c r="E677" s="96"/>
      <c r="F677" s="97"/>
      <c r="G677" s="97"/>
      <c r="H677" s="96"/>
      <c r="I677" s="96"/>
      <c r="J677" s="97"/>
      <c r="K677" s="96"/>
    </row>
    <row r="678" spans="1:11" ht="12.6" x14ac:dyDescent="0.25">
      <c r="A678" s="95"/>
      <c r="B678" s="97"/>
      <c r="C678" s="97"/>
      <c r="D678" s="96"/>
      <c r="E678" s="96"/>
      <c r="F678" s="97"/>
      <c r="G678" s="97"/>
      <c r="H678" s="96"/>
      <c r="I678" s="96"/>
      <c r="J678" s="97"/>
      <c r="K678" s="96"/>
    </row>
    <row r="679" spans="1:11" ht="12.6" x14ac:dyDescent="0.25">
      <c r="A679" s="95"/>
      <c r="B679" s="97"/>
      <c r="C679" s="97"/>
      <c r="D679" s="96"/>
      <c r="E679" s="96"/>
      <c r="F679" s="97"/>
      <c r="G679" s="97"/>
      <c r="H679" s="96"/>
      <c r="I679" s="96"/>
      <c r="J679" s="97"/>
      <c r="K679" s="96"/>
    </row>
    <row r="680" spans="1:11" ht="12.6" x14ac:dyDescent="0.25">
      <c r="A680" s="95"/>
      <c r="B680" s="97"/>
      <c r="C680" s="97"/>
      <c r="D680" s="96"/>
      <c r="E680" s="96"/>
      <c r="F680" s="97"/>
      <c r="G680" s="97"/>
      <c r="H680" s="96"/>
      <c r="I680" s="96"/>
      <c r="J680" s="97"/>
      <c r="K680" s="96"/>
    </row>
    <row r="681" spans="1:11" ht="12.6" x14ac:dyDescent="0.25">
      <c r="A681" s="95"/>
      <c r="B681" s="97"/>
      <c r="C681" s="97"/>
      <c r="D681" s="96"/>
      <c r="E681" s="96"/>
      <c r="F681" s="97"/>
      <c r="G681" s="97"/>
      <c r="H681" s="96"/>
      <c r="I681" s="96"/>
      <c r="J681" s="97"/>
      <c r="K681" s="96"/>
    </row>
    <row r="682" spans="1:11" ht="12.6" x14ac:dyDescent="0.25">
      <c r="A682" s="95"/>
      <c r="B682" s="97"/>
      <c r="C682" s="97"/>
      <c r="D682" s="96"/>
      <c r="E682" s="96"/>
      <c r="F682" s="97"/>
      <c r="G682" s="97"/>
      <c r="H682" s="96"/>
      <c r="I682" s="96"/>
      <c r="J682" s="97"/>
      <c r="K682" s="96"/>
    </row>
    <row r="683" spans="1:11" ht="12.6" x14ac:dyDescent="0.25">
      <c r="A683" s="95"/>
      <c r="B683" s="97"/>
      <c r="C683" s="97"/>
      <c r="D683" s="96"/>
      <c r="E683" s="96"/>
      <c r="F683" s="97"/>
      <c r="G683" s="97"/>
      <c r="H683" s="96"/>
      <c r="I683" s="96"/>
      <c r="J683" s="97"/>
      <c r="K683" s="96"/>
    </row>
    <row r="684" spans="1:11" ht="12.6" x14ac:dyDescent="0.25">
      <c r="A684" s="95"/>
      <c r="B684" s="97"/>
      <c r="C684" s="97"/>
      <c r="D684" s="96"/>
      <c r="E684" s="96"/>
      <c r="F684" s="97"/>
      <c r="G684" s="97"/>
      <c r="H684" s="96"/>
      <c r="I684" s="96"/>
      <c r="J684" s="97"/>
      <c r="K684" s="96"/>
    </row>
    <row r="685" spans="1:11" ht="12.6" x14ac:dyDescent="0.25">
      <c r="A685" s="95"/>
      <c r="B685" s="97"/>
      <c r="C685" s="97"/>
      <c r="D685" s="96"/>
      <c r="E685" s="96"/>
      <c r="F685" s="97"/>
      <c r="G685" s="97"/>
      <c r="H685" s="96"/>
      <c r="I685" s="96"/>
      <c r="J685" s="97"/>
      <c r="K685" s="96"/>
    </row>
    <row r="686" spans="1:11" ht="12.6" x14ac:dyDescent="0.25">
      <c r="A686" s="95"/>
      <c r="B686" s="97"/>
      <c r="C686" s="97"/>
      <c r="D686" s="96"/>
      <c r="E686" s="96"/>
      <c r="F686" s="97"/>
      <c r="G686" s="97"/>
      <c r="H686" s="96"/>
      <c r="I686" s="96"/>
      <c r="J686" s="97"/>
      <c r="K686" s="96"/>
    </row>
    <row r="687" spans="1:11" ht="12.6" x14ac:dyDescent="0.25">
      <c r="A687" s="95"/>
      <c r="B687" s="97"/>
      <c r="C687" s="97"/>
      <c r="D687" s="96"/>
      <c r="E687" s="96"/>
      <c r="F687" s="97"/>
      <c r="G687" s="97"/>
      <c r="H687" s="96"/>
      <c r="I687" s="96"/>
      <c r="J687" s="97"/>
      <c r="K687" s="96"/>
    </row>
    <row r="688" spans="1:11" ht="12.6" x14ac:dyDescent="0.25">
      <c r="A688" s="95"/>
      <c r="B688" s="97"/>
      <c r="C688" s="97"/>
      <c r="D688" s="96"/>
      <c r="E688" s="96"/>
      <c r="F688" s="97"/>
      <c r="G688" s="97"/>
      <c r="H688" s="96"/>
      <c r="I688" s="96"/>
      <c r="J688" s="97"/>
      <c r="K688" s="96"/>
    </row>
    <row r="689" spans="1:11" ht="12.6" x14ac:dyDescent="0.25">
      <c r="A689" s="95"/>
      <c r="B689" s="97"/>
      <c r="C689" s="97"/>
      <c r="D689" s="96"/>
      <c r="E689" s="96"/>
      <c r="F689" s="97"/>
      <c r="G689" s="97"/>
      <c r="H689" s="96"/>
      <c r="I689" s="96"/>
      <c r="J689" s="97"/>
      <c r="K689" s="96"/>
    </row>
    <row r="690" spans="1:11" ht="12.6" x14ac:dyDescent="0.25">
      <c r="A690" s="95"/>
      <c r="B690" s="97"/>
      <c r="C690" s="97"/>
      <c r="D690" s="96"/>
      <c r="E690" s="96"/>
      <c r="F690" s="97"/>
      <c r="G690" s="97"/>
      <c r="H690" s="96"/>
      <c r="I690" s="96"/>
      <c r="J690" s="97"/>
      <c r="K690" s="96"/>
    </row>
    <row r="691" spans="1:11" ht="12.6" x14ac:dyDescent="0.25">
      <c r="A691" s="95"/>
      <c r="B691" s="97"/>
      <c r="C691" s="97"/>
      <c r="D691" s="96"/>
      <c r="E691" s="96"/>
      <c r="F691" s="97"/>
      <c r="G691" s="97"/>
      <c r="H691" s="96"/>
      <c r="I691" s="96"/>
      <c r="J691" s="97"/>
      <c r="K691" s="96"/>
    </row>
    <row r="692" spans="1:11" ht="12.6" x14ac:dyDescent="0.25">
      <c r="A692" s="95"/>
      <c r="B692" s="97"/>
      <c r="C692" s="97"/>
      <c r="D692" s="96"/>
      <c r="E692" s="96"/>
      <c r="F692" s="97"/>
      <c r="G692" s="97"/>
      <c r="H692" s="96"/>
      <c r="I692" s="96"/>
      <c r="J692" s="97"/>
      <c r="K692" s="96"/>
    </row>
    <row r="693" spans="1:11" ht="12.6" x14ac:dyDescent="0.25">
      <c r="A693" s="95"/>
      <c r="B693" s="97"/>
      <c r="C693" s="97"/>
      <c r="D693" s="96"/>
      <c r="E693" s="96"/>
      <c r="F693" s="97"/>
      <c r="G693" s="97"/>
      <c r="H693" s="96"/>
      <c r="I693" s="96"/>
      <c r="J693" s="97"/>
      <c r="K693" s="96"/>
    </row>
    <row r="694" spans="1:11" ht="12.6" x14ac:dyDescent="0.25">
      <c r="A694" s="95"/>
      <c r="B694" s="97"/>
      <c r="C694" s="97"/>
      <c r="D694" s="96"/>
      <c r="E694" s="96"/>
      <c r="F694" s="97"/>
      <c r="G694" s="97"/>
      <c r="H694" s="96"/>
      <c r="I694" s="96"/>
      <c r="J694" s="97"/>
      <c r="K694" s="96"/>
    </row>
    <row r="695" spans="1:11" ht="12.6" x14ac:dyDescent="0.25">
      <c r="A695" s="95"/>
      <c r="B695" s="97"/>
      <c r="C695" s="97"/>
      <c r="D695" s="96"/>
      <c r="E695" s="96"/>
      <c r="F695" s="97"/>
      <c r="G695" s="97"/>
      <c r="H695" s="96"/>
      <c r="I695" s="96"/>
      <c r="J695" s="97"/>
      <c r="K695" s="96"/>
    </row>
    <row r="696" spans="1:11" ht="12.6" x14ac:dyDescent="0.25">
      <c r="A696" s="95"/>
      <c r="B696" s="97"/>
      <c r="C696" s="97"/>
      <c r="D696" s="96"/>
      <c r="E696" s="96"/>
      <c r="F696" s="97"/>
      <c r="G696" s="97"/>
      <c r="H696" s="96"/>
      <c r="I696" s="96"/>
      <c r="J696" s="97"/>
      <c r="K696" s="96"/>
    </row>
    <row r="697" spans="1:11" ht="12.6" x14ac:dyDescent="0.25">
      <c r="A697" s="95"/>
      <c r="B697" s="97"/>
      <c r="C697" s="97"/>
      <c r="D697" s="96"/>
      <c r="E697" s="96"/>
      <c r="F697" s="97"/>
      <c r="G697" s="97"/>
      <c r="H697" s="96"/>
      <c r="I697" s="96"/>
      <c r="J697" s="97"/>
      <c r="K697" s="96"/>
    </row>
    <row r="698" spans="1:11" ht="12.6" x14ac:dyDescent="0.25">
      <c r="A698" s="95"/>
      <c r="B698" s="97"/>
      <c r="C698" s="97"/>
      <c r="D698" s="96"/>
      <c r="E698" s="96"/>
      <c r="F698" s="97"/>
      <c r="G698" s="97"/>
      <c r="H698" s="96"/>
      <c r="I698" s="96"/>
      <c r="J698" s="97"/>
      <c r="K698" s="96"/>
    </row>
    <row r="699" spans="1:11" ht="12.6" x14ac:dyDescent="0.25">
      <c r="A699" s="95"/>
      <c r="B699" s="97"/>
      <c r="C699" s="97"/>
      <c r="D699" s="96"/>
      <c r="E699" s="96"/>
      <c r="F699" s="97"/>
      <c r="G699" s="97"/>
      <c r="H699" s="96"/>
      <c r="I699" s="96"/>
      <c r="J699" s="97"/>
      <c r="K699" s="96"/>
    </row>
    <row r="700" spans="1:11" ht="12.6" x14ac:dyDescent="0.25">
      <c r="A700" s="95"/>
      <c r="B700" s="97"/>
      <c r="C700" s="97"/>
      <c r="D700" s="96"/>
      <c r="E700" s="96"/>
      <c r="F700" s="97"/>
      <c r="G700" s="97"/>
      <c r="H700" s="96"/>
      <c r="I700" s="96"/>
      <c r="J700" s="97"/>
      <c r="K700" s="96"/>
    </row>
    <row r="701" spans="1:11" ht="12.6" x14ac:dyDescent="0.25">
      <c r="A701" s="95"/>
      <c r="B701" s="97"/>
      <c r="C701" s="97"/>
      <c r="D701" s="96"/>
      <c r="E701" s="96"/>
      <c r="F701" s="97"/>
      <c r="G701" s="97"/>
      <c r="H701" s="96"/>
      <c r="I701" s="96"/>
      <c r="J701" s="97"/>
      <c r="K701" s="96"/>
    </row>
    <row r="702" spans="1:11" ht="12.6" x14ac:dyDescent="0.25">
      <c r="A702" s="95"/>
      <c r="B702" s="97"/>
      <c r="C702" s="97"/>
      <c r="D702" s="96"/>
      <c r="E702" s="96"/>
      <c r="F702" s="97"/>
      <c r="G702" s="97"/>
      <c r="H702" s="96"/>
      <c r="I702" s="96"/>
      <c r="J702" s="97"/>
      <c r="K702" s="96"/>
    </row>
    <row r="703" spans="1:11" ht="12.6" x14ac:dyDescent="0.25">
      <c r="A703" s="95"/>
      <c r="B703" s="97"/>
      <c r="C703" s="97"/>
      <c r="D703" s="96"/>
      <c r="E703" s="96"/>
      <c r="F703" s="97"/>
      <c r="G703" s="97"/>
      <c r="H703" s="96"/>
      <c r="I703" s="96"/>
      <c r="J703" s="97"/>
      <c r="K703" s="96"/>
    </row>
    <row r="704" spans="1:11" ht="12.6" x14ac:dyDescent="0.25">
      <c r="A704" s="95"/>
      <c r="B704" s="97"/>
      <c r="C704" s="97"/>
      <c r="D704" s="96"/>
      <c r="E704" s="96"/>
      <c r="F704" s="97"/>
      <c r="G704" s="97"/>
      <c r="H704" s="96"/>
      <c r="I704" s="96"/>
      <c r="J704" s="97"/>
      <c r="K704" s="96"/>
    </row>
    <row r="705" spans="1:11" ht="12.6" x14ac:dyDescent="0.25">
      <c r="A705" s="95"/>
      <c r="B705" s="97"/>
      <c r="C705" s="97"/>
      <c r="D705" s="96"/>
      <c r="E705" s="96"/>
      <c r="F705" s="97"/>
      <c r="G705" s="97"/>
      <c r="H705" s="96"/>
      <c r="I705" s="96"/>
      <c r="J705" s="97"/>
      <c r="K705" s="96"/>
    </row>
    <row r="706" spans="1:11" ht="12.6" x14ac:dyDescent="0.25">
      <c r="A706" s="95"/>
      <c r="B706" s="97"/>
      <c r="C706" s="97"/>
      <c r="D706" s="96"/>
      <c r="E706" s="96"/>
      <c r="F706" s="97"/>
      <c r="G706" s="97"/>
      <c r="H706" s="96"/>
      <c r="I706" s="96"/>
      <c r="J706" s="97"/>
      <c r="K706" s="96"/>
    </row>
    <row r="707" spans="1:11" ht="12.6" x14ac:dyDescent="0.25">
      <c r="A707" s="95"/>
      <c r="B707" s="97"/>
      <c r="C707" s="97"/>
      <c r="D707" s="96"/>
      <c r="E707" s="96"/>
      <c r="F707" s="97"/>
      <c r="G707" s="97"/>
      <c r="H707" s="96"/>
      <c r="I707" s="96"/>
      <c r="J707" s="97"/>
      <c r="K707" s="96"/>
    </row>
    <row r="708" spans="1:11" ht="12.6" x14ac:dyDescent="0.25">
      <c r="A708" s="95"/>
      <c r="B708" s="97"/>
      <c r="C708" s="97"/>
      <c r="D708" s="96"/>
      <c r="E708" s="96"/>
      <c r="F708" s="97"/>
      <c r="G708" s="97"/>
      <c r="H708" s="96"/>
      <c r="I708" s="96"/>
      <c r="J708" s="97"/>
      <c r="K708" s="96"/>
    </row>
    <row r="709" spans="1:11" ht="12.6" x14ac:dyDescent="0.25">
      <c r="A709" s="95"/>
      <c r="B709" s="97"/>
      <c r="C709" s="97"/>
      <c r="D709" s="96"/>
      <c r="E709" s="96"/>
      <c r="F709" s="97"/>
      <c r="G709" s="97"/>
      <c r="H709" s="96"/>
      <c r="I709" s="96"/>
      <c r="J709" s="97"/>
      <c r="K709" s="96"/>
    </row>
    <row r="710" spans="1:11" ht="12.6" x14ac:dyDescent="0.25">
      <c r="A710" s="95"/>
      <c r="B710" s="97"/>
      <c r="C710" s="97"/>
      <c r="D710" s="96"/>
      <c r="E710" s="96"/>
      <c r="F710" s="97"/>
      <c r="G710" s="97"/>
      <c r="H710" s="96"/>
      <c r="I710" s="96"/>
      <c r="J710" s="97"/>
      <c r="K710" s="96"/>
    </row>
    <row r="711" spans="1:11" ht="12.6" x14ac:dyDescent="0.25">
      <c r="A711" s="95"/>
      <c r="B711" s="97"/>
      <c r="C711" s="97"/>
      <c r="D711" s="96"/>
      <c r="E711" s="96"/>
      <c r="F711" s="97"/>
      <c r="G711" s="97"/>
      <c r="H711" s="96"/>
      <c r="I711" s="96"/>
      <c r="J711" s="97"/>
      <c r="K711" s="96"/>
    </row>
    <row r="712" spans="1:11" ht="12.6" x14ac:dyDescent="0.25">
      <c r="A712" s="95"/>
      <c r="B712" s="97"/>
      <c r="C712" s="97"/>
      <c r="D712" s="96"/>
      <c r="E712" s="96"/>
      <c r="F712" s="97"/>
      <c r="G712" s="97"/>
      <c r="H712" s="96"/>
      <c r="I712" s="96"/>
      <c r="J712" s="97"/>
      <c r="K712" s="96"/>
    </row>
    <row r="713" spans="1:11" ht="12.6" x14ac:dyDescent="0.25">
      <c r="A713" s="95"/>
      <c r="B713" s="97"/>
      <c r="C713" s="97"/>
      <c r="D713" s="96"/>
      <c r="E713" s="96"/>
      <c r="F713" s="97"/>
      <c r="G713" s="97"/>
      <c r="H713" s="96"/>
      <c r="I713" s="96"/>
      <c r="J713" s="97"/>
      <c r="K713" s="96"/>
    </row>
    <row r="714" spans="1:11" ht="12.6" x14ac:dyDescent="0.25">
      <c r="A714" s="95"/>
      <c r="B714" s="97"/>
      <c r="C714" s="97"/>
      <c r="D714" s="96"/>
      <c r="E714" s="96"/>
      <c r="F714" s="97"/>
      <c r="G714" s="97"/>
      <c r="H714" s="96"/>
      <c r="I714" s="96"/>
      <c r="J714" s="97"/>
      <c r="K714" s="96"/>
    </row>
    <row r="715" spans="1:11" ht="12.6" x14ac:dyDescent="0.25">
      <c r="A715" s="95"/>
      <c r="B715" s="97"/>
      <c r="C715" s="97"/>
      <c r="D715" s="96"/>
      <c r="E715" s="96"/>
      <c r="F715" s="97"/>
      <c r="G715" s="97"/>
      <c r="H715" s="96"/>
      <c r="I715" s="96"/>
      <c r="J715" s="97"/>
      <c r="K715" s="96"/>
    </row>
    <row r="716" spans="1:11" ht="12.6" x14ac:dyDescent="0.25">
      <c r="A716" s="95"/>
      <c r="B716" s="97"/>
      <c r="C716" s="97"/>
      <c r="D716" s="96"/>
      <c r="E716" s="96"/>
      <c r="F716" s="97"/>
      <c r="G716" s="97"/>
      <c r="H716" s="96"/>
      <c r="I716" s="96"/>
      <c r="J716" s="97"/>
      <c r="K716" s="96"/>
    </row>
    <row r="717" spans="1:11" ht="12.6" x14ac:dyDescent="0.25">
      <c r="A717" s="95"/>
      <c r="B717" s="97"/>
      <c r="C717" s="97"/>
      <c r="D717" s="96"/>
      <c r="E717" s="96"/>
      <c r="F717" s="97"/>
      <c r="G717" s="97"/>
      <c r="H717" s="96"/>
      <c r="I717" s="96"/>
      <c r="J717" s="97"/>
      <c r="K717" s="96"/>
    </row>
    <row r="718" spans="1:11" ht="12.6" x14ac:dyDescent="0.25">
      <c r="A718" s="95"/>
      <c r="B718" s="97"/>
      <c r="C718" s="97"/>
      <c r="D718" s="96"/>
      <c r="E718" s="96"/>
      <c r="F718" s="97"/>
      <c r="G718" s="97"/>
      <c r="H718" s="96"/>
      <c r="I718" s="96"/>
      <c r="J718" s="97"/>
      <c r="K718" s="96"/>
    </row>
    <row r="719" spans="1:11" ht="12.6" x14ac:dyDescent="0.25">
      <c r="A719" s="95"/>
      <c r="B719" s="97"/>
      <c r="C719" s="97"/>
      <c r="D719" s="96"/>
      <c r="E719" s="96"/>
      <c r="F719" s="97"/>
      <c r="G719" s="97"/>
      <c r="H719" s="96"/>
      <c r="I719" s="96"/>
      <c r="J719" s="97"/>
      <c r="K719" s="96"/>
    </row>
    <row r="720" spans="1:11" ht="12.6" x14ac:dyDescent="0.25">
      <c r="A720" s="95"/>
      <c r="B720" s="97"/>
      <c r="C720" s="97"/>
      <c r="D720" s="96"/>
      <c r="E720" s="96"/>
      <c r="F720" s="97"/>
      <c r="G720" s="97"/>
      <c r="H720" s="96"/>
      <c r="I720" s="96"/>
      <c r="J720" s="97"/>
      <c r="K720" s="96"/>
    </row>
    <row r="721" spans="1:11" ht="12.6" x14ac:dyDescent="0.25">
      <c r="A721" s="95"/>
      <c r="B721" s="97"/>
      <c r="C721" s="97"/>
      <c r="D721" s="96"/>
      <c r="E721" s="96"/>
      <c r="F721" s="97"/>
      <c r="G721" s="97"/>
      <c r="H721" s="96"/>
      <c r="I721" s="96"/>
      <c r="J721" s="97"/>
      <c r="K721" s="96"/>
    </row>
    <row r="722" spans="1:11" ht="12.6" x14ac:dyDescent="0.25">
      <c r="A722" s="95"/>
      <c r="B722" s="97"/>
      <c r="C722" s="97"/>
      <c r="D722" s="96"/>
      <c r="E722" s="96"/>
      <c r="F722" s="97"/>
      <c r="G722" s="97"/>
      <c r="H722" s="96"/>
      <c r="I722" s="96"/>
      <c r="J722" s="97"/>
      <c r="K722" s="96"/>
    </row>
    <row r="723" spans="1:11" ht="12.6" x14ac:dyDescent="0.25">
      <c r="A723" s="95"/>
      <c r="B723" s="97"/>
      <c r="C723" s="97"/>
      <c r="D723" s="96"/>
      <c r="E723" s="96"/>
      <c r="F723" s="97"/>
      <c r="G723" s="97"/>
      <c r="H723" s="96"/>
      <c r="I723" s="96"/>
      <c r="J723" s="97"/>
      <c r="K723" s="96"/>
    </row>
    <row r="724" spans="1:11" ht="12.6" x14ac:dyDescent="0.25">
      <c r="A724" s="95"/>
      <c r="B724" s="97"/>
      <c r="C724" s="97"/>
      <c r="D724" s="96"/>
      <c r="E724" s="96"/>
      <c r="F724" s="97"/>
      <c r="G724" s="97"/>
      <c r="H724" s="96"/>
      <c r="I724" s="96"/>
      <c r="J724" s="97"/>
      <c r="K724" s="96"/>
    </row>
    <row r="725" spans="1:11" ht="12.6" x14ac:dyDescent="0.25">
      <c r="A725" s="95"/>
      <c r="B725" s="97"/>
      <c r="C725" s="97"/>
      <c r="D725" s="96"/>
      <c r="E725" s="96"/>
      <c r="F725" s="97"/>
      <c r="G725" s="97"/>
      <c r="H725" s="96"/>
      <c r="I725" s="96"/>
      <c r="J725" s="97"/>
      <c r="K725" s="96"/>
    </row>
    <row r="726" spans="1:11" ht="12.6" x14ac:dyDescent="0.25">
      <c r="A726" s="95"/>
      <c r="B726" s="97"/>
      <c r="C726" s="97"/>
      <c r="D726" s="96"/>
      <c r="E726" s="96"/>
      <c r="F726" s="97"/>
      <c r="G726" s="97"/>
      <c r="H726" s="96"/>
      <c r="I726" s="96"/>
      <c r="J726" s="97"/>
      <c r="K726" s="96"/>
    </row>
    <row r="727" spans="1:11" ht="12.6" x14ac:dyDescent="0.25">
      <c r="A727" s="95"/>
      <c r="B727" s="97"/>
      <c r="C727" s="97"/>
      <c r="D727" s="96"/>
      <c r="E727" s="96"/>
      <c r="F727" s="97"/>
      <c r="G727" s="97"/>
      <c r="H727" s="96"/>
      <c r="I727" s="96"/>
      <c r="J727" s="97"/>
      <c r="K727" s="96"/>
    </row>
    <row r="728" spans="1:11" ht="12.6" x14ac:dyDescent="0.25">
      <c r="A728" s="95"/>
      <c r="B728" s="97"/>
      <c r="C728" s="97"/>
      <c r="D728" s="96"/>
      <c r="E728" s="96"/>
      <c r="F728" s="97"/>
      <c r="G728" s="97"/>
      <c r="H728" s="96"/>
      <c r="I728" s="96"/>
      <c r="J728" s="97"/>
      <c r="K728" s="96"/>
    </row>
    <row r="729" spans="1:11" ht="12.6" x14ac:dyDescent="0.25">
      <c r="A729" s="95"/>
      <c r="B729" s="97"/>
      <c r="C729" s="97"/>
      <c r="D729" s="96"/>
      <c r="E729" s="96"/>
      <c r="F729" s="97"/>
      <c r="G729" s="97"/>
      <c r="H729" s="96"/>
      <c r="I729" s="96"/>
      <c r="J729" s="97"/>
      <c r="K729" s="96"/>
    </row>
    <row r="730" spans="1:11" ht="12.6" x14ac:dyDescent="0.25">
      <c r="A730" s="95"/>
      <c r="B730" s="97"/>
      <c r="C730" s="97"/>
      <c r="D730" s="96"/>
      <c r="E730" s="96"/>
      <c r="F730" s="97"/>
      <c r="G730" s="97"/>
      <c r="H730" s="96"/>
      <c r="I730" s="96"/>
      <c r="J730" s="97"/>
      <c r="K730" s="96"/>
    </row>
    <row r="731" spans="1:11" ht="12.6" x14ac:dyDescent="0.25">
      <c r="A731" s="95"/>
      <c r="B731" s="97"/>
      <c r="C731" s="97"/>
      <c r="D731" s="96"/>
      <c r="E731" s="96"/>
      <c r="F731" s="97"/>
      <c r="G731" s="97"/>
      <c r="H731" s="96"/>
      <c r="I731" s="96"/>
      <c r="J731" s="97"/>
      <c r="K731" s="96"/>
    </row>
    <row r="732" spans="1:11" ht="12.6" x14ac:dyDescent="0.25">
      <c r="A732" s="95"/>
      <c r="B732" s="97"/>
      <c r="C732" s="97"/>
      <c r="D732" s="96"/>
      <c r="E732" s="96"/>
      <c r="F732" s="97"/>
      <c r="G732" s="97"/>
      <c r="H732" s="96"/>
      <c r="I732" s="96"/>
      <c r="J732" s="97"/>
      <c r="K732" s="96"/>
    </row>
    <row r="733" spans="1:11" ht="12.6" x14ac:dyDescent="0.25">
      <c r="A733" s="95"/>
      <c r="B733" s="97"/>
      <c r="C733" s="97"/>
      <c r="D733" s="96"/>
      <c r="E733" s="96"/>
      <c r="F733" s="97"/>
      <c r="G733" s="97"/>
      <c r="H733" s="96"/>
      <c r="I733" s="96"/>
      <c r="J733" s="97"/>
      <c r="K733" s="96"/>
    </row>
    <row r="734" spans="1:11" ht="12.6" x14ac:dyDescent="0.25">
      <c r="A734" s="95"/>
      <c r="B734" s="97"/>
      <c r="C734" s="97"/>
      <c r="D734" s="96"/>
      <c r="E734" s="96"/>
      <c r="F734" s="97"/>
      <c r="G734" s="97"/>
      <c r="H734" s="96"/>
      <c r="I734" s="96"/>
      <c r="J734" s="97"/>
      <c r="K734" s="96"/>
    </row>
    <row r="735" spans="1:11" ht="12.6" x14ac:dyDescent="0.25">
      <c r="A735" s="95"/>
      <c r="B735" s="97"/>
      <c r="C735" s="97"/>
      <c r="D735" s="96"/>
      <c r="E735" s="96"/>
      <c r="F735" s="97"/>
      <c r="G735" s="97"/>
      <c r="H735" s="96"/>
      <c r="I735" s="96"/>
      <c r="J735" s="97"/>
      <c r="K735" s="96"/>
    </row>
    <row r="736" spans="1:11" ht="12.6" x14ac:dyDescent="0.25">
      <c r="A736" s="95"/>
      <c r="B736" s="97"/>
      <c r="C736" s="97"/>
      <c r="D736" s="96"/>
      <c r="E736" s="96"/>
      <c r="F736" s="97"/>
      <c r="G736" s="97"/>
      <c r="H736" s="96"/>
      <c r="I736" s="96"/>
      <c r="J736" s="97"/>
      <c r="K736" s="96"/>
    </row>
    <row r="737" spans="1:11" ht="12.6" x14ac:dyDescent="0.25">
      <c r="A737" s="95"/>
      <c r="B737" s="97"/>
      <c r="C737" s="97"/>
      <c r="D737" s="96"/>
      <c r="E737" s="96"/>
      <c r="F737" s="97"/>
      <c r="G737" s="97"/>
      <c r="H737" s="96"/>
      <c r="I737" s="96"/>
      <c r="J737" s="97"/>
      <c r="K737" s="96"/>
    </row>
    <row r="738" spans="1:11" ht="12.6" x14ac:dyDescent="0.25">
      <c r="A738" s="95"/>
      <c r="B738" s="97"/>
      <c r="C738" s="97"/>
      <c r="D738" s="96"/>
      <c r="E738" s="96"/>
      <c r="F738" s="97"/>
      <c r="G738" s="97"/>
      <c r="H738" s="96"/>
      <c r="I738" s="96"/>
      <c r="J738" s="97"/>
      <c r="K738" s="96"/>
    </row>
    <row r="739" spans="1:11" ht="12.6" x14ac:dyDescent="0.25">
      <c r="A739" s="95"/>
      <c r="B739" s="97"/>
      <c r="C739" s="97"/>
      <c r="D739" s="96"/>
      <c r="E739" s="96"/>
      <c r="F739" s="97"/>
      <c r="G739" s="97"/>
      <c r="H739" s="96"/>
      <c r="I739" s="96"/>
      <c r="J739" s="97"/>
      <c r="K739" s="96"/>
    </row>
    <row r="740" spans="1:11" ht="12.6" x14ac:dyDescent="0.25">
      <c r="A740" s="95"/>
      <c r="B740" s="97"/>
      <c r="C740" s="97"/>
      <c r="D740" s="96"/>
      <c r="E740" s="96"/>
      <c r="F740" s="97"/>
      <c r="G740" s="97"/>
      <c r="H740" s="96"/>
      <c r="I740" s="96"/>
      <c r="J740" s="97"/>
      <c r="K740" s="96"/>
    </row>
    <row r="741" spans="1:11" ht="12.6" x14ac:dyDescent="0.25">
      <c r="A741" s="95"/>
      <c r="B741" s="97"/>
      <c r="C741" s="97"/>
      <c r="D741" s="96"/>
      <c r="E741" s="96"/>
      <c r="F741" s="97"/>
      <c r="G741" s="97"/>
      <c r="H741" s="96"/>
      <c r="I741" s="96"/>
      <c r="J741" s="97"/>
      <c r="K741" s="96"/>
    </row>
    <row r="742" spans="1:11" ht="12.6" x14ac:dyDescent="0.25">
      <c r="A742" s="95"/>
      <c r="B742" s="97"/>
      <c r="C742" s="97"/>
      <c r="D742" s="96"/>
      <c r="E742" s="96"/>
      <c r="F742" s="97"/>
      <c r="G742" s="97"/>
      <c r="H742" s="96"/>
      <c r="I742" s="96"/>
      <c r="J742" s="97"/>
      <c r="K742" s="96"/>
    </row>
    <row r="743" spans="1:11" ht="12.6" x14ac:dyDescent="0.25">
      <c r="A743" s="95"/>
      <c r="B743" s="97"/>
      <c r="C743" s="97"/>
      <c r="D743" s="96"/>
      <c r="E743" s="96"/>
      <c r="F743" s="97"/>
      <c r="G743" s="97"/>
      <c r="H743" s="96"/>
      <c r="I743" s="96"/>
      <c r="J743" s="97"/>
      <c r="K743" s="96"/>
    </row>
    <row r="744" spans="1:11" ht="12.6" x14ac:dyDescent="0.25">
      <c r="A744" s="95"/>
      <c r="B744" s="97"/>
      <c r="C744" s="97"/>
      <c r="D744" s="96"/>
      <c r="E744" s="96"/>
      <c r="F744" s="97"/>
      <c r="G744" s="97"/>
      <c r="H744" s="96"/>
      <c r="I744" s="96"/>
      <c r="J744" s="97"/>
      <c r="K744" s="96"/>
    </row>
    <row r="745" spans="1:11" ht="12.6" x14ac:dyDescent="0.25">
      <c r="A745" s="95"/>
      <c r="B745" s="97"/>
      <c r="C745" s="97"/>
      <c r="D745" s="96"/>
      <c r="E745" s="96"/>
      <c r="F745" s="97"/>
      <c r="G745" s="97"/>
      <c r="H745" s="96"/>
      <c r="I745" s="96"/>
      <c r="J745" s="97"/>
      <c r="K745" s="96"/>
    </row>
    <row r="746" spans="1:11" ht="12.6" x14ac:dyDescent="0.25">
      <c r="A746" s="95"/>
      <c r="B746" s="97"/>
      <c r="C746" s="97"/>
      <c r="D746" s="96"/>
      <c r="E746" s="96"/>
      <c r="F746" s="97"/>
      <c r="G746" s="97"/>
      <c r="H746" s="96"/>
      <c r="I746" s="96"/>
      <c r="J746" s="97"/>
      <c r="K746" s="96"/>
    </row>
    <row r="747" spans="1:11" ht="12.6" x14ac:dyDescent="0.25">
      <c r="A747" s="95"/>
      <c r="B747" s="97"/>
      <c r="C747" s="97"/>
      <c r="D747" s="96"/>
      <c r="E747" s="96"/>
      <c r="F747" s="97"/>
      <c r="G747" s="97"/>
      <c r="H747" s="96"/>
      <c r="I747" s="96"/>
      <c r="J747" s="97"/>
      <c r="K747" s="96"/>
    </row>
    <row r="748" spans="1:11" ht="12.6" x14ac:dyDescent="0.25">
      <c r="A748" s="95"/>
      <c r="B748" s="97"/>
      <c r="C748" s="97"/>
      <c r="D748" s="96"/>
      <c r="E748" s="96"/>
      <c r="F748" s="97"/>
      <c r="G748" s="97"/>
      <c r="H748" s="96"/>
      <c r="I748" s="96"/>
      <c r="J748" s="97"/>
      <c r="K748" s="96"/>
    </row>
    <row r="749" spans="1:11" ht="12.6" x14ac:dyDescent="0.25">
      <c r="A749" s="95"/>
      <c r="B749" s="97"/>
      <c r="C749" s="97"/>
      <c r="D749" s="96"/>
      <c r="E749" s="96"/>
      <c r="F749" s="97"/>
      <c r="G749" s="97"/>
      <c r="H749" s="96"/>
      <c r="I749" s="96"/>
      <c r="J749" s="97"/>
      <c r="K749" s="96"/>
    </row>
    <row r="750" spans="1:11" ht="12.6" x14ac:dyDescent="0.25">
      <c r="A750" s="95"/>
      <c r="B750" s="97"/>
      <c r="C750" s="97"/>
      <c r="D750" s="96"/>
      <c r="E750" s="96"/>
      <c r="F750" s="97"/>
      <c r="G750" s="97"/>
      <c r="H750" s="96"/>
      <c r="I750" s="96"/>
      <c r="J750" s="97"/>
      <c r="K750" s="96"/>
    </row>
    <row r="751" spans="1:11" ht="12.6" x14ac:dyDescent="0.25">
      <c r="A751" s="95"/>
      <c r="B751" s="97"/>
      <c r="C751" s="97"/>
      <c r="D751" s="96"/>
      <c r="E751" s="96"/>
      <c r="F751" s="97"/>
      <c r="G751" s="97"/>
      <c r="H751" s="96"/>
      <c r="I751" s="96"/>
      <c r="J751" s="97"/>
      <c r="K751" s="96"/>
    </row>
    <row r="752" spans="1:11" ht="12.6" x14ac:dyDescent="0.25">
      <c r="A752" s="95"/>
      <c r="B752" s="97"/>
      <c r="C752" s="97"/>
      <c r="D752" s="96"/>
      <c r="E752" s="96"/>
      <c r="F752" s="97"/>
      <c r="G752" s="97"/>
      <c r="H752" s="96"/>
      <c r="I752" s="96"/>
      <c r="J752" s="97"/>
      <c r="K752" s="96"/>
    </row>
    <row r="753" spans="1:11" ht="12.6" x14ac:dyDescent="0.25">
      <c r="A753" s="95"/>
      <c r="B753" s="97"/>
      <c r="C753" s="97"/>
      <c r="D753" s="96"/>
      <c r="E753" s="96"/>
      <c r="F753" s="97"/>
      <c r="G753" s="97"/>
      <c r="H753" s="96"/>
      <c r="I753" s="96"/>
      <c r="J753" s="97"/>
      <c r="K753" s="96"/>
    </row>
    <row r="754" spans="1:11" ht="12.6" x14ac:dyDescent="0.25">
      <c r="A754" s="95"/>
      <c r="B754" s="97"/>
      <c r="C754" s="97"/>
      <c r="D754" s="96"/>
      <c r="E754" s="96"/>
      <c r="F754" s="97"/>
      <c r="G754" s="97"/>
      <c r="H754" s="96"/>
      <c r="I754" s="96"/>
      <c r="J754" s="97"/>
      <c r="K754" s="96"/>
    </row>
    <row r="755" spans="1:11" ht="12.6" x14ac:dyDescent="0.25">
      <c r="A755" s="95"/>
      <c r="B755" s="97"/>
      <c r="C755" s="97"/>
      <c r="D755" s="96"/>
      <c r="E755" s="96"/>
      <c r="F755" s="97"/>
      <c r="G755" s="97"/>
      <c r="H755" s="96"/>
      <c r="I755" s="96"/>
      <c r="J755" s="97"/>
      <c r="K755" s="96"/>
    </row>
    <row r="756" spans="1:11" ht="12.6" x14ac:dyDescent="0.25">
      <c r="A756" s="95"/>
      <c r="B756" s="97"/>
      <c r="C756" s="97"/>
      <c r="D756" s="96"/>
      <c r="E756" s="96"/>
      <c r="F756" s="97"/>
      <c r="G756" s="97"/>
      <c r="H756" s="96"/>
      <c r="I756" s="96"/>
      <c r="J756" s="97"/>
      <c r="K756" s="96"/>
    </row>
    <row r="757" spans="1:11" ht="12.6" x14ac:dyDescent="0.25">
      <c r="A757" s="95"/>
      <c r="B757" s="97"/>
      <c r="C757" s="97"/>
      <c r="D757" s="96"/>
      <c r="E757" s="96"/>
      <c r="F757" s="97"/>
      <c r="G757" s="97"/>
      <c r="H757" s="96"/>
      <c r="I757" s="96"/>
      <c r="J757" s="97"/>
      <c r="K757" s="96"/>
    </row>
    <row r="758" spans="1:11" ht="12.6" x14ac:dyDescent="0.25">
      <c r="A758" s="95"/>
      <c r="B758" s="97"/>
      <c r="C758" s="97"/>
      <c r="D758" s="96"/>
      <c r="E758" s="96"/>
      <c r="F758" s="97"/>
      <c r="G758" s="97"/>
      <c r="H758" s="96"/>
      <c r="I758" s="96"/>
      <c r="J758" s="97"/>
      <c r="K758" s="96"/>
    </row>
    <row r="759" spans="1:11" ht="12.6" x14ac:dyDescent="0.25">
      <c r="A759" s="95"/>
      <c r="B759" s="97"/>
      <c r="C759" s="97"/>
      <c r="D759" s="96"/>
      <c r="E759" s="96"/>
      <c r="F759" s="97"/>
      <c r="G759" s="97"/>
      <c r="H759" s="96"/>
      <c r="I759" s="96"/>
      <c r="J759" s="97"/>
      <c r="K759" s="96"/>
    </row>
    <row r="760" spans="1:11" ht="12.6" x14ac:dyDescent="0.25">
      <c r="A760" s="95"/>
      <c r="B760" s="97"/>
      <c r="C760" s="97"/>
      <c r="D760" s="96"/>
      <c r="E760" s="96"/>
      <c r="F760" s="97"/>
      <c r="G760" s="97"/>
      <c r="H760" s="96"/>
      <c r="I760" s="96"/>
      <c r="J760" s="97"/>
      <c r="K760" s="96"/>
    </row>
    <row r="761" spans="1:11" ht="12.6" x14ac:dyDescent="0.25">
      <c r="A761" s="95"/>
      <c r="B761" s="97"/>
      <c r="C761" s="97"/>
      <c r="D761" s="96"/>
      <c r="E761" s="96"/>
      <c r="F761" s="97"/>
      <c r="G761" s="97"/>
      <c r="H761" s="96"/>
      <c r="I761" s="96"/>
      <c r="J761" s="97"/>
      <c r="K761" s="96"/>
    </row>
    <row r="762" spans="1:11" ht="12.6" x14ac:dyDescent="0.25">
      <c r="A762" s="95"/>
      <c r="B762" s="97"/>
      <c r="C762" s="97"/>
      <c r="D762" s="96"/>
      <c r="E762" s="96"/>
      <c r="F762" s="97"/>
      <c r="G762" s="97"/>
      <c r="H762" s="96"/>
      <c r="I762" s="96"/>
      <c r="J762" s="97"/>
      <c r="K762" s="96"/>
    </row>
    <row r="763" spans="1:11" ht="12.6" x14ac:dyDescent="0.25">
      <c r="A763" s="95"/>
      <c r="B763" s="97"/>
      <c r="C763" s="97"/>
      <c r="D763" s="96"/>
      <c r="E763" s="96"/>
      <c r="F763" s="97"/>
      <c r="G763" s="97"/>
      <c r="H763" s="96"/>
      <c r="I763" s="96"/>
      <c r="J763" s="97"/>
      <c r="K763" s="96"/>
    </row>
    <row r="764" spans="1:11" ht="12.6" x14ac:dyDescent="0.25">
      <c r="A764" s="95"/>
      <c r="B764" s="97"/>
      <c r="C764" s="97"/>
      <c r="D764" s="96"/>
      <c r="E764" s="96"/>
      <c r="F764" s="97"/>
      <c r="G764" s="97"/>
      <c r="H764" s="96"/>
      <c r="I764" s="96"/>
      <c r="J764" s="97"/>
      <c r="K764" s="96"/>
    </row>
    <row r="765" spans="1:11" ht="12.6" x14ac:dyDescent="0.25">
      <c r="A765" s="95"/>
      <c r="B765" s="97"/>
      <c r="C765" s="97"/>
      <c r="D765" s="96"/>
      <c r="E765" s="96"/>
      <c r="F765" s="97"/>
      <c r="G765" s="97"/>
      <c r="H765" s="96"/>
      <c r="I765" s="96"/>
      <c r="J765" s="97"/>
      <c r="K765" s="96"/>
    </row>
    <row r="766" spans="1:11" ht="12.6" x14ac:dyDescent="0.25">
      <c r="A766" s="95"/>
      <c r="B766" s="97"/>
      <c r="C766" s="97"/>
      <c r="D766" s="96"/>
      <c r="E766" s="96"/>
      <c r="F766" s="97"/>
      <c r="G766" s="97"/>
      <c r="H766" s="96"/>
      <c r="I766" s="96"/>
      <c r="J766" s="97"/>
      <c r="K766" s="96"/>
    </row>
    <row r="767" spans="1:11" ht="12.6" x14ac:dyDescent="0.25">
      <c r="A767" s="95"/>
      <c r="B767" s="97"/>
      <c r="C767" s="97"/>
      <c r="D767" s="96"/>
      <c r="E767" s="96"/>
      <c r="F767" s="97"/>
      <c r="G767" s="97"/>
      <c r="H767" s="96"/>
      <c r="I767" s="96"/>
      <c r="J767" s="97"/>
      <c r="K767" s="96"/>
    </row>
    <row r="768" spans="1:11" ht="12.6" x14ac:dyDescent="0.25">
      <c r="A768" s="95"/>
      <c r="B768" s="97"/>
      <c r="C768" s="97"/>
      <c r="D768" s="96"/>
      <c r="E768" s="96"/>
      <c r="F768" s="97"/>
      <c r="G768" s="97"/>
      <c r="H768" s="96"/>
      <c r="I768" s="96"/>
      <c r="J768" s="97"/>
      <c r="K768" s="96"/>
    </row>
    <row r="769" spans="1:11" ht="12.6" x14ac:dyDescent="0.25">
      <c r="A769" s="95"/>
      <c r="B769" s="97"/>
      <c r="C769" s="97"/>
      <c r="D769" s="96"/>
      <c r="E769" s="96"/>
      <c r="F769" s="97"/>
      <c r="G769" s="97"/>
      <c r="H769" s="96"/>
      <c r="I769" s="96"/>
      <c r="J769" s="97"/>
      <c r="K769" s="96"/>
    </row>
    <row r="770" spans="1:11" ht="12.6" x14ac:dyDescent="0.25">
      <c r="A770" s="95"/>
      <c r="B770" s="97"/>
      <c r="C770" s="97"/>
      <c r="D770" s="96"/>
      <c r="E770" s="96"/>
      <c r="F770" s="97"/>
      <c r="G770" s="97"/>
      <c r="H770" s="96"/>
      <c r="I770" s="96"/>
      <c r="J770" s="97"/>
      <c r="K770" s="96"/>
    </row>
    <row r="771" spans="1:11" ht="12.6" x14ac:dyDescent="0.25">
      <c r="A771" s="95"/>
      <c r="B771" s="97"/>
      <c r="C771" s="97"/>
      <c r="D771" s="96"/>
      <c r="E771" s="96"/>
      <c r="F771" s="97"/>
      <c r="G771" s="97"/>
      <c r="H771" s="96"/>
      <c r="I771" s="96"/>
      <c r="J771" s="97"/>
      <c r="K771" s="96"/>
    </row>
    <row r="772" spans="1:11" ht="12.6" x14ac:dyDescent="0.25">
      <c r="A772" s="95"/>
      <c r="B772" s="97"/>
      <c r="C772" s="97"/>
      <c r="D772" s="96"/>
      <c r="E772" s="96"/>
      <c r="F772" s="97"/>
      <c r="G772" s="97"/>
      <c r="H772" s="96"/>
      <c r="I772" s="96"/>
      <c r="J772" s="97"/>
      <c r="K772" s="96"/>
    </row>
    <row r="773" spans="1:11" ht="12.6" x14ac:dyDescent="0.25">
      <c r="A773" s="95"/>
      <c r="B773" s="97"/>
      <c r="C773" s="97"/>
      <c r="D773" s="96"/>
      <c r="E773" s="96"/>
      <c r="F773" s="97"/>
      <c r="G773" s="97"/>
      <c r="H773" s="96"/>
      <c r="I773" s="96"/>
      <c r="J773" s="97"/>
      <c r="K773" s="96"/>
    </row>
    <row r="774" spans="1:11" ht="12.6" x14ac:dyDescent="0.25">
      <c r="A774" s="95"/>
      <c r="B774" s="97"/>
      <c r="C774" s="97"/>
      <c r="D774" s="96"/>
      <c r="E774" s="96"/>
      <c r="F774" s="97"/>
      <c r="G774" s="97"/>
      <c r="H774" s="96"/>
      <c r="I774" s="96"/>
      <c r="J774" s="97"/>
      <c r="K774" s="96"/>
    </row>
    <row r="775" spans="1:11" ht="12.6" x14ac:dyDescent="0.25">
      <c r="A775" s="95"/>
      <c r="B775" s="97"/>
      <c r="C775" s="97"/>
      <c r="D775" s="96"/>
      <c r="E775" s="96"/>
      <c r="F775" s="97"/>
      <c r="G775" s="97"/>
      <c r="H775" s="96"/>
      <c r="I775" s="96"/>
      <c r="J775" s="97"/>
      <c r="K775" s="96"/>
    </row>
    <row r="776" spans="1:11" ht="12.6" x14ac:dyDescent="0.25">
      <c r="A776" s="95"/>
      <c r="B776" s="97"/>
      <c r="C776" s="97"/>
      <c r="D776" s="96"/>
      <c r="E776" s="96"/>
      <c r="F776" s="97"/>
      <c r="G776" s="97"/>
      <c r="H776" s="96"/>
      <c r="I776" s="96"/>
      <c r="J776" s="97"/>
      <c r="K776" s="96"/>
    </row>
    <row r="777" spans="1:11" ht="12.6" x14ac:dyDescent="0.25">
      <c r="A777" s="95"/>
      <c r="B777" s="97"/>
      <c r="C777" s="97"/>
      <c r="D777" s="96"/>
      <c r="E777" s="96"/>
      <c r="F777" s="97"/>
      <c r="G777" s="97"/>
      <c r="H777" s="96"/>
      <c r="I777" s="96"/>
      <c r="J777" s="97"/>
      <c r="K777" s="96"/>
    </row>
    <row r="778" spans="1:11" ht="12.6" x14ac:dyDescent="0.25">
      <c r="A778" s="95"/>
      <c r="B778" s="97"/>
      <c r="C778" s="97"/>
      <c r="D778" s="96"/>
      <c r="E778" s="96"/>
      <c r="F778" s="97"/>
      <c r="G778" s="97"/>
      <c r="H778" s="96"/>
      <c r="I778" s="96"/>
      <c r="J778" s="97"/>
      <c r="K778" s="96"/>
    </row>
    <row r="779" spans="1:11" ht="12.6" x14ac:dyDescent="0.25">
      <c r="A779" s="95"/>
      <c r="B779" s="97"/>
      <c r="C779" s="97"/>
      <c r="D779" s="96"/>
      <c r="E779" s="96"/>
      <c r="F779" s="97"/>
      <c r="G779" s="97"/>
      <c r="H779" s="96"/>
      <c r="I779" s="96"/>
      <c r="J779" s="97"/>
      <c r="K779" s="96"/>
    </row>
    <row r="780" spans="1:11" ht="12.6" x14ac:dyDescent="0.25">
      <c r="A780" s="95"/>
      <c r="B780" s="97"/>
      <c r="C780" s="97"/>
      <c r="D780" s="96"/>
      <c r="E780" s="96"/>
      <c r="F780" s="97"/>
      <c r="G780" s="97"/>
      <c r="H780" s="96"/>
      <c r="I780" s="96"/>
      <c r="J780" s="97"/>
      <c r="K780" s="96"/>
    </row>
    <row r="781" spans="1:11" ht="12.6" x14ac:dyDescent="0.25">
      <c r="A781" s="95"/>
      <c r="B781" s="97"/>
      <c r="C781" s="97"/>
      <c r="D781" s="96"/>
      <c r="E781" s="96"/>
      <c r="F781" s="97"/>
      <c r="G781" s="97"/>
      <c r="H781" s="96"/>
      <c r="I781" s="96"/>
      <c r="J781" s="97"/>
      <c r="K781" s="96"/>
    </row>
    <row r="782" spans="1:11" ht="12.6" x14ac:dyDescent="0.25">
      <c r="A782" s="95"/>
      <c r="B782" s="97"/>
      <c r="C782" s="97"/>
      <c r="D782" s="96"/>
      <c r="E782" s="96"/>
      <c r="F782" s="97"/>
      <c r="G782" s="97"/>
      <c r="H782" s="96"/>
      <c r="I782" s="96"/>
      <c r="J782" s="97"/>
      <c r="K782" s="96"/>
    </row>
    <row r="783" spans="1:11" ht="12.6" x14ac:dyDescent="0.25">
      <c r="A783" s="95"/>
      <c r="B783" s="97"/>
      <c r="C783" s="97"/>
      <c r="D783" s="96"/>
      <c r="E783" s="96"/>
      <c r="F783" s="97"/>
      <c r="G783" s="97"/>
      <c r="H783" s="96"/>
      <c r="I783" s="96"/>
      <c r="J783" s="97"/>
      <c r="K783" s="96"/>
    </row>
    <row r="784" spans="1:11" ht="12.6" x14ac:dyDescent="0.25">
      <c r="A784" s="95"/>
      <c r="B784" s="97"/>
      <c r="C784" s="97"/>
      <c r="D784" s="96"/>
      <c r="E784" s="96"/>
      <c r="F784" s="97"/>
      <c r="G784" s="97"/>
      <c r="H784" s="96"/>
      <c r="I784" s="96"/>
      <c r="J784" s="97"/>
      <c r="K784" s="96"/>
    </row>
    <row r="785" spans="1:11" ht="12.6" x14ac:dyDescent="0.25">
      <c r="A785" s="95"/>
      <c r="B785" s="97"/>
      <c r="C785" s="97"/>
      <c r="D785" s="96"/>
      <c r="E785" s="96"/>
      <c r="F785" s="97"/>
      <c r="G785" s="97"/>
      <c r="H785" s="96"/>
      <c r="I785" s="96"/>
      <c r="J785" s="97"/>
      <c r="K785" s="96"/>
    </row>
    <row r="786" spans="1:11" ht="12.6" x14ac:dyDescent="0.25">
      <c r="A786" s="95"/>
      <c r="B786" s="97"/>
      <c r="C786" s="97"/>
      <c r="D786" s="96"/>
      <c r="E786" s="96"/>
      <c r="F786" s="97"/>
      <c r="G786" s="97"/>
      <c r="H786" s="96"/>
      <c r="I786" s="96"/>
      <c r="J786" s="97"/>
      <c r="K786" s="96"/>
    </row>
    <row r="787" spans="1:11" ht="12.6" x14ac:dyDescent="0.25">
      <c r="A787" s="95"/>
      <c r="B787" s="97"/>
      <c r="C787" s="97"/>
      <c r="D787" s="96"/>
      <c r="E787" s="96"/>
      <c r="F787" s="97"/>
      <c r="G787" s="97"/>
      <c r="H787" s="96"/>
      <c r="I787" s="96"/>
      <c r="J787" s="97"/>
      <c r="K787" s="96"/>
    </row>
    <row r="788" spans="1:11" ht="12.6" x14ac:dyDescent="0.25">
      <c r="A788" s="95"/>
      <c r="B788" s="97"/>
      <c r="C788" s="97"/>
      <c r="D788" s="96"/>
      <c r="E788" s="96"/>
      <c r="F788" s="97"/>
      <c r="G788" s="97"/>
      <c r="H788" s="96"/>
      <c r="I788" s="96"/>
      <c r="J788" s="97"/>
      <c r="K788" s="96"/>
    </row>
    <row r="789" spans="1:11" ht="12.6" x14ac:dyDescent="0.25">
      <c r="A789" s="95"/>
      <c r="B789" s="97"/>
      <c r="C789" s="97"/>
      <c r="D789" s="96"/>
      <c r="E789" s="96"/>
      <c r="F789" s="97"/>
      <c r="G789" s="97"/>
      <c r="H789" s="96"/>
      <c r="I789" s="96"/>
      <c r="J789" s="97"/>
      <c r="K789" s="96"/>
    </row>
    <row r="790" spans="1:11" ht="12.6" x14ac:dyDescent="0.25">
      <c r="A790" s="95"/>
      <c r="B790" s="97"/>
      <c r="C790" s="97"/>
      <c r="D790" s="96"/>
      <c r="E790" s="96"/>
      <c r="F790" s="97"/>
      <c r="G790" s="97"/>
      <c r="H790" s="96"/>
      <c r="I790" s="96"/>
      <c r="J790" s="97"/>
      <c r="K790" s="96"/>
    </row>
    <row r="791" spans="1:11" ht="12.6" x14ac:dyDescent="0.25">
      <c r="A791" s="95"/>
      <c r="B791" s="97"/>
      <c r="C791" s="97"/>
      <c r="D791" s="96"/>
      <c r="E791" s="96"/>
      <c r="F791" s="97"/>
      <c r="G791" s="97"/>
      <c r="H791" s="96"/>
      <c r="I791" s="96"/>
      <c r="J791" s="97"/>
      <c r="K791" s="96"/>
    </row>
    <row r="792" spans="1:11" ht="12.6" x14ac:dyDescent="0.25">
      <c r="A792" s="95"/>
      <c r="B792" s="97"/>
      <c r="C792" s="97"/>
      <c r="D792" s="96"/>
      <c r="E792" s="96"/>
      <c r="F792" s="97"/>
      <c r="G792" s="97"/>
      <c r="H792" s="96"/>
      <c r="I792" s="96"/>
      <c r="J792" s="97"/>
      <c r="K792" s="96"/>
    </row>
    <row r="793" spans="1:11" ht="12.6" x14ac:dyDescent="0.25">
      <c r="A793" s="95"/>
      <c r="B793" s="97"/>
      <c r="C793" s="97"/>
      <c r="D793" s="96"/>
      <c r="E793" s="96"/>
      <c r="F793" s="97"/>
      <c r="G793" s="97"/>
      <c r="H793" s="96"/>
      <c r="I793" s="96"/>
      <c r="J793" s="97"/>
      <c r="K793" s="96"/>
    </row>
    <row r="794" spans="1:11" ht="12.6" x14ac:dyDescent="0.25">
      <c r="A794" s="95"/>
      <c r="B794" s="97"/>
      <c r="C794" s="97"/>
      <c r="D794" s="96"/>
      <c r="E794" s="96"/>
      <c r="F794" s="97"/>
      <c r="G794" s="97"/>
      <c r="H794" s="96"/>
      <c r="I794" s="96"/>
      <c r="J794" s="97"/>
      <c r="K794" s="96"/>
    </row>
    <row r="795" spans="1:11" ht="12.6" x14ac:dyDescent="0.25">
      <c r="A795" s="95"/>
      <c r="B795" s="97"/>
      <c r="C795" s="97"/>
      <c r="D795" s="96"/>
      <c r="E795" s="96"/>
      <c r="F795" s="97"/>
      <c r="G795" s="97"/>
      <c r="H795" s="96"/>
      <c r="I795" s="96"/>
      <c r="J795" s="97"/>
      <c r="K795" s="96"/>
    </row>
    <row r="796" spans="1:11" ht="12.6" x14ac:dyDescent="0.25">
      <c r="A796" s="95"/>
      <c r="B796" s="97"/>
      <c r="C796" s="97"/>
      <c r="D796" s="96"/>
      <c r="E796" s="96"/>
      <c r="F796" s="97"/>
      <c r="G796" s="97"/>
      <c r="H796" s="96"/>
      <c r="I796" s="96"/>
      <c r="J796" s="97"/>
      <c r="K796" s="96"/>
    </row>
    <row r="797" spans="1:11" ht="12.6" x14ac:dyDescent="0.25">
      <c r="A797" s="95"/>
      <c r="B797" s="97"/>
      <c r="C797" s="97"/>
      <c r="D797" s="96"/>
      <c r="E797" s="96"/>
      <c r="F797" s="97"/>
      <c r="G797" s="97"/>
      <c r="H797" s="96"/>
      <c r="I797" s="96"/>
      <c r="J797" s="97"/>
      <c r="K797" s="96"/>
    </row>
    <row r="798" spans="1:11" ht="12.6" x14ac:dyDescent="0.25">
      <c r="A798" s="95"/>
      <c r="B798" s="97"/>
      <c r="C798" s="97"/>
      <c r="D798" s="96"/>
      <c r="E798" s="96"/>
      <c r="F798" s="97"/>
      <c r="G798" s="97"/>
      <c r="H798" s="96"/>
      <c r="I798" s="96"/>
      <c r="J798" s="97"/>
      <c r="K798" s="96"/>
    </row>
    <row r="799" spans="1:11" ht="12.6" x14ac:dyDescent="0.25">
      <c r="A799" s="95"/>
      <c r="B799" s="97"/>
      <c r="C799" s="97"/>
      <c r="D799" s="96"/>
      <c r="E799" s="96"/>
      <c r="F799" s="97"/>
      <c r="G799" s="97"/>
      <c r="H799" s="96"/>
      <c r="I799" s="96"/>
      <c r="J799" s="97"/>
      <c r="K799" s="96"/>
    </row>
    <row r="800" spans="1:11" ht="12.6" x14ac:dyDescent="0.25">
      <c r="A800" s="95"/>
      <c r="B800" s="97"/>
      <c r="C800" s="97"/>
      <c r="D800" s="96"/>
      <c r="E800" s="96"/>
      <c r="F800" s="97"/>
      <c r="G800" s="97"/>
      <c r="H800" s="96"/>
      <c r="I800" s="96"/>
      <c r="J800" s="97"/>
      <c r="K800" s="96"/>
    </row>
    <row r="801" spans="1:11" ht="12.6" x14ac:dyDescent="0.25">
      <c r="A801" s="95"/>
      <c r="B801" s="97"/>
      <c r="C801" s="97"/>
      <c r="D801" s="96"/>
      <c r="E801" s="96"/>
      <c r="F801" s="97"/>
      <c r="G801" s="97"/>
      <c r="H801" s="96"/>
      <c r="I801" s="96"/>
      <c r="J801" s="97"/>
      <c r="K801" s="96"/>
    </row>
    <row r="802" spans="1:11" ht="12.6" x14ac:dyDescent="0.25">
      <c r="A802" s="95"/>
      <c r="B802" s="97"/>
      <c r="C802" s="97"/>
      <c r="D802" s="96"/>
      <c r="E802" s="96"/>
      <c r="F802" s="97"/>
      <c r="G802" s="97"/>
      <c r="H802" s="96"/>
      <c r="I802" s="96"/>
      <c r="J802" s="97"/>
      <c r="K802" s="96"/>
    </row>
    <row r="803" spans="1:11" ht="12.6" x14ac:dyDescent="0.25">
      <c r="A803" s="95"/>
      <c r="B803" s="97"/>
      <c r="C803" s="97"/>
      <c r="D803" s="96"/>
      <c r="E803" s="96"/>
      <c r="F803" s="97"/>
      <c r="G803" s="97"/>
      <c r="H803" s="96"/>
      <c r="I803" s="96"/>
      <c r="J803" s="97"/>
      <c r="K803" s="96"/>
    </row>
    <row r="804" spans="1:11" ht="12.6" x14ac:dyDescent="0.25">
      <c r="A804" s="95"/>
      <c r="B804" s="97"/>
      <c r="C804" s="97"/>
      <c r="D804" s="96"/>
      <c r="E804" s="96"/>
      <c r="F804" s="97"/>
      <c r="G804" s="97"/>
      <c r="H804" s="96"/>
      <c r="I804" s="96"/>
      <c r="J804" s="97"/>
      <c r="K804" s="96"/>
    </row>
    <row r="805" spans="1:11" ht="12.6" x14ac:dyDescent="0.25">
      <c r="A805" s="95"/>
      <c r="B805" s="97"/>
      <c r="C805" s="97"/>
      <c r="D805" s="96"/>
      <c r="E805" s="96"/>
      <c r="F805" s="97"/>
      <c r="G805" s="97"/>
      <c r="H805" s="96"/>
      <c r="I805" s="96"/>
      <c r="J805" s="97"/>
      <c r="K805" s="96"/>
    </row>
    <row r="806" spans="1:11" ht="12.6" x14ac:dyDescent="0.25">
      <c r="A806" s="95"/>
      <c r="B806" s="97"/>
      <c r="C806" s="97"/>
      <c r="D806" s="96"/>
      <c r="E806" s="96"/>
      <c r="F806" s="97"/>
      <c r="G806" s="97"/>
      <c r="H806" s="96"/>
      <c r="I806" s="96"/>
      <c r="J806" s="97"/>
      <c r="K806" s="96"/>
    </row>
    <row r="807" spans="1:11" ht="12.6" x14ac:dyDescent="0.25">
      <c r="A807" s="95"/>
      <c r="B807" s="97"/>
      <c r="C807" s="97"/>
      <c r="D807" s="96"/>
      <c r="E807" s="96"/>
      <c r="F807" s="97"/>
      <c r="G807" s="97"/>
      <c r="H807" s="96"/>
      <c r="I807" s="96"/>
      <c r="J807" s="97"/>
      <c r="K807" s="96"/>
    </row>
    <row r="808" spans="1:11" ht="12.6" x14ac:dyDescent="0.25">
      <c r="A808" s="95"/>
      <c r="B808" s="97"/>
      <c r="C808" s="97"/>
      <c r="D808" s="96"/>
      <c r="E808" s="96"/>
      <c r="F808" s="97"/>
      <c r="G808" s="97"/>
      <c r="H808" s="96"/>
      <c r="I808" s="96"/>
      <c r="J808" s="97"/>
      <c r="K808" s="96"/>
    </row>
    <row r="809" spans="1:11" ht="12.6" x14ac:dyDescent="0.25">
      <c r="A809" s="95"/>
      <c r="B809" s="97"/>
      <c r="C809" s="97"/>
      <c r="D809" s="96"/>
      <c r="E809" s="96"/>
      <c r="F809" s="97"/>
      <c r="G809" s="97"/>
      <c r="H809" s="96"/>
      <c r="I809" s="96"/>
      <c r="J809" s="97"/>
      <c r="K809" s="96"/>
    </row>
    <row r="810" spans="1:11" ht="12.6" x14ac:dyDescent="0.25">
      <c r="A810" s="95"/>
      <c r="B810" s="97"/>
      <c r="C810" s="97"/>
      <c r="D810" s="96"/>
      <c r="E810" s="96"/>
      <c r="F810" s="97"/>
      <c r="G810" s="97"/>
      <c r="H810" s="96"/>
      <c r="I810" s="96"/>
      <c r="J810" s="97"/>
      <c r="K810" s="96"/>
    </row>
    <row r="811" spans="1:11" ht="12.6" x14ac:dyDescent="0.25">
      <c r="A811" s="95"/>
      <c r="B811" s="97"/>
      <c r="C811" s="97"/>
      <c r="D811" s="96"/>
      <c r="E811" s="96"/>
      <c r="F811" s="97"/>
      <c r="G811" s="97"/>
      <c r="H811" s="96"/>
      <c r="I811" s="96"/>
      <c r="J811" s="97"/>
      <c r="K811" s="96"/>
    </row>
    <row r="812" spans="1:11" ht="12.6" x14ac:dyDescent="0.25">
      <c r="A812" s="95"/>
      <c r="B812" s="97"/>
      <c r="C812" s="97"/>
      <c r="D812" s="96"/>
      <c r="E812" s="96"/>
      <c r="F812" s="97"/>
      <c r="G812" s="97"/>
      <c r="H812" s="96"/>
      <c r="I812" s="96"/>
      <c r="J812" s="97"/>
      <c r="K812" s="96"/>
    </row>
    <row r="813" spans="1:11" ht="12.6" x14ac:dyDescent="0.25">
      <c r="A813" s="95"/>
      <c r="B813" s="97"/>
      <c r="C813" s="97"/>
      <c r="D813" s="96"/>
      <c r="E813" s="96"/>
      <c r="F813" s="97"/>
      <c r="G813" s="97"/>
      <c r="H813" s="96"/>
      <c r="I813" s="96"/>
      <c r="J813" s="97"/>
      <c r="K813" s="96"/>
    </row>
    <row r="814" spans="1:11" ht="12.6" x14ac:dyDescent="0.25">
      <c r="A814" s="95"/>
      <c r="B814" s="97"/>
      <c r="C814" s="97"/>
      <c r="D814" s="96"/>
      <c r="E814" s="96"/>
      <c r="F814" s="97"/>
      <c r="G814" s="97"/>
      <c r="H814" s="96"/>
      <c r="I814" s="96"/>
      <c r="J814" s="97"/>
      <c r="K814" s="96"/>
    </row>
    <row r="815" spans="1:11" ht="12.6" x14ac:dyDescent="0.25">
      <c r="A815" s="95"/>
      <c r="B815" s="97"/>
      <c r="C815" s="97"/>
      <c r="D815" s="96"/>
      <c r="E815" s="96"/>
      <c r="F815" s="97"/>
      <c r="G815" s="97"/>
      <c r="H815" s="96"/>
      <c r="I815" s="96"/>
      <c r="J815" s="97"/>
      <c r="K815" s="96"/>
    </row>
    <row r="816" spans="1:11" ht="12.6" x14ac:dyDescent="0.25">
      <c r="A816" s="95"/>
      <c r="B816" s="97"/>
      <c r="C816" s="97"/>
      <c r="D816" s="96"/>
      <c r="E816" s="96"/>
      <c r="F816" s="97"/>
      <c r="G816" s="97"/>
      <c r="H816" s="96"/>
      <c r="I816" s="96"/>
      <c r="J816" s="97"/>
      <c r="K816" s="96"/>
    </row>
    <row r="817" spans="1:11" ht="12.6" x14ac:dyDescent="0.25">
      <c r="A817" s="95"/>
      <c r="B817" s="97"/>
      <c r="C817" s="97"/>
      <c r="D817" s="96"/>
      <c r="E817" s="96"/>
      <c r="F817" s="97"/>
      <c r="G817" s="97"/>
      <c r="H817" s="96"/>
      <c r="I817" s="96"/>
      <c r="J817" s="97"/>
      <c r="K817" s="96"/>
    </row>
    <row r="818" spans="1:11" ht="12.6" x14ac:dyDescent="0.25">
      <c r="A818" s="95"/>
      <c r="B818" s="97"/>
      <c r="C818" s="97"/>
      <c r="D818" s="96"/>
      <c r="E818" s="96"/>
      <c r="F818" s="97"/>
      <c r="G818" s="97"/>
      <c r="H818" s="96"/>
      <c r="I818" s="96"/>
      <c r="J818" s="97"/>
      <c r="K818" s="96"/>
    </row>
    <row r="819" spans="1:11" ht="12.6" x14ac:dyDescent="0.25">
      <c r="A819" s="95"/>
      <c r="B819" s="97"/>
      <c r="C819" s="97"/>
      <c r="D819" s="96"/>
      <c r="E819" s="96"/>
      <c r="F819" s="97"/>
      <c r="G819" s="97"/>
      <c r="H819" s="96"/>
      <c r="I819" s="96"/>
      <c r="J819" s="97"/>
      <c r="K819" s="96"/>
    </row>
    <row r="820" spans="1:11" ht="12.6" x14ac:dyDescent="0.25">
      <c r="A820" s="95"/>
      <c r="B820" s="97"/>
      <c r="C820" s="97"/>
      <c r="D820" s="96"/>
      <c r="E820" s="96"/>
      <c r="F820" s="97"/>
      <c r="G820" s="97"/>
      <c r="H820" s="96"/>
      <c r="I820" s="96"/>
      <c r="J820" s="97"/>
      <c r="K820" s="96"/>
    </row>
    <row r="821" spans="1:11" ht="12.6" x14ac:dyDescent="0.25">
      <c r="A821" s="95"/>
      <c r="B821" s="97"/>
      <c r="C821" s="97"/>
      <c r="D821" s="96"/>
      <c r="E821" s="96"/>
      <c r="F821" s="97"/>
      <c r="G821" s="97"/>
      <c r="H821" s="96"/>
      <c r="I821" s="96"/>
      <c r="J821" s="97"/>
      <c r="K821" s="96"/>
    </row>
    <row r="822" spans="1:11" ht="12.6" x14ac:dyDescent="0.25">
      <c r="A822" s="95"/>
      <c r="B822" s="97"/>
      <c r="C822" s="97"/>
      <c r="D822" s="96"/>
      <c r="E822" s="96"/>
      <c r="F822" s="97"/>
      <c r="G822" s="97"/>
      <c r="H822" s="96"/>
      <c r="I822" s="96"/>
      <c r="J822" s="97"/>
      <c r="K822" s="96"/>
    </row>
    <row r="823" spans="1:11" ht="12.6" x14ac:dyDescent="0.25">
      <c r="A823" s="95"/>
      <c r="B823" s="97"/>
      <c r="C823" s="97"/>
      <c r="D823" s="96"/>
      <c r="E823" s="96"/>
      <c r="F823" s="97"/>
      <c r="G823" s="97"/>
      <c r="H823" s="96"/>
      <c r="I823" s="96"/>
      <c r="J823" s="97"/>
      <c r="K823" s="96"/>
    </row>
    <row r="824" spans="1:11" ht="12.6" x14ac:dyDescent="0.25">
      <c r="A824" s="95"/>
      <c r="B824" s="97"/>
      <c r="C824" s="97"/>
      <c r="D824" s="96"/>
      <c r="E824" s="96"/>
      <c r="F824" s="97"/>
      <c r="G824" s="97"/>
      <c r="H824" s="96"/>
      <c r="I824" s="96"/>
      <c r="J824" s="97"/>
      <c r="K824" s="96"/>
    </row>
    <row r="825" spans="1:11" ht="12.6" x14ac:dyDescent="0.25">
      <c r="A825" s="95"/>
      <c r="B825" s="97"/>
      <c r="C825" s="97"/>
      <c r="D825" s="96"/>
      <c r="E825" s="96"/>
      <c r="F825" s="97"/>
      <c r="G825" s="97"/>
      <c r="H825" s="96"/>
      <c r="I825" s="96"/>
      <c r="J825" s="97"/>
      <c r="K825" s="96"/>
    </row>
    <row r="826" spans="1:11" ht="12.6" x14ac:dyDescent="0.25">
      <c r="A826" s="95"/>
      <c r="B826" s="97"/>
      <c r="C826" s="97"/>
      <c r="D826" s="96"/>
      <c r="E826" s="96"/>
      <c r="F826" s="97"/>
      <c r="G826" s="97"/>
      <c r="H826" s="96"/>
      <c r="I826" s="96"/>
      <c r="J826" s="97"/>
      <c r="K826" s="96"/>
    </row>
    <row r="827" spans="1:11" ht="12.6" x14ac:dyDescent="0.25">
      <c r="A827" s="95"/>
      <c r="B827" s="97"/>
      <c r="C827" s="97"/>
      <c r="D827" s="96"/>
      <c r="E827" s="96"/>
      <c r="F827" s="97"/>
      <c r="G827" s="97"/>
      <c r="H827" s="96"/>
      <c r="I827" s="96"/>
      <c r="J827" s="97"/>
      <c r="K827" s="96"/>
    </row>
    <row r="828" spans="1:11" ht="12.6" x14ac:dyDescent="0.25">
      <c r="A828" s="95"/>
      <c r="B828" s="97"/>
      <c r="C828" s="97"/>
      <c r="D828" s="96"/>
      <c r="E828" s="96"/>
      <c r="F828" s="97"/>
      <c r="G828" s="97"/>
      <c r="H828" s="96"/>
      <c r="I828" s="96"/>
      <c r="J828" s="97"/>
      <c r="K828" s="96"/>
    </row>
    <row r="829" spans="1:11" ht="12.6" x14ac:dyDescent="0.25">
      <c r="A829" s="95"/>
      <c r="B829" s="97"/>
      <c r="C829" s="97"/>
      <c r="D829" s="96"/>
      <c r="E829" s="96"/>
      <c r="F829" s="97"/>
      <c r="G829" s="97"/>
      <c r="H829" s="96"/>
      <c r="I829" s="96"/>
      <c r="J829" s="97"/>
      <c r="K829" s="96"/>
    </row>
    <row r="830" spans="1:11" ht="12.6" x14ac:dyDescent="0.25">
      <c r="A830" s="95"/>
      <c r="B830" s="97"/>
      <c r="C830" s="97"/>
      <c r="D830" s="96"/>
      <c r="E830" s="96"/>
      <c r="F830" s="97"/>
      <c r="G830" s="97"/>
      <c r="H830" s="96"/>
      <c r="I830" s="96"/>
      <c r="J830" s="97"/>
      <c r="K830" s="96"/>
    </row>
    <row r="831" spans="1:11" ht="12.6" x14ac:dyDescent="0.25">
      <c r="A831" s="95"/>
      <c r="B831" s="97"/>
      <c r="C831" s="97"/>
      <c r="D831" s="96"/>
      <c r="E831" s="96"/>
      <c r="F831" s="97"/>
      <c r="G831" s="97"/>
      <c r="H831" s="96"/>
      <c r="I831" s="96"/>
      <c r="J831" s="97"/>
      <c r="K831" s="96"/>
    </row>
    <row r="832" spans="1:11" ht="12.6" x14ac:dyDescent="0.25">
      <c r="A832" s="95"/>
      <c r="B832" s="97"/>
      <c r="C832" s="97"/>
      <c r="D832" s="96"/>
      <c r="E832" s="96"/>
      <c r="F832" s="97"/>
      <c r="G832" s="97"/>
      <c r="H832" s="96"/>
      <c r="I832" s="96"/>
      <c r="J832" s="97"/>
      <c r="K832" s="96"/>
    </row>
    <row r="833" spans="1:11" ht="12.6" x14ac:dyDescent="0.25">
      <c r="A833" s="95"/>
      <c r="B833" s="97"/>
      <c r="C833" s="97"/>
      <c r="D833" s="96"/>
      <c r="E833" s="96"/>
      <c r="F833" s="97"/>
      <c r="G833" s="97"/>
      <c r="H833" s="96"/>
      <c r="I833" s="96"/>
      <c r="J833" s="97"/>
      <c r="K833" s="96"/>
    </row>
    <row r="834" spans="1:11" ht="12.6" x14ac:dyDescent="0.25">
      <c r="A834" s="95"/>
      <c r="B834" s="97"/>
      <c r="C834" s="97"/>
      <c r="D834" s="96"/>
      <c r="E834" s="96"/>
      <c r="F834" s="97"/>
      <c r="G834" s="97"/>
      <c r="H834" s="96"/>
      <c r="I834" s="96"/>
      <c r="J834" s="97"/>
      <c r="K834" s="96"/>
    </row>
    <row r="835" spans="1:11" ht="12.6" x14ac:dyDescent="0.25">
      <c r="A835" s="95"/>
      <c r="B835" s="97"/>
      <c r="C835" s="97"/>
      <c r="D835" s="96"/>
      <c r="E835" s="96"/>
      <c r="F835" s="97"/>
      <c r="G835" s="97"/>
      <c r="H835" s="96"/>
      <c r="I835" s="96"/>
      <c r="J835" s="97"/>
      <c r="K835" s="96"/>
    </row>
    <row r="836" spans="1:11" ht="12.6" x14ac:dyDescent="0.25">
      <c r="A836" s="95"/>
      <c r="B836" s="97"/>
      <c r="C836" s="97"/>
      <c r="D836" s="96"/>
      <c r="E836" s="96"/>
      <c r="F836" s="97"/>
      <c r="G836" s="97"/>
      <c r="H836" s="96"/>
      <c r="I836" s="96"/>
      <c r="J836" s="97"/>
      <c r="K836" s="96"/>
    </row>
    <row r="837" spans="1:11" ht="12.6" x14ac:dyDescent="0.25">
      <c r="A837" s="95"/>
      <c r="B837" s="97"/>
      <c r="C837" s="97"/>
      <c r="D837" s="96"/>
      <c r="E837" s="96"/>
      <c r="F837" s="97"/>
      <c r="G837" s="97"/>
      <c r="H837" s="96"/>
      <c r="I837" s="96"/>
      <c r="J837" s="97"/>
      <c r="K837" s="96"/>
    </row>
    <row r="838" spans="1:11" ht="12.6" x14ac:dyDescent="0.25">
      <c r="A838" s="95"/>
      <c r="B838" s="97"/>
      <c r="C838" s="97"/>
      <c r="D838" s="96"/>
      <c r="E838" s="96"/>
      <c r="F838" s="97"/>
      <c r="G838" s="97"/>
      <c r="H838" s="96"/>
      <c r="I838" s="96"/>
      <c r="J838" s="97"/>
      <c r="K838" s="96"/>
    </row>
    <row r="839" spans="1:11" ht="12.6" x14ac:dyDescent="0.25">
      <c r="A839" s="95"/>
      <c r="B839" s="97"/>
      <c r="C839" s="97"/>
      <c r="D839" s="96"/>
      <c r="E839" s="96"/>
      <c r="F839" s="97"/>
      <c r="G839" s="97"/>
      <c r="H839" s="96"/>
      <c r="I839" s="96"/>
      <c r="J839" s="97"/>
      <c r="K839" s="96"/>
    </row>
    <row r="840" spans="1:11" ht="12.6" x14ac:dyDescent="0.25">
      <c r="A840" s="95"/>
      <c r="B840" s="97"/>
      <c r="C840" s="97"/>
      <c r="D840" s="96"/>
      <c r="E840" s="96"/>
      <c r="F840" s="97"/>
      <c r="G840" s="97"/>
      <c r="H840" s="96"/>
      <c r="I840" s="96"/>
      <c r="J840" s="97"/>
      <c r="K840" s="96"/>
    </row>
    <row r="841" spans="1:11" ht="12.6" x14ac:dyDescent="0.25">
      <c r="A841" s="95"/>
      <c r="B841" s="97"/>
      <c r="C841" s="97"/>
      <c r="D841" s="96"/>
      <c r="E841" s="96"/>
      <c r="F841" s="97"/>
      <c r="G841" s="97"/>
      <c r="H841" s="96"/>
      <c r="I841" s="96"/>
      <c r="J841" s="97"/>
      <c r="K841" s="96"/>
    </row>
    <row r="842" spans="1:11" ht="12.6" x14ac:dyDescent="0.25">
      <c r="A842" s="95"/>
      <c r="B842" s="97"/>
      <c r="C842" s="97"/>
      <c r="D842" s="96"/>
      <c r="E842" s="96"/>
      <c r="F842" s="97"/>
      <c r="G842" s="97"/>
      <c r="H842" s="96"/>
      <c r="I842" s="96"/>
      <c r="J842" s="97"/>
      <c r="K842" s="96"/>
    </row>
    <row r="843" spans="1:11" ht="12.6" x14ac:dyDescent="0.25">
      <c r="A843" s="95"/>
      <c r="B843" s="97"/>
      <c r="C843" s="97"/>
      <c r="D843" s="96"/>
      <c r="E843" s="96"/>
      <c r="F843" s="97"/>
      <c r="G843" s="97"/>
      <c r="H843" s="96"/>
      <c r="I843" s="96"/>
      <c r="J843" s="97"/>
      <c r="K843" s="96"/>
    </row>
    <row r="844" spans="1:11" ht="12.6" x14ac:dyDescent="0.25">
      <c r="A844" s="95"/>
      <c r="B844" s="97"/>
      <c r="C844" s="97"/>
      <c r="D844" s="96"/>
      <c r="E844" s="96"/>
      <c r="F844" s="97"/>
      <c r="G844" s="97"/>
      <c r="H844" s="96"/>
      <c r="I844" s="96"/>
      <c r="J844" s="97"/>
      <c r="K844" s="96"/>
    </row>
    <row r="845" spans="1:11" ht="12.6" x14ac:dyDescent="0.25">
      <c r="A845" s="95"/>
      <c r="B845" s="97"/>
      <c r="C845" s="97"/>
      <c r="D845" s="96"/>
      <c r="E845" s="96"/>
      <c r="F845" s="97"/>
      <c r="G845" s="97"/>
      <c r="H845" s="96"/>
      <c r="I845" s="96"/>
      <c r="J845" s="97"/>
      <c r="K845" s="96"/>
    </row>
    <row r="846" spans="1:11" ht="12.6" x14ac:dyDescent="0.25">
      <c r="A846" s="95"/>
      <c r="B846" s="97"/>
      <c r="C846" s="97"/>
      <c r="D846" s="96"/>
      <c r="E846" s="96"/>
      <c r="F846" s="97"/>
      <c r="G846" s="97"/>
      <c r="H846" s="96"/>
      <c r="I846" s="96"/>
      <c r="J846" s="97"/>
      <c r="K846" s="96"/>
    </row>
    <row r="847" spans="1:11" ht="12.6" x14ac:dyDescent="0.25">
      <c r="A847" s="95"/>
      <c r="B847" s="97"/>
      <c r="C847" s="97"/>
      <c r="D847" s="96"/>
      <c r="E847" s="96"/>
      <c r="F847" s="97"/>
      <c r="G847" s="97"/>
      <c r="H847" s="96"/>
      <c r="I847" s="96"/>
      <c r="J847" s="97"/>
      <c r="K847" s="96"/>
    </row>
    <row r="848" spans="1:11" ht="12.6" x14ac:dyDescent="0.25">
      <c r="A848" s="95"/>
      <c r="B848" s="97"/>
      <c r="C848" s="97"/>
      <c r="D848" s="96"/>
      <c r="E848" s="96"/>
      <c r="F848" s="97"/>
      <c r="G848" s="97"/>
      <c r="H848" s="96"/>
      <c r="I848" s="96"/>
      <c r="J848" s="97"/>
      <c r="K848" s="96"/>
    </row>
    <row r="849" spans="1:11" ht="12.6" x14ac:dyDescent="0.25">
      <c r="A849" s="95"/>
      <c r="B849" s="97"/>
      <c r="C849" s="97"/>
      <c r="D849" s="96"/>
      <c r="E849" s="96"/>
      <c r="F849" s="97"/>
      <c r="G849" s="97"/>
      <c r="H849" s="96"/>
      <c r="I849" s="96"/>
      <c r="J849" s="97"/>
      <c r="K849" s="96"/>
    </row>
    <row r="850" spans="1:11" ht="12.6" x14ac:dyDescent="0.25">
      <c r="A850" s="95"/>
      <c r="B850" s="97"/>
      <c r="C850" s="97"/>
      <c r="D850" s="96"/>
      <c r="E850" s="96"/>
      <c r="F850" s="97"/>
      <c r="G850" s="97"/>
      <c r="H850" s="96"/>
      <c r="I850" s="96"/>
      <c r="J850" s="97"/>
      <c r="K850" s="96"/>
    </row>
    <row r="851" spans="1:11" ht="12.6" x14ac:dyDescent="0.25">
      <c r="A851" s="95"/>
      <c r="B851" s="97"/>
      <c r="C851" s="97"/>
      <c r="D851" s="96"/>
      <c r="E851" s="96"/>
      <c r="F851" s="97"/>
      <c r="G851" s="97"/>
      <c r="H851" s="96"/>
      <c r="I851" s="96"/>
      <c r="J851" s="97"/>
      <c r="K851" s="96"/>
    </row>
    <row r="852" spans="1:11" ht="12.6" x14ac:dyDescent="0.25">
      <c r="A852" s="95"/>
      <c r="B852" s="97"/>
      <c r="C852" s="97"/>
      <c r="D852" s="96"/>
      <c r="E852" s="96"/>
      <c r="F852" s="97"/>
      <c r="G852" s="97"/>
      <c r="H852" s="96"/>
      <c r="I852" s="96"/>
      <c r="J852" s="97"/>
      <c r="K852" s="96"/>
    </row>
    <row r="853" spans="1:11" ht="12.6" x14ac:dyDescent="0.25">
      <c r="A853" s="95"/>
      <c r="B853" s="97"/>
      <c r="C853" s="97"/>
      <c r="D853" s="96"/>
      <c r="E853" s="96"/>
      <c r="F853" s="97"/>
      <c r="G853" s="97"/>
      <c r="H853" s="96"/>
      <c r="I853" s="96"/>
      <c r="J853" s="97"/>
      <c r="K853" s="96"/>
    </row>
    <row r="854" spans="1:11" ht="12.6" x14ac:dyDescent="0.25">
      <c r="A854" s="95"/>
      <c r="B854" s="97"/>
      <c r="C854" s="97"/>
      <c r="D854" s="96"/>
      <c r="E854" s="96"/>
      <c r="F854" s="97"/>
      <c r="G854" s="97"/>
      <c r="H854" s="96"/>
      <c r="I854" s="96"/>
      <c r="J854" s="97"/>
      <c r="K854" s="96"/>
    </row>
    <row r="855" spans="1:11" ht="12.6" x14ac:dyDescent="0.25">
      <c r="A855" s="95"/>
      <c r="B855" s="97"/>
      <c r="C855" s="97"/>
      <c r="D855" s="96"/>
      <c r="E855" s="96"/>
      <c r="F855" s="97"/>
      <c r="G855" s="97"/>
      <c r="H855" s="96"/>
      <c r="I855" s="96"/>
      <c r="J855" s="97"/>
      <c r="K855" s="96"/>
    </row>
    <row r="856" spans="1:11" ht="12.6" x14ac:dyDescent="0.25">
      <c r="A856" s="95"/>
      <c r="B856" s="97"/>
      <c r="C856" s="97"/>
      <c r="D856" s="96"/>
      <c r="E856" s="96"/>
      <c r="F856" s="97"/>
      <c r="G856" s="97"/>
      <c r="H856" s="96"/>
      <c r="I856" s="96"/>
      <c r="J856" s="97"/>
      <c r="K856" s="96"/>
    </row>
    <row r="857" spans="1:11" ht="12.6" x14ac:dyDescent="0.25">
      <c r="A857" s="95"/>
      <c r="B857" s="97"/>
      <c r="C857" s="97"/>
      <c r="D857" s="96"/>
      <c r="E857" s="96"/>
      <c r="F857" s="97"/>
      <c r="G857" s="97"/>
      <c r="H857" s="96"/>
      <c r="I857" s="96"/>
      <c r="J857" s="97"/>
      <c r="K857" s="96"/>
    </row>
    <row r="858" spans="1:11" ht="12.6" x14ac:dyDescent="0.25">
      <c r="A858" s="95"/>
      <c r="B858" s="97"/>
      <c r="C858" s="97"/>
      <c r="D858" s="96"/>
      <c r="E858" s="96"/>
      <c r="F858" s="97"/>
      <c r="G858" s="97"/>
      <c r="H858" s="96"/>
      <c r="I858" s="96"/>
      <c r="J858" s="97"/>
      <c r="K858" s="96"/>
    </row>
    <row r="859" spans="1:11" ht="12.6" x14ac:dyDescent="0.25">
      <c r="A859" s="95"/>
      <c r="B859" s="97"/>
      <c r="C859" s="97"/>
      <c r="D859" s="96"/>
      <c r="E859" s="96"/>
      <c r="F859" s="97"/>
      <c r="G859" s="97"/>
      <c r="H859" s="96"/>
      <c r="I859" s="96"/>
      <c r="J859" s="97"/>
      <c r="K859" s="96"/>
    </row>
    <row r="860" spans="1:11" ht="12.6" x14ac:dyDescent="0.25">
      <c r="A860" s="95"/>
      <c r="B860" s="97"/>
      <c r="C860" s="97"/>
      <c r="D860" s="96"/>
      <c r="E860" s="96"/>
      <c r="F860" s="97"/>
      <c r="G860" s="97"/>
      <c r="H860" s="96"/>
      <c r="I860" s="96"/>
      <c r="J860" s="97"/>
      <c r="K860" s="96"/>
    </row>
    <row r="861" spans="1:11" ht="12.6" x14ac:dyDescent="0.25">
      <c r="A861" s="95"/>
      <c r="B861" s="97"/>
      <c r="C861" s="97"/>
      <c r="D861" s="96"/>
      <c r="E861" s="96"/>
      <c r="F861" s="97"/>
      <c r="G861" s="97"/>
      <c r="H861" s="96"/>
      <c r="I861" s="96"/>
      <c r="J861" s="97"/>
      <c r="K861" s="96"/>
    </row>
    <row r="862" spans="1:11" ht="12.6" x14ac:dyDescent="0.25">
      <c r="A862" s="95"/>
      <c r="B862" s="97"/>
      <c r="C862" s="97"/>
      <c r="D862" s="96"/>
      <c r="E862" s="96"/>
      <c r="F862" s="97"/>
      <c r="G862" s="97"/>
      <c r="H862" s="96"/>
      <c r="I862" s="96"/>
      <c r="J862" s="97"/>
      <c r="K862" s="96"/>
    </row>
    <row r="863" spans="1:11" ht="12.6" x14ac:dyDescent="0.25">
      <c r="A863" s="95"/>
      <c r="B863" s="97"/>
      <c r="C863" s="97"/>
      <c r="D863" s="96"/>
      <c r="E863" s="96"/>
      <c r="F863" s="97"/>
      <c r="G863" s="97"/>
      <c r="H863" s="96"/>
      <c r="I863" s="96"/>
      <c r="J863" s="97"/>
      <c r="K863" s="96"/>
    </row>
    <row r="864" spans="1:11" ht="12.6" x14ac:dyDescent="0.25">
      <c r="A864" s="95"/>
      <c r="B864" s="97"/>
      <c r="C864" s="97"/>
      <c r="D864" s="96"/>
      <c r="E864" s="96"/>
      <c r="F864" s="97"/>
      <c r="G864" s="97"/>
      <c r="H864" s="96"/>
      <c r="I864" s="96"/>
      <c r="J864" s="97"/>
      <c r="K864" s="96"/>
    </row>
    <row r="865" spans="1:11" ht="12.6" x14ac:dyDescent="0.25">
      <c r="A865" s="95"/>
      <c r="B865" s="97"/>
      <c r="C865" s="97"/>
      <c r="D865" s="96"/>
      <c r="E865" s="96"/>
      <c r="F865" s="97"/>
      <c r="G865" s="97"/>
      <c r="H865" s="96"/>
      <c r="I865" s="96"/>
      <c r="J865" s="97"/>
      <c r="K865" s="96"/>
    </row>
    <row r="866" spans="1:11" ht="12.6" x14ac:dyDescent="0.25">
      <c r="A866" s="95"/>
      <c r="B866" s="97"/>
      <c r="C866" s="97"/>
      <c r="D866" s="96"/>
      <c r="E866" s="96"/>
      <c r="F866" s="97"/>
      <c r="G866" s="97"/>
      <c r="H866" s="96"/>
      <c r="I866" s="96"/>
      <c r="J866" s="97"/>
      <c r="K866" s="96"/>
    </row>
    <row r="867" spans="1:11" ht="12.6" x14ac:dyDescent="0.25">
      <c r="A867" s="95"/>
      <c r="B867" s="97"/>
      <c r="C867" s="97"/>
      <c r="D867" s="96"/>
      <c r="E867" s="96"/>
      <c r="F867" s="97"/>
      <c r="G867" s="97"/>
      <c r="H867" s="96"/>
      <c r="I867" s="96"/>
      <c r="J867" s="97"/>
      <c r="K867" s="96"/>
    </row>
    <row r="868" spans="1:11" ht="12.6" x14ac:dyDescent="0.25">
      <c r="A868" s="95"/>
      <c r="B868" s="97"/>
      <c r="C868" s="97"/>
      <c r="D868" s="96"/>
      <c r="E868" s="96"/>
      <c r="F868" s="97"/>
      <c r="G868" s="97"/>
      <c r="H868" s="96"/>
      <c r="I868" s="96"/>
      <c r="J868" s="97"/>
      <c r="K868" s="96"/>
    </row>
    <row r="869" spans="1:11" ht="12.6" x14ac:dyDescent="0.25">
      <c r="A869" s="95"/>
      <c r="B869" s="97"/>
      <c r="C869" s="97"/>
      <c r="D869" s="96"/>
      <c r="E869" s="96"/>
      <c r="F869" s="97"/>
      <c r="G869" s="97"/>
      <c r="H869" s="96"/>
      <c r="I869" s="96"/>
      <c r="J869" s="97"/>
      <c r="K869" s="96"/>
    </row>
    <row r="870" spans="1:11" ht="12.6" x14ac:dyDescent="0.25">
      <c r="A870" s="95"/>
      <c r="B870" s="97"/>
      <c r="C870" s="97"/>
      <c r="D870" s="96"/>
      <c r="E870" s="96"/>
      <c r="F870" s="97"/>
      <c r="G870" s="97"/>
      <c r="H870" s="96"/>
      <c r="I870" s="96"/>
      <c r="J870" s="97"/>
      <c r="K870" s="96"/>
    </row>
    <row r="871" spans="1:11" ht="12.6" x14ac:dyDescent="0.25">
      <c r="A871" s="95"/>
      <c r="B871" s="97"/>
      <c r="C871" s="97"/>
      <c r="D871" s="96"/>
      <c r="E871" s="96"/>
      <c r="F871" s="97"/>
      <c r="G871" s="97"/>
      <c r="H871" s="96"/>
      <c r="I871" s="96"/>
      <c r="J871" s="97"/>
      <c r="K871" s="96"/>
    </row>
    <row r="872" spans="1:11" ht="12.6" x14ac:dyDescent="0.25">
      <c r="A872" s="95"/>
      <c r="B872" s="97"/>
      <c r="C872" s="97"/>
      <c r="D872" s="96"/>
      <c r="E872" s="96"/>
      <c r="F872" s="97"/>
      <c r="G872" s="97"/>
      <c r="H872" s="96"/>
      <c r="I872" s="96"/>
      <c r="J872" s="97"/>
      <c r="K872" s="96"/>
    </row>
    <row r="873" spans="1:11" ht="12.6" x14ac:dyDescent="0.25">
      <c r="A873" s="95"/>
      <c r="B873" s="97"/>
      <c r="C873" s="97"/>
      <c r="D873" s="96"/>
      <c r="E873" s="96"/>
      <c r="F873" s="97"/>
      <c r="G873" s="97"/>
      <c r="H873" s="96"/>
      <c r="I873" s="96"/>
      <c r="J873" s="97"/>
      <c r="K873" s="96"/>
    </row>
    <row r="874" spans="1:11" ht="12.6" x14ac:dyDescent="0.25">
      <c r="A874" s="95"/>
      <c r="B874" s="97"/>
      <c r="C874" s="97"/>
      <c r="D874" s="96"/>
      <c r="E874" s="96"/>
      <c r="F874" s="97"/>
      <c r="G874" s="97"/>
      <c r="H874" s="96"/>
      <c r="I874" s="96"/>
      <c r="J874" s="97"/>
      <c r="K874" s="96"/>
    </row>
    <row r="875" spans="1:11" ht="12.6" x14ac:dyDescent="0.25">
      <c r="A875" s="95"/>
      <c r="B875" s="97"/>
      <c r="C875" s="97"/>
      <c r="D875" s="96"/>
      <c r="E875" s="96"/>
      <c r="F875" s="97"/>
      <c r="G875" s="97"/>
      <c r="H875" s="96"/>
      <c r="I875" s="96"/>
      <c r="J875" s="97"/>
      <c r="K875" s="96"/>
    </row>
    <row r="876" spans="1:11" ht="12.6" x14ac:dyDescent="0.25">
      <c r="A876" s="95"/>
      <c r="B876" s="97"/>
      <c r="C876" s="97"/>
      <c r="D876" s="96"/>
      <c r="E876" s="96"/>
      <c r="F876" s="97"/>
      <c r="G876" s="97"/>
      <c r="H876" s="96"/>
      <c r="I876" s="96"/>
      <c r="J876" s="97"/>
      <c r="K876" s="96"/>
    </row>
    <row r="877" spans="1:11" ht="12.6" x14ac:dyDescent="0.25">
      <c r="A877" s="95"/>
      <c r="B877" s="97"/>
      <c r="C877" s="97"/>
      <c r="D877" s="96"/>
      <c r="E877" s="96"/>
      <c r="F877" s="97"/>
      <c r="G877" s="97"/>
      <c r="H877" s="96"/>
      <c r="I877" s="96"/>
      <c r="J877" s="97"/>
      <c r="K877" s="96"/>
    </row>
    <row r="878" spans="1:11" ht="12.6" x14ac:dyDescent="0.25">
      <c r="A878" s="95"/>
      <c r="B878" s="97"/>
      <c r="C878" s="97"/>
      <c r="D878" s="96"/>
      <c r="E878" s="96"/>
      <c r="F878" s="97"/>
      <c r="G878" s="97"/>
      <c r="H878" s="96"/>
      <c r="I878" s="96"/>
      <c r="J878" s="97"/>
      <c r="K878" s="96"/>
    </row>
    <row r="879" spans="1:11" ht="12.6" x14ac:dyDescent="0.25">
      <c r="A879" s="95"/>
      <c r="B879" s="97"/>
      <c r="C879" s="97"/>
      <c r="D879" s="96"/>
      <c r="E879" s="96"/>
      <c r="F879" s="97"/>
      <c r="G879" s="97"/>
      <c r="H879" s="96"/>
      <c r="I879" s="96"/>
      <c r="J879" s="97"/>
      <c r="K879" s="96"/>
    </row>
    <row r="880" spans="1:11" ht="12.6" x14ac:dyDescent="0.25">
      <c r="A880" s="95"/>
      <c r="B880" s="97"/>
      <c r="C880" s="97"/>
      <c r="D880" s="96"/>
      <c r="E880" s="96"/>
      <c r="F880" s="97"/>
      <c r="G880" s="97"/>
      <c r="H880" s="96"/>
      <c r="I880" s="96"/>
      <c r="J880" s="97"/>
      <c r="K880" s="96"/>
    </row>
    <row r="881" spans="1:11" ht="12.6" x14ac:dyDescent="0.25">
      <c r="A881" s="95"/>
      <c r="B881" s="97"/>
      <c r="C881" s="97"/>
      <c r="D881" s="96"/>
      <c r="E881" s="96"/>
      <c r="F881" s="97"/>
      <c r="G881" s="97"/>
      <c r="H881" s="96"/>
      <c r="I881" s="96"/>
      <c r="J881" s="97"/>
      <c r="K881" s="96"/>
    </row>
    <row r="882" spans="1:11" ht="12.6" x14ac:dyDescent="0.25">
      <c r="A882" s="95"/>
      <c r="B882" s="97"/>
      <c r="C882" s="97"/>
      <c r="D882" s="96"/>
      <c r="E882" s="96"/>
      <c r="F882" s="97"/>
      <c r="G882" s="97"/>
      <c r="H882" s="96"/>
      <c r="I882" s="96"/>
      <c r="J882" s="97"/>
      <c r="K882" s="96"/>
    </row>
    <row r="883" spans="1:11" ht="12.6" x14ac:dyDescent="0.25">
      <c r="A883" s="95"/>
      <c r="B883" s="97"/>
      <c r="C883" s="97"/>
      <c r="D883" s="96"/>
      <c r="E883" s="96"/>
      <c r="F883" s="97"/>
      <c r="G883" s="97"/>
      <c r="H883" s="96"/>
      <c r="I883" s="96"/>
      <c r="J883" s="97"/>
      <c r="K883" s="96"/>
    </row>
    <row r="884" spans="1:11" ht="12.6" x14ac:dyDescent="0.25">
      <c r="A884" s="95"/>
      <c r="B884" s="97"/>
      <c r="C884" s="97"/>
      <c r="D884" s="96"/>
      <c r="E884" s="96"/>
      <c r="F884" s="97"/>
      <c r="G884" s="97"/>
      <c r="H884" s="96"/>
      <c r="I884" s="96"/>
      <c r="J884" s="97"/>
      <c r="K884" s="96"/>
    </row>
    <row r="885" spans="1:11" ht="12.6" x14ac:dyDescent="0.25">
      <c r="A885" s="95"/>
      <c r="B885" s="97"/>
      <c r="C885" s="97"/>
      <c r="D885" s="96"/>
      <c r="E885" s="96"/>
      <c r="F885" s="97"/>
      <c r="G885" s="97"/>
      <c r="H885" s="96"/>
      <c r="I885" s="96"/>
      <c r="J885" s="97"/>
      <c r="K885" s="96"/>
    </row>
    <row r="886" spans="1:11" ht="12.6" x14ac:dyDescent="0.25">
      <c r="A886" s="95"/>
      <c r="B886" s="97"/>
      <c r="C886" s="97"/>
      <c r="D886" s="96"/>
      <c r="E886" s="96"/>
      <c r="F886" s="97"/>
      <c r="G886" s="97"/>
      <c r="H886" s="96"/>
      <c r="I886" s="96"/>
      <c r="J886" s="97"/>
      <c r="K886" s="96"/>
    </row>
    <row r="887" spans="1:11" ht="12.6" x14ac:dyDescent="0.25">
      <c r="A887" s="95"/>
      <c r="B887" s="97"/>
      <c r="C887" s="97"/>
      <c r="D887" s="96"/>
      <c r="E887" s="96"/>
      <c r="F887" s="97"/>
      <c r="G887" s="97"/>
      <c r="H887" s="96"/>
      <c r="I887" s="96"/>
      <c r="J887" s="97"/>
      <c r="K887" s="96"/>
    </row>
    <row r="888" spans="1:11" ht="12.6" x14ac:dyDescent="0.25">
      <c r="A888" s="95"/>
      <c r="B888" s="97"/>
      <c r="C888" s="97"/>
      <c r="D888" s="96"/>
      <c r="E888" s="96"/>
      <c r="F888" s="97"/>
      <c r="G888" s="97"/>
      <c r="H888" s="96"/>
      <c r="I888" s="96"/>
      <c r="J888" s="97"/>
      <c r="K888" s="96"/>
    </row>
    <row r="889" spans="1:11" ht="12.6" x14ac:dyDescent="0.25">
      <c r="A889" s="95"/>
      <c r="B889" s="97"/>
      <c r="C889" s="97"/>
      <c r="D889" s="96"/>
      <c r="E889" s="96"/>
      <c r="F889" s="97"/>
      <c r="G889" s="97"/>
      <c r="H889" s="96"/>
      <c r="I889" s="96"/>
      <c r="J889" s="97"/>
      <c r="K889" s="96"/>
    </row>
    <row r="890" spans="1:11" ht="12.6" x14ac:dyDescent="0.25">
      <c r="A890" s="95"/>
      <c r="B890" s="97"/>
      <c r="C890" s="97"/>
      <c r="D890" s="96"/>
      <c r="E890" s="96"/>
      <c r="F890" s="97"/>
      <c r="G890" s="97"/>
      <c r="H890" s="96"/>
      <c r="I890" s="96"/>
      <c r="J890" s="97"/>
      <c r="K890" s="96"/>
    </row>
    <row r="891" spans="1:11" ht="12.6" x14ac:dyDescent="0.25">
      <c r="A891" s="95"/>
      <c r="B891" s="97"/>
      <c r="C891" s="97"/>
      <c r="D891" s="96"/>
      <c r="E891" s="96"/>
      <c r="F891" s="97"/>
      <c r="G891" s="97"/>
      <c r="H891" s="96"/>
      <c r="I891" s="96"/>
      <c r="J891" s="97"/>
      <c r="K891" s="96"/>
    </row>
    <row r="892" spans="1:11" ht="12.6" x14ac:dyDescent="0.25">
      <c r="A892" s="95"/>
      <c r="B892" s="97"/>
      <c r="C892" s="97"/>
      <c r="D892" s="96"/>
      <c r="E892" s="96"/>
      <c r="F892" s="97"/>
      <c r="G892" s="97"/>
      <c r="H892" s="96"/>
      <c r="I892" s="96"/>
      <c r="J892" s="97"/>
      <c r="K892" s="96"/>
    </row>
    <row r="893" spans="1:11" ht="12.6" x14ac:dyDescent="0.25">
      <c r="A893" s="95"/>
      <c r="B893" s="97"/>
      <c r="C893" s="97"/>
      <c r="D893" s="96"/>
      <c r="E893" s="96"/>
      <c r="F893" s="97"/>
      <c r="G893" s="97"/>
      <c r="H893" s="96"/>
      <c r="I893" s="96"/>
      <c r="J893" s="97"/>
      <c r="K893" s="96"/>
    </row>
    <row r="894" spans="1:11" ht="12.6" x14ac:dyDescent="0.25">
      <c r="A894" s="95"/>
      <c r="B894" s="97"/>
      <c r="C894" s="97"/>
      <c r="D894" s="96"/>
      <c r="E894" s="96"/>
      <c r="F894" s="97"/>
      <c r="G894" s="97"/>
      <c r="H894" s="96"/>
      <c r="I894" s="96"/>
      <c r="J894" s="97"/>
      <c r="K894" s="96"/>
    </row>
    <row r="895" spans="1:11" ht="12.6" x14ac:dyDescent="0.25">
      <c r="A895" s="95"/>
      <c r="B895" s="97"/>
      <c r="C895" s="97"/>
      <c r="D895" s="96"/>
      <c r="E895" s="96"/>
      <c r="F895" s="97"/>
      <c r="G895" s="97"/>
      <c r="H895" s="96"/>
      <c r="I895" s="96"/>
      <c r="J895" s="97"/>
      <c r="K895" s="96"/>
    </row>
    <row r="896" spans="1:11" ht="12.6" x14ac:dyDescent="0.25">
      <c r="A896" s="95"/>
      <c r="B896" s="97"/>
      <c r="C896" s="97"/>
      <c r="D896" s="96"/>
      <c r="E896" s="96"/>
      <c r="F896" s="97"/>
      <c r="G896" s="97"/>
      <c r="H896" s="96"/>
      <c r="I896" s="96"/>
      <c r="J896" s="97"/>
      <c r="K896" s="96"/>
    </row>
    <row r="897" spans="1:11" ht="12.6" x14ac:dyDescent="0.25">
      <c r="A897" s="95"/>
      <c r="B897" s="97"/>
      <c r="C897" s="97"/>
      <c r="D897" s="96"/>
      <c r="E897" s="96"/>
      <c r="F897" s="97"/>
      <c r="G897" s="97"/>
      <c r="H897" s="96"/>
      <c r="I897" s="96"/>
      <c r="J897" s="97"/>
      <c r="K897" s="96"/>
    </row>
    <row r="898" spans="1:11" ht="12.6" x14ac:dyDescent="0.25">
      <c r="A898" s="95"/>
      <c r="B898" s="97"/>
      <c r="C898" s="97"/>
      <c r="D898" s="96"/>
      <c r="E898" s="96"/>
      <c r="F898" s="97"/>
      <c r="G898" s="97"/>
      <c r="H898" s="96"/>
      <c r="I898" s="96"/>
      <c r="J898" s="97"/>
      <c r="K898" s="96"/>
    </row>
    <row r="899" spans="1:11" ht="12.6" x14ac:dyDescent="0.25">
      <c r="A899" s="95"/>
      <c r="B899" s="97"/>
      <c r="C899" s="97"/>
      <c r="D899" s="96"/>
      <c r="E899" s="96"/>
      <c r="F899" s="97"/>
      <c r="G899" s="97"/>
      <c r="H899" s="96"/>
      <c r="I899" s="96"/>
      <c r="J899" s="97"/>
      <c r="K899" s="96"/>
    </row>
    <row r="900" spans="1:11" ht="12.6" x14ac:dyDescent="0.25">
      <c r="A900" s="95"/>
      <c r="B900" s="97"/>
      <c r="C900" s="97"/>
      <c r="D900" s="96"/>
      <c r="E900" s="96"/>
      <c r="F900" s="97"/>
      <c r="G900" s="97"/>
      <c r="H900" s="96"/>
      <c r="I900" s="96"/>
      <c r="J900" s="97"/>
      <c r="K900" s="96"/>
    </row>
    <row r="901" spans="1:11" ht="12.6" x14ac:dyDescent="0.25">
      <c r="A901" s="95"/>
      <c r="B901" s="97"/>
      <c r="C901" s="97"/>
      <c r="D901" s="96"/>
      <c r="E901" s="96"/>
      <c r="F901" s="97"/>
      <c r="G901" s="97"/>
      <c r="H901" s="96"/>
      <c r="I901" s="96"/>
      <c r="J901" s="97"/>
      <c r="K901" s="96"/>
    </row>
    <row r="902" spans="1:11" ht="12.6" x14ac:dyDescent="0.25">
      <c r="A902" s="95"/>
      <c r="B902" s="97"/>
      <c r="C902" s="97"/>
      <c r="D902" s="96"/>
      <c r="E902" s="96"/>
      <c r="F902" s="97"/>
      <c r="G902" s="97"/>
      <c r="H902" s="96"/>
      <c r="I902" s="96"/>
      <c r="J902" s="97"/>
      <c r="K902" s="96"/>
    </row>
    <row r="903" spans="1:11" ht="12.6" x14ac:dyDescent="0.25">
      <c r="A903" s="95"/>
      <c r="B903" s="97"/>
      <c r="C903" s="97"/>
      <c r="D903" s="96"/>
      <c r="E903" s="96"/>
      <c r="F903" s="97"/>
      <c r="G903" s="97"/>
      <c r="H903" s="96"/>
      <c r="I903" s="96"/>
      <c r="J903" s="97"/>
      <c r="K903" s="96"/>
    </row>
    <row r="904" spans="1:11" ht="12.6" x14ac:dyDescent="0.25">
      <c r="A904" s="95"/>
      <c r="B904" s="97"/>
      <c r="C904" s="97"/>
      <c r="D904" s="96"/>
      <c r="E904" s="96"/>
      <c r="F904" s="97"/>
      <c r="G904" s="97"/>
      <c r="H904" s="96"/>
      <c r="I904" s="96"/>
      <c r="J904" s="97"/>
      <c r="K904" s="96"/>
    </row>
    <row r="905" spans="1:11" ht="12.6" x14ac:dyDescent="0.25">
      <c r="A905" s="95"/>
      <c r="B905" s="97"/>
      <c r="C905" s="97"/>
      <c r="D905" s="96"/>
      <c r="E905" s="96"/>
      <c r="F905" s="97"/>
      <c r="G905" s="97"/>
      <c r="H905" s="96"/>
      <c r="I905" s="96"/>
      <c r="J905" s="97"/>
      <c r="K905" s="96"/>
    </row>
    <row r="906" spans="1:11" ht="12.6" x14ac:dyDescent="0.25">
      <c r="A906" s="95"/>
      <c r="B906" s="97"/>
      <c r="C906" s="97"/>
      <c r="D906" s="96"/>
      <c r="E906" s="96"/>
      <c r="F906" s="97"/>
      <c r="G906" s="97"/>
      <c r="H906" s="96"/>
      <c r="I906" s="96"/>
      <c r="J906" s="97"/>
      <c r="K906" s="96"/>
    </row>
    <row r="907" spans="1:11" ht="12.6" x14ac:dyDescent="0.25">
      <c r="A907" s="95"/>
      <c r="B907" s="97"/>
      <c r="C907" s="97"/>
      <c r="D907" s="96"/>
      <c r="E907" s="96"/>
      <c r="F907" s="97"/>
      <c r="G907" s="97"/>
      <c r="H907" s="96"/>
      <c r="I907" s="96"/>
      <c r="J907" s="97"/>
      <c r="K907" s="96"/>
    </row>
    <row r="908" spans="1:11" ht="12.6" x14ac:dyDescent="0.25">
      <c r="A908" s="95"/>
      <c r="B908" s="97"/>
      <c r="C908" s="97"/>
      <c r="D908" s="96"/>
      <c r="E908" s="96"/>
      <c r="F908" s="97"/>
      <c r="G908" s="97"/>
      <c r="H908" s="96"/>
      <c r="I908" s="96"/>
      <c r="J908" s="97"/>
      <c r="K908" s="96"/>
    </row>
    <row r="909" spans="1:11" ht="12.6" x14ac:dyDescent="0.25">
      <c r="A909" s="95"/>
      <c r="B909" s="97"/>
      <c r="C909" s="97"/>
      <c r="D909" s="96"/>
      <c r="E909" s="96"/>
      <c r="F909" s="97"/>
      <c r="G909" s="97"/>
      <c r="H909" s="96"/>
      <c r="I909" s="96"/>
      <c r="J909" s="97"/>
      <c r="K909" s="96"/>
    </row>
    <row r="910" spans="1:11" ht="12.6" x14ac:dyDescent="0.25">
      <c r="A910" s="95"/>
      <c r="B910" s="97"/>
      <c r="C910" s="97"/>
      <c r="D910" s="96"/>
      <c r="E910" s="96"/>
      <c r="F910" s="97"/>
      <c r="G910" s="97"/>
      <c r="H910" s="96"/>
      <c r="I910" s="96"/>
      <c r="J910" s="97"/>
      <c r="K910" s="96"/>
    </row>
    <row r="911" spans="1:11" ht="12.6" x14ac:dyDescent="0.25">
      <c r="A911" s="95"/>
      <c r="B911" s="97"/>
      <c r="C911" s="97"/>
      <c r="D911" s="96"/>
      <c r="E911" s="96"/>
      <c r="F911" s="97"/>
      <c r="G911" s="97"/>
      <c r="H911" s="96"/>
      <c r="I911" s="96"/>
      <c r="J911" s="97"/>
      <c r="K911" s="96"/>
    </row>
    <row r="912" spans="1:11" ht="12.6" x14ac:dyDescent="0.25">
      <c r="A912" s="95"/>
      <c r="B912" s="97"/>
      <c r="C912" s="97"/>
      <c r="D912" s="96"/>
      <c r="E912" s="96"/>
      <c r="F912" s="97"/>
      <c r="G912" s="97"/>
      <c r="H912" s="96"/>
      <c r="I912" s="96"/>
      <c r="J912" s="97"/>
      <c r="K912" s="96"/>
    </row>
    <row r="913" spans="1:11" ht="12.6" x14ac:dyDescent="0.25">
      <c r="A913" s="95"/>
      <c r="B913" s="97"/>
      <c r="C913" s="97"/>
      <c r="D913" s="96"/>
      <c r="E913" s="96"/>
      <c r="F913" s="97"/>
      <c r="G913" s="97"/>
      <c r="H913" s="96"/>
      <c r="I913" s="96"/>
      <c r="J913" s="97"/>
      <c r="K913" s="96"/>
    </row>
    <row r="914" spans="1:11" ht="12.6" x14ac:dyDescent="0.25">
      <c r="A914" s="95"/>
      <c r="B914" s="97"/>
      <c r="C914" s="97"/>
      <c r="D914" s="96"/>
      <c r="E914" s="96"/>
      <c r="F914" s="97"/>
      <c r="G914" s="97"/>
      <c r="H914" s="96"/>
      <c r="I914" s="96"/>
      <c r="J914" s="97"/>
      <c r="K914" s="96"/>
    </row>
    <row r="915" spans="1:11" ht="12.6" x14ac:dyDescent="0.25">
      <c r="A915" s="95"/>
      <c r="B915" s="97"/>
      <c r="C915" s="97"/>
      <c r="D915" s="96"/>
      <c r="E915" s="96"/>
      <c r="F915" s="97"/>
      <c r="G915" s="97"/>
      <c r="H915" s="96"/>
      <c r="I915" s="96"/>
      <c r="J915" s="97"/>
      <c r="K915" s="96"/>
    </row>
    <row r="916" spans="1:11" ht="12.6" x14ac:dyDescent="0.25">
      <c r="A916" s="95"/>
      <c r="B916" s="97"/>
      <c r="C916" s="97"/>
      <c r="D916" s="96"/>
      <c r="E916" s="96"/>
      <c r="F916" s="97"/>
      <c r="G916" s="97"/>
      <c r="H916" s="96"/>
      <c r="I916" s="96"/>
      <c r="J916" s="97"/>
      <c r="K916" s="96"/>
    </row>
    <row r="917" spans="1:11" ht="12.6" x14ac:dyDescent="0.25">
      <c r="A917" s="95"/>
      <c r="B917" s="97"/>
      <c r="C917" s="97"/>
      <c r="D917" s="96"/>
      <c r="E917" s="96"/>
      <c r="F917" s="97"/>
      <c r="G917" s="97"/>
      <c r="H917" s="96"/>
      <c r="I917" s="96"/>
      <c r="J917" s="97"/>
      <c r="K917" s="96"/>
    </row>
    <row r="918" spans="1:11" ht="12.6" x14ac:dyDescent="0.25">
      <c r="A918" s="95"/>
      <c r="B918" s="97"/>
      <c r="C918" s="97"/>
      <c r="D918" s="96"/>
      <c r="E918" s="96"/>
      <c r="F918" s="97"/>
      <c r="G918" s="97"/>
      <c r="H918" s="96"/>
      <c r="I918" s="96"/>
      <c r="J918" s="97"/>
      <c r="K918" s="96"/>
    </row>
    <row r="919" spans="1:11" ht="12.6" x14ac:dyDescent="0.25">
      <c r="A919" s="95"/>
      <c r="B919" s="97"/>
      <c r="C919" s="97"/>
      <c r="D919" s="96"/>
      <c r="E919" s="96"/>
      <c r="F919" s="97"/>
      <c r="G919" s="97"/>
      <c r="H919" s="96"/>
      <c r="I919" s="96"/>
      <c r="J919" s="97"/>
      <c r="K919" s="96"/>
    </row>
    <row r="920" spans="1:11" ht="12.6" x14ac:dyDescent="0.25">
      <c r="A920" s="95"/>
      <c r="B920" s="97"/>
      <c r="C920" s="97"/>
      <c r="D920" s="96"/>
      <c r="E920" s="96"/>
      <c r="F920" s="97"/>
      <c r="G920" s="97"/>
      <c r="H920" s="96"/>
      <c r="I920" s="96"/>
      <c r="J920" s="97"/>
      <c r="K920" s="96"/>
    </row>
    <row r="921" spans="1:11" ht="12.6" x14ac:dyDescent="0.25">
      <c r="A921" s="95"/>
      <c r="B921" s="97"/>
      <c r="C921" s="97"/>
      <c r="D921" s="96"/>
      <c r="E921" s="96"/>
      <c r="F921" s="97"/>
      <c r="G921" s="97"/>
      <c r="H921" s="96"/>
      <c r="I921" s="96"/>
      <c r="J921" s="97"/>
      <c r="K921" s="96"/>
    </row>
    <row r="922" spans="1:11" ht="12.6" x14ac:dyDescent="0.25">
      <c r="A922" s="95"/>
      <c r="B922" s="97"/>
      <c r="C922" s="97"/>
      <c r="D922" s="96"/>
      <c r="E922" s="96"/>
      <c r="F922" s="97"/>
      <c r="G922" s="97"/>
      <c r="H922" s="96"/>
      <c r="I922" s="96"/>
      <c r="J922" s="97"/>
      <c r="K922" s="96"/>
    </row>
    <row r="923" spans="1:11" ht="12.6" x14ac:dyDescent="0.25">
      <c r="A923" s="95"/>
      <c r="B923" s="97"/>
      <c r="C923" s="97"/>
      <c r="D923" s="96"/>
      <c r="E923" s="96"/>
      <c r="F923" s="97"/>
      <c r="G923" s="97"/>
      <c r="H923" s="96"/>
      <c r="I923" s="96"/>
      <c r="J923" s="97"/>
      <c r="K923" s="96"/>
    </row>
    <row r="924" spans="1:11" ht="12.6" x14ac:dyDescent="0.25">
      <c r="A924" s="95"/>
      <c r="B924" s="97"/>
      <c r="C924" s="97"/>
      <c r="D924" s="96"/>
      <c r="E924" s="96"/>
      <c r="F924" s="97"/>
      <c r="G924" s="97"/>
      <c r="H924" s="96"/>
      <c r="I924" s="96"/>
      <c r="J924" s="97"/>
      <c r="K924" s="96"/>
    </row>
    <row r="925" spans="1:11" ht="12.6" x14ac:dyDescent="0.25">
      <c r="A925" s="95"/>
      <c r="B925" s="97"/>
      <c r="C925" s="97"/>
      <c r="D925" s="96"/>
      <c r="E925" s="96"/>
      <c r="F925" s="97"/>
      <c r="G925" s="97"/>
      <c r="H925" s="96"/>
      <c r="I925" s="96"/>
      <c r="J925" s="97"/>
      <c r="K925" s="96"/>
    </row>
    <row r="926" spans="1:11" ht="12.6" x14ac:dyDescent="0.25">
      <c r="A926" s="95"/>
      <c r="B926" s="97"/>
      <c r="C926" s="97"/>
      <c r="D926" s="96"/>
      <c r="E926" s="96"/>
      <c r="F926" s="97"/>
      <c r="G926" s="97"/>
      <c r="H926" s="96"/>
      <c r="I926" s="96"/>
      <c r="J926" s="97"/>
      <c r="K926" s="96"/>
    </row>
    <row r="927" spans="1:11" ht="12.6" x14ac:dyDescent="0.25">
      <c r="A927" s="95"/>
      <c r="B927" s="97"/>
      <c r="C927" s="97"/>
      <c r="D927" s="96"/>
      <c r="E927" s="96"/>
      <c r="F927" s="97"/>
      <c r="G927" s="97"/>
      <c r="H927" s="96"/>
      <c r="I927" s="96"/>
      <c r="J927" s="97"/>
      <c r="K927" s="96"/>
    </row>
    <row r="928" spans="1:11" ht="12.6" x14ac:dyDescent="0.25">
      <c r="A928" s="95"/>
      <c r="B928" s="97"/>
      <c r="C928" s="97"/>
      <c r="D928" s="96"/>
      <c r="E928" s="96"/>
      <c r="F928" s="97"/>
      <c r="G928" s="97"/>
      <c r="H928" s="96"/>
      <c r="I928" s="96"/>
      <c r="J928" s="97"/>
      <c r="K928" s="96"/>
    </row>
    <row r="929" spans="1:11" ht="12.6" x14ac:dyDescent="0.25">
      <c r="A929" s="95"/>
      <c r="B929" s="97"/>
      <c r="C929" s="97"/>
      <c r="D929" s="96"/>
      <c r="E929" s="96"/>
      <c r="F929" s="97"/>
      <c r="G929" s="97"/>
      <c r="H929" s="96"/>
      <c r="I929" s="96"/>
      <c r="J929" s="97"/>
      <c r="K929" s="96"/>
    </row>
    <row r="930" spans="1:11" ht="12.6" x14ac:dyDescent="0.25">
      <c r="A930" s="95"/>
      <c r="B930" s="97"/>
      <c r="C930" s="97"/>
      <c r="D930" s="96"/>
      <c r="E930" s="96"/>
      <c r="F930" s="97"/>
      <c r="G930" s="97"/>
      <c r="H930" s="96"/>
      <c r="I930" s="96"/>
      <c r="J930" s="97"/>
      <c r="K930" s="96"/>
    </row>
    <row r="931" spans="1:11" ht="12.6" x14ac:dyDescent="0.25">
      <c r="A931" s="95"/>
      <c r="B931" s="97"/>
      <c r="C931" s="97"/>
      <c r="D931" s="96"/>
      <c r="E931" s="96"/>
      <c r="F931" s="97"/>
      <c r="G931" s="97"/>
      <c r="H931" s="96"/>
      <c r="I931" s="96"/>
      <c r="J931" s="97"/>
      <c r="K931" s="96"/>
    </row>
    <row r="932" spans="1:11" ht="12.6" x14ac:dyDescent="0.25">
      <c r="A932" s="95"/>
      <c r="B932" s="97"/>
      <c r="C932" s="97"/>
      <c r="D932" s="96"/>
      <c r="E932" s="96"/>
      <c r="F932" s="97"/>
      <c r="G932" s="97"/>
      <c r="H932" s="96"/>
      <c r="I932" s="96"/>
      <c r="J932" s="97"/>
      <c r="K932" s="96"/>
    </row>
    <row r="933" spans="1:11" ht="12.6" x14ac:dyDescent="0.25">
      <c r="A933" s="95"/>
      <c r="B933" s="97"/>
      <c r="C933" s="97"/>
      <c r="D933" s="96"/>
      <c r="E933" s="96"/>
      <c r="F933" s="97"/>
      <c r="G933" s="97"/>
      <c r="H933" s="96"/>
      <c r="I933" s="96"/>
      <c r="J933" s="97"/>
      <c r="K933" s="96"/>
    </row>
    <row r="934" spans="1:11" ht="12.6" x14ac:dyDescent="0.25">
      <c r="A934" s="95"/>
      <c r="B934" s="97"/>
      <c r="C934" s="97"/>
      <c r="D934" s="96"/>
      <c r="E934" s="96"/>
      <c r="F934" s="97"/>
      <c r="G934" s="97"/>
      <c r="H934" s="96"/>
      <c r="I934" s="96"/>
      <c r="J934" s="97"/>
      <c r="K934" s="96"/>
    </row>
    <row r="935" spans="1:11" ht="12.6" x14ac:dyDescent="0.25">
      <c r="A935" s="95"/>
      <c r="B935" s="97"/>
      <c r="C935" s="97"/>
      <c r="D935" s="96"/>
      <c r="E935" s="96"/>
      <c r="F935" s="97"/>
      <c r="G935" s="97"/>
      <c r="H935" s="96"/>
      <c r="I935" s="96"/>
      <c r="J935" s="97"/>
      <c r="K935" s="96"/>
    </row>
    <row r="936" spans="1:11" ht="12.6" x14ac:dyDescent="0.25">
      <c r="A936" s="95"/>
      <c r="B936" s="97"/>
      <c r="C936" s="97"/>
      <c r="D936" s="96"/>
      <c r="E936" s="96"/>
      <c r="F936" s="97"/>
      <c r="G936" s="97"/>
      <c r="H936" s="96"/>
      <c r="I936" s="96"/>
      <c r="J936" s="97"/>
      <c r="K936" s="96"/>
    </row>
    <row r="937" spans="1:11" ht="12.6" x14ac:dyDescent="0.25">
      <c r="A937" s="95"/>
      <c r="B937" s="97"/>
      <c r="C937" s="97"/>
      <c r="D937" s="96"/>
      <c r="E937" s="96"/>
      <c r="F937" s="97"/>
      <c r="G937" s="97"/>
      <c r="H937" s="96"/>
      <c r="I937" s="96"/>
      <c r="J937" s="97"/>
      <c r="K937" s="96"/>
    </row>
    <row r="938" spans="1:11" ht="12.6" x14ac:dyDescent="0.25">
      <c r="A938" s="95"/>
      <c r="B938" s="97"/>
      <c r="C938" s="97"/>
      <c r="D938" s="96"/>
      <c r="E938" s="96"/>
      <c r="F938" s="97"/>
      <c r="G938" s="97"/>
      <c r="H938" s="96"/>
      <c r="I938" s="96"/>
      <c r="J938" s="97"/>
      <c r="K938" s="96"/>
    </row>
    <row r="939" spans="1:11" ht="12.6" x14ac:dyDescent="0.25">
      <c r="A939" s="95"/>
      <c r="B939" s="97"/>
      <c r="C939" s="97"/>
      <c r="D939" s="96"/>
      <c r="E939" s="96"/>
      <c r="F939" s="97"/>
      <c r="G939" s="97"/>
      <c r="H939" s="96"/>
      <c r="I939" s="96"/>
      <c r="J939" s="97"/>
      <c r="K939" s="96"/>
    </row>
    <row r="940" spans="1:11" ht="12.6" x14ac:dyDescent="0.25">
      <c r="A940" s="95"/>
      <c r="B940" s="97"/>
      <c r="C940" s="97"/>
      <c r="D940" s="96"/>
      <c r="E940" s="96"/>
      <c r="F940" s="97"/>
      <c r="G940" s="97"/>
      <c r="H940" s="96"/>
      <c r="I940" s="96"/>
      <c r="J940" s="97"/>
      <c r="K940" s="96"/>
    </row>
    <row r="941" spans="1:11" ht="12.6" x14ac:dyDescent="0.25">
      <c r="A941" s="95"/>
      <c r="B941" s="97"/>
      <c r="C941" s="97"/>
      <c r="D941" s="96"/>
      <c r="E941" s="96"/>
      <c r="F941" s="97"/>
      <c r="G941" s="97"/>
      <c r="H941" s="96"/>
      <c r="I941" s="96"/>
      <c r="J941" s="97"/>
      <c r="K941" s="96"/>
    </row>
    <row r="942" spans="1:11" ht="12.6" x14ac:dyDescent="0.25">
      <c r="A942" s="95"/>
      <c r="B942" s="97"/>
      <c r="C942" s="97"/>
      <c r="D942" s="96"/>
      <c r="E942" s="96"/>
      <c r="F942" s="97"/>
      <c r="G942" s="97"/>
      <c r="H942" s="96"/>
      <c r="I942" s="96"/>
      <c r="J942" s="97"/>
      <c r="K942" s="96"/>
    </row>
    <row r="943" spans="1:11" ht="12.6" x14ac:dyDescent="0.25">
      <c r="A943" s="95"/>
      <c r="B943" s="97"/>
      <c r="C943" s="97"/>
      <c r="D943" s="96"/>
      <c r="E943" s="96"/>
      <c r="F943" s="97"/>
      <c r="G943" s="97"/>
      <c r="H943" s="96"/>
      <c r="I943" s="96"/>
      <c r="J943" s="97"/>
      <c r="K943" s="96"/>
    </row>
    <row r="944" spans="1:11" ht="12.6" x14ac:dyDescent="0.25">
      <c r="A944" s="95"/>
      <c r="B944" s="97"/>
      <c r="C944" s="97"/>
      <c r="D944" s="96"/>
      <c r="E944" s="96"/>
      <c r="F944" s="97"/>
      <c r="G944" s="97"/>
      <c r="H944" s="96"/>
      <c r="I944" s="96"/>
      <c r="J944" s="97"/>
      <c r="K944" s="96"/>
    </row>
    <row r="945" spans="1:11" ht="12.6" x14ac:dyDescent="0.25">
      <c r="A945" s="95"/>
      <c r="B945" s="97"/>
      <c r="C945" s="97"/>
      <c r="D945" s="96"/>
      <c r="E945" s="96"/>
      <c r="F945" s="97"/>
      <c r="G945" s="97"/>
      <c r="H945" s="96"/>
      <c r="I945" s="96"/>
      <c r="J945" s="97"/>
      <c r="K945" s="96"/>
    </row>
    <row r="946" spans="1:11" ht="12.6" x14ac:dyDescent="0.25">
      <c r="A946" s="95"/>
      <c r="B946" s="97"/>
      <c r="C946" s="97"/>
      <c r="D946" s="96"/>
      <c r="E946" s="96"/>
      <c r="F946" s="97"/>
      <c r="G946" s="97"/>
      <c r="H946" s="96"/>
      <c r="I946" s="96"/>
      <c r="J946" s="97"/>
      <c r="K946" s="96"/>
    </row>
    <row r="947" spans="1:11" ht="12.6" x14ac:dyDescent="0.25">
      <c r="A947" s="95"/>
      <c r="B947" s="97"/>
      <c r="C947" s="97"/>
      <c r="D947" s="96"/>
      <c r="E947" s="96"/>
      <c r="F947" s="97"/>
      <c r="G947" s="97"/>
      <c r="H947" s="96"/>
      <c r="I947" s="96"/>
      <c r="J947" s="97"/>
      <c r="K947" s="96"/>
    </row>
    <row r="948" spans="1:11" ht="12.6" x14ac:dyDescent="0.25">
      <c r="A948" s="95"/>
      <c r="B948" s="97"/>
      <c r="C948" s="97"/>
      <c r="D948" s="96"/>
      <c r="E948" s="96"/>
      <c r="F948" s="97"/>
      <c r="G948" s="97"/>
      <c r="H948" s="96"/>
      <c r="I948" s="96"/>
      <c r="J948" s="97"/>
      <c r="K948" s="96"/>
    </row>
    <row r="949" spans="1:11" ht="12.6" x14ac:dyDescent="0.25">
      <c r="A949" s="95"/>
      <c r="B949" s="97"/>
      <c r="C949" s="97"/>
      <c r="D949" s="96"/>
      <c r="E949" s="96"/>
      <c r="F949" s="97"/>
      <c r="G949" s="97"/>
      <c r="H949" s="96"/>
      <c r="I949" s="96"/>
      <c r="J949" s="97"/>
      <c r="K949" s="96"/>
    </row>
    <row r="950" spans="1:11" ht="12.6" x14ac:dyDescent="0.25">
      <c r="A950" s="95"/>
      <c r="B950" s="97"/>
      <c r="C950" s="97"/>
      <c r="D950" s="96"/>
      <c r="E950" s="96"/>
      <c r="F950" s="97"/>
      <c r="G950" s="97"/>
      <c r="H950" s="96"/>
      <c r="I950" s="96"/>
      <c r="J950" s="97"/>
      <c r="K950" s="96"/>
    </row>
    <row r="951" spans="1:11" ht="12.6" x14ac:dyDescent="0.25">
      <c r="A951" s="95"/>
      <c r="B951" s="97"/>
      <c r="C951" s="97"/>
      <c r="D951" s="96"/>
      <c r="E951" s="96"/>
      <c r="F951" s="97"/>
      <c r="G951" s="97"/>
      <c r="H951" s="96"/>
      <c r="I951" s="96"/>
      <c r="J951" s="97"/>
      <c r="K951" s="96"/>
    </row>
    <row r="952" spans="1:11" ht="12.6" x14ac:dyDescent="0.25">
      <c r="A952" s="95"/>
      <c r="B952" s="97"/>
      <c r="C952" s="97"/>
      <c r="D952" s="96"/>
      <c r="E952" s="96"/>
      <c r="F952" s="97"/>
      <c r="G952" s="97"/>
      <c r="H952" s="96"/>
      <c r="I952" s="96"/>
      <c r="J952" s="97"/>
      <c r="K952" s="96"/>
    </row>
    <row r="953" spans="1:11" ht="12.6" x14ac:dyDescent="0.25">
      <c r="A953" s="95"/>
      <c r="B953" s="97"/>
      <c r="C953" s="97"/>
      <c r="D953" s="96"/>
      <c r="E953" s="96"/>
      <c r="F953" s="97"/>
      <c r="G953" s="97"/>
      <c r="H953" s="96"/>
      <c r="I953" s="96"/>
      <c r="J953" s="97"/>
      <c r="K953" s="96"/>
    </row>
    <row r="954" spans="1:11" ht="12.6" x14ac:dyDescent="0.25">
      <c r="A954" s="95"/>
      <c r="B954" s="97"/>
      <c r="C954" s="97"/>
      <c r="D954" s="96"/>
      <c r="E954" s="96"/>
      <c r="F954" s="97"/>
      <c r="G954" s="97"/>
      <c r="H954" s="96"/>
      <c r="I954" s="96"/>
      <c r="J954" s="97"/>
      <c r="K954" s="96"/>
    </row>
    <row r="955" spans="1:11" ht="12.6" x14ac:dyDescent="0.25">
      <c r="A955" s="95"/>
      <c r="B955" s="97"/>
      <c r="C955" s="97"/>
      <c r="D955" s="96"/>
      <c r="E955" s="96"/>
      <c r="F955" s="97"/>
      <c r="G955" s="97"/>
      <c r="H955" s="96"/>
      <c r="I955" s="96"/>
      <c r="J955" s="97"/>
      <c r="K955" s="96"/>
    </row>
    <row r="956" spans="1:11" ht="12.6" x14ac:dyDescent="0.25">
      <c r="A956" s="95"/>
      <c r="B956" s="97"/>
      <c r="C956" s="97"/>
      <c r="D956" s="96"/>
      <c r="E956" s="96"/>
      <c r="F956" s="97"/>
      <c r="G956" s="97"/>
      <c r="H956" s="96"/>
      <c r="I956" s="96"/>
      <c r="J956" s="97"/>
      <c r="K956" s="96"/>
    </row>
    <row r="957" spans="1:11" ht="12.6" x14ac:dyDescent="0.25">
      <c r="A957" s="95"/>
      <c r="B957" s="97"/>
      <c r="C957" s="97"/>
      <c r="D957" s="96"/>
      <c r="E957" s="96"/>
      <c r="F957" s="97"/>
      <c r="G957" s="97"/>
      <c r="H957" s="96"/>
      <c r="I957" s="96"/>
      <c r="J957" s="97"/>
      <c r="K957" s="96"/>
    </row>
    <row r="958" spans="1:11" ht="12.6" x14ac:dyDescent="0.25">
      <c r="A958" s="95"/>
      <c r="B958" s="97"/>
      <c r="C958" s="97"/>
      <c r="D958" s="96"/>
      <c r="E958" s="96"/>
      <c r="F958" s="97"/>
      <c r="G958" s="97"/>
      <c r="H958" s="96"/>
      <c r="I958" s="96"/>
      <c r="J958" s="97"/>
      <c r="K958" s="96"/>
    </row>
    <row r="959" spans="1:11" ht="12.6" x14ac:dyDescent="0.25">
      <c r="A959" s="95"/>
      <c r="B959" s="97"/>
      <c r="C959" s="97"/>
      <c r="D959" s="96"/>
      <c r="E959" s="96"/>
      <c r="F959" s="97"/>
      <c r="G959" s="97"/>
      <c r="H959" s="96"/>
      <c r="I959" s="96"/>
      <c r="J959" s="97"/>
      <c r="K959" s="96"/>
    </row>
    <row r="960" spans="1:11" ht="12.6" x14ac:dyDescent="0.25">
      <c r="A960" s="95"/>
      <c r="B960" s="97"/>
      <c r="C960" s="97"/>
      <c r="D960" s="96"/>
      <c r="E960" s="96"/>
      <c r="F960" s="97"/>
      <c r="G960" s="97"/>
      <c r="H960" s="96"/>
      <c r="I960" s="96"/>
      <c r="J960" s="97"/>
      <c r="K960" s="96"/>
    </row>
    <row r="961" spans="1:11" ht="12.6" x14ac:dyDescent="0.25">
      <c r="A961" s="95"/>
      <c r="B961" s="97"/>
      <c r="C961" s="97"/>
      <c r="D961" s="96"/>
      <c r="E961" s="96"/>
      <c r="F961" s="97"/>
      <c r="G961" s="97"/>
      <c r="H961" s="96"/>
      <c r="I961" s="96"/>
      <c r="J961" s="97"/>
      <c r="K961" s="96"/>
    </row>
    <row r="962" spans="1:11" ht="12.6" x14ac:dyDescent="0.25">
      <c r="A962" s="95"/>
      <c r="B962" s="97"/>
      <c r="C962" s="97"/>
      <c r="D962" s="96"/>
      <c r="E962" s="96"/>
      <c r="F962" s="97"/>
      <c r="G962" s="97"/>
      <c r="H962" s="96"/>
      <c r="I962" s="96"/>
      <c r="J962" s="97"/>
      <c r="K962" s="96"/>
    </row>
    <row r="963" spans="1:11" ht="12.6" x14ac:dyDescent="0.25">
      <c r="A963" s="95"/>
      <c r="B963" s="97"/>
      <c r="C963" s="97"/>
      <c r="D963" s="96"/>
      <c r="E963" s="96"/>
      <c r="F963" s="97"/>
      <c r="G963" s="97"/>
      <c r="H963" s="96"/>
      <c r="I963" s="96"/>
      <c r="J963" s="97"/>
      <c r="K963" s="96"/>
    </row>
    <row r="964" spans="1:11" ht="12.6" x14ac:dyDescent="0.25">
      <c r="A964" s="95"/>
      <c r="B964" s="97"/>
      <c r="C964" s="97"/>
      <c r="D964" s="96"/>
      <c r="E964" s="96"/>
      <c r="F964" s="97"/>
      <c r="G964" s="97"/>
      <c r="H964" s="96"/>
      <c r="I964" s="96"/>
      <c r="J964" s="97"/>
      <c r="K964" s="96"/>
    </row>
    <row r="965" spans="1:11" ht="12.6" x14ac:dyDescent="0.25">
      <c r="A965" s="95"/>
      <c r="B965" s="97"/>
      <c r="C965" s="97"/>
      <c r="D965" s="96"/>
      <c r="E965" s="96"/>
      <c r="F965" s="97"/>
      <c r="G965" s="97"/>
      <c r="H965" s="96"/>
      <c r="I965" s="96"/>
      <c r="J965" s="97"/>
      <c r="K965" s="96"/>
    </row>
    <row r="966" spans="1:11" ht="12.6" x14ac:dyDescent="0.25">
      <c r="A966" s="95"/>
      <c r="B966" s="97"/>
      <c r="C966" s="97"/>
      <c r="D966" s="96"/>
      <c r="E966" s="96"/>
      <c r="F966" s="97"/>
      <c r="G966" s="97"/>
      <c r="H966" s="96"/>
      <c r="I966" s="96"/>
      <c r="J966" s="97"/>
      <c r="K966" s="96"/>
    </row>
    <row r="967" spans="1:11" ht="12.6" x14ac:dyDescent="0.25">
      <c r="A967" s="95"/>
      <c r="B967" s="97"/>
      <c r="C967" s="97"/>
      <c r="D967" s="96"/>
      <c r="E967" s="96"/>
      <c r="F967" s="97"/>
      <c r="G967" s="97"/>
      <c r="H967" s="96"/>
      <c r="I967" s="96"/>
      <c r="J967" s="97"/>
      <c r="K967" s="96"/>
    </row>
    <row r="968" spans="1:11" ht="12.6" x14ac:dyDescent="0.25">
      <c r="A968" s="95"/>
      <c r="B968" s="97"/>
      <c r="C968" s="97"/>
      <c r="D968" s="96"/>
      <c r="E968" s="96"/>
      <c r="F968" s="97"/>
      <c r="G968" s="97"/>
      <c r="H968" s="96"/>
      <c r="I968" s="96"/>
      <c r="J968" s="97"/>
      <c r="K968" s="96"/>
    </row>
    <row r="969" spans="1:11" ht="12.6" x14ac:dyDescent="0.25">
      <c r="A969" s="95"/>
      <c r="B969" s="97"/>
      <c r="C969" s="97"/>
      <c r="D969" s="96"/>
      <c r="E969" s="96"/>
      <c r="F969" s="97"/>
      <c r="G969" s="97"/>
      <c r="H969" s="96"/>
      <c r="I969" s="96"/>
      <c r="J969" s="97"/>
      <c r="K969" s="96"/>
    </row>
    <row r="970" spans="1:11" ht="12.6" x14ac:dyDescent="0.25">
      <c r="A970" s="95"/>
      <c r="B970" s="97"/>
      <c r="C970" s="97"/>
      <c r="D970" s="96"/>
      <c r="E970" s="96"/>
      <c r="F970" s="97"/>
      <c r="G970" s="97"/>
      <c r="H970" s="96"/>
      <c r="I970" s="96"/>
      <c r="J970" s="97"/>
      <c r="K970" s="96"/>
    </row>
    <row r="971" spans="1:11" ht="12.6" x14ac:dyDescent="0.25">
      <c r="A971" s="95"/>
      <c r="B971" s="97"/>
      <c r="C971" s="97"/>
      <c r="D971" s="96"/>
      <c r="E971" s="96"/>
      <c r="F971" s="97"/>
      <c r="G971" s="97"/>
      <c r="H971" s="96"/>
      <c r="I971" s="96"/>
      <c r="J971" s="97"/>
      <c r="K971" s="96"/>
    </row>
    <row r="972" spans="1:11" ht="12.6" x14ac:dyDescent="0.25">
      <c r="A972" s="95"/>
      <c r="B972" s="97"/>
      <c r="C972" s="97"/>
      <c r="D972" s="96"/>
      <c r="E972" s="96"/>
      <c r="F972" s="97"/>
      <c r="G972" s="97"/>
      <c r="H972" s="96"/>
      <c r="I972" s="96"/>
      <c r="J972" s="97"/>
      <c r="K972" s="96"/>
    </row>
    <row r="973" spans="1:11" ht="12.6" x14ac:dyDescent="0.25">
      <c r="A973" s="95"/>
      <c r="B973" s="97"/>
      <c r="C973" s="97"/>
      <c r="D973" s="96"/>
      <c r="E973" s="96"/>
      <c r="F973" s="97"/>
      <c r="G973" s="97"/>
      <c r="H973" s="96"/>
      <c r="I973" s="96"/>
      <c r="J973" s="97"/>
      <c r="K973" s="96"/>
    </row>
    <row r="974" spans="1:11" ht="12.6" x14ac:dyDescent="0.25">
      <c r="A974" s="95"/>
      <c r="B974" s="97"/>
      <c r="C974" s="97"/>
      <c r="D974" s="96"/>
      <c r="E974" s="96"/>
      <c r="F974" s="97"/>
      <c r="G974" s="97"/>
      <c r="H974" s="96"/>
      <c r="I974" s="96"/>
      <c r="J974" s="97"/>
      <c r="K974" s="96"/>
    </row>
    <row r="975" spans="1:11" ht="12.6" x14ac:dyDescent="0.25">
      <c r="A975" s="95"/>
      <c r="B975" s="97"/>
      <c r="C975" s="97"/>
      <c r="D975" s="96"/>
      <c r="E975" s="96"/>
      <c r="F975" s="97"/>
      <c r="G975" s="97"/>
      <c r="H975" s="96"/>
      <c r="I975" s="96"/>
      <c r="J975" s="97"/>
      <c r="K975" s="96"/>
    </row>
    <row r="976" spans="1:11" ht="12.6" x14ac:dyDescent="0.25">
      <c r="A976" s="95"/>
      <c r="B976" s="97"/>
      <c r="C976" s="97"/>
      <c r="D976" s="96"/>
      <c r="E976" s="96"/>
      <c r="F976" s="97"/>
      <c r="G976" s="97"/>
      <c r="H976" s="96"/>
      <c r="I976" s="96"/>
      <c r="J976" s="97"/>
      <c r="K976" s="96"/>
    </row>
    <row r="977" spans="1:11" ht="12.6" x14ac:dyDescent="0.25">
      <c r="A977" s="95"/>
      <c r="B977" s="97"/>
      <c r="C977" s="97"/>
      <c r="D977" s="96"/>
      <c r="E977" s="96"/>
      <c r="F977" s="97"/>
      <c r="G977" s="97"/>
      <c r="H977" s="96"/>
      <c r="I977" s="96"/>
      <c r="J977" s="97"/>
      <c r="K977" s="96"/>
    </row>
    <row r="978" spans="1:11" ht="12.6" x14ac:dyDescent="0.25">
      <c r="A978" s="95"/>
      <c r="B978" s="97"/>
      <c r="C978" s="97"/>
      <c r="D978" s="96"/>
      <c r="E978" s="96"/>
      <c r="F978" s="97"/>
      <c r="G978" s="97"/>
      <c r="H978" s="96"/>
      <c r="I978" s="96"/>
      <c r="J978" s="97"/>
      <c r="K978" s="96"/>
    </row>
    <row r="979" spans="1:11" ht="12.6" x14ac:dyDescent="0.25">
      <c r="A979" s="95"/>
      <c r="B979" s="97"/>
      <c r="C979" s="97"/>
      <c r="D979" s="96"/>
      <c r="E979" s="96"/>
      <c r="F979" s="97"/>
      <c r="G979" s="97"/>
      <c r="H979" s="96"/>
      <c r="I979" s="96"/>
      <c r="J979" s="97"/>
      <c r="K979" s="96"/>
    </row>
    <row r="980" spans="1:11" ht="12.6" x14ac:dyDescent="0.25">
      <c r="A980" s="95"/>
      <c r="B980" s="97"/>
      <c r="C980" s="97"/>
      <c r="D980" s="96"/>
      <c r="E980" s="96"/>
      <c r="F980" s="97"/>
      <c r="G980" s="97"/>
      <c r="H980" s="96"/>
      <c r="I980" s="96"/>
      <c r="J980" s="97"/>
      <c r="K980" s="96"/>
    </row>
    <row r="981" spans="1:11" ht="12.6" x14ac:dyDescent="0.25">
      <c r="A981" s="95"/>
      <c r="B981" s="97"/>
      <c r="C981" s="97"/>
      <c r="D981" s="96"/>
      <c r="E981" s="96"/>
      <c r="F981" s="97"/>
      <c r="G981" s="97"/>
      <c r="H981" s="96"/>
      <c r="I981" s="96"/>
      <c r="J981" s="97"/>
      <c r="K981" s="96"/>
    </row>
    <row r="982" spans="1:11" ht="12.6" x14ac:dyDescent="0.25">
      <c r="A982" s="95"/>
      <c r="B982" s="97"/>
      <c r="C982" s="97"/>
      <c r="D982" s="96"/>
      <c r="E982" s="96"/>
      <c r="F982" s="97"/>
      <c r="G982" s="97"/>
      <c r="H982" s="96"/>
      <c r="I982" s="96"/>
      <c r="J982" s="97"/>
      <c r="K982" s="96"/>
    </row>
    <row r="983" spans="1:11" ht="12.6" x14ac:dyDescent="0.25">
      <c r="A983" s="95"/>
      <c r="B983" s="97"/>
      <c r="C983" s="97"/>
      <c r="D983" s="96"/>
      <c r="E983" s="96"/>
      <c r="F983" s="97"/>
      <c r="G983" s="97"/>
      <c r="H983" s="96"/>
      <c r="I983" s="96"/>
      <c r="J983" s="97"/>
      <c r="K983" s="96"/>
    </row>
    <row r="984" spans="1:11" ht="12.6" x14ac:dyDescent="0.25">
      <c r="A984" s="95"/>
      <c r="B984" s="97"/>
      <c r="C984" s="97"/>
      <c r="D984" s="96"/>
      <c r="E984" s="96"/>
      <c r="F984" s="97"/>
      <c r="G984" s="97"/>
      <c r="H984" s="96"/>
      <c r="I984" s="96"/>
      <c r="J984" s="97"/>
      <c r="K984" s="96"/>
    </row>
    <row r="985" spans="1:11" ht="12.6" x14ac:dyDescent="0.25">
      <c r="A985" s="95"/>
      <c r="B985" s="97"/>
      <c r="C985" s="97"/>
      <c r="D985" s="96"/>
      <c r="E985" s="96"/>
      <c r="F985" s="97"/>
      <c r="G985" s="97"/>
      <c r="H985" s="96"/>
      <c r="I985" s="96"/>
      <c r="J985" s="97"/>
      <c r="K985" s="96"/>
    </row>
    <row r="986" spans="1:11" ht="12.6" x14ac:dyDescent="0.25">
      <c r="A986" s="95"/>
      <c r="B986" s="97"/>
      <c r="C986" s="97"/>
      <c r="D986" s="96"/>
      <c r="E986" s="96"/>
      <c r="F986" s="97"/>
      <c r="G986" s="97"/>
      <c r="H986" s="96"/>
      <c r="I986" s="96"/>
      <c r="J986" s="97"/>
      <c r="K986" s="96"/>
    </row>
    <row r="987" spans="1:11" ht="12.6" x14ac:dyDescent="0.25">
      <c r="A987" s="95"/>
      <c r="B987" s="97"/>
      <c r="C987" s="97"/>
      <c r="D987" s="96"/>
      <c r="E987" s="96"/>
      <c r="F987" s="97"/>
      <c r="G987" s="97"/>
      <c r="H987" s="96"/>
      <c r="I987" s="96"/>
      <c r="J987" s="97"/>
      <c r="K987" s="96"/>
    </row>
    <row r="988" spans="1:11" ht="12.6" x14ac:dyDescent="0.25">
      <c r="A988" s="95"/>
      <c r="B988" s="97"/>
      <c r="C988" s="97"/>
      <c r="D988" s="96"/>
      <c r="E988" s="96"/>
      <c r="F988" s="97"/>
      <c r="G988" s="97"/>
      <c r="H988" s="96"/>
      <c r="I988" s="96"/>
      <c r="J988" s="97"/>
      <c r="K988" s="96"/>
    </row>
    <row r="989" spans="1:11" ht="12.6" x14ac:dyDescent="0.25">
      <c r="A989" s="95"/>
      <c r="B989" s="97"/>
      <c r="C989" s="97"/>
      <c r="D989" s="96"/>
      <c r="E989" s="96"/>
      <c r="F989" s="97"/>
      <c r="G989" s="97"/>
      <c r="H989" s="96"/>
      <c r="I989" s="96"/>
      <c r="J989" s="97"/>
      <c r="K989" s="96"/>
    </row>
    <row r="990" spans="1:11" ht="12.6" x14ac:dyDescent="0.25">
      <c r="A990" s="95"/>
      <c r="B990" s="97"/>
      <c r="C990" s="97"/>
      <c r="D990" s="96"/>
      <c r="E990" s="96"/>
      <c r="F990" s="97"/>
      <c r="G990" s="97"/>
      <c r="H990" s="96"/>
      <c r="I990" s="96"/>
      <c r="J990" s="97"/>
      <c r="K990" s="96"/>
    </row>
    <row r="991" spans="1:11" ht="12.6" x14ac:dyDescent="0.25">
      <c r="A991" s="95"/>
      <c r="B991" s="97"/>
      <c r="C991" s="97"/>
      <c r="D991" s="96"/>
      <c r="E991" s="96"/>
      <c r="F991" s="97"/>
      <c r="G991" s="97"/>
      <c r="H991" s="96"/>
      <c r="I991" s="96"/>
      <c r="J991" s="97"/>
      <c r="K991" s="96"/>
    </row>
    <row r="992" spans="1:11" ht="12.6" x14ac:dyDescent="0.25">
      <c r="A992" s="95"/>
      <c r="B992" s="97"/>
      <c r="C992" s="97"/>
      <c r="D992" s="96"/>
      <c r="E992" s="96"/>
      <c r="F992" s="97"/>
      <c r="G992" s="97"/>
      <c r="H992" s="96"/>
      <c r="I992" s="96"/>
      <c r="J992" s="97"/>
      <c r="K992" s="96"/>
    </row>
    <row r="993" spans="1:11" ht="12.6" x14ac:dyDescent="0.25">
      <c r="A993" s="95"/>
      <c r="B993" s="97"/>
      <c r="C993" s="97"/>
      <c r="D993" s="96"/>
      <c r="E993" s="96"/>
      <c r="F993" s="97"/>
      <c r="G993" s="97"/>
      <c r="H993" s="96"/>
      <c r="I993" s="96"/>
      <c r="J993" s="97"/>
      <c r="K993" s="96"/>
    </row>
    <row r="994" spans="1:11" ht="12.6" x14ac:dyDescent="0.25">
      <c r="A994" s="95"/>
      <c r="B994" s="97"/>
      <c r="C994" s="97"/>
      <c r="D994" s="96"/>
      <c r="E994" s="96"/>
      <c r="F994" s="97"/>
      <c r="G994" s="97"/>
      <c r="H994" s="96"/>
      <c r="I994" s="96"/>
      <c r="J994" s="97"/>
      <c r="K994" s="96"/>
    </row>
    <row r="995" spans="1:11" ht="12.6" x14ac:dyDescent="0.25">
      <c r="A995" s="95"/>
      <c r="B995" s="97"/>
      <c r="C995" s="97"/>
      <c r="D995" s="96"/>
      <c r="E995" s="96"/>
      <c r="F995" s="97"/>
      <c r="G995" s="97"/>
      <c r="H995" s="96"/>
      <c r="I995" s="96"/>
      <c r="J995" s="97"/>
      <c r="K995" s="96"/>
    </row>
    <row r="996" spans="1:11" ht="12.6" x14ac:dyDescent="0.25">
      <c r="A996" s="95"/>
      <c r="B996" s="97"/>
      <c r="C996" s="97"/>
      <c r="D996" s="96"/>
      <c r="E996" s="96"/>
      <c r="F996" s="97"/>
      <c r="G996" s="97"/>
      <c r="H996" s="96"/>
      <c r="I996" s="96"/>
      <c r="J996" s="97"/>
      <c r="K996" s="96"/>
    </row>
    <row r="997" spans="1:11" ht="12.6" x14ac:dyDescent="0.25">
      <c r="A997" s="95"/>
      <c r="B997" s="97"/>
      <c r="C997" s="97"/>
      <c r="D997" s="96"/>
      <c r="E997" s="96"/>
      <c r="F997" s="97"/>
      <c r="G997" s="97"/>
      <c r="H997" s="96"/>
      <c r="I997" s="96"/>
      <c r="J997" s="97"/>
      <c r="K997" s="96"/>
    </row>
    <row r="998" spans="1:11" ht="12.6" x14ac:dyDescent="0.25">
      <c r="A998" s="95"/>
      <c r="B998" s="97"/>
      <c r="C998" s="97"/>
      <c r="D998" s="96"/>
      <c r="E998" s="96"/>
      <c r="F998" s="97"/>
      <c r="G998" s="97"/>
      <c r="H998" s="96"/>
      <c r="I998" s="96"/>
      <c r="J998" s="97"/>
      <c r="K998" s="96"/>
    </row>
    <row r="999" spans="1:11" ht="12.6" x14ac:dyDescent="0.25">
      <c r="A999" s="95"/>
      <c r="B999" s="97"/>
      <c r="C999" s="97"/>
      <c r="D999" s="96"/>
      <c r="E999" s="96"/>
      <c r="F999" s="97"/>
      <c r="G999" s="97"/>
      <c r="H999" s="96"/>
      <c r="I999" s="96"/>
      <c r="J999" s="97"/>
      <c r="K999" s="96"/>
    </row>
    <row r="1000" spans="1:11" ht="12.6" x14ac:dyDescent="0.25">
      <c r="A1000" s="95"/>
      <c r="B1000" s="97"/>
      <c r="C1000" s="97"/>
      <c r="D1000" s="96"/>
      <c r="E1000" s="96"/>
      <c r="F1000" s="97"/>
      <c r="G1000" s="97"/>
      <c r="H1000" s="96"/>
      <c r="I1000" s="96"/>
      <c r="J1000" s="97"/>
      <c r="K1000" s="96"/>
    </row>
    <row r="1001" spans="1:11" ht="12.6" x14ac:dyDescent="0.25">
      <c r="A1001" s="95"/>
      <c r="B1001" s="97"/>
      <c r="C1001" s="97"/>
      <c r="D1001" s="96"/>
      <c r="E1001" s="96"/>
      <c r="F1001" s="97"/>
      <c r="G1001" s="97"/>
      <c r="H1001" s="96"/>
      <c r="I1001" s="96"/>
      <c r="J1001" s="97"/>
      <c r="K1001" s="96"/>
    </row>
    <row r="1002" spans="1:11" ht="12.6" x14ac:dyDescent="0.25">
      <c r="A1002" s="95"/>
      <c r="B1002" s="97"/>
      <c r="C1002" s="97"/>
      <c r="D1002" s="96"/>
      <c r="E1002" s="96"/>
      <c r="F1002" s="97"/>
      <c r="G1002" s="97"/>
      <c r="H1002" s="96"/>
      <c r="I1002" s="96"/>
      <c r="J1002" s="97"/>
      <c r="K1002" s="96"/>
    </row>
    <row r="1003" spans="1:11" ht="12.6" x14ac:dyDescent="0.25">
      <c r="A1003" s="95"/>
      <c r="B1003" s="97"/>
      <c r="C1003" s="97"/>
      <c r="D1003" s="96"/>
      <c r="E1003" s="96"/>
      <c r="F1003" s="97"/>
      <c r="G1003" s="97"/>
      <c r="H1003" s="96"/>
      <c r="I1003" s="96"/>
      <c r="J1003" s="97"/>
      <c r="K1003" s="96"/>
    </row>
    <row r="1004" spans="1:11" ht="12.6" x14ac:dyDescent="0.25">
      <c r="A1004" s="95"/>
      <c r="B1004" s="97"/>
      <c r="C1004" s="97"/>
      <c r="D1004" s="96"/>
      <c r="E1004" s="96"/>
      <c r="F1004" s="97"/>
      <c r="G1004" s="97"/>
      <c r="H1004" s="96"/>
      <c r="I1004" s="96"/>
      <c r="J1004" s="97"/>
      <c r="K1004" s="96"/>
    </row>
    <row r="1005" spans="1:11" ht="12.6" x14ac:dyDescent="0.25">
      <c r="A1005" s="95"/>
      <c r="B1005" s="97"/>
      <c r="C1005" s="97"/>
      <c r="D1005" s="96"/>
      <c r="E1005" s="96"/>
      <c r="F1005" s="97"/>
      <c r="G1005" s="97"/>
      <c r="H1005" s="96"/>
      <c r="I1005" s="96"/>
      <c r="J1005" s="97"/>
      <c r="K1005" s="96"/>
    </row>
    <row r="1006" spans="1:11" ht="12.6" x14ac:dyDescent="0.25">
      <c r="A1006" s="95"/>
      <c r="B1006" s="97"/>
      <c r="C1006" s="97"/>
      <c r="D1006" s="96"/>
      <c r="E1006" s="96"/>
      <c r="F1006" s="97"/>
      <c r="G1006" s="97"/>
      <c r="H1006" s="96"/>
      <c r="I1006" s="96"/>
      <c r="J1006" s="97"/>
      <c r="K1006" s="96"/>
    </row>
    <row r="1007" spans="1:11" ht="12.6" x14ac:dyDescent="0.25">
      <c r="A1007" s="95"/>
      <c r="B1007" s="97"/>
      <c r="C1007" s="97"/>
      <c r="D1007" s="96"/>
      <c r="E1007" s="96"/>
      <c r="F1007" s="97"/>
      <c r="G1007" s="97"/>
      <c r="H1007" s="96"/>
      <c r="I1007" s="96"/>
      <c r="J1007" s="97"/>
      <c r="K1007" s="96"/>
    </row>
    <row r="1008" spans="1:11" ht="12.6" x14ac:dyDescent="0.25">
      <c r="A1008" s="95"/>
      <c r="B1008" s="97"/>
      <c r="C1008" s="97"/>
      <c r="D1008" s="96"/>
      <c r="E1008" s="96"/>
      <c r="F1008" s="97"/>
      <c r="G1008" s="97"/>
      <c r="H1008" s="96"/>
      <c r="I1008" s="96"/>
      <c r="J1008" s="97"/>
      <c r="K1008" s="96"/>
    </row>
    <row r="1009" spans="1:11" ht="12.6" x14ac:dyDescent="0.25">
      <c r="A1009" s="95"/>
      <c r="B1009" s="97"/>
      <c r="C1009" s="97"/>
      <c r="D1009" s="96"/>
      <c r="E1009" s="96"/>
      <c r="F1009" s="97"/>
      <c r="G1009" s="97"/>
      <c r="H1009" s="96"/>
      <c r="I1009" s="96"/>
      <c r="J1009" s="97"/>
      <c r="K1009" s="96"/>
    </row>
    <row r="1010" spans="1:11" ht="12.6" x14ac:dyDescent="0.25">
      <c r="A1010" s="95"/>
      <c r="B1010" s="97"/>
      <c r="C1010" s="97"/>
      <c r="D1010" s="96"/>
      <c r="E1010" s="96"/>
      <c r="F1010" s="97"/>
      <c r="G1010" s="97"/>
      <c r="H1010" s="96"/>
      <c r="I1010" s="96"/>
      <c r="J1010" s="97"/>
      <c r="K1010" s="96"/>
    </row>
    <row r="1011" spans="1:11" ht="12.6" x14ac:dyDescent="0.25">
      <c r="A1011" s="95"/>
      <c r="B1011" s="97"/>
      <c r="C1011" s="97"/>
      <c r="D1011" s="96"/>
      <c r="E1011" s="96"/>
      <c r="F1011" s="97"/>
      <c r="G1011" s="97"/>
      <c r="H1011" s="96"/>
      <c r="I1011" s="96"/>
      <c r="J1011" s="97"/>
      <c r="K1011" s="96"/>
    </row>
    <row r="1012" spans="1:11" ht="12.6" x14ac:dyDescent="0.25">
      <c r="A1012" s="95"/>
      <c r="B1012" s="97"/>
      <c r="C1012" s="97"/>
      <c r="D1012" s="96"/>
      <c r="E1012" s="96"/>
      <c r="F1012" s="97"/>
      <c r="G1012" s="97"/>
      <c r="H1012" s="96"/>
      <c r="I1012" s="96"/>
      <c r="J1012" s="97"/>
      <c r="K1012" s="96"/>
    </row>
    <row r="1013" spans="1:11" ht="12.6" x14ac:dyDescent="0.25">
      <c r="A1013" s="95"/>
      <c r="B1013" s="97"/>
      <c r="C1013" s="97"/>
      <c r="D1013" s="96"/>
      <c r="E1013" s="96"/>
      <c r="F1013" s="97"/>
      <c r="G1013" s="97"/>
      <c r="H1013" s="96"/>
      <c r="I1013" s="96"/>
      <c r="J1013" s="97"/>
      <c r="K1013" s="96"/>
    </row>
    <row r="1014" spans="1:11" ht="12.6" x14ac:dyDescent="0.25">
      <c r="A1014" s="95"/>
      <c r="B1014" s="97"/>
      <c r="C1014" s="97"/>
      <c r="D1014" s="96"/>
      <c r="E1014" s="96"/>
      <c r="F1014" s="97"/>
      <c r="G1014" s="97"/>
      <c r="H1014" s="96"/>
      <c r="I1014" s="96"/>
      <c r="J1014" s="97"/>
      <c r="K1014" s="96"/>
    </row>
    <row r="1015" spans="1:11" ht="12.6" x14ac:dyDescent="0.25">
      <c r="A1015" s="95"/>
      <c r="B1015" s="97"/>
      <c r="C1015" s="97"/>
      <c r="D1015" s="96"/>
      <c r="E1015" s="96"/>
      <c r="F1015" s="97"/>
      <c r="G1015" s="97"/>
      <c r="H1015" s="96"/>
      <c r="I1015" s="96"/>
      <c r="J1015" s="97"/>
      <c r="K1015" s="96"/>
    </row>
    <row r="1016" spans="1:11" ht="12.6" x14ac:dyDescent="0.25">
      <c r="A1016" s="95"/>
      <c r="B1016" s="97"/>
      <c r="C1016" s="97"/>
      <c r="D1016" s="96"/>
      <c r="E1016" s="96"/>
      <c r="F1016" s="97"/>
      <c r="G1016" s="97"/>
      <c r="H1016" s="96"/>
      <c r="I1016" s="96"/>
      <c r="J1016" s="97"/>
      <c r="K1016" s="96"/>
    </row>
    <row r="1017" spans="1:11" ht="12.6" x14ac:dyDescent="0.25">
      <c r="A1017" s="95"/>
      <c r="B1017" s="97"/>
      <c r="C1017" s="97"/>
      <c r="D1017" s="96"/>
      <c r="E1017" s="96"/>
      <c r="F1017" s="97"/>
      <c r="G1017" s="97"/>
      <c r="H1017" s="96"/>
      <c r="I1017" s="96"/>
      <c r="J1017" s="97"/>
      <c r="K1017" s="96"/>
    </row>
    <row r="1018" spans="1:11" ht="12.6" x14ac:dyDescent="0.25">
      <c r="A1018" s="95"/>
      <c r="B1018" s="97"/>
      <c r="C1018" s="97"/>
      <c r="D1018" s="96"/>
      <c r="E1018" s="96"/>
      <c r="F1018" s="97"/>
      <c r="G1018" s="97"/>
      <c r="H1018" s="96"/>
      <c r="I1018" s="96"/>
      <c r="J1018" s="97"/>
      <c r="K1018" s="96"/>
    </row>
    <row r="1019" spans="1:11" ht="12.6" x14ac:dyDescent="0.25">
      <c r="A1019" s="95"/>
      <c r="B1019" s="97"/>
      <c r="C1019" s="97"/>
      <c r="D1019" s="96"/>
      <c r="E1019" s="96"/>
      <c r="F1019" s="97"/>
      <c r="G1019" s="97"/>
      <c r="H1019" s="96"/>
      <c r="I1019" s="96"/>
      <c r="J1019" s="97"/>
      <c r="K1019" s="96"/>
    </row>
    <row r="1020" spans="1:11" ht="12.6" x14ac:dyDescent="0.25">
      <c r="A1020" s="95"/>
      <c r="B1020" s="97"/>
      <c r="C1020" s="97"/>
      <c r="D1020" s="96"/>
      <c r="E1020" s="96"/>
      <c r="F1020" s="97"/>
      <c r="G1020" s="97"/>
      <c r="H1020" s="96"/>
      <c r="I1020" s="96"/>
      <c r="J1020" s="97"/>
      <c r="K1020" s="96"/>
    </row>
    <row r="1021" spans="1:11" ht="12.6" x14ac:dyDescent="0.25">
      <c r="A1021" s="95"/>
      <c r="B1021" s="97"/>
      <c r="C1021" s="97"/>
      <c r="D1021" s="96"/>
      <c r="E1021" s="96"/>
      <c r="F1021" s="97"/>
      <c r="G1021" s="97"/>
      <c r="H1021" s="96"/>
      <c r="I1021" s="96"/>
      <c r="J1021" s="97"/>
      <c r="K1021" s="96"/>
    </row>
    <row r="1022" spans="1:11" ht="12.6" x14ac:dyDescent="0.25">
      <c r="A1022" s="95"/>
      <c r="B1022" s="97"/>
      <c r="C1022" s="97"/>
      <c r="D1022" s="96"/>
      <c r="E1022" s="96"/>
      <c r="F1022" s="97"/>
      <c r="G1022" s="97"/>
      <c r="H1022" s="96"/>
      <c r="I1022" s="96"/>
      <c r="J1022" s="97"/>
      <c r="K1022" s="96"/>
    </row>
    <row r="1023" spans="1:11" ht="12.6" x14ac:dyDescent="0.25">
      <c r="A1023" s="95"/>
      <c r="B1023" s="97"/>
      <c r="C1023" s="97"/>
      <c r="D1023" s="96"/>
      <c r="E1023" s="96"/>
      <c r="F1023" s="97"/>
      <c r="G1023" s="97"/>
      <c r="H1023" s="96"/>
      <c r="I1023" s="96"/>
      <c r="J1023" s="97"/>
      <c r="K1023" s="96"/>
    </row>
    <row r="1024" spans="1:11" ht="12.6" x14ac:dyDescent="0.25">
      <c r="A1024" s="95"/>
      <c r="B1024" s="97"/>
      <c r="C1024" s="97"/>
      <c r="D1024" s="96"/>
      <c r="E1024" s="96"/>
      <c r="F1024" s="97"/>
      <c r="G1024" s="97"/>
      <c r="H1024" s="96"/>
      <c r="I1024" s="96"/>
      <c r="J1024" s="97"/>
      <c r="K1024" s="96"/>
    </row>
    <row r="1025" spans="1:11" ht="12.6" x14ac:dyDescent="0.25">
      <c r="A1025" s="95"/>
      <c r="B1025" s="97"/>
      <c r="C1025" s="97"/>
      <c r="D1025" s="96"/>
      <c r="E1025" s="96"/>
      <c r="F1025" s="97"/>
      <c r="G1025" s="97"/>
      <c r="H1025" s="96"/>
      <c r="I1025" s="96"/>
      <c r="J1025" s="97"/>
      <c r="K1025" s="96"/>
    </row>
    <row r="1026" spans="1:11" ht="12.6" x14ac:dyDescent="0.25">
      <c r="A1026" s="95"/>
      <c r="B1026" s="97"/>
      <c r="C1026" s="97"/>
      <c r="D1026" s="96"/>
      <c r="E1026" s="96"/>
      <c r="F1026" s="97"/>
      <c r="G1026" s="97"/>
      <c r="H1026" s="96"/>
      <c r="I1026" s="96"/>
      <c r="J1026" s="97"/>
      <c r="K1026" s="96"/>
    </row>
    <row r="1027" spans="1:11" ht="12.6" x14ac:dyDescent="0.25">
      <c r="A1027" s="95"/>
      <c r="B1027" s="97"/>
      <c r="C1027" s="97"/>
      <c r="D1027" s="96"/>
      <c r="E1027" s="96"/>
      <c r="F1027" s="97"/>
      <c r="G1027" s="97"/>
      <c r="H1027" s="96"/>
      <c r="I1027" s="96"/>
      <c r="J1027" s="97"/>
      <c r="K1027" s="96"/>
    </row>
    <row r="1028" spans="1:11" ht="12.6" x14ac:dyDescent="0.25">
      <c r="A1028" s="95"/>
      <c r="B1028" s="97"/>
      <c r="C1028" s="97"/>
      <c r="D1028" s="96"/>
      <c r="E1028" s="96"/>
      <c r="F1028" s="97"/>
      <c r="G1028" s="97"/>
      <c r="H1028" s="96"/>
      <c r="I1028" s="96"/>
      <c r="J1028" s="97"/>
      <c r="K1028" s="96"/>
    </row>
    <row r="1029" spans="1:11" ht="12.6" x14ac:dyDescent="0.25">
      <c r="A1029" s="95"/>
      <c r="B1029" s="97"/>
      <c r="C1029" s="97"/>
      <c r="D1029" s="96"/>
      <c r="E1029" s="96"/>
      <c r="F1029" s="97"/>
      <c r="G1029" s="97"/>
      <c r="H1029" s="96"/>
      <c r="I1029" s="96"/>
      <c r="J1029" s="97"/>
      <c r="K1029" s="96"/>
    </row>
    <row r="1030" spans="1:11" ht="12.6" x14ac:dyDescent="0.25">
      <c r="A1030" s="95"/>
      <c r="B1030" s="97"/>
      <c r="C1030" s="97"/>
      <c r="D1030" s="96"/>
      <c r="E1030" s="96"/>
      <c r="F1030" s="97"/>
      <c r="G1030" s="97"/>
      <c r="H1030" s="96"/>
      <c r="I1030" s="96"/>
      <c r="J1030" s="97"/>
      <c r="K1030" s="96"/>
    </row>
    <row r="1031" spans="1:11" ht="12.6" x14ac:dyDescent="0.25">
      <c r="A1031" s="95"/>
      <c r="B1031" s="97"/>
      <c r="C1031" s="97"/>
      <c r="D1031" s="96"/>
      <c r="E1031" s="96"/>
      <c r="F1031" s="97"/>
      <c r="G1031" s="97"/>
      <c r="H1031" s="96"/>
      <c r="I1031" s="96"/>
      <c r="J1031" s="97"/>
      <c r="K1031" s="96"/>
    </row>
    <row r="1032" spans="1:11" ht="12.6" x14ac:dyDescent="0.25">
      <c r="A1032" s="95"/>
      <c r="B1032" s="97"/>
      <c r="C1032" s="97"/>
      <c r="D1032" s="96"/>
      <c r="E1032" s="96"/>
      <c r="F1032" s="97"/>
      <c r="G1032" s="97"/>
      <c r="H1032" s="96"/>
      <c r="I1032" s="96"/>
      <c r="J1032" s="97"/>
      <c r="K1032" s="96"/>
    </row>
    <row r="1033" spans="1:11" ht="12.6" x14ac:dyDescent="0.25">
      <c r="A1033" s="95"/>
      <c r="B1033" s="97"/>
      <c r="C1033" s="97"/>
      <c r="D1033" s="96"/>
      <c r="E1033" s="96"/>
      <c r="F1033" s="97"/>
      <c r="G1033" s="97"/>
      <c r="H1033" s="96"/>
      <c r="I1033" s="96"/>
      <c r="J1033" s="97"/>
      <c r="K1033" s="96"/>
    </row>
    <row r="1034" spans="1:11" ht="12.6" x14ac:dyDescent="0.25">
      <c r="A1034" s="95"/>
      <c r="B1034" s="97"/>
      <c r="C1034" s="97"/>
      <c r="D1034" s="96"/>
      <c r="E1034" s="96"/>
      <c r="F1034" s="97"/>
      <c r="G1034" s="97"/>
      <c r="H1034" s="96"/>
      <c r="I1034" s="96"/>
      <c r="J1034" s="97"/>
      <c r="K1034" s="96"/>
    </row>
    <row r="1035" spans="1:11" ht="12.6" x14ac:dyDescent="0.25">
      <c r="A1035" s="95"/>
      <c r="B1035" s="97"/>
      <c r="C1035" s="97"/>
      <c r="D1035" s="96"/>
      <c r="E1035" s="96"/>
      <c r="F1035" s="97"/>
      <c r="G1035" s="97"/>
      <c r="H1035" s="96"/>
      <c r="I1035" s="96"/>
      <c r="J1035" s="97"/>
      <c r="K1035" s="96"/>
    </row>
    <row r="1036" spans="1:11" ht="12.6" x14ac:dyDescent="0.25">
      <c r="A1036" s="95"/>
      <c r="B1036" s="97"/>
      <c r="C1036" s="97"/>
      <c r="D1036" s="96"/>
      <c r="E1036" s="96"/>
      <c r="F1036" s="97"/>
      <c r="G1036" s="97"/>
      <c r="H1036" s="96"/>
      <c r="I1036" s="96"/>
      <c r="J1036" s="97"/>
      <c r="K1036" s="96"/>
    </row>
    <row r="1037" spans="1:11" ht="12.6" x14ac:dyDescent="0.25">
      <c r="A1037" s="95"/>
      <c r="B1037" s="97"/>
      <c r="C1037" s="97"/>
      <c r="D1037" s="96"/>
      <c r="E1037" s="96"/>
      <c r="F1037" s="97"/>
      <c r="G1037" s="97"/>
      <c r="H1037" s="96"/>
      <c r="I1037" s="96"/>
      <c r="J1037" s="97"/>
      <c r="K1037" s="96"/>
    </row>
    <row r="1038" spans="1:11" ht="12.6" x14ac:dyDescent="0.25">
      <c r="A1038" s="95"/>
      <c r="B1038" s="97"/>
      <c r="C1038" s="97"/>
      <c r="D1038" s="96"/>
      <c r="E1038" s="96"/>
      <c r="F1038" s="97"/>
      <c r="G1038" s="97"/>
      <c r="H1038" s="96"/>
      <c r="I1038" s="96"/>
      <c r="J1038" s="97"/>
      <c r="K1038" s="96"/>
    </row>
    <row r="1039" spans="1:11" ht="12.6" x14ac:dyDescent="0.25">
      <c r="A1039" s="95"/>
      <c r="B1039" s="97"/>
      <c r="C1039" s="97"/>
      <c r="D1039" s="96"/>
      <c r="E1039" s="96"/>
      <c r="F1039" s="97"/>
      <c r="G1039" s="97"/>
      <c r="H1039" s="96"/>
      <c r="I1039" s="96"/>
      <c r="J1039" s="97"/>
      <c r="K1039" s="96"/>
    </row>
    <row r="1040" spans="1:11" ht="12.6" x14ac:dyDescent="0.25">
      <c r="A1040" s="95"/>
      <c r="B1040" s="97"/>
      <c r="C1040" s="97"/>
      <c r="D1040" s="96"/>
      <c r="E1040" s="96"/>
      <c r="F1040" s="97"/>
      <c r="G1040" s="97"/>
      <c r="H1040" s="96"/>
      <c r="I1040" s="96"/>
      <c r="J1040" s="97"/>
      <c r="K1040" s="96"/>
    </row>
    <row r="1041" spans="1:11" ht="12.6" x14ac:dyDescent="0.25">
      <c r="A1041" s="95"/>
      <c r="B1041" s="97"/>
      <c r="C1041" s="97"/>
      <c r="D1041" s="96"/>
      <c r="E1041" s="96"/>
      <c r="F1041" s="97"/>
      <c r="G1041" s="97"/>
      <c r="H1041" s="96"/>
      <c r="I1041" s="96"/>
      <c r="J1041" s="97"/>
      <c r="K1041" s="96"/>
    </row>
    <row r="1042" spans="1:11" ht="12.6" x14ac:dyDescent="0.25">
      <c r="A1042" s="95"/>
      <c r="B1042" s="97"/>
      <c r="C1042" s="97"/>
      <c r="D1042" s="96"/>
      <c r="E1042" s="96"/>
      <c r="F1042" s="97"/>
      <c r="G1042" s="97"/>
      <c r="H1042" s="96"/>
      <c r="I1042" s="96"/>
      <c r="J1042" s="97"/>
      <c r="K1042" s="96"/>
    </row>
    <row r="1043" spans="1:11" ht="12.6" x14ac:dyDescent="0.25">
      <c r="A1043" s="95"/>
      <c r="B1043" s="97"/>
      <c r="C1043" s="97"/>
      <c r="D1043" s="96"/>
      <c r="E1043" s="96"/>
      <c r="F1043" s="97"/>
      <c r="G1043" s="97"/>
      <c r="H1043" s="96"/>
      <c r="I1043" s="96"/>
      <c r="J1043" s="97"/>
      <c r="K1043" s="96"/>
    </row>
    <row r="1044" spans="1:11" ht="12.6" x14ac:dyDescent="0.25">
      <c r="A1044" s="95"/>
      <c r="B1044" s="97"/>
      <c r="C1044" s="97"/>
      <c r="D1044" s="96"/>
      <c r="E1044" s="96"/>
      <c r="F1044" s="97"/>
      <c r="G1044" s="97"/>
      <c r="H1044" s="96"/>
      <c r="I1044" s="96"/>
      <c r="J1044" s="97"/>
      <c r="K1044" s="96"/>
    </row>
    <row r="1045" spans="1:11" ht="12.6" x14ac:dyDescent="0.25">
      <c r="A1045" s="95"/>
      <c r="B1045" s="97"/>
      <c r="C1045" s="97"/>
      <c r="D1045" s="96"/>
      <c r="E1045" s="96"/>
      <c r="F1045" s="97"/>
      <c r="G1045" s="97"/>
      <c r="H1045" s="96"/>
      <c r="I1045" s="96"/>
      <c r="J1045" s="97"/>
      <c r="K1045" s="96"/>
    </row>
    <row r="1046" spans="1:11" ht="12.6" x14ac:dyDescent="0.25">
      <c r="A1046" s="95"/>
      <c r="B1046" s="97"/>
      <c r="C1046" s="97"/>
      <c r="D1046" s="96"/>
      <c r="E1046" s="96"/>
      <c r="F1046" s="97"/>
      <c r="G1046" s="97"/>
      <c r="H1046" s="96"/>
      <c r="I1046" s="96"/>
      <c r="J1046" s="97"/>
      <c r="K1046" s="96"/>
    </row>
    <row r="1047" spans="1:11" ht="12.6" x14ac:dyDescent="0.25">
      <c r="A1047" s="95"/>
      <c r="B1047" s="97"/>
      <c r="C1047" s="97"/>
      <c r="D1047" s="96"/>
      <c r="E1047" s="96"/>
      <c r="F1047" s="97"/>
      <c r="G1047" s="97"/>
      <c r="H1047" s="96"/>
      <c r="I1047" s="96"/>
      <c r="J1047" s="97"/>
      <c r="K1047" s="96"/>
    </row>
    <row r="1048" spans="1:11" ht="12.6" x14ac:dyDescent="0.25">
      <c r="A1048" s="95"/>
      <c r="B1048" s="97"/>
      <c r="C1048" s="97"/>
      <c r="D1048" s="96"/>
      <c r="E1048" s="96"/>
      <c r="F1048" s="97"/>
      <c r="G1048" s="97"/>
      <c r="H1048" s="96"/>
      <c r="I1048" s="96"/>
      <c r="J1048" s="97"/>
      <c r="K1048" s="96"/>
    </row>
    <row r="1049" spans="1:11" ht="12.6" x14ac:dyDescent="0.25">
      <c r="A1049" s="95"/>
      <c r="B1049" s="97"/>
      <c r="C1049" s="97"/>
      <c r="D1049" s="96"/>
      <c r="E1049" s="96"/>
      <c r="F1049" s="97"/>
      <c r="G1049" s="97"/>
      <c r="H1049" s="96"/>
      <c r="I1049" s="96"/>
      <c r="J1049" s="97"/>
      <c r="K1049" s="96"/>
    </row>
    <row r="1050" spans="1:11" ht="12.6" x14ac:dyDescent="0.25">
      <c r="A1050" s="95"/>
      <c r="B1050" s="97"/>
      <c r="C1050" s="97"/>
      <c r="D1050" s="96"/>
      <c r="E1050" s="96"/>
      <c r="F1050" s="97"/>
      <c r="G1050" s="97"/>
      <c r="H1050" s="96"/>
      <c r="I1050" s="96"/>
      <c r="J1050" s="97"/>
      <c r="K1050" s="96"/>
    </row>
    <row r="1051" spans="1:11" ht="12.6" x14ac:dyDescent="0.25">
      <c r="A1051" s="95"/>
      <c r="B1051" s="97"/>
      <c r="C1051" s="97"/>
      <c r="D1051" s="96"/>
      <c r="E1051" s="96"/>
      <c r="F1051" s="97"/>
      <c r="G1051" s="97"/>
      <c r="H1051" s="96"/>
      <c r="I1051" s="96"/>
      <c r="J1051" s="97"/>
      <c r="K1051" s="96"/>
    </row>
    <row r="1052" spans="1:11" ht="12.6" x14ac:dyDescent="0.25">
      <c r="A1052" s="95"/>
      <c r="B1052" s="97"/>
      <c r="C1052" s="97"/>
      <c r="D1052" s="96"/>
      <c r="E1052" s="96"/>
      <c r="F1052" s="97"/>
      <c r="G1052" s="97"/>
      <c r="H1052" s="96"/>
      <c r="I1052" s="96"/>
      <c r="J1052" s="97"/>
      <c r="K1052" s="96"/>
    </row>
    <row r="1053" spans="1:11" ht="12.6" x14ac:dyDescent="0.25">
      <c r="A1053" s="95"/>
      <c r="B1053" s="97"/>
      <c r="C1053" s="97"/>
      <c r="D1053" s="96"/>
      <c r="E1053" s="96"/>
      <c r="F1053" s="97"/>
      <c r="G1053" s="97"/>
      <c r="H1053" s="96"/>
      <c r="I1053" s="96"/>
      <c r="J1053" s="97"/>
      <c r="K1053" s="96"/>
    </row>
    <row r="1054" spans="1:11" ht="12.6" x14ac:dyDescent="0.25">
      <c r="A1054" s="95"/>
      <c r="B1054" s="97"/>
      <c r="C1054" s="97"/>
      <c r="D1054" s="96"/>
      <c r="E1054" s="96"/>
      <c r="F1054" s="97"/>
      <c r="G1054" s="97"/>
      <c r="H1054" s="96"/>
      <c r="I1054" s="96"/>
      <c r="J1054" s="97"/>
      <c r="K1054" s="96"/>
    </row>
    <row r="1055" spans="1:11" ht="12.6" x14ac:dyDescent="0.25">
      <c r="A1055" s="95"/>
      <c r="B1055" s="97"/>
      <c r="C1055" s="97"/>
      <c r="D1055" s="96"/>
      <c r="E1055" s="96"/>
      <c r="F1055" s="97"/>
      <c r="G1055" s="97"/>
      <c r="H1055" s="96"/>
      <c r="I1055" s="96"/>
      <c r="J1055" s="97"/>
      <c r="K1055" s="96"/>
    </row>
    <row r="1056" spans="1:11" ht="12.6" x14ac:dyDescent="0.25">
      <c r="A1056" s="95"/>
      <c r="B1056" s="97"/>
      <c r="C1056" s="97"/>
      <c r="D1056" s="96"/>
      <c r="E1056" s="96"/>
      <c r="F1056" s="97"/>
      <c r="G1056" s="97"/>
      <c r="H1056" s="96"/>
      <c r="I1056" s="96"/>
      <c r="J1056" s="97"/>
      <c r="K1056" s="96"/>
    </row>
    <row r="1057" spans="1:11" ht="12.6" x14ac:dyDescent="0.25">
      <c r="A1057" s="95"/>
      <c r="B1057" s="97"/>
      <c r="C1057" s="97"/>
      <c r="D1057" s="96"/>
      <c r="E1057" s="96"/>
      <c r="F1057" s="97"/>
      <c r="G1057" s="97"/>
      <c r="H1057" s="96"/>
      <c r="I1057" s="96"/>
      <c r="J1057" s="97"/>
      <c r="K1057" s="96"/>
    </row>
    <row r="1058" spans="1:11" ht="12.6" x14ac:dyDescent="0.25">
      <c r="A1058" s="95"/>
      <c r="B1058" s="97"/>
      <c r="C1058" s="97"/>
      <c r="D1058" s="96"/>
      <c r="E1058" s="96"/>
      <c r="F1058" s="97"/>
      <c r="G1058" s="97"/>
      <c r="H1058" s="96"/>
      <c r="I1058" s="96"/>
      <c r="J1058" s="97"/>
      <c r="K1058" s="96"/>
    </row>
    <row r="1059" spans="1:11" ht="12.6" x14ac:dyDescent="0.25">
      <c r="A1059" s="95"/>
      <c r="B1059" s="97"/>
      <c r="C1059" s="97"/>
      <c r="D1059" s="96"/>
      <c r="E1059" s="96"/>
      <c r="F1059" s="97"/>
      <c r="G1059" s="97"/>
      <c r="H1059" s="96"/>
      <c r="I1059" s="96"/>
      <c r="J1059" s="97"/>
      <c r="K1059" s="96"/>
    </row>
    <row r="1060" spans="1:11" ht="12.6" x14ac:dyDescent="0.25">
      <c r="A1060" s="95"/>
      <c r="B1060" s="97"/>
      <c r="C1060" s="97"/>
      <c r="D1060" s="96"/>
      <c r="E1060" s="96"/>
      <c r="F1060" s="97"/>
      <c r="G1060" s="97"/>
      <c r="H1060" s="96"/>
      <c r="I1060" s="96"/>
      <c r="J1060" s="97"/>
      <c r="K1060" s="96"/>
    </row>
    <row r="1061" spans="1:11" ht="12.6" x14ac:dyDescent="0.25">
      <c r="A1061" s="95"/>
      <c r="B1061" s="97"/>
      <c r="C1061" s="97"/>
      <c r="D1061" s="96"/>
      <c r="E1061" s="96"/>
      <c r="F1061" s="97"/>
      <c r="G1061" s="97"/>
      <c r="H1061" s="96"/>
      <c r="I1061" s="96"/>
      <c r="J1061" s="97"/>
      <c r="K1061" s="96"/>
    </row>
    <row r="1062" spans="1:11" ht="12.6" x14ac:dyDescent="0.25">
      <c r="A1062" s="95"/>
      <c r="B1062" s="97"/>
      <c r="C1062" s="97"/>
      <c r="D1062" s="96"/>
      <c r="E1062" s="96"/>
      <c r="F1062" s="97"/>
      <c r="G1062" s="97"/>
      <c r="H1062" s="96"/>
      <c r="I1062" s="96"/>
      <c r="J1062" s="97"/>
      <c r="K1062" s="96"/>
    </row>
    <row r="1063" spans="1:11" ht="12.6" x14ac:dyDescent="0.25">
      <c r="A1063" s="95"/>
      <c r="B1063" s="97"/>
      <c r="C1063" s="97"/>
      <c r="D1063" s="96"/>
      <c r="E1063" s="96"/>
      <c r="F1063" s="97"/>
      <c r="G1063" s="97"/>
      <c r="H1063" s="96"/>
      <c r="I1063" s="96"/>
      <c r="J1063" s="97"/>
      <c r="K1063" s="96"/>
    </row>
    <row r="1064" spans="1:11" ht="12.6" x14ac:dyDescent="0.25">
      <c r="A1064" s="95"/>
      <c r="B1064" s="97"/>
      <c r="C1064" s="97"/>
      <c r="D1064" s="96"/>
      <c r="E1064" s="96"/>
      <c r="F1064" s="97"/>
      <c r="G1064" s="97"/>
      <c r="H1064" s="96"/>
      <c r="I1064" s="96"/>
      <c r="J1064" s="97"/>
      <c r="K1064" s="96"/>
    </row>
    <row r="1065" spans="1:11" ht="12.6" x14ac:dyDescent="0.25">
      <c r="A1065" s="95"/>
      <c r="B1065" s="97"/>
      <c r="C1065" s="97"/>
      <c r="D1065" s="96"/>
      <c r="E1065" s="96"/>
      <c r="F1065" s="97"/>
      <c r="G1065" s="97"/>
      <c r="H1065" s="96"/>
      <c r="I1065" s="96"/>
      <c r="J1065" s="97"/>
      <c r="K1065" s="96"/>
    </row>
    <row r="1066" spans="1:11" ht="12.6" x14ac:dyDescent="0.25">
      <c r="A1066" s="95"/>
      <c r="B1066" s="97"/>
      <c r="C1066" s="97"/>
      <c r="D1066" s="96"/>
      <c r="E1066" s="96"/>
      <c r="F1066" s="97"/>
      <c r="G1066" s="97"/>
      <c r="H1066" s="96"/>
      <c r="I1066" s="96"/>
      <c r="J1066" s="97"/>
      <c r="K1066" s="96"/>
    </row>
    <row r="1067" spans="1:11" ht="12.6" x14ac:dyDescent="0.25">
      <c r="A1067" s="95"/>
      <c r="B1067" s="97"/>
      <c r="C1067" s="97"/>
      <c r="D1067" s="96"/>
      <c r="E1067" s="96"/>
      <c r="F1067" s="97"/>
      <c r="G1067" s="97"/>
      <c r="H1067" s="96"/>
      <c r="I1067" s="96"/>
      <c r="J1067" s="97"/>
      <c r="K1067" s="96"/>
    </row>
    <row r="1068" spans="1:11" ht="12.6" x14ac:dyDescent="0.25">
      <c r="A1068" s="95"/>
      <c r="B1068" s="97"/>
      <c r="C1068" s="97"/>
      <c r="D1068" s="96"/>
      <c r="E1068" s="96"/>
      <c r="F1068" s="97"/>
      <c r="G1068" s="97"/>
      <c r="H1068" s="96"/>
      <c r="I1068" s="96"/>
      <c r="J1068" s="97"/>
      <c r="K1068" s="96"/>
    </row>
    <row r="1069" spans="1:11" ht="12.6" x14ac:dyDescent="0.25">
      <c r="A1069" s="95"/>
      <c r="B1069" s="97"/>
      <c r="C1069" s="97"/>
      <c r="D1069" s="96"/>
      <c r="E1069" s="96"/>
      <c r="F1069" s="97"/>
      <c r="G1069" s="97"/>
      <c r="H1069" s="96"/>
      <c r="I1069" s="96"/>
      <c r="J1069" s="97"/>
      <c r="K1069" s="96"/>
    </row>
    <row r="1070" spans="1:11" ht="12.6" x14ac:dyDescent="0.25">
      <c r="A1070" s="95"/>
      <c r="B1070" s="97"/>
      <c r="C1070" s="97"/>
      <c r="D1070" s="96"/>
      <c r="E1070" s="96"/>
      <c r="F1070" s="97"/>
      <c r="G1070" s="97"/>
      <c r="H1070" s="96"/>
      <c r="I1070" s="96"/>
      <c r="J1070" s="97"/>
      <c r="K1070" s="96"/>
    </row>
    <row r="1071" spans="1:11" ht="12.6" x14ac:dyDescent="0.25">
      <c r="A1071" s="95"/>
      <c r="B1071" s="97"/>
      <c r="C1071" s="97"/>
      <c r="D1071" s="96"/>
      <c r="E1071" s="96"/>
      <c r="F1071" s="97"/>
      <c r="G1071" s="97"/>
      <c r="H1071" s="96"/>
      <c r="I1071" s="96"/>
      <c r="J1071" s="97"/>
      <c r="K1071" s="96"/>
    </row>
    <row r="1072" spans="1:11" ht="12.6" x14ac:dyDescent="0.25">
      <c r="A1072" s="95"/>
      <c r="B1072" s="97"/>
      <c r="C1072" s="97"/>
      <c r="D1072" s="96"/>
      <c r="E1072" s="96"/>
      <c r="F1072" s="97"/>
      <c r="G1072" s="97"/>
      <c r="H1072" s="96"/>
      <c r="I1072" s="96"/>
      <c r="J1072" s="97"/>
      <c r="K1072" s="96"/>
    </row>
    <row r="1073" spans="1:11" ht="12.6" x14ac:dyDescent="0.25">
      <c r="A1073" s="95"/>
      <c r="B1073" s="97"/>
      <c r="C1073" s="97"/>
      <c r="D1073" s="96"/>
      <c r="E1073" s="96"/>
      <c r="F1073" s="97"/>
      <c r="G1073" s="97"/>
      <c r="H1073" s="96"/>
      <c r="I1073" s="96"/>
      <c r="J1073" s="97"/>
      <c r="K1073" s="96"/>
    </row>
    <row r="1074" spans="1:11" ht="12.6" x14ac:dyDescent="0.25">
      <c r="A1074" s="95"/>
      <c r="B1074" s="97"/>
      <c r="C1074" s="97"/>
      <c r="D1074" s="96"/>
      <c r="E1074" s="96"/>
      <c r="F1074" s="97"/>
      <c r="G1074" s="97"/>
      <c r="H1074" s="96"/>
      <c r="I1074" s="96"/>
      <c r="J1074" s="97"/>
      <c r="K1074" s="96"/>
    </row>
    <row r="1075" spans="1:11" ht="12.6" x14ac:dyDescent="0.25">
      <c r="A1075" s="95"/>
      <c r="B1075" s="97"/>
      <c r="C1075" s="97"/>
      <c r="D1075" s="96"/>
      <c r="E1075" s="96"/>
      <c r="F1075" s="97"/>
      <c r="G1075" s="97"/>
      <c r="H1075" s="96"/>
      <c r="I1075" s="96"/>
      <c r="J1075" s="97"/>
      <c r="K1075" s="96"/>
    </row>
    <row r="1076" spans="1:11" ht="12.6" x14ac:dyDescent="0.25">
      <c r="A1076" s="95"/>
      <c r="B1076" s="97"/>
      <c r="C1076" s="97"/>
      <c r="D1076" s="96"/>
      <c r="E1076" s="96"/>
      <c r="F1076" s="97"/>
      <c r="G1076" s="97"/>
      <c r="H1076" s="96"/>
      <c r="I1076" s="96"/>
      <c r="J1076" s="97"/>
      <c r="K1076" s="96"/>
    </row>
    <row r="1077" spans="1:11" ht="12.6" x14ac:dyDescent="0.25">
      <c r="A1077" s="95"/>
      <c r="B1077" s="97"/>
      <c r="C1077" s="97"/>
      <c r="D1077" s="96"/>
      <c r="E1077" s="96"/>
      <c r="F1077" s="97"/>
      <c r="G1077" s="97"/>
      <c r="H1077" s="96"/>
      <c r="I1077" s="96"/>
      <c r="J1077" s="97"/>
      <c r="K1077" s="96"/>
    </row>
    <row r="1078" spans="1:11" ht="12.6" x14ac:dyDescent="0.25">
      <c r="A1078" s="95"/>
      <c r="B1078" s="97"/>
      <c r="C1078" s="97"/>
      <c r="D1078" s="96"/>
      <c r="E1078" s="96"/>
      <c r="F1078" s="97"/>
      <c r="G1078" s="97"/>
      <c r="H1078" s="96"/>
      <c r="I1078" s="96"/>
      <c r="J1078" s="97"/>
      <c r="K1078" s="96"/>
    </row>
    <row r="1079" spans="1:11" ht="12.6" x14ac:dyDescent="0.25">
      <c r="A1079" s="95"/>
      <c r="B1079" s="97"/>
      <c r="C1079" s="97"/>
      <c r="D1079" s="96"/>
      <c r="E1079" s="96"/>
      <c r="F1079" s="97"/>
      <c r="G1079" s="97"/>
      <c r="H1079" s="96"/>
      <c r="I1079" s="96"/>
      <c r="J1079" s="97"/>
      <c r="K1079" s="96"/>
    </row>
    <row r="1080" spans="1:11" ht="12.6" x14ac:dyDescent="0.25">
      <c r="A1080" s="95"/>
      <c r="B1080" s="97"/>
      <c r="C1080" s="97"/>
      <c r="D1080" s="96"/>
      <c r="E1080" s="96"/>
      <c r="F1080" s="97"/>
      <c r="G1080" s="97"/>
      <c r="H1080" s="96"/>
      <c r="I1080" s="96"/>
      <c r="J1080" s="97"/>
      <c r="K1080" s="96"/>
    </row>
    <row r="1081" spans="1:11" ht="12.6" x14ac:dyDescent="0.25">
      <c r="A1081" s="95"/>
      <c r="B1081" s="97"/>
      <c r="C1081" s="97"/>
      <c r="D1081" s="96"/>
      <c r="E1081" s="96"/>
      <c r="F1081" s="97"/>
      <c r="G1081" s="97"/>
      <c r="H1081" s="96"/>
      <c r="I1081" s="96"/>
      <c r="J1081" s="97"/>
      <c r="K1081" s="96"/>
    </row>
    <row r="1082" spans="1:11" ht="12.6" x14ac:dyDescent="0.25">
      <c r="A1082" s="95"/>
      <c r="B1082" s="97"/>
      <c r="C1082" s="97"/>
      <c r="D1082" s="96"/>
      <c r="E1082" s="96"/>
      <c r="F1082" s="97"/>
      <c r="G1082" s="97"/>
      <c r="H1082" s="96"/>
      <c r="I1082" s="96"/>
      <c r="J1082" s="97"/>
      <c r="K1082" s="96"/>
    </row>
    <row r="1083" spans="1:11" ht="12.6" x14ac:dyDescent="0.25">
      <c r="A1083" s="95"/>
      <c r="B1083" s="97"/>
      <c r="C1083" s="97"/>
      <c r="D1083" s="96"/>
      <c r="E1083" s="96"/>
      <c r="F1083" s="97"/>
      <c r="G1083" s="97"/>
      <c r="H1083" s="96"/>
      <c r="I1083" s="96"/>
      <c r="J1083" s="97"/>
      <c r="K1083" s="96"/>
    </row>
    <row r="1084" spans="1:11" ht="12.6" x14ac:dyDescent="0.25">
      <c r="A1084" s="95"/>
      <c r="B1084" s="97"/>
      <c r="C1084" s="97"/>
      <c r="D1084" s="96"/>
      <c r="E1084" s="96"/>
      <c r="F1084" s="97"/>
      <c r="G1084" s="97"/>
      <c r="H1084" s="96"/>
      <c r="I1084" s="96"/>
      <c r="J1084" s="97"/>
      <c r="K1084" s="96"/>
    </row>
    <row r="1085" spans="1:11" ht="12.6" x14ac:dyDescent="0.25">
      <c r="A1085" s="95"/>
      <c r="B1085" s="97"/>
      <c r="C1085" s="97"/>
      <c r="D1085" s="96"/>
      <c r="E1085" s="96"/>
      <c r="F1085" s="97"/>
      <c r="G1085" s="97"/>
      <c r="H1085" s="96"/>
      <c r="I1085" s="96"/>
      <c r="J1085" s="97"/>
      <c r="K1085" s="96"/>
    </row>
    <row r="1086" spans="1:11" ht="12.6" x14ac:dyDescent="0.25">
      <c r="A1086" s="95"/>
      <c r="B1086" s="97"/>
      <c r="C1086" s="97"/>
      <c r="D1086" s="96"/>
      <c r="E1086" s="96"/>
      <c r="F1086" s="97"/>
      <c r="G1086" s="97"/>
      <c r="H1086" s="96"/>
      <c r="I1086" s="96"/>
      <c r="J1086" s="97"/>
      <c r="K1086" s="96"/>
    </row>
    <row r="1087" spans="1:11" ht="12.6" x14ac:dyDescent="0.25">
      <c r="A1087" s="95"/>
      <c r="B1087" s="97"/>
      <c r="C1087" s="97"/>
      <c r="D1087" s="96"/>
      <c r="E1087" s="96"/>
      <c r="F1087" s="97"/>
      <c r="G1087" s="97"/>
      <c r="H1087" s="96"/>
      <c r="I1087" s="96"/>
      <c r="J1087" s="97"/>
      <c r="K1087" s="96"/>
    </row>
    <row r="1088" spans="1:11" ht="12.6" x14ac:dyDescent="0.25">
      <c r="A1088" s="95"/>
      <c r="B1088" s="97"/>
      <c r="C1088" s="97"/>
      <c r="D1088" s="96"/>
      <c r="E1088" s="96"/>
      <c r="F1088" s="97"/>
      <c r="G1088" s="97"/>
      <c r="H1088" s="96"/>
      <c r="I1088" s="96"/>
      <c r="J1088" s="97"/>
      <c r="K1088" s="96"/>
    </row>
    <row r="1089" spans="1:11" ht="12.6" x14ac:dyDescent="0.25">
      <c r="A1089" s="95"/>
      <c r="B1089" s="97"/>
      <c r="C1089" s="97"/>
      <c r="D1089" s="96"/>
      <c r="E1089" s="96"/>
      <c r="F1089" s="97"/>
      <c r="G1089" s="97"/>
      <c r="H1089" s="96"/>
      <c r="I1089" s="96"/>
      <c r="J1089" s="97"/>
      <c r="K1089" s="96"/>
    </row>
    <row r="1090" spans="1:11" ht="12.6" x14ac:dyDescent="0.25">
      <c r="A1090" s="95"/>
      <c r="B1090" s="97"/>
      <c r="C1090" s="97"/>
      <c r="D1090" s="96"/>
      <c r="E1090" s="96"/>
      <c r="F1090" s="97"/>
      <c r="G1090" s="97"/>
      <c r="H1090" s="96"/>
      <c r="I1090" s="96"/>
      <c r="J1090" s="97"/>
      <c r="K1090" s="96"/>
    </row>
    <row r="1091" spans="1:11" ht="12.6" x14ac:dyDescent="0.25">
      <c r="A1091" s="95"/>
      <c r="B1091" s="97"/>
      <c r="C1091" s="97"/>
      <c r="D1091" s="96"/>
      <c r="E1091" s="96"/>
      <c r="F1091" s="97"/>
      <c r="G1091" s="97"/>
      <c r="H1091" s="96"/>
      <c r="I1091" s="96"/>
      <c r="J1091" s="97"/>
      <c r="K1091" s="96"/>
    </row>
    <row r="1092" spans="1:11" ht="12.6" x14ac:dyDescent="0.25">
      <c r="A1092" s="95"/>
      <c r="B1092" s="97"/>
      <c r="C1092" s="97"/>
      <c r="D1092" s="96"/>
      <c r="E1092" s="96"/>
      <c r="F1092" s="97"/>
      <c r="G1092" s="97"/>
      <c r="H1092" s="96"/>
      <c r="I1092" s="96"/>
      <c r="J1092" s="97"/>
      <c r="K1092" s="96"/>
    </row>
    <row r="1093" spans="1:11" ht="12.6" x14ac:dyDescent="0.25">
      <c r="A1093" s="95"/>
      <c r="B1093" s="97"/>
      <c r="C1093" s="97"/>
      <c r="D1093" s="96"/>
      <c r="E1093" s="96"/>
      <c r="F1093" s="97"/>
      <c r="G1093" s="97"/>
      <c r="H1093" s="96"/>
      <c r="I1093" s="96"/>
      <c r="J1093" s="97"/>
      <c r="K1093" s="96"/>
    </row>
    <row r="1094" spans="1:11" ht="12.6" x14ac:dyDescent="0.25">
      <c r="A1094" s="95"/>
      <c r="B1094" s="97"/>
      <c r="C1094" s="97"/>
      <c r="D1094" s="96"/>
      <c r="E1094" s="96"/>
      <c r="F1094" s="97"/>
      <c r="G1094" s="97"/>
      <c r="H1094" s="96"/>
      <c r="I1094" s="96"/>
      <c r="J1094" s="97"/>
      <c r="K1094" s="96"/>
    </row>
    <row r="1095" spans="1:11" ht="12.6" x14ac:dyDescent="0.25">
      <c r="A1095" s="95"/>
      <c r="B1095" s="97"/>
      <c r="C1095" s="97"/>
      <c r="D1095" s="96"/>
      <c r="E1095" s="96"/>
      <c r="F1095" s="97"/>
      <c r="G1095" s="97"/>
      <c r="H1095" s="96"/>
      <c r="I1095" s="96"/>
      <c r="J1095" s="97"/>
      <c r="K1095" s="96"/>
    </row>
    <row r="1096" spans="1:11" ht="12.6" x14ac:dyDescent="0.25">
      <c r="A1096" s="95"/>
      <c r="B1096" s="97"/>
      <c r="C1096" s="97"/>
      <c r="D1096" s="96"/>
      <c r="E1096" s="96"/>
      <c r="F1096" s="97"/>
      <c r="G1096" s="97"/>
      <c r="H1096" s="96"/>
      <c r="I1096" s="96"/>
      <c r="J1096" s="97"/>
      <c r="K1096" s="96"/>
    </row>
    <row r="1097" spans="1:11" ht="12.6" x14ac:dyDescent="0.25">
      <c r="A1097" s="95"/>
      <c r="B1097" s="97"/>
      <c r="C1097" s="97"/>
      <c r="D1097" s="96"/>
      <c r="E1097" s="96"/>
      <c r="F1097" s="97"/>
      <c r="G1097" s="97"/>
      <c r="H1097" s="96"/>
      <c r="I1097" s="96"/>
      <c r="J1097" s="97"/>
      <c r="K1097" s="96"/>
    </row>
    <row r="1098" spans="1:11" ht="12.6" x14ac:dyDescent="0.25">
      <c r="A1098" s="95"/>
      <c r="B1098" s="97"/>
      <c r="C1098" s="97"/>
      <c r="D1098" s="96"/>
      <c r="E1098" s="96"/>
      <c r="F1098" s="97"/>
      <c r="G1098" s="97"/>
      <c r="H1098" s="96"/>
      <c r="I1098" s="96"/>
      <c r="J1098" s="97"/>
      <c r="K1098" s="96"/>
    </row>
    <row r="1099" spans="1:11" ht="12.6" x14ac:dyDescent="0.25">
      <c r="A1099" s="95"/>
      <c r="B1099" s="97"/>
      <c r="C1099" s="97"/>
      <c r="D1099" s="96"/>
      <c r="E1099" s="96"/>
      <c r="F1099" s="97"/>
      <c r="G1099" s="97"/>
      <c r="H1099" s="96"/>
      <c r="I1099" s="96"/>
      <c r="J1099" s="97"/>
      <c r="K1099" s="96"/>
    </row>
    <row r="1100" spans="1:11" ht="12.6" x14ac:dyDescent="0.25">
      <c r="A1100" s="95"/>
      <c r="B1100" s="97"/>
      <c r="C1100" s="97"/>
      <c r="D1100" s="96"/>
      <c r="E1100" s="96"/>
      <c r="F1100" s="97"/>
      <c r="G1100" s="97"/>
      <c r="H1100" s="96"/>
      <c r="I1100" s="96"/>
      <c r="J1100" s="97"/>
      <c r="K1100" s="96"/>
    </row>
    <row r="1101" spans="1:11" ht="12.6" x14ac:dyDescent="0.25">
      <c r="A1101" s="95"/>
      <c r="B1101" s="97"/>
      <c r="C1101" s="97"/>
      <c r="D1101" s="96"/>
      <c r="E1101" s="96"/>
      <c r="F1101" s="97"/>
      <c r="G1101" s="97"/>
      <c r="H1101" s="96"/>
      <c r="I1101" s="96"/>
      <c r="J1101" s="97"/>
      <c r="K1101" s="96"/>
    </row>
    <row r="1102" spans="1:11" ht="12.6" x14ac:dyDescent="0.25">
      <c r="A1102" s="95"/>
      <c r="B1102" s="97"/>
      <c r="C1102" s="97"/>
      <c r="D1102" s="96"/>
      <c r="E1102" s="96"/>
      <c r="F1102" s="97"/>
      <c r="G1102" s="97"/>
      <c r="H1102" s="96"/>
      <c r="I1102" s="96"/>
      <c r="J1102" s="97"/>
      <c r="K1102" s="96"/>
    </row>
    <row r="1103" spans="1:11" ht="12.6" x14ac:dyDescent="0.25">
      <c r="A1103" s="95"/>
      <c r="B1103" s="97"/>
      <c r="C1103" s="97"/>
      <c r="D1103" s="96"/>
      <c r="E1103" s="96"/>
      <c r="F1103" s="97"/>
      <c r="G1103" s="97"/>
      <c r="H1103" s="96"/>
      <c r="I1103" s="96"/>
      <c r="J1103" s="97"/>
      <c r="K1103" s="96"/>
    </row>
    <row r="1104" spans="1:11" ht="12.6" x14ac:dyDescent="0.25">
      <c r="A1104" s="95"/>
      <c r="B1104" s="97"/>
      <c r="C1104" s="97"/>
      <c r="D1104" s="96"/>
      <c r="E1104" s="96"/>
      <c r="F1104" s="97"/>
      <c r="G1104" s="97"/>
      <c r="H1104" s="96"/>
      <c r="I1104" s="96"/>
      <c r="J1104" s="97"/>
      <c r="K1104" s="96"/>
    </row>
    <row r="1105" spans="1:11" ht="12.6" x14ac:dyDescent="0.25">
      <c r="A1105" s="95"/>
      <c r="B1105" s="97"/>
      <c r="C1105" s="97"/>
      <c r="D1105" s="96"/>
      <c r="E1105" s="96"/>
      <c r="F1105" s="97"/>
      <c r="G1105" s="97"/>
      <c r="H1105" s="96"/>
      <c r="I1105" s="96"/>
      <c r="J1105" s="97"/>
      <c r="K1105" s="96"/>
    </row>
    <row r="1106" spans="1:11" ht="12.6" x14ac:dyDescent="0.25">
      <c r="A1106" s="95"/>
      <c r="B1106" s="97"/>
      <c r="C1106" s="97"/>
      <c r="D1106" s="96"/>
      <c r="E1106" s="96"/>
      <c r="F1106" s="97"/>
      <c r="G1106" s="97"/>
      <c r="H1106" s="96"/>
      <c r="I1106" s="96"/>
      <c r="J1106" s="97"/>
      <c r="K1106" s="96"/>
    </row>
    <row r="1107" spans="1:11" ht="12.6" x14ac:dyDescent="0.25">
      <c r="A1107" s="95"/>
      <c r="B1107" s="97"/>
      <c r="C1107" s="97"/>
      <c r="D1107" s="96"/>
      <c r="E1107" s="96"/>
      <c r="F1107" s="97"/>
      <c r="G1107" s="97"/>
      <c r="H1107" s="96"/>
      <c r="I1107" s="96"/>
      <c r="J1107" s="97"/>
      <c r="K1107" s="96"/>
    </row>
    <row r="1108" spans="1:11" ht="12.6" x14ac:dyDescent="0.25">
      <c r="A1108" s="95"/>
      <c r="B1108" s="97"/>
      <c r="C1108" s="97"/>
      <c r="D1108" s="96"/>
      <c r="E1108" s="96"/>
      <c r="F1108" s="97"/>
      <c r="G1108" s="97"/>
      <c r="H1108" s="96"/>
      <c r="I1108" s="96"/>
      <c r="J1108" s="97"/>
      <c r="K1108" s="96"/>
    </row>
    <row r="1109" spans="1:11" ht="12.6" x14ac:dyDescent="0.25">
      <c r="A1109" s="95"/>
      <c r="B1109" s="97"/>
      <c r="C1109" s="97"/>
      <c r="D1109" s="96"/>
      <c r="E1109" s="96"/>
      <c r="F1109" s="97"/>
      <c r="G1109" s="97"/>
      <c r="H1109" s="96"/>
      <c r="I1109" s="96"/>
      <c r="J1109" s="97"/>
      <c r="K1109" s="96"/>
    </row>
    <row r="1110" spans="1:11" ht="12.6" x14ac:dyDescent="0.25">
      <c r="A1110" s="95"/>
      <c r="B1110" s="97"/>
      <c r="C1110" s="97"/>
      <c r="D1110" s="96"/>
      <c r="E1110" s="96"/>
      <c r="F1110" s="97"/>
      <c r="G1110" s="97"/>
      <c r="H1110" s="96"/>
      <c r="I1110" s="96"/>
      <c r="J1110" s="97"/>
      <c r="K1110" s="96"/>
    </row>
    <row r="1111" spans="1:11" ht="12.6" x14ac:dyDescent="0.25">
      <c r="A1111" s="95"/>
      <c r="B1111" s="97"/>
      <c r="C1111" s="97"/>
      <c r="D1111" s="96"/>
      <c r="E1111" s="96"/>
      <c r="F1111" s="97"/>
      <c r="G1111" s="97"/>
      <c r="H1111" s="96"/>
      <c r="I1111" s="96"/>
      <c r="J1111" s="97"/>
      <c r="K1111" s="96"/>
    </row>
    <row r="1112" spans="1:11" ht="12.6" x14ac:dyDescent="0.25">
      <c r="A1112" s="95"/>
      <c r="B1112" s="97"/>
      <c r="C1112" s="97"/>
      <c r="D1112" s="96"/>
      <c r="E1112" s="96"/>
      <c r="F1112" s="97"/>
      <c r="G1112" s="97"/>
      <c r="H1112" s="96"/>
      <c r="I1112" s="96"/>
      <c r="J1112" s="97"/>
      <c r="K1112" s="96"/>
    </row>
    <row r="1113" spans="1:11" ht="12.6" x14ac:dyDescent="0.25">
      <c r="A1113" s="95"/>
      <c r="B1113" s="97"/>
      <c r="C1113" s="97"/>
      <c r="D1113" s="96"/>
      <c r="E1113" s="96"/>
      <c r="F1113" s="97"/>
      <c r="G1113" s="97"/>
      <c r="H1113" s="96"/>
      <c r="I1113" s="96"/>
      <c r="J1113" s="97"/>
      <c r="K1113" s="96"/>
    </row>
    <row r="1114" spans="1:11" ht="12.6" x14ac:dyDescent="0.25">
      <c r="A1114" s="95"/>
      <c r="B1114" s="97"/>
      <c r="C1114" s="97"/>
      <c r="D1114" s="96"/>
      <c r="E1114" s="96"/>
      <c r="F1114" s="97"/>
      <c r="G1114" s="97"/>
      <c r="H1114" s="96"/>
      <c r="I1114" s="96"/>
      <c r="J1114" s="97"/>
      <c r="K1114" s="96"/>
    </row>
    <row r="1115" spans="1:11" ht="12.6" x14ac:dyDescent="0.25">
      <c r="A1115" s="95"/>
      <c r="B1115" s="97"/>
      <c r="C1115" s="97"/>
      <c r="D1115" s="96"/>
      <c r="E1115" s="96"/>
      <c r="F1115" s="97"/>
      <c r="G1115" s="97"/>
      <c r="H1115" s="96"/>
      <c r="I1115" s="96"/>
      <c r="J1115" s="97"/>
      <c r="K1115" s="96"/>
    </row>
    <row r="1116" spans="1:11" ht="12.6" x14ac:dyDescent="0.25">
      <c r="A1116" s="95"/>
      <c r="B1116" s="97"/>
      <c r="C1116" s="97"/>
      <c r="D1116" s="96"/>
      <c r="E1116" s="96"/>
      <c r="F1116" s="97"/>
      <c r="G1116" s="97"/>
      <c r="H1116" s="96"/>
      <c r="I1116" s="96"/>
      <c r="J1116" s="97"/>
      <c r="K1116" s="96"/>
    </row>
    <row r="1117" spans="1:11" ht="12.6" x14ac:dyDescent="0.25">
      <c r="A1117" s="95"/>
      <c r="B1117" s="97"/>
      <c r="C1117" s="97"/>
      <c r="D1117" s="96"/>
      <c r="E1117" s="96"/>
      <c r="F1117" s="97"/>
      <c r="G1117" s="97"/>
      <c r="H1117" s="96"/>
      <c r="I1117" s="96"/>
      <c r="J1117" s="97"/>
      <c r="K1117" s="96"/>
    </row>
    <row r="1118" spans="1:11" ht="12.6" x14ac:dyDescent="0.25">
      <c r="A1118" s="95"/>
      <c r="B1118" s="97"/>
      <c r="C1118" s="97"/>
      <c r="D1118" s="96"/>
      <c r="E1118" s="96"/>
      <c r="F1118" s="97"/>
      <c r="G1118" s="97"/>
      <c r="H1118" s="96"/>
      <c r="I1118" s="96"/>
      <c r="J1118" s="97"/>
      <c r="K1118" s="96"/>
    </row>
    <row r="1119" spans="1:11" ht="12.6" x14ac:dyDescent="0.25">
      <c r="A1119" s="95"/>
      <c r="B1119" s="97"/>
      <c r="C1119" s="97"/>
      <c r="D1119" s="96"/>
      <c r="E1119" s="96"/>
      <c r="F1119" s="97"/>
      <c r="G1119" s="97"/>
      <c r="H1119" s="96"/>
      <c r="I1119" s="96"/>
      <c r="J1119" s="97"/>
      <c r="K1119" s="96"/>
    </row>
    <row r="1120" spans="1:11" ht="12.6" x14ac:dyDescent="0.25">
      <c r="A1120" s="95"/>
      <c r="B1120" s="97"/>
      <c r="C1120" s="97"/>
      <c r="D1120" s="96"/>
      <c r="E1120" s="96"/>
      <c r="F1120" s="97"/>
      <c r="G1120" s="97"/>
      <c r="H1120" s="96"/>
      <c r="I1120" s="96"/>
      <c r="J1120" s="97"/>
      <c r="K1120" s="96"/>
    </row>
    <row r="1121" spans="1:11" ht="12.6" x14ac:dyDescent="0.25">
      <c r="A1121" s="95"/>
      <c r="B1121" s="97"/>
      <c r="C1121" s="97"/>
      <c r="D1121" s="96"/>
      <c r="E1121" s="96"/>
      <c r="F1121" s="97"/>
      <c r="G1121" s="97"/>
      <c r="H1121" s="96"/>
      <c r="I1121" s="96"/>
      <c r="J1121" s="97"/>
      <c r="K1121" s="96"/>
    </row>
    <row r="1122" spans="1:11" ht="12.6" x14ac:dyDescent="0.25">
      <c r="A1122" s="95"/>
      <c r="B1122" s="97"/>
      <c r="C1122" s="97"/>
      <c r="D1122" s="96"/>
      <c r="E1122" s="96"/>
      <c r="F1122" s="97"/>
      <c r="G1122" s="97"/>
      <c r="H1122" s="96"/>
      <c r="I1122" s="96"/>
      <c r="J1122" s="97"/>
      <c r="K1122" s="96"/>
    </row>
    <row r="1123" spans="1:11" ht="12.6" x14ac:dyDescent="0.25">
      <c r="A1123" s="95"/>
      <c r="B1123" s="97"/>
      <c r="C1123" s="97"/>
      <c r="D1123" s="96"/>
      <c r="E1123" s="96"/>
      <c r="F1123" s="97"/>
      <c r="G1123" s="97"/>
      <c r="H1123" s="96"/>
      <c r="I1123" s="96"/>
      <c r="J1123" s="97"/>
      <c r="K1123" s="96"/>
    </row>
    <row r="1124" spans="1:11" ht="12.6" x14ac:dyDescent="0.25">
      <c r="A1124" s="95"/>
      <c r="B1124" s="97"/>
      <c r="C1124" s="97"/>
      <c r="D1124" s="96"/>
      <c r="E1124" s="96"/>
      <c r="F1124" s="97"/>
      <c r="G1124" s="97"/>
      <c r="H1124" s="96"/>
      <c r="I1124" s="96"/>
      <c r="J1124" s="97"/>
      <c r="K1124" s="96"/>
    </row>
    <row r="1125" spans="1:11" ht="12.6" x14ac:dyDescent="0.25">
      <c r="A1125" s="95"/>
      <c r="B1125" s="97"/>
      <c r="C1125" s="97"/>
      <c r="D1125" s="96"/>
      <c r="E1125" s="96"/>
      <c r="F1125" s="97"/>
      <c r="G1125" s="97"/>
      <c r="H1125" s="96"/>
      <c r="I1125" s="96"/>
      <c r="J1125" s="97"/>
      <c r="K1125" s="96"/>
    </row>
    <row r="1126" spans="1:11" ht="12.6" x14ac:dyDescent="0.25">
      <c r="A1126" s="95"/>
      <c r="B1126" s="97"/>
      <c r="C1126" s="97"/>
      <c r="D1126" s="96"/>
      <c r="E1126" s="96"/>
      <c r="F1126" s="97"/>
      <c r="G1126" s="97"/>
      <c r="H1126" s="96"/>
      <c r="I1126" s="96"/>
      <c r="J1126" s="97"/>
      <c r="K1126" s="96"/>
    </row>
    <row r="1127" spans="1:11" ht="12.6" x14ac:dyDescent="0.25">
      <c r="A1127" s="95"/>
      <c r="B1127" s="97"/>
      <c r="C1127" s="97"/>
      <c r="D1127" s="96"/>
      <c r="E1127" s="96"/>
      <c r="F1127" s="97"/>
      <c r="G1127" s="97"/>
      <c r="H1127" s="96"/>
      <c r="I1127" s="96"/>
      <c r="J1127" s="97"/>
      <c r="K1127" s="96"/>
    </row>
    <row r="1128" spans="1:11" ht="12.6" x14ac:dyDescent="0.25">
      <c r="A1128" s="95"/>
      <c r="B1128" s="97"/>
      <c r="C1128" s="97"/>
      <c r="D1128" s="96"/>
      <c r="E1128" s="96"/>
      <c r="F1128" s="97"/>
      <c r="G1128" s="97"/>
      <c r="H1128" s="96"/>
      <c r="I1128" s="96"/>
      <c r="J1128" s="97"/>
      <c r="K1128" s="96"/>
    </row>
    <row r="1129" spans="1:11" ht="12.6" x14ac:dyDescent="0.25">
      <c r="A1129" s="95"/>
      <c r="B1129" s="97"/>
      <c r="C1129" s="97"/>
      <c r="D1129" s="96"/>
      <c r="E1129" s="96"/>
      <c r="F1129" s="97"/>
      <c r="G1129" s="97"/>
      <c r="H1129" s="96"/>
      <c r="I1129" s="96"/>
      <c r="J1129" s="97"/>
      <c r="K1129" s="96"/>
    </row>
    <row r="1130" spans="1:11" ht="12.6" x14ac:dyDescent="0.25">
      <c r="A1130" s="95"/>
      <c r="B1130" s="97"/>
      <c r="C1130" s="97"/>
      <c r="D1130" s="96"/>
      <c r="E1130" s="96"/>
      <c r="F1130" s="97"/>
      <c r="G1130" s="97"/>
      <c r="H1130" s="96"/>
      <c r="I1130" s="96"/>
      <c r="J1130" s="97"/>
      <c r="K1130" s="96"/>
    </row>
    <row r="1131" spans="1:11" ht="12.6" x14ac:dyDescent="0.25">
      <c r="A1131" s="95"/>
      <c r="B1131" s="97"/>
      <c r="C1131" s="97"/>
      <c r="D1131" s="96"/>
      <c r="E1131" s="96"/>
      <c r="F1131" s="97"/>
      <c r="G1131" s="97"/>
      <c r="H1131" s="96"/>
      <c r="I1131" s="96"/>
      <c r="J1131" s="97"/>
      <c r="K1131" s="96"/>
    </row>
    <row r="1132" spans="1:11" ht="12.6" x14ac:dyDescent="0.25">
      <c r="A1132" s="95"/>
      <c r="B1132" s="97"/>
      <c r="C1132" s="97"/>
      <c r="D1132" s="96"/>
      <c r="E1132" s="96"/>
      <c r="F1132" s="97"/>
      <c r="G1132" s="97"/>
      <c r="H1132" s="96"/>
      <c r="I1132" s="96"/>
      <c r="J1132" s="97"/>
      <c r="K1132" s="96"/>
    </row>
    <row r="1133" spans="1:11" ht="12.6" x14ac:dyDescent="0.25">
      <c r="A1133" s="95"/>
      <c r="B1133" s="97"/>
      <c r="C1133" s="97"/>
      <c r="D1133" s="96"/>
      <c r="E1133" s="96"/>
      <c r="F1133" s="97"/>
      <c r="G1133" s="97"/>
      <c r="H1133" s="96"/>
      <c r="I1133" s="96"/>
      <c r="J1133" s="97"/>
      <c r="K1133" s="96"/>
    </row>
    <row r="1134" spans="1:11" ht="12.6" x14ac:dyDescent="0.25">
      <c r="A1134" s="95"/>
      <c r="B1134" s="97"/>
      <c r="C1134" s="97"/>
      <c r="D1134" s="96"/>
      <c r="E1134" s="96"/>
      <c r="F1134" s="97"/>
      <c r="G1134" s="97"/>
      <c r="H1134" s="96"/>
      <c r="I1134" s="96"/>
      <c r="J1134" s="97"/>
      <c r="K1134" s="96"/>
    </row>
    <row r="1135" spans="1:11" ht="12.6" x14ac:dyDescent="0.25">
      <c r="A1135" s="95"/>
      <c r="B1135" s="97"/>
      <c r="C1135" s="97"/>
      <c r="D1135" s="96"/>
      <c r="E1135" s="96"/>
      <c r="F1135" s="97"/>
      <c r="G1135" s="97"/>
      <c r="H1135" s="96"/>
      <c r="I1135" s="96"/>
      <c r="J1135" s="97"/>
      <c r="K1135" s="96"/>
    </row>
    <row r="1136" spans="1:11" ht="12.6" x14ac:dyDescent="0.25">
      <c r="A1136" s="95"/>
      <c r="B1136" s="97"/>
      <c r="C1136" s="97"/>
      <c r="D1136" s="96"/>
      <c r="E1136" s="96"/>
      <c r="F1136" s="97"/>
      <c r="G1136" s="97"/>
      <c r="H1136" s="96"/>
      <c r="I1136" s="96"/>
      <c r="J1136" s="97"/>
      <c r="K1136" s="96"/>
    </row>
    <row r="1137" spans="1:11" ht="12.6" x14ac:dyDescent="0.25">
      <c r="A1137" s="95"/>
      <c r="B1137" s="97"/>
      <c r="C1137" s="97"/>
      <c r="D1137" s="96"/>
      <c r="E1137" s="96"/>
      <c r="F1137" s="97"/>
      <c r="G1137" s="97"/>
      <c r="H1137" s="96"/>
      <c r="I1137" s="96"/>
      <c r="J1137" s="97"/>
      <c r="K1137" s="96"/>
    </row>
    <row r="1138" spans="1:11" ht="12.6" x14ac:dyDescent="0.25">
      <c r="A1138" s="95"/>
      <c r="B1138" s="97"/>
      <c r="C1138" s="97"/>
      <c r="D1138" s="96"/>
      <c r="E1138" s="96"/>
      <c r="F1138" s="97"/>
      <c r="G1138" s="97"/>
      <c r="H1138" s="96"/>
      <c r="I1138" s="96"/>
      <c r="J1138" s="97"/>
      <c r="K1138" s="96"/>
    </row>
    <row r="1139" spans="1:11" ht="12.6" x14ac:dyDescent="0.25">
      <c r="A1139" s="95"/>
      <c r="B1139" s="97"/>
      <c r="C1139" s="97"/>
      <c r="D1139" s="96"/>
      <c r="E1139" s="96"/>
      <c r="F1139" s="97"/>
      <c r="G1139" s="97"/>
      <c r="H1139" s="96"/>
      <c r="I1139" s="96"/>
      <c r="J1139" s="97"/>
      <c r="K1139" s="96"/>
    </row>
    <row r="1140" spans="1:11" ht="12.6" x14ac:dyDescent="0.25">
      <c r="A1140" s="95"/>
      <c r="B1140" s="97"/>
      <c r="C1140" s="97"/>
      <c r="D1140" s="96"/>
      <c r="E1140" s="96"/>
      <c r="F1140" s="97"/>
      <c r="G1140" s="97"/>
      <c r="H1140" s="96"/>
      <c r="I1140" s="96"/>
      <c r="J1140" s="97"/>
      <c r="K1140" s="96"/>
    </row>
    <row r="1141" spans="1:11" ht="12.6" x14ac:dyDescent="0.25">
      <c r="A1141" s="95"/>
      <c r="B1141" s="97"/>
      <c r="C1141" s="97"/>
      <c r="D1141" s="96"/>
      <c r="E1141" s="96"/>
      <c r="F1141" s="97"/>
      <c r="G1141" s="97"/>
      <c r="H1141" s="96"/>
      <c r="I1141" s="96"/>
      <c r="J1141" s="97"/>
      <c r="K1141" s="96"/>
    </row>
    <row r="1142" spans="1:11" ht="12.6" x14ac:dyDescent="0.25">
      <c r="A1142" s="95"/>
      <c r="B1142" s="97"/>
      <c r="C1142" s="97"/>
      <c r="D1142" s="96"/>
      <c r="E1142" s="96"/>
      <c r="F1142" s="97"/>
      <c r="G1142" s="97"/>
      <c r="H1142" s="96"/>
      <c r="I1142" s="96"/>
      <c r="J1142" s="97"/>
      <c r="K1142" s="96"/>
    </row>
    <row r="1143" spans="1:11" ht="12.6" x14ac:dyDescent="0.25">
      <c r="A1143" s="95"/>
      <c r="B1143" s="97"/>
      <c r="C1143" s="97"/>
      <c r="D1143" s="96"/>
      <c r="E1143" s="96"/>
      <c r="F1143" s="97"/>
      <c r="G1143" s="97"/>
      <c r="H1143" s="96"/>
      <c r="I1143" s="96"/>
      <c r="J1143" s="97"/>
      <c r="K1143" s="96"/>
    </row>
    <row r="1144" spans="1:11" ht="12.6" x14ac:dyDescent="0.25">
      <c r="A1144" s="95"/>
      <c r="B1144" s="97"/>
      <c r="C1144" s="97"/>
      <c r="D1144" s="96"/>
      <c r="E1144" s="96"/>
      <c r="F1144" s="97"/>
      <c r="G1144" s="97"/>
      <c r="H1144" s="96"/>
      <c r="I1144" s="96"/>
      <c r="J1144" s="97"/>
      <c r="K1144" s="96"/>
    </row>
    <row r="1145" spans="1:11" ht="12.6" x14ac:dyDescent="0.25">
      <c r="A1145" s="95"/>
      <c r="B1145" s="97"/>
      <c r="C1145" s="97"/>
      <c r="D1145" s="96"/>
      <c r="E1145" s="96"/>
      <c r="F1145" s="97"/>
      <c r="G1145" s="97"/>
      <c r="H1145" s="96"/>
      <c r="I1145" s="96"/>
      <c r="J1145" s="97"/>
      <c r="K1145" s="96"/>
    </row>
    <row r="1146" spans="1:11" ht="12.6" x14ac:dyDescent="0.25">
      <c r="A1146" s="95"/>
      <c r="B1146" s="97"/>
      <c r="C1146" s="97"/>
      <c r="D1146" s="96"/>
      <c r="E1146" s="96"/>
      <c r="F1146" s="97"/>
      <c r="G1146" s="97"/>
      <c r="H1146" s="96"/>
      <c r="I1146" s="96"/>
      <c r="J1146" s="97"/>
      <c r="K1146" s="96"/>
    </row>
    <row r="1147" spans="1:11" ht="12.6" x14ac:dyDescent="0.25">
      <c r="A1147" s="95"/>
      <c r="B1147" s="97"/>
      <c r="C1147" s="97"/>
      <c r="D1147" s="96"/>
      <c r="E1147" s="96"/>
      <c r="F1147" s="97"/>
      <c r="G1147" s="97"/>
      <c r="H1147" s="96"/>
      <c r="I1147" s="96"/>
      <c r="J1147" s="97"/>
      <c r="K1147" s="96"/>
    </row>
    <row r="1148" spans="1:11" ht="12.6" x14ac:dyDescent="0.25">
      <c r="A1148" s="95"/>
      <c r="B1148" s="97"/>
      <c r="C1148" s="97"/>
      <c r="D1148" s="96"/>
      <c r="E1148" s="96"/>
      <c r="F1148" s="97"/>
      <c r="G1148" s="97"/>
      <c r="H1148" s="96"/>
      <c r="I1148" s="96"/>
      <c r="J1148" s="97"/>
      <c r="K1148" s="96"/>
    </row>
    <row r="1149" spans="1:11" ht="12.6" x14ac:dyDescent="0.25">
      <c r="A1149" s="95"/>
      <c r="B1149" s="97"/>
      <c r="C1149" s="97"/>
      <c r="D1149" s="96"/>
      <c r="E1149" s="96"/>
      <c r="F1149" s="97"/>
      <c r="G1149" s="97"/>
      <c r="H1149" s="96"/>
      <c r="I1149" s="96"/>
      <c r="J1149" s="97"/>
      <c r="K1149" s="96"/>
    </row>
    <row r="1150" spans="1:11" ht="12.6" x14ac:dyDescent="0.25">
      <c r="A1150" s="95"/>
      <c r="B1150" s="97"/>
      <c r="C1150" s="97"/>
      <c r="D1150" s="96"/>
      <c r="E1150" s="96"/>
      <c r="F1150" s="97"/>
      <c r="G1150" s="97"/>
      <c r="H1150" s="96"/>
      <c r="I1150" s="96"/>
      <c r="J1150" s="97"/>
      <c r="K1150" s="96"/>
    </row>
    <row r="1151" spans="1:11" ht="12.6" x14ac:dyDescent="0.25">
      <c r="A1151" s="95"/>
      <c r="B1151" s="97"/>
      <c r="C1151" s="97"/>
      <c r="D1151" s="96"/>
      <c r="E1151" s="96"/>
      <c r="F1151" s="97"/>
      <c r="G1151" s="97"/>
      <c r="H1151" s="96"/>
      <c r="I1151" s="96"/>
      <c r="J1151" s="97"/>
      <c r="K1151" s="96"/>
    </row>
    <row r="1152" spans="1:11" ht="12.6" x14ac:dyDescent="0.25">
      <c r="A1152" s="95"/>
      <c r="B1152" s="97"/>
      <c r="C1152" s="97"/>
      <c r="D1152" s="96"/>
      <c r="E1152" s="96"/>
      <c r="F1152" s="97"/>
      <c r="G1152" s="97"/>
      <c r="H1152" s="96"/>
      <c r="I1152" s="96"/>
      <c r="J1152" s="97"/>
      <c r="K1152" s="96"/>
    </row>
    <row r="1153" spans="1:11" ht="12.6" x14ac:dyDescent="0.25">
      <c r="A1153" s="95"/>
      <c r="B1153" s="97"/>
      <c r="C1153" s="97"/>
      <c r="D1153" s="96"/>
      <c r="E1153" s="96"/>
      <c r="F1153" s="97"/>
      <c r="G1153" s="97"/>
      <c r="H1153" s="96"/>
      <c r="I1153" s="96"/>
      <c r="J1153" s="97"/>
      <c r="K1153" s="96"/>
    </row>
    <row r="1154" spans="1:11" ht="12.6" x14ac:dyDescent="0.25">
      <c r="A1154" s="95"/>
      <c r="B1154" s="97"/>
      <c r="C1154" s="97"/>
      <c r="D1154" s="96"/>
      <c r="E1154" s="96"/>
      <c r="F1154" s="97"/>
      <c r="G1154" s="97"/>
      <c r="H1154" s="96"/>
      <c r="I1154" s="96"/>
      <c r="J1154" s="97"/>
      <c r="K1154" s="96"/>
    </row>
    <row r="1155" spans="1:11" ht="12.6" x14ac:dyDescent="0.25">
      <c r="A1155" s="95"/>
      <c r="B1155" s="97"/>
      <c r="C1155" s="97"/>
      <c r="D1155" s="96"/>
      <c r="E1155" s="96"/>
      <c r="F1155" s="97"/>
      <c r="G1155" s="97"/>
      <c r="H1155" s="96"/>
      <c r="I1155" s="96"/>
      <c r="J1155" s="97"/>
      <c r="K1155" s="96"/>
    </row>
    <row r="1156" spans="1:11" ht="12.6" x14ac:dyDescent="0.25">
      <c r="A1156" s="95"/>
      <c r="B1156" s="97"/>
      <c r="C1156" s="97"/>
      <c r="D1156" s="96"/>
      <c r="E1156" s="96"/>
      <c r="F1156" s="97"/>
      <c r="G1156" s="97"/>
      <c r="H1156" s="96"/>
      <c r="I1156" s="96"/>
      <c r="J1156" s="97"/>
      <c r="K1156" s="96"/>
    </row>
    <row r="1157" spans="1:11" ht="12.6" x14ac:dyDescent="0.25">
      <c r="A1157" s="95"/>
      <c r="B1157" s="97"/>
      <c r="C1157" s="97"/>
      <c r="D1157" s="96"/>
      <c r="E1157" s="96"/>
      <c r="F1157" s="97"/>
      <c r="G1157" s="97"/>
      <c r="H1157" s="96"/>
      <c r="I1157" s="96"/>
      <c r="J1157" s="97"/>
      <c r="K1157" s="96"/>
    </row>
    <row r="1158" spans="1:11" ht="12.6" x14ac:dyDescent="0.25">
      <c r="A1158" s="95"/>
      <c r="B1158" s="97"/>
      <c r="C1158" s="97"/>
      <c r="D1158" s="96"/>
      <c r="E1158" s="96"/>
      <c r="F1158" s="97"/>
      <c r="G1158" s="97"/>
      <c r="H1158" s="96"/>
      <c r="I1158" s="96"/>
      <c r="J1158" s="97"/>
      <c r="K1158" s="96"/>
    </row>
    <row r="1159" spans="1:11" ht="12.6" x14ac:dyDescent="0.25">
      <c r="A1159" s="95"/>
      <c r="B1159" s="97"/>
      <c r="C1159" s="97"/>
      <c r="D1159" s="96"/>
      <c r="E1159" s="96"/>
      <c r="F1159" s="97"/>
      <c r="G1159" s="97"/>
      <c r="H1159" s="96"/>
      <c r="I1159" s="96"/>
      <c r="J1159" s="97"/>
      <c r="K1159" s="96"/>
    </row>
    <row r="1160" spans="1:11" ht="12.6" x14ac:dyDescent="0.25">
      <c r="A1160" s="95"/>
      <c r="B1160" s="97"/>
      <c r="C1160" s="97"/>
      <c r="D1160" s="96"/>
      <c r="E1160" s="96"/>
      <c r="F1160" s="97"/>
      <c r="G1160" s="97"/>
      <c r="H1160" s="96"/>
      <c r="I1160" s="96"/>
      <c r="J1160" s="97"/>
      <c r="K1160" s="96"/>
    </row>
    <row r="1161" spans="1:11" ht="12.6" x14ac:dyDescent="0.25">
      <c r="A1161" s="95"/>
      <c r="B1161" s="97"/>
      <c r="C1161" s="97"/>
      <c r="D1161" s="96"/>
      <c r="E1161" s="96"/>
      <c r="F1161" s="97"/>
      <c r="G1161" s="97"/>
      <c r="H1161" s="96"/>
      <c r="I1161" s="96"/>
      <c r="J1161" s="97"/>
      <c r="K1161" s="96"/>
    </row>
    <row r="1162" spans="1:11" ht="12.6" x14ac:dyDescent="0.25">
      <c r="A1162" s="95"/>
      <c r="B1162" s="97"/>
      <c r="C1162" s="97"/>
      <c r="D1162" s="96"/>
      <c r="E1162" s="96"/>
      <c r="F1162" s="97"/>
      <c r="G1162" s="97"/>
      <c r="H1162" s="96"/>
      <c r="I1162" s="96"/>
      <c r="J1162" s="97"/>
      <c r="K1162" s="96"/>
    </row>
    <row r="1163" spans="1:11" ht="12.6" x14ac:dyDescent="0.25">
      <c r="A1163" s="95"/>
      <c r="B1163" s="97"/>
      <c r="C1163" s="97"/>
      <c r="D1163" s="96"/>
      <c r="E1163" s="96"/>
      <c r="F1163" s="97"/>
      <c r="G1163" s="97"/>
      <c r="H1163" s="96"/>
      <c r="I1163" s="96"/>
      <c r="J1163" s="97"/>
      <c r="K1163" s="96"/>
    </row>
    <row r="1164" spans="1:11" ht="12.6" x14ac:dyDescent="0.25">
      <c r="A1164" s="95"/>
      <c r="B1164" s="97"/>
      <c r="C1164" s="97"/>
      <c r="D1164" s="96"/>
      <c r="E1164" s="96"/>
      <c r="F1164" s="97"/>
      <c r="G1164" s="97"/>
      <c r="H1164" s="96"/>
      <c r="I1164" s="96"/>
      <c r="J1164" s="97"/>
      <c r="K1164" s="96"/>
    </row>
    <row r="1165" spans="1:11" ht="12.6" x14ac:dyDescent="0.25">
      <c r="A1165" s="95"/>
      <c r="B1165" s="97"/>
      <c r="C1165" s="97"/>
      <c r="D1165" s="96"/>
      <c r="E1165" s="96"/>
      <c r="F1165" s="97"/>
      <c r="G1165" s="97"/>
      <c r="H1165" s="96"/>
      <c r="I1165" s="96"/>
      <c r="J1165" s="97"/>
      <c r="K1165" s="96"/>
    </row>
    <row r="1166" spans="1:11" ht="12.6" x14ac:dyDescent="0.25">
      <c r="A1166" s="95"/>
      <c r="B1166" s="97"/>
      <c r="C1166" s="97"/>
      <c r="D1166" s="96"/>
      <c r="E1166" s="96"/>
      <c r="F1166" s="97"/>
      <c r="G1166" s="97"/>
      <c r="H1166" s="96"/>
      <c r="I1166" s="96"/>
      <c r="J1166" s="97"/>
      <c r="K1166" s="96"/>
    </row>
    <row r="1167" spans="1:11" ht="12.6" x14ac:dyDescent="0.25">
      <c r="A1167" s="95"/>
      <c r="B1167" s="97"/>
      <c r="C1167" s="97"/>
      <c r="D1167" s="96"/>
      <c r="E1167" s="96"/>
      <c r="F1167" s="97"/>
      <c r="G1167" s="97"/>
      <c r="H1167" s="96"/>
      <c r="I1167" s="96"/>
      <c r="J1167" s="97"/>
      <c r="K1167" s="96"/>
    </row>
    <row r="1168" spans="1:11" ht="12.6" x14ac:dyDescent="0.25">
      <c r="A1168" s="95"/>
      <c r="B1168" s="97"/>
      <c r="C1168" s="97"/>
      <c r="D1168" s="96"/>
      <c r="E1168" s="96"/>
      <c r="F1168" s="97"/>
      <c r="G1168" s="97"/>
      <c r="H1168" s="96"/>
      <c r="I1168" s="96"/>
      <c r="J1168" s="97"/>
      <c r="K1168" s="96"/>
    </row>
    <row r="1169" spans="1:11" ht="12.6" x14ac:dyDescent="0.25">
      <c r="A1169" s="95"/>
      <c r="B1169" s="97"/>
      <c r="C1169" s="97"/>
      <c r="D1169" s="96"/>
      <c r="E1169" s="96"/>
      <c r="F1169" s="97"/>
      <c r="G1169" s="97"/>
      <c r="H1169" s="96"/>
      <c r="I1169" s="96"/>
      <c r="J1169" s="97"/>
      <c r="K1169" s="96"/>
    </row>
    <row r="1170" spans="1:11" ht="12.6" x14ac:dyDescent="0.25">
      <c r="A1170" s="95"/>
      <c r="B1170" s="97"/>
      <c r="C1170" s="97"/>
      <c r="D1170" s="96"/>
      <c r="E1170" s="96"/>
      <c r="F1170" s="97"/>
      <c r="G1170" s="97"/>
      <c r="H1170" s="96"/>
      <c r="I1170" s="96"/>
      <c r="J1170" s="97"/>
      <c r="K1170" s="96"/>
    </row>
    <row r="1171" spans="1:11" ht="12.6" x14ac:dyDescent="0.25">
      <c r="A1171" s="95"/>
      <c r="B1171" s="97"/>
      <c r="C1171" s="97"/>
      <c r="D1171" s="96"/>
      <c r="E1171" s="96"/>
      <c r="F1171" s="97"/>
      <c r="G1171" s="97"/>
      <c r="H1171" s="96"/>
      <c r="I1171" s="96"/>
      <c r="J1171" s="97"/>
      <c r="K1171" s="96"/>
    </row>
    <row r="1172" spans="1:11" ht="12.6" x14ac:dyDescent="0.25">
      <c r="A1172" s="95"/>
      <c r="B1172" s="97"/>
      <c r="C1172" s="97"/>
      <c r="D1172" s="96"/>
      <c r="E1172" s="96"/>
      <c r="F1172" s="97"/>
      <c r="G1172" s="97"/>
      <c r="H1172" s="96"/>
      <c r="I1172" s="96"/>
      <c r="J1172" s="97"/>
      <c r="K1172" s="96"/>
    </row>
    <row r="1173" spans="1:11" ht="12.6" x14ac:dyDescent="0.25">
      <c r="A1173" s="95"/>
      <c r="B1173" s="97"/>
      <c r="C1173" s="97"/>
      <c r="D1173" s="96"/>
      <c r="E1173" s="96"/>
      <c r="F1173" s="97"/>
      <c r="G1173" s="97"/>
      <c r="H1173" s="96"/>
      <c r="I1173" s="96"/>
      <c r="J1173" s="97"/>
      <c r="K1173" s="96"/>
    </row>
    <row r="1174" spans="1:11" ht="12.6" x14ac:dyDescent="0.25">
      <c r="A1174" s="95"/>
      <c r="B1174" s="97"/>
      <c r="C1174" s="97"/>
      <c r="D1174" s="96"/>
      <c r="E1174" s="96"/>
      <c r="F1174" s="97"/>
      <c r="G1174" s="97"/>
      <c r="H1174" s="96"/>
      <c r="I1174" s="96"/>
      <c r="J1174" s="97"/>
      <c r="K1174" s="96"/>
    </row>
    <row r="1175" spans="1:11" ht="12.6" x14ac:dyDescent="0.25">
      <c r="A1175" s="95"/>
      <c r="B1175" s="97"/>
      <c r="C1175" s="97"/>
      <c r="D1175" s="96"/>
      <c r="E1175" s="96"/>
      <c r="F1175" s="97"/>
      <c r="G1175" s="97"/>
      <c r="H1175" s="96"/>
      <c r="I1175" s="96"/>
      <c r="J1175" s="97"/>
      <c r="K1175" s="96"/>
    </row>
    <row r="1176" spans="1:11" ht="12.6" x14ac:dyDescent="0.25">
      <c r="A1176" s="95"/>
      <c r="B1176" s="97"/>
      <c r="C1176" s="97"/>
      <c r="D1176" s="96"/>
      <c r="E1176" s="96"/>
      <c r="F1176" s="97"/>
      <c r="G1176" s="97"/>
      <c r="H1176" s="96"/>
      <c r="I1176" s="96"/>
      <c r="J1176" s="97"/>
      <c r="K1176" s="96"/>
    </row>
    <row r="1177" spans="1:11" ht="12.6" x14ac:dyDescent="0.25">
      <c r="A1177" s="95"/>
      <c r="B1177" s="97"/>
      <c r="C1177" s="97"/>
      <c r="D1177" s="96"/>
      <c r="E1177" s="96"/>
      <c r="F1177" s="97"/>
      <c r="G1177" s="97"/>
      <c r="H1177" s="96"/>
      <c r="I1177" s="96"/>
      <c r="J1177" s="97"/>
      <c r="K1177" s="96"/>
    </row>
    <row r="1178" spans="1:11" ht="12.6" x14ac:dyDescent="0.25">
      <c r="A1178" s="95"/>
      <c r="B1178" s="97"/>
      <c r="C1178" s="97"/>
      <c r="D1178" s="96"/>
      <c r="E1178" s="96"/>
      <c r="F1178" s="97"/>
      <c r="G1178" s="97"/>
      <c r="H1178" s="96"/>
      <c r="I1178" s="96"/>
      <c r="J1178" s="97"/>
      <c r="K1178" s="96"/>
    </row>
    <row r="1179" spans="1:11" ht="12.6" x14ac:dyDescent="0.25">
      <c r="A1179" s="95"/>
      <c r="B1179" s="97"/>
      <c r="C1179" s="97"/>
      <c r="D1179" s="96"/>
      <c r="E1179" s="96"/>
      <c r="F1179" s="97"/>
      <c r="G1179" s="97"/>
      <c r="H1179" s="96"/>
      <c r="I1179" s="96"/>
      <c r="J1179" s="97"/>
      <c r="K1179" s="96"/>
    </row>
    <row r="1180" spans="1:11" ht="12.6" x14ac:dyDescent="0.25">
      <c r="A1180" s="95"/>
      <c r="B1180" s="97"/>
      <c r="C1180" s="97"/>
      <c r="D1180" s="96"/>
      <c r="E1180" s="96"/>
      <c r="F1180" s="97"/>
      <c r="G1180" s="97"/>
      <c r="H1180" s="96"/>
      <c r="I1180" s="96"/>
      <c r="J1180" s="97"/>
      <c r="K1180" s="96"/>
    </row>
    <row r="1181" spans="1:11" ht="12.6" x14ac:dyDescent="0.25">
      <c r="A1181" s="95"/>
      <c r="B1181" s="97"/>
      <c r="C1181" s="97"/>
      <c r="D1181" s="96"/>
      <c r="E1181" s="96"/>
      <c r="F1181" s="97"/>
      <c r="G1181" s="97"/>
      <c r="H1181" s="96"/>
      <c r="I1181" s="96"/>
      <c r="J1181" s="97"/>
      <c r="K1181" s="96"/>
    </row>
    <row r="1182" spans="1:11" ht="12.6" x14ac:dyDescent="0.25">
      <c r="A1182" s="95"/>
      <c r="B1182" s="97"/>
      <c r="C1182" s="97"/>
      <c r="D1182" s="96"/>
      <c r="E1182" s="96"/>
      <c r="F1182" s="97"/>
      <c r="G1182" s="97"/>
      <c r="H1182" s="96"/>
      <c r="I1182" s="96"/>
      <c r="J1182" s="97"/>
      <c r="K1182" s="96"/>
    </row>
    <row r="1183" spans="1:11" ht="12.6" x14ac:dyDescent="0.25">
      <c r="A1183" s="95"/>
      <c r="B1183" s="97"/>
      <c r="C1183" s="97"/>
      <c r="D1183" s="96"/>
      <c r="E1183" s="96"/>
      <c r="F1183" s="97"/>
      <c r="G1183" s="97"/>
      <c r="H1183" s="96"/>
      <c r="I1183" s="96"/>
      <c r="J1183" s="97"/>
      <c r="K1183" s="96"/>
    </row>
    <row r="1184" spans="1:11" ht="12.6" x14ac:dyDescent="0.25">
      <c r="A1184" s="95"/>
      <c r="B1184" s="97"/>
      <c r="C1184" s="97"/>
      <c r="D1184" s="96"/>
      <c r="E1184" s="96"/>
      <c r="F1184" s="97"/>
      <c r="G1184" s="97"/>
      <c r="H1184" s="96"/>
      <c r="I1184" s="96"/>
      <c r="J1184" s="97"/>
      <c r="K1184" s="96"/>
    </row>
    <row r="1185" spans="1:11" ht="12.6" x14ac:dyDescent="0.25">
      <c r="A1185" s="95"/>
      <c r="B1185" s="97"/>
      <c r="C1185" s="97"/>
      <c r="D1185" s="96"/>
      <c r="E1185" s="96"/>
      <c r="F1185" s="97"/>
      <c r="G1185" s="97"/>
      <c r="H1185" s="96"/>
      <c r="I1185" s="96"/>
      <c r="J1185" s="97"/>
      <c r="K1185" s="96"/>
    </row>
    <row r="1186" spans="1:11" ht="12.6" x14ac:dyDescent="0.25">
      <c r="A1186" s="95"/>
      <c r="B1186" s="97"/>
      <c r="C1186" s="97"/>
      <c r="D1186" s="96"/>
      <c r="E1186" s="96"/>
      <c r="F1186" s="97"/>
      <c r="G1186" s="97"/>
      <c r="H1186" s="96"/>
      <c r="I1186" s="96"/>
      <c r="J1186" s="97"/>
      <c r="K1186" s="96"/>
    </row>
    <row r="1187" spans="1:11" ht="12.6" x14ac:dyDescent="0.25">
      <c r="A1187" s="95"/>
      <c r="B1187" s="97"/>
      <c r="C1187" s="97"/>
      <c r="D1187" s="96"/>
      <c r="E1187" s="96"/>
      <c r="F1187" s="97"/>
      <c r="G1187" s="97"/>
      <c r="H1187" s="96"/>
      <c r="I1187" s="96"/>
      <c r="J1187" s="97"/>
      <c r="K1187" s="96"/>
    </row>
    <row r="1188" spans="1:11" ht="12.6" x14ac:dyDescent="0.25">
      <c r="A1188" s="95"/>
      <c r="B1188" s="97"/>
      <c r="C1188" s="97"/>
      <c r="D1188" s="96"/>
      <c r="E1188" s="96"/>
      <c r="F1188" s="97"/>
      <c r="G1188" s="97"/>
      <c r="H1188" s="96"/>
      <c r="I1188" s="96"/>
      <c r="J1188" s="97"/>
      <c r="K1188" s="96"/>
    </row>
    <row r="1189" spans="1:11" ht="12.6" x14ac:dyDescent="0.25">
      <c r="A1189" s="95"/>
      <c r="B1189" s="97"/>
      <c r="C1189" s="97"/>
      <c r="D1189" s="96"/>
      <c r="E1189" s="96"/>
      <c r="F1189" s="97"/>
      <c r="G1189" s="97"/>
      <c r="H1189" s="96"/>
      <c r="I1189" s="96"/>
      <c r="J1189" s="97"/>
      <c r="K1189" s="96"/>
    </row>
    <row r="1190" spans="1:11" ht="12.6" x14ac:dyDescent="0.25">
      <c r="A1190" s="95"/>
      <c r="B1190" s="97"/>
      <c r="C1190" s="97"/>
      <c r="D1190" s="96"/>
      <c r="E1190" s="96"/>
      <c r="F1190" s="97"/>
      <c r="G1190" s="97"/>
      <c r="H1190" s="96"/>
      <c r="I1190" s="96"/>
      <c r="J1190" s="97"/>
      <c r="K1190" s="96"/>
    </row>
    <row r="1191" spans="1:11" ht="12.6" x14ac:dyDescent="0.25">
      <c r="A1191" s="95"/>
      <c r="B1191" s="97"/>
      <c r="C1191" s="97"/>
      <c r="D1191" s="96"/>
      <c r="E1191" s="96"/>
      <c r="F1191" s="97"/>
      <c r="G1191" s="97"/>
      <c r="H1191" s="96"/>
      <c r="I1191" s="96"/>
      <c r="J1191" s="97"/>
      <c r="K1191" s="96"/>
    </row>
    <row r="1192" spans="1:11" ht="12.6" x14ac:dyDescent="0.25">
      <c r="A1192" s="95"/>
      <c r="B1192" s="97"/>
      <c r="C1192" s="97"/>
      <c r="D1192" s="96"/>
      <c r="E1192" s="96"/>
      <c r="F1192" s="97"/>
      <c r="G1192" s="97"/>
      <c r="H1192" s="96"/>
      <c r="I1192" s="96"/>
      <c r="J1192" s="97"/>
      <c r="K1192" s="96"/>
    </row>
    <row r="1193" spans="1:11" ht="12.6" x14ac:dyDescent="0.25">
      <c r="A1193" s="95"/>
      <c r="B1193" s="97"/>
      <c r="C1193" s="97"/>
      <c r="D1193" s="96"/>
      <c r="E1193" s="96"/>
      <c r="F1193" s="97"/>
      <c r="G1193" s="97"/>
      <c r="H1193" s="96"/>
      <c r="I1193" s="96"/>
      <c r="J1193" s="97"/>
      <c r="K1193" s="96"/>
    </row>
    <row r="1194" spans="1:11" ht="12.6" x14ac:dyDescent="0.25">
      <c r="A1194" s="95"/>
      <c r="B1194" s="97"/>
      <c r="C1194" s="97"/>
      <c r="D1194" s="96"/>
      <c r="E1194" s="96"/>
      <c r="F1194" s="97"/>
      <c r="G1194" s="97"/>
      <c r="H1194" s="96"/>
      <c r="I1194" s="96"/>
      <c r="J1194" s="97"/>
      <c r="K1194" s="96"/>
    </row>
    <row r="1195" spans="1:11" ht="12.6" x14ac:dyDescent="0.25">
      <c r="A1195" s="95"/>
      <c r="B1195" s="97"/>
      <c r="C1195" s="97"/>
      <c r="D1195" s="96"/>
      <c r="E1195" s="96"/>
      <c r="F1195" s="97"/>
      <c r="G1195" s="97"/>
      <c r="H1195" s="96"/>
      <c r="I1195" s="96"/>
      <c r="J1195" s="97"/>
      <c r="K1195" s="96"/>
    </row>
    <row r="1196" spans="1:11" ht="12.6" x14ac:dyDescent="0.25">
      <c r="A1196" s="95"/>
      <c r="B1196" s="97"/>
      <c r="C1196" s="97"/>
      <c r="D1196" s="96"/>
      <c r="E1196" s="96"/>
      <c r="F1196" s="97"/>
      <c r="G1196" s="97"/>
      <c r="H1196" s="96"/>
      <c r="I1196" s="96"/>
      <c r="J1196" s="97"/>
      <c r="K1196" s="96"/>
    </row>
    <row r="1197" spans="1:11" ht="12.6" x14ac:dyDescent="0.25">
      <c r="A1197" s="95"/>
      <c r="B1197" s="97"/>
      <c r="C1197" s="97"/>
      <c r="D1197" s="96"/>
      <c r="E1197" s="96"/>
      <c r="F1197" s="97"/>
      <c r="G1197" s="97"/>
      <c r="H1197" s="96"/>
      <c r="I1197" s="96"/>
      <c r="J1197" s="97"/>
      <c r="K1197" s="96"/>
    </row>
    <row r="1198" spans="1:11" ht="12.6" x14ac:dyDescent="0.25">
      <c r="A1198" s="95"/>
      <c r="B1198" s="97"/>
      <c r="C1198" s="97"/>
      <c r="D1198" s="96"/>
      <c r="E1198" s="96"/>
      <c r="F1198" s="97"/>
      <c r="G1198" s="97"/>
      <c r="H1198" s="96"/>
      <c r="I1198" s="96"/>
      <c r="J1198" s="97"/>
      <c r="K1198" s="96"/>
    </row>
    <row r="1199" spans="1:11" ht="12.6" x14ac:dyDescent="0.25">
      <c r="A1199" s="95"/>
      <c r="B1199" s="97"/>
      <c r="C1199" s="97"/>
      <c r="D1199" s="96"/>
      <c r="E1199" s="96"/>
      <c r="F1199" s="97"/>
      <c r="G1199" s="97"/>
      <c r="H1199" s="96"/>
      <c r="I1199" s="96"/>
      <c r="J1199" s="97"/>
      <c r="K1199" s="96"/>
    </row>
    <row r="1200" spans="1:11" ht="12.6" x14ac:dyDescent="0.25">
      <c r="A1200" s="95"/>
      <c r="B1200" s="97"/>
      <c r="C1200" s="97"/>
      <c r="D1200" s="96"/>
      <c r="E1200" s="96"/>
      <c r="F1200" s="97"/>
      <c r="G1200" s="97"/>
      <c r="H1200" s="96"/>
      <c r="I1200" s="96"/>
      <c r="J1200" s="97"/>
      <c r="K1200" s="96"/>
    </row>
    <row r="1201" spans="1:11" ht="12.6" x14ac:dyDescent="0.25">
      <c r="A1201" s="95"/>
      <c r="B1201" s="97"/>
      <c r="C1201" s="97"/>
      <c r="D1201" s="96"/>
      <c r="E1201" s="96"/>
      <c r="F1201" s="97"/>
      <c r="G1201" s="97"/>
      <c r="H1201" s="96"/>
      <c r="I1201" s="96"/>
      <c r="J1201" s="97"/>
      <c r="K1201" s="96"/>
    </row>
    <row r="1202" spans="1:11" ht="12.6" x14ac:dyDescent="0.25">
      <c r="A1202" s="95"/>
      <c r="B1202" s="97"/>
      <c r="C1202" s="97"/>
      <c r="D1202" s="96"/>
      <c r="E1202" s="96"/>
      <c r="F1202" s="97"/>
      <c r="G1202" s="97"/>
      <c r="H1202" s="96"/>
      <c r="I1202" s="96"/>
      <c r="J1202" s="97"/>
      <c r="K1202" s="96"/>
    </row>
    <row r="1203" spans="1:11" ht="12.6" x14ac:dyDescent="0.25">
      <c r="A1203" s="95"/>
      <c r="B1203" s="97"/>
      <c r="C1203" s="97"/>
      <c r="D1203" s="96"/>
      <c r="E1203" s="96"/>
      <c r="F1203" s="97"/>
      <c r="G1203" s="97"/>
      <c r="H1203" s="96"/>
      <c r="I1203" s="96"/>
      <c r="J1203" s="97"/>
      <c r="K1203" s="96"/>
    </row>
    <row r="1204" spans="1:11" ht="12.6" x14ac:dyDescent="0.25">
      <c r="A1204" s="95"/>
      <c r="B1204" s="97"/>
      <c r="C1204" s="97"/>
      <c r="D1204" s="96"/>
      <c r="E1204" s="96"/>
      <c r="F1204" s="97"/>
      <c r="G1204" s="97"/>
      <c r="H1204" s="96"/>
      <c r="I1204" s="96"/>
      <c r="J1204" s="97"/>
      <c r="K1204" s="96"/>
    </row>
    <row r="1205" spans="1:11" ht="12.6" x14ac:dyDescent="0.25">
      <c r="A1205" s="95"/>
      <c r="B1205" s="97"/>
      <c r="C1205" s="97"/>
      <c r="D1205" s="96"/>
      <c r="E1205" s="96"/>
      <c r="F1205" s="97"/>
      <c r="G1205" s="97"/>
      <c r="H1205" s="96"/>
      <c r="I1205" s="96"/>
      <c r="J1205" s="97"/>
      <c r="K1205" s="96"/>
    </row>
    <row r="1206" spans="1:11" ht="12.6" x14ac:dyDescent="0.25">
      <c r="A1206" s="95"/>
      <c r="B1206" s="97"/>
      <c r="C1206" s="97"/>
      <c r="D1206" s="96"/>
      <c r="E1206" s="96"/>
      <c r="F1206" s="97"/>
      <c r="G1206" s="97"/>
      <c r="H1206" s="96"/>
      <c r="I1206" s="96"/>
      <c r="J1206" s="97"/>
      <c r="K1206" s="96"/>
    </row>
    <row r="1207" spans="1:11" ht="12.6" x14ac:dyDescent="0.25">
      <c r="A1207" s="95"/>
      <c r="B1207" s="97"/>
      <c r="C1207" s="97"/>
      <c r="D1207" s="96"/>
      <c r="E1207" s="96"/>
      <c r="F1207" s="97"/>
      <c r="G1207" s="97"/>
      <c r="H1207" s="96"/>
      <c r="I1207" s="96"/>
      <c r="J1207" s="97"/>
      <c r="K1207" s="96"/>
    </row>
    <row r="1208" spans="1:11" ht="12.6" x14ac:dyDescent="0.25">
      <c r="A1208" s="95"/>
      <c r="B1208" s="97"/>
      <c r="C1208" s="97"/>
      <c r="D1208" s="96"/>
      <c r="E1208" s="96"/>
      <c r="F1208" s="97"/>
      <c r="G1208" s="97"/>
      <c r="H1208" s="96"/>
      <c r="I1208" s="96"/>
      <c r="J1208" s="97"/>
      <c r="K1208" s="96"/>
    </row>
    <row r="1209" spans="1:11" ht="12.6" x14ac:dyDescent="0.25">
      <c r="A1209" s="95"/>
      <c r="B1209" s="97"/>
      <c r="C1209" s="97"/>
      <c r="D1209" s="96"/>
      <c r="E1209" s="96"/>
      <c r="F1209" s="97"/>
      <c r="G1209" s="97"/>
      <c r="H1209" s="96"/>
      <c r="I1209" s="96"/>
      <c r="J1209" s="97"/>
      <c r="K1209" s="96"/>
    </row>
    <row r="1210" spans="1:11" ht="12.6" x14ac:dyDescent="0.25">
      <c r="A1210" s="95"/>
      <c r="B1210" s="97"/>
      <c r="C1210" s="97"/>
      <c r="D1210" s="96"/>
      <c r="E1210" s="96"/>
      <c r="F1210" s="97"/>
      <c r="G1210" s="97"/>
      <c r="H1210" s="96"/>
      <c r="I1210" s="96"/>
      <c r="J1210" s="97"/>
      <c r="K1210" s="96"/>
    </row>
    <row r="1211" spans="1:11" ht="12.6" x14ac:dyDescent="0.25">
      <c r="A1211" s="95"/>
      <c r="B1211" s="97"/>
      <c r="C1211" s="97"/>
      <c r="D1211" s="96"/>
      <c r="E1211" s="96"/>
      <c r="F1211" s="97"/>
      <c r="G1211" s="97"/>
      <c r="H1211" s="96"/>
      <c r="I1211" s="96"/>
      <c r="J1211" s="97"/>
      <c r="K1211" s="96"/>
    </row>
    <row r="1212" spans="1:11" ht="12.6" x14ac:dyDescent="0.25">
      <c r="A1212" s="95"/>
      <c r="B1212" s="97"/>
      <c r="C1212" s="97"/>
      <c r="D1212" s="96"/>
      <c r="E1212" s="96"/>
      <c r="F1212" s="97"/>
      <c r="G1212" s="97"/>
      <c r="H1212" s="96"/>
      <c r="I1212" s="96"/>
      <c r="J1212" s="97"/>
      <c r="K1212" s="96"/>
    </row>
    <row r="1213" spans="1:11" ht="12.6" x14ac:dyDescent="0.25">
      <c r="A1213" s="95"/>
      <c r="B1213" s="97"/>
      <c r="C1213" s="97"/>
      <c r="D1213" s="96"/>
      <c r="E1213" s="96"/>
      <c r="F1213" s="97"/>
      <c r="G1213" s="97"/>
      <c r="H1213" s="96"/>
      <c r="I1213" s="96"/>
      <c r="J1213" s="97"/>
      <c r="K1213" s="96"/>
    </row>
    <row r="1214" spans="1:11" ht="12.6" x14ac:dyDescent="0.25">
      <c r="A1214" s="95"/>
      <c r="B1214" s="97"/>
      <c r="C1214" s="97"/>
      <c r="D1214" s="96"/>
      <c r="E1214" s="96"/>
      <c r="F1214" s="97"/>
      <c r="G1214" s="97"/>
      <c r="H1214" s="96"/>
      <c r="I1214" s="96"/>
      <c r="J1214" s="97"/>
      <c r="K1214" s="96"/>
    </row>
    <row r="1215" spans="1:11" ht="12.6" x14ac:dyDescent="0.25">
      <c r="A1215" s="95"/>
      <c r="B1215" s="97"/>
      <c r="C1215" s="97"/>
      <c r="D1215" s="96"/>
      <c r="E1215" s="96"/>
      <c r="F1215" s="97"/>
      <c r="G1215" s="97"/>
      <c r="H1215" s="96"/>
      <c r="I1215" s="96"/>
      <c r="J1215" s="97"/>
      <c r="K1215" s="96"/>
    </row>
    <row r="1216" spans="1:11" ht="12.6" x14ac:dyDescent="0.25">
      <c r="A1216" s="95"/>
      <c r="B1216" s="97"/>
      <c r="C1216" s="97"/>
      <c r="D1216" s="96"/>
      <c r="E1216" s="96"/>
      <c r="F1216" s="97"/>
      <c r="G1216" s="97"/>
      <c r="H1216" s="96"/>
      <c r="I1216" s="96"/>
      <c r="J1216" s="97"/>
      <c r="K1216" s="96"/>
    </row>
    <row r="1217" spans="1:11" ht="12.6" x14ac:dyDescent="0.25">
      <c r="A1217" s="95"/>
      <c r="B1217" s="97"/>
      <c r="C1217" s="97"/>
      <c r="D1217" s="96"/>
      <c r="E1217" s="96"/>
      <c r="F1217" s="97"/>
      <c r="G1217" s="97"/>
      <c r="H1217" s="96"/>
      <c r="I1217" s="96"/>
      <c r="J1217" s="97"/>
      <c r="K1217" s="96"/>
    </row>
    <row r="1218" spans="1:11" ht="12.6" x14ac:dyDescent="0.25">
      <c r="A1218" s="95"/>
      <c r="B1218" s="97"/>
      <c r="C1218" s="97"/>
      <c r="D1218" s="96"/>
      <c r="E1218" s="96"/>
      <c r="F1218" s="97"/>
      <c r="G1218" s="97"/>
      <c r="H1218" s="96"/>
      <c r="I1218" s="96"/>
      <c r="J1218" s="97"/>
      <c r="K1218" s="96"/>
    </row>
    <row r="1219" spans="1:11" ht="12.6" x14ac:dyDescent="0.25">
      <c r="A1219" s="95"/>
      <c r="B1219" s="97"/>
      <c r="C1219" s="97"/>
      <c r="D1219" s="96"/>
      <c r="E1219" s="96"/>
      <c r="F1219" s="97"/>
      <c r="G1219" s="97"/>
      <c r="H1219" s="96"/>
      <c r="I1219" s="96"/>
      <c r="J1219" s="97"/>
      <c r="K1219" s="96"/>
    </row>
    <row r="1220" spans="1:11" ht="12.6" x14ac:dyDescent="0.25">
      <c r="A1220" s="95"/>
      <c r="B1220" s="97"/>
      <c r="C1220" s="97"/>
      <c r="D1220" s="96"/>
      <c r="E1220" s="96"/>
      <c r="F1220" s="97"/>
      <c r="G1220" s="97"/>
      <c r="H1220" s="96"/>
      <c r="I1220" s="96"/>
      <c r="J1220" s="97"/>
      <c r="K1220" s="96"/>
    </row>
    <row r="1221" spans="1:11" ht="12.6" x14ac:dyDescent="0.25">
      <c r="A1221" s="95"/>
      <c r="B1221" s="97"/>
      <c r="C1221" s="97"/>
      <c r="D1221" s="96"/>
      <c r="E1221" s="96"/>
      <c r="F1221" s="97"/>
      <c r="G1221" s="97"/>
      <c r="H1221" s="96"/>
      <c r="I1221" s="96"/>
      <c r="J1221" s="97"/>
      <c r="K1221" s="96"/>
    </row>
    <row r="1222" spans="1:11" ht="12.6" x14ac:dyDescent="0.25">
      <c r="A1222" s="95"/>
      <c r="B1222" s="97"/>
      <c r="C1222" s="97"/>
      <c r="D1222" s="96"/>
      <c r="E1222" s="96"/>
      <c r="F1222" s="97"/>
      <c r="G1222" s="97"/>
      <c r="H1222" s="96"/>
      <c r="I1222" s="96"/>
      <c r="J1222" s="97"/>
      <c r="K1222" s="96"/>
    </row>
    <row r="1223" spans="1:11" ht="12.6" x14ac:dyDescent="0.25">
      <c r="A1223" s="95"/>
      <c r="B1223" s="97"/>
      <c r="C1223" s="97"/>
      <c r="D1223" s="96"/>
      <c r="E1223" s="96"/>
      <c r="F1223" s="97"/>
      <c r="G1223" s="97"/>
      <c r="H1223" s="96"/>
      <c r="I1223" s="96"/>
      <c r="J1223" s="97"/>
      <c r="K1223" s="96"/>
    </row>
    <row r="1224" spans="1:11" ht="12.6" x14ac:dyDescent="0.25">
      <c r="A1224" s="95"/>
      <c r="B1224" s="97"/>
      <c r="C1224" s="97"/>
      <c r="D1224" s="96"/>
      <c r="E1224" s="96"/>
      <c r="F1224" s="97"/>
      <c r="G1224" s="97"/>
      <c r="H1224" s="96"/>
      <c r="I1224" s="96"/>
      <c r="J1224" s="97"/>
      <c r="K1224" s="96"/>
    </row>
    <row r="1225" spans="1:11" ht="12.6" x14ac:dyDescent="0.25">
      <c r="A1225" s="95"/>
      <c r="B1225" s="97"/>
      <c r="C1225" s="97"/>
      <c r="D1225" s="96"/>
      <c r="E1225" s="96"/>
      <c r="F1225" s="97"/>
      <c r="G1225" s="97"/>
      <c r="H1225" s="96"/>
      <c r="I1225" s="96"/>
      <c r="J1225" s="97"/>
      <c r="K1225" s="96"/>
    </row>
    <row r="1226" spans="1:11" ht="12.6" x14ac:dyDescent="0.25">
      <c r="A1226" s="95"/>
      <c r="B1226" s="97"/>
      <c r="C1226" s="97"/>
      <c r="D1226" s="96"/>
      <c r="E1226" s="96"/>
      <c r="F1226" s="97"/>
      <c r="G1226" s="97"/>
      <c r="H1226" s="96"/>
      <c r="I1226" s="96"/>
      <c r="J1226" s="97"/>
      <c r="K1226" s="96"/>
    </row>
    <row r="1227" spans="1:11" ht="12.6" x14ac:dyDescent="0.25">
      <c r="A1227" s="95"/>
      <c r="B1227" s="97"/>
      <c r="C1227" s="97"/>
      <c r="D1227" s="96"/>
      <c r="E1227" s="96"/>
      <c r="F1227" s="97"/>
      <c r="G1227" s="97"/>
      <c r="H1227" s="96"/>
      <c r="I1227" s="96"/>
      <c r="J1227" s="97"/>
      <c r="K1227" s="96"/>
    </row>
    <row r="1228" spans="1:11" ht="12.6" x14ac:dyDescent="0.25">
      <c r="A1228" s="95"/>
      <c r="B1228" s="97"/>
      <c r="C1228" s="97"/>
      <c r="D1228" s="96"/>
      <c r="E1228" s="96"/>
      <c r="F1228" s="97"/>
      <c r="G1228" s="97"/>
      <c r="H1228" s="96"/>
      <c r="I1228" s="96"/>
      <c r="J1228" s="97"/>
      <c r="K1228" s="96"/>
    </row>
    <row r="1229" spans="1:11" ht="12.6" x14ac:dyDescent="0.25">
      <c r="A1229" s="95"/>
      <c r="B1229" s="97"/>
      <c r="C1229" s="97"/>
      <c r="D1229" s="96"/>
      <c r="E1229" s="96"/>
      <c r="F1229" s="97"/>
      <c r="G1229" s="97"/>
      <c r="H1229" s="96"/>
      <c r="I1229" s="96"/>
      <c r="J1229" s="97"/>
      <c r="K1229" s="96"/>
    </row>
    <row r="1230" spans="1:11" ht="12.6" x14ac:dyDescent="0.25">
      <c r="A1230" s="95"/>
      <c r="B1230" s="97"/>
      <c r="C1230" s="97"/>
      <c r="D1230" s="96"/>
      <c r="E1230" s="96"/>
      <c r="F1230" s="97"/>
      <c r="G1230" s="97"/>
      <c r="H1230" s="96"/>
      <c r="I1230" s="96"/>
      <c r="J1230" s="97"/>
      <c r="K1230" s="96"/>
    </row>
    <row r="1231" spans="1:11" ht="12.6" x14ac:dyDescent="0.25">
      <c r="A1231" s="95"/>
      <c r="B1231" s="97"/>
      <c r="C1231" s="97"/>
      <c r="D1231" s="96"/>
      <c r="E1231" s="96"/>
      <c r="F1231" s="97"/>
      <c r="G1231" s="97"/>
      <c r="H1231" s="96"/>
      <c r="I1231" s="96"/>
      <c r="J1231" s="97"/>
      <c r="K1231" s="96"/>
    </row>
    <row r="1232" spans="1:11" ht="12.6" x14ac:dyDescent="0.25">
      <c r="A1232" s="95"/>
      <c r="B1232" s="97"/>
      <c r="C1232" s="97"/>
      <c r="D1232" s="96"/>
      <c r="E1232" s="96"/>
      <c r="F1232" s="97"/>
      <c r="G1232" s="97"/>
      <c r="H1232" s="96"/>
      <c r="I1232" s="96"/>
      <c r="J1232" s="97"/>
      <c r="K1232" s="96"/>
    </row>
    <row r="1233" spans="1:11" ht="12.6" x14ac:dyDescent="0.25">
      <c r="A1233" s="95"/>
      <c r="B1233" s="97"/>
      <c r="C1233" s="97"/>
      <c r="D1233" s="96"/>
      <c r="E1233" s="96"/>
      <c r="F1233" s="97"/>
      <c r="G1233" s="97"/>
      <c r="H1233" s="96"/>
      <c r="I1233" s="96"/>
      <c r="J1233" s="97"/>
      <c r="K1233" s="96"/>
    </row>
    <row r="1234" spans="1:11" ht="12.6" x14ac:dyDescent="0.25">
      <c r="A1234" s="95"/>
      <c r="B1234" s="97"/>
      <c r="C1234" s="97"/>
      <c r="D1234" s="96"/>
      <c r="E1234" s="96"/>
      <c r="F1234" s="97"/>
      <c r="G1234" s="97"/>
      <c r="H1234" s="96"/>
      <c r="I1234" s="96"/>
      <c r="J1234" s="97"/>
      <c r="K1234" s="96"/>
    </row>
    <row r="1235" spans="1:11" ht="12.6" x14ac:dyDescent="0.25">
      <c r="A1235" s="95"/>
      <c r="B1235" s="97"/>
      <c r="C1235" s="97"/>
      <c r="D1235" s="96"/>
      <c r="E1235" s="96"/>
      <c r="F1235" s="97"/>
      <c r="G1235" s="97"/>
      <c r="H1235" s="96"/>
      <c r="I1235" s="96"/>
      <c r="J1235" s="97"/>
      <c r="K1235" s="96"/>
    </row>
    <row r="1236" spans="1:11" ht="12.6" x14ac:dyDescent="0.25">
      <c r="A1236" s="95"/>
      <c r="B1236" s="97"/>
      <c r="C1236" s="97"/>
      <c r="D1236" s="96"/>
      <c r="E1236" s="96"/>
      <c r="F1236" s="97"/>
      <c r="G1236" s="97"/>
      <c r="H1236" s="96"/>
      <c r="I1236" s="96"/>
      <c r="J1236" s="97"/>
      <c r="K1236" s="96"/>
    </row>
    <row r="1237" spans="1:11" ht="12.6" x14ac:dyDescent="0.25">
      <c r="A1237" s="95"/>
      <c r="B1237" s="97"/>
      <c r="C1237" s="97"/>
      <c r="D1237" s="96"/>
      <c r="E1237" s="96"/>
      <c r="F1237" s="97"/>
      <c r="G1237" s="97"/>
      <c r="H1237" s="96"/>
      <c r="I1237" s="96"/>
      <c r="J1237" s="97"/>
      <c r="K1237" s="96"/>
    </row>
    <row r="1238" spans="1:11" ht="12.6" x14ac:dyDescent="0.25">
      <c r="A1238" s="95"/>
      <c r="B1238" s="97"/>
      <c r="C1238" s="97"/>
      <c r="D1238" s="96"/>
      <c r="E1238" s="96"/>
      <c r="F1238" s="97"/>
      <c r="G1238" s="97"/>
      <c r="H1238" s="96"/>
      <c r="I1238" s="96"/>
      <c r="J1238" s="97"/>
      <c r="K1238" s="96"/>
    </row>
    <row r="1239" spans="1:11" ht="12.6" x14ac:dyDescent="0.25">
      <c r="A1239" s="95"/>
      <c r="B1239" s="97"/>
      <c r="C1239" s="97"/>
      <c r="D1239" s="96"/>
      <c r="E1239" s="96"/>
      <c r="F1239" s="97"/>
      <c r="G1239" s="97"/>
      <c r="H1239" s="96"/>
      <c r="I1239" s="96"/>
      <c r="J1239" s="97"/>
      <c r="K1239" s="96"/>
    </row>
    <row r="1240" spans="1:11" ht="12.6" x14ac:dyDescent="0.25">
      <c r="A1240" s="95"/>
      <c r="B1240" s="97"/>
      <c r="C1240" s="97"/>
      <c r="D1240" s="96"/>
      <c r="E1240" s="96"/>
      <c r="F1240" s="97"/>
      <c r="G1240" s="97"/>
      <c r="H1240" s="96"/>
      <c r="I1240" s="96"/>
      <c r="J1240" s="97"/>
      <c r="K1240" s="96"/>
    </row>
    <row r="1241" spans="1:11" ht="12.6" x14ac:dyDescent="0.25">
      <c r="A1241" s="95"/>
      <c r="B1241" s="97"/>
      <c r="C1241" s="97"/>
      <c r="D1241" s="96"/>
      <c r="E1241" s="96"/>
      <c r="F1241" s="97"/>
      <c r="G1241" s="97"/>
      <c r="H1241" s="96"/>
      <c r="I1241" s="96"/>
      <c r="J1241" s="97"/>
      <c r="K1241" s="96"/>
    </row>
    <row r="1242" spans="1:11" ht="12.6" x14ac:dyDescent="0.25">
      <c r="A1242" s="95"/>
      <c r="B1242" s="97"/>
      <c r="C1242" s="97"/>
      <c r="D1242" s="96"/>
      <c r="E1242" s="96"/>
      <c r="F1242" s="97"/>
      <c r="G1242" s="97"/>
      <c r="H1242" s="96"/>
      <c r="I1242" s="96"/>
      <c r="J1242" s="97"/>
      <c r="K1242" s="96"/>
    </row>
    <row r="1243" spans="1:11" ht="12.6" x14ac:dyDescent="0.25">
      <c r="A1243" s="95"/>
      <c r="B1243" s="97"/>
      <c r="C1243" s="97"/>
      <c r="D1243" s="96"/>
      <c r="E1243" s="96"/>
      <c r="F1243" s="97"/>
      <c r="G1243" s="97"/>
      <c r="H1243" s="96"/>
      <c r="I1243" s="96"/>
      <c r="J1243" s="97"/>
      <c r="K1243" s="96"/>
    </row>
    <row r="1244" spans="1:11" ht="12.6" x14ac:dyDescent="0.25">
      <c r="A1244" s="95"/>
      <c r="B1244" s="97"/>
      <c r="C1244" s="97"/>
      <c r="D1244" s="96"/>
      <c r="E1244" s="96"/>
      <c r="F1244" s="97"/>
      <c r="G1244" s="97"/>
      <c r="H1244" s="96"/>
      <c r="I1244" s="96"/>
      <c r="J1244" s="97"/>
      <c r="K1244" s="96"/>
    </row>
    <row r="1245" spans="1:11" ht="12.6" x14ac:dyDescent="0.25">
      <c r="A1245" s="95"/>
      <c r="B1245" s="97"/>
      <c r="C1245" s="97"/>
      <c r="D1245" s="96"/>
      <c r="E1245" s="96"/>
      <c r="F1245" s="97"/>
      <c r="G1245" s="97"/>
      <c r="H1245" s="96"/>
      <c r="I1245" s="96"/>
      <c r="J1245" s="97"/>
      <c r="K1245" s="96"/>
    </row>
    <row r="1246" spans="1:11" ht="12.6" x14ac:dyDescent="0.25">
      <c r="A1246" s="95"/>
      <c r="B1246" s="97"/>
      <c r="C1246" s="97"/>
      <c r="D1246" s="96"/>
      <c r="E1246" s="96"/>
      <c r="F1246" s="97"/>
      <c r="G1246" s="97"/>
      <c r="H1246" s="96"/>
      <c r="I1246" s="96"/>
      <c r="J1246" s="97"/>
      <c r="K1246" s="96"/>
    </row>
    <row r="1247" spans="1:11" ht="12.6" x14ac:dyDescent="0.25">
      <c r="A1247" s="95"/>
      <c r="B1247" s="97"/>
      <c r="C1247" s="97"/>
      <c r="D1247" s="96"/>
      <c r="E1247" s="96"/>
      <c r="F1247" s="97"/>
      <c r="G1247" s="97"/>
      <c r="H1247" s="96"/>
      <c r="I1247" s="96"/>
      <c r="J1247" s="97"/>
      <c r="K1247" s="96"/>
    </row>
    <row r="1248" spans="1:11" ht="12.6" x14ac:dyDescent="0.25">
      <c r="A1248" s="95"/>
      <c r="B1248" s="97"/>
      <c r="C1248" s="97"/>
      <c r="D1248" s="96"/>
      <c r="E1248" s="96"/>
      <c r="F1248" s="97"/>
      <c r="G1248" s="97"/>
      <c r="H1248" s="96"/>
      <c r="I1248" s="96"/>
      <c r="J1248" s="97"/>
      <c r="K1248" s="96"/>
    </row>
    <row r="1249" spans="1:11" ht="12.6" x14ac:dyDescent="0.25">
      <c r="A1249" s="95"/>
      <c r="B1249" s="97"/>
      <c r="C1249" s="97"/>
      <c r="D1249" s="96"/>
      <c r="E1249" s="96"/>
      <c r="F1249" s="97"/>
      <c r="G1249" s="97"/>
      <c r="H1249" s="96"/>
      <c r="I1249" s="96"/>
      <c r="J1249" s="97"/>
      <c r="K1249" s="96"/>
    </row>
    <row r="1250" spans="1:11" ht="12.6" x14ac:dyDescent="0.25">
      <c r="A1250" s="95"/>
      <c r="B1250" s="97"/>
      <c r="C1250" s="97"/>
      <c r="D1250" s="96"/>
      <c r="E1250" s="96"/>
      <c r="F1250" s="97"/>
      <c r="G1250" s="97"/>
      <c r="H1250" s="96"/>
      <c r="I1250" s="96"/>
      <c r="J1250" s="97"/>
      <c r="K1250" s="96"/>
    </row>
    <row r="1251" spans="1:11" ht="12.6" x14ac:dyDescent="0.25">
      <c r="A1251" s="95"/>
      <c r="B1251" s="97"/>
      <c r="C1251" s="97"/>
      <c r="D1251" s="96"/>
      <c r="E1251" s="96"/>
      <c r="F1251" s="97"/>
      <c r="G1251" s="97"/>
      <c r="H1251" s="96"/>
      <c r="I1251" s="96"/>
      <c r="J1251" s="97"/>
      <c r="K1251" s="96"/>
    </row>
    <row r="1252" spans="1:11" ht="12.6" x14ac:dyDescent="0.25">
      <c r="A1252" s="95"/>
      <c r="B1252" s="97"/>
      <c r="C1252" s="97"/>
      <c r="D1252" s="96"/>
      <c r="E1252" s="96"/>
      <c r="F1252" s="97"/>
      <c r="G1252" s="97"/>
      <c r="H1252" s="96"/>
      <c r="I1252" s="96"/>
      <c r="J1252" s="97"/>
      <c r="K1252" s="96"/>
    </row>
    <row r="1253" spans="1:11" ht="12.6" x14ac:dyDescent="0.25">
      <c r="A1253" s="95"/>
      <c r="B1253" s="97"/>
      <c r="C1253" s="97"/>
      <c r="D1253" s="96"/>
      <c r="E1253" s="96"/>
      <c r="F1253" s="97"/>
      <c r="G1253" s="97"/>
      <c r="H1253" s="96"/>
      <c r="I1253" s="96"/>
      <c r="J1253" s="97"/>
      <c r="K1253" s="96"/>
    </row>
    <row r="1254" spans="1:11" ht="12.6" x14ac:dyDescent="0.25">
      <c r="A1254" s="95"/>
      <c r="B1254" s="97"/>
      <c r="C1254" s="97"/>
      <c r="D1254" s="96"/>
      <c r="E1254" s="96"/>
      <c r="F1254" s="97"/>
      <c r="G1254" s="97"/>
      <c r="H1254" s="96"/>
      <c r="I1254" s="96"/>
      <c r="J1254" s="97"/>
      <c r="K1254" s="96"/>
    </row>
    <row r="1255" spans="1:11" ht="12.6" x14ac:dyDescent="0.25">
      <c r="A1255" s="95"/>
      <c r="B1255" s="97"/>
      <c r="C1255" s="97"/>
      <c r="D1255" s="96"/>
      <c r="E1255" s="96"/>
      <c r="F1255" s="97"/>
      <c r="G1255" s="97"/>
      <c r="H1255" s="96"/>
      <c r="I1255" s="96"/>
      <c r="J1255" s="97"/>
      <c r="K1255" s="96"/>
    </row>
    <row r="1256" spans="1:11" ht="12.6" x14ac:dyDescent="0.25">
      <c r="A1256" s="95"/>
      <c r="B1256" s="97"/>
      <c r="C1256" s="97"/>
      <c r="D1256" s="96"/>
      <c r="E1256" s="96"/>
      <c r="F1256" s="97"/>
      <c r="G1256" s="97"/>
      <c r="H1256" s="96"/>
      <c r="I1256" s="96"/>
      <c r="J1256" s="97"/>
      <c r="K1256" s="96"/>
    </row>
    <row r="1257" spans="1:11" ht="12.6" x14ac:dyDescent="0.25">
      <c r="A1257" s="95"/>
      <c r="B1257" s="97"/>
      <c r="C1257" s="97"/>
      <c r="D1257" s="96"/>
      <c r="E1257" s="96"/>
      <c r="F1257" s="97"/>
      <c r="G1257" s="97"/>
      <c r="H1257" s="96"/>
      <c r="I1257" s="96"/>
      <c r="J1257" s="97"/>
      <c r="K1257" s="96"/>
    </row>
    <row r="1258" spans="1:11" ht="12.6" x14ac:dyDescent="0.25">
      <c r="A1258" s="95"/>
      <c r="B1258" s="97"/>
      <c r="C1258" s="97"/>
      <c r="D1258" s="96"/>
      <c r="E1258" s="96"/>
      <c r="F1258" s="97"/>
      <c r="G1258" s="97"/>
      <c r="H1258" s="96"/>
      <c r="I1258" s="96"/>
      <c r="J1258" s="97"/>
      <c r="K1258" s="96"/>
    </row>
    <row r="1259" spans="1:11" ht="12.6" x14ac:dyDescent="0.25">
      <c r="A1259" s="95"/>
      <c r="B1259" s="97"/>
      <c r="C1259" s="97"/>
      <c r="D1259" s="96"/>
      <c r="E1259" s="96"/>
      <c r="F1259" s="97"/>
      <c r="G1259" s="97"/>
      <c r="H1259" s="96"/>
      <c r="I1259" s="96"/>
      <c r="J1259" s="97"/>
      <c r="K1259" s="96"/>
    </row>
    <row r="1260" spans="1:11" ht="12.6" x14ac:dyDescent="0.25">
      <c r="A1260" s="95"/>
      <c r="B1260" s="97"/>
      <c r="C1260" s="97"/>
      <c r="D1260" s="96"/>
      <c r="E1260" s="96"/>
      <c r="F1260" s="97"/>
      <c r="G1260" s="97"/>
      <c r="H1260" s="96"/>
      <c r="I1260" s="96"/>
      <c r="J1260" s="97"/>
      <c r="K1260" s="96"/>
    </row>
    <row r="1261" spans="1:11" ht="12.6" x14ac:dyDescent="0.25">
      <c r="A1261" s="95"/>
      <c r="B1261" s="97"/>
      <c r="C1261" s="97"/>
      <c r="D1261" s="96"/>
      <c r="E1261" s="96"/>
      <c r="F1261" s="97"/>
      <c r="G1261" s="97"/>
      <c r="H1261" s="96"/>
      <c r="I1261" s="96"/>
      <c r="J1261" s="97"/>
      <c r="K1261" s="96"/>
    </row>
    <row r="1262" spans="1:11" ht="12.6" x14ac:dyDescent="0.25">
      <c r="A1262" s="95"/>
      <c r="B1262" s="97"/>
      <c r="C1262" s="97"/>
      <c r="D1262" s="96"/>
      <c r="E1262" s="96"/>
      <c r="F1262" s="97"/>
      <c r="G1262" s="97"/>
      <c r="H1262" s="96"/>
      <c r="I1262" s="96"/>
      <c r="J1262" s="97"/>
      <c r="K1262" s="96"/>
    </row>
    <row r="1263" spans="1:11" ht="12.6" x14ac:dyDescent="0.25">
      <c r="A1263" s="95"/>
      <c r="B1263" s="97"/>
      <c r="C1263" s="97"/>
      <c r="D1263" s="96"/>
      <c r="E1263" s="96"/>
      <c r="F1263" s="97"/>
      <c r="G1263" s="97"/>
      <c r="H1263" s="96"/>
      <c r="I1263" s="96"/>
      <c r="J1263" s="97"/>
      <c r="K1263" s="96"/>
    </row>
    <row r="1264" spans="1:11" ht="12.6" x14ac:dyDescent="0.25">
      <c r="A1264" s="95"/>
      <c r="B1264" s="97"/>
      <c r="C1264" s="97"/>
      <c r="D1264" s="96"/>
      <c r="E1264" s="96"/>
      <c r="F1264" s="97"/>
      <c r="G1264" s="97"/>
      <c r="H1264" s="96"/>
      <c r="I1264" s="96"/>
      <c r="J1264" s="97"/>
      <c r="K1264" s="96"/>
    </row>
    <row r="1265" spans="1:11" ht="12.6" x14ac:dyDescent="0.25">
      <c r="A1265" s="95"/>
      <c r="B1265" s="97"/>
      <c r="C1265" s="97"/>
      <c r="D1265" s="96"/>
      <c r="E1265" s="96"/>
      <c r="F1265" s="97"/>
      <c r="G1265" s="97"/>
      <c r="H1265" s="96"/>
      <c r="I1265" s="96"/>
      <c r="J1265" s="97"/>
      <c r="K1265" s="96"/>
    </row>
    <row r="1266" spans="1:11" ht="12.6" x14ac:dyDescent="0.25">
      <c r="A1266" s="95"/>
      <c r="B1266" s="97"/>
      <c r="C1266" s="97"/>
      <c r="D1266" s="96"/>
      <c r="E1266" s="96"/>
      <c r="F1266" s="97"/>
      <c r="G1266" s="97"/>
      <c r="H1266" s="96"/>
      <c r="I1266" s="96"/>
      <c r="J1266" s="97"/>
      <c r="K1266" s="96"/>
    </row>
    <row r="1267" spans="1:11" ht="12.6" x14ac:dyDescent="0.25">
      <c r="A1267" s="95"/>
      <c r="B1267" s="97"/>
      <c r="C1267" s="97"/>
      <c r="D1267" s="96"/>
      <c r="E1267" s="96"/>
      <c r="F1267" s="97"/>
      <c r="G1267" s="97"/>
      <c r="H1267" s="96"/>
      <c r="I1267" s="96"/>
      <c r="J1267" s="97"/>
      <c r="K1267" s="96"/>
    </row>
    <row r="1268" spans="1:11" ht="12.6" x14ac:dyDescent="0.25">
      <c r="A1268" s="95"/>
      <c r="B1268" s="97"/>
      <c r="C1268" s="97"/>
      <c r="D1268" s="96"/>
      <c r="E1268" s="96"/>
      <c r="F1268" s="97"/>
      <c r="G1268" s="97"/>
      <c r="H1268" s="96"/>
      <c r="I1268" s="96"/>
      <c r="J1268" s="97"/>
      <c r="K1268" s="96"/>
    </row>
    <row r="1269" spans="1:11" ht="12.6" x14ac:dyDescent="0.25">
      <c r="A1269" s="95"/>
      <c r="B1269" s="97"/>
      <c r="C1269" s="97"/>
      <c r="D1269" s="96"/>
      <c r="E1269" s="96"/>
      <c r="F1269" s="97"/>
      <c r="G1269" s="97"/>
      <c r="H1269" s="96"/>
      <c r="I1269" s="96"/>
      <c r="J1269" s="97"/>
      <c r="K1269" s="96"/>
    </row>
    <row r="1270" spans="1:11" ht="12.6" x14ac:dyDescent="0.25">
      <c r="A1270" s="95"/>
      <c r="B1270" s="97"/>
      <c r="C1270" s="97"/>
      <c r="D1270" s="96"/>
      <c r="E1270" s="96"/>
      <c r="F1270" s="97"/>
      <c r="G1270" s="97"/>
      <c r="H1270" s="96"/>
      <c r="I1270" s="96"/>
      <c r="J1270" s="97"/>
      <c r="K1270" s="96"/>
    </row>
    <row r="1271" spans="1:11" ht="12.6" x14ac:dyDescent="0.25">
      <c r="A1271" s="95"/>
      <c r="B1271" s="97"/>
      <c r="C1271" s="97"/>
      <c r="D1271" s="96"/>
      <c r="E1271" s="96"/>
      <c r="F1271" s="97"/>
      <c r="G1271" s="97"/>
      <c r="H1271" s="96"/>
      <c r="I1271" s="96"/>
      <c r="J1271" s="97"/>
      <c r="K1271" s="96"/>
    </row>
    <row r="1272" spans="1:11" ht="12.6" x14ac:dyDescent="0.25">
      <c r="A1272" s="95"/>
      <c r="B1272" s="97"/>
      <c r="C1272" s="97"/>
      <c r="D1272" s="96"/>
      <c r="E1272" s="96"/>
      <c r="F1272" s="97"/>
      <c r="G1272" s="97"/>
      <c r="H1272" s="96"/>
      <c r="I1272" s="96"/>
      <c r="J1272" s="97"/>
      <c r="K1272" s="96"/>
    </row>
    <row r="1273" spans="1:11" ht="12.6" x14ac:dyDescent="0.25">
      <c r="A1273" s="95"/>
      <c r="B1273" s="97"/>
      <c r="C1273" s="97"/>
      <c r="D1273" s="96"/>
      <c r="E1273" s="96"/>
      <c r="F1273" s="97"/>
      <c r="G1273" s="97"/>
      <c r="H1273" s="96"/>
      <c r="I1273" s="96"/>
      <c r="J1273" s="97"/>
      <c r="K1273" s="96"/>
    </row>
    <row r="1274" spans="1:11" ht="12.6" x14ac:dyDescent="0.25">
      <c r="A1274" s="95"/>
      <c r="B1274" s="97"/>
      <c r="C1274" s="97"/>
      <c r="D1274" s="96"/>
      <c r="E1274" s="96"/>
      <c r="F1274" s="97"/>
      <c r="G1274" s="97"/>
      <c r="H1274" s="96"/>
      <c r="I1274" s="96"/>
      <c r="J1274" s="97"/>
      <c r="K1274" s="96"/>
    </row>
    <row r="1275" spans="1:11" ht="12.6" x14ac:dyDescent="0.25">
      <c r="A1275" s="95"/>
      <c r="B1275" s="97"/>
      <c r="C1275" s="97"/>
      <c r="D1275" s="96"/>
      <c r="E1275" s="96"/>
      <c r="F1275" s="97"/>
      <c r="G1275" s="97"/>
      <c r="H1275" s="96"/>
      <c r="I1275" s="96"/>
      <c r="J1275" s="97"/>
      <c r="K1275" s="96"/>
    </row>
    <row r="1276" spans="1:11" ht="12.6" x14ac:dyDescent="0.25">
      <c r="A1276" s="95"/>
      <c r="B1276" s="97"/>
      <c r="C1276" s="97"/>
      <c r="D1276" s="96"/>
      <c r="E1276" s="96"/>
      <c r="F1276" s="97"/>
      <c r="G1276" s="97"/>
      <c r="H1276" s="96"/>
      <c r="I1276" s="96"/>
      <c r="J1276" s="97"/>
      <c r="K1276" s="96"/>
    </row>
    <row r="1277" spans="1:11" ht="12.6" x14ac:dyDescent="0.25">
      <c r="A1277" s="95"/>
      <c r="B1277" s="97"/>
      <c r="C1277" s="97"/>
      <c r="D1277" s="96"/>
      <c r="E1277" s="96"/>
      <c r="F1277" s="97"/>
      <c r="G1277" s="97"/>
      <c r="H1277" s="96"/>
      <c r="I1277" s="96"/>
      <c r="J1277" s="97"/>
      <c r="K1277" s="96"/>
    </row>
    <row r="1278" spans="1:11" ht="12.6" x14ac:dyDescent="0.25">
      <c r="A1278" s="95"/>
      <c r="B1278" s="97"/>
      <c r="C1278" s="97"/>
      <c r="D1278" s="96"/>
      <c r="E1278" s="96"/>
      <c r="F1278" s="97"/>
      <c r="G1278" s="97"/>
      <c r="H1278" s="96"/>
      <c r="I1278" s="96"/>
      <c r="J1278" s="97"/>
      <c r="K1278" s="96"/>
    </row>
    <row r="1279" spans="1:11" ht="12.6" x14ac:dyDescent="0.25">
      <c r="A1279" s="95"/>
      <c r="B1279" s="97"/>
      <c r="C1279" s="97"/>
      <c r="D1279" s="96"/>
      <c r="E1279" s="96"/>
      <c r="F1279" s="97"/>
      <c r="G1279" s="97"/>
      <c r="H1279" s="96"/>
      <c r="I1279" s="96"/>
      <c r="J1279" s="97"/>
      <c r="K1279" s="96"/>
    </row>
    <row r="1280" spans="1:11" ht="12.6" x14ac:dyDescent="0.25">
      <c r="A1280" s="95"/>
      <c r="B1280" s="97"/>
      <c r="C1280" s="97"/>
      <c r="D1280" s="96"/>
      <c r="E1280" s="96"/>
      <c r="F1280" s="97"/>
      <c r="G1280" s="97"/>
      <c r="H1280" s="96"/>
      <c r="I1280" s="96"/>
      <c r="J1280" s="97"/>
      <c r="K1280" s="96"/>
    </row>
    <row r="1281" spans="1:11" ht="12.6" x14ac:dyDescent="0.25">
      <c r="A1281" s="95"/>
      <c r="B1281" s="97"/>
      <c r="C1281" s="97"/>
      <c r="D1281" s="96"/>
      <c r="E1281" s="96"/>
      <c r="F1281" s="97"/>
      <c r="G1281" s="97"/>
      <c r="H1281" s="96"/>
      <c r="I1281" s="96"/>
      <c r="J1281" s="97"/>
      <c r="K1281" s="96"/>
    </row>
    <row r="1282" spans="1:11" ht="12.6" x14ac:dyDescent="0.25">
      <c r="A1282" s="95"/>
      <c r="B1282" s="97"/>
      <c r="C1282" s="97"/>
      <c r="D1282" s="96"/>
      <c r="E1282" s="96"/>
      <c r="F1282" s="97"/>
      <c r="G1282" s="97"/>
      <c r="H1282" s="96"/>
      <c r="I1282" s="96"/>
      <c r="J1282" s="97"/>
      <c r="K1282" s="96"/>
    </row>
    <row r="1283" spans="1:11" ht="12.6" x14ac:dyDescent="0.25">
      <c r="A1283" s="95"/>
      <c r="B1283" s="97"/>
      <c r="C1283" s="97"/>
      <c r="D1283" s="96"/>
      <c r="E1283" s="96"/>
      <c r="F1283" s="97"/>
      <c r="G1283" s="97"/>
      <c r="H1283" s="96"/>
      <c r="I1283" s="96"/>
      <c r="J1283" s="97"/>
      <c r="K1283" s="96"/>
    </row>
    <row r="1284" spans="1:11" ht="12.6" x14ac:dyDescent="0.25">
      <c r="A1284" s="95"/>
      <c r="B1284" s="97"/>
      <c r="C1284" s="97"/>
      <c r="D1284" s="96"/>
      <c r="E1284" s="96"/>
      <c r="F1284" s="97"/>
      <c r="G1284" s="97"/>
      <c r="H1284" s="96"/>
      <c r="I1284" s="96"/>
      <c r="J1284" s="97"/>
      <c r="K1284" s="96"/>
    </row>
    <row r="1285" spans="1:11" ht="12.6" x14ac:dyDescent="0.25">
      <c r="A1285" s="95"/>
      <c r="B1285" s="97"/>
      <c r="C1285" s="97"/>
      <c r="D1285" s="96"/>
      <c r="E1285" s="96"/>
      <c r="F1285" s="97"/>
      <c r="G1285" s="97"/>
      <c r="H1285" s="96"/>
      <c r="I1285" s="96"/>
      <c r="J1285" s="97"/>
      <c r="K1285" s="96"/>
    </row>
    <row r="1286" spans="1:11" ht="12.6" x14ac:dyDescent="0.25">
      <c r="A1286" s="95"/>
      <c r="B1286" s="97"/>
      <c r="C1286" s="97"/>
      <c r="D1286" s="96"/>
      <c r="E1286" s="96"/>
      <c r="F1286" s="97"/>
      <c r="G1286" s="97"/>
      <c r="H1286" s="96"/>
      <c r="I1286" s="96"/>
      <c r="J1286" s="97"/>
      <c r="K1286" s="96"/>
    </row>
    <row r="1287" spans="1:11" ht="12.6" x14ac:dyDescent="0.25">
      <c r="A1287" s="95"/>
      <c r="B1287" s="97"/>
      <c r="C1287" s="97"/>
      <c r="D1287" s="96"/>
      <c r="E1287" s="96"/>
      <c r="F1287" s="97"/>
      <c r="G1287" s="97"/>
      <c r="H1287" s="96"/>
      <c r="I1287" s="96"/>
      <c r="J1287" s="97"/>
      <c r="K1287" s="96"/>
    </row>
    <row r="1288" spans="1:11" ht="12.6" x14ac:dyDescent="0.25">
      <c r="A1288" s="95"/>
      <c r="B1288" s="97"/>
      <c r="C1288" s="97"/>
      <c r="D1288" s="96"/>
      <c r="E1288" s="96"/>
      <c r="F1288" s="97"/>
      <c r="G1288" s="97"/>
      <c r="H1288" s="96"/>
      <c r="I1288" s="96"/>
      <c r="J1288" s="97"/>
      <c r="K1288" s="96"/>
    </row>
    <row r="1289" spans="1:11" ht="12.6" x14ac:dyDescent="0.25">
      <c r="A1289" s="95"/>
      <c r="B1289" s="97"/>
      <c r="C1289" s="97"/>
      <c r="D1289" s="96"/>
      <c r="E1289" s="96"/>
      <c r="F1289" s="97"/>
      <c r="G1289" s="97"/>
      <c r="H1289" s="96"/>
      <c r="I1289" s="96"/>
      <c r="J1289" s="97"/>
      <c r="K1289" s="96"/>
    </row>
    <row r="1290" spans="1:11" ht="12.6" x14ac:dyDescent="0.25">
      <c r="A1290" s="95"/>
      <c r="B1290" s="97"/>
      <c r="C1290" s="97"/>
      <c r="D1290" s="96"/>
      <c r="E1290" s="96"/>
      <c r="F1290" s="97"/>
      <c r="G1290" s="97"/>
      <c r="H1290" s="96"/>
      <c r="I1290" s="96"/>
      <c r="J1290" s="97"/>
      <c r="K1290" s="96"/>
    </row>
    <row r="1291" spans="1:11" ht="12.6" x14ac:dyDescent="0.25">
      <c r="A1291" s="95"/>
      <c r="B1291" s="97"/>
      <c r="C1291" s="97"/>
      <c r="D1291" s="96"/>
      <c r="E1291" s="96"/>
      <c r="F1291" s="97"/>
      <c r="G1291" s="97"/>
      <c r="H1291" s="96"/>
      <c r="I1291" s="96"/>
      <c r="J1291" s="97"/>
      <c r="K1291" s="96"/>
    </row>
    <row r="1292" spans="1:11" ht="12.6" x14ac:dyDescent="0.25">
      <c r="A1292" s="95"/>
      <c r="B1292" s="97"/>
      <c r="C1292" s="97"/>
      <c r="D1292" s="96"/>
      <c r="E1292" s="96"/>
      <c r="F1292" s="97"/>
      <c r="G1292" s="97"/>
      <c r="H1292" s="96"/>
      <c r="I1292" s="96"/>
      <c r="J1292" s="97"/>
      <c r="K1292" s="96"/>
    </row>
    <row r="1293" spans="1:11" ht="12.6" x14ac:dyDescent="0.25">
      <c r="A1293" s="95"/>
      <c r="B1293" s="97"/>
      <c r="C1293" s="97"/>
      <c r="D1293" s="96"/>
      <c r="E1293" s="96"/>
      <c r="F1293" s="97"/>
      <c r="G1293" s="97"/>
      <c r="H1293" s="96"/>
      <c r="I1293" s="96"/>
      <c r="J1293" s="97"/>
      <c r="K1293" s="96"/>
    </row>
    <row r="1294" spans="1:11" ht="12.6" x14ac:dyDescent="0.25">
      <c r="A1294" s="95"/>
      <c r="B1294" s="97"/>
      <c r="C1294" s="97"/>
      <c r="D1294" s="96"/>
      <c r="E1294" s="96"/>
      <c r="F1294" s="97"/>
      <c r="G1294" s="97"/>
      <c r="H1294" s="96"/>
      <c r="I1294" s="96"/>
      <c r="J1294" s="97"/>
      <c r="K1294" s="96"/>
    </row>
    <row r="1295" spans="1:11" ht="12.6" x14ac:dyDescent="0.25">
      <c r="A1295" s="95"/>
      <c r="B1295" s="97"/>
      <c r="C1295" s="97"/>
      <c r="D1295" s="96"/>
      <c r="E1295" s="96"/>
      <c r="F1295" s="97"/>
      <c r="G1295" s="97"/>
      <c r="H1295" s="96"/>
      <c r="I1295" s="96"/>
      <c r="J1295" s="97"/>
      <c r="K1295" s="96"/>
    </row>
    <row r="1296" spans="1:11" ht="12.6" x14ac:dyDescent="0.25">
      <c r="A1296" s="95"/>
      <c r="B1296" s="97"/>
      <c r="C1296" s="97"/>
      <c r="D1296" s="96"/>
      <c r="E1296" s="96"/>
      <c r="F1296" s="97"/>
      <c r="G1296" s="97"/>
      <c r="H1296" s="96"/>
      <c r="I1296" s="96"/>
      <c r="J1296" s="97"/>
      <c r="K1296" s="96"/>
    </row>
    <row r="1297" spans="1:11" ht="12.6" x14ac:dyDescent="0.25">
      <c r="A1297" s="95"/>
      <c r="B1297" s="97"/>
      <c r="C1297" s="97"/>
      <c r="D1297" s="96"/>
      <c r="E1297" s="96"/>
      <c r="F1297" s="97"/>
      <c r="G1297" s="97"/>
      <c r="H1297" s="96"/>
      <c r="I1297" s="96"/>
      <c r="J1297" s="97"/>
      <c r="K1297" s="96"/>
    </row>
    <row r="1298" spans="1:11" ht="12.6" x14ac:dyDescent="0.25">
      <c r="A1298" s="95"/>
      <c r="B1298" s="97"/>
      <c r="C1298" s="97"/>
      <c r="D1298" s="96"/>
      <c r="E1298" s="96"/>
      <c r="F1298" s="97"/>
      <c r="G1298" s="97"/>
      <c r="H1298" s="96"/>
      <c r="I1298" s="96"/>
      <c r="J1298" s="97"/>
      <c r="K1298" s="96"/>
    </row>
    <row r="1299" spans="1:11" ht="12.6" x14ac:dyDescent="0.25">
      <c r="A1299" s="95"/>
      <c r="B1299" s="97"/>
      <c r="C1299" s="97"/>
      <c r="D1299" s="96"/>
      <c r="E1299" s="96"/>
      <c r="F1299" s="97"/>
      <c r="G1299" s="97"/>
      <c r="H1299" s="96"/>
      <c r="I1299" s="96"/>
      <c r="J1299" s="97"/>
      <c r="K1299" s="96"/>
    </row>
    <row r="1300" spans="1:11" ht="12.6" x14ac:dyDescent="0.25">
      <c r="A1300" s="95"/>
      <c r="B1300" s="97"/>
      <c r="C1300" s="97"/>
      <c r="D1300" s="96"/>
      <c r="E1300" s="96"/>
      <c r="F1300" s="97"/>
      <c r="G1300" s="97"/>
      <c r="H1300" s="96"/>
      <c r="I1300" s="96"/>
      <c r="J1300" s="97"/>
      <c r="K1300" s="96"/>
    </row>
    <row r="1301" spans="1:11" ht="12.6" x14ac:dyDescent="0.25">
      <c r="A1301" s="95"/>
      <c r="B1301" s="97"/>
      <c r="C1301" s="97"/>
      <c r="D1301" s="96"/>
      <c r="E1301" s="96"/>
      <c r="F1301" s="97"/>
      <c r="G1301" s="97"/>
      <c r="H1301" s="96"/>
      <c r="I1301" s="96"/>
      <c r="J1301" s="97"/>
      <c r="K1301" s="96"/>
    </row>
    <row r="1302" spans="1:11" ht="12.6" x14ac:dyDescent="0.25">
      <c r="A1302" s="95"/>
      <c r="B1302" s="97"/>
      <c r="C1302" s="97"/>
      <c r="D1302" s="96"/>
      <c r="E1302" s="96"/>
      <c r="F1302" s="97"/>
      <c r="G1302" s="97"/>
      <c r="H1302" s="96"/>
      <c r="I1302" s="96"/>
      <c r="J1302" s="97"/>
      <c r="K1302" s="96"/>
    </row>
    <row r="1303" spans="1:11" ht="12.6" x14ac:dyDescent="0.25">
      <c r="A1303" s="95"/>
      <c r="B1303" s="97"/>
      <c r="C1303" s="97"/>
      <c r="D1303" s="96"/>
      <c r="E1303" s="96"/>
      <c r="F1303" s="97"/>
      <c r="G1303" s="97"/>
      <c r="H1303" s="96"/>
      <c r="I1303" s="96"/>
      <c r="J1303" s="97"/>
      <c r="K1303" s="96"/>
    </row>
    <row r="1304" spans="1:11" ht="12.6" x14ac:dyDescent="0.25">
      <c r="A1304" s="95"/>
      <c r="B1304" s="97"/>
      <c r="C1304" s="97"/>
      <c r="D1304" s="96"/>
      <c r="E1304" s="96"/>
      <c r="F1304" s="97"/>
      <c r="G1304" s="97"/>
      <c r="H1304" s="96"/>
      <c r="I1304" s="96"/>
      <c r="J1304" s="97"/>
      <c r="K1304" s="96"/>
    </row>
    <row r="1305" spans="1:11" ht="12.6" x14ac:dyDescent="0.25">
      <c r="A1305" s="95"/>
      <c r="B1305" s="97"/>
      <c r="C1305" s="97"/>
      <c r="D1305" s="96"/>
      <c r="E1305" s="96"/>
      <c r="F1305" s="97"/>
      <c r="G1305" s="97"/>
      <c r="H1305" s="96"/>
      <c r="I1305" s="96"/>
      <c r="J1305" s="97"/>
      <c r="K1305" s="96"/>
    </row>
    <row r="1306" spans="1:11" ht="12.6" x14ac:dyDescent="0.25">
      <c r="A1306" s="95"/>
      <c r="B1306" s="97"/>
      <c r="C1306" s="97"/>
      <c r="D1306" s="96"/>
      <c r="E1306" s="96"/>
      <c r="F1306" s="97"/>
      <c r="G1306" s="97"/>
      <c r="H1306" s="96"/>
      <c r="I1306" s="96"/>
      <c r="J1306" s="97"/>
      <c r="K1306" s="96"/>
    </row>
    <row r="1307" spans="1:11" ht="12.6" x14ac:dyDescent="0.25">
      <c r="A1307" s="95"/>
      <c r="B1307" s="97"/>
      <c r="C1307" s="97"/>
      <c r="D1307" s="96"/>
      <c r="E1307" s="96"/>
      <c r="F1307" s="97"/>
      <c r="G1307" s="97"/>
      <c r="H1307" s="96"/>
      <c r="I1307" s="96"/>
      <c r="J1307" s="97"/>
      <c r="K1307" s="96"/>
    </row>
    <row r="1308" spans="1:11" ht="12.6" x14ac:dyDescent="0.25">
      <c r="A1308" s="95"/>
      <c r="B1308" s="97"/>
      <c r="C1308" s="97"/>
      <c r="D1308" s="96"/>
      <c r="E1308" s="96"/>
      <c r="F1308" s="97"/>
      <c r="G1308" s="97"/>
      <c r="H1308" s="96"/>
      <c r="I1308" s="96"/>
      <c r="J1308" s="97"/>
      <c r="K1308" s="96"/>
    </row>
    <row r="1309" spans="1:11" ht="12.6" x14ac:dyDescent="0.25">
      <c r="A1309" s="95"/>
      <c r="B1309" s="97"/>
      <c r="C1309" s="97"/>
      <c r="D1309" s="96"/>
      <c r="E1309" s="96"/>
      <c r="F1309" s="97"/>
      <c r="G1309" s="97"/>
      <c r="H1309" s="96"/>
      <c r="I1309" s="96"/>
      <c r="J1309" s="97"/>
      <c r="K1309" s="96"/>
    </row>
    <row r="1310" spans="1:11" ht="12.6" x14ac:dyDescent="0.25">
      <c r="A1310" s="95"/>
      <c r="B1310" s="97"/>
      <c r="C1310" s="97"/>
      <c r="D1310" s="96"/>
      <c r="E1310" s="96"/>
      <c r="F1310" s="97"/>
      <c r="G1310" s="97"/>
      <c r="H1310" s="96"/>
      <c r="I1310" s="96"/>
      <c r="J1310" s="97"/>
      <c r="K1310" s="96"/>
    </row>
    <row r="1311" spans="1:11" ht="12.6" x14ac:dyDescent="0.25">
      <c r="A1311" s="95"/>
      <c r="B1311" s="97"/>
      <c r="C1311" s="97"/>
      <c r="D1311" s="96"/>
      <c r="E1311" s="96"/>
      <c r="F1311" s="97"/>
      <c r="G1311" s="97"/>
      <c r="H1311" s="96"/>
      <c r="I1311" s="96"/>
      <c r="J1311" s="97"/>
      <c r="K1311" s="96"/>
    </row>
    <row r="1312" spans="1:11" ht="12.6" x14ac:dyDescent="0.25">
      <c r="A1312" s="95"/>
      <c r="B1312" s="97"/>
      <c r="C1312" s="97"/>
      <c r="D1312" s="96"/>
      <c r="E1312" s="96"/>
      <c r="F1312" s="97"/>
      <c r="G1312" s="97"/>
      <c r="H1312" s="96"/>
      <c r="I1312" s="96"/>
      <c r="J1312" s="97"/>
      <c r="K1312" s="96"/>
    </row>
    <row r="1313" spans="1:11" ht="12.6" x14ac:dyDescent="0.25">
      <c r="A1313" s="95"/>
      <c r="B1313" s="97"/>
      <c r="C1313" s="97"/>
      <c r="D1313" s="96"/>
      <c r="E1313" s="96"/>
      <c r="F1313" s="97"/>
      <c r="G1313" s="97"/>
      <c r="H1313" s="96"/>
      <c r="I1313" s="96"/>
      <c r="J1313" s="97"/>
      <c r="K1313" s="96"/>
    </row>
    <row r="1314" spans="1:11" ht="12.6" x14ac:dyDescent="0.25">
      <c r="A1314" s="95"/>
      <c r="B1314" s="97"/>
      <c r="C1314" s="97"/>
      <c r="D1314" s="96"/>
      <c r="E1314" s="96"/>
      <c r="F1314" s="97"/>
      <c r="G1314" s="97"/>
      <c r="H1314" s="96"/>
      <c r="I1314" s="96"/>
      <c r="J1314" s="97"/>
      <c r="K1314" s="96"/>
    </row>
    <row r="1315" spans="1:11" ht="12.6" x14ac:dyDescent="0.25">
      <c r="A1315" s="95"/>
      <c r="B1315" s="97"/>
      <c r="C1315" s="97"/>
      <c r="D1315" s="96"/>
      <c r="E1315" s="96"/>
      <c r="F1315" s="97"/>
      <c r="G1315" s="97"/>
      <c r="H1315" s="96"/>
      <c r="I1315" s="96"/>
      <c r="J1315" s="97"/>
      <c r="K1315" s="96"/>
    </row>
    <row r="1316" spans="1:11" ht="12.6" x14ac:dyDescent="0.25">
      <c r="A1316" s="95"/>
      <c r="B1316" s="97"/>
      <c r="C1316" s="97"/>
      <c r="D1316" s="96"/>
      <c r="E1316" s="96"/>
      <c r="F1316" s="97"/>
      <c r="G1316" s="97"/>
      <c r="H1316" s="96"/>
      <c r="I1316" s="96"/>
      <c r="J1316" s="97"/>
      <c r="K1316" s="96"/>
    </row>
    <row r="1317" spans="1:11" ht="12.6" x14ac:dyDescent="0.25">
      <c r="A1317" s="95"/>
      <c r="B1317" s="97"/>
      <c r="C1317" s="97"/>
      <c r="D1317" s="96"/>
      <c r="E1317" s="96"/>
      <c r="F1317" s="97"/>
      <c r="G1317" s="97"/>
      <c r="H1317" s="96"/>
      <c r="I1317" s="96"/>
      <c r="J1317" s="97"/>
      <c r="K1317" s="96"/>
    </row>
    <row r="1318" spans="1:11" ht="12.6" x14ac:dyDescent="0.25">
      <c r="A1318" s="95"/>
      <c r="B1318" s="97"/>
      <c r="C1318" s="97"/>
      <c r="D1318" s="96"/>
      <c r="E1318" s="96"/>
      <c r="F1318" s="97"/>
      <c r="G1318" s="97"/>
      <c r="H1318" s="96"/>
      <c r="I1318" s="96"/>
      <c r="J1318" s="97"/>
      <c r="K1318" s="96"/>
    </row>
    <row r="1319" spans="1:11" ht="12.6" x14ac:dyDescent="0.25">
      <c r="A1319" s="95"/>
      <c r="B1319" s="97"/>
      <c r="C1319" s="97"/>
      <c r="D1319" s="96"/>
      <c r="E1319" s="96"/>
      <c r="F1319" s="97"/>
      <c r="G1319" s="97"/>
      <c r="H1319" s="96"/>
      <c r="I1319" s="96"/>
      <c r="J1319" s="97"/>
      <c r="K1319" s="96"/>
    </row>
    <row r="1320" spans="1:11" ht="12.6" x14ac:dyDescent="0.25">
      <c r="A1320" s="95"/>
      <c r="B1320" s="97"/>
      <c r="C1320" s="97"/>
      <c r="D1320" s="96"/>
      <c r="E1320" s="96"/>
      <c r="F1320" s="97"/>
      <c r="G1320" s="97"/>
      <c r="H1320" s="96"/>
      <c r="I1320" s="96"/>
      <c r="J1320" s="97"/>
      <c r="K1320" s="96"/>
    </row>
    <row r="1321" spans="1:11" ht="12.6" x14ac:dyDescent="0.25">
      <c r="A1321" s="95"/>
      <c r="B1321" s="97"/>
      <c r="C1321" s="97"/>
      <c r="D1321" s="96"/>
      <c r="E1321" s="96"/>
      <c r="F1321" s="97"/>
      <c r="G1321" s="97"/>
      <c r="H1321" s="96"/>
      <c r="I1321" s="96"/>
      <c r="J1321" s="97"/>
      <c r="K1321" s="96"/>
    </row>
    <row r="1322" spans="1:11" ht="12.6" x14ac:dyDescent="0.25">
      <c r="A1322" s="95"/>
      <c r="B1322" s="97"/>
      <c r="C1322" s="97"/>
      <c r="D1322" s="96"/>
      <c r="E1322" s="96"/>
      <c r="F1322" s="97"/>
      <c r="G1322" s="97"/>
      <c r="H1322" s="96"/>
      <c r="I1322" s="96"/>
      <c r="J1322" s="97"/>
      <c r="K1322" s="96"/>
    </row>
    <row r="1323" spans="1:11" ht="12.6" x14ac:dyDescent="0.25">
      <c r="A1323" s="95"/>
      <c r="B1323" s="97"/>
      <c r="C1323" s="97"/>
      <c r="D1323" s="96"/>
      <c r="E1323" s="96"/>
      <c r="F1323" s="97"/>
      <c r="G1323" s="97"/>
      <c r="H1323" s="96"/>
      <c r="I1323" s="96"/>
      <c r="J1323" s="97"/>
      <c r="K1323" s="96"/>
    </row>
    <row r="1324" spans="1:11" ht="12.6" x14ac:dyDescent="0.25">
      <c r="A1324" s="95"/>
      <c r="B1324" s="97"/>
      <c r="C1324" s="97"/>
      <c r="D1324" s="96"/>
      <c r="E1324" s="96"/>
      <c r="F1324" s="97"/>
      <c r="G1324" s="97"/>
      <c r="H1324" s="96"/>
      <c r="I1324" s="96"/>
      <c r="J1324" s="97"/>
      <c r="K1324" s="96"/>
    </row>
    <row r="1325" spans="1:11" ht="12.6" x14ac:dyDescent="0.25">
      <c r="A1325" s="95"/>
      <c r="B1325" s="97"/>
      <c r="C1325" s="97"/>
      <c r="D1325" s="96"/>
      <c r="E1325" s="96"/>
      <c r="F1325" s="97"/>
      <c r="G1325" s="97"/>
      <c r="H1325" s="96"/>
      <c r="I1325" s="96"/>
      <c r="J1325" s="97"/>
      <c r="K1325" s="96"/>
    </row>
    <row r="1326" spans="1:11" ht="12.6" x14ac:dyDescent="0.25">
      <c r="A1326" s="95"/>
      <c r="B1326" s="97"/>
      <c r="C1326" s="97"/>
      <c r="D1326" s="96"/>
      <c r="E1326" s="96"/>
      <c r="F1326" s="97"/>
      <c r="G1326" s="97"/>
      <c r="H1326" s="96"/>
      <c r="I1326" s="96"/>
      <c r="J1326" s="97"/>
      <c r="K1326" s="96"/>
    </row>
    <row r="1327" spans="1:11" ht="12.6" x14ac:dyDescent="0.25">
      <c r="A1327" s="95"/>
      <c r="B1327" s="97"/>
      <c r="C1327" s="97"/>
      <c r="D1327" s="96"/>
      <c r="E1327" s="96"/>
      <c r="F1327" s="97"/>
      <c r="G1327" s="97"/>
      <c r="H1327" s="96"/>
      <c r="I1327" s="96"/>
      <c r="J1327" s="97"/>
      <c r="K1327" s="96"/>
    </row>
    <row r="1328" spans="1:11" ht="12.6" x14ac:dyDescent="0.25">
      <c r="A1328" s="95"/>
      <c r="B1328" s="97"/>
      <c r="C1328" s="97"/>
      <c r="D1328" s="96"/>
      <c r="E1328" s="96"/>
      <c r="F1328" s="97"/>
      <c r="G1328" s="97"/>
      <c r="H1328" s="96"/>
      <c r="I1328" s="96"/>
      <c r="J1328" s="97"/>
      <c r="K1328" s="96"/>
    </row>
    <row r="1329" spans="1:11" ht="12.6" x14ac:dyDescent="0.25">
      <c r="A1329" s="95"/>
      <c r="B1329" s="97"/>
      <c r="C1329" s="97"/>
      <c r="D1329" s="96"/>
      <c r="E1329" s="96"/>
      <c r="F1329" s="97"/>
      <c r="G1329" s="97"/>
      <c r="H1329" s="96"/>
      <c r="I1329" s="96"/>
      <c r="J1329" s="97"/>
      <c r="K1329" s="96"/>
    </row>
    <row r="1330" spans="1:11" ht="12.6" x14ac:dyDescent="0.25">
      <c r="A1330" s="95"/>
      <c r="B1330" s="97"/>
      <c r="C1330" s="97"/>
      <c r="D1330" s="96"/>
      <c r="E1330" s="96"/>
      <c r="F1330" s="97"/>
      <c r="G1330" s="97"/>
      <c r="H1330" s="96"/>
      <c r="I1330" s="96"/>
      <c r="J1330" s="97"/>
      <c r="K1330" s="96"/>
    </row>
    <row r="1331" spans="1:11" ht="12.6" x14ac:dyDescent="0.25">
      <c r="A1331" s="95"/>
      <c r="B1331" s="97"/>
      <c r="C1331" s="97"/>
      <c r="D1331" s="96"/>
      <c r="E1331" s="96"/>
      <c r="F1331" s="97"/>
      <c r="G1331" s="97"/>
      <c r="H1331" s="96"/>
      <c r="I1331" s="96"/>
      <c r="J1331" s="97"/>
      <c r="K1331" s="96"/>
    </row>
    <row r="1332" spans="1:11" ht="12.6" x14ac:dyDescent="0.25">
      <c r="A1332" s="95"/>
      <c r="B1332" s="97"/>
      <c r="C1332" s="97"/>
      <c r="D1332" s="96"/>
      <c r="E1332" s="96"/>
      <c r="F1332" s="97"/>
      <c r="G1332" s="97"/>
      <c r="H1332" s="96"/>
      <c r="I1332" s="96"/>
      <c r="J1332" s="97"/>
      <c r="K1332" s="96"/>
    </row>
    <row r="1333" spans="1:11" ht="12.6" x14ac:dyDescent="0.25">
      <c r="A1333" s="95"/>
      <c r="B1333" s="97"/>
      <c r="C1333" s="97"/>
      <c r="D1333" s="96"/>
      <c r="E1333" s="96"/>
      <c r="F1333" s="97"/>
      <c r="G1333" s="97"/>
      <c r="H1333" s="96"/>
      <c r="I1333" s="96"/>
      <c r="J1333" s="97"/>
      <c r="K1333" s="96"/>
    </row>
    <row r="1334" spans="1:11" ht="12.6" x14ac:dyDescent="0.25">
      <c r="A1334" s="95"/>
      <c r="B1334" s="97"/>
      <c r="C1334" s="97"/>
      <c r="D1334" s="96"/>
      <c r="E1334" s="96"/>
      <c r="F1334" s="97"/>
      <c r="G1334" s="97"/>
      <c r="H1334" s="96"/>
      <c r="I1334" s="96"/>
      <c r="J1334" s="97"/>
      <c r="K1334" s="96"/>
    </row>
    <row r="1335" spans="1:11" ht="12.6" x14ac:dyDescent="0.25">
      <c r="A1335" s="95"/>
      <c r="B1335" s="97"/>
      <c r="C1335" s="97"/>
      <c r="D1335" s="96"/>
      <c r="E1335" s="96"/>
      <c r="F1335" s="97"/>
      <c r="G1335" s="97"/>
      <c r="H1335" s="96"/>
      <c r="I1335" s="96"/>
      <c r="J1335" s="97"/>
      <c r="K1335" s="96"/>
    </row>
    <row r="1336" spans="1:11" ht="12.6" x14ac:dyDescent="0.25">
      <c r="A1336" s="95"/>
      <c r="B1336" s="97"/>
      <c r="C1336" s="97"/>
      <c r="D1336" s="96"/>
      <c r="E1336" s="96"/>
      <c r="F1336" s="97"/>
      <c r="G1336" s="97"/>
      <c r="H1336" s="96"/>
      <c r="I1336" s="96"/>
      <c r="J1336" s="97"/>
      <c r="K1336" s="96"/>
    </row>
    <row r="1337" spans="1:11" ht="12.6" x14ac:dyDescent="0.25">
      <c r="A1337" s="95"/>
      <c r="B1337" s="97"/>
      <c r="C1337" s="97"/>
      <c r="D1337" s="96"/>
      <c r="E1337" s="96"/>
      <c r="F1337" s="97"/>
      <c r="G1337" s="97"/>
      <c r="H1337" s="96"/>
      <c r="I1337" s="96"/>
      <c r="J1337" s="97"/>
      <c r="K1337" s="96"/>
    </row>
    <row r="1338" spans="1:11" ht="12.6" x14ac:dyDescent="0.25">
      <c r="A1338" s="95"/>
      <c r="B1338" s="97"/>
      <c r="C1338" s="97"/>
      <c r="D1338" s="96"/>
      <c r="E1338" s="96"/>
      <c r="F1338" s="97"/>
      <c r="G1338" s="97"/>
      <c r="H1338" s="96"/>
      <c r="I1338" s="96"/>
      <c r="J1338" s="97"/>
      <c r="K1338" s="96"/>
    </row>
    <row r="1339" spans="1:11" ht="12.6" x14ac:dyDescent="0.25">
      <c r="A1339" s="95"/>
      <c r="B1339" s="97"/>
      <c r="C1339" s="97"/>
      <c r="D1339" s="96"/>
      <c r="E1339" s="96"/>
      <c r="F1339" s="97"/>
      <c r="G1339" s="97"/>
      <c r="H1339" s="96"/>
      <c r="I1339" s="96"/>
      <c r="J1339" s="97"/>
      <c r="K1339" s="96"/>
    </row>
    <row r="1340" spans="1:11" ht="12.6" x14ac:dyDescent="0.25">
      <c r="A1340" s="95"/>
      <c r="B1340" s="97"/>
      <c r="C1340" s="97"/>
      <c r="D1340" s="96"/>
      <c r="E1340" s="96"/>
      <c r="F1340" s="97"/>
      <c r="G1340" s="97"/>
      <c r="H1340" s="96"/>
      <c r="I1340" s="96"/>
      <c r="J1340" s="97"/>
      <c r="K1340" s="96"/>
    </row>
    <row r="1341" spans="1:11" ht="12.6" x14ac:dyDescent="0.25">
      <c r="A1341" s="95"/>
      <c r="B1341" s="97"/>
      <c r="C1341" s="97"/>
      <c r="D1341" s="96"/>
      <c r="E1341" s="96"/>
      <c r="F1341" s="97"/>
      <c r="G1341" s="97"/>
      <c r="H1341" s="96"/>
      <c r="I1341" s="96"/>
      <c r="J1341" s="97"/>
      <c r="K1341" s="96"/>
    </row>
    <row r="1342" spans="1:11" ht="12.6" x14ac:dyDescent="0.25">
      <c r="A1342" s="95"/>
      <c r="B1342" s="97"/>
      <c r="C1342" s="97"/>
      <c r="D1342" s="96"/>
      <c r="E1342" s="96"/>
      <c r="F1342" s="97"/>
      <c r="G1342" s="97"/>
      <c r="H1342" s="96"/>
      <c r="I1342" s="96"/>
      <c r="J1342" s="97"/>
      <c r="K1342" s="96"/>
    </row>
    <row r="1343" spans="1:11" ht="12.6" x14ac:dyDescent="0.25">
      <c r="A1343" s="95"/>
      <c r="B1343" s="97"/>
      <c r="C1343" s="97"/>
      <c r="D1343" s="96"/>
      <c r="E1343" s="96"/>
      <c r="F1343" s="97"/>
      <c r="G1343" s="97"/>
      <c r="H1343" s="96"/>
      <c r="I1343" s="96"/>
      <c r="J1343" s="97"/>
      <c r="K1343" s="96"/>
    </row>
    <row r="1344" spans="1:11" ht="12.6" x14ac:dyDescent="0.25">
      <c r="A1344" s="95"/>
      <c r="B1344" s="97"/>
      <c r="C1344" s="97"/>
      <c r="D1344" s="96"/>
      <c r="E1344" s="96"/>
      <c r="F1344" s="97"/>
      <c r="G1344" s="97"/>
      <c r="H1344" s="96"/>
      <c r="I1344" s="96"/>
      <c r="J1344" s="97"/>
      <c r="K1344" s="96"/>
    </row>
    <row r="1345" spans="1:11" ht="12.6" x14ac:dyDescent="0.25">
      <c r="A1345" s="95"/>
      <c r="B1345" s="97"/>
      <c r="C1345" s="97"/>
      <c r="D1345" s="96"/>
      <c r="E1345" s="96"/>
      <c r="F1345" s="97"/>
      <c r="G1345" s="97"/>
      <c r="H1345" s="96"/>
      <c r="I1345" s="96"/>
      <c r="J1345" s="97"/>
      <c r="K1345" s="96"/>
    </row>
    <row r="1346" spans="1:11" ht="12.6" x14ac:dyDescent="0.25">
      <c r="A1346" s="95"/>
      <c r="B1346" s="97"/>
      <c r="C1346" s="97"/>
      <c r="D1346" s="96"/>
      <c r="E1346" s="96"/>
      <c r="F1346" s="97"/>
      <c r="G1346" s="97"/>
      <c r="H1346" s="96"/>
      <c r="I1346" s="96"/>
      <c r="J1346" s="97"/>
      <c r="K1346" s="96"/>
    </row>
    <row r="1347" spans="1:11" ht="12.6" x14ac:dyDescent="0.25">
      <c r="A1347" s="95"/>
      <c r="B1347" s="97"/>
      <c r="C1347" s="97"/>
      <c r="D1347" s="96"/>
      <c r="E1347" s="96"/>
      <c r="F1347" s="97"/>
      <c r="G1347" s="97"/>
      <c r="H1347" s="96"/>
      <c r="I1347" s="96"/>
      <c r="J1347" s="97"/>
      <c r="K1347" s="96"/>
    </row>
    <row r="1348" spans="1:11" ht="12.6" x14ac:dyDescent="0.25">
      <c r="A1348" s="95"/>
      <c r="B1348" s="97"/>
      <c r="C1348" s="97"/>
      <c r="D1348" s="96"/>
      <c r="E1348" s="96"/>
      <c r="F1348" s="97"/>
      <c r="G1348" s="97"/>
      <c r="H1348" s="96"/>
      <c r="I1348" s="96"/>
      <c r="J1348" s="97"/>
      <c r="K1348" s="96"/>
    </row>
    <row r="1349" spans="1:11" ht="12.6" x14ac:dyDescent="0.25">
      <c r="A1349" s="95"/>
      <c r="B1349" s="97"/>
      <c r="C1349" s="97"/>
      <c r="D1349" s="96"/>
      <c r="E1349" s="96"/>
      <c r="F1349" s="97"/>
      <c r="G1349" s="97"/>
      <c r="H1349" s="96"/>
      <c r="I1349" s="96"/>
      <c r="J1349" s="97"/>
      <c r="K1349" s="96"/>
    </row>
    <row r="1350" spans="1:11" ht="12.6" x14ac:dyDescent="0.25">
      <c r="A1350" s="95"/>
      <c r="B1350" s="97"/>
      <c r="C1350" s="97"/>
      <c r="D1350" s="96"/>
      <c r="E1350" s="96"/>
      <c r="F1350" s="97"/>
      <c r="G1350" s="97"/>
      <c r="H1350" s="96"/>
      <c r="I1350" s="96"/>
      <c r="J1350" s="97"/>
      <c r="K1350" s="96"/>
    </row>
    <row r="1351" spans="1:11" ht="12.6" x14ac:dyDescent="0.25">
      <c r="A1351" s="95"/>
      <c r="B1351" s="97"/>
      <c r="C1351" s="97"/>
      <c r="D1351" s="96"/>
      <c r="E1351" s="96"/>
      <c r="F1351" s="97"/>
      <c r="G1351" s="97"/>
      <c r="H1351" s="96"/>
      <c r="I1351" s="96"/>
      <c r="J1351" s="97"/>
      <c r="K1351" s="96"/>
    </row>
    <row r="1352" spans="1:11" ht="12.6" x14ac:dyDescent="0.25">
      <c r="A1352" s="95"/>
      <c r="B1352" s="97"/>
      <c r="C1352" s="97"/>
      <c r="D1352" s="96"/>
      <c r="E1352" s="96"/>
      <c r="F1352" s="97"/>
      <c r="G1352" s="97"/>
      <c r="H1352" s="96"/>
      <c r="I1352" s="96"/>
      <c r="J1352" s="97"/>
      <c r="K1352" s="96"/>
    </row>
    <row r="1353" spans="1:11" ht="12.6" x14ac:dyDescent="0.25">
      <c r="A1353" s="95"/>
      <c r="B1353" s="97"/>
      <c r="C1353" s="97"/>
      <c r="D1353" s="96"/>
      <c r="E1353" s="96"/>
      <c r="F1353" s="97"/>
      <c r="G1353" s="97"/>
      <c r="H1353" s="96"/>
      <c r="I1353" s="96"/>
      <c r="J1353" s="97"/>
      <c r="K1353" s="96"/>
    </row>
    <row r="1354" spans="1:11" ht="12.6" x14ac:dyDescent="0.25">
      <c r="A1354" s="95"/>
      <c r="B1354" s="97"/>
      <c r="C1354" s="97"/>
      <c r="D1354" s="96"/>
      <c r="E1354" s="96"/>
      <c r="F1354" s="97"/>
      <c r="G1354" s="97"/>
      <c r="H1354" s="96"/>
      <c r="I1354" s="96"/>
      <c r="J1354" s="97"/>
      <c r="K1354" s="96"/>
    </row>
    <row r="1355" spans="1:11" ht="12.6" x14ac:dyDescent="0.25">
      <c r="A1355" s="95"/>
      <c r="B1355" s="97"/>
      <c r="C1355" s="97"/>
      <c r="D1355" s="96"/>
      <c r="E1355" s="96"/>
      <c r="F1355" s="97"/>
      <c r="G1355" s="97"/>
      <c r="H1355" s="96"/>
      <c r="I1355" s="96"/>
      <c r="J1355" s="97"/>
      <c r="K1355" s="96"/>
    </row>
    <row r="1356" spans="1:11" ht="12.6" x14ac:dyDescent="0.25">
      <c r="A1356" s="95"/>
      <c r="B1356" s="97"/>
      <c r="C1356" s="97"/>
      <c r="D1356" s="96"/>
      <c r="E1356" s="96"/>
      <c r="F1356" s="97"/>
      <c r="G1356" s="97"/>
      <c r="H1356" s="96"/>
      <c r="I1356" s="96"/>
      <c r="J1356" s="97"/>
      <c r="K1356" s="96"/>
    </row>
    <row r="1357" spans="1:11" ht="12.6" x14ac:dyDescent="0.25">
      <c r="A1357" s="95"/>
      <c r="B1357" s="97"/>
      <c r="C1357" s="97"/>
      <c r="D1357" s="96"/>
      <c r="E1357" s="96"/>
      <c r="F1357" s="97"/>
      <c r="G1357" s="97"/>
      <c r="H1357" s="96"/>
      <c r="I1357" s="96"/>
      <c r="J1357" s="97"/>
      <c r="K1357" s="96"/>
    </row>
    <row r="1358" spans="1:11" ht="12.6" x14ac:dyDescent="0.25">
      <c r="A1358" s="95"/>
      <c r="B1358" s="97"/>
      <c r="C1358" s="97"/>
      <c r="D1358" s="96"/>
      <c r="E1358" s="96"/>
      <c r="F1358" s="97"/>
      <c r="G1358" s="97"/>
      <c r="H1358" s="96"/>
      <c r="I1358" s="96"/>
      <c r="J1358" s="97"/>
      <c r="K1358" s="96"/>
    </row>
    <row r="1359" spans="1:11" ht="12.6" x14ac:dyDescent="0.25">
      <c r="A1359" s="95"/>
      <c r="B1359" s="97"/>
      <c r="C1359" s="97"/>
      <c r="D1359" s="96"/>
      <c r="E1359" s="96"/>
      <c r="F1359" s="97"/>
      <c r="G1359" s="97"/>
      <c r="H1359" s="96"/>
      <c r="I1359" s="96"/>
      <c r="J1359" s="97"/>
      <c r="K1359" s="96"/>
    </row>
    <row r="1360" spans="1:11" ht="12.6" x14ac:dyDescent="0.25">
      <c r="A1360" s="95"/>
      <c r="B1360" s="97"/>
      <c r="C1360" s="97"/>
      <c r="D1360" s="96"/>
      <c r="E1360" s="96"/>
      <c r="F1360" s="97"/>
      <c r="G1360" s="97"/>
      <c r="H1360" s="96"/>
      <c r="I1360" s="96"/>
      <c r="J1360" s="97"/>
      <c r="K1360" s="96"/>
    </row>
    <row r="1361" spans="1:11" ht="12.6" x14ac:dyDescent="0.25">
      <c r="A1361" s="95"/>
      <c r="B1361" s="97"/>
      <c r="C1361" s="97"/>
      <c r="D1361" s="96"/>
      <c r="E1361" s="96"/>
      <c r="F1361" s="97"/>
      <c r="G1361" s="97"/>
      <c r="H1361" s="96"/>
      <c r="I1361" s="96"/>
      <c r="J1361" s="97"/>
      <c r="K1361" s="96"/>
    </row>
    <row r="1362" spans="1:11" ht="12.6" x14ac:dyDescent="0.25">
      <c r="A1362" s="95"/>
      <c r="B1362" s="97"/>
      <c r="C1362" s="97"/>
      <c r="D1362" s="96"/>
      <c r="E1362" s="96"/>
      <c r="F1362" s="97"/>
      <c r="G1362" s="97"/>
      <c r="H1362" s="96"/>
      <c r="I1362" s="96"/>
      <c r="J1362" s="97"/>
      <c r="K1362" s="96"/>
    </row>
    <row r="1363" spans="1:11" ht="12.6" x14ac:dyDescent="0.25">
      <c r="A1363" s="95"/>
      <c r="B1363" s="97"/>
      <c r="C1363" s="97"/>
      <c r="D1363" s="96"/>
      <c r="E1363" s="96"/>
      <c r="F1363" s="97"/>
      <c r="G1363" s="97"/>
      <c r="H1363" s="96"/>
      <c r="I1363" s="96"/>
      <c r="J1363" s="97"/>
      <c r="K1363" s="96"/>
    </row>
    <row r="1364" spans="1:11" ht="12.6" x14ac:dyDescent="0.25">
      <c r="A1364" s="95"/>
      <c r="B1364" s="97"/>
      <c r="C1364" s="97"/>
      <c r="D1364" s="96"/>
      <c r="E1364" s="96"/>
      <c r="F1364" s="97"/>
      <c r="G1364" s="97"/>
      <c r="H1364" s="96"/>
      <c r="I1364" s="96"/>
      <c r="J1364" s="97"/>
      <c r="K1364" s="96"/>
    </row>
    <row r="1365" spans="1:11" ht="12.6" x14ac:dyDescent="0.25">
      <c r="A1365" s="95"/>
      <c r="B1365" s="97"/>
      <c r="C1365" s="97"/>
      <c r="D1365" s="96"/>
      <c r="E1365" s="96"/>
      <c r="F1365" s="97"/>
      <c r="G1365" s="97"/>
      <c r="H1365" s="96"/>
      <c r="I1365" s="96"/>
      <c r="J1365" s="97"/>
      <c r="K1365" s="96"/>
    </row>
    <row r="1366" spans="1:11" ht="12.6" x14ac:dyDescent="0.25">
      <c r="A1366" s="95"/>
      <c r="B1366" s="97"/>
      <c r="C1366" s="97"/>
      <c r="D1366" s="96"/>
      <c r="E1366" s="96"/>
      <c r="F1366" s="97"/>
      <c r="G1366" s="97"/>
      <c r="H1366" s="96"/>
      <c r="I1366" s="96"/>
      <c r="J1366" s="97"/>
      <c r="K1366" s="96"/>
    </row>
    <row r="1367" spans="1:11" ht="12.6" x14ac:dyDescent="0.25">
      <c r="A1367" s="95"/>
      <c r="B1367" s="97"/>
      <c r="C1367" s="97"/>
      <c r="D1367" s="96"/>
      <c r="E1367" s="96"/>
      <c r="F1367" s="97"/>
      <c r="G1367" s="97"/>
      <c r="H1367" s="96"/>
      <c r="I1367" s="96"/>
      <c r="J1367" s="97"/>
      <c r="K1367" s="96"/>
    </row>
    <row r="1368" spans="1:11" ht="12.6" x14ac:dyDescent="0.25">
      <c r="A1368" s="95"/>
      <c r="B1368" s="97"/>
      <c r="C1368" s="97"/>
      <c r="D1368" s="96"/>
      <c r="E1368" s="96"/>
      <c r="F1368" s="97"/>
      <c r="G1368" s="97"/>
      <c r="H1368" s="96"/>
      <c r="I1368" s="96"/>
      <c r="J1368" s="97"/>
      <c r="K1368" s="96"/>
    </row>
    <row r="1369" spans="1:11" ht="12.6" x14ac:dyDescent="0.25">
      <c r="A1369" s="95"/>
      <c r="B1369" s="97"/>
      <c r="C1369" s="97"/>
      <c r="D1369" s="96"/>
      <c r="E1369" s="96"/>
      <c r="F1369" s="97"/>
      <c r="G1369" s="97"/>
      <c r="H1369" s="96"/>
      <c r="I1369" s="96"/>
      <c r="J1369" s="97"/>
      <c r="K1369" s="96"/>
    </row>
    <row r="1370" spans="1:11" ht="12.6" x14ac:dyDescent="0.25">
      <c r="A1370" s="95"/>
      <c r="B1370" s="97"/>
      <c r="C1370" s="97"/>
      <c r="D1370" s="96"/>
      <c r="E1370" s="96"/>
      <c r="F1370" s="97"/>
      <c r="G1370" s="97"/>
      <c r="H1370" s="96"/>
      <c r="I1370" s="96"/>
      <c r="J1370" s="97"/>
      <c r="K1370" s="96"/>
    </row>
    <row r="1371" spans="1:11" ht="12.6" x14ac:dyDescent="0.25">
      <c r="A1371" s="95"/>
      <c r="B1371" s="97"/>
      <c r="C1371" s="97"/>
      <c r="D1371" s="96"/>
      <c r="E1371" s="96"/>
      <c r="F1371" s="97"/>
      <c r="G1371" s="97"/>
      <c r="H1371" s="96"/>
      <c r="I1371" s="96"/>
      <c r="J1371" s="97"/>
      <c r="K1371" s="96"/>
    </row>
    <row r="1372" spans="1:11" ht="12.6" x14ac:dyDescent="0.25">
      <c r="A1372" s="95"/>
      <c r="B1372" s="97"/>
      <c r="C1372" s="97"/>
      <c r="D1372" s="96"/>
      <c r="E1372" s="96"/>
      <c r="F1372" s="97"/>
      <c r="G1372" s="97"/>
      <c r="H1372" s="96"/>
      <c r="I1372" s="96"/>
      <c r="J1372" s="97"/>
      <c r="K1372" s="96"/>
    </row>
    <row r="1373" spans="1:11" ht="12.6" x14ac:dyDescent="0.25">
      <c r="A1373" s="95"/>
      <c r="B1373" s="97"/>
      <c r="C1373" s="97"/>
      <c r="D1373" s="96"/>
      <c r="E1373" s="96"/>
      <c r="F1373" s="97"/>
      <c r="G1373" s="97"/>
      <c r="H1373" s="96"/>
      <c r="I1373" s="96"/>
      <c r="J1373" s="97"/>
      <c r="K1373" s="96"/>
    </row>
    <row r="1374" spans="1:11" ht="12.6" x14ac:dyDescent="0.25">
      <c r="A1374" s="95"/>
      <c r="B1374" s="97"/>
      <c r="C1374" s="97"/>
      <c r="D1374" s="96"/>
      <c r="E1374" s="96"/>
      <c r="F1374" s="97"/>
      <c r="G1374" s="97"/>
      <c r="H1374" s="96"/>
      <c r="I1374" s="96"/>
      <c r="J1374" s="97"/>
      <c r="K1374" s="96"/>
    </row>
    <row r="1375" spans="1:11" ht="12.6" x14ac:dyDescent="0.25">
      <c r="A1375" s="95"/>
      <c r="B1375" s="97"/>
      <c r="C1375" s="97"/>
      <c r="D1375" s="96"/>
      <c r="E1375" s="96"/>
      <c r="F1375" s="97"/>
      <c r="G1375" s="97"/>
      <c r="H1375" s="96"/>
      <c r="I1375" s="96"/>
      <c r="J1375" s="97"/>
      <c r="K1375" s="96"/>
    </row>
    <row r="1376" spans="1:11" ht="12.6" x14ac:dyDescent="0.25">
      <c r="A1376" s="95"/>
      <c r="B1376" s="97"/>
      <c r="C1376" s="97"/>
      <c r="D1376" s="96"/>
      <c r="E1376" s="96"/>
      <c r="F1376" s="97"/>
      <c r="G1376" s="97"/>
      <c r="H1376" s="96"/>
      <c r="I1376" s="96"/>
      <c r="J1376" s="97"/>
      <c r="K1376" s="96"/>
    </row>
    <row r="1377" spans="1:11" ht="12.6" x14ac:dyDescent="0.25">
      <c r="A1377" s="95"/>
      <c r="B1377" s="97"/>
      <c r="C1377" s="97"/>
      <c r="D1377" s="96"/>
      <c r="E1377" s="96"/>
      <c r="F1377" s="97"/>
      <c r="G1377" s="97"/>
      <c r="H1377" s="96"/>
      <c r="I1377" s="96"/>
      <c r="J1377" s="97"/>
      <c r="K1377" s="96"/>
    </row>
    <row r="1378" spans="1:11" ht="12.6" x14ac:dyDescent="0.25">
      <c r="A1378" s="95"/>
      <c r="B1378" s="97"/>
      <c r="C1378" s="97"/>
      <c r="D1378" s="96"/>
      <c r="E1378" s="96"/>
      <c r="F1378" s="97"/>
      <c r="G1378" s="97"/>
      <c r="H1378" s="96"/>
      <c r="I1378" s="96"/>
      <c r="J1378" s="97"/>
      <c r="K1378" s="96"/>
    </row>
    <row r="1379" spans="1:11" ht="12.6" x14ac:dyDescent="0.25">
      <c r="A1379" s="95"/>
      <c r="B1379" s="97"/>
      <c r="C1379" s="97"/>
      <c r="D1379" s="96"/>
      <c r="E1379" s="96"/>
      <c r="F1379" s="97"/>
      <c r="G1379" s="97"/>
      <c r="H1379" s="96"/>
      <c r="I1379" s="96"/>
      <c r="J1379" s="97"/>
      <c r="K1379" s="96"/>
    </row>
    <row r="1380" spans="1:11" ht="12.6" x14ac:dyDescent="0.25">
      <c r="A1380" s="95"/>
      <c r="B1380" s="97"/>
      <c r="C1380" s="97"/>
      <c r="D1380" s="96"/>
      <c r="E1380" s="96"/>
      <c r="F1380" s="97"/>
      <c r="G1380" s="97"/>
      <c r="H1380" s="96"/>
      <c r="I1380" s="96"/>
      <c r="J1380" s="97"/>
      <c r="K1380" s="96"/>
    </row>
    <row r="1381" spans="1:11" ht="12.6" x14ac:dyDescent="0.25">
      <c r="A1381" s="95"/>
      <c r="B1381" s="97"/>
      <c r="C1381" s="97"/>
      <c r="D1381" s="96"/>
      <c r="E1381" s="96"/>
      <c r="F1381" s="97"/>
      <c r="G1381" s="97"/>
      <c r="H1381" s="96"/>
      <c r="I1381" s="96"/>
      <c r="J1381" s="97"/>
      <c r="K1381" s="96"/>
    </row>
    <row r="1382" spans="1:11" ht="12.6" x14ac:dyDescent="0.25">
      <c r="A1382" s="95"/>
      <c r="B1382" s="97"/>
      <c r="C1382" s="97"/>
      <c r="D1382" s="96"/>
      <c r="E1382" s="96"/>
      <c r="F1382" s="97"/>
      <c r="G1382" s="97"/>
      <c r="H1382" s="96"/>
      <c r="I1382" s="96"/>
      <c r="J1382" s="97"/>
      <c r="K1382" s="96"/>
    </row>
    <row r="1383" spans="1:11" ht="12.6" x14ac:dyDescent="0.25">
      <c r="A1383" s="95"/>
      <c r="B1383" s="97"/>
      <c r="C1383" s="97"/>
      <c r="D1383" s="96"/>
      <c r="E1383" s="96"/>
      <c r="F1383" s="97"/>
      <c r="G1383" s="97"/>
      <c r="H1383" s="96"/>
      <c r="I1383" s="96"/>
      <c r="J1383" s="97"/>
      <c r="K1383" s="96"/>
    </row>
    <row r="1384" spans="1:11" ht="12.6" x14ac:dyDescent="0.25">
      <c r="A1384" s="95"/>
      <c r="B1384" s="97"/>
      <c r="C1384" s="97"/>
      <c r="D1384" s="96"/>
      <c r="E1384" s="96"/>
      <c r="F1384" s="97"/>
      <c r="G1384" s="97"/>
      <c r="H1384" s="96"/>
      <c r="I1384" s="96"/>
      <c r="J1384" s="97"/>
      <c r="K1384" s="96"/>
    </row>
    <row r="1385" spans="1:11" ht="12.6" x14ac:dyDescent="0.25">
      <c r="A1385" s="95"/>
      <c r="B1385" s="97"/>
      <c r="C1385" s="97"/>
      <c r="D1385" s="96"/>
      <c r="E1385" s="96"/>
      <c r="F1385" s="97"/>
      <c r="G1385" s="97"/>
      <c r="H1385" s="96"/>
      <c r="I1385" s="96"/>
      <c r="J1385" s="97"/>
      <c r="K1385" s="96"/>
    </row>
    <row r="1386" spans="1:11" ht="12.6" x14ac:dyDescent="0.25">
      <c r="A1386" s="95"/>
      <c r="B1386" s="97"/>
      <c r="C1386" s="97"/>
      <c r="D1386" s="96"/>
      <c r="E1386" s="96"/>
      <c r="F1386" s="97"/>
      <c r="G1386" s="97"/>
      <c r="H1386" s="96"/>
      <c r="I1386" s="96"/>
      <c r="J1386" s="97"/>
      <c r="K1386" s="96"/>
    </row>
    <row r="1387" spans="1:11" ht="12.6" x14ac:dyDescent="0.25">
      <c r="A1387" s="95"/>
      <c r="B1387" s="97"/>
      <c r="C1387" s="97"/>
      <c r="D1387" s="96"/>
      <c r="E1387" s="96"/>
      <c r="F1387" s="97"/>
      <c r="G1387" s="97"/>
      <c r="H1387" s="96"/>
      <c r="I1387" s="96"/>
      <c r="J1387" s="97"/>
      <c r="K1387" s="96"/>
    </row>
    <row r="1388" spans="1:11" ht="12.6" x14ac:dyDescent="0.25">
      <c r="A1388" s="95"/>
      <c r="B1388" s="97"/>
      <c r="C1388" s="97"/>
      <c r="D1388" s="96"/>
      <c r="E1388" s="96"/>
      <c r="F1388" s="97"/>
      <c r="G1388" s="97"/>
      <c r="H1388" s="96"/>
      <c r="I1388" s="96"/>
      <c r="J1388" s="97"/>
      <c r="K1388" s="96"/>
    </row>
    <row r="1389" spans="1:11" ht="12.6" x14ac:dyDescent="0.25">
      <c r="A1389" s="95"/>
      <c r="B1389" s="97"/>
      <c r="C1389" s="97"/>
      <c r="D1389" s="96"/>
      <c r="E1389" s="96"/>
      <c r="F1389" s="97"/>
      <c r="G1389" s="97"/>
      <c r="H1389" s="96"/>
      <c r="I1389" s="96"/>
      <c r="J1389" s="97"/>
      <c r="K1389" s="96"/>
    </row>
    <row r="1390" spans="1:11" ht="12.6" x14ac:dyDescent="0.25">
      <c r="A1390" s="95"/>
      <c r="B1390" s="97"/>
      <c r="C1390" s="97"/>
      <c r="D1390" s="96"/>
      <c r="E1390" s="96"/>
      <c r="F1390" s="97"/>
      <c r="G1390" s="97"/>
      <c r="H1390" s="96"/>
      <c r="I1390" s="96"/>
      <c r="J1390" s="97"/>
      <c r="K1390" s="96"/>
    </row>
    <row r="1391" spans="1:11" ht="12.6" x14ac:dyDescent="0.25">
      <c r="A1391" s="95"/>
      <c r="B1391" s="97"/>
      <c r="C1391" s="97"/>
      <c r="D1391" s="96"/>
      <c r="E1391" s="96"/>
      <c r="F1391" s="97"/>
      <c r="G1391" s="97"/>
      <c r="H1391" s="96"/>
      <c r="I1391" s="96"/>
      <c r="J1391" s="97"/>
      <c r="K1391" s="96"/>
    </row>
    <row r="1392" spans="1:11" ht="12.6" x14ac:dyDescent="0.25">
      <c r="A1392" s="95"/>
      <c r="B1392" s="97"/>
      <c r="C1392" s="97"/>
      <c r="D1392" s="96"/>
      <c r="E1392" s="96"/>
      <c r="F1392" s="97"/>
      <c r="G1392" s="97"/>
      <c r="H1392" s="96"/>
      <c r="I1392" s="96"/>
      <c r="J1392" s="97"/>
      <c r="K1392" s="96"/>
    </row>
    <row r="1393" spans="1:11" ht="12.6" x14ac:dyDescent="0.25">
      <c r="A1393" s="95"/>
      <c r="B1393" s="97"/>
      <c r="C1393" s="97"/>
      <c r="D1393" s="96"/>
      <c r="E1393" s="96"/>
      <c r="F1393" s="97"/>
      <c r="G1393" s="97"/>
      <c r="H1393" s="96"/>
      <c r="I1393" s="96"/>
      <c r="J1393" s="97"/>
      <c r="K1393" s="96"/>
    </row>
    <row r="1394" spans="1:11" ht="12.6" x14ac:dyDescent="0.25">
      <c r="A1394" s="95"/>
      <c r="B1394" s="97"/>
      <c r="C1394" s="97"/>
      <c r="D1394" s="96"/>
      <c r="E1394" s="96"/>
      <c r="F1394" s="97"/>
      <c r="G1394" s="97"/>
      <c r="H1394" s="96"/>
      <c r="I1394" s="96"/>
      <c r="J1394" s="97"/>
      <c r="K1394" s="96"/>
    </row>
    <row r="1395" spans="1:11" ht="12.6" x14ac:dyDescent="0.25">
      <c r="A1395" s="95"/>
      <c r="B1395" s="97"/>
      <c r="C1395" s="97"/>
      <c r="D1395" s="96"/>
      <c r="E1395" s="96"/>
      <c r="F1395" s="97"/>
      <c r="G1395" s="97"/>
      <c r="H1395" s="96"/>
      <c r="I1395" s="96"/>
      <c r="J1395" s="97"/>
      <c r="K1395" s="96"/>
    </row>
    <row r="1396" spans="1:11" ht="12.6" x14ac:dyDescent="0.25">
      <c r="A1396" s="95"/>
      <c r="B1396" s="97"/>
      <c r="C1396" s="97"/>
      <c r="D1396" s="96"/>
      <c r="E1396" s="96"/>
      <c r="F1396" s="97"/>
      <c r="G1396" s="97"/>
      <c r="H1396" s="96"/>
      <c r="I1396" s="96"/>
      <c r="J1396" s="97"/>
      <c r="K1396" s="96"/>
    </row>
    <row r="1397" spans="1:11" ht="12.6" x14ac:dyDescent="0.25">
      <c r="A1397" s="95"/>
      <c r="B1397" s="97"/>
      <c r="C1397" s="97"/>
      <c r="D1397" s="96"/>
      <c r="E1397" s="96"/>
      <c r="F1397" s="97"/>
      <c r="G1397" s="97"/>
      <c r="H1397" s="96"/>
      <c r="I1397" s="96"/>
      <c r="J1397" s="97"/>
      <c r="K1397" s="96"/>
    </row>
    <row r="1398" spans="1:11" ht="12.6" x14ac:dyDescent="0.25">
      <c r="A1398" s="95"/>
      <c r="B1398" s="97"/>
      <c r="C1398" s="97"/>
      <c r="D1398" s="96"/>
      <c r="E1398" s="96"/>
      <c r="F1398" s="97"/>
      <c r="G1398" s="97"/>
      <c r="H1398" s="96"/>
      <c r="I1398" s="96"/>
      <c r="J1398" s="97"/>
      <c r="K1398" s="96"/>
    </row>
    <row r="1399" spans="1:11" ht="12.6" x14ac:dyDescent="0.25">
      <c r="A1399" s="95"/>
      <c r="B1399" s="97"/>
      <c r="C1399" s="97"/>
      <c r="D1399" s="96"/>
      <c r="E1399" s="96"/>
      <c r="F1399" s="97"/>
      <c r="G1399" s="97"/>
      <c r="H1399" s="96"/>
      <c r="I1399" s="96"/>
      <c r="J1399" s="97"/>
      <c r="K1399" s="96"/>
    </row>
    <row r="1400" spans="1:11" ht="12.6" x14ac:dyDescent="0.25">
      <c r="A1400" s="95"/>
      <c r="B1400" s="97"/>
      <c r="C1400" s="97"/>
      <c r="D1400" s="96"/>
      <c r="E1400" s="96"/>
      <c r="F1400" s="97"/>
      <c r="G1400" s="97"/>
      <c r="H1400" s="96"/>
      <c r="I1400" s="96"/>
      <c r="J1400" s="97"/>
      <c r="K1400" s="96"/>
    </row>
    <row r="1401" spans="1:11" ht="12.6" x14ac:dyDescent="0.25">
      <c r="A1401" s="95"/>
      <c r="B1401" s="97"/>
      <c r="C1401" s="97"/>
      <c r="D1401" s="96"/>
      <c r="E1401" s="96"/>
      <c r="F1401" s="97"/>
      <c r="G1401" s="97"/>
      <c r="H1401" s="96"/>
      <c r="I1401" s="96"/>
      <c r="J1401" s="97"/>
      <c r="K1401" s="96"/>
    </row>
    <row r="1402" spans="1:11" ht="12.6" x14ac:dyDescent="0.25">
      <c r="A1402" s="95"/>
      <c r="B1402" s="97"/>
      <c r="C1402" s="97"/>
      <c r="D1402" s="96"/>
      <c r="E1402" s="96"/>
      <c r="F1402" s="97"/>
      <c r="G1402" s="97"/>
      <c r="H1402" s="96"/>
      <c r="I1402" s="96"/>
      <c r="J1402" s="97"/>
      <c r="K1402" s="96"/>
    </row>
    <row r="1403" spans="1:11" ht="12.6" x14ac:dyDescent="0.25">
      <c r="A1403" s="95"/>
      <c r="B1403" s="97"/>
      <c r="C1403" s="97"/>
      <c r="D1403" s="96"/>
      <c r="E1403" s="96"/>
      <c r="F1403" s="97"/>
      <c r="G1403" s="97"/>
      <c r="H1403" s="96"/>
      <c r="I1403" s="96"/>
      <c r="J1403" s="97"/>
      <c r="K1403" s="96"/>
    </row>
    <row r="1404" spans="1:11" ht="12.6" x14ac:dyDescent="0.25">
      <c r="A1404" s="95"/>
      <c r="B1404" s="97"/>
      <c r="C1404" s="97"/>
      <c r="D1404" s="96"/>
      <c r="E1404" s="96"/>
      <c r="F1404" s="97"/>
      <c r="G1404" s="97"/>
      <c r="H1404" s="96"/>
      <c r="I1404" s="96"/>
      <c r="J1404" s="97"/>
      <c r="K1404" s="96"/>
    </row>
    <row r="1405" spans="1:11" ht="12.6" x14ac:dyDescent="0.25">
      <c r="A1405" s="95"/>
      <c r="B1405" s="97"/>
      <c r="C1405" s="97"/>
      <c r="D1405" s="96"/>
      <c r="E1405" s="96"/>
      <c r="F1405" s="97"/>
      <c r="G1405" s="97"/>
      <c r="H1405" s="96"/>
      <c r="I1405" s="96"/>
      <c r="J1405" s="97"/>
      <c r="K1405" s="96"/>
    </row>
    <row r="1406" spans="1:11" ht="12.6" x14ac:dyDescent="0.25">
      <c r="A1406" s="95"/>
      <c r="B1406" s="97"/>
      <c r="C1406" s="97"/>
      <c r="D1406" s="96"/>
      <c r="E1406" s="96"/>
      <c r="F1406" s="97"/>
      <c r="G1406" s="97"/>
      <c r="H1406" s="96"/>
      <c r="I1406" s="96"/>
      <c r="J1406" s="97"/>
      <c r="K1406" s="96"/>
    </row>
    <row r="1407" spans="1:11" ht="12.6" x14ac:dyDescent="0.25">
      <c r="A1407" s="95"/>
      <c r="B1407" s="97"/>
      <c r="C1407" s="97"/>
      <c r="D1407" s="96"/>
      <c r="E1407" s="96"/>
      <c r="F1407" s="97"/>
      <c r="G1407" s="97"/>
      <c r="H1407" s="96"/>
      <c r="I1407" s="96"/>
      <c r="J1407" s="97"/>
      <c r="K1407" s="96"/>
    </row>
    <row r="1408" spans="1:11" ht="12.6" x14ac:dyDescent="0.25">
      <c r="A1408" s="95"/>
      <c r="B1408" s="97"/>
      <c r="C1408" s="97"/>
      <c r="D1408" s="96"/>
      <c r="E1408" s="96"/>
      <c r="F1408" s="97"/>
      <c r="G1408" s="97"/>
      <c r="H1408" s="96"/>
      <c r="I1408" s="96"/>
      <c r="J1408" s="97"/>
      <c r="K1408" s="96"/>
    </row>
    <row r="1409" spans="1:11" ht="12.6" x14ac:dyDescent="0.25">
      <c r="A1409" s="95"/>
      <c r="B1409" s="97"/>
      <c r="C1409" s="97"/>
      <c r="D1409" s="96"/>
      <c r="E1409" s="96"/>
      <c r="F1409" s="97"/>
      <c r="G1409" s="97"/>
      <c r="H1409" s="96"/>
      <c r="I1409" s="96"/>
      <c r="J1409" s="97"/>
      <c r="K1409" s="96"/>
    </row>
    <row r="1410" spans="1:11" ht="12.6" x14ac:dyDescent="0.25">
      <c r="A1410" s="95"/>
      <c r="B1410" s="97"/>
      <c r="C1410" s="97"/>
      <c r="D1410" s="96"/>
      <c r="E1410" s="96"/>
      <c r="F1410" s="97"/>
      <c r="G1410" s="97"/>
      <c r="H1410" s="96"/>
      <c r="I1410" s="96"/>
      <c r="J1410" s="97"/>
      <c r="K1410" s="96"/>
    </row>
    <row r="1411" spans="1:11" ht="12.6" x14ac:dyDescent="0.25">
      <c r="A1411" s="95"/>
      <c r="B1411" s="97"/>
      <c r="C1411" s="97"/>
      <c r="D1411" s="96"/>
      <c r="E1411" s="96"/>
      <c r="F1411" s="97"/>
      <c r="G1411" s="97"/>
      <c r="H1411" s="96"/>
      <c r="I1411" s="96"/>
      <c r="J1411" s="97"/>
      <c r="K1411" s="96"/>
    </row>
    <row r="1412" spans="1:11" ht="12.6" x14ac:dyDescent="0.25">
      <c r="A1412" s="95"/>
      <c r="B1412" s="97"/>
      <c r="C1412" s="97"/>
      <c r="D1412" s="96"/>
      <c r="E1412" s="96"/>
      <c r="F1412" s="97"/>
      <c r="G1412" s="97"/>
      <c r="H1412" s="96"/>
      <c r="I1412" s="96"/>
      <c r="J1412" s="97"/>
      <c r="K1412" s="96"/>
    </row>
    <row r="1413" spans="1:11" ht="12.6" x14ac:dyDescent="0.25">
      <c r="A1413" s="95"/>
      <c r="B1413" s="97"/>
      <c r="C1413" s="97"/>
      <c r="D1413" s="96"/>
      <c r="E1413" s="96"/>
      <c r="F1413" s="97"/>
      <c r="G1413" s="97"/>
      <c r="H1413" s="96"/>
      <c r="I1413" s="96"/>
      <c r="J1413" s="97"/>
      <c r="K1413" s="96"/>
    </row>
    <row r="1414" spans="1:11" ht="12.6" x14ac:dyDescent="0.25">
      <c r="A1414" s="95"/>
      <c r="B1414" s="97"/>
      <c r="C1414" s="97"/>
      <c r="D1414" s="96"/>
      <c r="E1414" s="96"/>
      <c r="F1414" s="97"/>
      <c r="G1414" s="97"/>
      <c r="H1414" s="96"/>
      <c r="I1414" s="96"/>
      <c r="J1414" s="97"/>
      <c r="K1414" s="96"/>
    </row>
    <row r="1415" spans="1:11" ht="12.6" x14ac:dyDescent="0.25">
      <c r="A1415" s="95"/>
      <c r="B1415" s="97"/>
      <c r="C1415" s="97"/>
      <c r="D1415" s="96"/>
      <c r="E1415" s="96"/>
      <c r="F1415" s="97"/>
      <c r="G1415" s="97"/>
      <c r="H1415" s="96"/>
      <c r="I1415" s="96"/>
      <c r="J1415" s="97"/>
      <c r="K1415" s="96"/>
    </row>
    <row r="1416" spans="1:11" ht="12.6" x14ac:dyDescent="0.25">
      <c r="A1416" s="95"/>
      <c r="B1416" s="97"/>
      <c r="C1416" s="97"/>
      <c r="D1416" s="96"/>
      <c r="E1416" s="96"/>
      <c r="F1416" s="97"/>
      <c r="G1416" s="97"/>
      <c r="H1416" s="96"/>
      <c r="I1416" s="96"/>
      <c r="J1416" s="97"/>
      <c r="K1416" s="96"/>
    </row>
    <row r="1417" spans="1:11" ht="12.6" x14ac:dyDescent="0.25">
      <c r="A1417" s="95"/>
      <c r="B1417" s="97"/>
      <c r="C1417" s="97"/>
      <c r="D1417" s="96"/>
      <c r="E1417" s="96"/>
      <c r="F1417" s="97"/>
      <c r="G1417" s="97"/>
      <c r="H1417" s="96"/>
      <c r="I1417" s="96"/>
      <c r="J1417" s="97"/>
      <c r="K1417" s="96"/>
    </row>
    <row r="1418" spans="1:11" ht="12.6" x14ac:dyDescent="0.25">
      <c r="A1418" s="95"/>
      <c r="B1418" s="97"/>
      <c r="C1418" s="97"/>
      <c r="D1418" s="96"/>
      <c r="E1418" s="96"/>
      <c r="F1418" s="97"/>
      <c r="G1418" s="97"/>
      <c r="H1418" s="96"/>
      <c r="I1418" s="96"/>
      <c r="J1418" s="97"/>
      <c r="K1418" s="96"/>
    </row>
    <row r="1419" spans="1:11" ht="12.6" x14ac:dyDescent="0.25">
      <c r="A1419" s="95"/>
      <c r="B1419" s="97"/>
      <c r="C1419" s="97"/>
      <c r="D1419" s="96"/>
      <c r="E1419" s="96"/>
      <c r="F1419" s="97"/>
      <c r="G1419" s="97"/>
      <c r="H1419" s="96"/>
      <c r="I1419" s="96"/>
      <c r="J1419" s="97"/>
      <c r="K1419" s="96"/>
    </row>
    <row r="1420" spans="1:11" ht="12.6" x14ac:dyDescent="0.25">
      <c r="A1420" s="95"/>
      <c r="B1420" s="97"/>
      <c r="C1420" s="97"/>
      <c r="D1420" s="96"/>
      <c r="E1420" s="96"/>
      <c r="F1420" s="97"/>
      <c r="G1420" s="97"/>
      <c r="H1420" s="96"/>
      <c r="I1420" s="96"/>
      <c r="J1420" s="97"/>
    </row>
    <row r="1421" spans="1:11" ht="12.6" x14ac:dyDescent="0.25">
      <c r="A1421" s="95"/>
      <c r="B1421" s="97"/>
      <c r="C1421" s="97"/>
      <c r="D1421" s="96"/>
      <c r="E1421" s="96"/>
      <c r="F1421" s="97"/>
      <c r="G1421" s="97"/>
      <c r="H1421" s="96"/>
      <c r="I1421" s="96"/>
      <c r="J1421" s="97"/>
    </row>
    <row r="1422" spans="1:11" ht="12.6" x14ac:dyDescent="0.25">
      <c r="A1422" s="95"/>
      <c r="B1422" s="97"/>
      <c r="C1422" s="97"/>
      <c r="D1422" s="96"/>
      <c r="E1422" s="96"/>
      <c r="F1422" s="97"/>
      <c r="G1422" s="97"/>
      <c r="H1422" s="96"/>
      <c r="I1422" s="96"/>
      <c r="J1422" s="97"/>
    </row>
    <row r="1423" spans="1:11" ht="12.6" x14ac:dyDescent="0.25">
      <c r="A1423" s="95"/>
      <c r="B1423" s="97"/>
      <c r="C1423" s="97"/>
      <c r="D1423" s="96"/>
      <c r="E1423" s="96"/>
      <c r="F1423" s="97"/>
      <c r="G1423" s="97"/>
      <c r="H1423" s="96"/>
      <c r="I1423" s="96"/>
      <c r="J1423" s="97"/>
    </row>
    <row r="1424" spans="1:11" ht="12.6" x14ac:dyDescent="0.25">
      <c r="A1424" s="95"/>
      <c r="B1424" s="97"/>
      <c r="C1424" s="97"/>
      <c r="D1424" s="96"/>
      <c r="E1424" s="96"/>
      <c r="F1424" s="97"/>
      <c r="G1424" s="97"/>
      <c r="H1424" s="96"/>
      <c r="I1424" s="96"/>
      <c r="J1424" s="97"/>
    </row>
    <row r="1425" spans="1:10" ht="12.6" x14ac:dyDescent="0.25">
      <c r="A1425" s="95"/>
      <c r="B1425" s="97"/>
      <c r="C1425" s="97"/>
      <c r="D1425" s="96"/>
      <c r="E1425" s="96"/>
      <c r="F1425" s="97"/>
      <c r="G1425" s="97"/>
      <c r="H1425" s="96"/>
      <c r="I1425" s="96"/>
      <c r="J1425" s="97"/>
    </row>
    <row r="1426" spans="1:10" ht="12.6" x14ac:dyDescent="0.25">
      <c r="A1426" s="95"/>
      <c r="B1426" s="97"/>
      <c r="C1426" s="97"/>
      <c r="D1426" s="96"/>
      <c r="E1426" s="96"/>
      <c r="F1426" s="97"/>
      <c r="G1426" s="97"/>
      <c r="H1426" s="96"/>
      <c r="I1426" s="96"/>
      <c r="J1426" s="97"/>
    </row>
    <row r="1427" spans="1:10" ht="12.6" x14ac:dyDescent="0.25">
      <c r="A1427" s="95"/>
      <c r="B1427" s="97"/>
      <c r="C1427" s="97"/>
      <c r="D1427" s="96"/>
      <c r="E1427" s="96"/>
      <c r="F1427" s="97"/>
      <c r="G1427" s="97"/>
      <c r="H1427" s="96"/>
      <c r="I1427" s="96"/>
      <c r="J1427" s="97"/>
    </row>
    <row r="1428" spans="1:10" ht="12.6" x14ac:dyDescent="0.25">
      <c r="A1428" s="95"/>
      <c r="B1428" s="97"/>
      <c r="C1428" s="97"/>
      <c r="D1428" s="96"/>
      <c r="E1428" s="96"/>
      <c r="F1428" s="97"/>
      <c r="G1428" s="97"/>
      <c r="H1428" s="96"/>
      <c r="I1428" s="96"/>
      <c r="J1428" s="97"/>
    </row>
    <row r="1429" spans="1:10" ht="12.6" x14ac:dyDescent="0.25">
      <c r="A1429" s="95"/>
      <c r="B1429" s="97"/>
      <c r="C1429" s="97"/>
      <c r="D1429" s="96"/>
      <c r="E1429" s="96"/>
      <c r="F1429" s="97"/>
      <c r="G1429" s="97"/>
      <c r="H1429" s="96"/>
      <c r="I1429" s="96"/>
      <c r="J1429" s="97"/>
    </row>
    <row r="1430" spans="1:10" ht="12.6" x14ac:dyDescent="0.25">
      <c r="A1430" s="95"/>
      <c r="B1430" s="97"/>
      <c r="C1430" s="97"/>
      <c r="D1430" s="96"/>
      <c r="E1430" s="96"/>
      <c r="F1430" s="97"/>
      <c r="G1430" s="97"/>
      <c r="H1430" s="96"/>
      <c r="I1430" s="96"/>
      <c r="J1430" s="97"/>
    </row>
    <row r="1431" spans="1:10" ht="12.6" x14ac:dyDescent="0.25">
      <c r="A1431" s="95"/>
      <c r="B1431" s="97"/>
      <c r="C1431" s="97"/>
      <c r="D1431" s="96"/>
      <c r="E1431" s="96"/>
      <c r="F1431" s="97"/>
      <c r="G1431" s="97"/>
      <c r="H1431" s="96"/>
      <c r="I1431" s="96"/>
      <c r="J1431" s="97"/>
    </row>
    <row r="1432" spans="1:10" ht="12.6" x14ac:dyDescent="0.25">
      <c r="A1432" s="95"/>
      <c r="B1432" s="97"/>
      <c r="C1432" s="97"/>
      <c r="D1432" s="96"/>
      <c r="E1432" s="96"/>
      <c r="F1432" s="97"/>
      <c r="G1432" s="97"/>
      <c r="H1432" s="96"/>
      <c r="I1432" s="96"/>
      <c r="J1432" s="97"/>
    </row>
    <row r="1433" spans="1:10" ht="12.6" x14ac:dyDescent="0.25">
      <c r="A1433" s="95"/>
      <c r="B1433" s="97"/>
      <c r="C1433" s="97"/>
      <c r="D1433" s="96"/>
      <c r="E1433" s="96"/>
      <c r="F1433" s="97"/>
      <c r="G1433" s="97"/>
      <c r="H1433" s="96"/>
      <c r="I1433" s="96"/>
      <c r="J1433" s="97"/>
    </row>
    <row r="1434" spans="1:10" ht="12.6" x14ac:dyDescent="0.25">
      <c r="A1434" s="95"/>
      <c r="B1434" s="97"/>
      <c r="C1434" s="97"/>
      <c r="D1434" s="96"/>
      <c r="E1434" s="96"/>
      <c r="F1434" s="97"/>
      <c r="G1434" s="97"/>
      <c r="H1434" s="96"/>
      <c r="I1434" s="96"/>
      <c r="J1434" s="97"/>
    </row>
    <row r="1435" spans="1:10" ht="12.6" x14ac:dyDescent="0.25">
      <c r="A1435" s="95"/>
      <c r="B1435" s="97"/>
      <c r="C1435" s="97"/>
      <c r="D1435" s="96"/>
      <c r="E1435" s="96"/>
      <c r="F1435" s="97"/>
      <c r="G1435" s="97"/>
      <c r="H1435" s="96"/>
      <c r="I1435" s="96"/>
      <c r="J1435" s="97"/>
    </row>
    <row r="1436" spans="1:10" ht="12.6" x14ac:dyDescent="0.25">
      <c r="A1436" s="95"/>
      <c r="B1436" s="97"/>
      <c r="C1436" s="97"/>
      <c r="D1436" s="96"/>
      <c r="E1436" s="96"/>
      <c r="F1436" s="97"/>
      <c r="G1436" s="97"/>
      <c r="H1436" s="96"/>
      <c r="I1436" s="96"/>
      <c r="J1436" s="97"/>
    </row>
    <row r="1437" spans="1:10" ht="12.6" x14ac:dyDescent="0.25">
      <c r="A1437" s="95"/>
      <c r="B1437" s="97"/>
      <c r="C1437" s="97"/>
      <c r="D1437" s="96"/>
      <c r="E1437" s="96"/>
      <c r="F1437" s="97"/>
      <c r="G1437" s="97"/>
      <c r="H1437" s="96"/>
      <c r="I1437" s="96"/>
      <c r="J1437" s="97"/>
    </row>
    <row r="1438" spans="1:10" ht="12.6" x14ac:dyDescent="0.25">
      <c r="A1438" s="95"/>
      <c r="B1438" s="97"/>
      <c r="C1438" s="97"/>
      <c r="D1438" s="96"/>
      <c r="E1438" s="96"/>
      <c r="F1438" s="97"/>
      <c r="G1438" s="97"/>
      <c r="H1438" s="96"/>
      <c r="I1438" s="96"/>
      <c r="J1438" s="97"/>
    </row>
    <row r="1439" spans="1:10" ht="12.6" x14ac:dyDescent="0.25">
      <c r="A1439" s="95"/>
      <c r="B1439" s="97"/>
      <c r="C1439" s="97"/>
      <c r="D1439" s="96"/>
      <c r="E1439" s="96"/>
      <c r="F1439" s="97"/>
      <c r="G1439" s="97"/>
      <c r="H1439" s="96"/>
      <c r="I1439" s="96"/>
      <c r="J1439" s="97"/>
    </row>
    <row r="1440" spans="1:10" ht="12.6" x14ac:dyDescent="0.25">
      <c r="A1440" s="95"/>
      <c r="B1440" s="97"/>
      <c r="C1440" s="97"/>
      <c r="D1440" s="96"/>
      <c r="E1440" s="96"/>
      <c r="F1440" s="97"/>
      <c r="G1440" s="97"/>
      <c r="H1440" s="96"/>
      <c r="I1440" s="96"/>
      <c r="J1440" s="97"/>
    </row>
    <row r="1441" spans="1:10" ht="12.6" x14ac:dyDescent="0.25">
      <c r="A1441" s="95"/>
      <c r="B1441" s="97"/>
      <c r="C1441" s="97"/>
      <c r="D1441" s="96"/>
      <c r="E1441" s="96"/>
      <c r="F1441" s="97"/>
      <c r="G1441" s="97"/>
      <c r="H1441" s="96"/>
      <c r="I1441" s="96"/>
      <c r="J1441" s="97"/>
    </row>
    <row r="1442" spans="1:10" ht="12.6" x14ac:dyDescent="0.25">
      <c r="A1442" s="95"/>
      <c r="B1442" s="97"/>
      <c r="C1442" s="97"/>
      <c r="D1442" s="96"/>
      <c r="E1442" s="96"/>
      <c r="F1442" s="97"/>
      <c r="G1442" s="97"/>
      <c r="H1442" s="96"/>
      <c r="I1442" s="96"/>
      <c r="J1442" s="97"/>
    </row>
    <row r="1443" spans="1:10" ht="12.6" x14ac:dyDescent="0.25">
      <c r="A1443" s="95"/>
      <c r="B1443" s="97"/>
      <c r="C1443" s="97"/>
      <c r="D1443" s="96"/>
      <c r="E1443" s="96"/>
      <c r="F1443" s="97"/>
      <c r="G1443" s="97"/>
      <c r="H1443" s="96"/>
      <c r="I1443" s="96"/>
      <c r="J1443" s="97"/>
    </row>
    <row r="1444" spans="1:10" ht="12.6" x14ac:dyDescent="0.25">
      <c r="A1444" s="95"/>
      <c r="B1444" s="97"/>
      <c r="C1444" s="97"/>
      <c r="D1444" s="96"/>
      <c r="E1444" s="96"/>
      <c r="F1444" s="97"/>
      <c r="G1444" s="97"/>
      <c r="H1444" s="96"/>
      <c r="I1444" s="96"/>
      <c r="J1444" s="97"/>
    </row>
    <row r="1445" spans="1:10" ht="12.6" x14ac:dyDescent="0.25">
      <c r="A1445" s="95"/>
      <c r="B1445" s="97"/>
      <c r="C1445" s="97"/>
      <c r="D1445" s="96"/>
      <c r="E1445" s="96"/>
      <c r="F1445" s="97"/>
      <c r="G1445" s="97"/>
      <c r="H1445" s="96"/>
      <c r="I1445" s="96"/>
      <c r="J1445" s="97"/>
    </row>
    <row r="1446" spans="1:10" ht="12.6" x14ac:dyDescent="0.25">
      <c r="A1446" s="95"/>
      <c r="B1446" s="97"/>
      <c r="C1446" s="97"/>
      <c r="D1446" s="96"/>
      <c r="E1446" s="96"/>
      <c r="F1446" s="97"/>
      <c r="G1446" s="97"/>
      <c r="H1446" s="96"/>
      <c r="I1446" s="96"/>
      <c r="J1446" s="97"/>
    </row>
    <row r="1447" spans="1:10" ht="12.6" x14ac:dyDescent="0.25">
      <c r="A1447" s="95"/>
      <c r="B1447" s="97"/>
      <c r="C1447" s="97"/>
      <c r="D1447" s="96"/>
      <c r="E1447" s="96"/>
      <c r="F1447" s="97"/>
      <c r="G1447" s="97"/>
      <c r="H1447" s="96"/>
      <c r="I1447" s="96"/>
      <c r="J1447" s="97"/>
    </row>
    <row r="1448" spans="1:10" ht="12.6" x14ac:dyDescent="0.25">
      <c r="A1448" s="95"/>
      <c r="B1448" s="97"/>
      <c r="C1448" s="97"/>
      <c r="D1448" s="96"/>
      <c r="E1448" s="96"/>
      <c r="F1448" s="97"/>
      <c r="G1448" s="97"/>
      <c r="H1448" s="96"/>
      <c r="I1448" s="96"/>
      <c r="J1448" s="97"/>
    </row>
    <row r="1449" spans="1:10" ht="12.6" x14ac:dyDescent="0.25">
      <c r="A1449" s="95"/>
      <c r="B1449" s="97"/>
      <c r="C1449" s="97"/>
      <c r="D1449" s="96"/>
      <c r="E1449" s="96"/>
      <c r="F1449" s="97"/>
      <c r="G1449" s="97"/>
      <c r="H1449" s="96"/>
      <c r="I1449" s="96"/>
      <c r="J1449" s="97"/>
    </row>
    <row r="1450" spans="1:10" ht="12.6" x14ac:dyDescent="0.25">
      <c r="A1450" s="95"/>
      <c r="B1450" s="97"/>
      <c r="C1450" s="97"/>
      <c r="D1450" s="96"/>
      <c r="E1450" s="96"/>
      <c r="F1450" s="97"/>
      <c r="G1450" s="97"/>
      <c r="H1450" s="96"/>
      <c r="I1450" s="96"/>
      <c r="J1450" s="97"/>
    </row>
    <row r="1451" spans="1:10" ht="12.6" x14ac:dyDescent="0.25">
      <c r="A1451" s="95"/>
      <c r="B1451" s="97"/>
      <c r="C1451" s="97"/>
      <c r="D1451" s="96"/>
      <c r="E1451" s="96"/>
      <c r="F1451" s="97"/>
      <c r="G1451" s="97"/>
      <c r="H1451" s="96"/>
      <c r="I1451" s="96"/>
      <c r="J1451" s="97"/>
    </row>
    <row r="1452" spans="1:10" ht="12.6" x14ac:dyDescent="0.25">
      <c r="A1452" s="95"/>
      <c r="B1452" s="97"/>
      <c r="C1452" s="97"/>
      <c r="D1452" s="96"/>
      <c r="E1452" s="96"/>
      <c r="F1452" s="97"/>
      <c r="G1452" s="97"/>
      <c r="H1452" s="96"/>
      <c r="I1452" s="96"/>
      <c r="J1452" s="97"/>
    </row>
    <row r="1453" spans="1:10" ht="12.6" x14ac:dyDescent="0.25">
      <c r="A1453" s="95"/>
      <c r="B1453" s="97"/>
      <c r="C1453" s="97"/>
      <c r="D1453" s="96"/>
      <c r="E1453" s="96"/>
      <c r="F1453" s="97"/>
      <c r="G1453" s="97"/>
      <c r="H1453" s="96"/>
      <c r="I1453" s="96"/>
      <c r="J1453" s="97"/>
    </row>
    <row r="1454" spans="1:10" ht="12.6" x14ac:dyDescent="0.25">
      <c r="A1454" s="95"/>
      <c r="B1454" s="97"/>
      <c r="C1454" s="97"/>
      <c r="D1454" s="96"/>
      <c r="E1454" s="96"/>
      <c r="F1454" s="97"/>
      <c r="G1454" s="97"/>
      <c r="H1454" s="96"/>
      <c r="I1454" s="96"/>
      <c r="J1454" s="97"/>
    </row>
    <row r="1455" spans="1:10" ht="12.6" x14ac:dyDescent="0.25">
      <c r="A1455" s="95"/>
      <c r="B1455" s="97"/>
      <c r="C1455" s="97"/>
      <c r="D1455" s="96"/>
      <c r="E1455" s="96"/>
      <c r="F1455" s="97"/>
      <c r="G1455" s="97"/>
      <c r="H1455" s="96"/>
      <c r="I1455" s="96"/>
      <c r="J1455" s="97"/>
    </row>
    <row r="1456" spans="1:10" ht="12.6" x14ac:dyDescent="0.25">
      <c r="A1456" s="95"/>
      <c r="B1456" s="97"/>
      <c r="C1456" s="97"/>
      <c r="D1456" s="96"/>
      <c r="E1456" s="96"/>
      <c r="F1456" s="97"/>
      <c r="G1456" s="97"/>
      <c r="H1456" s="96"/>
      <c r="I1456" s="96"/>
      <c r="J1456" s="97"/>
    </row>
    <row r="1457" spans="1:10" ht="12.6" x14ac:dyDescent="0.25">
      <c r="A1457" s="95"/>
      <c r="B1457" s="97"/>
      <c r="C1457" s="97"/>
      <c r="D1457" s="96"/>
      <c r="E1457" s="96"/>
      <c r="F1457" s="97"/>
      <c r="G1457" s="97"/>
      <c r="H1457" s="96"/>
      <c r="I1457" s="96"/>
      <c r="J1457" s="97"/>
    </row>
    <row r="1458" spans="1:10" ht="12.6" x14ac:dyDescent="0.25">
      <c r="A1458" s="95"/>
      <c r="B1458" s="97"/>
      <c r="C1458" s="97"/>
      <c r="D1458" s="96"/>
      <c r="E1458" s="96"/>
      <c r="F1458" s="97"/>
      <c r="G1458" s="97"/>
      <c r="H1458" s="96"/>
      <c r="I1458" s="96"/>
      <c r="J1458" s="97"/>
    </row>
    <row r="1459" spans="1:10" ht="12.6" x14ac:dyDescent="0.25">
      <c r="A1459" s="95"/>
      <c r="B1459" s="97"/>
      <c r="C1459" s="97"/>
      <c r="D1459" s="96"/>
      <c r="E1459" s="96"/>
      <c r="F1459" s="97"/>
      <c r="G1459" s="97"/>
      <c r="H1459" s="96"/>
      <c r="I1459" s="96"/>
      <c r="J1459" s="97"/>
    </row>
    <row r="1460" spans="1:10" ht="12.6" x14ac:dyDescent="0.25">
      <c r="A1460" s="95"/>
      <c r="B1460" s="97"/>
      <c r="C1460" s="97"/>
      <c r="D1460" s="96"/>
      <c r="E1460" s="96"/>
      <c r="F1460" s="97"/>
      <c r="G1460" s="97"/>
      <c r="H1460" s="96"/>
      <c r="I1460" s="96"/>
      <c r="J1460" s="97"/>
    </row>
    <row r="1461" spans="1:10" ht="12.6" x14ac:dyDescent="0.25">
      <c r="A1461" s="95"/>
      <c r="B1461" s="97"/>
      <c r="C1461" s="97"/>
      <c r="D1461" s="96"/>
      <c r="E1461" s="96"/>
      <c r="F1461" s="97"/>
      <c r="G1461" s="97"/>
      <c r="H1461" s="96"/>
      <c r="I1461" s="96"/>
      <c r="J1461" s="97"/>
    </row>
    <row r="1462" spans="1:10" ht="12.6" x14ac:dyDescent="0.25">
      <c r="A1462" s="95"/>
      <c r="B1462" s="97"/>
      <c r="C1462" s="97"/>
      <c r="D1462" s="96"/>
      <c r="E1462" s="96"/>
      <c r="F1462" s="97"/>
      <c r="G1462" s="97"/>
      <c r="H1462" s="96"/>
      <c r="I1462" s="96"/>
      <c r="J1462" s="97"/>
    </row>
    <row r="1463" spans="1:10" ht="12.6" x14ac:dyDescent="0.25">
      <c r="A1463" s="95"/>
      <c r="B1463" s="97"/>
      <c r="C1463" s="97"/>
      <c r="D1463" s="96"/>
      <c r="E1463" s="96"/>
      <c r="F1463" s="97"/>
      <c r="G1463" s="97"/>
      <c r="H1463" s="96"/>
      <c r="I1463" s="96"/>
      <c r="J1463" s="97"/>
    </row>
    <row r="1464" spans="1:10" ht="12.6" x14ac:dyDescent="0.25">
      <c r="A1464" s="95"/>
      <c r="B1464" s="97"/>
      <c r="C1464" s="97"/>
      <c r="D1464" s="96"/>
      <c r="E1464" s="96"/>
      <c r="F1464" s="97"/>
      <c r="G1464" s="97"/>
      <c r="H1464" s="96"/>
      <c r="I1464" s="96"/>
      <c r="J1464" s="97"/>
    </row>
    <row r="1465" spans="1:10" ht="12.6" x14ac:dyDescent="0.25">
      <c r="A1465" s="95"/>
      <c r="B1465" s="97"/>
      <c r="C1465" s="97"/>
      <c r="D1465" s="96"/>
      <c r="E1465" s="96"/>
      <c r="F1465" s="97"/>
      <c r="G1465" s="97"/>
      <c r="H1465" s="96"/>
      <c r="I1465" s="96"/>
      <c r="J1465" s="97"/>
    </row>
    <row r="1466" spans="1:10" ht="12.6" x14ac:dyDescent="0.25">
      <c r="A1466" s="95"/>
      <c r="B1466" s="97"/>
      <c r="C1466" s="97"/>
      <c r="D1466" s="96"/>
      <c r="E1466" s="96"/>
      <c r="F1466" s="97"/>
      <c r="G1466" s="97"/>
      <c r="H1466" s="96"/>
      <c r="I1466" s="96"/>
      <c r="J1466" s="97"/>
    </row>
    <row r="1467" spans="1:10" ht="12.6" x14ac:dyDescent="0.25">
      <c r="A1467" s="95"/>
      <c r="B1467" s="97"/>
      <c r="C1467" s="97"/>
      <c r="D1467" s="96"/>
      <c r="E1467" s="96"/>
      <c r="F1467" s="97"/>
      <c r="G1467" s="97"/>
      <c r="H1467" s="96"/>
      <c r="I1467" s="96"/>
      <c r="J1467" s="97"/>
    </row>
    <row r="1468" spans="1:10" ht="12.6" x14ac:dyDescent="0.25">
      <c r="A1468" s="95"/>
      <c r="B1468" s="97"/>
      <c r="C1468" s="97"/>
      <c r="D1468" s="96"/>
      <c r="E1468" s="96"/>
      <c r="F1468" s="97"/>
      <c r="G1468" s="97"/>
      <c r="H1468" s="96"/>
      <c r="I1468" s="96"/>
      <c r="J1468" s="97"/>
    </row>
    <row r="1469" spans="1:10" ht="12.6" x14ac:dyDescent="0.25">
      <c r="A1469" s="95"/>
      <c r="B1469" s="97"/>
      <c r="C1469" s="97"/>
      <c r="D1469" s="96"/>
      <c r="E1469" s="96"/>
      <c r="F1469" s="97"/>
      <c r="G1469" s="97"/>
      <c r="H1469" s="96"/>
      <c r="I1469" s="96"/>
      <c r="J1469" s="97"/>
    </row>
    <row r="1470" spans="1:10" ht="12.6" x14ac:dyDescent="0.25">
      <c r="A1470" s="95"/>
      <c r="B1470" s="97"/>
      <c r="C1470" s="97"/>
      <c r="D1470" s="96"/>
      <c r="E1470" s="96"/>
      <c r="F1470" s="97"/>
      <c r="G1470" s="97"/>
      <c r="H1470" s="96"/>
      <c r="I1470" s="96"/>
      <c r="J1470" s="97"/>
    </row>
    <row r="1471" spans="1:10" ht="12.6" x14ac:dyDescent="0.25">
      <c r="A1471" s="95"/>
      <c r="B1471" s="97"/>
      <c r="C1471" s="97"/>
      <c r="D1471" s="96"/>
      <c r="E1471" s="96"/>
      <c r="F1471" s="97"/>
      <c r="G1471" s="97"/>
      <c r="H1471" s="96"/>
      <c r="I1471" s="96"/>
      <c r="J1471" s="97"/>
    </row>
    <row r="1472" spans="1:10" ht="12.6" x14ac:dyDescent="0.25">
      <c r="A1472" s="95"/>
      <c r="B1472" s="97"/>
      <c r="C1472" s="97"/>
      <c r="D1472" s="96"/>
      <c r="E1472" s="96"/>
      <c r="F1472" s="97"/>
      <c r="G1472" s="97"/>
      <c r="H1472" s="96"/>
      <c r="I1472" s="96"/>
      <c r="J1472" s="97"/>
    </row>
    <row r="1473" spans="1:10" ht="12.6" x14ac:dyDescent="0.25">
      <c r="A1473" s="95"/>
      <c r="B1473" s="97"/>
      <c r="C1473" s="97"/>
      <c r="D1473" s="96"/>
      <c r="E1473" s="96"/>
      <c r="F1473" s="97"/>
      <c r="G1473" s="97"/>
      <c r="H1473" s="96"/>
      <c r="I1473" s="96"/>
      <c r="J1473" s="97"/>
    </row>
    <row r="1474" spans="1:10" ht="12.6" x14ac:dyDescent="0.25">
      <c r="A1474" s="95"/>
      <c r="B1474" s="97"/>
      <c r="C1474" s="97"/>
      <c r="D1474" s="96"/>
      <c r="E1474" s="96"/>
      <c r="F1474" s="97"/>
      <c r="G1474" s="97"/>
      <c r="H1474" s="96"/>
      <c r="I1474" s="96"/>
      <c r="J1474" s="97"/>
    </row>
    <row r="1475" spans="1:10" ht="12.6" x14ac:dyDescent="0.25">
      <c r="A1475" s="95"/>
      <c r="B1475" s="97"/>
      <c r="C1475" s="97"/>
      <c r="D1475" s="96"/>
      <c r="E1475" s="96"/>
      <c r="F1475" s="97"/>
      <c r="G1475" s="97"/>
      <c r="H1475" s="96"/>
      <c r="I1475" s="96"/>
      <c r="J1475" s="97"/>
    </row>
    <row r="1476" spans="1:10" ht="12.6" x14ac:dyDescent="0.25">
      <c r="A1476" s="95"/>
      <c r="B1476" s="97"/>
      <c r="C1476" s="97"/>
      <c r="D1476" s="96"/>
      <c r="E1476" s="96"/>
      <c r="F1476" s="97"/>
      <c r="G1476" s="97"/>
      <c r="H1476" s="96"/>
      <c r="I1476" s="96"/>
      <c r="J1476" s="97"/>
    </row>
    <row r="1477" spans="1:10" ht="12.6" x14ac:dyDescent="0.25">
      <c r="A1477" s="95"/>
      <c r="B1477" s="97"/>
      <c r="C1477" s="97"/>
      <c r="D1477" s="96"/>
      <c r="E1477" s="96"/>
      <c r="F1477" s="97"/>
      <c r="G1477" s="97"/>
      <c r="H1477" s="96"/>
      <c r="I1477" s="96"/>
      <c r="J1477" s="97"/>
    </row>
    <row r="1478" spans="1:10" ht="12.6" x14ac:dyDescent="0.25">
      <c r="A1478" s="95"/>
      <c r="B1478" s="97"/>
      <c r="C1478" s="97"/>
      <c r="D1478" s="96"/>
      <c r="E1478" s="96"/>
      <c r="F1478" s="97"/>
      <c r="G1478" s="97"/>
      <c r="H1478" s="96"/>
      <c r="I1478" s="96"/>
      <c r="J1478" s="97"/>
    </row>
    <row r="1479" spans="1:10" ht="12.6" x14ac:dyDescent="0.25">
      <c r="A1479" s="95"/>
      <c r="B1479" s="97"/>
      <c r="C1479" s="97"/>
      <c r="D1479" s="96"/>
      <c r="E1479" s="96"/>
      <c r="F1479" s="97"/>
      <c r="G1479" s="97"/>
      <c r="H1479" s="96"/>
      <c r="I1479" s="96"/>
      <c r="J1479" s="97"/>
    </row>
    <row r="1480" spans="1:10" ht="12.6" x14ac:dyDescent="0.25">
      <c r="A1480" s="95"/>
      <c r="B1480" s="97"/>
      <c r="C1480" s="97"/>
      <c r="D1480" s="96"/>
      <c r="E1480" s="96"/>
      <c r="F1480" s="97"/>
      <c r="G1480" s="97"/>
      <c r="H1480" s="96"/>
      <c r="I1480" s="96"/>
      <c r="J1480" s="97"/>
    </row>
    <row r="1481" spans="1:10" ht="12.6" x14ac:dyDescent="0.25">
      <c r="A1481" s="95"/>
      <c r="B1481" s="97"/>
      <c r="C1481" s="97"/>
      <c r="D1481" s="96"/>
      <c r="E1481" s="96"/>
      <c r="F1481" s="97"/>
      <c r="G1481" s="97"/>
      <c r="H1481" s="96"/>
      <c r="I1481" s="96"/>
      <c r="J1481" s="97"/>
    </row>
    <row r="1482" spans="1:10" ht="12.6" x14ac:dyDescent="0.25">
      <c r="A1482" s="95"/>
      <c r="B1482" s="97"/>
      <c r="C1482" s="97"/>
      <c r="D1482" s="96"/>
      <c r="E1482" s="96"/>
      <c r="F1482" s="97"/>
      <c r="G1482" s="97"/>
      <c r="H1482" s="96"/>
      <c r="I1482" s="96"/>
      <c r="J1482" s="97"/>
    </row>
    <row r="1483" spans="1:10" ht="12.6" x14ac:dyDescent="0.25">
      <c r="A1483" s="95"/>
      <c r="B1483" s="97"/>
      <c r="C1483" s="97"/>
      <c r="D1483" s="96"/>
      <c r="E1483" s="96"/>
      <c r="F1483" s="97"/>
      <c r="G1483" s="97"/>
      <c r="H1483" s="96"/>
      <c r="I1483" s="96"/>
      <c r="J1483" s="97"/>
    </row>
    <row r="1484" spans="1:10" ht="12.6" x14ac:dyDescent="0.25">
      <c r="A1484" s="95"/>
      <c r="B1484" s="97"/>
      <c r="C1484" s="97"/>
      <c r="D1484" s="96"/>
      <c r="E1484" s="96"/>
      <c r="F1484" s="97"/>
      <c r="G1484" s="97"/>
      <c r="H1484" s="96"/>
      <c r="I1484" s="96"/>
      <c r="J1484" s="97"/>
    </row>
    <row r="1485" spans="1:10" ht="12.6" x14ac:dyDescent="0.25">
      <c r="A1485" s="95"/>
      <c r="B1485" s="97"/>
      <c r="C1485" s="97"/>
      <c r="D1485" s="96"/>
      <c r="E1485" s="96"/>
      <c r="F1485" s="97"/>
      <c r="G1485" s="97"/>
      <c r="H1485" s="96"/>
      <c r="I1485" s="96"/>
      <c r="J1485" s="97"/>
    </row>
    <row r="1486" spans="1:10" ht="12.6" x14ac:dyDescent="0.25">
      <c r="A1486" s="95"/>
      <c r="B1486" s="97"/>
      <c r="C1486" s="97"/>
      <c r="D1486" s="96"/>
      <c r="E1486" s="96"/>
      <c r="F1486" s="97"/>
      <c r="G1486" s="97"/>
      <c r="H1486" s="96"/>
      <c r="I1486" s="96"/>
      <c r="J1486" s="97"/>
    </row>
    <row r="1487" spans="1:10" ht="12.6" x14ac:dyDescent="0.25">
      <c r="A1487" s="95"/>
      <c r="B1487" s="97"/>
      <c r="C1487" s="97"/>
      <c r="D1487" s="96"/>
      <c r="E1487" s="96"/>
      <c r="F1487" s="97"/>
      <c r="G1487" s="97"/>
      <c r="H1487" s="96"/>
      <c r="I1487" s="96"/>
      <c r="J1487" s="97"/>
    </row>
    <row r="1488" spans="1:10" ht="12.6" x14ac:dyDescent="0.25">
      <c r="A1488" s="95"/>
      <c r="B1488" s="97"/>
      <c r="C1488" s="97"/>
      <c r="D1488" s="96"/>
      <c r="E1488" s="96"/>
      <c r="F1488" s="97"/>
      <c r="G1488" s="97"/>
      <c r="H1488" s="96"/>
      <c r="I1488" s="96"/>
      <c r="J1488" s="97"/>
    </row>
    <row r="1489" spans="1:10" ht="12.6" x14ac:dyDescent="0.25">
      <c r="A1489" s="95"/>
      <c r="B1489" s="97"/>
      <c r="C1489" s="97"/>
      <c r="D1489" s="96"/>
      <c r="E1489" s="96"/>
      <c r="F1489" s="97"/>
      <c r="G1489" s="97"/>
      <c r="H1489" s="96"/>
      <c r="I1489" s="96"/>
      <c r="J1489" s="97"/>
    </row>
    <row r="1490" spans="1:10" ht="12.6" x14ac:dyDescent="0.25">
      <c r="A1490" s="95"/>
      <c r="B1490" s="97"/>
      <c r="C1490" s="97"/>
      <c r="D1490" s="96"/>
      <c r="E1490" s="96"/>
      <c r="F1490" s="97"/>
      <c r="G1490" s="97"/>
      <c r="H1490" s="96"/>
      <c r="I1490" s="96"/>
      <c r="J1490" s="97"/>
    </row>
    <row r="1491" spans="1:10" ht="12.6" x14ac:dyDescent="0.25">
      <c r="A1491" s="95"/>
      <c r="B1491" s="97"/>
      <c r="C1491" s="97"/>
      <c r="D1491" s="96"/>
      <c r="E1491" s="96"/>
      <c r="F1491" s="97"/>
      <c r="G1491" s="97"/>
      <c r="H1491" s="96"/>
      <c r="I1491" s="96"/>
      <c r="J1491" s="97"/>
    </row>
    <row r="1492" spans="1:10" ht="12.6" x14ac:dyDescent="0.25">
      <c r="A1492" s="95"/>
      <c r="B1492" s="97"/>
      <c r="C1492" s="97"/>
      <c r="D1492" s="96"/>
      <c r="E1492" s="96"/>
      <c r="F1492" s="97"/>
      <c r="G1492" s="97"/>
      <c r="H1492" s="96"/>
      <c r="I1492" s="96"/>
      <c r="J1492" s="97"/>
    </row>
    <row r="1493" spans="1:10" ht="12.6" x14ac:dyDescent="0.25">
      <c r="A1493" s="95"/>
      <c r="B1493" s="97"/>
      <c r="C1493" s="97"/>
      <c r="D1493" s="96"/>
      <c r="E1493" s="96"/>
      <c r="F1493" s="97"/>
      <c r="G1493" s="97"/>
      <c r="H1493" s="96"/>
      <c r="I1493" s="96"/>
      <c r="J1493" s="97"/>
    </row>
    <row r="1494" spans="1:10" ht="12.6" x14ac:dyDescent="0.25">
      <c r="A1494" s="95"/>
      <c r="B1494" s="97"/>
      <c r="C1494" s="97"/>
      <c r="D1494" s="96"/>
      <c r="E1494" s="96"/>
      <c r="F1494" s="97"/>
      <c r="G1494" s="97"/>
      <c r="H1494" s="96"/>
      <c r="I1494" s="96"/>
      <c r="J1494" s="97"/>
    </row>
    <row r="1495" spans="1:10" ht="12.6" x14ac:dyDescent="0.25">
      <c r="A1495" s="95"/>
      <c r="B1495" s="97"/>
      <c r="C1495" s="97"/>
      <c r="D1495" s="96"/>
      <c r="E1495" s="96"/>
      <c r="F1495" s="97"/>
      <c r="G1495" s="97"/>
      <c r="H1495" s="96"/>
      <c r="I1495" s="96"/>
      <c r="J1495" s="97"/>
    </row>
    <row r="1496" spans="1:10" ht="12.6" x14ac:dyDescent="0.25">
      <c r="A1496" s="95"/>
      <c r="B1496" s="97"/>
      <c r="C1496" s="97"/>
      <c r="D1496" s="96"/>
      <c r="E1496" s="96"/>
      <c r="F1496" s="97"/>
      <c r="G1496" s="97"/>
      <c r="H1496" s="96"/>
      <c r="I1496" s="96"/>
      <c r="J1496" s="97"/>
    </row>
    <row r="1497" spans="1:10" ht="12.6" x14ac:dyDescent="0.25">
      <c r="A1497" s="95"/>
      <c r="B1497" s="97"/>
      <c r="C1497" s="97"/>
      <c r="D1497" s="96"/>
      <c r="E1497" s="96"/>
      <c r="F1497" s="97"/>
      <c r="G1497" s="97"/>
      <c r="H1497" s="96"/>
      <c r="I1497" s="96"/>
      <c r="J1497" s="97"/>
    </row>
    <row r="1498" spans="1:10" ht="12.6" x14ac:dyDescent="0.25">
      <c r="A1498" s="95"/>
      <c r="B1498" s="97"/>
      <c r="C1498" s="97"/>
      <c r="D1498" s="96"/>
      <c r="E1498" s="96"/>
      <c r="F1498" s="97"/>
      <c r="G1498" s="97"/>
      <c r="H1498" s="96"/>
      <c r="I1498" s="96"/>
      <c r="J1498" s="97"/>
    </row>
    <row r="1499" spans="1:10" ht="12.6" x14ac:dyDescent="0.25">
      <c r="A1499" s="95"/>
      <c r="B1499" s="97"/>
      <c r="C1499" s="97"/>
      <c r="D1499" s="96"/>
      <c r="E1499" s="96"/>
      <c r="F1499" s="97"/>
      <c r="G1499" s="97"/>
      <c r="H1499" s="96"/>
      <c r="I1499" s="96"/>
      <c r="J1499" s="97"/>
    </row>
    <row r="1500" spans="1:10" ht="12.6" x14ac:dyDescent="0.25">
      <c r="A1500" s="95"/>
      <c r="B1500" s="97"/>
      <c r="C1500" s="97"/>
      <c r="D1500" s="96"/>
      <c r="E1500" s="96"/>
      <c r="F1500" s="97"/>
      <c r="G1500" s="97"/>
      <c r="H1500" s="96"/>
      <c r="I1500" s="96"/>
      <c r="J1500" s="97"/>
    </row>
    <row r="1501" spans="1:10" ht="12.6" x14ac:dyDescent="0.25">
      <c r="A1501" s="95"/>
      <c r="B1501" s="97"/>
      <c r="C1501" s="97"/>
      <c r="D1501" s="96"/>
      <c r="E1501" s="96"/>
      <c r="F1501" s="97"/>
      <c r="G1501" s="97"/>
      <c r="H1501" s="96"/>
      <c r="I1501" s="96"/>
      <c r="J1501" s="97"/>
    </row>
    <row r="1502" spans="1:10" ht="12.6" x14ac:dyDescent="0.25">
      <c r="A1502" s="95"/>
      <c r="B1502" s="97"/>
      <c r="C1502" s="97"/>
      <c r="D1502" s="96"/>
      <c r="E1502" s="96"/>
      <c r="F1502" s="97"/>
      <c r="G1502" s="97"/>
      <c r="H1502" s="96"/>
      <c r="I1502" s="96"/>
      <c r="J1502" s="97"/>
    </row>
    <row r="1503" spans="1:10" ht="12.6" x14ac:dyDescent="0.25">
      <c r="A1503" s="95"/>
      <c r="B1503" s="97"/>
      <c r="C1503" s="97"/>
      <c r="D1503" s="96"/>
      <c r="E1503" s="96"/>
      <c r="F1503" s="97"/>
      <c r="G1503" s="97"/>
      <c r="H1503" s="96"/>
      <c r="I1503" s="96"/>
      <c r="J1503" s="97"/>
    </row>
    <row r="1504" spans="1:10" ht="12.6" x14ac:dyDescent="0.25">
      <c r="A1504" s="95"/>
      <c r="B1504" s="97"/>
      <c r="C1504" s="97"/>
      <c r="D1504" s="96"/>
      <c r="E1504" s="96"/>
      <c r="F1504" s="97"/>
      <c r="G1504" s="97"/>
      <c r="H1504" s="96"/>
      <c r="I1504" s="96"/>
      <c r="J1504" s="97"/>
    </row>
    <row r="1505" spans="1:10" ht="12.6" x14ac:dyDescent="0.25">
      <c r="A1505" s="95"/>
      <c r="B1505" s="97"/>
      <c r="C1505" s="97"/>
      <c r="D1505" s="96"/>
      <c r="E1505" s="96"/>
      <c r="F1505" s="97"/>
      <c r="G1505" s="97"/>
      <c r="H1505" s="96"/>
      <c r="I1505" s="96"/>
      <c r="J1505" s="97"/>
    </row>
    <row r="1506" spans="1:10" ht="12.6" x14ac:dyDescent="0.25">
      <c r="A1506" s="95"/>
      <c r="B1506" s="97"/>
      <c r="C1506" s="97"/>
      <c r="D1506" s="96"/>
      <c r="E1506" s="96"/>
      <c r="F1506" s="97"/>
      <c r="G1506" s="97"/>
      <c r="H1506" s="96"/>
      <c r="I1506" s="96"/>
      <c r="J1506" s="97"/>
    </row>
    <row r="1507" spans="1:10" ht="12.6" x14ac:dyDescent="0.25">
      <c r="A1507" s="95"/>
      <c r="B1507" s="97"/>
      <c r="C1507" s="97"/>
      <c r="D1507" s="96"/>
      <c r="E1507" s="96"/>
      <c r="F1507" s="97"/>
      <c r="G1507" s="97"/>
      <c r="H1507" s="96"/>
      <c r="I1507" s="96"/>
      <c r="J1507" s="97"/>
    </row>
    <row r="1508" spans="1:10" ht="12.6" x14ac:dyDescent="0.25">
      <c r="A1508" s="95"/>
      <c r="B1508" s="97"/>
      <c r="C1508" s="97"/>
      <c r="D1508" s="96"/>
      <c r="E1508" s="96"/>
      <c r="F1508" s="97"/>
      <c r="G1508" s="97"/>
      <c r="H1508" s="96"/>
      <c r="I1508" s="96"/>
      <c r="J1508" s="97"/>
    </row>
    <row r="1509" spans="1:10" ht="12.6" x14ac:dyDescent="0.25">
      <c r="A1509" s="95"/>
      <c r="B1509" s="97"/>
      <c r="C1509" s="97"/>
      <c r="D1509" s="96"/>
      <c r="E1509" s="96"/>
      <c r="F1509" s="97"/>
      <c r="G1509" s="97"/>
      <c r="H1509" s="96"/>
      <c r="I1509" s="96"/>
      <c r="J1509" s="97"/>
    </row>
    <row r="1510" spans="1:10" ht="12.6" x14ac:dyDescent="0.25">
      <c r="A1510" s="95"/>
      <c r="B1510" s="97"/>
      <c r="C1510" s="97"/>
      <c r="D1510" s="96"/>
      <c r="E1510" s="96"/>
      <c r="F1510" s="97"/>
      <c r="G1510" s="97"/>
      <c r="H1510" s="96"/>
      <c r="I1510" s="96"/>
      <c r="J1510" s="97"/>
    </row>
    <row r="1511" spans="1:10" ht="12.6" x14ac:dyDescent="0.25">
      <c r="A1511" s="95"/>
      <c r="B1511" s="97"/>
      <c r="C1511" s="97"/>
      <c r="D1511" s="96"/>
      <c r="E1511" s="96"/>
      <c r="F1511" s="97"/>
      <c r="G1511" s="97"/>
      <c r="H1511" s="96"/>
      <c r="I1511" s="96"/>
      <c r="J1511" s="97"/>
    </row>
    <row r="1512" spans="1:10" ht="12.6" x14ac:dyDescent="0.25">
      <c r="A1512" s="95"/>
      <c r="B1512" s="97"/>
      <c r="C1512" s="97"/>
      <c r="D1512" s="96"/>
      <c r="E1512" s="96"/>
      <c r="F1512" s="97"/>
      <c r="G1512" s="97"/>
      <c r="H1512" s="96"/>
      <c r="I1512" s="96"/>
      <c r="J1512" s="97"/>
    </row>
    <row r="1513" spans="1:10" ht="12.6" x14ac:dyDescent="0.25">
      <c r="A1513" s="95"/>
      <c r="B1513" s="97"/>
      <c r="C1513" s="97"/>
      <c r="D1513" s="96"/>
      <c r="E1513" s="96"/>
      <c r="F1513" s="97"/>
      <c r="G1513" s="97"/>
      <c r="H1513" s="96"/>
      <c r="I1513" s="96"/>
      <c r="J1513" s="97"/>
    </row>
    <row r="1514" spans="1:10" ht="12.6" x14ac:dyDescent="0.25">
      <c r="A1514" s="95"/>
      <c r="B1514" s="97"/>
      <c r="C1514" s="97"/>
      <c r="D1514" s="96"/>
      <c r="E1514" s="96"/>
      <c r="F1514" s="97"/>
      <c r="G1514" s="97"/>
      <c r="H1514" s="96"/>
      <c r="I1514" s="96"/>
      <c r="J1514" s="97"/>
    </row>
    <row r="1515" spans="1:10" ht="12.6" x14ac:dyDescent="0.25">
      <c r="A1515" s="95"/>
      <c r="B1515" s="97"/>
      <c r="C1515" s="97"/>
      <c r="D1515" s="96"/>
      <c r="E1515" s="96"/>
      <c r="F1515" s="97"/>
      <c r="G1515" s="97"/>
      <c r="H1515" s="96"/>
      <c r="I1515" s="96"/>
      <c r="J1515" s="97"/>
    </row>
    <row r="1516" spans="1:10" ht="12.6" x14ac:dyDescent="0.25">
      <c r="A1516" s="95"/>
      <c r="B1516" s="97"/>
      <c r="C1516" s="97"/>
      <c r="D1516" s="96"/>
      <c r="E1516" s="96"/>
      <c r="F1516" s="97"/>
      <c r="G1516" s="97"/>
      <c r="H1516" s="96"/>
      <c r="I1516" s="96"/>
      <c r="J1516" s="97"/>
    </row>
    <row r="1517" spans="1:10" ht="12.6" x14ac:dyDescent="0.25">
      <c r="A1517" s="95"/>
      <c r="B1517" s="97"/>
      <c r="C1517" s="97"/>
      <c r="D1517" s="96"/>
      <c r="E1517" s="96"/>
      <c r="F1517" s="97"/>
      <c r="G1517" s="97"/>
      <c r="H1517" s="96"/>
      <c r="I1517" s="96"/>
      <c r="J1517" s="97"/>
    </row>
    <row r="1518" spans="1:10" ht="12.6" x14ac:dyDescent="0.25">
      <c r="A1518" s="95"/>
      <c r="B1518" s="97"/>
      <c r="C1518" s="97"/>
      <c r="D1518" s="96"/>
      <c r="E1518" s="96"/>
      <c r="F1518" s="97"/>
      <c r="G1518" s="97"/>
      <c r="H1518" s="96"/>
      <c r="I1518" s="96"/>
      <c r="J1518" s="97"/>
    </row>
    <row r="1519" spans="1:10" ht="12.6" x14ac:dyDescent="0.25">
      <c r="A1519" s="95"/>
      <c r="B1519" s="97"/>
      <c r="C1519" s="97"/>
      <c r="D1519" s="96"/>
      <c r="E1519" s="96"/>
      <c r="F1519" s="97"/>
      <c r="G1519" s="97"/>
      <c r="H1519" s="96"/>
      <c r="I1519" s="96"/>
      <c r="J1519" s="97"/>
    </row>
    <row r="1520" spans="1:10" ht="12.6" x14ac:dyDescent="0.25">
      <c r="A1520" s="95"/>
      <c r="B1520" s="97"/>
      <c r="C1520" s="97"/>
      <c r="D1520" s="96"/>
      <c r="E1520" s="96"/>
      <c r="F1520" s="97"/>
      <c r="G1520" s="97"/>
      <c r="H1520" s="96"/>
      <c r="I1520" s="96"/>
      <c r="J1520" s="97"/>
    </row>
    <row r="1521" spans="1:10" ht="12.6" x14ac:dyDescent="0.25">
      <c r="A1521" s="95"/>
      <c r="B1521" s="97"/>
      <c r="C1521" s="97"/>
      <c r="D1521" s="96"/>
      <c r="E1521" s="96"/>
      <c r="F1521" s="97"/>
      <c r="G1521" s="97"/>
      <c r="H1521" s="96"/>
      <c r="I1521" s="96"/>
      <c r="J1521" s="97"/>
    </row>
    <row r="1522" spans="1:10" ht="12.6" x14ac:dyDescent="0.25">
      <c r="A1522" s="95"/>
      <c r="B1522" s="97"/>
      <c r="C1522" s="97"/>
      <c r="D1522" s="96"/>
      <c r="E1522" s="96"/>
      <c r="F1522" s="97"/>
      <c r="G1522" s="97"/>
      <c r="H1522" s="96"/>
      <c r="I1522" s="96"/>
      <c r="J1522" s="97"/>
    </row>
    <row r="1523" spans="1:10" ht="12.6" x14ac:dyDescent="0.25">
      <c r="A1523" s="95"/>
      <c r="B1523" s="97"/>
      <c r="C1523" s="97"/>
      <c r="D1523" s="96"/>
      <c r="E1523" s="96"/>
      <c r="F1523" s="97"/>
      <c r="G1523" s="97"/>
      <c r="H1523" s="96"/>
      <c r="I1523" s="96"/>
      <c r="J1523" s="97"/>
    </row>
    <row r="1524" spans="1:10" ht="12.6" x14ac:dyDescent="0.25">
      <c r="A1524" s="95"/>
      <c r="B1524" s="97"/>
      <c r="C1524" s="97"/>
      <c r="D1524" s="96"/>
      <c r="E1524" s="96"/>
      <c r="F1524" s="97"/>
      <c r="G1524" s="97"/>
      <c r="H1524" s="96"/>
      <c r="I1524" s="96"/>
      <c r="J1524" s="97"/>
    </row>
    <row r="1525" spans="1:10" ht="12.6" x14ac:dyDescent="0.25">
      <c r="A1525" s="95"/>
      <c r="B1525" s="97"/>
      <c r="C1525" s="97"/>
      <c r="D1525" s="96"/>
      <c r="E1525" s="96"/>
      <c r="F1525" s="97"/>
      <c r="G1525" s="97"/>
      <c r="H1525" s="96"/>
      <c r="I1525" s="96"/>
      <c r="J1525" s="97"/>
    </row>
    <row r="1526" spans="1:10" ht="12.6" x14ac:dyDescent="0.25">
      <c r="A1526" s="95"/>
      <c r="B1526" s="97"/>
      <c r="C1526" s="97"/>
      <c r="D1526" s="96"/>
      <c r="E1526" s="96"/>
      <c r="F1526" s="97"/>
      <c r="G1526" s="97"/>
      <c r="H1526" s="96"/>
      <c r="I1526" s="96"/>
      <c r="J1526" s="97"/>
    </row>
    <row r="1527" spans="1:10" ht="12.6" x14ac:dyDescent="0.25">
      <c r="A1527" s="95"/>
      <c r="B1527" s="97"/>
      <c r="C1527" s="97"/>
      <c r="D1527" s="96"/>
      <c r="E1527" s="96"/>
      <c r="F1527" s="97"/>
      <c r="G1527" s="97"/>
      <c r="H1527" s="96"/>
      <c r="I1527" s="96"/>
      <c r="J1527" s="97"/>
    </row>
    <row r="1528" spans="1:10" ht="12.6" x14ac:dyDescent="0.25">
      <c r="A1528" s="95"/>
      <c r="B1528" s="97"/>
      <c r="C1528" s="97"/>
      <c r="D1528" s="96"/>
      <c r="E1528" s="96"/>
      <c r="F1528" s="97"/>
      <c r="G1528" s="97"/>
      <c r="H1528" s="96"/>
      <c r="I1528" s="96"/>
      <c r="J1528" s="97"/>
    </row>
    <row r="1529" spans="1:10" ht="12.6" x14ac:dyDescent="0.25">
      <c r="A1529" s="95"/>
      <c r="B1529" s="97"/>
      <c r="C1529" s="97"/>
      <c r="D1529" s="96"/>
      <c r="E1529" s="96"/>
      <c r="F1529" s="97"/>
      <c r="G1529" s="97"/>
      <c r="H1529" s="96"/>
      <c r="I1529" s="96"/>
      <c r="J1529" s="97"/>
    </row>
    <row r="1530" spans="1:10" ht="12.6" x14ac:dyDescent="0.25">
      <c r="A1530" s="95"/>
      <c r="B1530" s="97"/>
      <c r="C1530" s="97"/>
      <c r="D1530" s="96"/>
      <c r="E1530" s="96"/>
      <c r="F1530" s="97"/>
      <c r="G1530" s="97"/>
      <c r="H1530" s="96"/>
      <c r="I1530" s="96"/>
      <c r="J1530" s="97"/>
    </row>
    <row r="1531" spans="1:10" ht="12.6" x14ac:dyDescent="0.25">
      <c r="A1531" s="95"/>
      <c r="B1531" s="97"/>
      <c r="C1531" s="97"/>
      <c r="D1531" s="96"/>
      <c r="E1531" s="96"/>
      <c r="F1531" s="97"/>
      <c r="G1531" s="97"/>
      <c r="H1531" s="96"/>
      <c r="I1531" s="96"/>
      <c r="J1531" s="97"/>
    </row>
    <row r="1532" spans="1:10" ht="12.6" x14ac:dyDescent="0.25">
      <c r="A1532" s="95"/>
      <c r="B1532" s="97"/>
      <c r="C1532" s="97"/>
      <c r="D1532" s="96"/>
      <c r="E1532" s="96"/>
      <c r="F1532" s="97"/>
      <c r="G1532" s="97"/>
      <c r="H1532" s="96"/>
      <c r="I1532" s="96"/>
      <c r="J1532" s="97"/>
    </row>
    <row r="1533" spans="1:10" ht="12.6" x14ac:dyDescent="0.25">
      <c r="A1533" s="95"/>
      <c r="B1533" s="97"/>
      <c r="C1533" s="97"/>
      <c r="D1533" s="96"/>
      <c r="E1533" s="96"/>
      <c r="F1533" s="97"/>
      <c r="G1533" s="97"/>
      <c r="H1533" s="96"/>
      <c r="I1533" s="96"/>
      <c r="J1533" s="97"/>
    </row>
    <row r="1534" spans="1:10" ht="12.6" x14ac:dyDescent="0.25">
      <c r="A1534" s="95"/>
      <c r="B1534" s="97"/>
      <c r="C1534" s="97"/>
      <c r="D1534" s="96"/>
      <c r="E1534" s="96"/>
      <c r="F1534" s="97"/>
      <c r="G1534" s="97"/>
      <c r="H1534" s="96"/>
      <c r="I1534" s="96"/>
      <c r="J1534" s="97"/>
    </row>
    <row r="1535" spans="1:10" ht="12.6" x14ac:dyDescent="0.25">
      <c r="A1535" s="95"/>
      <c r="B1535" s="97"/>
      <c r="C1535" s="97"/>
      <c r="D1535" s="96"/>
      <c r="E1535" s="96"/>
      <c r="F1535" s="97"/>
      <c r="G1535" s="97"/>
      <c r="H1535" s="96"/>
      <c r="I1535" s="96"/>
      <c r="J1535" s="97"/>
    </row>
    <row r="1536" spans="1:10" ht="12.6" x14ac:dyDescent="0.25">
      <c r="A1536" s="95"/>
      <c r="B1536" s="97"/>
      <c r="C1536" s="97"/>
      <c r="D1536" s="96"/>
      <c r="E1536" s="96"/>
      <c r="F1536" s="97"/>
      <c r="G1536" s="97"/>
      <c r="H1536" s="96"/>
      <c r="I1536" s="96"/>
      <c r="J1536" s="97"/>
    </row>
    <row r="1537" spans="1:10" ht="12.6" x14ac:dyDescent="0.25">
      <c r="A1537" s="95"/>
      <c r="B1537" s="97"/>
      <c r="C1537" s="97"/>
      <c r="D1537" s="96"/>
      <c r="E1537" s="96"/>
      <c r="F1537" s="97"/>
      <c r="G1537" s="97"/>
      <c r="H1537" s="96"/>
      <c r="I1537" s="96"/>
      <c r="J1537" s="97"/>
    </row>
    <row r="1538" spans="1:10" ht="12.6" x14ac:dyDescent="0.25">
      <c r="A1538" s="95"/>
      <c r="B1538" s="97"/>
      <c r="C1538" s="97"/>
      <c r="D1538" s="96"/>
      <c r="E1538" s="96"/>
      <c r="F1538" s="97"/>
      <c r="G1538" s="97"/>
      <c r="H1538" s="96"/>
      <c r="I1538" s="96"/>
      <c r="J1538" s="97"/>
    </row>
    <row r="1539" spans="1:10" ht="12.6" x14ac:dyDescent="0.25">
      <c r="A1539" s="95"/>
      <c r="B1539" s="97"/>
      <c r="C1539" s="97"/>
      <c r="D1539" s="96"/>
      <c r="E1539" s="96"/>
      <c r="F1539" s="97"/>
      <c r="G1539" s="97"/>
      <c r="H1539" s="96"/>
      <c r="I1539" s="96"/>
      <c r="J1539" s="97"/>
    </row>
    <row r="1540" spans="1:10" ht="12.6" x14ac:dyDescent="0.25">
      <c r="A1540" s="95"/>
      <c r="B1540" s="97"/>
      <c r="C1540" s="97"/>
      <c r="D1540" s="96"/>
      <c r="E1540" s="96"/>
      <c r="F1540" s="97"/>
      <c r="G1540" s="97"/>
      <c r="H1540" s="96"/>
      <c r="I1540" s="96"/>
      <c r="J1540" s="97"/>
    </row>
    <row r="1541" spans="1:10" ht="12.6" x14ac:dyDescent="0.25">
      <c r="A1541" s="95"/>
      <c r="B1541" s="97"/>
      <c r="C1541" s="97"/>
      <c r="D1541" s="96"/>
      <c r="E1541" s="96"/>
      <c r="F1541" s="97"/>
      <c r="G1541" s="97"/>
      <c r="H1541" s="96"/>
      <c r="I1541" s="96"/>
      <c r="J1541" s="97"/>
    </row>
    <row r="1542" spans="1:10" ht="12.6" x14ac:dyDescent="0.25">
      <c r="A1542" s="95"/>
      <c r="B1542" s="97"/>
      <c r="C1542" s="97"/>
      <c r="D1542" s="96"/>
      <c r="E1542" s="96"/>
      <c r="F1542" s="97"/>
      <c r="G1542" s="97"/>
      <c r="H1542" s="96"/>
      <c r="I1542" s="96"/>
      <c r="J1542" s="97"/>
    </row>
    <row r="1543" spans="1:10" ht="12.6" x14ac:dyDescent="0.25">
      <c r="A1543" s="95"/>
      <c r="B1543" s="97"/>
      <c r="C1543" s="97"/>
      <c r="D1543" s="96"/>
      <c r="E1543" s="96"/>
      <c r="F1543" s="97"/>
      <c r="G1543" s="97"/>
      <c r="H1543" s="96"/>
      <c r="I1543" s="96"/>
      <c r="J1543" s="97"/>
    </row>
    <row r="1544" spans="1:10" ht="12.6" x14ac:dyDescent="0.25">
      <c r="A1544" s="95"/>
      <c r="B1544" s="97"/>
      <c r="C1544" s="97"/>
      <c r="D1544" s="96"/>
      <c r="E1544" s="96"/>
      <c r="F1544" s="97"/>
      <c r="G1544" s="97"/>
      <c r="H1544" s="96"/>
      <c r="I1544" s="96"/>
      <c r="J1544" s="97"/>
    </row>
    <row r="1545" spans="1:10" ht="12.6" x14ac:dyDescent="0.25">
      <c r="A1545" s="95"/>
      <c r="B1545" s="97"/>
      <c r="C1545" s="97"/>
      <c r="D1545" s="96"/>
      <c r="E1545" s="96"/>
      <c r="F1545" s="97"/>
      <c r="G1545" s="97"/>
      <c r="H1545" s="96"/>
      <c r="I1545" s="96"/>
      <c r="J1545" s="97"/>
    </row>
    <row r="1546" spans="1:10" ht="12.6" x14ac:dyDescent="0.25">
      <c r="A1546" s="95"/>
      <c r="B1546" s="97"/>
      <c r="C1546" s="97"/>
      <c r="D1546" s="96"/>
      <c r="E1546" s="96"/>
      <c r="F1546" s="97"/>
      <c r="G1546" s="97"/>
      <c r="H1546" s="96"/>
      <c r="I1546" s="96"/>
      <c r="J1546" s="97"/>
    </row>
    <row r="1547" spans="1:10" ht="12.6" x14ac:dyDescent="0.25">
      <c r="A1547" s="95"/>
      <c r="B1547" s="97"/>
      <c r="C1547" s="97"/>
      <c r="D1547" s="96"/>
      <c r="E1547" s="96"/>
      <c r="F1547" s="97"/>
      <c r="G1547" s="97"/>
      <c r="H1547" s="96"/>
      <c r="I1547" s="96"/>
      <c r="J1547" s="97"/>
    </row>
    <row r="1548" spans="1:10" ht="12.6" x14ac:dyDescent="0.25">
      <c r="A1548" s="95"/>
      <c r="B1548" s="97"/>
      <c r="C1548" s="97"/>
      <c r="D1548" s="96"/>
      <c r="E1548" s="96"/>
      <c r="F1548" s="97"/>
      <c r="G1548" s="97"/>
      <c r="H1548" s="96"/>
      <c r="I1548" s="96"/>
      <c r="J1548" s="97"/>
    </row>
    <row r="1549" spans="1:10" ht="12.6" x14ac:dyDescent="0.25">
      <c r="A1549" s="95"/>
      <c r="B1549" s="97"/>
      <c r="C1549" s="97"/>
      <c r="D1549" s="96"/>
      <c r="E1549" s="96"/>
      <c r="F1549" s="97"/>
      <c r="G1549" s="97"/>
      <c r="H1549" s="96"/>
      <c r="I1549" s="96"/>
      <c r="J1549" s="97"/>
    </row>
    <row r="1550" spans="1:10" ht="12.6" x14ac:dyDescent="0.25">
      <c r="A1550" s="95"/>
      <c r="B1550" s="97"/>
      <c r="C1550" s="97"/>
      <c r="D1550" s="96"/>
      <c r="E1550" s="96"/>
      <c r="F1550" s="97"/>
      <c r="G1550" s="97"/>
      <c r="H1550" s="96"/>
      <c r="I1550" s="96"/>
      <c r="J1550" s="97"/>
    </row>
    <row r="1551" spans="1:10" ht="12.6" x14ac:dyDescent="0.25">
      <c r="A1551" s="95"/>
      <c r="B1551" s="97"/>
      <c r="C1551" s="97"/>
      <c r="D1551" s="96"/>
      <c r="E1551" s="96"/>
      <c r="F1551" s="97"/>
      <c r="G1551" s="97"/>
      <c r="H1551" s="96"/>
      <c r="I1551" s="96"/>
      <c r="J1551" s="97"/>
    </row>
    <row r="1552" spans="1:10" ht="12.6" x14ac:dyDescent="0.25">
      <c r="A1552" s="95"/>
      <c r="B1552" s="97"/>
      <c r="C1552" s="97"/>
      <c r="D1552" s="96"/>
      <c r="E1552" s="96"/>
      <c r="F1552" s="97"/>
      <c r="G1552" s="97"/>
      <c r="H1552" s="96"/>
      <c r="I1552" s="96"/>
      <c r="J1552" s="97"/>
    </row>
    <row r="1553" spans="1:10" ht="12.6" x14ac:dyDescent="0.25">
      <c r="A1553" s="95"/>
      <c r="B1553" s="97"/>
      <c r="C1553" s="97"/>
      <c r="D1553" s="96"/>
      <c r="E1553" s="96"/>
      <c r="F1553" s="97"/>
      <c r="G1553" s="97"/>
      <c r="H1553" s="96"/>
      <c r="I1553" s="96"/>
      <c r="J1553" s="97"/>
    </row>
    <row r="1554" spans="1:10" ht="12.6" x14ac:dyDescent="0.25">
      <c r="A1554" s="95"/>
      <c r="B1554" s="97"/>
      <c r="C1554" s="97"/>
      <c r="D1554" s="96"/>
      <c r="E1554" s="96"/>
      <c r="F1554" s="97"/>
      <c r="G1554" s="97"/>
      <c r="H1554" s="96"/>
      <c r="I1554" s="96"/>
      <c r="J1554" s="97"/>
    </row>
    <row r="1555" spans="1:10" ht="12.6" x14ac:dyDescent="0.25">
      <c r="A1555" s="95"/>
      <c r="B1555" s="97"/>
      <c r="C1555" s="97"/>
      <c r="D1555" s="96"/>
      <c r="E1555" s="96"/>
      <c r="F1555" s="97"/>
      <c r="G1555" s="97"/>
      <c r="H1555" s="96"/>
      <c r="I1555" s="96"/>
      <c r="J1555" s="97"/>
    </row>
    <row r="1556" spans="1:10" ht="12.6" x14ac:dyDescent="0.25">
      <c r="A1556" s="95"/>
      <c r="B1556" s="97"/>
      <c r="C1556" s="97"/>
      <c r="D1556" s="96"/>
      <c r="E1556" s="96"/>
      <c r="F1556" s="97"/>
      <c r="G1556" s="97"/>
      <c r="H1556" s="96"/>
      <c r="I1556" s="96"/>
      <c r="J1556" s="97"/>
    </row>
    <row r="1557" spans="1:10" ht="12.6" x14ac:dyDescent="0.25">
      <c r="A1557" s="95"/>
      <c r="B1557" s="97"/>
      <c r="C1557" s="97"/>
      <c r="D1557" s="96"/>
      <c r="E1557" s="96"/>
      <c r="F1557" s="97"/>
      <c r="G1557" s="97"/>
      <c r="H1557" s="96"/>
      <c r="I1557" s="96"/>
      <c r="J1557" s="97"/>
    </row>
    <row r="1558" spans="1:10" ht="12.6" x14ac:dyDescent="0.25">
      <c r="A1558" s="95"/>
      <c r="B1558" s="97"/>
      <c r="C1558" s="97"/>
      <c r="D1558" s="96"/>
      <c r="E1558" s="96"/>
      <c r="F1558" s="97"/>
      <c r="G1558" s="97"/>
      <c r="H1558" s="96"/>
      <c r="I1558" s="96"/>
      <c r="J1558" s="97"/>
    </row>
    <row r="1559" spans="1:10" ht="12.6" x14ac:dyDescent="0.25">
      <c r="A1559" s="95"/>
      <c r="B1559" s="97"/>
      <c r="C1559" s="97"/>
      <c r="D1559" s="96"/>
      <c r="E1559" s="96"/>
      <c r="F1559" s="97"/>
      <c r="G1559" s="97"/>
      <c r="H1559" s="96"/>
      <c r="I1559" s="96"/>
      <c r="J1559" s="97"/>
    </row>
    <row r="1560" spans="1:10" ht="12.6" x14ac:dyDescent="0.25">
      <c r="A1560" s="95"/>
      <c r="B1560" s="97"/>
      <c r="C1560" s="97"/>
      <c r="D1560" s="96"/>
      <c r="E1560" s="96"/>
      <c r="F1560" s="97"/>
      <c r="G1560" s="97"/>
      <c r="H1560" s="96"/>
      <c r="I1560" s="96"/>
      <c r="J1560" s="97"/>
    </row>
    <row r="1561" spans="1:10" ht="12.6" x14ac:dyDescent="0.25">
      <c r="A1561" s="95"/>
      <c r="B1561" s="97"/>
      <c r="C1561" s="97"/>
      <c r="D1561" s="96"/>
      <c r="E1561" s="96"/>
      <c r="F1561" s="97"/>
      <c r="G1561" s="97"/>
      <c r="H1561" s="96"/>
      <c r="I1561" s="96"/>
      <c r="J1561" s="97"/>
    </row>
    <row r="1562" spans="1:10" ht="12.6" x14ac:dyDescent="0.25">
      <c r="A1562" s="95"/>
      <c r="B1562" s="97"/>
      <c r="C1562" s="97"/>
      <c r="D1562" s="96"/>
      <c r="E1562" s="96"/>
      <c r="F1562" s="97"/>
      <c r="G1562" s="97"/>
      <c r="H1562" s="96"/>
      <c r="I1562" s="96"/>
      <c r="J1562" s="97"/>
    </row>
    <row r="1563" spans="1:10" ht="12.6" x14ac:dyDescent="0.25">
      <c r="A1563" s="95"/>
      <c r="B1563" s="97"/>
      <c r="C1563" s="97"/>
      <c r="D1563" s="96"/>
      <c r="E1563" s="96"/>
      <c r="F1563" s="97"/>
      <c r="G1563" s="97"/>
      <c r="H1563" s="96"/>
      <c r="I1563" s="96"/>
      <c r="J1563" s="97"/>
    </row>
    <row r="1564" spans="1:10" ht="12.6" x14ac:dyDescent="0.25">
      <c r="A1564" s="95"/>
      <c r="B1564" s="97"/>
      <c r="C1564" s="97"/>
      <c r="D1564" s="96"/>
      <c r="E1564" s="96"/>
      <c r="F1564" s="97"/>
      <c r="G1564" s="97"/>
      <c r="H1564" s="96"/>
      <c r="I1564" s="96"/>
      <c r="J1564" s="97"/>
    </row>
    <row r="1565" spans="1:10" ht="12.6" x14ac:dyDescent="0.25">
      <c r="A1565" s="95"/>
      <c r="B1565" s="97"/>
      <c r="C1565" s="97"/>
      <c r="D1565" s="96"/>
      <c r="E1565" s="96"/>
      <c r="F1565" s="97"/>
      <c r="G1565" s="97"/>
      <c r="H1565" s="96"/>
      <c r="I1565" s="96"/>
      <c r="J1565" s="97"/>
    </row>
    <row r="1566" spans="1:10" ht="12.6" x14ac:dyDescent="0.25">
      <c r="A1566" s="95"/>
      <c r="B1566" s="97"/>
      <c r="C1566" s="97"/>
      <c r="D1566" s="96"/>
      <c r="E1566" s="96"/>
      <c r="F1566" s="97"/>
      <c r="G1566" s="97"/>
      <c r="H1566" s="96"/>
      <c r="I1566" s="96"/>
      <c r="J1566" s="97"/>
    </row>
    <row r="1567" spans="1:10" ht="12.6" x14ac:dyDescent="0.25">
      <c r="A1567" s="95"/>
      <c r="B1567" s="97"/>
      <c r="C1567" s="97"/>
      <c r="D1567" s="96"/>
      <c r="E1567" s="96"/>
      <c r="F1567" s="97"/>
      <c r="G1567" s="97"/>
      <c r="H1567" s="96"/>
      <c r="I1567" s="96"/>
      <c r="J1567" s="97"/>
    </row>
    <row r="1568" spans="1:10" ht="12.6" x14ac:dyDescent="0.25">
      <c r="A1568" s="95"/>
      <c r="B1568" s="97"/>
      <c r="C1568" s="97"/>
      <c r="D1568" s="96"/>
      <c r="E1568" s="96"/>
      <c r="F1568" s="97"/>
      <c r="G1568" s="97"/>
      <c r="H1568" s="96"/>
      <c r="I1568" s="96"/>
      <c r="J1568" s="97"/>
    </row>
    <row r="1569" spans="1:10" ht="12.6" x14ac:dyDescent="0.25">
      <c r="A1569" s="95"/>
      <c r="B1569" s="97"/>
      <c r="C1569" s="97"/>
      <c r="D1569" s="96"/>
      <c r="E1569" s="96"/>
      <c r="F1569" s="97"/>
      <c r="G1569" s="97"/>
      <c r="H1569" s="96"/>
      <c r="I1569" s="96"/>
      <c r="J1569" s="97"/>
    </row>
    <row r="1570" spans="1:10" ht="12.6" x14ac:dyDescent="0.25">
      <c r="A1570" s="95"/>
      <c r="B1570" s="97"/>
      <c r="C1570" s="97"/>
      <c r="D1570" s="96"/>
      <c r="E1570" s="96"/>
      <c r="F1570" s="97"/>
      <c r="G1570" s="97"/>
      <c r="H1570" s="96"/>
      <c r="I1570" s="96"/>
      <c r="J1570" s="97"/>
    </row>
    <row r="1571" spans="1:10" ht="12.6" x14ac:dyDescent="0.25">
      <c r="A1571" s="95"/>
      <c r="B1571" s="97"/>
      <c r="C1571" s="97"/>
      <c r="D1571" s="96"/>
      <c r="E1571" s="96"/>
      <c r="F1571" s="97"/>
      <c r="G1571" s="97"/>
      <c r="H1571" s="96"/>
      <c r="I1571" s="96"/>
      <c r="J1571" s="97"/>
    </row>
    <row r="1572" spans="1:10" ht="12.6" x14ac:dyDescent="0.25">
      <c r="A1572" s="95"/>
      <c r="B1572" s="97"/>
      <c r="C1572" s="97"/>
      <c r="D1572" s="96"/>
      <c r="E1572" s="96"/>
      <c r="F1572" s="97"/>
      <c r="G1572" s="97"/>
      <c r="H1572" s="96"/>
      <c r="I1572" s="96"/>
      <c r="J1572" s="97"/>
    </row>
    <row r="1573" spans="1:10" ht="12.6" x14ac:dyDescent="0.25">
      <c r="A1573" s="95"/>
      <c r="B1573" s="97"/>
      <c r="C1573" s="97"/>
      <c r="D1573" s="96"/>
      <c r="E1573" s="96"/>
      <c r="F1573" s="97"/>
      <c r="G1573" s="97"/>
      <c r="H1573" s="96"/>
      <c r="I1573" s="96"/>
      <c r="J1573" s="97"/>
    </row>
    <row r="1574" spans="1:10" ht="12.6" x14ac:dyDescent="0.25">
      <c r="A1574" s="95"/>
      <c r="B1574" s="97"/>
      <c r="C1574" s="97"/>
      <c r="D1574" s="96"/>
      <c r="E1574" s="96"/>
      <c r="F1574" s="97"/>
      <c r="G1574" s="97"/>
      <c r="H1574" s="96"/>
      <c r="I1574" s="96"/>
      <c r="J1574" s="97"/>
    </row>
    <row r="1575" spans="1:10" ht="12.6" x14ac:dyDescent="0.25">
      <c r="A1575" s="95"/>
      <c r="B1575" s="97"/>
      <c r="C1575" s="97"/>
      <c r="D1575" s="96"/>
      <c r="E1575" s="96"/>
      <c r="F1575" s="97"/>
      <c r="G1575" s="97"/>
      <c r="H1575" s="96"/>
      <c r="I1575" s="96"/>
      <c r="J1575" s="97"/>
    </row>
    <row r="1576" spans="1:10" ht="12.6" x14ac:dyDescent="0.25">
      <c r="A1576" s="95"/>
      <c r="B1576" s="97"/>
      <c r="C1576" s="97"/>
      <c r="D1576" s="96"/>
      <c r="E1576" s="96"/>
      <c r="F1576" s="97"/>
      <c r="G1576" s="97"/>
      <c r="H1576" s="96"/>
      <c r="I1576" s="96"/>
      <c r="J1576" s="97"/>
    </row>
    <row r="1577" spans="1:10" ht="12.6" x14ac:dyDescent="0.25">
      <c r="A1577" s="95"/>
      <c r="B1577" s="97"/>
      <c r="C1577" s="97"/>
      <c r="D1577" s="96"/>
      <c r="E1577" s="96"/>
      <c r="F1577" s="97"/>
      <c r="G1577" s="97"/>
      <c r="H1577" s="96"/>
      <c r="I1577" s="96"/>
      <c r="J1577" s="97"/>
    </row>
    <row r="1578" spans="1:10" ht="12.6" x14ac:dyDescent="0.25">
      <c r="A1578" s="95"/>
      <c r="B1578" s="97"/>
      <c r="C1578" s="97"/>
      <c r="D1578" s="96"/>
      <c r="E1578" s="96"/>
      <c r="F1578" s="97"/>
      <c r="G1578" s="97"/>
      <c r="H1578" s="96"/>
      <c r="I1578" s="96"/>
      <c r="J1578" s="97"/>
    </row>
    <row r="1579" spans="1:10" ht="12.6" x14ac:dyDescent="0.25">
      <c r="A1579" s="95"/>
      <c r="B1579" s="97"/>
      <c r="C1579" s="97"/>
      <c r="D1579" s="96"/>
      <c r="E1579" s="96"/>
      <c r="F1579" s="97"/>
      <c r="G1579" s="97"/>
      <c r="H1579" s="96"/>
      <c r="I1579" s="96"/>
      <c r="J1579" s="97"/>
    </row>
    <row r="1580" spans="1:10" ht="12.6" x14ac:dyDescent="0.25">
      <c r="A1580" s="95"/>
      <c r="B1580" s="97"/>
      <c r="C1580" s="97"/>
      <c r="D1580" s="96"/>
      <c r="E1580" s="96"/>
      <c r="F1580" s="97"/>
      <c r="G1580" s="97"/>
      <c r="H1580" s="96"/>
      <c r="I1580" s="96"/>
      <c r="J1580" s="97"/>
    </row>
    <row r="1581" spans="1:10" ht="12.6" x14ac:dyDescent="0.25">
      <c r="A1581" s="95"/>
      <c r="B1581" s="97"/>
      <c r="C1581" s="97"/>
      <c r="D1581" s="96"/>
      <c r="E1581" s="96"/>
      <c r="F1581" s="97"/>
      <c r="G1581" s="97"/>
      <c r="H1581" s="96"/>
      <c r="I1581" s="96"/>
      <c r="J1581" s="97"/>
    </row>
    <row r="1582" spans="1:10" ht="12.6" x14ac:dyDescent="0.25">
      <c r="A1582" s="95"/>
      <c r="B1582" s="97"/>
      <c r="C1582" s="97"/>
      <c r="D1582" s="96"/>
      <c r="E1582" s="96"/>
      <c r="F1582" s="97"/>
      <c r="G1582" s="97"/>
      <c r="H1582" s="96"/>
      <c r="I1582" s="96"/>
      <c r="J1582" s="97"/>
    </row>
    <row r="1583" spans="1:10" ht="12.6" x14ac:dyDescent="0.25">
      <c r="A1583" s="95"/>
      <c r="B1583" s="97"/>
      <c r="C1583" s="97"/>
      <c r="D1583" s="96"/>
      <c r="E1583" s="96"/>
      <c r="F1583" s="97"/>
      <c r="G1583" s="97"/>
      <c r="H1583" s="96"/>
      <c r="I1583" s="96"/>
      <c r="J1583" s="97"/>
    </row>
    <row r="1584" spans="1:10" ht="12.6" x14ac:dyDescent="0.25">
      <c r="A1584" s="95"/>
      <c r="B1584" s="97"/>
      <c r="C1584" s="97"/>
      <c r="D1584" s="96"/>
      <c r="E1584" s="96"/>
      <c r="F1584" s="97"/>
      <c r="G1584" s="97"/>
      <c r="H1584" s="96"/>
      <c r="I1584" s="96"/>
      <c r="J1584" s="97"/>
    </row>
    <row r="1585" spans="1:10" ht="12.6" x14ac:dyDescent="0.25">
      <c r="A1585" s="95"/>
      <c r="B1585" s="97"/>
      <c r="C1585" s="97"/>
      <c r="D1585" s="96"/>
      <c r="E1585" s="96"/>
      <c r="F1585" s="97"/>
      <c r="G1585" s="97"/>
      <c r="H1585" s="96"/>
      <c r="I1585" s="96"/>
      <c r="J1585" s="97"/>
    </row>
    <row r="1586" spans="1:10" ht="12.6" x14ac:dyDescent="0.25">
      <c r="A1586" s="95"/>
      <c r="B1586" s="97"/>
      <c r="C1586" s="97"/>
      <c r="D1586" s="96"/>
      <c r="E1586" s="96"/>
      <c r="F1586" s="97"/>
      <c r="G1586" s="97"/>
      <c r="H1586" s="96"/>
      <c r="I1586" s="96"/>
      <c r="J1586" s="97"/>
    </row>
    <row r="1587" spans="1:10" ht="12.6" x14ac:dyDescent="0.25">
      <c r="A1587" s="95"/>
      <c r="B1587" s="97"/>
      <c r="C1587" s="97"/>
      <c r="D1587" s="96"/>
      <c r="E1587" s="96"/>
      <c r="F1587" s="97"/>
      <c r="G1587" s="97"/>
      <c r="H1587" s="96"/>
      <c r="I1587" s="96"/>
      <c r="J1587" s="97"/>
    </row>
    <row r="1588" spans="1:10" ht="12.6" x14ac:dyDescent="0.25">
      <c r="A1588" s="95"/>
      <c r="B1588" s="97"/>
      <c r="C1588" s="97"/>
      <c r="D1588" s="96"/>
      <c r="E1588" s="96"/>
      <c r="F1588" s="97"/>
      <c r="G1588" s="97"/>
      <c r="H1588" s="96"/>
      <c r="I1588" s="96"/>
      <c r="J1588" s="97"/>
    </row>
    <row r="1589" spans="1:10" ht="12.6" x14ac:dyDescent="0.25">
      <c r="A1589" s="95"/>
      <c r="B1589" s="97"/>
      <c r="C1589" s="97"/>
      <c r="D1589" s="96"/>
      <c r="E1589" s="96"/>
      <c r="F1589" s="97"/>
      <c r="G1589" s="97"/>
      <c r="H1589" s="96"/>
      <c r="I1589" s="96"/>
      <c r="J1589" s="97"/>
    </row>
    <row r="1590" spans="1:10" ht="12.6" x14ac:dyDescent="0.25">
      <c r="A1590" s="95"/>
      <c r="B1590" s="97"/>
      <c r="C1590" s="97"/>
      <c r="D1590" s="96"/>
      <c r="E1590" s="96"/>
      <c r="F1590" s="97"/>
      <c r="G1590" s="97"/>
      <c r="H1590" s="96"/>
      <c r="I1590" s="96"/>
      <c r="J1590" s="97"/>
    </row>
    <row r="1591" spans="1:10" ht="12.6" x14ac:dyDescent="0.25">
      <c r="A1591" s="95"/>
      <c r="B1591" s="97"/>
      <c r="C1591" s="97"/>
      <c r="D1591" s="96"/>
      <c r="E1591" s="96"/>
      <c r="F1591" s="97"/>
      <c r="G1591" s="97"/>
      <c r="H1591" s="96"/>
      <c r="I1591" s="96"/>
      <c r="J1591" s="97"/>
    </row>
    <row r="1592" spans="1:10" ht="12.6" x14ac:dyDescent="0.25">
      <c r="A1592" s="95"/>
      <c r="B1592" s="97"/>
      <c r="C1592" s="97"/>
      <c r="D1592" s="96"/>
      <c r="E1592" s="96"/>
      <c r="F1592" s="97"/>
      <c r="G1592" s="97"/>
      <c r="H1592" s="96"/>
      <c r="I1592" s="96"/>
      <c r="J1592" s="97"/>
    </row>
    <row r="1593" spans="1:10" ht="12.6" x14ac:dyDescent="0.25">
      <c r="A1593" s="95"/>
      <c r="B1593" s="97"/>
      <c r="C1593" s="97"/>
      <c r="D1593" s="96"/>
      <c r="E1593" s="96"/>
      <c r="F1593" s="97"/>
      <c r="G1593" s="97"/>
      <c r="H1593" s="96"/>
      <c r="I1593" s="96"/>
      <c r="J1593" s="97"/>
    </row>
    <row r="1594" spans="1:10" ht="12.6" x14ac:dyDescent="0.25">
      <c r="A1594" s="95"/>
      <c r="B1594" s="97"/>
      <c r="C1594" s="97"/>
      <c r="D1594" s="96"/>
      <c r="E1594" s="96"/>
      <c r="F1594" s="97"/>
      <c r="G1594" s="97"/>
      <c r="H1594" s="96"/>
      <c r="I1594" s="96"/>
      <c r="J1594" s="97"/>
    </row>
    <row r="1595" spans="1:10" ht="12.6" x14ac:dyDescent="0.25">
      <c r="A1595" s="95"/>
      <c r="B1595" s="97"/>
      <c r="C1595" s="97"/>
      <c r="D1595" s="96"/>
      <c r="E1595" s="96"/>
      <c r="F1595" s="97"/>
      <c r="G1595" s="97"/>
      <c r="H1595" s="96"/>
      <c r="I1595" s="96"/>
      <c r="J1595" s="97"/>
    </row>
    <row r="1596" spans="1:10" ht="12.6" x14ac:dyDescent="0.25">
      <c r="A1596" s="95"/>
      <c r="B1596" s="97"/>
      <c r="C1596" s="97"/>
      <c r="D1596" s="96"/>
      <c r="E1596" s="96"/>
      <c r="F1596" s="97"/>
      <c r="G1596" s="97"/>
      <c r="H1596" s="96"/>
      <c r="I1596" s="96"/>
      <c r="J1596" s="97"/>
    </row>
    <row r="1597" spans="1:10" ht="12.6" x14ac:dyDescent="0.25">
      <c r="A1597" s="95"/>
      <c r="B1597" s="97"/>
      <c r="C1597" s="97"/>
      <c r="D1597" s="96"/>
      <c r="E1597" s="96"/>
      <c r="F1597" s="97"/>
      <c r="G1597" s="97"/>
      <c r="H1597" s="96"/>
      <c r="I1597" s="96"/>
      <c r="J1597" s="97"/>
    </row>
    <row r="1598" spans="1:10" ht="12.6" x14ac:dyDescent="0.25">
      <c r="A1598" s="95"/>
      <c r="B1598" s="97"/>
      <c r="C1598" s="97"/>
      <c r="D1598" s="96"/>
      <c r="E1598" s="96"/>
      <c r="F1598" s="97"/>
      <c r="G1598" s="97"/>
      <c r="H1598" s="96"/>
      <c r="I1598" s="96"/>
      <c r="J1598" s="97"/>
    </row>
    <row r="1599" spans="1:10" ht="12.6" x14ac:dyDescent="0.25">
      <c r="A1599" s="95"/>
      <c r="B1599" s="97"/>
      <c r="C1599" s="97"/>
      <c r="D1599" s="96"/>
      <c r="E1599" s="96"/>
      <c r="F1599" s="97"/>
      <c r="G1599" s="97"/>
      <c r="H1599" s="96"/>
      <c r="I1599" s="96"/>
      <c r="J1599" s="97"/>
    </row>
    <row r="1600" spans="1:10" ht="12.6" x14ac:dyDescent="0.25">
      <c r="A1600" s="95"/>
      <c r="B1600" s="97"/>
      <c r="C1600" s="97"/>
      <c r="D1600" s="96"/>
      <c r="E1600" s="96"/>
      <c r="F1600" s="97"/>
      <c r="G1600" s="97"/>
      <c r="H1600" s="96"/>
      <c r="I1600" s="96"/>
      <c r="J1600" s="97"/>
    </row>
    <row r="1601" spans="1:10" ht="12.6" x14ac:dyDescent="0.25">
      <c r="A1601" s="95"/>
      <c r="B1601" s="97"/>
      <c r="C1601" s="97"/>
      <c r="D1601" s="96"/>
      <c r="E1601" s="96"/>
      <c r="F1601" s="97"/>
      <c r="G1601" s="97"/>
      <c r="H1601" s="96"/>
      <c r="I1601" s="96"/>
      <c r="J1601" s="97"/>
    </row>
    <row r="1602" spans="1:10" ht="12.6" x14ac:dyDescent="0.25">
      <c r="A1602" s="95"/>
      <c r="B1602" s="97"/>
      <c r="C1602" s="97"/>
      <c r="D1602" s="96"/>
      <c r="E1602" s="96"/>
      <c r="F1602" s="97"/>
      <c r="G1602" s="97"/>
      <c r="H1602" s="96"/>
      <c r="I1602" s="96"/>
      <c r="J1602" s="97"/>
    </row>
    <row r="1603" spans="1:10" ht="12.6" x14ac:dyDescent="0.25">
      <c r="A1603" s="95"/>
      <c r="B1603" s="97"/>
      <c r="C1603" s="97"/>
      <c r="D1603" s="96"/>
      <c r="E1603" s="96"/>
      <c r="F1603" s="97"/>
      <c r="G1603" s="97"/>
      <c r="H1603" s="96"/>
      <c r="I1603" s="96"/>
      <c r="J1603" s="97"/>
    </row>
    <row r="1604" spans="1:10" ht="12.6" x14ac:dyDescent="0.25">
      <c r="A1604" s="95"/>
      <c r="B1604" s="97"/>
      <c r="C1604" s="97"/>
      <c r="D1604" s="96"/>
      <c r="E1604" s="96"/>
      <c r="F1604" s="97"/>
      <c r="G1604" s="97"/>
      <c r="H1604" s="96"/>
      <c r="I1604" s="96"/>
      <c r="J1604" s="97"/>
    </row>
    <row r="1605" spans="1:10" ht="12.6" x14ac:dyDescent="0.25">
      <c r="A1605" s="95"/>
      <c r="B1605" s="97"/>
      <c r="C1605" s="97"/>
      <c r="D1605" s="96"/>
      <c r="E1605" s="96"/>
      <c r="F1605" s="97"/>
      <c r="G1605" s="97"/>
      <c r="H1605" s="96"/>
      <c r="I1605" s="96"/>
      <c r="J1605" s="97"/>
    </row>
    <row r="1606" spans="1:10" ht="12.6" x14ac:dyDescent="0.25">
      <c r="A1606" s="95"/>
      <c r="B1606" s="97"/>
      <c r="C1606" s="97"/>
      <c r="D1606" s="96"/>
      <c r="E1606" s="96"/>
      <c r="F1606" s="97"/>
      <c r="G1606" s="97"/>
      <c r="H1606" s="96"/>
      <c r="I1606" s="96"/>
      <c r="J1606" s="97"/>
    </row>
    <row r="1607" spans="1:10" ht="12.6" x14ac:dyDescent="0.25">
      <c r="A1607" s="95"/>
      <c r="B1607" s="97"/>
      <c r="C1607" s="97"/>
      <c r="D1607" s="96"/>
      <c r="E1607" s="96"/>
      <c r="F1607" s="97"/>
      <c r="G1607" s="97"/>
      <c r="H1607" s="96"/>
      <c r="I1607" s="96"/>
      <c r="J1607" s="97"/>
    </row>
    <row r="1608" spans="1:10" ht="12.6" x14ac:dyDescent="0.25">
      <c r="A1608" s="95"/>
      <c r="B1608" s="97"/>
      <c r="C1608" s="97"/>
      <c r="D1608" s="96"/>
      <c r="E1608" s="96"/>
      <c r="F1608" s="97"/>
      <c r="G1608" s="97"/>
      <c r="H1608" s="96"/>
      <c r="I1608" s="96"/>
      <c r="J1608" s="97"/>
    </row>
    <row r="1609" spans="1:10" ht="12.6" x14ac:dyDescent="0.25">
      <c r="A1609" s="95"/>
      <c r="B1609" s="97"/>
      <c r="C1609" s="97"/>
      <c r="D1609" s="96"/>
      <c r="E1609" s="96"/>
      <c r="F1609" s="97"/>
      <c r="G1609" s="97"/>
      <c r="H1609" s="96"/>
      <c r="I1609" s="96"/>
      <c r="J1609" s="97"/>
    </row>
    <row r="1610" spans="1:10" ht="12.6" x14ac:dyDescent="0.25">
      <c r="A1610" s="95"/>
      <c r="B1610" s="97"/>
      <c r="C1610" s="97"/>
      <c r="D1610" s="96"/>
      <c r="E1610" s="96"/>
      <c r="F1610" s="97"/>
      <c r="G1610" s="97"/>
      <c r="H1610" s="96"/>
      <c r="I1610" s="96"/>
      <c r="J1610" s="97"/>
    </row>
    <row r="1611" spans="1:10" ht="12.6" x14ac:dyDescent="0.25">
      <c r="A1611" s="95"/>
      <c r="B1611" s="97"/>
      <c r="C1611" s="97"/>
      <c r="D1611" s="96"/>
      <c r="E1611" s="96"/>
      <c r="F1611" s="97"/>
      <c r="G1611" s="97"/>
      <c r="H1611" s="96"/>
      <c r="I1611" s="96"/>
      <c r="J1611" s="97"/>
    </row>
    <row r="1612" spans="1:10" ht="12.6" x14ac:dyDescent="0.25">
      <c r="A1612" s="95"/>
      <c r="B1612" s="97"/>
      <c r="C1612" s="97"/>
      <c r="D1612" s="96"/>
      <c r="E1612" s="96"/>
      <c r="F1612" s="97"/>
      <c r="G1612" s="97"/>
      <c r="H1612" s="96"/>
      <c r="I1612" s="96"/>
      <c r="J1612" s="97"/>
    </row>
    <row r="1613" spans="1:10" ht="12.6" x14ac:dyDescent="0.25">
      <c r="A1613" s="95"/>
      <c r="B1613" s="97"/>
      <c r="C1613" s="97"/>
      <c r="D1613" s="96"/>
      <c r="E1613" s="96"/>
      <c r="F1613" s="97"/>
      <c r="G1613" s="97"/>
      <c r="H1613" s="96"/>
      <c r="I1613" s="96"/>
      <c r="J1613" s="97"/>
    </row>
    <row r="1614" spans="1:10" ht="12.6" x14ac:dyDescent="0.25">
      <c r="A1614" s="95"/>
      <c r="B1614" s="97"/>
      <c r="C1614" s="97"/>
      <c r="D1614" s="96"/>
      <c r="E1614" s="96"/>
      <c r="F1614" s="97"/>
      <c r="G1614" s="97"/>
      <c r="H1614" s="96"/>
      <c r="I1614" s="96"/>
      <c r="J1614" s="97"/>
    </row>
    <row r="1615" spans="1:10" ht="12.6" x14ac:dyDescent="0.25">
      <c r="A1615" s="95"/>
      <c r="B1615" s="97"/>
      <c r="C1615" s="97"/>
      <c r="D1615" s="96"/>
      <c r="E1615" s="96"/>
      <c r="F1615" s="97"/>
      <c r="G1615" s="97"/>
      <c r="H1615" s="96"/>
      <c r="I1615" s="96"/>
      <c r="J1615" s="97"/>
    </row>
    <row r="1616" spans="1:10" ht="12.6" x14ac:dyDescent="0.25">
      <c r="A1616" s="95"/>
      <c r="B1616" s="97"/>
      <c r="C1616" s="97"/>
      <c r="D1616" s="96"/>
      <c r="E1616" s="96"/>
      <c r="F1616" s="97"/>
      <c r="G1616" s="97"/>
      <c r="H1616" s="96"/>
      <c r="I1616" s="96"/>
      <c r="J1616" s="97"/>
    </row>
    <row r="1617" spans="1:10" ht="12.6" x14ac:dyDescent="0.25">
      <c r="A1617" s="95"/>
      <c r="B1617" s="97"/>
      <c r="C1617" s="97"/>
      <c r="D1617" s="96"/>
      <c r="E1617" s="96"/>
      <c r="F1617" s="97"/>
      <c r="G1617" s="97"/>
      <c r="H1617" s="96"/>
      <c r="I1617" s="96"/>
      <c r="J1617" s="97"/>
    </row>
    <row r="1618" spans="1:10" ht="12.6" x14ac:dyDescent="0.25">
      <c r="A1618" s="95"/>
      <c r="B1618" s="97"/>
      <c r="C1618" s="97"/>
      <c r="D1618" s="96"/>
      <c r="E1618" s="96"/>
      <c r="F1618" s="97"/>
      <c r="G1618" s="97"/>
      <c r="H1618" s="96"/>
      <c r="I1618" s="96"/>
      <c r="J1618" s="97"/>
    </row>
    <row r="1619" spans="1:10" ht="12.6" x14ac:dyDescent="0.25">
      <c r="A1619" s="95"/>
      <c r="B1619" s="97"/>
      <c r="C1619" s="97"/>
      <c r="D1619" s="96"/>
      <c r="E1619" s="96"/>
      <c r="F1619" s="97"/>
      <c r="G1619" s="97"/>
      <c r="H1619" s="96"/>
      <c r="I1619" s="96"/>
      <c r="J1619" s="97"/>
    </row>
    <row r="1620" spans="1:10" ht="12.6" x14ac:dyDescent="0.25">
      <c r="A1620" s="95"/>
      <c r="B1620" s="97"/>
      <c r="C1620" s="97"/>
      <c r="D1620" s="96"/>
      <c r="E1620" s="96"/>
      <c r="F1620" s="97"/>
      <c r="G1620" s="97"/>
      <c r="H1620" s="96"/>
      <c r="I1620" s="96"/>
      <c r="J1620" s="97"/>
    </row>
    <row r="1621" spans="1:10" ht="12.6" x14ac:dyDescent="0.25">
      <c r="A1621" s="95"/>
      <c r="B1621" s="97"/>
      <c r="C1621" s="97"/>
      <c r="D1621" s="96"/>
      <c r="E1621" s="96"/>
      <c r="F1621" s="97"/>
      <c r="G1621" s="97"/>
      <c r="H1621" s="96"/>
      <c r="I1621" s="96"/>
      <c r="J1621" s="97"/>
    </row>
    <row r="1622" spans="1:10" ht="12.6" x14ac:dyDescent="0.25">
      <c r="A1622" s="95"/>
      <c r="B1622" s="97"/>
      <c r="C1622" s="97"/>
      <c r="D1622" s="96"/>
      <c r="E1622" s="96"/>
      <c r="F1622" s="97"/>
      <c r="G1622" s="97"/>
      <c r="H1622" s="96"/>
      <c r="I1622" s="96"/>
      <c r="J1622" s="97"/>
    </row>
    <row r="1623" spans="1:10" ht="12.6" x14ac:dyDescent="0.25">
      <c r="A1623" s="95"/>
      <c r="B1623" s="97"/>
      <c r="C1623" s="97"/>
      <c r="D1623" s="96"/>
      <c r="E1623" s="96"/>
      <c r="F1623" s="97"/>
      <c r="G1623" s="97"/>
      <c r="H1623" s="96"/>
      <c r="I1623" s="96"/>
      <c r="J1623" s="97"/>
    </row>
    <row r="1624" spans="1:10" ht="12.6" x14ac:dyDescent="0.25">
      <c r="A1624" s="95"/>
      <c r="B1624" s="97"/>
      <c r="C1624" s="97"/>
      <c r="D1624" s="96"/>
      <c r="E1624" s="96"/>
      <c r="F1624" s="97"/>
      <c r="G1624" s="97"/>
      <c r="H1624" s="96"/>
      <c r="I1624" s="96"/>
      <c r="J1624" s="97"/>
    </row>
    <row r="1625" spans="1:10" ht="12.6" x14ac:dyDescent="0.25">
      <c r="A1625" s="95"/>
      <c r="B1625" s="97"/>
      <c r="C1625" s="97"/>
      <c r="D1625" s="96"/>
      <c r="E1625" s="96"/>
      <c r="F1625" s="97"/>
      <c r="G1625" s="97"/>
      <c r="H1625" s="96"/>
      <c r="I1625" s="96"/>
      <c r="J1625" s="97"/>
    </row>
    <row r="1626" spans="1:10" ht="12.6" x14ac:dyDescent="0.25">
      <c r="A1626" s="95"/>
      <c r="B1626" s="97"/>
      <c r="C1626" s="97"/>
      <c r="D1626" s="96"/>
      <c r="E1626" s="96"/>
      <c r="F1626" s="97"/>
      <c r="G1626" s="97"/>
      <c r="H1626" s="96"/>
      <c r="I1626" s="96"/>
      <c r="J1626" s="97"/>
    </row>
    <row r="1627" spans="1:10" ht="12.6" x14ac:dyDescent="0.25">
      <c r="A1627" s="95"/>
      <c r="B1627" s="97"/>
      <c r="C1627" s="97"/>
      <c r="D1627" s="96"/>
      <c r="E1627" s="96"/>
      <c r="F1627" s="97"/>
      <c r="G1627" s="97"/>
      <c r="H1627" s="96"/>
      <c r="I1627" s="96"/>
      <c r="J1627" s="97"/>
    </row>
    <row r="1628" spans="1:10" ht="12.6" x14ac:dyDescent="0.25">
      <c r="A1628" s="95"/>
      <c r="B1628" s="97"/>
      <c r="C1628" s="97"/>
      <c r="D1628" s="96"/>
      <c r="E1628" s="96"/>
      <c r="F1628" s="97"/>
      <c r="G1628" s="97"/>
      <c r="H1628" s="96"/>
      <c r="I1628" s="96"/>
      <c r="J1628" s="97"/>
    </row>
    <row r="1629" spans="1:10" ht="12.6" x14ac:dyDescent="0.25">
      <c r="A1629" s="95"/>
      <c r="B1629" s="97"/>
      <c r="C1629" s="97"/>
      <c r="D1629" s="96"/>
      <c r="E1629" s="96"/>
      <c r="F1629" s="97"/>
      <c r="G1629" s="97"/>
      <c r="H1629" s="96"/>
      <c r="I1629" s="96"/>
      <c r="J1629" s="97"/>
    </row>
    <row r="1630" spans="1:10" ht="12.6" x14ac:dyDescent="0.25">
      <c r="A1630" s="95"/>
      <c r="B1630" s="97"/>
      <c r="C1630" s="97"/>
      <c r="D1630" s="96"/>
      <c r="E1630" s="96"/>
      <c r="F1630" s="97"/>
      <c r="G1630" s="97"/>
      <c r="H1630" s="96"/>
      <c r="I1630" s="96"/>
      <c r="J1630" s="97"/>
    </row>
    <row r="1631" spans="1:10" ht="12.6" x14ac:dyDescent="0.25">
      <c r="A1631" s="95"/>
      <c r="B1631" s="97"/>
      <c r="C1631" s="97"/>
      <c r="D1631" s="96"/>
      <c r="E1631" s="96"/>
      <c r="F1631" s="97"/>
      <c r="G1631" s="97"/>
      <c r="H1631" s="96"/>
      <c r="I1631" s="96"/>
      <c r="J1631" s="97"/>
    </row>
    <row r="1632" spans="1:10" ht="12.6" x14ac:dyDescent="0.25">
      <c r="A1632" s="95"/>
      <c r="B1632" s="97"/>
      <c r="C1632" s="97"/>
      <c r="D1632" s="96"/>
      <c r="E1632" s="96"/>
      <c r="F1632" s="97"/>
      <c r="G1632" s="97"/>
      <c r="H1632" s="96"/>
      <c r="I1632" s="96"/>
      <c r="J1632" s="97"/>
    </row>
    <row r="1633" spans="1:10" ht="12.6" x14ac:dyDescent="0.25">
      <c r="A1633" s="95"/>
      <c r="B1633" s="97"/>
      <c r="C1633" s="97"/>
      <c r="D1633" s="96"/>
      <c r="E1633" s="96"/>
      <c r="F1633" s="97"/>
      <c r="G1633" s="97"/>
      <c r="H1633" s="96"/>
      <c r="I1633" s="96"/>
      <c r="J1633" s="97"/>
    </row>
    <row r="1634" spans="1:10" ht="12.6" x14ac:dyDescent="0.25">
      <c r="A1634" s="95"/>
      <c r="B1634" s="97"/>
      <c r="C1634" s="97"/>
      <c r="D1634" s="96"/>
      <c r="E1634" s="96"/>
      <c r="F1634" s="97"/>
      <c r="G1634" s="97"/>
      <c r="H1634" s="96"/>
      <c r="I1634" s="96"/>
      <c r="J1634" s="97"/>
    </row>
    <row r="1635" spans="1:10" ht="12.6" x14ac:dyDescent="0.25">
      <c r="A1635" s="95"/>
      <c r="B1635" s="97"/>
      <c r="C1635" s="97"/>
      <c r="D1635" s="96"/>
      <c r="E1635" s="96"/>
      <c r="F1635" s="97"/>
      <c r="G1635" s="97"/>
      <c r="H1635" s="96"/>
      <c r="I1635" s="96"/>
      <c r="J1635" s="97"/>
    </row>
    <row r="1636" spans="1:10" ht="12.6" x14ac:dyDescent="0.25">
      <c r="A1636" s="95"/>
      <c r="B1636" s="97"/>
      <c r="C1636" s="97"/>
      <c r="D1636" s="96"/>
      <c r="E1636" s="96"/>
      <c r="F1636" s="97"/>
      <c r="G1636" s="97"/>
      <c r="H1636" s="96"/>
      <c r="I1636" s="96"/>
      <c r="J1636" s="97"/>
    </row>
    <row r="1637" spans="1:10" ht="12.6" x14ac:dyDescent="0.25">
      <c r="A1637" s="95"/>
      <c r="B1637" s="97"/>
      <c r="C1637" s="97"/>
      <c r="D1637" s="96"/>
      <c r="E1637" s="96"/>
      <c r="F1637" s="97"/>
      <c r="G1637" s="97"/>
      <c r="H1637" s="96"/>
      <c r="I1637" s="96"/>
      <c r="J1637" s="97"/>
    </row>
    <row r="1638" spans="1:10" ht="12.6" x14ac:dyDescent="0.25">
      <c r="A1638" s="95"/>
      <c r="B1638" s="97"/>
      <c r="C1638" s="97"/>
      <c r="D1638" s="96"/>
      <c r="E1638" s="96"/>
      <c r="F1638" s="97"/>
      <c r="G1638" s="97"/>
      <c r="H1638" s="96"/>
      <c r="I1638" s="96"/>
      <c r="J1638" s="97"/>
    </row>
    <row r="1639" spans="1:10" ht="12.6" x14ac:dyDescent="0.25">
      <c r="A1639" s="95"/>
      <c r="B1639" s="97"/>
      <c r="C1639" s="97"/>
      <c r="D1639" s="96"/>
      <c r="E1639" s="96"/>
      <c r="F1639" s="97"/>
      <c r="G1639" s="97"/>
      <c r="H1639" s="96"/>
      <c r="I1639" s="96"/>
      <c r="J1639" s="97"/>
    </row>
    <row r="1640" spans="1:10" ht="12.6" x14ac:dyDescent="0.25">
      <c r="A1640" s="95"/>
      <c r="B1640" s="97"/>
      <c r="C1640" s="97"/>
      <c r="D1640" s="96"/>
      <c r="E1640" s="96"/>
      <c r="F1640" s="97"/>
      <c r="G1640" s="97"/>
      <c r="H1640" s="96"/>
      <c r="I1640" s="96"/>
      <c r="J1640" s="97"/>
    </row>
    <row r="1641" spans="1:10" ht="12.6" x14ac:dyDescent="0.25">
      <c r="A1641" s="95"/>
      <c r="B1641" s="97"/>
      <c r="C1641" s="97"/>
      <c r="D1641" s="96"/>
      <c r="E1641" s="96"/>
      <c r="F1641" s="97"/>
      <c r="G1641" s="97"/>
      <c r="H1641" s="96"/>
      <c r="I1641" s="96"/>
      <c r="J1641" s="97"/>
    </row>
    <row r="1642" spans="1:10" ht="12.6" x14ac:dyDescent="0.25">
      <c r="A1642" s="95"/>
      <c r="B1642" s="97"/>
      <c r="C1642" s="97"/>
      <c r="D1642" s="96"/>
      <c r="E1642" s="96"/>
      <c r="F1642" s="97"/>
      <c r="G1642" s="97"/>
      <c r="H1642" s="96"/>
      <c r="I1642" s="96"/>
      <c r="J1642" s="97"/>
    </row>
    <row r="1643" spans="1:10" ht="12.6" x14ac:dyDescent="0.25">
      <c r="A1643" s="95"/>
      <c r="B1643" s="97"/>
      <c r="C1643" s="97"/>
      <c r="D1643" s="96"/>
      <c r="E1643" s="96"/>
      <c r="F1643" s="97"/>
      <c r="G1643" s="97"/>
      <c r="H1643" s="96"/>
      <c r="I1643" s="96"/>
      <c r="J1643" s="97"/>
    </row>
    <row r="1644" spans="1:10" ht="12.6" x14ac:dyDescent="0.25">
      <c r="A1644" s="95"/>
      <c r="B1644" s="97"/>
      <c r="C1644" s="97"/>
      <c r="D1644" s="96"/>
      <c r="E1644" s="96"/>
      <c r="F1644" s="97"/>
      <c r="G1644" s="97"/>
      <c r="H1644" s="96"/>
      <c r="I1644" s="96"/>
      <c r="J1644" s="97"/>
    </row>
    <row r="1645" spans="1:10" ht="12.6" x14ac:dyDescent="0.25">
      <c r="A1645" s="95"/>
      <c r="B1645" s="97"/>
      <c r="C1645" s="97"/>
      <c r="D1645" s="96"/>
      <c r="E1645" s="96"/>
      <c r="F1645" s="97"/>
      <c r="G1645" s="97"/>
      <c r="H1645" s="96"/>
      <c r="I1645" s="96"/>
      <c r="J1645" s="97"/>
    </row>
    <row r="1646" spans="1:10" ht="12.6" x14ac:dyDescent="0.25">
      <c r="A1646" s="95"/>
      <c r="B1646" s="97"/>
      <c r="C1646" s="97"/>
      <c r="D1646" s="96"/>
      <c r="E1646" s="96"/>
      <c r="F1646" s="97"/>
      <c r="G1646" s="97"/>
      <c r="H1646" s="96"/>
      <c r="I1646" s="96"/>
      <c r="J1646" s="97"/>
    </row>
    <row r="1647" spans="1:10" ht="12.6" x14ac:dyDescent="0.25">
      <c r="A1647" s="95"/>
      <c r="B1647" s="97"/>
      <c r="C1647" s="97"/>
      <c r="D1647" s="96"/>
      <c r="E1647" s="96"/>
      <c r="F1647" s="97"/>
      <c r="G1647" s="97"/>
      <c r="H1647" s="96"/>
      <c r="I1647" s="96"/>
      <c r="J1647" s="97"/>
    </row>
    <row r="1648" spans="1:10" ht="12.6" x14ac:dyDescent="0.25">
      <c r="A1648" s="95"/>
      <c r="B1648" s="97"/>
      <c r="C1648" s="97"/>
      <c r="D1648" s="96"/>
      <c r="E1648" s="96"/>
      <c r="F1648" s="97"/>
      <c r="G1648" s="97"/>
      <c r="H1648" s="96"/>
      <c r="I1648" s="96"/>
      <c r="J1648" s="97"/>
    </row>
    <row r="1649" spans="1:10" ht="12.6" x14ac:dyDescent="0.25">
      <c r="A1649" s="95"/>
      <c r="B1649" s="97"/>
      <c r="C1649" s="97"/>
      <c r="D1649" s="96"/>
      <c r="E1649" s="96"/>
      <c r="F1649" s="97"/>
      <c r="G1649" s="97"/>
      <c r="H1649" s="96"/>
      <c r="I1649" s="96"/>
      <c r="J1649" s="97"/>
    </row>
    <row r="1650" spans="1:10" ht="12.6" x14ac:dyDescent="0.25">
      <c r="A1650" s="95"/>
      <c r="B1650" s="97"/>
      <c r="C1650" s="97"/>
      <c r="D1650" s="96"/>
      <c r="E1650" s="96"/>
      <c r="F1650" s="97"/>
      <c r="G1650" s="97"/>
      <c r="H1650" s="96"/>
      <c r="I1650" s="96"/>
      <c r="J1650" s="97"/>
    </row>
    <row r="1651" spans="1:10" ht="12.6" x14ac:dyDescent="0.25">
      <c r="A1651" s="95"/>
      <c r="B1651" s="97"/>
      <c r="C1651" s="97"/>
      <c r="D1651" s="96"/>
      <c r="E1651" s="96"/>
      <c r="F1651" s="97"/>
      <c r="G1651" s="97"/>
      <c r="H1651" s="96"/>
      <c r="I1651" s="96"/>
      <c r="J1651" s="97"/>
    </row>
    <row r="1652" spans="1:10" ht="12.6" x14ac:dyDescent="0.25">
      <c r="A1652" s="95"/>
      <c r="B1652" s="97"/>
      <c r="C1652" s="97"/>
      <c r="D1652" s="96"/>
      <c r="E1652" s="96"/>
      <c r="F1652" s="97"/>
      <c r="G1652" s="97"/>
      <c r="H1652" s="96"/>
      <c r="I1652" s="96"/>
      <c r="J1652" s="97"/>
    </row>
    <row r="1653" spans="1:10" ht="12.6" x14ac:dyDescent="0.25">
      <c r="A1653" s="95"/>
      <c r="B1653" s="97"/>
      <c r="C1653" s="97"/>
      <c r="D1653" s="96"/>
      <c r="E1653" s="96"/>
      <c r="F1653" s="97"/>
      <c r="G1653" s="97"/>
      <c r="H1653" s="96"/>
      <c r="I1653" s="96"/>
      <c r="J1653" s="97"/>
    </row>
    <row r="1654" spans="1:10" ht="12.6" x14ac:dyDescent="0.25">
      <c r="A1654" s="95"/>
      <c r="B1654" s="97"/>
      <c r="C1654" s="97"/>
      <c r="D1654" s="96"/>
      <c r="E1654" s="96"/>
      <c r="F1654" s="97"/>
      <c r="G1654" s="97"/>
      <c r="H1654" s="96"/>
      <c r="I1654" s="96"/>
      <c r="J1654" s="97"/>
    </row>
    <row r="1655" spans="1:10" ht="12.6" x14ac:dyDescent="0.25">
      <c r="A1655" s="95"/>
      <c r="B1655" s="97"/>
      <c r="C1655" s="97"/>
      <c r="D1655" s="96"/>
      <c r="E1655" s="96"/>
      <c r="F1655" s="97"/>
      <c r="G1655" s="97"/>
      <c r="H1655" s="96"/>
      <c r="I1655" s="96"/>
      <c r="J1655" s="97"/>
    </row>
    <row r="1656" spans="1:10" ht="12.6" x14ac:dyDescent="0.25">
      <c r="A1656" s="95"/>
      <c r="B1656" s="97"/>
      <c r="C1656" s="97"/>
      <c r="D1656" s="96"/>
      <c r="E1656" s="96"/>
      <c r="F1656" s="97"/>
      <c r="G1656" s="97"/>
      <c r="H1656" s="96"/>
      <c r="I1656" s="96"/>
      <c r="J1656" s="97"/>
    </row>
    <row r="1657" spans="1:10" ht="12.6" x14ac:dyDescent="0.25">
      <c r="A1657" s="95"/>
      <c r="B1657" s="97"/>
      <c r="C1657" s="97"/>
      <c r="D1657" s="96"/>
      <c r="E1657" s="96"/>
      <c r="F1657" s="97"/>
      <c r="G1657" s="97"/>
      <c r="H1657" s="96"/>
      <c r="I1657" s="96"/>
      <c r="J1657" s="97"/>
    </row>
    <row r="1658" spans="1:10" ht="12.6" x14ac:dyDescent="0.25">
      <c r="A1658" s="95"/>
      <c r="B1658" s="97"/>
      <c r="C1658" s="97"/>
      <c r="D1658" s="96"/>
      <c r="E1658" s="96"/>
      <c r="F1658" s="97"/>
      <c r="G1658" s="97"/>
      <c r="H1658" s="96"/>
      <c r="I1658" s="96"/>
      <c r="J1658" s="97"/>
    </row>
    <row r="1659" spans="1:10" ht="12.6" x14ac:dyDescent="0.25">
      <c r="A1659" s="95"/>
      <c r="B1659" s="97"/>
      <c r="C1659" s="97"/>
      <c r="D1659" s="96"/>
      <c r="E1659" s="96"/>
      <c r="F1659" s="97"/>
      <c r="G1659" s="97"/>
      <c r="H1659" s="96"/>
      <c r="I1659" s="96"/>
      <c r="J1659" s="97"/>
    </row>
    <row r="1660" spans="1:10" ht="12.6" x14ac:dyDescent="0.25">
      <c r="A1660" s="95"/>
      <c r="B1660" s="97"/>
      <c r="C1660" s="97"/>
      <c r="D1660" s="96"/>
      <c r="E1660" s="96"/>
      <c r="F1660" s="97"/>
      <c r="G1660" s="97"/>
      <c r="H1660" s="96"/>
      <c r="I1660" s="96"/>
      <c r="J1660" s="97"/>
    </row>
    <row r="1661" spans="1:10" ht="12.6" x14ac:dyDescent="0.25">
      <c r="A1661" s="95"/>
      <c r="B1661" s="97"/>
      <c r="C1661" s="97"/>
      <c r="D1661" s="96"/>
      <c r="E1661" s="96"/>
      <c r="F1661" s="97"/>
      <c r="G1661" s="97"/>
      <c r="H1661" s="96"/>
      <c r="I1661" s="96"/>
      <c r="J1661" s="97"/>
    </row>
    <row r="1662" spans="1:10" ht="12.6" x14ac:dyDescent="0.25">
      <c r="A1662" s="95"/>
      <c r="B1662" s="97"/>
      <c r="C1662" s="97"/>
      <c r="D1662" s="96"/>
      <c r="E1662" s="96"/>
      <c r="F1662" s="97"/>
      <c r="G1662" s="97"/>
      <c r="H1662" s="96"/>
      <c r="I1662" s="96"/>
      <c r="J1662" s="97"/>
    </row>
    <row r="1663" spans="1:10" ht="12.6" x14ac:dyDescent="0.25">
      <c r="A1663" s="95"/>
      <c r="B1663" s="97"/>
      <c r="C1663" s="97"/>
      <c r="D1663" s="96"/>
      <c r="E1663" s="96"/>
      <c r="F1663" s="97"/>
      <c r="G1663" s="97"/>
      <c r="H1663" s="96"/>
      <c r="I1663" s="96"/>
      <c r="J1663" s="97"/>
    </row>
    <row r="1664" spans="1:10" ht="12.6" x14ac:dyDescent="0.25">
      <c r="A1664" s="95"/>
      <c r="B1664" s="97"/>
      <c r="C1664" s="97"/>
      <c r="D1664" s="96"/>
      <c r="E1664" s="96"/>
      <c r="F1664" s="97"/>
      <c r="G1664" s="97"/>
      <c r="H1664" s="96"/>
      <c r="I1664" s="96"/>
      <c r="J1664" s="97"/>
    </row>
    <row r="1665" spans="1:10" ht="12.6" x14ac:dyDescent="0.25">
      <c r="A1665" s="95"/>
      <c r="B1665" s="97"/>
      <c r="C1665" s="97"/>
      <c r="D1665" s="96"/>
      <c r="E1665" s="96"/>
      <c r="F1665" s="97"/>
      <c r="G1665" s="97"/>
      <c r="H1665" s="96"/>
      <c r="I1665" s="96"/>
      <c r="J1665" s="97"/>
    </row>
    <row r="1666" spans="1:10" ht="12.6" x14ac:dyDescent="0.25">
      <c r="A1666" s="95"/>
      <c r="B1666" s="97"/>
      <c r="C1666" s="97"/>
      <c r="D1666" s="96"/>
      <c r="E1666" s="96"/>
      <c r="F1666" s="97"/>
      <c r="G1666" s="97"/>
      <c r="H1666" s="96"/>
      <c r="I1666" s="96"/>
      <c r="J1666" s="97"/>
    </row>
    <row r="1667" spans="1:10" ht="12.6" x14ac:dyDescent="0.25">
      <c r="A1667" s="95"/>
      <c r="B1667" s="97"/>
      <c r="C1667" s="97"/>
      <c r="D1667" s="96"/>
      <c r="E1667" s="96"/>
      <c r="F1667" s="97"/>
      <c r="G1667" s="97"/>
      <c r="H1667" s="96"/>
      <c r="I1667" s="96"/>
      <c r="J1667" s="97"/>
    </row>
    <row r="1668" spans="1:10" ht="12.6" x14ac:dyDescent="0.25">
      <c r="A1668" s="95"/>
      <c r="B1668" s="97"/>
      <c r="C1668" s="97"/>
      <c r="D1668" s="96"/>
      <c r="E1668" s="96"/>
      <c r="F1668" s="97"/>
      <c r="G1668" s="97"/>
      <c r="H1668" s="96"/>
      <c r="I1668" s="96"/>
      <c r="J1668" s="97"/>
    </row>
    <row r="1669" spans="1:10" ht="12.6" x14ac:dyDescent="0.25">
      <c r="A1669" s="95"/>
      <c r="B1669" s="97"/>
      <c r="C1669" s="97"/>
      <c r="D1669" s="96"/>
      <c r="E1669" s="96"/>
      <c r="F1669" s="97"/>
      <c r="G1669" s="97"/>
      <c r="H1669" s="96"/>
      <c r="I1669" s="96"/>
      <c r="J1669" s="97"/>
    </row>
    <row r="1670" spans="1:10" ht="12.6" x14ac:dyDescent="0.25">
      <c r="A1670" s="95"/>
      <c r="B1670" s="97"/>
      <c r="C1670" s="97"/>
      <c r="D1670" s="96"/>
      <c r="E1670" s="96"/>
      <c r="F1670" s="97"/>
      <c r="G1670" s="97"/>
      <c r="H1670" s="96"/>
      <c r="I1670" s="96"/>
      <c r="J1670" s="97"/>
    </row>
    <row r="1671" spans="1:10" ht="12.6" x14ac:dyDescent="0.25">
      <c r="A1671" s="95"/>
      <c r="B1671" s="97"/>
      <c r="C1671" s="97"/>
      <c r="D1671" s="96"/>
      <c r="E1671" s="96"/>
      <c r="F1671" s="97"/>
      <c r="G1671" s="97"/>
      <c r="H1671" s="96"/>
      <c r="I1671" s="96"/>
      <c r="J1671" s="97"/>
    </row>
    <row r="1672" spans="1:10" ht="12.6" x14ac:dyDescent="0.25">
      <c r="A1672" s="95"/>
      <c r="B1672" s="97"/>
      <c r="C1672" s="97"/>
      <c r="D1672" s="96"/>
      <c r="E1672" s="96"/>
      <c r="F1672" s="97"/>
      <c r="G1672" s="97"/>
      <c r="H1672" s="96"/>
      <c r="I1672" s="96"/>
      <c r="J1672" s="97"/>
    </row>
    <row r="1673" spans="1:10" ht="12.6" x14ac:dyDescent="0.25">
      <c r="A1673" s="95"/>
      <c r="B1673" s="97"/>
      <c r="C1673" s="97"/>
      <c r="D1673" s="96"/>
      <c r="E1673" s="96"/>
      <c r="F1673" s="97"/>
      <c r="G1673" s="97"/>
      <c r="H1673" s="96"/>
      <c r="I1673" s="96"/>
      <c r="J1673" s="97"/>
    </row>
    <row r="1674" spans="1:10" ht="12.6" x14ac:dyDescent="0.25">
      <c r="A1674" s="95"/>
      <c r="B1674" s="97"/>
      <c r="C1674" s="97"/>
      <c r="D1674" s="96"/>
      <c r="E1674" s="96"/>
      <c r="F1674" s="97"/>
      <c r="G1674" s="97"/>
      <c r="H1674" s="96"/>
      <c r="I1674" s="96"/>
      <c r="J1674" s="97"/>
    </row>
    <row r="1675" spans="1:10" ht="12.6" x14ac:dyDescent="0.25">
      <c r="A1675" s="95"/>
      <c r="B1675" s="97"/>
      <c r="C1675" s="97"/>
      <c r="D1675" s="96"/>
      <c r="E1675" s="96"/>
      <c r="F1675" s="97"/>
      <c r="G1675" s="97"/>
      <c r="H1675" s="96"/>
      <c r="I1675" s="96"/>
      <c r="J1675" s="97"/>
    </row>
    <row r="1676" spans="1:10" ht="12.6" x14ac:dyDescent="0.25">
      <c r="A1676" s="95"/>
      <c r="B1676" s="97"/>
      <c r="C1676" s="97"/>
      <c r="D1676" s="96"/>
      <c r="E1676" s="96"/>
      <c r="F1676" s="97"/>
      <c r="G1676" s="97"/>
      <c r="H1676" s="96"/>
      <c r="I1676" s="96"/>
      <c r="J1676" s="97"/>
    </row>
    <row r="1677" spans="1:10" ht="12.6" x14ac:dyDescent="0.25">
      <c r="A1677" s="95"/>
      <c r="B1677" s="97"/>
      <c r="C1677" s="97"/>
      <c r="D1677" s="96"/>
      <c r="E1677" s="96"/>
      <c r="F1677" s="97"/>
      <c r="G1677" s="97"/>
      <c r="H1677" s="96"/>
      <c r="I1677" s="96"/>
      <c r="J1677" s="97"/>
    </row>
    <row r="1678" spans="1:10" ht="12.6" x14ac:dyDescent="0.25">
      <c r="A1678" s="95"/>
      <c r="B1678" s="97"/>
      <c r="C1678" s="97"/>
      <c r="D1678" s="96"/>
      <c r="E1678" s="96"/>
      <c r="F1678" s="97"/>
      <c r="G1678" s="97"/>
      <c r="H1678" s="96"/>
      <c r="I1678" s="96"/>
      <c r="J1678" s="97"/>
    </row>
    <row r="1679" spans="1:10" ht="12.6" x14ac:dyDescent="0.25">
      <c r="A1679" s="95"/>
      <c r="B1679" s="97"/>
      <c r="C1679" s="97"/>
      <c r="D1679" s="96"/>
      <c r="E1679" s="96"/>
      <c r="F1679" s="97"/>
      <c r="G1679" s="97"/>
      <c r="H1679" s="96"/>
      <c r="I1679" s="96"/>
      <c r="J1679" s="97"/>
    </row>
    <row r="1680" spans="1:10" ht="12.6" x14ac:dyDescent="0.25">
      <c r="A1680" s="95"/>
      <c r="B1680" s="97"/>
      <c r="C1680" s="97"/>
      <c r="D1680" s="96"/>
      <c r="E1680" s="96"/>
      <c r="F1680" s="97"/>
      <c r="G1680" s="97"/>
      <c r="H1680" s="96"/>
      <c r="I1680" s="96"/>
      <c r="J1680" s="97"/>
    </row>
    <row r="1681" spans="1:10" ht="12.6" x14ac:dyDescent="0.25">
      <c r="A1681" s="95"/>
      <c r="B1681" s="97"/>
      <c r="C1681" s="97"/>
      <c r="D1681" s="96"/>
      <c r="E1681" s="96"/>
      <c r="F1681" s="97"/>
      <c r="G1681" s="97"/>
      <c r="H1681" s="96"/>
      <c r="I1681" s="96"/>
      <c r="J1681" s="97"/>
    </row>
    <row r="1682" spans="1:10" ht="12.6" x14ac:dyDescent="0.25">
      <c r="A1682" s="95"/>
      <c r="B1682" s="97"/>
      <c r="C1682" s="97"/>
      <c r="D1682" s="96"/>
      <c r="E1682" s="96"/>
      <c r="F1682" s="97"/>
      <c r="G1682" s="97"/>
      <c r="H1682" s="96"/>
      <c r="I1682" s="96"/>
      <c r="J1682" s="97"/>
    </row>
    <row r="1683" spans="1:10" ht="12.6" x14ac:dyDescent="0.25">
      <c r="A1683" s="95"/>
      <c r="B1683" s="97"/>
      <c r="C1683" s="97"/>
      <c r="D1683" s="96"/>
      <c r="E1683" s="96"/>
      <c r="F1683" s="97"/>
      <c r="G1683" s="97"/>
      <c r="H1683" s="96"/>
      <c r="I1683" s="96"/>
      <c r="J1683" s="97"/>
    </row>
    <row r="1684" spans="1:10" ht="12.6" x14ac:dyDescent="0.25">
      <c r="A1684" s="95"/>
      <c r="B1684" s="97"/>
      <c r="C1684" s="97"/>
      <c r="D1684" s="96"/>
      <c r="E1684" s="96"/>
      <c r="F1684" s="97"/>
      <c r="G1684" s="97"/>
      <c r="H1684" s="96"/>
      <c r="I1684" s="96"/>
      <c r="J1684" s="97"/>
    </row>
    <row r="1685" spans="1:10" ht="12.6" x14ac:dyDescent="0.25">
      <c r="A1685" s="95"/>
      <c r="B1685" s="97"/>
      <c r="C1685" s="97"/>
      <c r="D1685" s="96"/>
      <c r="E1685" s="96"/>
      <c r="F1685" s="97"/>
      <c r="G1685" s="97"/>
      <c r="H1685" s="96"/>
      <c r="I1685" s="96"/>
      <c r="J1685" s="97"/>
    </row>
    <row r="1686" spans="1:10" ht="12.6" x14ac:dyDescent="0.25">
      <c r="A1686" s="95"/>
      <c r="B1686" s="97"/>
      <c r="C1686" s="97"/>
      <c r="D1686" s="96"/>
      <c r="E1686" s="96"/>
      <c r="F1686" s="97"/>
      <c r="G1686" s="97"/>
      <c r="H1686" s="96"/>
      <c r="I1686" s="96"/>
      <c r="J1686" s="97"/>
    </row>
    <row r="1687" spans="1:10" ht="12.6" x14ac:dyDescent="0.25">
      <c r="A1687" s="95"/>
      <c r="B1687" s="97"/>
      <c r="C1687" s="97"/>
      <c r="D1687" s="96"/>
      <c r="E1687" s="96"/>
      <c r="F1687" s="97"/>
      <c r="G1687" s="97"/>
      <c r="H1687" s="96"/>
      <c r="I1687" s="96"/>
      <c r="J1687" s="97"/>
    </row>
    <row r="1688" spans="1:10" ht="12.6" x14ac:dyDescent="0.25">
      <c r="A1688" s="95"/>
      <c r="B1688" s="97"/>
      <c r="C1688" s="97"/>
      <c r="D1688" s="96"/>
      <c r="E1688" s="96"/>
      <c r="F1688" s="97"/>
      <c r="G1688" s="97"/>
      <c r="H1688" s="96"/>
      <c r="I1688" s="96"/>
      <c r="J1688" s="97"/>
    </row>
    <row r="1689" spans="1:10" ht="12.6" x14ac:dyDescent="0.25">
      <c r="A1689" s="95"/>
      <c r="B1689" s="97"/>
      <c r="C1689" s="97"/>
      <c r="D1689" s="96"/>
      <c r="E1689" s="96"/>
      <c r="F1689" s="97"/>
      <c r="G1689" s="97"/>
      <c r="H1689" s="96"/>
      <c r="I1689" s="96"/>
      <c r="J1689" s="97"/>
    </row>
    <row r="1690" spans="1:10" ht="12.6" x14ac:dyDescent="0.25">
      <c r="A1690" s="95"/>
      <c r="B1690" s="97"/>
      <c r="C1690" s="97"/>
      <c r="D1690" s="96"/>
      <c r="E1690" s="96"/>
      <c r="F1690" s="97"/>
      <c r="G1690" s="97"/>
      <c r="H1690" s="96"/>
      <c r="I1690" s="96"/>
      <c r="J1690" s="97"/>
    </row>
    <row r="1691" spans="1:10" ht="12.6" x14ac:dyDescent="0.25">
      <c r="A1691" s="95"/>
      <c r="B1691" s="97"/>
      <c r="C1691" s="97"/>
      <c r="D1691" s="96"/>
      <c r="E1691" s="96"/>
      <c r="F1691" s="97"/>
      <c r="G1691" s="97"/>
      <c r="H1691" s="96"/>
      <c r="I1691" s="96"/>
      <c r="J1691" s="97"/>
    </row>
    <row r="1692" spans="1:10" ht="12.6" x14ac:dyDescent="0.25">
      <c r="A1692" s="95"/>
      <c r="B1692" s="97"/>
      <c r="C1692" s="97"/>
      <c r="D1692" s="96"/>
      <c r="E1692" s="96"/>
      <c r="F1692" s="97"/>
      <c r="G1692" s="97"/>
      <c r="H1692" s="96"/>
      <c r="I1692" s="96"/>
      <c r="J1692" s="97"/>
    </row>
    <row r="1693" spans="1:10" ht="12.6" x14ac:dyDescent="0.25">
      <c r="A1693" s="95"/>
      <c r="B1693" s="97"/>
      <c r="C1693" s="97"/>
      <c r="D1693" s="96"/>
      <c r="E1693" s="96"/>
      <c r="F1693" s="97"/>
      <c r="G1693" s="97"/>
      <c r="H1693" s="96"/>
      <c r="I1693" s="96"/>
      <c r="J1693" s="97"/>
    </row>
    <row r="1694" spans="1:10" ht="12.6" x14ac:dyDescent="0.25">
      <c r="A1694" s="95"/>
      <c r="B1694" s="97"/>
      <c r="C1694" s="97"/>
      <c r="D1694" s="96"/>
      <c r="E1694" s="96"/>
      <c r="F1694" s="97"/>
      <c r="G1694" s="97"/>
      <c r="H1694" s="96"/>
      <c r="I1694" s="96"/>
      <c r="J1694" s="97"/>
    </row>
    <row r="1695" spans="1:10" ht="12.6" x14ac:dyDescent="0.25">
      <c r="A1695" s="95"/>
      <c r="B1695" s="97"/>
      <c r="C1695" s="97"/>
      <c r="D1695" s="96"/>
      <c r="E1695" s="96"/>
      <c r="F1695" s="97"/>
      <c r="G1695" s="97"/>
      <c r="H1695" s="96"/>
      <c r="I1695" s="96"/>
      <c r="J1695" s="97"/>
    </row>
    <row r="1696" spans="1:10" ht="12.6" x14ac:dyDescent="0.25">
      <c r="A1696" s="95"/>
      <c r="B1696" s="97"/>
      <c r="C1696" s="97"/>
      <c r="D1696" s="96"/>
      <c r="E1696" s="96"/>
      <c r="F1696" s="97"/>
      <c r="G1696" s="97"/>
      <c r="H1696" s="96"/>
      <c r="I1696" s="96"/>
      <c r="J1696" s="97"/>
    </row>
    <row r="1697" spans="1:10" ht="12.6" x14ac:dyDescent="0.25">
      <c r="A1697" s="95"/>
      <c r="B1697" s="97"/>
      <c r="C1697" s="97"/>
      <c r="D1697" s="96"/>
      <c r="E1697" s="96"/>
      <c r="F1697" s="97"/>
      <c r="G1697" s="97"/>
      <c r="H1697" s="96"/>
      <c r="I1697" s="96"/>
      <c r="J1697" s="97"/>
    </row>
    <row r="1698" spans="1:10" ht="12.6" x14ac:dyDescent="0.25">
      <c r="A1698" s="95"/>
      <c r="B1698" s="97"/>
      <c r="C1698" s="97"/>
      <c r="D1698" s="96"/>
      <c r="E1698" s="96"/>
      <c r="F1698" s="97"/>
      <c r="G1698" s="97"/>
      <c r="H1698" s="96"/>
      <c r="I1698" s="96"/>
      <c r="J1698" s="97"/>
    </row>
    <row r="1699" spans="1:10" ht="12.6" x14ac:dyDescent="0.25">
      <c r="A1699" s="95"/>
      <c r="B1699" s="97"/>
      <c r="C1699" s="97"/>
      <c r="D1699" s="96"/>
      <c r="E1699" s="96"/>
      <c r="F1699" s="97"/>
      <c r="G1699" s="97"/>
      <c r="H1699" s="96"/>
      <c r="I1699" s="96"/>
      <c r="J1699" s="97"/>
    </row>
    <row r="1700" spans="1:10" ht="12.6" x14ac:dyDescent="0.25">
      <c r="A1700" s="95"/>
      <c r="B1700" s="97"/>
      <c r="C1700" s="97"/>
      <c r="D1700" s="96"/>
      <c r="E1700" s="96"/>
      <c r="F1700" s="97"/>
      <c r="G1700" s="97"/>
      <c r="H1700" s="96"/>
      <c r="I1700" s="96"/>
      <c r="J1700" s="97"/>
    </row>
    <row r="1701" spans="1:10" ht="12.6" x14ac:dyDescent="0.25">
      <c r="A1701" s="95"/>
      <c r="B1701" s="97"/>
      <c r="C1701" s="97"/>
      <c r="D1701" s="96"/>
      <c r="E1701" s="96"/>
      <c r="F1701" s="97"/>
      <c r="G1701" s="97"/>
      <c r="H1701" s="96"/>
      <c r="I1701" s="96"/>
      <c r="J1701" s="97"/>
    </row>
    <row r="1702" spans="1:10" ht="12.6" x14ac:dyDescent="0.25">
      <c r="A1702" s="95"/>
      <c r="B1702" s="97"/>
      <c r="C1702" s="97"/>
      <c r="D1702" s="96"/>
      <c r="E1702" s="96"/>
      <c r="F1702" s="97"/>
      <c r="G1702" s="97"/>
      <c r="H1702" s="96"/>
      <c r="I1702" s="96"/>
      <c r="J1702" s="97"/>
    </row>
    <row r="1703" spans="1:10" ht="12.6" x14ac:dyDescent="0.25">
      <c r="A1703" s="95"/>
      <c r="B1703" s="97"/>
      <c r="C1703" s="97"/>
      <c r="D1703" s="96"/>
      <c r="E1703" s="96"/>
      <c r="F1703" s="97"/>
      <c r="G1703" s="97"/>
      <c r="H1703" s="96"/>
      <c r="I1703" s="96"/>
      <c r="J1703" s="97"/>
    </row>
    <row r="1704" spans="1:10" ht="12.6" x14ac:dyDescent="0.25">
      <c r="A1704" s="95"/>
      <c r="B1704" s="97"/>
      <c r="C1704" s="97"/>
      <c r="D1704" s="96"/>
      <c r="E1704" s="96"/>
      <c r="F1704" s="97"/>
      <c r="G1704" s="97"/>
      <c r="H1704" s="96"/>
      <c r="I1704" s="96"/>
      <c r="J1704" s="97"/>
    </row>
    <row r="1705" spans="1:10" ht="12.6" x14ac:dyDescent="0.25">
      <c r="A1705" s="95"/>
      <c r="B1705" s="97"/>
      <c r="C1705" s="97"/>
      <c r="D1705" s="96"/>
      <c r="E1705" s="96"/>
      <c r="F1705" s="97"/>
      <c r="G1705" s="97"/>
      <c r="H1705" s="96"/>
      <c r="I1705" s="96"/>
      <c r="J1705" s="97"/>
    </row>
    <row r="1706" spans="1:10" ht="12.6" x14ac:dyDescent="0.25">
      <c r="A1706" s="95"/>
      <c r="B1706" s="97"/>
      <c r="C1706" s="97"/>
      <c r="D1706" s="96"/>
      <c r="E1706" s="96"/>
      <c r="F1706" s="97"/>
      <c r="G1706" s="97"/>
      <c r="H1706" s="96"/>
      <c r="I1706" s="96"/>
      <c r="J1706" s="97"/>
    </row>
    <row r="1707" spans="1:10" ht="12.6" x14ac:dyDescent="0.25">
      <c r="A1707" s="95"/>
      <c r="B1707" s="97"/>
      <c r="C1707" s="97"/>
      <c r="D1707" s="96"/>
      <c r="E1707" s="96"/>
      <c r="F1707" s="97"/>
      <c r="G1707" s="97"/>
      <c r="H1707" s="96"/>
      <c r="I1707" s="96"/>
      <c r="J1707" s="97"/>
    </row>
    <row r="1708" spans="1:10" ht="12.6" x14ac:dyDescent="0.25">
      <c r="A1708" s="95"/>
      <c r="B1708" s="97"/>
      <c r="C1708" s="97"/>
      <c r="D1708" s="96"/>
      <c r="E1708" s="96"/>
      <c r="F1708" s="97"/>
      <c r="G1708" s="97"/>
      <c r="H1708" s="96"/>
      <c r="I1708" s="96"/>
      <c r="J1708" s="97"/>
    </row>
    <row r="1709" spans="1:10" ht="12.6" x14ac:dyDescent="0.25">
      <c r="A1709" s="95"/>
      <c r="B1709" s="97"/>
      <c r="C1709" s="97"/>
      <c r="D1709" s="96"/>
      <c r="E1709" s="96"/>
      <c r="F1709" s="97"/>
      <c r="G1709" s="97"/>
      <c r="H1709" s="96"/>
      <c r="I1709" s="96"/>
      <c r="J1709" s="97"/>
    </row>
    <row r="1710" spans="1:10" ht="12.6" x14ac:dyDescent="0.25">
      <c r="A1710" s="95"/>
      <c r="B1710" s="97"/>
      <c r="C1710" s="97"/>
      <c r="D1710" s="96"/>
      <c r="E1710" s="96"/>
      <c r="F1710" s="97"/>
      <c r="G1710" s="97"/>
      <c r="H1710" s="96"/>
      <c r="I1710" s="96"/>
      <c r="J1710" s="97"/>
    </row>
    <row r="1711" spans="1:10" ht="12.6" x14ac:dyDescent="0.25">
      <c r="A1711" s="95"/>
      <c r="B1711" s="97"/>
      <c r="C1711" s="97"/>
      <c r="D1711" s="96"/>
      <c r="E1711" s="96"/>
      <c r="F1711" s="97"/>
      <c r="G1711" s="97"/>
      <c r="H1711" s="96"/>
      <c r="I1711" s="96"/>
      <c r="J1711" s="97"/>
    </row>
    <row r="1712" spans="1:10" ht="12.6" x14ac:dyDescent="0.25">
      <c r="A1712" s="95"/>
      <c r="B1712" s="97"/>
      <c r="C1712" s="97"/>
      <c r="D1712" s="96"/>
      <c r="E1712" s="96"/>
      <c r="F1712" s="97"/>
      <c r="G1712" s="97"/>
      <c r="H1712" s="96"/>
      <c r="I1712" s="96"/>
      <c r="J1712" s="97"/>
    </row>
    <row r="1713" spans="1:10" ht="12.6" x14ac:dyDescent="0.25">
      <c r="A1713" s="95"/>
      <c r="B1713" s="97"/>
      <c r="C1713" s="97"/>
      <c r="D1713" s="96"/>
      <c r="E1713" s="96"/>
      <c r="F1713" s="97"/>
      <c r="G1713" s="97"/>
      <c r="H1713" s="96"/>
      <c r="I1713" s="96"/>
      <c r="J1713" s="97"/>
    </row>
    <row r="1714" spans="1:10" ht="12.6" x14ac:dyDescent="0.25">
      <c r="A1714" s="95"/>
      <c r="B1714" s="97"/>
      <c r="C1714" s="97"/>
      <c r="D1714" s="96"/>
      <c r="E1714" s="96"/>
      <c r="F1714" s="97"/>
      <c r="G1714" s="97"/>
      <c r="H1714" s="96"/>
      <c r="I1714" s="96"/>
      <c r="J1714" s="97"/>
    </row>
    <row r="1715" spans="1:10" ht="12.6" x14ac:dyDescent="0.25">
      <c r="A1715" s="95"/>
      <c r="B1715" s="97"/>
      <c r="C1715" s="97"/>
      <c r="D1715" s="96"/>
      <c r="E1715" s="96"/>
      <c r="F1715" s="97"/>
      <c r="G1715" s="97"/>
      <c r="H1715" s="96"/>
      <c r="I1715" s="96"/>
      <c r="J1715" s="97"/>
    </row>
    <row r="1716" spans="1:10" ht="12.6" x14ac:dyDescent="0.25">
      <c r="A1716" s="95"/>
      <c r="B1716" s="97"/>
      <c r="C1716" s="97"/>
      <c r="D1716" s="96"/>
      <c r="E1716" s="96"/>
      <c r="F1716" s="97"/>
      <c r="G1716" s="97"/>
      <c r="H1716" s="96"/>
      <c r="I1716" s="96"/>
      <c r="J1716" s="97"/>
    </row>
    <row r="1717" spans="1:10" ht="12.6" x14ac:dyDescent="0.25">
      <c r="A1717" s="95"/>
      <c r="B1717" s="97"/>
      <c r="C1717" s="97"/>
      <c r="D1717" s="96"/>
      <c r="E1717" s="96"/>
      <c r="F1717" s="97"/>
      <c r="G1717" s="97"/>
      <c r="H1717" s="96"/>
      <c r="I1717" s="96"/>
      <c r="J1717" s="97"/>
    </row>
    <row r="1718" spans="1:10" ht="12.6" x14ac:dyDescent="0.25">
      <c r="A1718" s="95"/>
      <c r="B1718" s="97"/>
      <c r="C1718" s="97"/>
      <c r="D1718" s="96"/>
      <c r="E1718" s="96"/>
      <c r="F1718" s="97"/>
      <c r="G1718" s="97"/>
      <c r="H1718" s="96"/>
      <c r="I1718" s="96"/>
      <c r="J1718" s="97"/>
    </row>
    <row r="1719" spans="1:10" ht="12.6" x14ac:dyDescent="0.25">
      <c r="A1719" s="95"/>
      <c r="B1719" s="97"/>
      <c r="C1719" s="97"/>
      <c r="D1719" s="96"/>
      <c r="E1719" s="96"/>
      <c r="F1719" s="97"/>
      <c r="G1719" s="97"/>
      <c r="H1719" s="96"/>
      <c r="I1719" s="96"/>
      <c r="J1719" s="97"/>
    </row>
    <row r="1720" spans="1:10" ht="12.6" x14ac:dyDescent="0.25">
      <c r="A1720" s="95"/>
      <c r="B1720" s="97"/>
      <c r="C1720" s="97"/>
      <c r="D1720" s="96"/>
      <c r="E1720" s="96"/>
      <c r="F1720" s="97"/>
      <c r="G1720" s="97"/>
      <c r="H1720" s="96"/>
      <c r="I1720" s="96"/>
      <c r="J1720" s="97"/>
    </row>
    <row r="1721" spans="1:10" ht="12.6" x14ac:dyDescent="0.25">
      <c r="A1721" s="95"/>
      <c r="B1721" s="97"/>
      <c r="C1721" s="97"/>
      <c r="D1721" s="96"/>
      <c r="E1721" s="96"/>
      <c r="F1721" s="97"/>
      <c r="G1721" s="97"/>
      <c r="H1721" s="96"/>
      <c r="I1721" s="96"/>
      <c r="J1721" s="97"/>
    </row>
    <row r="1722" spans="1:10" ht="12.6" x14ac:dyDescent="0.25">
      <c r="A1722" s="95"/>
      <c r="B1722" s="97"/>
      <c r="C1722" s="97"/>
      <c r="D1722" s="96"/>
      <c r="E1722" s="96"/>
      <c r="F1722" s="97"/>
      <c r="G1722" s="97"/>
      <c r="H1722" s="96"/>
      <c r="I1722" s="96"/>
      <c r="J1722" s="97"/>
    </row>
    <row r="1723" spans="1:10" ht="12.6" x14ac:dyDescent="0.25">
      <c r="A1723" s="95"/>
      <c r="B1723" s="97"/>
      <c r="C1723" s="97"/>
      <c r="D1723" s="96"/>
      <c r="E1723" s="96"/>
      <c r="F1723" s="97"/>
      <c r="G1723" s="97"/>
      <c r="H1723" s="96"/>
      <c r="I1723" s="96"/>
      <c r="J1723" s="97"/>
    </row>
    <row r="1724" spans="1:10" ht="12.6" x14ac:dyDescent="0.25">
      <c r="A1724" s="95"/>
      <c r="B1724" s="97"/>
      <c r="C1724" s="97"/>
      <c r="D1724" s="96"/>
      <c r="E1724" s="96"/>
      <c r="F1724" s="97"/>
      <c r="G1724" s="97"/>
      <c r="H1724" s="96"/>
      <c r="I1724" s="96"/>
      <c r="J1724" s="97"/>
    </row>
    <row r="1725" spans="1:10" ht="12.6" x14ac:dyDescent="0.25">
      <c r="A1725" s="95"/>
      <c r="B1725" s="97"/>
      <c r="C1725" s="97"/>
      <c r="D1725" s="96"/>
      <c r="E1725" s="96"/>
      <c r="F1725" s="97"/>
      <c r="G1725" s="97"/>
      <c r="H1725" s="96"/>
      <c r="I1725" s="96"/>
      <c r="J1725" s="97"/>
    </row>
    <row r="1726" spans="1:10" ht="12.6" x14ac:dyDescent="0.25">
      <c r="A1726" s="95"/>
      <c r="B1726" s="97"/>
      <c r="C1726" s="97"/>
      <c r="D1726" s="96"/>
      <c r="E1726" s="96"/>
      <c r="F1726" s="97"/>
      <c r="G1726" s="97"/>
      <c r="H1726" s="96"/>
      <c r="I1726" s="96"/>
      <c r="J1726" s="97"/>
    </row>
    <row r="1727" spans="1:10" ht="12.6" x14ac:dyDescent="0.25">
      <c r="A1727" s="95"/>
      <c r="B1727" s="97"/>
      <c r="C1727" s="97"/>
      <c r="D1727" s="96"/>
      <c r="E1727" s="96"/>
      <c r="F1727" s="97"/>
      <c r="G1727" s="97"/>
      <c r="H1727" s="96"/>
      <c r="I1727" s="96"/>
      <c r="J1727" s="97"/>
    </row>
    <row r="1728" spans="1:10" ht="12.6" x14ac:dyDescent="0.25">
      <c r="A1728" s="95"/>
      <c r="B1728" s="97"/>
      <c r="C1728" s="97"/>
      <c r="D1728" s="96"/>
      <c r="E1728" s="96"/>
      <c r="F1728" s="97"/>
      <c r="G1728" s="97"/>
      <c r="H1728" s="96"/>
      <c r="I1728" s="96"/>
      <c r="J1728" s="97"/>
    </row>
    <row r="1729" spans="1:10" ht="12.6" x14ac:dyDescent="0.25">
      <c r="A1729" s="95"/>
      <c r="B1729" s="97"/>
      <c r="C1729" s="97"/>
      <c r="D1729" s="96"/>
      <c r="E1729" s="96"/>
      <c r="F1729" s="97"/>
      <c r="G1729" s="97"/>
      <c r="H1729" s="96"/>
      <c r="I1729" s="96"/>
      <c r="J1729" s="97"/>
    </row>
    <row r="1730" spans="1:10" ht="12.6" x14ac:dyDescent="0.25">
      <c r="A1730" s="95"/>
      <c r="B1730" s="97"/>
      <c r="C1730" s="97"/>
      <c r="D1730" s="96"/>
      <c r="E1730" s="96"/>
      <c r="F1730" s="97"/>
      <c r="G1730" s="97"/>
      <c r="H1730" s="96"/>
      <c r="I1730" s="96"/>
      <c r="J1730" s="97"/>
    </row>
    <row r="1731" spans="1:10" ht="12.6" x14ac:dyDescent="0.25">
      <c r="A1731" s="95"/>
      <c r="B1731" s="97"/>
      <c r="C1731" s="97"/>
      <c r="D1731" s="96"/>
      <c r="E1731" s="96"/>
      <c r="F1731" s="97"/>
      <c r="G1731" s="97"/>
      <c r="H1731" s="96"/>
      <c r="I1731" s="96"/>
      <c r="J1731" s="97"/>
    </row>
    <row r="1732" spans="1:10" ht="12.6" x14ac:dyDescent="0.25">
      <c r="A1732" s="95"/>
      <c r="B1732" s="97"/>
      <c r="C1732" s="97"/>
      <c r="D1732" s="96"/>
      <c r="E1732" s="96"/>
      <c r="F1732" s="97"/>
      <c r="G1732" s="97"/>
      <c r="H1732" s="96"/>
      <c r="I1732" s="96"/>
      <c r="J1732" s="97"/>
    </row>
    <row r="1733" spans="1:10" ht="12.6" x14ac:dyDescent="0.25">
      <c r="A1733" s="95"/>
      <c r="B1733" s="97"/>
      <c r="C1733" s="97"/>
      <c r="D1733" s="96"/>
      <c r="E1733" s="96"/>
      <c r="F1733" s="97"/>
      <c r="G1733" s="97"/>
      <c r="H1733" s="96"/>
      <c r="I1733" s="96"/>
      <c r="J1733" s="97"/>
    </row>
    <row r="1734" spans="1:10" ht="12.6" x14ac:dyDescent="0.25">
      <c r="A1734" s="95"/>
      <c r="B1734" s="97"/>
      <c r="C1734" s="97"/>
      <c r="D1734" s="96"/>
      <c r="E1734" s="96"/>
      <c r="F1734" s="97"/>
      <c r="G1734" s="97"/>
      <c r="H1734" s="96"/>
      <c r="I1734" s="96"/>
      <c r="J1734" s="97"/>
    </row>
    <row r="1735" spans="1:10" ht="12.6" x14ac:dyDescent="0.25">
      <c r="A1735" s="95"/>
      <c r="B1735" s="97"/>
      <c r="C1735" s="97"/>
      <c r="D1735" s="96"/>
      <c r="E1735" s="96"/>
      <c r="F1735" s="97"/>
      <c r="G1735" s="97"/>
      <c r="H1735" s="96"/>
      <c r="I1735" s="96"/>
      <c r="J1735" s="97"/>
    </row>
    <row r="1736" spans="1:10" ht="12.6" x14ac:dyDescent="0.25">
      <c r="A1736" s="95"/>
      <c r="B1736" s="97"/>
      <c r="C1736" s="97"/>
      <c r="D1736" s="96"/>
      <c r="E1736" s="96"/>
      <c r="F1736" s="97"/>
      <c r="G1736" s="97"/>
      <c r="H1736" s="96"/>
      <c r="I1736" s="96"/>
      <c r="J1736" s="97"/>
    </row>
    <row r="1737" spans="1:10" ht="12.6" x14ac:dyDescent="0.25">
      <c r="A1737" s="95"/>
      <c r="B1737" s="97"/>
      <c r="C1737" s="97"/>
      <c r="D1737" s="96"/>
      <c r="E1737" s="96"/>
      <c r="F1737" s="97"/>
      <c r="G1737" s="97"/>
      <c r="H1737" s="96"/>
      <c r="I1737" s="96"/>
      <c r="J1737" s="97"/>
    </row>
    <row r="1738" spans="1:10" ht="12.6" x14ac:dyDescent="0.25">
      <c r="A1738" s="95"/>
      <c r="B1738" s="97"/>
      <c r="C1738" s="97"/>
      <c r="D1738" s="96"/>
      <c r="E1738" s="96"/>
      <c r="F1738" s="97"/>
      <c r="G1738" s="97"/>
      <c r="H1738" s="96"/>
      <c r="I1738" s="96"/>
      <c r="J1738" s="97"/>
    </row>
    <row r="1739" spans="1:10" ht="12.6" x14ac:dyDescent="0.25">
      <c r="A1739" s="95"/>
      <c r="B1739" s="97"/>
      <c r="C1739" s="97"/>
      <c r="D1739" s="96"/>
      <c r="E1739" s="96"/>
      <c r="F1739" s="97"/>
      <c r="G1739" s="97"/>
      <c r="H1739" s="96"/>
      <c r="I1739" s="96"/>
      <c r="J1739" s="97"/>
    </row>
    <row r="1740" spans="1:10" ht="12.6" x14ac:dyDescent="0.25">
      <c r="A1740" s="95"/>
      <c r="B1740" s="97"/>
      <c r="C1740" s="97"/>
      <c r="D1740" s="96"/>
      <c r="E1740" s="96"/>
      <c r="F1740" s="97"/>
      <c r="G1740" s="97"/>
      <c r="H1740" s="96"/>
      <c r="I1740" s="96"/>
      <c r="J1740" s="97"/>
    </row>
    <row r="1741" spans="1:10" ht="12.6" x14ac:dyDescent="0.25">
      <c r="A1741" s="95"/>
      <c r="B1741" s="97"/>
      <c r="C1741" s="97"/>
      <c r="D1741" s="96"/>
      <c r="E1741" s="96"/>
      <c r="F1741" s="97"/>
      <c r="G1741" s="97"/>
      <c r="H1741" s="96"/>
      <c r="I1741" s="96"/>
      <c r="J1741" s="97"/>
    </row>
    <row r="1742" spans="1:10" ht="12.6" x14ac:dyDescent="0.25">
      <c r="A1742" s="95"/>
      <c r="B1742" s="97"/>
      <c r="C1742" s="97"/>
      <c r="D1742" s="96"/>
      <c r="E1742" s="96"/>
      <c r="F1742" s="97"/>
      <c r="G1742" s="97"/>
      <c r="H1742" s="96"/>
      <c r="I1742" s="96"/>
      <c r="J1742" s="97"/>
    </row>
    <row r="1743" spans="1:10" ht="12.6" x14ac:dyDescent="0.25">
      <c r="A1743" s="95"/>
      <c r="B1743" s="97"/>
      <c r="C1743" s="97"/>
      <c r="D1743" s="96"/>
      <c r="E1743" s="96"/>
      <c r="F1743" s="97"/>
      <c r="G1743" s="97"/>
      <c r="H1743" s="96"/>
      <c r="I1743" s="96"/>
      <c r="J1743" s="97"/>
    </row>
    <row r="1744" spans="1:10" ht="12.6" x14ac:dyDescent="0.25">
      <c r="A1744" s="95"/>
      <c r="B1744" s="97"/>
      <c r="C1744" s="97"/>
      <c r="D1744" s="96"/>
      <c r="E1744" s="96"/>
      <c r="F1744" s="97"/>
      <c r="G1744" s="97"/>
      <c r="H1744" s="96"/>
      <c r="I1744" s="96"/>
      <c r="J1744" s="97"/>
    </row>
    <row r="1745" spans="1:10" ht="12.6" x14ac:dyDescent="0.25">
      <c r="A1745" s="95"/>
      <c r="B1745" s="97"/>
      <c r="C1745" s="97"/>
      <c r="D1745" s="96"/>
      <c r="E1745" s="96"/>
      <c r="F1745" s="97"/>
      <c r="G1745" s="97"/>
      <c r="H1745" s="96"/>
      <c r="I1745" s="96"/>
      <c r="J1745" s="97"/>
    </row>
    <row r="1746" spans="1:10" ht="12.6" x14ac:dyDescent="0.25">
      <c r="A1746" s="95"/>
      <c r="B1746" s="97"/>
      <c r="C1746" s="97"/>
      <c r="D1746" s="96"/>
      <c r="E1746" s="96"/>
      <c r="F1746" s="97"/>
      <c r="G1746" s="97"/>
      <c r="H1746" s="96"/>
      <c r="I1746" s="96"/>
      <c r="J1746" s="97"/>
    </row>
    <row r="1747" spans="1:10" ht="12.6" x14ac:dyDescent="0.25">
      <c r="A1747" s="95"/>
      <c r="B1747" s="97"/>
      <c r="C1747" s="97"/>
      <c r="D1747" s="96"/>
      <c r="E1747" s="96"/>
      <c r="F1747" s="97"/>
      <c r="G1747" s="97"/>
      <c r="H1747" s="96"/>
      <c r="I1747" s="96"/>
      <c r="J1747" s="97"/>
    </row>
    <row r="1748" spans="1:10" ht="12.6" x14ac:dyDescent="0.25">
      <c r="A1748" s="95"/>
      <c r="B1748" s="97"/>
      <c r="C1748" s="97"/>
      <c r="D1748" s="96"/>
      <c r="E1748" s="96"/>
      <c r="F1748" s="97"/>
      <c r="G1748" s="97"/>
      <c r="H1748" s="96"/>
      <c r="I1748" s="96"/>
      <c r="J1748" s="97"/>
    </row>
    <row r="1749" spans="1:10" ht="12.6" x14ac:dyDescent="0.25">
      <c r="A1749" s="95"/>
      <c r="B1749" s="97"/>
      <c r="C1749" s="97"/>
      <c r="D1749" s="96"/>
      <c r="E1749" s="96"/>
      <c r="F1749" s="97"/>
      <c r="G1749" s="97"/>
      <c r="H1749" s="96"/>
      <c r="I1749" s="96"/>
      <c r="J1749" s="97"/>
    </row>
    <row r="1750" spans="1:10" ht="12.6" x14ac:dyDescent="0.25">
      <c r="A1750" s="95"/>
      <c r="B1750" s="97"/>
      <c r="C1750" s="97"/>
      <c r="D1750" s="96"/>
      <c r="E1750" s="96"/>
      <c r="F1750" s="97"/>
      <c r="G1750" s="97"/>
      <c r="H1750" s="96"/>
      <c r="I1750" s="96"/>
      <c r="J1750" s="97"/>
    </row>
    <row r="1751" spans="1:10" ht="12.6" x14ac:dyDescent="0.25">
      <c r="A1751" s="95"/>
      <c r="B1751" s="97"/>
      <c r="C1751" s="97"/>
      <c r="D1751" s="96"/>
      <c r="E1751" s="96"/>
      <c r="F1751" s="97"/>
      <c r="G1751" s="97"/>
      <c r="H1751" s="96"/>
      <c r="I1751" s="96"/>
      <c r="J1751" s="97"/>
    </row>
    <row r="1752" spans="1:10" ht="12.6" x14ac:dyDescent="0.25">
      <c r="A1752" s="95"/>
      <c r="B1752" s="97"/>
      <c r="C1752" s="97"/>
      <c r="D1752" s="96"/>
      <c r="E1752" s="96"/>
      <c r="F1752" s="97"/>
      <c r="G1752" s="97"/>
      <c r="H1752" s="96"/>
      <c r="I1752" s="96"/>
      <c r="J1752" s="97"/>
    </row>
    <row r="1753" spans="1:10" ht="12.6" x14ac:dyDescent="0.25">
      <c r="A1753" s="95"/>
      <c r="B1753" s="97"/>
      <c r="C1753" s="97"/>
      <c r="D1753" s="96"/>
      <c r="E1753" s="96"/>
      <c r="F1753" s="97"/>
      <c r="G1753" s="97"/>
      <c r="H1753" s="96"/>
      <c r="I1753" s="96"/>
      <c r="J1753" s="97"/>
    </row>
    <row r="1754" spans="1:10" ht="12.6" x14ac:dyDescent="0.25">
      <c r="A1754" s="95"/>
      <c r="B1754" s="97"/>
      <c r="C1754" s="97"/>
      <c r="D1754" s="96"/>
      <c r="E1754" s="96"/>
      <c r="F1754" s="97"/>
      <c r="G1754" s="97"/>
      <c r="H1754" s="96"/>
      <c r="I1754" s="96"/>
      <c r="J1754" s="97"/>
    </row>
    <row r="1755" spans="1:10" ht="12.6" x14ac:dyDescent="0.25">
      <c r="A1755" s="95"/>
      <c r="B1755" s="97"/>
      <c r="C1755" s="97"/>
      <c r="D1755" s="96"/>
      <c r="E1755" s="96"/>
      <c r="F1755" s="97"/>
      <c r="G1755" s="97"/>
      <c r="H1755" s="96"/>
      <c r="I1755" s="96"/>
      <c r="J1755" s="97"/>
    </row>
    <row r="1756" spans="1:10" ht="12.6" x14ac:dyDescent="0.25">
      <c r="A1756" s="95"/>
      <c r="B1756" s="97"/>
      <c r="C1756" s="97"/>
      <c r="D1756" s="96"/>
      <c r="E1756" s="96"/>
      <c r="F1756" s="97"/>
      <c r="G1756" s="97"/>
      <c r="H1756" s="96"/>
      <c r="I1756" s="96"/>
      <c r="J1756" s="97"/>
    </row>
    <row r="1757" spans="1:10" ht="12.6" x14ac:dyDescent="0.25">
      <c r="A1757" s="95"/>
      <c r="B1757" s="97"/>
      <c r="C1757" s="97"/>
      <c r="D1757" s="96"/>
      <c r="E1757" s="96"/>
      <c r="F1757" s="97"/>
      <c r="G1757" s="97"/>
      <c r="H1757" s="96"/>
      <c r="I1757" s="96"/>
      <c r="J1757" s="97"/>
    </row>
    <row r="1758" spans="1:10" ht="12.6" x14ac:dyDescent="0.25">
      <c r="A1758" s="95"/>
      <c r="B1758" s="97"/>
      <c r="C1758" s="97"/>
      <c r="D1758" s="96"/>
      <c r="E1758" s="96"/>
      <c r="F1758" s="97"/>
      <c r="G1758" s="97"/>
      <c r="H1758" s="96"/>
      <c r="I1758" s="96"/>
      <c r="J1758" s="97"/>
    </row>
    <row r="1759" spans="1:10" ht="12.6" x14ac:dyDescent="0.25">
      <c r="A1759" s="95"/>
      <c r="B1759" s="97"/>
      <c r="C1759" s="97"/>
      <c r="D1759" s="96"/>
      <c r="E1759" s="96"/>
      <c r="F1759" s="97"/>
      <c r="G1759" s="97"/>
      <c r="H1759" s="96"/>
      <c r="I1759" s="96"/>
      <c r="J1759" s="97"/>
    </row>
    <row r="1760" spans="1:10" ht="12.6" x14ac:dyDescent="0.25">
      <c r="A1760" s="95"/>
      <c r="B1760" s="97"/>
      <c r="C1760" s="97"/>
      <c r="D1760" s="96"/>
      <c r="E1760" s="96"/>
      <c r="F1760" s="97"/>
      <c r="G1760" s="97"/>
      <c r="H1760" s="96"/>
      <c r="I1760" s="96"/>
      <c r="J1760" s="97"/>
    </row>
    <row r="1761" spans="1:10" ht="12.6" x14ac:dyDescent="0.25">
      <c r="A1761" s="95"/>
      <c r="B1761" s="97"/>
      <c r="C1761" s="97"/>
      <c r="D1761" s="96"/>
      <c r="E1761" s="96"/>
      <c r="F1761" s="97"/>
      <c r="G1761" s="97"/>
      <c r="H1761" s="96"/>
      <c r="I1761" s="96"/>
      <c r="J1761" s="97"/>
    </row>
    <row r="1762" spans="1:10" ht="12.6" x14ac:dyDescent="0.25">
      <c r="A1762" s="95"/>
      <c r="B1762" s="97"/>
      <c r="C1762" s="97"/>
      <c r="D1762" s="96"/>
      <c r="E1762" s="96"/>
      <c r="F1762" s="97"/>
      <c r="G1762" s="97"/>
      <c r="H1762" s="96"/>
      <c r="I1762" s="96"/>
      <c r="J1762" s="97"/>
    </row>
    <row r="1763" spans="1:10" ht="12.6" x14ac:dyDescent="0.25">
      <c r="A1763" s="95"/>
      <c r="B1763" s="97"/>
      <c r="C1763" s="97"/>
      <c r="D1763" s="96"/>
      <c r="E1763" s="96"/>
      <c r="F1763" s="97"/>
      <c r="G1763" s="97"/>
      <c r="H1763" s="96"/>
      <c r="I1763" s="96"/>
      <c r="J1763" s="97"/>
    </row>
    <row r="1764" spans="1:10" ht="12.6" x14ac:dyDescent="0.25">
      <c r="A1764" s="95"/>
      <c r="B1764" s="97"/>
      <c r="C1764" s="97"/>
      <c r="D1764" s="96"/>
      <c r="E1764" s="96"/>
      <c r="F1764" s="97"/>
      <c r="G1764" s="97"/>
      <c r="H1764" s="96"/>
      <c r="I1764" s="96"/>
      <c r="J1764" s="97"/>
    </row>
    <row r="1765" spans="1:10" ht="12.6" x14ac:dyDescent="0.25">
      <c r="A1765" s="95"/>
      <c r="B1765" s="97"/>
      <c r="C1765" s="97"/>
      <c r="D1765" s="96"/>
      <c r="E1765" s="96"/>
      <c r="F1765" s="97"/>
      <c r="G1765" s="97"/>
      <c r="H1765" s="96"/>
      <c r="I1765" s="96"/>
      <c r="J1765" s="97"/>
    </row>
    <row r="1766" spans="1:10" ht="12.6" x14ac:dyDescent="0.25">
      <c r="A1766" s="95"/>
      <c r="B1766" s="97"/>
      <c r="C1766" s="97"/>
      <c r="D1766" s="96"/>
      <c r="E1766" s="96"/>
      <c r="F1766" s="97"/>
      <c r="G1766" s="97"/>
      <c r="H1766" s="96"/>
      <c r="I1766" s="96"/>
      <c r="J1766" s="97"/>
    </row>
    <row r="1767" spans="1:10" ht="12.6" x14ac:dyDescent="0.25">
      <c r="A1767" s="95"/>
      <c r="B1767" s="97"/>
      <c r="C1767" s="97"/>
      <c r="D1767" s="96"/>
      <c r="E1767" s="96"/>
      <c r="F1767" s="97"/>
      <c r="G1767" s="97"/>
      <c r="H1767" s="96"/>
      <c r="I1767" s="96"/>
      <c r="J1767" s="97"/>
    </row>
    <row r="1768" spans="1:10" ht="12.6" x14ac:dyDescent="0.25">
      <c r="A1768" s="95"/>
      <c r="B1768" s="97"/>
      <c r="C1768" s="97"/>
      <c r="D1768" s="96"/>
      <c r="E1768" s="96"/>
      <c r="F1768" s="97"/>
      <c r="G1768" s="97"/>
      <c r="H1768" s="96"/>
      <c r="I1768" s="96"/>
      <c r="J1768" s="97"/>
    </row>
    <row r="1769" spans="1:10" ht="12.6" x14ac:dyDescent="0.25">
      <c r="A1769" s="95"/>
      <c r="B1769" s="97"/>
      <c r="C1769" s="97"/>
      <c r="D1769" s="96"/>
      <c r="E1769" s="96"/>
      <c r="F1769" s="97"/>
      <c r="G1769" s="97"/>
      <c r="H1769" s="96"/>
      <c r="I1769" s="96"/>
      <c r="J1769" s="97"/>
    </row>
    <row r="1770" spans="1:10" ht="12.6" x14ac:dyDescent="0.25">
      <c r="A1770" s="95"/>
      <c r="B1770" s="97"/>
      <c r="C1770" s="97"/>
      <c r="D1770" s="96"/>
      <c r="E1770" s="96"/>
      <c r="F1770" s="97"/>
      <c r="G1770" s="97"/>
      <c r="H1770" s="96"/>
      <c r="I1770" s="96"/>
      <c r="J1770" s="97"/>
    </row>
    <row r="1771" spans="1:10" ht="12.6" x14ac:dyDescent="0.25">
      <c r="A1771" s="95"/>
      <c r="B1771" s="97"/>
      <c r="C1771" s="97"/>
      <c r="D1771" s="96"/>
      <c r="E1771" s="96"/>
      <c r="F1771" s="97"/>
      <c r="G1771" s="97"/>
      <c r="H1771" s="96"/>
      <c r="I1771" s="96"/>
      <c r="J1771" s="97"/>
    </row>
    <row r="1772" spans="1:10" ht="12.6" x14ac:dyDescent="0.25">
      <c r="A1772" s="95"/>
      <c r="B1772" s="97"/>
      <c r="C1772" s="97"/>
      <c r="D1772" s="96"/>
      <c r="E1772" s="96"/>
      <c r="F1772" s="97"/>
      <c r="G1772" s="97"/>
      <c r="H1772" s="96"/>
      <c r="I1772" s="96"/>
      <c r="J1772" s="97"/>
    </row>
    <row r="1773" spans="1:10" ht="12.6" x14ac:dyDescent="0.25">
      <c r="A1773" s="95"/>
      <c r="B1773" s="97"/>
      <c r="C1773" s="97"/>
      <c r="D1773" s="96"/>
      <c r="E1773" s="96"/>
      <c r="F1773" s="97"/>
      <c r="G1773" s="97"/>
      <c r="H1773" s="96"/>
      <c r="I1773" s="96"/>
      <c r="J1773" s="97"/>
    </row>
    <row r="1774" spans="1:10" ht="12.6" x14ac:dyDescent="0.25">
      <c r="A1774" s="95"/>
      <c r="B1774" s="97"/>
      <c r="C1774" s="97"/>
      <c r="D1774" s="96"/>
      <c r="E1774" s="96"/>
      <c r="F1774" s="97"/>
      <c r="G1774" s="97"/>
      <c r="H1774" s="96"/>
      <c r="I1774" s="96"/>
      <c r="J1774" s="97"/>
    </row>
    <row r="1775" spans="1:10" ht="12.6" x14ac:dyDescent="0.25">
      <c r="A1775" s="95"/>
      <c r="B1775" s="97"/>
      <c r="C1775" s="97"/>
      <c r="D1775" s="96"/>
      <c r="E1775" s="96"/>
      <c r="F1775" s="97"/>
      <c r="G1775" s="97"/>
      <c r="H1775" s="96"/>
      <c r="I1775" s="96"/>
      <c r="J1775" s="97"/>
    </row>
    <row r="1776" spans="1:10" ht="12.6" x14ac:dyDescent="0.25">
      <c r="A1776" s="95"/>
      <c r="B1776" s="97"/>
      <c r="C1776" s="97"/>
      <c r="D1776" s="96"/>
      <c r="E1776" s="96"/>
      <c r="F1776" s="97"/>
      <c r="G1776" s="97"/>
      <c r="H1776" s="96"/>
      <c r="I1776" s="96"/>
      <c r="J1776" s="97"/>
    </row>
    <row r="1777" spans="1:10" ht="12.6" x14ac:dyDescent="0.25">
      <c r="A1777" s="95"/>
      <c r="B1777" s="97"/>
      <c r="C1777" s="97"/>
      <c r="D1777" s="96"/>
      <c r="E1777" s="96"/>
      <c r="F1777" s="97"/>
      <c r="G1777" s="97"/>
      <c r="H1777" s="96"/>
      <c r="I1777" s="96"/>
      <c r="J1777" s="97"/>
    </row>
    <row r="1778" spans="1:10" ht="12.6" x14ac:dyDescent="0.25">
      <c r="A1778" s="95"/>
      <c r="B1778" s="97"/>
      <c r="C1778" s="97"/>
      <c r="D1778" s="96"/>
      <c r="E1778" s="96"/>
      <c r="F1778" s="97"/>
      <c r="G1778" s="97"/>
      <c r="H1778" s="96"/>
      <c r="I1778" s="96"/>
      <c r="J1778" s="97"/>
    </row>
    <row r="1779" spans="1:10" ht="12.6" x14ac:dyDescent="0.25">
      <c r="A1779" s="95"/>
      <c r="B1779" s="97"/>
      <c r="C1779" s="97"/>
      <c r="D1779" s="96"/>
      <c r="E1779" s="96"/>
      <c r="F1779" s="97"/>
      <c r="G1779" s="97"/>
      <c r="H1779" s="96"/>
      <c r="I1779" s="96"/>
      <c r="J1779" s="97"/>
    </row>
    <row r="1780" spans="1:10" ht="12.6" x14ac:dyDescent="0.25">
      <c r="A1780" s="95"/>
      <c r="B1780" s="97"/>
      <c r="C1780" s="97"/>
      <c r="D1780" s="96"/>
      <c r="E1780" s="96"/>
      <c r="F1780" s="97"/>
      <c r="G1780" s="97"/>
      <c r="H1780" s="96"/>
      <c r="I1780" s="96"/>
      <c r="J1780" s="97"/>
    </row>
    <row r="1781" spans="1:10" ht="12.6" x14ac:dyDescent="0.25">
      <c r="A1781" s="95"/>
      <c r="B1781" s="97"/>
      <c r="C1781" s="97"/>
      <c r="D1781" s="96"/>
      <c r="E1781" s="96"/>
      <c r="F1781" s="97"/>
      <c r="G1781" s="97"/>
      <c r="H1781" s="96"/>
      <c r="I1781" s="96"/>
      <c r="J1781" s="97"/>
    </row>
    <row r="1782" spans="1:10" ht="12.6" x14ac:dyDescent="0.25">
      <c r="A1782" s="95"/>
      <c r="B1782" s="97"/>
      <c r="C1782" s="97"/>
      <c r="D1782" s="96"/>
      <c r="E1782" s="96"/>
      <c r="F1782" s="97"/>
      <c r="G1782" s="97"/>
      <c r="H1782" s="96"/>
      <c r="I1782" s="96"/>
      <c r="J1782" s="97"/>
    </row>
    <row r="1783" spans="1:10" ht="12.6" x14ac:dyDescent="0.25">
      <c r="A1783" s="95"/>
      <c r="B1783" s="97"/>
      <c r="C1783" s="97"/>
      <c r="D1783" s="96"/>
      <c r="E1783" s="96"/>
      <c r="F1783" s="97"/>
      <c r="G1783" s="97"/>
      <c r="H1783" s="96"/>
      <c r="I1783" s="96"/>
      <c r="J1783" s="97"/>
    </row>
    <row r="1784" spans="1:10" ht="12.6" x14ac:dyDescent="0.25">
      <c r="A1784" s="95"/>
      <c r="B1784" s="97"/>
      <c r="C1784" s="97"/>
      <c r="D1784" s="96"/>
      <c r="E1784" s="96"/>
      <c r="F1784" s="97"/>
      <c r="G1784" s="97"/>
      <c r="H1784" s="96"/>
      <c r="I1784" s="96"/>
      <c r="J1784" s="97"/>
    </row>
    <row r="1785" spans="1:10" ht="12.6" x14ac:dyDescent="0.25">
      <c r="A1785" s="95"/>
      <c r="B1785" s="97"/>
      <c r="C1785" s="97"/>
      <c r="D1785" s="96"/>
      <c r="E1785" s="96"/>
      <c r="F1785" s="97"/>
      <c r="G1785" s="97"/>
      <c r="H1785" s="96"/>
      <c r="I1785" s="96"/>
      <c r="J1785" s="97"/>
    </row>
    <row r="1786" spans="1:10" ht="12.6" x14ac:dyDescent="0.25">
      <c r="A1786" s="95"/>
      <c r="B1786" s="97"/>
      <c r="C1786" s="97"/>
      <c r="D1786" s="96"/>
      <c r="E1786" s="96"/>
      <c r="F1786" s="97"/>
      <c r="G1786" s="97"/>
      <c r="H1786" s="96"/>
      <c r="I1786" s="96"/>
      <c r="J1786" s="97"/>
    </row>
    <row r="1787" spans="1:10" ht="12.6" x14ac:dyDescent="0.25">
      <c r="A1787" s="95"/>
      <c r="B1787" s="97"/>
      <c r="C1787" s="97"/>
      <c r="D1787" s="96"/>
      <c r="E1787" s="96"/>
      <c r="F1787" s="97"/>
      <c r="G1787" s="97"/>
      <c r="H1787" s="96"/>
      <c r="I1787" s="96"/>
      <c r="J1787" s="97"/>
    </row>
    <row r="1788" spans="1:10" ht="12.6" x14ac:dyDescent="0.25">
      <c r="A1788" s="95"/>
      <c r="B1788" s="97"/>
      <c r="C1788" s="97"/>
      <c r="D1788" s="96"/>
      <c r="E1788" s="96"/>
      <c r="F1788" s="97"/>
      <c r="G1788" s="97"/>
      <c r="H1788" s="96"/>
      <c r="I1788" s="96"/>
      <c r="J1788" s="97"/>
    </row>
    <row r="1789" spans="1:10" ht="12.6" x14ac:dyDescent="0.25">
      <c r="A1789" s="95"/>
      <c r="B1789" s="97"/>
      <c r="C1789" s="97"/>
      <c r="D1789" s="96"/>
      <c r="E1789" s="96"/>
      <c r="F1789" s="97"/>
      <c r="G1789" s="97"/>
      <c r="H1789" s="96"/>
      <c r="I1789" s="96"/>
      <c r="J1789" s="97"/>
    </row>
    <row r="1790" spans="1:10" ht="12.6" x14ac:dyDescent="0.25">
      <c r="A1790" s="95"/>
      <c r="B1790" s="97"/>
      <c r="C1790" s="97"/>
      <c r="D1790" s="96"/>
      <c r="E1790" s="96"/>
      <c r="F1790" s="97"/>
      <c r="G1790" s="97"/>
      <c r="H1790" s="96"/>
      <c r="I1790" s="96"/>
      <c r="J1790" s="97"/>
    </row>
    <row r="1791" spans="1:10" ht="12.6" x14ac:dyDescent="0.25">
      <c r="A1791" s="95"/>
      <c r="B1791" s="97"/>
      <c r="C1791" s="97"/>
      <c r="D1791" s="96"/>
      <c r="E1791" s="96"/>
      <c r="F1791" s="97"/>
      <c r="G1791" s="97"/>
      <c r="H1791" s="96"/>
      <c r="I1791" s="96"/>
      <c r="J1791" s="97"/>
    </row>
    <row r="1792" spans="1:10" ht="12.6" x14ac:dyDescent="0.25">
      <c r="A1792" s="95"/>
      <c r="B1792" s="97"/>
      <c r="C1792" s="97"/>
      <c r="D1792" s="96"/>
      <c r="E1792" s="96"/>
      <c r="F1792" s="97"/>
      <c r="G1792" s="97"/>
      <c r="H1792" s="96"/>
      <c r="I1792" s="96"/>
      <c r="J1792" s="97"/>
    </row>
    <row r="1793" spans="1:10" ht="12.6" x14ac:dyDescent="0.25">
      <c r="A1793" s="95"/>
      <c r="B1793" s="97"/>
      <c r="C1793" s="97"/>
      <c r="D1793" s="96"/>
      <c r="E1793" s="96"/>
      <c r="F1793" s="97"/>
      <c r="G1793" s="97"/>
      <c r="H1793" s="96"/>
      <c r="I1793" s="96"/>
      <c r="J1793" s="97"/>
    </row>
    <row r="1794" spans="1:10" ht="12.6" x14ac:dyDescent="0.25">
      <c r="A1794" s="95"/>
      <c r="B1794" s="97"/>
      <c r="C1794" s="97"/>
      <c r="D1794" s="96"/>
      <c r="E1794" s="96"/>
      <c r="F1794" s="97"/>
      <c r="G1794" s="97"/>
      <c r="H1794" s="96"/>
      <c r="I1794" s="96"/>
      <c r="J1794" s="97"/>
    </row>
    <row r="1795" spans="1:10" ht="12.6" x14ac:dyDescent="0.25">
      <c r="A1795" s="95"/>
      <c r="B1795" s="97"/>
      <c r="C1795" s="97"/>
      <c r="D1795" s="96"/>
      <c r="E1795" s="96"/>
      <c r="F1795" s="97"/>
      <c r="G1795" s="97"/>
      <c r="H1795" s="96"/>
      <c r="I1795" s="96"/>
      <c r="J1795" s="97"/>
    </row>
    <row r="1796" spans="1:10" ht="12.6" x14ac:dyDescent="0.25">
      <c r="A1796" s="95"/>
      <c r="B1796" s="97"/>
      <c r="C1796" s="97"/>
      <c r="D1796" s="96"/>
      <c r="E1796" s="96"/>
      <c r="F1796" s="97"/>
      <c r="G1796" s="97"/>
      <c r="H1796" s="96"/>
      <c r="I1796" s="96"/>
      <c r="J1796" s="97"/>
    </row>
    <row r="1797" spans="1:10" ht="12.6" x14ac:dyDescent="0.25">
      <c r="A1797" s="95"/>
      <c r="B1797" s="97"/>
      <c r="C1797" s="97"/>
      <c r="D1797" s="96"/>
      <c r="E1797" s="96"/>
      <c r="F1797" s="97"/>
      <c r="G1797" s="97"/>
      <c r="H1797" s="96"/>
      <c r="I1797" s="96"/>
      <c r="J1797" s="97"/>
    </row>
    <row r="1798" spans="1:10" ht="12.6" x14ac:dyDescent="0.25">
      <c r="A1798" s="95"/>
      <c r="B1798" s="97"/>
      <c r="C1798" s="97"/>
      <c r="D1798" s="96"/>
      <c r="E1798" s="96"/>
      <c r="F1798" s="97"/>
      <c r="G1798" s="97"/>
      <c r="H1798" s="96"/>
      <c r="I1798" s="96"/>
      <c r="J1798" s="97"/>
    </row>
    <row r="1799" spans="1:10" ht="12.6" x14ac:dyDescent="0.25">
      <c r="A1799" s="95"/>
      <c r="B1799" s="97"/>
      <c r="C1799" s="97"/>
      <c r="D1799" s="96"/>
      <c r="E1799" s="96"/>
      <c r="F1799" s="97"/>
      <c r="G1799" s="97"/>
      <c r="H1799" s="96"/>
      <c r="I1799" s="96"/>
      <c r="J1799" s="97"/>
    </row>
    <row r="1800" spans="1:10" ht="12.6" x14ac:dyDescent="0.25">
      <c r="A1800" s="95"/>
      <c r="B1800" s="97"/>
      <c r="C1800" s="97"/>
      <c r="D1800" s="96"/>
      <c r="E1800" s="96"/>
      <c r="F1800" s="97"/>
      <c r="G1800" s="97"/>
      <c r="H1800" s="96"/>
      <c r="I1800" s="96"/>
      <c r="J1800" s="97"/>
    </row>
    <row r="1801" spans="1:10" ht="12.6" x14ac:dyDescent="0.25">
      <c r="A1801" s="95"/>
      <c r="B1801" s="97"/>
      <c r="C1801" s="97"/>
      <c r="D1801" s="96"/>
      <c r="E1801" s="96"/>
      <c r="F1801" s="97"/>
      <c r="G1801" s="97"/>
      <c r="H1801" s="96"/>
      <c r="I1801" s="96"/>
      <c r="J1801" s="97"/>
    </row>
    <row r="1802" spans="1:10" ht="12.6" x14ac:dyDescent="0.25">
      <c r="A1802" s="95"/>
      <c r="B1802" s="97"/>
      <c r="C1802" s="97"/>
      <c r="D1802" s="96"/>
      <c r="E1802" s="96"/>
      <c r="F1802" s="97"/>
      <c r="G1802" s="97"/>
      <c r="H1802" s="96"/>
      <c r="I1802" s="96"/>
      <c r="J1802" s="97"/>
    </row>
    <row r="1803" spans="1:10" ht="12.6" x14ac:dyDescent="0.25">
      <c r="A1803" s="95"/>
      <c r="B1803" s="97"/>
      <c r="C1803" s="97"/>
      <c r="D1803" s="96"/>
      <c r="E1803" s="96"/>
      <c r="F1803" s="97"/>
      <c r="G1803" s="97"/>
      <c r="H1803" s="96"/>
      <c r="I1803" s="96"/>
      <c r="J1803" s="97"/>
    </row>
    <row r="1804" spans="1:10" ht="12.6" x14ac:dyDescent="0.25">
      <c r="A1804" s="95"/>
      <c r="B1804" s="97"/>
      <c r="C1804" s="97"/>
      <c r="D1804" s="96"/>
      <c r="E1804" s="96"/>
      <c r="F1804" s="97"/>
      <c r="G1804" s="97"/>
      <c r="H1804" s="96"/>
      <c r="I1804" s="96"/>
      <c r="J1804" s="97"/>
    </row>
    <row r="1805" spans="1:10" ht="12.6" x14ac:dyDescent="0.25">
      <c r="A1805" s="95"/>
      <c r="B1805" s="97"/>
      <c r="C1805" s="97"/>
      <c r="D1805" s="96"/>
      <c r="E1805" s="96"/>
      <c r="F1805" s="97"/>
      <c r="G1805" s="97"/>
      <c r="H1805" s="96"/>
      <c r="I1805" s="96"/>
      <c r="J1805" s="97"/>
    </row>
    <row r="1806" spans="1:10" ht="12.6" x14ac:dyDescent="0.25">
      <c r="A1806" s="95"/>
      <c r="B1806" s="97"/>
      <c r="C1806" s="97"/>
      <c r="D1806" s="96"/>
      <c r="E1806" s="96"/>
      <c r="F1806" s="97"/>
      <c r="G1806" s="97"/>
      <c r="H1806" s="96"/>
      <c r="I1806" s="96"/>
      <c r="J1806" s="97"/>
    </row>
    <row r="1807" spans="1:10" ht="12.6" x14ac:dyDescent="0.25">
      <c r="A1807" s="95"/>
      <c r="B1807" s="97"/>
      <c r="C1807" s="97"/>
      <c r="D1807" s="96"/>
      <c r="E1807" s="96"/>
      <c r="F1807" s="97"/>
      <c r="G1807" s="97"/>
      <c r="H1807" s="96"/>
      <c r="I1807" s="96"/>
      <c r="J1807" s="97"/>
    </row>
    <row r="1808" spans="1:10" ht="12.6" x14ac:dyDescent="0.25">
      <c r="A1808" s="95"/>
      <c r="B1808" s="97"/>
      <c r="C1808" s="97"/>
      <c r="D1808" s="96"/>
      <c r="E1808" s="96"/>
      <c r="F1808" s="97"/>
      <c r="G1808" s="97"/>
      <c r="H1808" s="96"/>
      <c r="I1808" s="96"/>
      <c r="J1808" s="97"/>
    </row>
    <row r="1809" spans="1:10" ht="12.6" x14ac:dyDescent="0.25">
      <c r="A1809" s="95"/>
      <c r="B1809" s="97"/>
      <c r="C1809" s="97"/>
      <c r="D1809" s="96"/>
      <c r="E1809" s="96"/>
      <c r="F1809" s="97"/>
      <c r="G1809" s="97"/>
      <c r="H1809" s="96"/>
      <c r="I1809" s="96"/>
      <c r="J1809" s="97"/>
    </row>
    <row r="1810" spans="1:10" ht="12.6" x14ac:dyDescent="0.25">
      <c r="A1810" s="95"/>
      <c r="B1810" s="97"/>
      <c r="C1810" s="97"/>
      <c r="D1810" s="96"/>
      <c r="E1810" s="96"/>
      <c r="F1810" s="97"/>
      <c r="G1810" s="97"/>
      <c r="H1810" s="96"/>
      <c r="I1810" s="96"/>
      <c r="J1810" s="97"/>
    </row>
    <row r="1811" spans="1:10" ht="12.6" x14ac:dyDescent="0.25">
      <c r="A1811" s="95"/>
      <c r="B1811" s="97"/>
      <c r="C1811" s="97"/>
      <c r="D1811" s="96"/>
      <c r="E1811" s="96"/>
      <c r="F1811" s="97"/>
      <c r="G1811" s="97"/>
      <c r="H1811" s="96"/>
      <c r="I1811" s="96"/>
      <c r="J1811" s="97"/>
    </row>
    <row r="1812" spans="1:10" ht="12.6" x14ac:dyDescent="0.25">
      <c r="A1812" s="95"/>
      <c r="B1812" s="97"/>
      <c r="C1812" s="97"/>
      <c r="D1812" s="96"/>
      <c r="E1812" s="96"/>
      <c r="F1812" s="97"/>
      <c r="G1812" s="97"/>
      <c r="H1812" s="96"/>
      <c r="I1812" s="96"/>
      <c r="J1812" s="97"/>
    </row>
    <row r="1813" spans="1:10" ht="12.6" x14ac:dyDescent="0.25">
      <c r="A1813" s="95"/>
      <c r="B1813" s="97"/>
      <c r="C1813" s="97"/>
      <c r="D1813" s="96"/>
      <c r="E1813" s="96"/>
      <c r="F1813" s="97"/>
      <c r="G1813" s="97"/>
      <c r="H1813" s="96"/>
      <c r="I1813" s="96"/>
      <c r="J1813" s="97"/>
    </row>
    <row r="1814" spans="1:10" ht="12.6" x14ac:dyDescent="0.25">
      <c r="A1814" s="95"/>
      <c r="B1814" s="97"/>
      <c r="C1814" s="97"/>
      <c r="D1814" s="96"/>
      <c r="E1814" s="96"/>
      <c r="F1814" s="97"/>
      <c r="G1814" s="97"/>
      <c r="H1814" s="96"/>
      <c r="I1814" s="96"/>
      <c r="J1814" s="97"/>
    </row>
    <row r="1815" spans="1:10" ht="12.6" x14ac:dyDescent="0.25">
      <c r="A1815" s="95"/>
      <c r="B1815" s="97"/>
      <c r="C1815" s="97"/>
      <c r="D1815" s="96"/>
      <c r="E1815" s="96"/>
      <c r="F1815" s="97"/>
      <c r="G1815" s="97"/>
      <c r="H1815" s="96"/>
      <c r="I1815" s="96"/>
      <c r="J1815" s="97"/>
    </row>
    <row r="1816" spans="1:10" ht="12.6" x14ac:dyDescent="0.25">
      <c r="A1816" s="95"/>
      <c r="B1816" s="97"/>
      <c r="C1816" s="97"/>
      <c r="D1816" s="96"/>
      <c r="E1816" s="96"/>
      <c r="F1816" s="97"/>
      <c r="G1816" s="97"/>
      <c r="H1816" s="96"/>
      <c r="I1816" s="96"/>
      <c r="J1816" s="97"/>
    </row>
    <row r="1817" spans="1:10" ht="12.6" x14ac:dyDescent="0.25">
      <c r="A1817" s="95"/>
      <c r="B1817" s="97"/>
      <c r="C1817" s="97"/>
      <c r="D1817" s="96"/>
      <c r="E1817" s="96"/>
      <c r="F1817" s="97"/>
      <c r="G1817" s="97"/>
      <c r="H1817" s="96"/>
      <c r="I1817" s="96"/>
      <c r="J1817" s="97"/>
    </row>
    <row r="1818" spans="1:10" ht="12.6" x14ac:dyDescent="0.25">
      <c r="A1818" s="95"/>
      <c r="B1818" s="97"/>
      <c r="C1818" s="97"/>
      <c r="D1818" s="96"/>
      <c r="E1818" s="96"/>
      <c r="F1818" s="97"/>
      <c r="G1818" s="97"/>
      <c r="H1818" s="96"/>
      <c r="I1818" s="96"/>
      <c r="J1818" s="97"/>
    </row>
    <row r="1819" spans="1:10" ht="12.6" x14ac:dyDescent="0.25">
      <c r="A1819" s="95"/>
      <c r="B1819" s="97"/>
      <c r="C1819" s="97"/>
      <c r="D1819" s="96"/>
      <c r="E1819" s="96"/>
      <c r="F1819" s="97"/>
      <c r="G1819" s="97"/>
      <c r="H1819" s="96"/>
      <c r="I1819" s="96"/>
      <c r="J1819" s="97"/>
    </row>
    <row r="1820" spans="1:10" ht="12.6" x14ac:dyDescent="0.25">
      <c r="A1820" s="95"/>
      <c r="B1820" s="97"/>
      <c r="C1820" s="97"/>
      <c r="D1820" s="96"/>
      <c r="E1820" s="96"/>
      <c r="F1820" s="97"/>
      <c r="G1820" s="97"/>
      <c r="H1820" s="96"/>
      <c r="I1820" s="96"/>
      <c r="J1820" s="97"/>
    </row>
    <row r="1821" spans="1:10" ht="12.6" x14ac:dyDescent="0.25">
      <c r="A1821" s="95"/>
      <c r="B1821" s="97"/>
      <c r="C1821" s="97"/>
      <c r="D1821" s="96"/>
      <c r="E1821" s="96"/>
      <c r="F1821" s="97"/>
      <c r="G1821" s="97"/>
      <c r="H1821" s="96"/>
      <c r="I1821" s="96"/>
      <c r="J1821" s="97"/>
    </row>
    <row r="1822" spans="1:10" ht="12.6" x14ac:dyDescent="0.25">
      <c r="A1822" s="95"/>
      <c r="B1822" s="97"/>
      <c r="C1822" s="97"/>
      <c r="D1822" s="96"/>
      <c r="E1822" s="96"/>
      <c r="F1822" s="97"/>
      <c r="G1822" s="97"/>
      <c r="H1822" s="96"/>
      <c r="I1822" s="96"/>
      <c r="J1822" s="97"/>
    </row>
    <row r="1823" spans="1:10" ht="12.6" x14ac:dyDescent="0.25">
      <c r="A1823" s="95"/>
      <c r="B1823" s="97"/>
      <c r="C1823" s="97"/>
      <c r="D1823" s="96"/>
      <c r="E1823" s="96"/>
      <c r="F1823" s="97"/>
      <c r="G1823" s="97"/>
      <c r="H1823" s="96"/>
      <c r="I1823" s="96"/>
      <c r="J1823" s="97"/>
    </row>
    <row r="1824" spans="1:10" ht="12.6" x14ac:dyDescent="0.25">
      <c r="A1824" s="95"/>
      <c r="B1824" s="97"/>
      <c r="C1824" s="97"/>
      <c r="D1824" s="96"/>
      <c r="E1824" s="96"/>
      <c r="F1824" s="97"/>
      <c r="G1824" s="97"/>
      <c r="H1824" s="96"/>
      <c r="I1824" s="96"/>
      <c r="J1824" s="97"/>
    </row>
    <row r="1825" spans="1:10" ht="12.6" x14ac:dyDescent="0.25">
      <c r="A1825" s="95"/>
      <c r="B1825" s="97"/>
      <c r="C1825" s="97"/>
      <c r="D1825" s="96"/>
      <c r="E1825" s="96"/>
      <c r="F1825" s="97"/>
      <c r="G1825" s="97"/>
      <c r="H1825" s="96"/>
      <c r="I1825" s="96"/>
      <c r="J1825" s="97"/>
    </row>
    <row r="1826" spans="1:10" ht="12.6" x14ac:dyDescent="0.25">
      <c r="A1826" s="95"/>
      <c r="B1826" s="97"/>
      <c r="C1826" s="97"/>
      <c r="D1826" s="96"/>
      <c r="E1826" s="96"/>
      <c r="F1826" s="97"/>
      <c r="G1826" s="97"/>
      <c r="H1826" s="96"/>
      <c r="I1826" s="96"/>
      <c r="J1826" s="97"/>
    </row>
    <row r="1827" spans="1:10" ht="12.6" x14ac:dyDescent="0.25">
      <c r="A1827" s="95"/>
      <c r="B1827" s="97"/>
      <c r="C1827" s="97"/>
      <c r="D1827" s="96"/>
      <c r="E1827" s="96"/>
      <c r="F1827" s="97"/>
      <c r="G1827" s="97"/>
      <c r="H1827" s="96"/>
      <c r="I1827" s="96"/>
      <c r="J1827" s="97"/>
    </row>
    <row r="1828" spans="1:10" ht="12.6" x14ac:dyDescent="0.25">
      <c r="A1828" s="95"/>
      <c r="B1828" s="97"/>
      <c r="C1828" s="97"/>
      <c r="D1828" s="96"/>
      <c r="E1828" s="96"/>
      <c r="F1828" s="97"/>
      <c r="G1828" s="97"/>
      <c r="H1828" s="96"/>
      <c r="I1828" s="96"/>
      <c r="J1828" s="97"/>
    </row>
    <row r="1829" spans="1:10" ht="12.6" x14ac:dyDescent="0.25">
      <c r="A1829" s="95"/>
      <c r="B1829" s="97"/>
      <c r="C1829" s="97"/>
      <c r="D1829" s="96"/>
      <c r="E1829" s="96"/>
      <c r="F1829" s="97"/>
      <c r="G1829" s="97"/>
      <c r="H1829" s="96"/>
      <c r="I1829" s="96"/>
      <c r="J1829" s="97"/>
    </row>
    <row r="1830" spans="1:10" ht="12.6" x14ac:dyDescent="0.25">
      <c r="A1830" s="95"/>
      <c r="B1830" s="97"/>
      <c r="C1830" s="97"/>
      <c r="D1830" s="96"/>
      <c r="E1830" s="96"/>
      <c r="F1830" s="97"/>
      <c r="G1830" s="97"/>
      <c r="H1830" s="96"/>
      <c r="I1830" s="96"/>
      <c r="J1830" s="97"/>
    </row>
    <row r="1831" spans="1:10" ht="12.6" x14ac:dyDescent="0.25">
      <c r="A1831" s="95"/>
      <c r="B1831" s="97"/>
      <c r="C1831" s="97"/>
      <c r="D1831" s="96"/>
      <c r="E1831" s="96"/>
      <c r="F1831" s="97"/>
      <c r="G1831" s="97"/>
      <c r="H1831" s="96"/>
      <c r="I1831" s="96"/>
      <c r="J1831" s="97"/>
    </row>
    <row r="1832" spans="1:10" ht="12.6" x14ac:dyDescent="0.25">
      <c r="A1832" s="95"/>
      <c r="B1832" s="97"/>
      <c r="C1832" s="97"/>
      <c r="D1832" s="96"/>
      <c r="E1832" s="96"/>
      <c r="F1832" s="97"/>
      <c r="G1832" s="97"/>
      <c r="H1832" s="96"/>
      <c r="I1832" s="96"/>
      <c r="J1832" s="97"/>
    </row>
    <row r="1833" spans="1:10" ht="12.6" x14ac:dyDescent="0.25">
      <c r="A1833" s="95"/>
      <c r="B1833" s="97"/>
      <c r="C1833" s="97"/>
      <c r="D1833" s="96"/>
      <c r="E1833" s="96"/>
      <c r="F1833" s="97"/>
      <c r="G1833" s="97"/>
      <c r="H1833" s="96"/>
      <c r="I1833" s="96"/>
      <c r="J1833" s="97"/>
    </row>
    <row r="1834" spans="1:10" ht="12.6" x14ac:dyDescent="0.25">
      <c r="A1834" s="95"/>
      <c r="B1834" s="97"/>
      <c r="C1834" s="97"/>
      <c r="D1834" s="96"/>
      <c r="E1834" s="96"/>
      <c r="F1834" s="97"/>
      <c r="G1834" s="97"/>
      <c r="H1834" s="96"/>
      <c r="I1834" s="96"/>
      <c r="J1834" s="97"/>
    </row>
    <row r="1835" spans="1:10" ht="12.6" x14ac:dyDescent="0.25">
      <c r="A1835" s="95"/>
      <c r="B1835" s="97"/>
      <c r="C1835" s="97"/>
      <c r="D1835" s="96"/>
      <c r="E1835" s="96"/>
      <c r="F1835" s="97"/>
      <c r="G1835" s="97"/>
      <c r="H1835" s="96"/>
      <c r="I1835" s="96"/>
      <c r="J1835" s="97"/>
    </row>
    <row r="1836" spans="1:10" ht="12.6" x14ac:dyDescent="0.25">
      <c r="A1836" s="95"/>
      <c r="B1836" s="97"/>
      <c r="C1836" s="97"/>
      <c r="D1836" s="96"/>
      <c r="E1836" s="96"/>
      <c r="F1836" s="97"/>
      <c r="G1836" s="97"/>
      <c r="H1836" s="96"/>
      <c r="I1836" s="96"/>
      <c r="J1836" s="97"/>
    </row>
    <row r="1837" spans="1:10" ht="12.6" x14ac:dyDescent="0.25">
      <c r="A1837" s="95"/>
      <c r="B1837" s="97"/>
      <c r="C1837" s="97"/>
      <c r="D1837" s="96"/>
      <c r="E1837" s="96"/>
      <c r="F1837" s="97"/>
      <c r="G1837" s="97"/>
      <c r="H1837" s="96"/>
      <c r="I1837" s="96"/>
      <c r="J1837" s="97"/>
    </row>
    <row r="1838" spans="1:10" ht="12.6" x14ac:dyDescent="0.25">
      <c r="A1838" s="95"/>
      <c r="B1838" s="97"/>
      <c r="C1838" s="97"/>
      <c r="D1838" s="96"/>
      <c r="E1838" s="96"/>
      <c r="F1838" s="97"/>
      <c r="G1838" s="97"/>
      <c r="H1838" s="96"/>
      <c r="I1838" s="96"/>
      <c r="J1838" s="97"/>
    </row>
    <row r="1839" spans="1:10" ht="12.6" x14ac:dyDescent="0.25">
      <c r="A1839" s="95"/>
      <c r="B1839" s="97"/>
      <c r="C1839" s="97"/>
      <c r="D1839" s="96"/>
      <c r="E1839" s="96"/>
      <c r="F1839" s="97"/>
      <c r="G1839" s="97"/>
      <c r="H1839" s="96"/>
      <c r="I1839" s="96"/>
      <c r="J1839" s="97"/>
    </row>
    <row r="1840" spans="1:10" ht="12.6" x14ac:dyDescent="0.25">
      <c r="A1840" s="95"/>
      <c r="B1840" s="97"/>
      <c r="C1840" s="97"/>
      <c r="D1840" s="96"/>
      <c r="E1840" s="96"/>
      <c r="F1840" s="97"/>
      <c r="G1840" s="97"/>
      <c r="H1840" s="96"/>
      <c r="I1840" s="96"/>
      <c r="J1840" s="97"/>
    </row>
    <row r="1841" spans="1:10" ht="12.6" x14ac:dyDescent="0.25">
      <c r="A1841" s="95"/>
      <c r="B1841" s="97"/>
      <c r="C1841" s="97"/>
      <c r="D1841" s="96"/>
      <c r="E1841" s="96"/>
      <c r="F1841" s="97"/>
      <c r="G1841" s="97"/>
      <c r="H1841" s="96"/>
      <c r="I1841" s="96"/>
      <c r="J1841" s="97"/>
    </row>
    <row r="1842" spans="1:10" ht="12.6" x14ac:dyDescent="0.25">
      <c r="A1842" s="95"/>
      <c r="B1842" s="97"/>
      <c r="C1842" s="97"/>
      <c r="D1842" s="96"/>
      <c r="E1842" s="96"/>
      <c r="F1842" s="97"/>
      <c r="G1842" s="97"/>
      <c r="H1842" s="96"/>
      <c r="I1842" s="96"/>
      <c r="J1842" s="97"/>
    </row>
    <row r="1843" spans="1:10" ht="12.6" x14ac:dyDescent="0.25">
      <c r="A1843" s="95"/>
      <c r="B1843" s="97"/>
      <c r="C1843" s="97"/>
      <c r="D1843" s="96"/>
      <c r="E1843" s="96"/>
      <c r="F1843" s="97"/>
      <c r="G1843" s="97"/>
      <c r="H1843" s="96"/>
      <c r="I1843" s="96"/>
      <c r="J1843" s="97"/>
    </row>
    <row r="1844" spans="1:10" ht="12.6" x14ac:dyDescent="0.25">
      <c r="A1844" s="95"/>
      <c r="B1844" s="97"/>
      <c r="C1844" s="97"/>
      <c r="D1844" s="96"/>
      <c r="E1844" s="96"/>
      <c r="F1844" s="97"/>
      <c r="G1844" s="97"/>
      <c r="H1844" s="96"/>
      <c r="I1844" s="96"/>
      <c r="J1844" s="97"/>
    </row>
    <row r="1845" spans="1:10" ht="12.6" x14ac:dyDescent="0.25">
      <c r="A1845" s="95"/>
      <c r="B1845" s="97"/>
      <c r="C1845" s="97"/>
      <c r="D1845" s="96"/>
      <c r="E1845" s="96"/>
      <c r="F1845" s="97"/>
      <c r="G1845" s="97"/>
      <c r="H1845" s="96"/>
      <c r="I1845" s="96"/>
      <c r="J1845" s="97"/>
    </row>
    <row r="1846" spans="1:10" ht="12.6" x14ac:dyDescent="0.25">
      <c r="A1846" s="95"/>
      <c r="B1846" s="97"/>
      <c r="C1846" s="97"/>
      <c r="D1846" s="96"/>
      <c r="E1846" s="96"/>
      <c r="F1846" s="97"/>
      <c r="G1846" s="97"/>
      <c r="H1846" s="96"/>
      <c r="I1846" s="96"/>
      <c r="J1846" s="97"/>
    </row>
    <row r="1847" spans="1:10" ht="12.6" x14ac:dyDescent="0.25">
      <c r="A1847" s="95"/>
      <c r="B1847" s="97"/>
      <c r="C1847" s="97"/>
      <c r="D1847" s="96"/>
      <c r="E1847" s="96"/>
      <c r="F1847" s="97"/>
      <c r="G1847" s="97"/>
      <c r="H1847" s="96"/>
      <c r="I1847" s="96"/>
      <c r="J1847" s="97"/>
    </row>
    <row r="1848" spans="1:10" ht="12.6" x14ac:dyDescent="0.25">
      <c r="A1848" s="95"/>
      <c r="B1848" s="97"/>
      <c r="C1848" s="97"/>
      <c r="D1848" s="96"/>
      <c r="E1848" s="96"/>
      <c r="F1848" s="97"/>
      <c r="G1848" s="97"/>
      <c r="H1848" s="96"/>
      <c r="I1848" s="96"/>
      <c r="J1848" s="97"/>
    </row>
    <row r="1849" spans="1:10" ht="12.6" x14ac:dyDescent="0.25">
      <c r="A1849" s="95"/>
      <c r="B1849" s="97"/>
      <c r="C1849" s="97"/>
      <c r="D1849" s="96"/>
      <c r="E1849" s="96"/>
      <c r="F1849" s="97"/>
      <c r="G1849" s="97"/>
      <c r="H1849" s="96"/>
      <c r="I1849" s="96"/>
      <c r="J1849" s="97"/>
    </row>
    <row r="1850" spans="1:10" ht="12.6" x14ac:dyDescent="0.25">
      <c r="A1850" s="95"/>
      <c r="B1850" s="97"/>
      <c r="C1850" s="97"/>
      <c r="D1850" s="96"/>
      <c r="E1850" s="96"/>
      <c r="F1850" s="97"/>
      <c r="G1850" s="97"/>
      <c r="H1850" s="96"/>
      <c r="I1850" s="96"/>
      <c r="J1850" s="97"/>
    </row>
    <row r="1851" spans="1:10" ht="12.6" x14ac:dyDescent="0.25">
      <c r="A1851" s="95"/>
      <c r="B1851" s="97"/>
      <c r="C1851" s="97"/>
      <c r="D1851" s="96"/>
      <c r="E1851" s="96"/>
      <c r="F1851" s="97"/>
      <c r="G1851" s="97"/>
      <c r="H1851" s="96"/>
      <c r="I1851" s="96"/>
      <c r="J1851" s="97"/>
    </row>
    <row r="1852" spans="1:10" ht="12.6" x14ac:dyDescent="0.25">
      <c r="A1852" s="95"/>
      <c r="B1852" s="97"/>
      <c r="C1852" s="97"/>
      <c r="D1852" s="96"/>
      <c r="E1852" s="96"/>
      <c r="F1852" s="97"/>
      <c r="G1852" s="97"/>
      <c r="H1852" s="96"/>
      <c r="I1852" s="96"/>
      <c r="J1852" s="97"/>
    </row>
    <row r="1853" spans="1:10" ht="12.6" x14ac:dyDescent="0.25">
      <c r="A1853" s="95"/>
      <c r="B1853" s="97"/>
      <c r="C1853" s="97"/>
      <c r="D1853" s="96"/>
      <c r="E1853" s="96"/>
      <c r="F1853" s="97"/>
      <c r="G1853" s="97"/>
      <c r="H1853" s="96"/>
      <c r="I1853" s="96"/>
      <c r="J1853" s="97"/>
    </row>
    <row r="1854" spans="1:10" ht="12.6" x14ac:dyDescent="0.25">
      <c r="A1854" s="95"/>
      <c r="B1854" s="97"/>
      <c r="C1854" s="97"/>
      <c r="D1854" s="96"/>
      <c r="E1854" s="96"/>
      <c r="F1854" s="97"/>
      <c r="G1854" s="97"/>
      <c r="H1854" s="96"/>
      <c r="I1854" s="96"/>
      <c r="J1854" s="97"/>
    </row>
    <row r="1855" spans="1:10" ht="12.6" x14ac:dyDescent="0.25">
      <c r="A1855" s="95"/>
      <c r="B1855" s="97"/>
      <c r="C1855" s="97"/>
      <c r="D1855" s="96"/>
      <c r="E1855" s="96"/>
      <c r="F1855" s="97"/>
      <c r="G1855" s="97"/>
      <c r="H1855" s="96"/>
      <c r="I1855" s="96"/>
      <c r="J1855" s="97"/>
    </row>
    <row r="1856" spans="1:10" ht="12.6" x14ac:dyDescent="0.25">
      <c r="A1856" s="95"/>
      <c r="B1856" s="97"/>
      <c r="C1856" s="97"/>
      <c r="D1856" s="96"/>
      <c r="E1856" s="96"/>
      <c r="F1856" s="97"/>
      <c r="G1856" s="97"/>
      <c r="H1856" s="96"/>
      <c r="I1856" s="96"/>
      <c r="J1856" s="97"/>
    </row>
    <row r="1857" spans="1:10" ht="12.6" x14ac:dyDescent="0.25">
      <c r="A1857" s="95"/>
      <c r="B1857" s="97"/>
      <c r="C1857" s="97"/>
      <c r="D1857" s="96"/>
      <c r="E1857" s="96"/>
      <c r="F1857" s="97"/>
      <c r="G1857" s="97"/>
      <c r="H1857" s="96"/>
      <c r="I1857" s="96"/>
      <c r="J1857" s="97"/>
    </row>
    <row r="1858" spans="1:10" ht="12.6" x14ac:dyDescent="0.25">
      <c r="A1858" s="95"/>
      <c r="B1858" s="97"/>
      <c r="C1858" s="97"/>
      <c r="D1858" s="96"/>
      <c r="E1858" s="96"/>
      <c r="F1858" s="97"/>
      <c r="G1858" s="97"/>
      <c r="H1858" s="96"/>
      <c r="I1858" s="96"/>
      <c r="J1858" s="97"/>
    </row>
    <row r="1859" spans="1:10" ht="12.6" x14ac:dyDescent="0.25">
      <c r="A1859" s="95"/>
      <c r="B1859" s="97"/>
      <c r="C1859" s="97"/>
      <c r="D1859" s="96"/>
      <c r="E1859" s="96"/>
      <c r="F1859" s="97"/>
      <c r="G1859" s="97"/>
      <c r="H1859" s="96"/>
      <c r="I1859" s="96"/>
      <c r="J1859" s="97"/>
    </row>
    <row r="1860" spans="1:10" ht="12.6" x14ac:dyDescent="0.25">
      <c r="A1860" s="95"/>
      <c r="B1860" s="97"/>
      <c r="C1860" s="97"/>
      <c r="D1860" s="96"/>
      <c r="E1860" s="96"/>
      <c r="F1860" s="97"/>
      <c r="G1860" s="97"/>
      <c r="H1860" s="96"/>
      <c r="I1860" s="96"/>
      <c r="J1860" s="97"/>
    </row>
    <row r="1861" spans="1:10" ht="12.6" x14ac:dyDescent="0.25">
      <c r="A1861" s="95"/>
      <c r="B1861" s="97"/>
      <c r="C1861" s="97"/>
      <c r="D1861" s="96"/>
      <c r="E1861" s="96"/>
      <c r="F1861" s="97"/>
      <c r="G1861" s="97"/>
      <c r="H1861" s="96"/>
      <c r="I1861" s="96"/>
      <c r="J1861" s="97"/>
    </row>
    <row r="1862" spans="1:10" ht="12.6" x14ac:dyDescent="0.25">
      <c r="A1862" s="95"/>
      <c r="B1862" s="97"/>
      <c r="C1862" s="97"/>
      <c r="D1862" s="96"/>
      <c r="E1862" s="96"/>
      <c r="F1862" s="97"/>
      <c r="G1862" s="97"/>
      <c r="H1862" s="96"/>
      <c r="I1862" s="96"/>
      <c r="J1862" s="97"/>
    </row>
    <row r="1863" spans="1:10" ht="12.6" x14ac:dyDescent="0.25">
      <c r="A1863" s="95"/>
      <c r="B1863" s="97"/>
      <c r="C1863" s="97"/>
      <c r="D1863" s="96"/>
      <c r="E1863" s="96"/>
      <c r="F1863" s="97"/>
      <c r="G1863" s="97"/>
      <c r="H1863" s="96"/>
      <c r="I1863" s="96"/>
      <c r="J1863" s="97"/>
    </row>
    <row r="1864" spans="1:10" ht="12.6" x14ac:dyDescent="0.25">
      <c r="A1864" s="95"/>
      <c r="B1864" s="97"/>
      <c r="C1864" s="97"/>
      <c r="D1864" s="96"/>
      <c r="E1864" s="96"/>
      <c r="F1864" s="97"/>
      <c r="G1864" s="97"/>
      <c r="H1864" s="96"/>
      <c r="I1864" s="96"/>
      <c r="J1864" s="97"/>
    </row>
    <row r="1865" spans="1:10" ht="12.6" x14ac:dyDescent="0.25">
      <c r="A1865" s="95"/>
      <c r="B1865" s="97"/>
      <c r="C1865" s="97"/>
      <c r="D1865" s="96"/>
      <c r="E1865" s="96"/>
      <c r="F1865" s="97"/>
      <c r="G1865" s="97"/>
      <c r="H1865" s="96"/>
      <c r="I1865" s="96"/>
      <c r="J1865" s="97"/>
    </row>
    <row r="1866" spans="1:10" ht="12.6" x14ac:dyDescent="0.25">
      <c r="A1866" s="95"/>
      <c r="B1866" s="97"/>
      <c r="C1866" s="97"/>
      <c r="D1866" s="96"/>
      <c r="E1866" s="96"/>
      <c r="F1866" s="97"/>
      <c r="G1866" s="97"/>
      <c r="H1866" s="96"/>
      <c r="I1866" s="96"/>
      <c r="J1866" s="97"/>
    </row>
    <row r="1867" spans="1:10" ht="12.6" x14ac:dyDescent="0.25">
      <c r="A1867" s="95"/>
      <c r="B1867" s="97"/>
      <c r="C1867" s="97"/>
      <c r="D1867" s="96"/>
      <c r="E1867" s="96"/>
      <c r="F1867" s="97"/>
      <c r="G1867" s="97"/>
      <c r="H1867" s="96"/>
      <c r="I1867" s="96"/>
      <c r="J1867" s="97"/>
    </row>
    <row r="1868" spans="1:10" ht="12.6" x14ac:dyDescent="0.25">
      <c r="A1868" s="95"/>
      <c r="B1868" s="97"/>
      <c r="C1868" s="97"/>
      <c r="D1868" s="96"/>
      <c r="E1868" s="96"/>
      <c r="F1868" s="97"/>
      <c r="G1868" s="97"/>
      <c r="H1868" s="96"/>
      <c r="I1868" s="96"/>
      <c r="J1868" s="97"/>
    </row>
    <row r="1869" spans="1:10" ht="12.6" x14ac:dyDescent="0.25">
      <c r="A1869" s="95"/>
      <c r="B1869" s="97"/>
      <c r="C1869" s="97"/>
      <c r="D1869" s="96"/>
      <c r="E1869" s="96"/>
      <c r="F1869" s="97"/>
      <c r="G1869" s="97"/>
      <c r="H1869" s="96"/>
      <c r="I1869" s="96"/>
      <c r="J1869" s="97"/>
    </row>
    <row r="1870" spans="1:10" ht="12.6" x14ac:dyDescent="0.25">
      <c r="A1870" s="95"/>
      <c r="B1870" s="97"/>
      <c r="C1870" s="97"/>
      <c r="D1870" s="96"/>
      <c r="E1870" s="96"/>
      <c r="F1870" s="97"/>
      <c r="G1870" s="97"/>
      <c r="H1870" s="96"/>
      <c r="I1870" s="96"/>
      <c r="J1870" s="97"/>
    </row>
    <row r="1871" spans="1:10" ht="12.6" x14ac:dyDescent="0.25">
      <c r="A1871" s="95"/>
      <c r="B1871" s="97"/>
      <c r="C1871" s="97"/>
      <c r="D1871" s="96"/>
      <c r="E1871" s="96"/>
      <c r="F1871" s="97"/>
      <c r="G1871" s="97"/>
      <c r="H1871" s="96"/>
      <c r="I1871" s="96"/>
      <c r="J1871" s="97"/>
    </row>
    <row r="1872" spans="1:10" ht="12.6" x14ac:dyDescent="0.25">
      <c r="A1872" s="95"/>
      <c r="B1872" s="97"/>
      <c r="C1872" s="97"/>
      <c r="D1872" s="96"/>
      <c r="E1872" s="96"/>
      <c r="F1872" s="97"/>
      <c r="G1872" s="97"/>
      <c r="H1872" s="96"/>
      <c r="I1872" s="96"/>
      <c r="J1872" s="97"/>
    </row>
    <row r="1873" spans="1:10" ht="12.6" x14ac:dyDescent="0.25">
      <c r="A1873" s="95"/>
      <c r="B1873" s="97"/>
      <c r="C1873" s="97"/>
      <c r="D1873" s="96"/>
      <c r="E1873" s="96"/>
      <c r="F1873" s="97"/>
      <c r="G1873" s="97"/>
      <c r="H1873" s="96"/>
      <c r="I1873" s="96"/>
      <c r="J1873" s="97"/>
    </row>
    <row r="1874" spans="1:10" ht="12.6" x14ac:dyDescent="0.25">
      <c r="A1874" s="95"/>
      <c r="B1874" s="97"/>
      <c r="C1874" s="97"/>
      <c r="D1874" s="96"/>
      <c r="E1874" s="96"/>
      <c r="F1874" s="97"/>
      <c r="G1874" s="97"/>
      <c r="H1874" s="96"/>
      <c r="I1874" s="96"/>
      <c r="J1874" s="97"/>
    </row>
    <row r="1875" spans="1:10" ht="12.6" x14ac:dyDescent="0.25">
      <c r="A1875" s="95"/>
      <c r="B1875" s="97"/>
      <c r="C1875" s="97"/>
      <c r="D1875" s="96"/>
      <c r="E1875" s="96"/>
      <c r="F1875" s="97"/>
      <c r="G1875" s="97"/>
      <c r="H1875" s="96"/>
      <c r="I1875" s="96"/>
      <c r="J1875" s="97"/>
    </row>
    <row r="1876" spans="1:10" ht="12.6" x14ac:dyDescent="0.25">
      <c r="A1876" s="95"/>
      <c r="B1876" s="97"/>
      <c r="C1876" s="97"/>
      <c r="D1876" s="96"/>
      <c r="E1876" s="96"/>
      <c r="F1876" s="97"/>
      <c r="G1876" s="97"/>
      <c r="H1876" s="96"/>
      <c r="I1876" s="96"/>
      <c r="J1876" s="97"/>
    </row>
    <row r="1877" spans="1:10" ht="12.6" x14ac:dyDescent="0.25">
      <c r="A1877" s="95"/>
      <c r="B1877" s="97"/>
      <c r="C1877" s="97"/>
      <c r="D1877" s="96"/>
      <c r="E1877" s="96"/>
      <c r="F1877" s="97"/>
      <c r="G1877" s="97"/>
      <c r="H1877" s="96"/>
      <c r="I1877" s="96"/>
      <c r="J1877" s="97"/>
    </row>
    <row r="1878" spans="1:10" ht="12.6" x14ac:dyDescent="0.25">
      <c r="A1878" s="95"/>
      <c r="B1878" s="97"/>
      <c r="C1878" s="97"/>
      <c r="D1878" s="96"/>
      <c r="E1878" s="96"/>
      <c r="F1878" s="97"/>
      <c r="G1878" s="97"/>
      <c r="H1878" s="96"/>
      <c r="I1878" s="96"/>
      <c r="J1878" s="97"/>
    </row>
    <row r="1879" spans="1:10" ht="12.6" x14ac:dyDescent="0.25">
      <c r="A1879" s="95"/>
      <c r="B1879" s="97"/>
      <c r="C1879" s="97"/>
      <c r="D1879" s="96"/>
      <c r="E1879" s="96"/>
      <c r="F1879" s="97"/>
      <c r="G1879" s="97"/>
      <c r="H1879" s="96"/>
      <c r="I1879" s="96"/>
      <c r="J1879" s="97"/>
    </row>
    <row r="1880" spans="1:10" ht="12.6" x14ac:dyDescent="0.25">
      <c r="A1880" s="95"/>
      <c r="B1880" s="97"/>
      <c r="C1880" s="97"/>
      <c r="D1880" s="96"/>
      <c r="E1880" s="96"/>
      <c r="F1880" s="97"/>
      <c r="G1880" s="97"/>
      <c r="H1880" s="96"/>
      <c r="I1880" s="96"/>
      <c r="J1880" s="97"/>
    </row>
    <row r="1881" spans="1:10" ht="12.6" x14ac:dyDescent="0.25">
      <c r="A1881" s="95"/>
      <c r="B1881" s="97"/>
      <c r="C1881" s="97"/>
      <c r="D1881" s="96"/>
      <c r="E1881" s="96"/>
      <c r="F1881" s="97"/>
      <c r="G1881" s="97"/>
      <c r="H1881" s="96"/>
      <c r="I1881" s="96"/>
      <c r="J1881" s="97"/>
    </row>
    <row r="1882" spans="1:10" ht="12.6" x14ac:dyDescent="0.25">
      <c r="A1882" s="95"/>
      <c r="B1882" s="97"/>
      <c r="C1882" s="97"/>
      <c r="D1882" s="96"/>
      <c r="E1882" s="96"/>
      <c r="F1882" s="97"/>
      <c r="G1882" s="97"/>
      <c r="H1882" s="96"/>
      <c r="I1882" s="96"/>
      <c r="J1882" s="97"/>
    </row>
    <row r="1883" spans="1:10" ht="12.6" x14ac:dyDescent="0.25">
      <c r="A1883" s="95"/>
      <c r="B1883" s="97"/>
      <c r="C1883" s="97"/>
      <c r="D1883" s="96"/>
      <c r="E1883" s="96"/>
      <c r="F1883" s="97"/>
      <c r="G1883" s="97"/>
      <c r="H1883" s="96"/>
      <c r="I1883" s="96"/>
      <c r="J1883" s="97"/>
    </row>
    <row r="1884" spans="1:10" ht="12.6" x14ac:dyDescent="0.25">
      <c r="A1884" s="95"/>
      <c r="B1884" s="97"/>
      <c r="C1884" s="97"/>
      <c r="D1884" s="96"/>
      <c r="E1884" s="96"/>
      <c r="F1884" s="97"/>
      <c r="G1884" s="97"/>
      <c r="H1884" s="96"/>
      <c r="I1884" s="96"/>
      <c r="J1884" s="97"/>
    </row>
    <row r="1885" spans="1:10" ht="12.6" x14ac:dyDescent="0.25">
      <c r="A1885" s="95"/>
      <c r="B1885" s="97"/>
      <c r="C1885" s="97"/>
      <c r="D1885" s="96"/>
      <c r="E1885" s="96"/>
      <c r="F1885" s="97"/>
      <c r="G1885" s="97"/>
      <c r="H1885" s="96"/>
      <c r="I1885" s="96"/>
      <c r="J1885" s="97"/>
    </row>
    <row r="1886" spans="1:10" ht="12.6" x14ac:dyDescent="0.25">
      <c r="A1886" s="95"/>
      <c r="B1886" s="97"/>
      <c r="C1886" s="97"/>
      <c r="D1886" s="96"/>
      <c r="E1886" s="96"/>
      <c r="F1886" s="97"/>
      <c r="G1886" s="97"/>
      <c r="H1886" s="96"/>
      <c r="I1886" s="96"/>
      <c r="J1886" s="97"/>
    </row>
    <row r="1887" spans="1:10" ht="12.6" x14ac:dyDescent="0.25">
      <c r="A1887" s="95"/>
      <c r="B1887" s="97"/>
      <c r="C1887" s="97"/>
      <c r="D1887" s="96"/>
      <c r="E1887" s="96"/>
      <c r="F1887" s="97"/>
      <c r="G1887" s="97"/>
      <c r="H1887" s="96"/>
      <c r="I1887" s="96"/>
      <c r="J1887" s="97"/>
    </row>
    <row r="1888" spans="1:10" ht="12.6" x14ac:dyDescent="0.25">
      <c r="A1888" s="95"/>
      <c r="B1888" s="97"/>
      <c r="C1888" s="97"/>
      <c r="D1888" s="96"/>
      <c r="E1888" s="96"/>
      <c r="F1888" s="97"/>
      <c r="G1888" s="97"/>
      <c r="H1888" s="96"/>
      <c r="I1888" s="96"/>
      <c r="J1888" s="97"/>
    </row>
    <row r="1889" spans="1:10" ht="12.6" x14ac:dyDescent="0.25">
      <c r="A1889" s="95"/>
      <c r="B1889" s="97"/>
      <c r="C1889" s="97"/>
      <c r="D1889" s="96"/>
      <c r="E1889" s="96"/>
      <c r="F1889" s="97"/>
      <c r="G1889" s="97"/>
      <c r="H1889" s="96"/>
      <c r="I1889" s="96"/>
      <c r="J1889" s="97"/>
    </row>
    <row r="1890" spans="1:10" ht="12.6" x14ac:dyDescent="0.25">
      <c r="A1890" s="95"/>
      <c r="B1890" s="97"/>
      <c r="C1890" s="97"/>
      <c r="D1890" s="96"/>
      <c r="E1890" s="96"/>
      <c r="F1890" s="97"/>
      <c r="G1890" s="97"/>
      <c r="H1890" s="96"/>
      <c r="I1890" s="96"/>
      <c r="J1890" s="97"/>
    </row>
    <row r="1891" spans="1:10" ht="12.6" x14ac:dyDescent="0.25">
      <c r="A1891" s="95"/>
      <c r="B1891" s="97"/>
      <c r="C1891" s="97"/>
      <c r="D1891" s="96"/>
      <c r="E1891" s="96"/>
      <c r="F1891" s="97"/>
      <c r="G1891" s="97"/>
      <c r="H1891" s="96"/>
      <c r="I1891" s="96"/>
      <c r="J1891" s="97"/>
    </row>
    <row r="1892" spans="1:10" ht="12.6" x14ac:dyDescent="0.25">
      <c r="A1892" s="95"/>
      <c r="B1892" s="97"/>
      <c r="C1892" s="97"/>
      <c r="D1892" s="96"/>
      <c r="E1892" s="96"/>
      <c r="F1892" s="97"/>
      <c r="G1892" s="97"/>
      <c r="H1892" s="96"/>
      <c r="I1892" s="96"/>
      <c r="J1892" s="97"/>
    </row>
    <row r="1893" spans="1:10" ht="12.6" x14ac:dyDescent="0.25">
      <c r="A1893" s="95"/>
      <c r="B1893" s="97"/>
      <c r="C1893" s="97"/>
      <c r="D1893" s="96"/>
      <c r="E1893" s="96"/>
      <c r="F1893" s="97"/>
      <c r="G1893" s="97"/>
      <c r="H1893" s="96"/>
      <c r="I1893" s="96"/>
      <c r="J1893" s="97"/>
    </row>
    <row r="1894" spans="1:10" ht="12.6" x14ac:dyDescent="0.25">
      <c r="A1894" s="95"/>
      <c r="B1894" s="97"/>
      <c r="C1894" s="97"/>
      <c r="D1894" s="96"/>
      <c r="E1894" s="96"/>
      <c r="F1894" s="97"/>
      <c r="G1894" s="97"/>
      <c r="H1894" s="96"/>
      <c r="I1894" s="96"/>
      <c r="J1894" s="97"/>
    </row>
    <row r="1895" spans="1:10" ht="12.6" x14ac:dyDescent="0.25">
      <c r="A1895" s="95"/>
      <c r="B1895" s="97"/>
      <c r="C1895" s="97"/>
      <c r="D1895" s="96"/>
      <c r="E1895" s="96"/>
      <c r="F1895" s="97"/>
      <c r="G1895" s="97"/>
      <c r="H1895" s="96"/>
      <c r="I1895" s="96"/>
      <c r="J1895" s="97"/>
    </row>
    <row r="1896" spans="1:10" ht="12.6" x14ac:dyDescent="0.25">
      <c r="A1896" s="95"/>
      <c r="B1896" s="97"/>
      <c r="C1896" s="97"/>
      <c r="D1896" s="96"/>
      <c r="E1896" s="96"/>
      <c r="F1896" s="97"/>
      <c r="G1896" s="97"/>
      <c r="H1896" s="96"/>
      <c r="I1896" s="96"/>
      <c r="J1896" s="97"/>
    </row>
    <row r="1897" spans="1:10" ht="12.6" x14ac:dyDescent="0.25">
      <c r="A1897" s="95"/>
      <c r="B1897" s="97"/>
      <c r="C1897" s="97"/>
      <c r="D1897" s="96"/>
      <c r="E1897" s="96"/>
      <c r="F1897" s="97"/>
      <c r="G1897" s="97"/>
      <c r="H1897" s="96"/>
      <c r="I1897" s="96"/>
      <c r="J1897" s="97"/>
    </row>
    <row r="1898" spans="1:10" ht="12.6" x14ac:dyDescent="0.25">
      <c r="A1898" s="95"/>
      <c r="B1898" s="97"/>
      <c r="C1898" s="97"/>
      <c r="D1898" s="96"/>
      <c r="E1898" s="96"/>
      <c r="F1898" s="97"/>
      <c r="G1898" s="97"/>
      <c r="H1898" s="96"/>
      <c r="I1898" s="96"/>
      <c r="J1898" s="97"/>
    </row>
    <row r="1899" spans="1:10" ht="12.6" x14ac:dyDescent="0.25">
      <c r="A1899" s="95"/>
      <c r="B1899" s="97"/>
      <c r="C1899" s="97"/>
      <c r="D1899" s="96"/>
      <c r="E1899" s="96"/>
      <c r="F1899" s="97"/>
      <c r="G1899" s="97"/>
      <c r="H1899" s="96"/>
      <c r="I1899" s="96"/>
      <c r="J1899" s="97"/>
    </row>
    <row r="1900" spans="1:10" ht="12.6" x14ac:dyDescent="0.25">
      <c r="A1900" s="95"/>
      <c r="B1900" s="97"/>
      <c r="C1900" s="97"/>
      <c r="D1900" s="96"/>
      <c r="E1900" s="96"/>
      <c r="F1900" s="97"/>
      <c r="G1900" s="97"/>
      <c r="H1900" s="96"/>
      <c r="I1900" s="96"/>
      <c r="J1900" s="97"/>
    </row>
    <row r="1901" spans="1:10" ht="12.6" x14ac:dyDescent="0.25">
      <c r="A1901" s="95"/>
      <c r="B1901" s="97"/>
      <c r="C1901" s="97"/>
      <c r="D1901" s="96"/>
      <c r="E1901" s="96"/>
      <c r="F1901" s="97"/>
      <c r="G1901" s="97"/>
      <c r="H1901" s="96"/>
      <c r="I1901" s="96"/>
      <c r="J1901" s="97"/>
    </row>
    <row r="1902" spans="1:10" ht="12.6" x14ac:dyDescent="0.25">
      <c r="A1902" s="95"/>
      <c r="B1902" s="97"/>
      <c r="C1902" s="97"/>
      <c r="D1902" s="96"/>
      <c r="E1902" s="96"/>
      <c r="F1902" s="97"/>
      <c r="G1902" s="97"/>
      <c r="H1902" s="96"/>
      <c r="I1902" s="96"/>
      <c r="J1902" s="97"/>
    </row>
    <row r="1903" spans="1:10" ht="12.6" x14ac:dyDescent="0.25">
      <c r="A1903" s="95"/>
      <c r="B1903" s="97"/>
      <c r="C1903" s="97"/>
      <c r="D1903" s="96"/>
      <c r="E1903" s="96"/>
      <c r="F1903" s="97"/>
      <c r="G1903" s="97"/>
      <c r="H1903" s="96"/>
      <c r="I1903" s="96"/>
      <c r="J1903" s="97"/>
    </row>
    <row r="1904" spans="1:10" ht="12.6" x14ac:dyDescent="0.25">
      <c r="A1904" s="95"/>
      <c r="B1904" s="97"/>
      <c r="C1904" s="97"/>
      <c r="D1904" s="96"/>
      <c r="E1904" s="96"/>
      <c r="F1904" s="97"/>
      <c r="G1904" s="97"/>
      <c r="H1904" s="96"/>
      <c r="I1904" s="96"/>
      <c r="J1904" s="97"/>
    </row>
    <row r="1905" spans="1:10" ht="12.6" x14ac:dyDescent="0.25">
      <c r="A1905" s="95"/>
      <c r="B1905" s="97"/>
      <c r="C1905" s="97"/>
      <c r="D1905" s="96"/>
      <c r="E1905" s="96"/>
      <c r="F1905" s="97"/>
      <c r="G1905" s="97"/>
      <c r="H1905" s="96"/>
      <c r="I1905" s="96"/>
      <c r="J1905" s="97"/>
    </row>
    <row r="1906" spans="1:10" ht="12.6" x14ac:dyDescent="0.25">
      <c r="A1906" s="95"/>
      <c r="B1906" s="97"/>
      <c r="C1906" s="97"/>
      <c r="D1906" s="96"/>
      <c r="E1906" s="96"/>
      <c r="F1906" s="97"/>
      <c r="G1906" s="97"/>
      <c r="H1906" s="96"/>
      <c r="I1906" s="96"/>
      <c r="J1906" s="97"/>
    </row>
    <row r="1907" spans="1:10" ht="12.6" x14ac:dyDescent="0.25">
      <c r="A1907" s="95"/>
      <c r="B1907" s="97"/>
      <c r="C1907" s="97"/>
      <c r="D1907" s="96"/>
      <c r="E1907" s="96"/>
      <c r="F1907" s="97"/>
      <c r="G1907" s="97"/>
      <c r="H1907" s="96"/>
      <c r="I1907" s="96"/>
      <c r="J1907" s="97"/>
    </row>
    <row r="1908" spans="1:10" ht="12.6" x14ac:dyDescent="0.25">
      <c r="A1908" s="95"/>
      <c r="B1908" s="97"/>
      <c r="C1908" s="97"/>
      <c r="D1908" s="96"/>
      <c r="E1908" s="96"/>
      <c r="F1908" s="97"/>
      <c r="G1908" s="97"/>
      <c r="H1908" s="96"/>
      <c r="I1908" s="96"/>
      <c r="J1908" s="97"/>
    </row>
    <row r="1909" spans="1:10" ht="12.6" x14ac:dyDescent="0.25">
      <c r="A1909" s="95"/>
      <c r="B1909" s="97"/>
      <c r="C1909" s="97"/>
      <c r="D1909" s="96"/>
      <c r="E1909" s="96"/>
      <c r="F1909" s="97"/>
      <c r="G1909" s="97"/>
      <c r="H1909" s="96"/>
      <c r="I1909" s="96"/>
      <c r="J1909" s="97"/>
    </row>
    <row r="1910" spans="1:10" ht="12.6" x14ac:dyDescent="0.25">
      <c r="A1910" s="95"/>
      <c r="B1910" s="97"/>
      <c r="C1910" s="97"/>
      <c r="D1910" s="96"/>
      <c r="E1910" s="96"/>
      <c r="F1910" s="97"/>
      <c r="G1910" s="97"/>
      <c r="H1910" s="96"/>
      <c r="I1910" s="96"/>
      <c r="J1910" s="97"/>
    </row>
    <row r="1911" spans="1:10" ht="12.6" x14ac:dyDescent="0.25">
      <c r="A1911" s="95"/>
      <c r="B1911" s="97"/>
      <c r="C1911" s="97"/>
      <c r="D1911" s="96"/>
      <c r="E1911" s="96"/>
      <c r="F1911" s="97"/>
      <c r="G1911" s="97"/>
      <c r="H1911" s="96"/>
      <c r="I1911" s="96"/>
      <c r="J1911" s="97"/>
    </row>
    <row r="1912" spans="1:10" ht="12.6" x14ac:dyDescent="0.25">
      <c r="A1912" s="95"/>
      <c r="B1912" s="97"/>
      <c r="C1912" s="97"/>
      <c r="D1912" s="96"/>
      <c r="E1912" s="96"/>
      <c r="F1912" s="97"/>
      <c r="G1912" s="97"/>
      <c r="H1912" s="96"/>
      <c r="I1912" s="96"/>
      <c r="J1912" s="97"/>
    </row>
    <row r="1913" spans="1:10" ht="12.6" x14ac:dyDescent="0.25">
      <c r="A1913" s="95"/>
      <c r="B1913" s="97"/>
      <c r="C1913" s="97"/>
      <c r="D1913" s="96"/>
      <c r="E1913" s="96"/>
      <c r="F1913" s="97"/>
      <c r="G1913" s="97"/>
      <c r="H1913" s="96"/>
      <c r="I1913" s="96"/>
      <c r="J1913" s="97"/>
    </row>
    <row r="1914" spans="1:10" ht="12.6" x14ac:dyDescent="0.25">
      <c r="A1914" s="95"/>
      <c r="B1914" s="97"/>
      <c r="C1914" s="97"/>
      <c r="D1914" s="96"/>
      <c r="E1914" s="96"/>
      <c r="F1914" s="97"/>
      <c r="G1914" s="97"/>
      <c r="H1914" s="96"/>
      <c r="I1914" s="96"/>
      <c r="J1914" s="97"/>
    </row>
    <row r="1915" spans="1:10" ht="12.6" x14ac:dyDescent="0.25">
      <c r="A1915" s="95"/>
      <c r="B1915" s="97"/>
      <c r="C1915" s="97"/>
      <c r="D1915" s="96"/>
      <c r="E1915" s="96"/>
      <c r="F1915" s="97"/>
      <c r="G1915" s="97"/>
      <c r="H1915" s="96"/>
      <c r="I1915" s="96"/>
      <c r="J1915" s="97"/>
    </row>
    <row r="1916" spans="1:10" ht="12.6" x14ac:dyDescent="0.25">
      <c r="A1916" s="95"/>
      <c r="B1916" s="97"/>
      <c r="C1916" s="97"/>
      <c r="D1916" s="96"/>
      <c r="E1916" s="96"/>
      <c r="F1916" s="97"/>
      <c r="G1916" s="97"/>
      <c r="H1916" s="96"/>
      <c r="I1916" s="96"/>
      <c r="J1916" s="97"/>
    </row>
    <row r="1917" spans="1:10" ht="12.6" x14ac:dyDescent="0.25">
      <c r="A1917" s="95"/>
      <c r="B1917" s="97"/>
      <c r="C1917" s="97"/>
      <c r="D1917" s="96"/>
      <c r="E1917" s="96"/>
      <c r="F1917" s="97"/>
      <c r="G1917" s="97"/>
      <c r="H1917" s="96"/>
      <c r="I1917" s="96"/>
      <c r="J1917" s="97"/>
    </row>
    <row r="1918" spans="1:10" ht="12.6" x14ac:dyDescent="0.25">
      <c r="A1918" s="95"/>
      <c r="B1918" s="97"/>
      <c r="C1918" s="97"/>
      <c r="D1918" s="96"/>
      <c r="E1918" s="96"/>
      <c r="F1918" s="97"/>
      <c r="G1918" s="97"/>
      <c r="H1918" s="96"/>
      <c r="I1918" s="96"/>
      <c r="J1918" s="97"/>
    </row>
    <row r="1919" spans="1:10" ht="12.6" x14ac:dyDescent="0.25">
      <c r="A1919" s="95"/>
      <c r="B1919" s="97"/>
      <c r="C1919" s="97"/>
      <c r="D1919" s="96"/>
      <c r="E1919" s="96"/>
      <c r="F1919" s="97"/>
      <c r="G1919" s="97"/>
      <c r="H1919" s="96"/>
      <c r="I1919" s="96"/>
      <c r="J1919" s="97"/>
    </row>
    <row r="1920" spans="1:10" ht="12.6" x14ac:dyDescent="0.25">
      <c r="A1920" s="95"/>
      <c r="B1920" s="97"/>
      <c r="C1920" s="97"/>
      <c r="D1920" s="96"/>
      <c r="E1920" s="96"/>
      <c r="F1920" s="97"/>
      <c r="G1920" s="97"/>
      <c r="H1920" s="96"/>
      <c r="I1920" s="96"/>
      <c r="J1920" s="97"/>
    </row>
    <row r="1921" spans="1:10" ht="12.6" x14ac:dyDescent="0.25">
      <c r="A1921" s="95"/>
      <c r="B1921" s="97"/>
      <c r="C1921" s="97"/>
      <c r="D1921" s="96"/>
      <c r="E1921" s="96"/>
      <c r="F1921" s="97"/>
      <c r="G1921" s="97"/>
      <c r="H1921" s="96"/>
      <c r="I1921" s="96"/>
      <c r="J1921" s="97"/>
    </row>
    <row r="1922" spans="1:10" ht="12.6" x14ac:dyDescent="0.25">
      <c r="A1922" s="95"/>
      <c r="B1922" s="97"/>
      <c r="C1922" s="97"/>
      <c r="D1922" s="96"/>
      <c r="E1922" s="96"/>
      <c r="F1922" s="97"/>
      <c r="G1922" s="97"/>
      <c r="H1922" s="96"/>
      <c r="I1922" s="96"/>
      <c r="J1922" s="97"/>
    </row>
    <row r="1923" spans="1:10" ht="12.6" x14ac:dyDescent="0.25">
      <c r="A1923" s="95"/>
      <c r="B1923" s="97"/>
      <c r="C1923" s="97"/>
      <c r="D1923" s="96"/>
      <c r="E1923" s="96"/>
      <c r="F1923" s="97"/>
      <c r="G1923" s="97"/>
      <c r="H1923" s="96"/>
      <c r="I1923" s="96"/>
      <c r="J1923" s="97"/>
    </row>
    <row r="1924" spans="1:10" ht="12.6" x14ac:dyDescent="0.25">
      <c r="A1924" s="95"/>
      <c r="B1924" s="97"/>
      <c r="C1924" s="97"/>
      <c r="D1924" s="96"/>
      <c r="E1924" s="96"/>
      <c r="F1924" s="97"/>
      <c r="G1924" s="97"/>
      <c r="H1924" s="96"/>
      <c r="I1924" s="96"/>
      <c r="J1924" s="97"/>
    </row>
    <row r="1925" spans="1:10" ht="12.6" x14ac:dyDescent="0.25">
      <c r="A1925" s="95"/>
      <c r="B1925" s="97"/>
      <c r="C1925" s="97"/>
      <c r="D1925" s="96"/>
      <c r="E1925" s="96"/>
      <c r="F1925" s="97"/>
      <c r="G1925" s="97"/>
      <c r="H1925" s="96"/>
      <c r="I1925" s="96"/>
      <c r="J1925" s="97"/>
    </row>
    <row r="1926" spans="1:10" ht="12.6" x14ac:dyDescent="0.25">
      <c r="A1926" s="95"/>
      <c r="B1926" s="97"/>
      <c r="C1926" s="97"/>
      <c r="D1926" s="96"/>
      <c r="E1926" s="96"/>
      <c r="F1926" s="97"/>
      <c r="G1926" s="97"/>
      <c r="H1926" s="96"/>
      <c r="I1926" s="96"/>
      <c r="J1926" s="97"/>
    </row>
    <row r="1927" spans="1:10" ht="12.6" x14ac:dyDescent="0.25">
      <c r="A1927" s="95"/>
      <c r="B1927" s="97"/>
      <c r="C1927" s="97"/>
      <c r="D1927" s="96"/>
      <c r="E1927" s="96"/>
      <c r="F1927" s="97"/>
      <c r="G1927" s="97"/>
      <c r="H1927" s="96"/>
      <c r="I1927" s="96"/>
      <c r="J1927" s="97"/>
    </row>
    <row r="1928" spans="1:10" ht="12.6" x14ac:dyDescent="0.25">
      <c r="A1928" s="95"/>
      <c r="B1928" s="97"/>
      <c r="C1928" s="97"/>
      <c r="D1928" s="96"/>
      <c r="E1928" s="96"/>
      <c r="F1928" s="97"/>
      <c r="G1928" s="97"/>
      <c r="H1928" s="96"/>
      <c r="I1928" s="96"/>
      <c r="J1928" s="97"/>
    </row>
    <row r="1929" spans="1:10" ht="12.6" x14ac:dyDescent="0.25">
      <c r="A1929" s="95"/>
      <c r="B1929" s="97"/>
      <c r="C1929" s="97"/>
      <c r="D1929" s="96"/>
      <c r="E1929" s="96"/>
      <c r="F1929" s="97"/>
      <c r="G1929" s="97"/>
      <c r="H1929" s="96"/>
      <c r="I1929" s="96"/>
      <c r="J1929" s="97"/>
    </row>
    <row r="1930" spans="1:10" ht="12.6" x14ac:dyDescent="0.25">
      <c r="A1930" s="95"/>
      <c r="B1930" s="97"/>
      <c r="C1930" s="97"/>
      <c r="D1930" s="96"/>
      <c r="E1930" s="96"/>
      <c r="F1930" s="97"/>
      <c r="G1930" s="97"/>
      <c r="H1930" s="96"/>
      <c r="I1930" s="96"/>
      <c r="J1930" s="97"/>
    </row>
    <row r="1931" spans="1:10" ht="12.6" x14ac:dyDescent="0.25">
      <c r="A1931" s="95"/>
      <c r="B1931" s="97"/>
      <c r="C1931" s="97"/>
      <c r="D1931" s="96"/>
      <c r="E1931" s="96"/>
      <c r="F1931" s="97"/>
      <c r="G1931" s="97"/>
      <c r="H1931" s="96"/>
      <c r="I1931" s="96"/>
      <c r="J1931" s="97"/>
    </row>
    <row r="1932" spans="1:10" ht="12.6" x14ac:dyDescent="0.25">
      <c r="A1932" s="95"/>
      <c r="B1932" s="97"/>
      <c r="C1932" s="97"/>
      <c r="D1932" s="96"/>
      <c r="E1932" s="96"/>
      <c r="F1932" s="97"/>
      <c r="G1932" s="97"/>
      <c r="H1932" s="96"/>
      <c r="I1932" s="96"/>
      <c r="J1932" s="97"/>
    </row>
    <row r="1933" spans="1:10" ht="12.6" x14ac:dyDescent="0.25">
      <c r="A1933" s="95"/>
      <c r="B1933" s="97"/>
      <c r="C1933" s="97"/>
      <c r="D1933" s="96"/>
      <c r="E1933" s="96"/>
      <c r="F1933" s="97"/>
      <c r="G1933" s="97"/>
      <c r="H1933" s="96"/>
      <c r="I1933" s="96"/>
      <c r="J1933" s="97"/>
    </row>
    <row r="1934" spans="1:10" ht="12.6" x14ac:dyDescent="0.25">
      <c r="A1934" s="95"/>
      <c r="B1934" s="97"/>
      <c r="C1934" s="97"/>
      <c r="D1934" s="96"/>
      <c r="E1934" s="96"/>
      <c r="F1934" s="97"/>
      <c r="G1934" s="97"/>
      <c r="H1934" s="96"/>
      <c r="I1934" s="96"/>
      <c r="J1934" s="97"/>
    </row>
    <row r="1935" spans="1:10" ht="12.6" x14ac:dyDescent="0.25">
      <c r="A1935" s="95"/>
      <c r="B1935" s="97"/>
      <c r="C1935" s="97"/>
      <c r="D1935" s="96"/>
      <c r="E1935" s="96"/>
      <c r="F1935" s="97"/>
      <c r="G1935" s="97"/>
      <c r="H1935" s="96"/>
      <c r="I1935" s="96"/>
      <c r="J1935" s="97"/>
    </row>
    <row r="1936" spans="1:10" ht="12.6" x14ac:dyDescent="0.25">
      <c r="A1936" s="95"/>
      <c r="B1936" s="97"/>
      <c r="C1936" s="97"/>
      <c r="D1936" s="96"/>
      <c r="E1936" s="96"/>
      <c r="F1936" s="97"/>
      <c r="G1936" s="97"/>
      <c r="H1936" s="96"/>
      <c r="I1936" s="96"/>
      <c r="J1936" s="97"/>
    </row>
    <row r="1937" spans="1:10" ht="12.6" x14ac:dyDescent="0.25">
      <c r="A1937" s="95"/>
      <c r="B1937" s="97"/>
      <c r="C1937" s="97"/>
      <c r="D1937" s="96"/>
      <c r="E1937" s="96"/>
      <c r="F1937" s="97"/>
      <c r="G1937" s="97"/>
      <c r="H1937" s="96"/>
      <c r="I1937" s="96"/>
      <c r="J1937" s="97"/>
    </row>
    <row r="1938" spans="1:10" ht="12.6" x14ac:dyDescent="0.25">
      <c r="A1938" s="95"/>
      <c r="B1938" s="97"/>
      <c r="C1938" s="97"/>
      <c r="D1938" s="96"/>
      <c r="E1938" s="96"/>
      <c r="F1938" s="97"/>
      <c r="G1938" s="97"/>
      <c r="H1938" s="96"/>
      <c r="I1938" s="96"/>
      <c r="J1938" s="97"/>
    </row>
    <row r="1939" spans="1:10" ht="12.6" x14ac:dyDescent="0.25">
      <c r="A1939" s="95"/>
      <c r="B1939" s="97"/>
      <c r="C1939" s="97"/>
      <c r="D1939" s="96"/>
      <c r="E1939" s="96"/>
      <c r="F1939" s="97"/>
      <c r="G1939" s="97"/>
      <c r="H1939" s="96"/>
      <c r="I1939" s="96"/>
      <c r="J1939" s="97"/>
    </row>
    <row r="1940" spans="1:10" ht="12.6" x14ac:dyDescent="0.25">
      <c r="A1940" s="95"/>
      <c r="B1940" s="97"/>
      <c r="C1940" s="97"/>
      <c r="D1940" s="96"/>
      <c r="E1940" s="96"/>
      <c r="F1940" s="97"/>
      <c r="G1940" s="97"/>
      <c r="H1940" s="96"/>
      <c r="I1940" s="96"/>
      <c r="J1940" s="97"/>
    </row>
    <row r="1941" spans="1:10" ht="12.6" x14ac:dyDescent="0.25">
      <c r="A1941" s="95"/>
      <c r="B1941" s="97"/>
      <c r="C1941" s="97"/>
      <c r="D1941" s="96"/>
      <c r="E1941" s="96"/>
      <c r="F1941" s="97"/>
      <c r="G1941" s="97"/>
      <c r="H1941" s="96"/>
      <c r="I1941" s="96"/>
      <c r="J1941" s="97"/>
    </row>
    <row r="1942" spans="1:10" ht="12.6" x14ac:dyDescent="0.25">
      <c r="A1942" s="95"/>
      <c r="B1942" s="97"/>
      <c r="C1942" s="97"/>
      <c r="D1942" s="96"/>
      <c r="E1942" s="96"/>
      <c r="F1942" s="97"/>
      <c r="G1942" s="97"/>
      <c r="H1942" s="96"/>
      <c r="I1942" s="96"/>
      <c r="J1942" s="97"/>
    </row>
    <row r="1943" spans="1:10" ht="12.6" x14ac:dyDescent="0.25">
      <c r="A1943" s="95"/>
      <c r="B1943" s="97"/>
      <c r="C1943" s="97"/>
      <c r="D1943" s="96"/>
      <c r="E1943" s="96"/>
      <c r="F1943" s="97"/>
      <c r="G1943" s="97"/>
      <c r="H1943" s="96"/>
      <c r="I1943" s="96"/>
      <c r="J1943" s="97"/>
    </row>
    <row r="1944" spans="1:10" ht="12.6" x14ac:dyDescent="0.25">
      <c r="A1944" s="95"/>
      <c r="B1944" s="97"/>
      <c r="C1944" s="97"/>
      <c r="D1944" s="96"/>
      <c r="E1944" s="96"/>
      <c r="F1944" s="97"/>
      <c r="G1944" s="97"/>
      <c r="H1944" s="96"/>
      <c r="I1944" s="96"/>
      <c r="J1944" s="97"/>
    </row>
    <row r="1945" spans="1:10" ht="12.6" x14ac:dyDescent="0.25">
      <c r="A1945" s="95"/>
      <c r="B1945" s="97"/>
      <c r="C1945" s="97"/>
      <c r="D1945" s="96"/>
      <c r="E1945" s="96"/>
      <c r="F1945" s="97"/>
      <c r="G1945" s="97"/>
      <c r="H1945" s="96"/>
      <c r="I1945" s="96"/>
      <c r="J1945" s="97"/>
    </row>
    <row r="1946" spans="1:10" ht="12.6" x14ac:dyDescent="0.25">
      <c r="A1946" s="95"/>
      <c r="B1946" s="97"/>
      <c r="C1946" s="97"/>
      <c r="D1946" s="96"/>
      <c r="E1946" s="96"/>
      <c r="F1946" s="97"/>
      <c r="G1946" s="97"/>
      <c r="H1946" s="96"/>
      <c r="I1946" s="96"/>
      <c r="J1946" s="97"/>
    </row>
    <row r="1947" spans="1:10" ht="12.6" x14ac:dyDescent="0.25">
      <c r="A1947" s="95"/>
      <c r="B1947" s="97"/>
      <c r="C1947" s="97"/>
      <c r="D1947" s="96"/>
      <c r="E1947" s="96"/>
      <c r="F1947" s="97"/>
      <c r="G1947" s="97"/>
      <c r="H1947" s="96"/>
      <c r="I1947" s="96"/>
      <c r="J1947" s="97"/>
    </row>
    <row r="1948" spans="1:10" ht="12.6" x14ac:dyDescent="0.25">
      <c r="A1948" s="95"/>
      <c r="B1948" s="97"/>
      <c r="C1948" s="97"/>
      <c r="D1948" s="96"/>
      <c r="E1948" s="96"/>
      <c r="F1948" s="97"/>
      <c r="G1948" s="97"/>
      <c r="H1948" s="96"/>
      <c r="I1948" s="96"/>
      <c r="J1948" s="97"/>
    </row>
    <row r="1949" spans="1:10" ht="12.6" x14ac:dyDescent="0.25">
      <c r="A1949" s="95"/>
      <c r="B1949" s="97"/>
      <c r="C1949" s="97"/>
      <c r="D1949" s="96"/>
      <c r="E1949" s="96"/>
      <c r="F1949" s="97"/>
      <c r="G1949" s="97"/>
      <c r="H1949" s="96"/>
      <c r="I1949" s="96"/>
      <c r="J1949" s="97"/>
    </row>
    <row r="1950" spans="1:10" ht="12.6" x14ac:dyDescent="0.25">
      <c r="A1950" s="95"/>
      <c r="B1950" s="97"/>
      <c r="C1950" s="97"/>
      <c r="D1950" s="96"/>
      <c r="E1950" s="96"/>
      <c r="F1950" s="97"/>
      <c r="G1950" s="97"/>
      <c r="H1950" s="96"/>
      <c r="I1950" s="96"/>
      <c r="J1950" s="97"/>
    </row>
    <row r="1951" spans="1:10" ht="12.6" x14ac:dyDescent="0.25">
      <c r="A1951" s="95"/>
      <c r="B1951" s="97"/>
      <c r="C1951" s="97"/>
      <c r="D1951" s="96"/>
      <c r="E1951" s="96"/>
      <c r="F1951" s="97"/>
      <c r="G1951" s="97"/>
      <c r="H1951" s="96"/>
      <c r="I1951" s="96"/>
      <c r="J1951" s="97"/>
    </row>
    <row r="1952" spans="1:10" ht="12.6" x14ac:dyDescent="0.25">
      <c r="A1952" s="95"/>
      <c r="B1952" s="97"/>
      <c r="C1952" s="97"/>
      <c r="D1952" s="96"/>
      <c r="E1952" s="96"/>
      <c r="F1952" s="97"/>
      <c r="G1952" s="97"/>
      <c r="H1952" s="96"/>
      <c r="I1952" s="96"/>
      <c r="J1952" s="97"/>
    </row>
    <row r="1953" spans="1:10" ht="12.6" x14ac:dyDescent="0.25">
      <c r="A1953" s="95"/>
      <c r="B1953" s="97"/>
      <c r="C1953" s="97"/>
      <c r="D1953" s="96"/>
      <c r="E1953" s="96"/>
      <c r="F1953" s="97"/>
      <c r="G1953" s="97"/>
      <c r="H1953" s="96"/>
      <c r="I1953" s="96"/>
      <c r="J1953" s="97"/>
    </row>
    <row r="1954" spans="1:10" ht="12.6" x14ac:dyDescent="0.25">
      <c r="A1954" s="95"/>
      <c r="B1954" s="97"/>
      <c r="C1954" s="97"/>
      <c r="D1954" s="96"/>
      <c r="E1954" s="96"/>
      <c r="F1954" s="97"/>
      <c r="G1954" s="97"/>
      <c r="H1954" s="96"/>
      <c r="I1954" s="96"/>
      <c r="J1954" s="97"/>
    </row>
    <row r="1955" spans="1:10" ht="12.6" x14ac:dyDescent="0.25">
      <c r="A1955" s="95"/>
      <c r="B1955" s="97"/>
      <c r="C1955" s="97"/>
      <c r="D1955" s="96"/>
      <c r="E1955" s="96"/>
      <c r="F1955" s="97"/>
      <c r="G1955" s="97"/>
      <c r="H1955" s="96"/>
      <c r="I1955" s="96"/>
      <c r="J1955" s="97"/>
    </row>
    <row r="1956" spans="1:10" ht="12.6" x14ac:dyDescent="0.25">
      <c r="A1956" s="95"/>
      <c r="B1956" s="97"/>
      <c r="C1956" s="97"/>
      <c r="D1956" s="96"/>
      <c r="E1956" s="96"/>
      <c r="F1956" s="97"/>
      <c r="G1956" s="97"/>
      <c r="H1956" s="96"/>
      <c r="I1956" s="96"/>
      <c r="J1956" s="97"/>
    </row>
    <row r="1957" spans="1:10" ht="12.6" x14ac:dyDescent="0.25">
      <c r="A1957" s="95"/>
      <c r="B1957" s="97"/>
      <c r="C1957" s="97"/>
      <c r="D1957" s="96"/>
      <c r="E1957" s="96"/>
      <c r="F1957" s="97"/>
      <c r="G1957" s="97"/>
      <c r="H1957" s="96"/>
      <c r="I1957" s="96"/>
      <c r="J1957" s="97"/>
    </row>
    <row r="1958" spans="1:10" ht="12.6" x14ac:dyDescent="0.25">
      <c r="A1958" s="95"/>
      <c r="B1958" s="97"/>
      <c r="C1958" s="97"/>
      <c r="D1958" s="96"/>
      <c r="E1958" s="96"/>
      <c r="F1958" s="97"/>
      <c r="G1958" s="97"/>
      <c r="H1958" s="96"/>
      <c r="I1958" s="96"/>
      <c r="J1958" s="97"/>
    </row>
    <row r="1959" spans="1:10" ht="12.6" x14ac:dyDescent="0.25">
      <c r="A1959" s="95"/>
      <c r="B1959" s="97"/>
      <c r="C1959" s="97"/>
      <c r="D1959" s="96"/>
      <c r="E1959" s="96"/>
      <c r="F1959" s="97"/>
      <c r="G1959" s="97"/>
      <c r="H1959" s="96"/>
      <c r="I1959" s="96"/>
      <c r="J1959" s="97"/>
    </row>
    <row r="1960" spans="1:10" ht="12.6" x14ac:dyDescent="0.25">
      <c r="A1960" s="95"/>
      <c r="B1960" s="97"/>
      <c r="C1960" s="97"/>
      <c r="D1960" s="96"/>
      <c r="E1960" s="96"/>
      <c r="F1960" s="97"/>
      <c r="G1960" s="97"/>
      <c r="H1960" s="96"/>
      <c r="I1960" s="96"/>
      <c r="J1960" s="97"/>
    </row>
    <row r="1961" spans="1:10" ht="12.6" x14ac:dyDescent="0.25">
      <c r="A1961" s="95"/>
      <c r="B1961" s="97"/>
      <c r="C1961" s="97"/>
      <c r="D1961" s="96"/>
      <c r="E1961" s="96"/>
      <c r="F1961" s="97"/>
      <c r="G1961" s="97"/>
      <c r="H1961" s="96"/>
      <c r="I1961" s="96"/>
      <c r="J1961" s="97"/>
    </row>
    <row r="1962" spans="1:10" ht="12.6" x14ac:dyDescent="0.25">
      <c r="A1962" s="95"/>
      <c r="B1962" s="97"/>
      <c r="C1962" s="97"/>
      <c r="D1962" s="96"/>
      <c r="E1962" s="96"/>
      <c r="F1962" s="97"/>
      <c r="G1962" s="97"/>
      <c r="H1962" s="96"/>
      <c r="I1962" s="96"/>
      <c r="J1962" s="97"/>
    </row>
    <row r="1963" spans="1:10" ht="12.6" x14ac:dyDescent="0.25">
      <c r="A1963" s="95"/>
      <c r="B1963" s="97"/>
      <c r="C1963" s="97"/>
      <c r="D1963" s="96"/>
      <c r="E1963" s="96"/>
      <c r="F1963" s="97"/>
      <c r="G1963" s="97"/>
      <c r="H1963" s="96"/>
      <c r="I1963" s="96"/>
      <c r="J1963" s="97"/>
    </row>
    <row r="1964" spans="1:10" ht="12.6" x14ac:dyDescent="0.25">
      <c r="A1964" s="95"/>
      <c r="B1964" s="97"/>
      <c r="C1964" s="97"/>
      <c r="D1964" s="96"/>
      <c r="E1964" s="96"/>
      <c r="F1964" s="97"/>
      <c r="G1964" s="97"/>
      <c r="H1964" s="96"/>
      <c r="I1964" s="96"/>
      <c r="J1964" s="97"/>
    </row>
    <row r="1965" spans="1:10" ht="12.6" x14ac:dyDescent="0.25">
      <c r="A1965" s="95"/>
      <c r="B1965" s="97"/>
      <c r="C1965" s="97"/>
      <c r="D1965" s="96"/>
      <c r="E1965" s="96"/>
      <c r="F1965" s="97"/>
      <c r="G1965" s="97"/>
      <c r="H1965" s="96"/>
      <c r="I1965" s="96"/>
      <c r="J1965" s="97"/>
    </row>
    <row r="1966" spans="1:10" ht="12.6" x14ac:dyDescent="0.25">
      <c r="A1966" s="95"/>
      <c r="B1966" s="97"/>
      <c r="C1966" s="97"/>
      <c r="D1966" s="96"/>
      <c r="E1966" s="96"/>
      <c r="F1966" s="97"/>
      <c r="G1966" s="97"/>
      <c r="H1966" s="96"/>
      <c r="I1966" s="96"/>
      <c r="J1966" s="97"/>
    </row>
    <row r="1967" spans="1:10" ht="12.6" x14ac:dyDescent="0.25">
      <c r="A1967" s="95"/>
      <c r="B1967" s="97"/>
      <c r="C1967" s="97"/>
      <c r="D1967" s="96"/>
      <c r="E1967" s="96"/>
      <c r="F1967" s="97"/>
      <c r="G1967" s="97"/>
      <c r="H1967" s="96"/>
      <c r="I1967" s="96"/>
      <c r="J1967" s="97"/>
    </row>
    <row r="1968" spans="1:10" ht="12.6" x14ac:dyDescent="0.25">
      <c r="A1968" s="95"/>
      <c r="B1968" s="97"/>
      <c r="C1968" s="97"/>
      <c r="D1968" s="96"/>
      <c r="E1968" s="96"/>
      <c r="F1968" s="97"/>
      <c r="G1968" s="97"/>
      <c r="H1968" s="96"/>
      <c r="I1968" s="96"/>
      <c r="J1968" s="97"/>
    </row>
    <row r="1969" spans="1:10" ht="12.6" x14ac:dyDescent="0.25">
      <c r="A1969" s="95"/>
      <c r="B1969" s="97"/>
      <c r="C1969" s="97"/>
      <c r="D1969" s="96"/>
      <c r="E1969" s="96"/>
      <c r="F1969" s="97"/>
      <c r="G1969" s="97"/>
      <c r="H1969" s="96"/>
      <c r="I1969" s="96"/>
      <c r="J1969" s="97"/>
    </row>
    <row r="1970" spans="1:10" ht="12.6" x14ac:dyDescent="0.25">
      <c r="A1970" s="95"/>
      <c r="B1970" s="97"/>
      <c r="C1970" s="97"/>
      <c r="D1970" s="96"/>
      <c r="E1970" s="96"/>
      <c r="F1970" s="97"/>
      <c r="G1970" s="97"/>
      <c r="H1970" s="96"/>
      <c r="I1970" s="96"/>
      <c r="J1970" s="97"/>
    </row>
    <row r="1971" spans="1:10" ht="12.6" x14ac:dyDescent="0.25">
      <c r="A1971" s="95"/>
      <c r="B1971" s="97"/>
      <c r="C1971" s="97"/>
      <c r="D1971" s="96"/>
      <c r="E1971" s="96"/>
      <c r="F1971" s="97"/>
      <c r="G1971" s="97"/>
      <c r="H1971" s="96"/>
      <c r="I1971" s="96"/>
      <c r="J1971" s="97"/>
    </row>
    <row r="1972" spans="1:10" ht="12.6" x14ac:dyDescent="0.25">
      <c r="A1972" s="95"/>
      <c r="B1972" s="97"/>
      <c r="C1972" s="97"/>
      <c r="D1972" s="96"/>
      <c r="E1972" s="96"/>
      <c r="F1972" s="97"/>
      <c r="G1972" s="97"/>
      <c r="H1972" s="96"/>
      <c r="I1972" s="96"/>
      <c r="J1972" s="97"/>
    </row>
    <row r="1973" spans="1:10" ht="12.6" x14ac:dyDescent="0.25">
      <c r="A1973" s="95"/>
      <c r="B1973" s="97"/>
      <c r="C1973" s="97"/>
      <c r="D1973" s="96"/>
      <c r="E1973" s="96"/>
      <c r="F1973" s="97"/>
      <c r="G1973" s="97"/>
      <c r="H1973" s="96"/>
      <c r="I1973" s="96"/>
      <c r="J1973" s="97"/>
    </row>
    <row r="1974" spans="1:10" ht="12.6" x14ac:dyDescent="0.25">
      <c r="A1974" s="95"/>
      <c r="B1974" s="97"/>
      <c r="C1974" s="97"/>
      <c r="D1974" s="96"/>
      <c r="E1974" s="96"/>
      <c r="F1974" s="97"/>
      <c r="G1974" s="97"/>
      <c r="H1974" s="96"/>
      <c r="I1974" s="96"/>
      <c r="J1974" s="97"/>
    </row>
    <row r="1975" spans="1:10" ht="12.6" x14ac:dyDescent="0.25">
      <c r="A1975" s="95"/>
      <c r="B1975" s="97"/>
      <c r="C1975" s="97"/>
      <c r="D1975" s="96"/>
      <c r="E1975" s="96"/>
      <c r="F1975" s="97"/>
      <c r="G1975" s="97"/>
      <c r="H1975" s="96"/>
      <c r="I1975" s="96"/>
      <c r="J1975" s="97"/>
    </row>
    <row r="1976" spans="1:10" ht="12.6" x14ac:dyDescent="0.25">
      <c r="A1976" s="95"/>
      <c r="B1976" s="97"/>
      <c r="C1976" s="97"/>
      <c r="D1976" s="96"/>
      <c r="E1976" s="96"/>
      <c r="F1976" s="97"/>
      <c r="G1976" s="97"/>
      <c r="H1976" s="96"/>
      <c r="I1976" s="96"/>
      <c r="J1976" s="97"/>
    </row>
    <row r="1977" spans="1:10" ht="12.6" x14ac:dyDescent="0.25">
      <c r="A1977" s="95"/>
      <c r="B1977" s="97"/>
      <c r="C1977" s="97"/>
      <c r="D1977" s="96"/>
      <c r="E1977" s="96"/>
      <c r="F1977" s="97"/>
      <c r="G1977" s="97"/>
      <c r="H1977" s="96"/>
      <c r="I1977" s="96"/>
      <c r="J1977" s="97"/>
    </row>
    <row r="1978" spans="1:10" ht="12.6" x14ac:dyDescent="0.25">
      <c r="A1978" s="95"/>
      <c r="B1978" s="97"/>
      <c r="C1978" s="97"/>
      <c r="D1978" s="96"/>
      <c r="E1978" s="96"/>
      <c r="F1978" s="97"/>
      <c r="G1978" s="97"/>
      <c r="H1978" s="96"/>
      <c r="I1978" s="96"/>
      <c r="J1978" s="97"/>
    </row>
    <row r="1979" spans="1:10" ht="12.6" x14ac:dyDescent="0.25">
      <c r="A1979" s="95"/>
      <c r="B1979" s="97"/>
      <c r="C1979" s="97"/>
      <c r="D1979" s="96"/>
      <c r="E1979" s="96"/>
      <c r="F1979" s="97"/>
      <c r="G1979" s="97"/>
      <c r="H1979" s="96"/>
      <c r="I1979" s="96"/>
      <c r="J1979" s="97"/>
    </row>
    <row r="1980" spans="1:10" ht="12.6" x14ac:dyDescent="0.25">
      <c r="A1980" s="95"/>
      <c r="B1980" s="97"/>
      <c r="C1980" s="97"/>
      <c r="D1980" s="96"/>
      <c r="E1980" s="96"/>
      <c r="F1980" s="97"/>
      <c r="G1980" s="97"/>
      <c r="H1980" s="96"/>
      <c r="I1980" s="96"/>
      <c r="J1980" s="97"/>
    </row>
    <row r="1981" spans="1:10" ht="12.6" x14ac:dyDescent="0.25">
      <c r="A1981" s="95"/>
      <c r="B1981" s="97"/>
      <c r="C1981" s="97"/>
      <c r="D1981" s="96"/>
      <c r="E1981" s="96"/>
      <c r="F1981" s="97"/>
      <c r="G1981" s="97"/>
      <c r="H1981" s="96"/>
      <c r="I1981" s="96"/>
      <c r="J1981" s="97"/>
    </row>
    <row r="1982" spans="1:10" ht="12.6" x14ac:dyDescent="0.25">
      <c r="A1982" s="95"/>
      <c r="B1982" s="97"/>
      <c r="C1982" s="97"/>
      <c r="D1982" s="96"/>
      <c r="E1982" s="96"/>
      <c r="F1982" s="97"/>
      <c r="G1982" s="97"/>
      <c r="H1982" s="96"/>
      <c r="I1982" s="96"/>
      <c r="J1982" s="97"/>
    </row>
    <row r="1983" spans="1:10" ht="12.6" x14ac:dyDescent="0.25">
      <c r="A1983" s="95"/>
      <c r="B1983" s="97"/>
      <c r="C1983" s="97"/>
      <c r="D1983" s="96"/>
      <c r="E1983" s="96"/>
      <c r="F1983" s="97"/>
      <c r="G1983" s="97"/>
      <c r="H1983" s="96"/>
      <c r="I1983" s="96"/>
      <c r="J1983" s="97"/>
    </row>
    <row r="1984" spans="1:10" ht="12.6" x14ac:dyDescent="0.25">
      <c r="A1984" s="95"/>
      <c r="B1984" s="97"/>
      <c r="C1984" s="97"/>
      <c r="D1984" s="96"/>
      <c r="E1984" s="96"/>
      <c r="F1984" s="97"/>
      <c r="G1984" s="97"/>
      <c r="H1984" s="96"/>
      <c r="I1984" s="96"/>
      <c r="J1984" s="97"/>
    </row>
    <row r="1985" spans="1:10" ht="12.6" x14ac:dyDescent="0.25">
      <c r="A1985" s="95"/>
      <c r="B1985" s="97"/>
      <c r="C1985" s="97"/>
      <c r="D1985" s="96"/>
      <c r="E1985" s="96"/>
      <c r="F1985" s="97"/>
      <c r="G1985" s="97"/>
      <c r="H1985" s="96"/>
      <c r="I1985" s="96"/>
      <c r="J1985" s="97"/>
    </row>
    <row r="1986" spans="1:10" ht="12.6" x14ac:dyDescent="0.25">
      <c r="A1986" s="95"/>
      <c r="B1986" s="97"/>
      <c r="C1986" s="97"/>
      <c r="D1986" s="96"/>
      <c r="E1986" s="96"/>
      <c r="F1986" s="97"/>
      <c r="G1986" s="97"/>
      <c r="H1986" s="96"/>
      <c r="I1986" s="96"/>
      <c r="J1986" s="97"/>
    </row>
    <row r="1987" spans="1:10" ht="12.6" x14ac:dyDescent="0.25">
      <c r="A1987" s="95"/>
      <c r="B1987" s="97"/>
      <c r="C1987" s="97"/>
      <c r="D1987" s="96"/>
      <c r="E1987" s="96"/>
      <c r="F1987" s="97"/>
      <c r="G1987" s="97"/>
      <c r="H1987" s="96"/>
      <c r="I1987" s="96"/>
      <c r="J1987" s="97"/>
    </row>
    <row r="1988" spans="1:10" ht="12.6" x14ac:dyDescent="0.25">
      <c r="A1988" s="95"/>
      <c r="B1988" s="97"/>
      <c r="C1988" s="97"/>
      <c r="D1988" s="96"/>
      <c r="E1988" s="96"/>
      <c r="F1988" s="97"/>
      <c r="G1988" s="97"/>
      <c r="H1988" s="96"/>
      <c r="I1988" s="96"/>
      <c r="J1988" s="97"/>
    </row>
    <row r="1989" spans="1:10" ht="12.6" x14ac:dyDescent="0.25">
      <c r="A1989" s="95"/>
      <c r="B1989" s="97"/>
      <c r="C1989" s="97"/>
      <c r="D1989" s="96"/>
      <c r="E1989" s="96"/>
      <c r="F1989" s="97"/>
      <c r="G1989" s="97"/>
      <c r="H1989" s="96"/>
      <c r="I1989" s="96"/>
      <c r="J1989" s="97"/>
    </row>
    <row r="1990" spans="1:10" ht="12.6" x14ac:dyDescent="0.25">
      <c r="A1990" s="95"/>
      <c r="B1990" s="97"/>
      <c r="C1990" s="97"/>
      <c r="D1990" s="96"/>
      <c r="E1990" s="96"/>
      <c r="F1990" s="97"/>
      <c r="G1990" s="97"/>
      <c r="H1990" s="96"/>
      <c r="I1990" s="96"/>
      <c r="J1990" s="97"/>
    </row>
    <row r="1991" spans="1:10" ht="12.6" x14ac:dyDescent="0.25">
      <c r="A1991" s="95"/>
      <c r="B1991" s="97"/>
      <c r="C1991" s="97"/>
      <c r="D1991" s="96"/>
      <c r="E1991" s="96"/>
      <c r="F1991" s="97"/>
      <c r="G1991" s="97"/>
      <c r="H1991" s="96"/>
      <c r="I1991" s="96"/>
      <c r="J1991" s="97"/>
    </row>
    <row r="1992" spans="1:10" ht="12.6" x14ac:dyDescent="0.25">
      <c r="A1992" s="95"/>
      <c r="B1992" s="97"/>
      <c r="C1992" s="97"/>
      <c r="D1992" s="96"/>
      <c r="E1992" s="96"/>
      <c r="F1992" s="97"/>
      <c r="G1992" s="97"/>
      <c r="H1992" s="96"/>
      <c r="I1992" s="96"/>
      <c r="J1992" s="97"/>
    </row>
    <row r="1993" spans="1:10" ht="12.6" x14ac:dyDescent="0.25">
      <c r="A1993" s="95"/>
      <c r="B1993" s="97"/>
      <c r="C1993" s="97"/>
      <c r="D1993" s="96"/>
      <c r="E1993" s="96"/>
      <c r="F1993" s="97"/>
      <c r="G1993" s="97"/>
      <c r="H1993" s="96"/>
      <c r="I1993" s="96"/>
      <c r="J1993" s="97"/>
    </row>
    <row r="1994" spans="1:10" ht="12.6" x14ac:dyDescent="0.25">
      <c r="A1994" s="95"/>
      <c r="B1994" s="97"/>
      <c r="C1994" s="97"/>
      <c r="D1994" s="96"/>
      <c r="E1994" s="96"/>
      <c r="F1994" s="97"/>
      <c r="G1994" s="97"/>
      <c r="H1994" s="96"/>
      <c r="I1994" s="96"/>
      <c r="J1994" s="97"/>
    </row>
    <row r="1995" spans="1:10" ht="12.6" x14ac:dyDescent="0.25">
      <c r="A1995" s="95"/>
      <c r="B1995" s="97"/>
      <c r="C1995" s="97"/>
      <c r="D1995" s="96"/>
      <c r="E1995" s="96"/>
      <c r="F1995" s="97"/>
      <c r="G1995" s="97"/>
      <c r="H1995" s="96"/>
      <c r="I1995" s="96"/>
      <c r="J1995" s="97"/>
    </row>
    <row r="1996" spans="1:10" ht="12.6" x14ac:dyDescent="0.25">
      <c r="A1996" s="95"/>
      <c r="B1996" s="97"/>
      <c r="C1996" s="97"/>
      <c r="D1996" s="96"/>
      <c r="E1996" s="96"/>
      <c r="F1996" s="97"/>
      <c r="G1996" s="97"/>
      <c r="H1996" s="96"/>
      <c r="I1996" s="96"/>
      <c r="J1996" s="97"/>
    </row>
    <row r="1997" spans="1:10" ht="12.6" x14ac:dyDescent="0.25">
      <c r="A1997" s="95"/>
      <c r="B1997" s="97"/>
      <c r="C1997" s="97"/>
      <c r="D1997" s="96"/>
      <c r="E1997" s="96"/>
      <c r="F1997" s="97"/>
      <c r="G1997" s="97"/>
      <c r="H1997" s="96"/>
      <c r="I1997" s="96"/>
      <c r="J1997" s="97"/>
    </row>
    <row r="1998" spans="1:10" ht="12.6" x14ac:dyDescent="0.25">
      <c r="A1998" s="95"/>
      <c r="B1998" s="97"/>
      <c r="C1998" s="97"/>
      <c r="D1998" s="96"/>
      <c r="E1998" s="96"/>
      <c r="F1998" s="97"/>
      <c r="G1998" s="97"/>
      <c r="H1998" s="96"/>
      <c r="I1998" s="96"/>
      <c r="J1998" s="97"/>
    </row>
    <row r="1999" spans="1:10" ht="12.6" x14ac:dyDescent="0.25">
      <c r="A1999" s="95"/>
      <c r="B1999" s="97"/>
      <c r="C1999" s="97"/>
      <c r="D1999" s="96"/>
      <c r="E1999" s="96"/>
      <c r="F1999" s="97"/>
      <c r="G1999" s="97"/>
      <c r="H1999" s="96"/>
      <c r="I1999" s="96"/>
      <c r="J1999" s="97"/>
    </row>
    <row r="2000" spans="1:10" ht="12.6" x14ac:dyDescent="0.25">
      <c r="A2000" s="95"/>
      <c r="B2000" s="97"/>
      <c r="C2000" s="97"/>
      <c r="D2000" s="96"/>
      <c r="E2000" s="96"/>
      <c r="F2000" s="97"/>
      <c r="G2000" s="97"/>
      <c r="H2000" s="96"/>
      <c r="I2000" s="96"/>
      <c r="J2000" s="97"/>
    </row>
    <row r="2001" spans="1:10" ht="12.6" x14ac:dyDescent="0.25">
      <c r="A2001" s="95"/>
      <c r="B2001" s="97"/>
      <c r="C2001" s="97"/>
      <c r="D2001" s="96"/>
      <c r="E2001" s="96"/>
      <c r="F2001" s="97"/>
      <c r="G2001" s="97"/>
      <c r="H2001" s="96"/>
      <c r="I2001" s="96"/>
      <c r="J2001" s="97"/>
    </row>
    <row r="2002" spans="1:10" ht="12.6" x14ac:dyDescent="0.25">
      <c r="A2002" s="95"/>
      <c r="B2002" s="97"/>
      <c r="C2002" s="97"/>
      <c r="D2002" s="96"/>
      <c r="E2002" s="96"/>
      <c r="F2002" s="97"/>
      <c r="G2002" s="97"/>
      <c r="H2002" s="96"/>
      <c r="I2002" s="96"/>
      <c r="J2002" s="97"/>
    </row>
    <row r="2003" spans="1:10" ht="12.6" x14ac:dyDescent="0.25">
      <c r="A2003" s="95"/>
      <c r="B2003" s="97"/>
      <c r="C2003" s="97"/>
      <c r="D2003" s="96"/>
      <c r="E2003" s="96"/>
      <c r="F2003" s="97"/>
      <c r="G2003" s="97"/>
      <c r="H2003" s="96"/>
      <c r="I2003" s="96"/>
      <c r="J2003" s="97"/>
    </row>
    <row r="2004" spans="1:10" ht="12.6" x14ac:dyDescent="0.25">
      <c r="A2004" s="95"/>
      <c r="B2004" s="97"/>
      <c r="C2004" s="97"/>
      <c r="D2004" s="96"/>
      <c r="E2004" s="96"/>
      <c r="F2004" s="97"/>
      <c r="G2004" s="97"/>
      <c r="H2004" s="96"/>
      <c r="I2004" s="96"/>
      <c r="J2004" s="97"/>
    </row>
    <row r="2005" spans="1:10" ht="12.6" x14ac:dyDescent="0.25">
      <c r="A2005" s="95"/>
      <c r="B2005" s="97"/>
      <c r="C2005" s="97"/>
      <c r="D2005" s="96"/>
      <c r="E2005" s="96"/>
      <c r="F2005" s="97"/>
      <c r="G2005" s="97"/>
      <c r="H2005" s="96"/>
      <c r="I2005" s="96"/>
      <c r="J2005" s="97"/>
    </row>
    <row r="2006" spans="1:10" ht="12.6" x14ac:dyDescent="0.25">
      <c r="A2006" s="95"/>
      <c r="B2006" s="97"/>
      <c r="C2006" s="97"/>
      <c r="D2006" s="96"/>
      <c r="E2006" s="96"/>
      <c r="F2006" s="97"/>
      <c r="G2006" s="97"/>
      <c r="H2006" s="96"/>
      <c r="I2006" s="96"/>
      <c r="J2006" s="97"/>
    </row>
    <row r="2007" spans="1:10" ht="12.6" x14ac:dyDescent="0.25">
      <c r="A2007" s="95"/>
      <c r="B2007" s="97"/>
      <c r="C2007" s="97"/>
      <c r="D2007" s="96"/>
      <c r="E2007" s="96"/>
      <c r="F2007" s="97"/>
      <c r="G2007" s="97"/>
      <c r="H2007" s="96"/>
      <c r="I2007" s="96"/>
      <c r="J2007" s="97"/>
    </row>
    <row r="2008" spans="1:10" ht="12.6" x14ac:dyDescent="0.25">
      <c r="A2008" s="95"/>
      <c r="B2008" s="97"/>
      <c r="C2008" s="97"/>
      <c r="D2008" s="96"/>
      <c r="E2008" s="96"/>
      <c r="F2008" s="97"/>
      <c r="G2008" s="97"/>
      <c r="H2008" s="96"/>
      <c r="I2008" s="96"/>
      <c r="J2008" s="97"/>
    </row>
    <row r="2009" spans="1:10" ht="12.6" x14ac:dyDescent="0.25">
      <c r="A2009" s="95"/>
      <c r="B2009" s="97"/>
      <c r="C2009" s="97"/>
      <c r="D2009" s="96"/>
      <c r="E2009" s="96"/>
      <c r="F2009" s="97"/>
      <c r="G2009" s="97"/>
      <c r="H2009" s="96"/>
      <c r="I2009" s="96"/>
      <c r="J2009" s="97"/>
    </row>
    <row r="2010" spans="1:10" ht="12.6" x14ac:dyDescent="0.25">
      <c r="A2010" s="95"/>
      <c r="B2010" s="97"/>
      <c r="C2010" s="97"/>
      <c r="D2010" s="96"/>
      <c r="E2010" s="96"/>
      <c r="F2010" s="97"/>
      <c r="G2010" s="97"/>
      <c r="H2010" s="96"/>
      <c r="I2010" s="96"/>
      <c r="J2010" s="97"/>
    </row>
    <row r="2011" spans="1:10" ht="12.6" x14ac:dyDescent="0.25">
      <c r="A2011" s="95"/>
      <c r="B2011" s="97"/>
      <c r="C2011" s="97"/>
      <c r="D2011" s="96"/>
      <c r="E2011" s="96"/>
      <c r="F2011" s="97"/>
      <c r="G2011" s="97"/>
      <c r="H2011" s="96"/>
      <c r="I2011" s="96"/>
      <c r="J2011" s="97"/>
    </row>
    <row r="2012" spans="1:10" ht="12.6" x14ac:dyDescent="0.25">
      <c r="A2012" s="95"/>
      <c r="B2012" s="97"/>
      <c r="C2012" s="97"/>
      <c r="D2012" s="96"/>
      <c r="E2012" s="96"/>
      <c r="F2012" s="97"/>
      <c r="G2012" s="97"/>
      <c r="H2012" s="96"/>
      <c r="I2012" s="96"/>
      <c r="J2012" s="97"/>
    </row>
    <row r="2013" spans="1:10" ht="12.6" x14ac:dyDescent="0.25">
      <c r="A2013" s="95"/>
      <c r="B2013" s="97"/>
      <c r="C2013" s="97"/>
      <c r="D2013" s="96"/>
      <c r="E2013" s="96"/>
      <c r="F2013" s="97"/>
      <c r="G2013" s="97"/>
      <c r="H2013" s="96"/>
      <c r="I2013" s="96"/>
      <c r="J2013" s="97"/>
    </row>
    <row r="2014" spans="1:10" ht="12.6" x14ac:dyDescent="0.25">
      <c r="A2014" s="95"/>
      <c r="B2014" s="97"/>
      <c r="C2014" s="97"/>
      <c r="D2014" s="96"/>
      <c r="E2014" s="96"/>
      <c r="F2014" s="97"/>
      <c r="G2014" s="97"/>
      <c r="H2014" s="96"/>
      <c r="I2014" s="96"/>
      <c r="J2014" s="97"/>
    </row>
    <row r="2015" spans="1:10" ht="12.6" x14ac:dyDescent="0.25">
      <c r="A2015" s="95"/>
      <c r="B2015" s="97"/>
      <c r="C2015" s="97"/>
      <c r="D2015" s="96"/>
      <c r="E2015" s="96"/>
      <c r="F2015" s="97"/>
      <c r="G2015" s="97"/>
      <c r="H2015" s="96"/>
      <c r="I2015" s="96"/>
      <c r="J2015" s="97"/>
    </row>
    <row r="2016" spans="1:10" ht="12.6" x14ac:dyDescent="0.25">
      <c r="A2016" s="95"/>
      <c r="B2016" s="97"/>
      <c r="C2016" s="97"/>
      <c r="D2016" s="96"/>
      <c r="E2016" s="96"/>
      <c r="F2016" s="97"/>
      <c r="G2016" s="97"/>
      <c r="H2016" s="96"/>
      <c r="I2016" s="96"/>
      <c r="J2016" s="97"/>
    </row>
    <row r="2017" spans="1:10" ht="12.6" x14ac:dyDescent="0.25">
      <c r="A2017" s="95"/>
      <c r="B2017" s="97"/>
      <c r="C2017" s="97"/>
      <c r="D2017" s="96"/>
      <c r="E2017" s="96"/>
      <c r="F2017" s="97"/>
      <c r="G2017" s="97"/>
      <c r="H2017" s="96"/>
      <c r="I2017" s="96"/>
      <c r="J2017" s="97"/>
    </row>
    <row r="2018" spans="1:10" ht="12.6" x14ac:dyDescent="0.25">
      <c r="A2018" s="95"/>
      <c r="B2018" s="97"/>
      <c r="C2018" s="97"/>
      <c r="D2018" s="96"/>
      <c r="E2018" s="96"/>
      <c r="F2018" s="97"/>
      <c r="G2018" s="97"/>
      <c r="H2018" s="96"/>
      <c r="I2018" s="96"/>
      <c r="J2018" s="97"/>
    </row>
    <row r="2019" spans="1:10" ht="12.6" x14ac:dyDescent="0.25">
      <c r="A2019" s="95"/>
      <c r="B2019" s="97"/>
      <c r="C2019" s="97"/>
      <c r="D2019" s="96"/>
      <c r="E2019" s="96"/>
      <c r="F2019" s="97"/>
      <c r="G2019" s="97"/>
      <c r="H2019" s="96"/>
      <c r="I2019" s="96"/>
      <c r="J2019" s="97"/>
    </row>
    <row r="2020" spans="1:10" ht="12.6" x14ac:dyDescent="0.25">
      <c r="A2020" s="95"/>
      <c r="B2020" s="97"/>
      <c r="C2020" s="97"/>
      <c r="D2020" s="96"/>
      <c r="E2020" s="96"/>
      <c r="F2020" s="97"/>
      <c r="G2020" s="97"/>
      <c r="H2020" s="96"/>
      <c r="I2020" s="96"/>
      <c r="J2020" s="97"/>
    </row>
    <row r="2021" spans="1:10" ht="12.6" x14ac:dyDescent="0.25">
      <c r="A2021" s="95"/>
      <c r="B2021" s="97"/>
      <c r="C2021" s="97"/>
      <c r="D2021" s="96"/>
      <c r="E2021" s="96"/>
      <c r="F2021" s="97"/>
      <c r="G2021" s="97"/>
      <c r="H2021" s="96"/>
      <c r="I2021" s="96"/>
      <c r="J2021" s="97"/>
    </row>
    <row r="2022" spans="1:10" ht="12.6" x14ac:dyDescent="0.25">
      <c r="A2022" s="95"/>
      <c r="B2022" s="97"/>
      <c r="C2022" s="97"/>
      <c r="D2022" s="96"/>
      <c r="E2022" s="96"/>
      <c r="F2022" s="97"/>
      <c r="G2022" s="97"/>
      <c r="H2022" s="96"/>
      <c r="I2022" s="96"/>
      <c r="J2022" s="97"/>
    </row>
    <row r="2023" spans="1:10" ht="12.6" x14ac:dyDescent="0.25">
      <c r="A2023" s="95"/>
      <c r="B2023" s="97"/>
      <c r="C2023" s="97"/>
      <c r="D2023" s="96"/>
      <c r="E2023" s="96"/>
      <c r="F2023" s="97"/>
      <c r="G2023" s="97"/>
      <c r="H2023" s="96"/>
      <c r="I2023" s="96"/>
      <c r="J2023" s="97"/>
    </row>
    <row r="2024" spans="1:10" ht="12.6" x14ac:dyDescent="0.25">
      <c r="A2024" s="95"/>
      <c r="B2024" s="97"/>
      <c r="C2024" s="97"/>
      <c r="D2024" s="96"/>
      <c r="E2024" s="96"/>
      <c r="F2024" s="97"/>
      <c r="G2024" s="97"/>
      <c r="H2024" s="96"/>
      <c r="I2024" s="96"/>
      <c r="J2024" s="97"/>
    </row>
    <row r="2025" spans="1:10" ht="12.6" x14ac:dyDescent="0.25">
      <c r="A2025" s="95"/>
      <c r="B2025" s="97"/>
      <c r="C2025" s="97"/>
      <c r="D2025" s="96"/>
      <c r="E2025" s="96"/>
      <c r="F2025" s="97"/>
      <c r="G2025" s="97"/>
      <c r="H2025" s="96"/>
      <c r="I2025" s="96"/>
      <c r="J2025" s="97"/>
    </row>
    <row r="2026" spans="1:10" ht="12.6" x14ac:dyDescent="0.25">
      <c r="A2026" s="95"/>
      <c r="B2026" s="97"/>
      <c r="C2026" s="97"/>
      <c r="D2026" s="96"/>
      <c r="E2026" s="96"/>
      <c r="F2026" s="97"/>
      <c r="G2026" s="97"/>
      <c r="H2026" s="96"/>
      <c r="I2026" s="96"/>
      <c r="J2026" s="97"/>
    </row>
    <row r="2027" spans="1:10" ht="12.6" x14ac:dyDescent="0.25">
      <c r="A2027" s="95"/>
      <c r="B2027" s="97"/>
      <c r="C2027" s="97"/>
      <c r="D2027" s="96"/>
      <c r="E2027" s="96"/>
      <c r="F2027" s="97"/>
      <c r="G2027" s="97"/>
      <c r="H2027" s="96"/>
      <c r="I2027" s="96"/>
      <c r="J2027" s="97"/>
    </row>
    <row r="2028" spans="1:10" ht="12.6" x14ac:dyDescent="0.25">
      <c r="A2028" s="95"/>
      <c r="B2028" s="97"/>
      <c r="C2028" s="97"/>
      <c r="D2028" s="96"/>
      <c r="E2028" s="96"/>
      <c r="F2028" s="97"/>
      <c r="G2028" s="97"/>
      <c r="H2028" s="96"/>
      <c r="I2028" s="96"/>
      <c r="J2028" s="97"/>
    </row>
    <row r="2029" spans="1:10" ht="12.6" x14ac:dyDescent="0.25">
      <c r="A2029" s="95"/>
      <c r="B2029" s="97"/>
      <c r="C2029" s="97"/>
      <c r="D2029" s="96"/>
      <c r="E2029" s="96"/>
      <c r="F2029" s="97"/>
      <c r="G2029" s="97"/>
      <c r="H2029" s="96"/>
      <c r="I2029" s="96"/>
      <c r="J2029" s="97"/>
    </row>
    <row r="2030" spans="1:10" ht="12.6" x14ac:dyDescent="0.25">
      <c r="A2030" s="95"/>
      <c r="B2030" s="97"/>
      <c r="C2030" s="97"/>
      <c r="D2030" s="96"/>
      <c r="E2030" s="96"/>
      <c r="F2030" s="97"/>
      <c r="G2030" s="97"/>
      <c r="H2030" s="96"/>
      <c r="I2030" s="96"/>
      <c r="J2030" s="97"/>
    </row>
    <row r="2031" spans="1:10" ht="12.6" x14ac:dyDescent="0.25">
      <c r="A2031" s="95"/>
      <c r="B2031" s="97"/>
      <c r="C2031" s="97"/>
      <c r="D2031" s="96"/>
      <c r="E2031" s="96"/>
      <c r="F2031" s="97"/>
      <c r="G2031" s="97"/>
      <c r="H2031" s="96"/>
      <c r="I2031" s="96"/>
      <c r="J2031" s="97"/>
    </row>
    <row r="2032" spans="1:10" ht="12.6" x14ac:dyDescent="0.25">
      <c r="A2032" s="95"/>
      <c r="B2032" s="97"/>
      <c r="C2032" s="97"/>
      <c r="D2032" s="96"/>
      <c r="E2032" s="96"/>
      <c r="F2032" s="97"/>
      <c r="G2032" s="97"/>
      <c r="H2032" s="96"/>
      <c r="I2032" s="96"/>
      <c r="J2032" s="97"/>
    </row>
    <row r="2033" spans="1:10" ht="12.6" x14ac:dyDescent="0.25">
      <c r="A2033" s="95"/>
      <c r="B2033" s="97"/>
      <c r="C2033" s="97"/>
      <c r="D2033" s="96"/>
      <c r="E2033" s="96"/>
      <c r="F2033" s="97"/>
      <c r="G2033" s="97"/>
      <c r="H2033" s="96"/>
      <c r="I2033" s="96"/>
      <c r="J2033" s="97"/>
    </row>
    <row r="2034" spans="1:10" ht="12.6" x14ac:dyDescent="0.25">
      <c r="A2034" s="95"/>
      <c r="B2034" s="97"/>
      <c r="C2034" s="97"/>
      <c r="D2034" s="96"/>
      <c r="E2034" s="96"/>
      <c r="F2034" s="97"/>
      <c r="G2034" s="97"/>
      <c r="H2034" s="96"/>
      <c r="I2034" s="96"/>
      <c r="J2034" s="97"/>
    </row>
    <row r="2035" spans="1:10" ht="12.6" x14ac:dyDescent="0.25">
      <c r="A2035" s="95"/>
      <c r="B2035" s="97"/>
      <c r="C2035" s="97"/>
      <c r="D2035" s="96"/>
      <c r="E2035" s="96"/>
      <c r="F2035" s="97"/>
      <c r="G2035" s="97"/>
      <c r="H2035" s="96"/>
      <c r="I2035" s="96"/>
      <c r="J2035" s="97"/>
    </row>
    <row r="2036" spans="1:10" ht="12.6" x14ac:dyDescent="0.25">
      <c r="A2036" s="95"/>
      <c r="B2036" s="97"/>
      <c r="C2036" s="97"/>
      <c r="D2036" s="96"/>
      <c r="E2036" s="96"/>
      <c r="F2036" s="97"/>
      <c r="G2036" s="97"/>
      <c r="H2036" s="96"/>
      <c r="I2036" s="96"/>
      <c r="J2036" s="97"/>
    </row>
    <row r="2037" spans="1:10" ht="12.6" x14ac:dyDescent="0.25">
      <c r="A2037" s="95"/>
      <c r="B2037" s="97"/>
      <c r="C2037" s="97"/>
      <c r="D2037" s="96"/>
      <c r="E2037" s="96"/>
      <c r="F2037" s="97"/>
      <c r="G2037" s="97"/>
      <c r="H2037" s="96"/>
      <c r="I2037" s="96"/>
      <c r="J2037" s="97"/>
    </row>
    <row r="2038" spans="1:10" ht="12.6" x14ac:dyDescent="0.25">
      <c r="A2038" s="95"/>
      <c r="B2038" s="97"/>
      <c r="C2038" s="97"/>
      <c r="D2038" s="96"/>
      <c r="E2038" s="96"/>
      <c r="F2038" s="97"/>
      <c r="G2038" s="97"/>
      <c r="H2038" s="96"/>
      <c r="I2038" s="96"/>
      <c r="J2038" s="97"/>
    </row>
    <row r="2039" spans="1:10" ht="12.6" x14ac:dyDescent="0.25">
      <c r="A2039" s="95"/>
      <c r="B2039" s="97"/>
      <c r="C2039" s="97"/>
      <c r="D2039" s="96"/>
      <c r="E2039" s="96"/>
      <c r="F2039" s="97"/>
      <c r="G2039" s="97"/>
      <c r="H2039" s="96"/>
      <c r="I2039" s="96"/>
      <c r="J2039" s="97"/>
    </row>
    <row r="2040" spans="1:10" ht="12.6" x14ac:dyDescent="0.25">
      <c r="A2040" s="95"/>
      <c r="B2040" s="97"/>
      <c r="C2040" s="97"/>
      <c r="D2040" s="96"/>
      <c r="E2040" s="96"/>
      <c r="F2040" s="97"/>
      <c r="G2040" s="97"/>
      <c r="H2040" s="96"/>
      <c r="I2040" s="96"/>
      <c r="J2040" s="97"/>
    </row>
    <row r="2041" spans="1:10" ht="12.6" x14ac:dyDescent="0.25">
      <c r="A2041" s="95"/>
      <c r="B2041" s="97"/>
      <c r="C2041" s="97"/>
      <c r="D2041" s="96"/>
      <c r="E2041" s="96"/>
      <c r="F2041" s="97"/>
      <c r="G2041" s="97"/>
      <c r="H2041" s="96"/>
      <c r="I2041" s="96"/>
      <c r="J2041" s="97"/>
    </row>
    <row r="2042" spans="1:10" ht="12.6" x14ac:dyDescent="0.25">
      <c r="A2042" s="95"/>
      <c r="B2042" s="97"/>
      <c r="C2042" s="97"/>
      <c r="D2042" s="96"/>
      <c r="E2042" s="96"/>
      <c r="F2042" s="97"/>
      <c r="G2042" s="97"/>
      <c r="H2042" s="96"/>
      <c r="I2042" s="96"/>
      <c r="J2042" s="97"/>
    </row>
    <row r="2043" spans="1:10" ht="12.6" x14ac:dyDescent="0.25">
      <c r="A2043" s="95"/>
      <c r="B2043" s="97"/>
      <c r="C2043" s="97"/>
      <c r="D2043" s="96"/>
      <c r="E2043" s="96"/>
      <c r="F2043" s="97"/>
      <c r="G2043" s="97"/>
      <c r="H2043" s="96"/>
      <c r="I2043" s="96"/>
      <c r="J2043" s="97"/>
    </row>
    <row r="2044" spans="1:10" ht="12.6" x14ac:dyDescent="0.25">
      <c r="A2044" s="95"/>
      <c r="B2044" s="97"/>
      <c r="C2044" s="97"/>
      <c r="D2044" s="96"/>
      <c r="E2044" s="96"/>
      <c r="F2044" s="97"/>
      <c r="G2044" s="97"/>
      <c r="H2044" s="96"/>
      <c r="I2044" s="96"/>
      <c r="J2044" s="97"/>
    </row>
    <row r="2045" spans="1:10" ht="12.6" x14ac:dyDescent="0.25">
      <c r="A2045" s="95"/>
      <c r="B2045" s="97"/>
      <c r="C2045" s="97"/>
      <c r="D2045" s="96"/>
      <c r="E2045" s="96"/>
      <c r="F2045" s="97"/>
      <c r="G2045" s="97"/>
      <c r="H2045" s="96"/>
      <c r="I2045" s="96"/>
      <c r="J2045" s="97"/>
    </row>
    <row r="2046" spans="1:10" ht="12.6" x14ac:dyDescent="0.25">
      <c r="A2046" s="95"/>
      <c r="B2046" s="97"/>
      <c r="C2046" s="97"/>
      <c r="D2046" s="96"/>
      <c r="E2046" s="96"/>
      <c r="F2046" s="97"/>
      <c r="G2046" s="97"/>
      <c r="H2046" s="96"/>
      <c r="I2046" s="96"/>
      <c r="J2046" s="97"/>
    </row>
    <row r="2047" spans="1:10" ht="12.6" x14ac:dyDescent="0.25">
      <c r="A2047" s="95"/>
      <c r="B2047" s="97"/>
      <c r="C2047" s="97"/>
      <c r="D2047" s="96"/>
      <c r="E2047" s="96"/>
      <c r="F2047" s="97"/>
      <c r="G2047" s="97"/>
      <c r="H2047" s="96"/>
      <c r="I2047" s="96"/>
      <c r="J2047" s="97"/>
    </row>
    <row r="2048" spans="1:10" ht="12.6" x14ac:dyDescent="0.25">
      <c r="A2048" s="95"/>
      <c r="B2048" s="97"/>
      <c r="C2048" s="97"/>
      <c r="D2048" s="96"/>
      <c r="E2048" s="96"/>
      <c r="F2048" s="97"/>
      <c r="G2048" s="97"/>
      <c r="H2048" s="96"/>
      <c r="I2048" s="96"/>
      <c r="J2048" s="97"/>
    </row>
    <row r="2049" spans="1:10" ht="12.6" x14ac:dyDescent="0.25">
      <c r="A2049" s="95"/>
      <c r="B2049" s="97"/>
      <c r="C2049" s="97"/>
      <c r="D2049" s="96"/>
      <c r="E2049" s="96"/>
      <c r="F2049" s="97"/>
      <c r="G2049" s="97"/>
      <c r="H2049" s="96"/>
      <c r="I2049" s="96"/>
      <c r="J2049" s="97"/>
    </row>
    <row r="2050" spans="1:10" ht="12.6" x14ac:dyDescent="0.25">
      <c r="A2050" s="95"/>
      <c r="B2050" s="97"/>
      <c r="C2050" s="97"/>
      <c r="D2050" s="96"/>
      <c r="E2050" s="96"/>
      <c r="F2050" s="97"/>
      <c r="G2050" s="97"/>
      <c r="H2050" s="96"/>
      <c r="I2050" s="96"/>
      <c r="J2050" s="97"/>
    </row>
    <row r="2051" spans="1:10" ht="12.6" x14ac:dyDescent="0.25">
      <c r="A2051" s="95"/>
      <c r="B2051" s="97"/>
      <c r="C2051" s="97"/>
      <c r="D2051" s="96"/>
      <c r="E2051" s="96"/>
      <c r="F2051" s="97"/>
      <c r="G2051" s="97"/>
      <c r="H2051" s="96"/>
      <c r="I2051" s="96"/>
      <c r="J2051" s="97"/>
    </row>
    <row r="2052" spans="1:10" ht="12.6" x14ac:dyDescent="0.25">
      <c r="A2052" s="95"/>
      <c r="B2052" s="97"/>
      <c r="C2052" s="97"/>
      <c r="D2052" s="96"/>
      <c r="E2052" s="96"/>
      <c r="F2052" s="97"/>
      <c r="G2052" s="97"/>
      <c r="H2052" s="96"/>
      <c r="I2052" s="96"/>
      <c r="J2052" s="97"/>
    </row>
    <row r="2053" spans="1:10" ht="12.6" x14ac:dyDescent="0.25">
      <c r="A2053" s="95"/>
      <c r="B2053" s="97"/>
      <c r="C2053" s="97"/>
      <c r="D2053" s="96"/>
      <c r="E2053" s="96"/>
      <c r="F2053" s="97"/>
      <c r="G2053" s="97"/>
      <c r="H2053" s="96"/>
      <c r="I2053" s="96"/>
      <c r="J2053" s="97"/>
    </row>
    <row r="2054" spans="1:10" ht="12.6" x14ac:dyDescent="0.25">
      <c r="A2054" s="95"/>
      <c r="B2054" s="97"/>
      <c r="C2054" s="97"/>
      <c r="D2054" s="96"/>
      <c r="E2054" s="96"/>
      <c r="F2054" s="97"/>
      <c r="G2054" s="97"/>
      <c r="H2054" s="96"/>
      <c r="I2054" s="96"/>
      <c r="J2054" s="97"/>
    </row>
    <row r="2055" spans="1:10" ht="12.6" x14ac:dyDescent="0.25">
      <c r="A2055" s="95"/>
      <c r="B2055" s="97"/>
      <c r="C2055" s="97"/>
      <c r="D2055" s="96"/>
      <c r="E2055" s="96"/>
      <c r="F2055" s="97"/>
      <c r="G2055" s="97"/>
      <c r="H2055" s="96"/>
      <c r="I2055" s="96"/>
      <c r="J2055" s="97"/>
    </row>
    <row r="2056" spans="1:10" ht="12.6" x14ac:dyDescent="0.25">
      <c r="A2056" s="95"/>
      <c r="B2056" s="97"/>
      <c r="C2056" s="97"/>
      <c r="D2056" s="96"/>
      <c r="E2056" s="96"/>
      <c r="F2056" s="97"/>
      <c r="G2056" s="97"/>
      <c r="H2056" s="96"/>
      <c r="I2056" s="96"/>
      <c r="J2056" s="97"/>
    </row>
    <row r="2057" spans="1:10" ht="12.6" x14ac:dyDescent="0.25">
      <c r="A2057" s="95"/>
      <c r="B2057" s="97"/>
      <c r="C2057" s="97"/>
      <c r="D2057" s="96"/>
      <c r="E2057" s="96"/>
      <c r="F2057" s="97"/>
      <c r="G2057" s="97"/>
      <c r="H2057" s="96"/>
      <c r="I2057" s="96"/>
      <c r="J2057" s="97"/>
    </row>
    <row r="2058" spans="1:10" ht="12.6" x14ac:dyDescent="0.25">
      <c r="A2058" s="95"/>
      <c r="B2058" s="97"/>
      <c r="C2058" s="97"/>
      <c r="D2058" s="96"/>
      <c r="E2058" s="96"/>
      <c r="F2058" s="97"/>
      <c r="G2058" s="97"/>
      <c r="H2058" s="96"/>
      <c r="I2058" s="96"/>
      <c r="J2058" s="97"/>
    </row>
    <row r="2059" spans="1:10" ht="12.6" x14ac:dyDescent="0.25">
      <c r="A2059" s="95"/>
      <c r="B2059" s="97"/>
      <c r="C2059" s="97"/>
      <c r="D2059" s="96"/>
      <c r="E2059" s="96"/>
      <c r="F2059" s="97"/>
      <c r="G2059" s="97"/>
      <c r="H2059" s="96"/>
      <c r="I2059" s="96"/>
      <c r="J2059" s="97"/>
    </row>
    <row r="2060" spans="1:10" ht="12.6" x14ac:dyDescent="0.25">
      <c r="A2060" s="95"/>
      <c r="B2060" s="97"/>
      <c r="C2060" s="97"/>
      <c r="D2060" s="96"/>
      <c r="E2060" s="96"/>
      <c r="F2060" s="97"/>
      <c r="G2060" s="97"/>
      <c r="H2060" s="96"/>
      <c r="I2060" s="96"/>
      <c r="J2060" s="97"/>
    </row>
    <row r="2061" spans="1:10" ht="12.6" x14ac:dyDescent="0.25">
      <c r="A2061" s="95"/>
      <c r="B2061" s="97"/>
      <c r="C2061" s="97"/>
      <c r="D2061" s="96"/>
      <c r="E2061" s="96"/>
      <c r="F2061" s="97"/>
      <c r="G2061" s="97"/>
      <c r="H2061" s="96"/>
      <c r="I2061" s="96"/>
      <c r="J2061" s="97"/>
    </row>
    <row r="2062" spans="1:10" ht="12.6" x14ac:dyDescent="0.25">
      <c r="A2062" s="95"/>
      <c r="B2062" s="97"/>
      <c r="C2062" s="97"/>
      <c r="D2062" s="96"/>
      <c r="E2062" s="96"/>
      <c r="F2062" s="97"/>
      <c r="G2062" s="97"/>
      <c r="H2062" s="96"/>
      <c r="I2062" s="96"/>
      <c r="J2062" s="97"/>
    </row>
    <row r="2063" spans="1:10" ht="12.6" x14ac:dyDescent="0.25">
      <c r="A2063" s="95"/>
      <c r="B2063" s="97"/>
      <c r="C2063" s="97"/>
      <c r="D2063" s="96"/>
      <c r="E2063" s="96"/>
      <c r="F2063" s="97"/>
      <c r="G2063" s="97"/>
      <c r="H2063" s="96"/>
      <c r="I2063" s="96"/>
      <c r="J2063" s="97"/>
    </row>
    <row r="2064" spans="1:10" ht="12.6" x14ac:dyDescent="0.25">
      <c r="A2064" s="95"/>
      <c r="B2064" s="97"/>
      <c r="C2064" s="97"/>
      <c r="D2064" s="96"/>
      <c r="E2064" s="96"/>
      <c r="F2064" s="97"/>
      <c r="G2064" s="97"/>
      <c r="H2064" s="96"/>
      <c r="I2064" s="96"/>
      <c r="J2064" s="97"/>
    </row>
    <row r="2065" spans="1:10" ht="12.6" x14ac:dyDescent="0.25">
      <c r="A2065" s="95"/>
      <c r="B2065" s="97"/>
      <c r="C2065" s="97"/>
      <c r="D2065" s="96"/>
      <c r="E2065" s="96"/>
      <c r="F2065" s="97"/>
      <c r="G2065" s="97"/>
      <c r="H2065" s="96"/>
      <c r="I2065" s="96"/>
      <c r="J2065" s="97"/>
    </row>
    <row r="2066" spans="1:10" ht="12.6" x14ac:dyDescent="0.25">
      <c r="A2066" s="95"/>
      <c r="B2066" s="97"/>
      <c r="C2066" s="97"/>
      <c r="D2066" s="96"/>
      <c r="E2066" s="96"/>
      <c r="F2066" s="97"/>
      <c r="G2066" s="97"/>
      <c r="H2066" s="96"/>
      <c r="I2066" s="96"/>
      <c r="J2066" s="97"/>
    </row>
    <row r="2067" spans="1:10" ht="12.6" x14ac:dyDescent="0.25">
      <c r="A2067" s="95"/>
      <c r="B2067" s="97"/>
      <c r="C2067" s="97"/>
      <c r="D2067" s="96"/>
      <c r="E2067" s="96"/>
      <c r="F2067" s="97"/>
      <c r="G2067" s="97"/>
      <c r="H2067" s="96"/>
      <c r="I2067" s="96"/>
      <c r="J2067" s="97"/>
    </row>
    <row r="2068" spans="1:10" ht="12.6" x14ac:dyDescent="0.25">
      <c r="A2068" s="95"/>
      <c r="B2068" s="97"/>
      <c r="C2068" s="97"/>
      <c r="D2068" s="96"/>
      <c r="E2068" s="96"/>
      <c r="F2068" s="97"/>
      <c r="G2068" s="97"/>
      <c r="H2068" s="96"/>
      <c r="I2068" s="96"/>
      <c r="J2068" s="97"/>
    </row>
    <row r="2069" spans="1:10" ht="12.6" x14ac:dyDescent="0.25">
      <c r="A2069" s="95"/>
      <c r="B2069" s="97"/>
      <c r="C2069" s="97"/>
      <c r="D2069" s="96"/>
      <c r="E2069" s="96"/>
      <c r="F2069" s="97"/>
      <c r="G2069" s="97"/>
      <c r="H2069" s="96"/>
      <c r="I2069" s="96"/>
      <c r="J2069" s="97"/>
    </row>
    <row r="2070" spans="1:10" ht="12.6" x14ac:dyDescent="0.25">
      <c r="A2070" s="95"/>
      <c r="B2070" s="97"/>
      <c r="C2070" s="97"/>
      <c r="D2070" s="96"/>
      <c r="E2070" s="96"/>
      <c r="F2070" s="97"/>
      <c r="G2070" s="97"/>
      <c r="H2070" s="96"/>
      <c r="I2070" s="96"/>
      <c r="J2070" s="97"/>
    </row>
    <row r="2071" spans="1:10" ht="12.6" x14ac:dyDescent="0.25">
      <c r="A2071" s="95"/>
      <c r="B2071" s="97"/>
      <c r="C2071" s="97"/>
      <c r="D2071" s="96"/>
      <c r="E2071" s="96"/>
      <c r="F2071" s="97"/>
      <c r="G2071" s="97"/>
      <c r="H2071" s="96"/>
      <c r="I2071" s="96"/>
      <c r="J2071" s="97"/>
    </row>
    <row r="2072" spans="1:10" ht="12.6" x14ac:dyDescent="0.25">
      <c r="A2072" s="95"/>
      <c r="B2072" s="97"/>
      <c r="C2072" s="97"/>
      <c r="D2072" s="96"/>
      <c r="E2072" s="96"/>
      <c r="F2072" s="97"/>
      <c r="G2072" s="97"/>
      <c r="H2072" s="96"/>
      <c r="I2072" s="96"/>
      <c r="J2072" s="97"/>
    </row>
    <row r="2073" spans="1:10" ht="12.6" x14ac:dyDescent="0.25">
      <c r="A2073" s="95"/>
      <c r="B2073" s="97"/>
      <c r="C2073" s="97"/>
      <c r="D2073" s="96"/>
      <c r="E2073" s="96"/>
      <c r="F2073" s="97"/>
      <c r="G2073" s="97"/>
      <c r="H2073" s="96"/>
      <c r="I2073" s="96"/>
      <c r="J2073" s="97"/>
    </row>
    <row r="2074" spans="1:10" ht="12.6" x14ac:dyDescent="0.25">
      <c r="A2074" s="95"/>
      <c r="B2074" s="97"/>
      <c r="C2074" s="97"/>
      <c r="D2074" s="96"/>
      <c r="E2074" s="96"/>
      <c r="F2074" s="97"/>
      <c r="G2074" s="97"/>
      <c r="H2074" s="96"/>
      <c r="I2074" s="96"/>
      <c r="J2074" s="97"/>
    </row>
    <row r="2075" spans="1:10" ht="12.6" x14ac:dyDescent="0.25">
      <c r="A2075" s="95"/>
      <c r="B2075" s="97"/>
      <c r="C2075" s="97"/>
      <c r="D2075" s="96"/>
      <c r="E2075" s="96"/>
      <c r="F2075" s="97"/>
      <c r="G2075" s="97"/>
      <c r="H2075" s="96"/>
      <c r="I2075" s="96"/>
      <c r="J2075" s="97"/>
    </row>
    <row r="2076" spans="1:10" ht="12.6" x14ac:dyDescent="0.25">
      <c r="A2076" s="95"/>
      <c r="B2076" s="97"/>
      <c r="C2076" s="97"/>
      <c r="D2076" s="96"/>
      <c r="E2076" s="96"/>
      <c r="F2076" s="97"/>
      <c r="G2076" s="97"/>
      <c r="H2076" s="96"/>
      <c r="I2076" s="96"/>
      <c r="J2076" s="97"/>
    </row>
    <row r="2077" spans="1:10" ht="12.6" x14ac:dyDescent="0.25">
      <c r="A2077" s="95"/>
      <c r="B2077" s="97"/>
      <c r="C2077" s="97"/>
      <c r="D2077" s="96"/>
      <c r="E2077" s="96"/>
      <c r="F2077" s="97"/>
      <c r="G2077" s="97"/>
      <c r="H2077" s="96"/>
      <c r="I2077" s="96"/>
      <c r="J2077" s="97"/>
    </row>
    <row r="2078" spans="1:10" ht="12.6" x14ac:dyDescent="0.25">
      <c r="A2078" s="95"/>
      <c r="B2078" s="97"/>
      <c r="C2078" s="97"/>
      <c r="D2078" s="96"/>
      <c r="E2078" s="96"/>
      <c r="F2078" s="97"/>
      <c r="G2078" s="97"/>
      <c r="H2078" s="96"/>
      <c r="I2078" s="96"/>
      <c r="J2078" s="97"/>
    </row>
    <row r="2079" spans="1:10" ht="12.6" x14ac:dyDescent="0.25">
      <c r="A2079" s="95"/>
      <c r="B2079" s="97"/>
      <c r="C2079" s="97"/>
      <c r="D2079" s="96"/>
      <c r="E2079" s="96"/>
      <c r="F2079" s="97"/>
      <c r="G2079" s="97"/>
      <c r="H2079" s="96"/>
      <c r="I2079" s="96"/>
      <c r="J2079" s="97"/>
    </row>
    <row r="2080" spans="1:10" ht="12.6" x14ac:dyDescent="0.25">
      <c r="A2080" s="95"/>
      <c r="B2080" s="97"/>
      <c r="C2080" s="97"/>
      <c r="D2080" s="96"/>
      <c r="E2080" s="96"/>
      <c r="F2080" s="97"/>
      <c r="G2080" s="97"/>
      <c r="H2080" s="96"/>
      <c r="I2080" s="96"/>
      <c r="J2080" s="97"/>
    </row>
    <row r="2081" spans="1:10" ht="12.6" x14ac:dyDescent="0.25">
      <c r="A2081" s="95"/>
      <c r="B2081" s="97"/>
      <c r="C2081" s="97"/>
      <c r="D2081" s="96"/>
      <c r="E2081" s="96"/>
      <c r="F2081" s="97"/>
      <c r="G2081" s="97"/>
      <c r="H2081" s="96"/>
      <c r="I2081" s="96"/>
      <c r="J2081" s="97"/>
    </row>
    <row r="2082" spans="1:10" ht="12.6" x14ac:dyDescent="0.25">
      <c r="A2082" s="95"/>
      <c r="B2082" s="97"/>
      <c r="C2082" s="97"/>
      <c r="D2082" s="96"/>
      <c r="E2082" s="96"/>
      <c r="F2082" s="97"/>
      <c r="G2082" s="97"/>
      <c r="H2082" s="96"/>
      <c r="I2082" s="96"/>
      <c r="J2082" s="97"/>
    </row>
    <row r="2083" spans="1:10" ht="12.6" x14ac:dyDescent="0.25">
      <c r="A2083" s="95"/>
      <c r="B2083" s="97"/>
      <c r="C2083" s="97"/>
      <c r="D2083" s="96"/>
      <c r="E2083" s="96"/>
      <c r="F2083" s="97"/>
      <c r="G2083" s="97"/>
      <c r="H2083" s="96"/>
      <c r="I2083" s="96"/>
      <c r="J2083" s="97"/>
    </row>
    <row r="2084" spans="1:10" ht="12.6" x14ac:dyDescent="0.25">
      <c r="A2084" s="95"/>
      <c r="B2084" s="97"/>
      <c r="C2084" s="97"/>
      <c r="D2084" s="96"/>
      <c r="E2084" s="96"/>
      <c r="F2084" s="97"/>
      <c r="G2084" s="97"/>
      <c r="H2084" s="96"/>
      <c r="I2084" s="96"/>
      <c r="J2084" s="97"/>
    </row>
    <row r="2085" spans="1:10" ht="12.6" x14ac:dyDescent="0.25">
      <c r="A2085" s="95"/>
      <c r="B2085" s="97"/>
      <c r="C2085" s="97"/>
      <c r="D2085" s="96"/>
      <c r="E2085" s="96"/>
      <c r="F2085" s="97"/>
      <c r="G2085" s="97"/>
      <c r="H2085" s="96"/>
      <c r="I2085" s="96"/>
      <c r="J2085" s="97"/>
    </row>
    <row r="2086" spans="1:10" ht="12.6" x14ac:dyDescent="0.25">
      <c r="A2086" s="95"/>
      <c r="B2086" s="97"/>
      <c r="C2086" s="97"/>
      <c r="D2086" s="96"/>
      <c r="E2086" s="96"/>
      <c r="F2086" s="97"/>
      <c r="G2086" s="97"/>
      <c r="H2086" s="96"/>
      <c r="I2086" s="96"/>
      <c r="J2086" s="97"/>
    </row>
    <row r="2087" spans="1:10" ht="12.6" x14ac:dyDescent="0.25">
      <c r="A2087" s="95"/>
      <c r="B2087" s="97"/>
      <c r="C2087" s="97"/>
      <c r="D2087" s="96"/>
      <c r="E2087" s="96"/>
      <c r="F2087" s="97"/>
      <c r="G2087" s="97"/>
      <c r="H2087" s="96"/>
      <c r="I2087" s="96"/>
      <c r="J2087" s="97"/>
    </row>
    <row r="2088" spans="1:10" ht="12.6" x14ac:dyDescent="0.25">
      <c r="A2088" s="95"/>
      <c r="B2088" s="97"/>
      <c r="C2088" s="97"/>
      <c r="D2088" s="96"/>
      <c r="E2088" s="96"/>
      <c r="F2088" s="97"/>
      <c r="G2088" s="97"/>
      <c r="H2088" s="96"/>
      <c r="I2088" s="96"/>
      <c r="J2088" s="97"/>
    </row>
    <row r="2089" spans="1:10" ht="12.6" x14ac:dyDescent="0.25">
      <c r="A2089" s="95"/>
      <c r="B2089" s="97"/>
      <c r="C2089" s="97"/>
      <c r="D2089" s="96"/>
      <c r="E2089" s="96"/>
      <c r="F2089" s="97"/>
      <c r="G2089" s="97"/>
      <c r="H2089" s="96"/>
      <c r="I2089" s="96"/>
      <c r="J2089" s="97"/>
    </row>
    <row r="2090" spans="1:10" ht="12.6" x14ac:dyDescent="0.25">
      <c r="A2090" s="95"/>
      <c r="B2090" s="97"/>
      <c r="C2090" s="97"/>
      <c r="D2090" s="96"/>
      <c r="E2090" s="96"/>
      <c r="F2090" s="97"/>
      <c r="G2090" s="97"/>
      <c r="H2090" s="96"/>
      <c r="I2090" s="96"/>
      <c r="J2090" s="97"/>
    </row>
    <row r="2091" spans="1:10" ht="12.6" x14ac:dyDescent="0.25">
      <c r="A2091" s="95"/>
      <c r="B2091" s="97"/>
      <c r="C2091" s="97"/>
      <c r="D2091" s="96"/>
      <c r="E2091" s="96"/>
      <c r="F2091" s="97"/>
      <c r="G2091" s="97"/>
      <c r="H2091" s="96"/>
      <c r="I2091" s="96"/>
      <c r="J2091" s="97"/>
    </row>
    <row r="2092" spans="1:10" ht="12.6" x14ac:dyDescent="0.25">
      <c r="A2092" s="95"/>
      <c r="B2092" s="97"/>
      <c r="C2092" s="97"/>
      <c r="D2092" s="96"/>
      <c r="E2092" s="96"/>
      <c r="F2092" s="97"/>
      <c r="G2092" s="97"/>
      <c r="H2092" s="96"/>
      <c r="I2092" s="96"/>
      <c r="J2092" s="97"/>
    </row>
    <row r="2093" spans="1:10" ht="12.6" x14ac:dyDescent="0.25">
      <c r="A2093" s="95"/>
      <c r="B2093" s="97"/>
      <c r="C2093" s="97"/>
      <c r="D2093" s="96"/>
      <c r="E2093" s="96"/>
      <c r="F2093" s="97"/>
      <c r="G2093" s="97"/>
      <c r="H2093" s="96"/>
      <c r="I2093" s="96"/>
      <c r="J2093" s="97"/>
    </row>
    <row r="2094" spans="1:10" ht="12.6" x14ac:dyDescent="0.25">
      <c r="A2094" s="95"/>
      <c r="B2094" s="97"/>
      <c r="C2094" s="97"/>
      <c r="D2094" s="96"/>
      <c r="E2094" s="96"/>
      <c r="F2094" s="97"/>
      <c r="G2094" s="97"/>
      <c r="H2094" s="96"/>
      <c r="I2094" s="96"/>
      <c r="J2094" s="97"/>
    </row>
    <row r="2095" spans="1:10" ht="12.6" x14ac:dyDescent="0.25">
      <c r="A2095" s="95"/>
      <c r="B2095" s="97"/>
      <c r="C2095" s="97"/>
      <c r="D2095" s="96"/>
      <c r="E2095" s="96"/>
      <c r="F2095" s="97"/>
      <c r="G2095" s="97"/>
      <c r="H2095" s="96"/>
      <c r="I2095" s="96"/>
      <c r="J2095" s="97"/>
    </row>
    <row r="2096" spans="1:10" ht="12.6" x14ac:dyDescent="0.25">
      <c r="A2096" s="95"/>
      <c r="B2096" s="97"/>
      <c r="C2096" s="97"/>
      <c r="D2096" s="96"/>
      <c r="E2096" s="96"/>
      <c r="F2096" s="97"/>
      <c r="G2096" s="97"/>
      <c r="H2096" s="96"/>
      <c r="I2096" s="96"/>
      <c r="J2096" s="97"/>
    </row>
    <row r="2097" spans="1:10" ht="12.6" x14ac:dyDescent="0.25">
      <c r="A2097" s="95"/>
      <c r="B2097" s="97"/>
      <c r="C2097" s="97"/>
      <c r="D2097" s="96"/>
      <c r="E2097" s="96"/>
      <c r="F2097" s="97"/>
      <c r="G2097" s="97"/>
      <c r="H2097" s="96"/>
      <c r="I2097" s="96"/>
      <c r="J2097" s="97"/>
    </row>
    <row r="2098" spans="1:10" ht="12.6" x14ac:dyDescent="0.25">
      <c r="A2098" s="95"/>
      <c r="B2098" s="97"/>
      <c r="C2098" s="97"/>
      <c r="D2098" s="96"/>
      <c r="E2098" s="96"/>
      <c r="F2098" s="97"/>
      <c r="G2098" s="97"/>
      <c r="H2098" s="96"/>
      <c r="I2098" s="96"/>
      <c r="J2098" s="97"/>
    </row>
    <row r="2099" spans="1:10" ht="12.6" x14ac:dyDescent="0.25">
      <c r="A2099" s="95"/>
      <c r="B2099" s="97"/>
      <c r="C2099" s="97"/>
      <c r="D2099" s="96"/>
      <c r="E2099" s="96"/>
      <c r="F2099" s="97"/>
      <c r="G2099" s="97"/>
      <c r="H2099" s="96"/>
      <c r="I2099" s="96"/>
      <c r="J2099" s="97"/>
    </row>
    <row r="2100" spans="1:10" ht="12.6" x14ac:dyDescent="0.25">
      <c r="A2100" s="95"/>
      <c r="B2100" s="97"/>
      <c r="C2100" s="97"/>
      <c r="D2100" s="96"/>
      <c r="E2100" s="96"/>
      <c r="F2100" s="97"/>
      <c r="G2100" s="97"/>
      <c r="H2100" s="96"/>
      <c r="I2100" s="96"/>
      <c r="J2100" s="97"/>
    </row>
    <row r="2101" spans="1:10" ht="12.6" x14ac:dyDescent="0.25">
      <c r="A2101" s="95"/>
      <c r="B2101" s="97"/>
      <c r="C2101" s="97"/>
      <c r="D2101" s="96"/>
      <c r="E2101" s="96"/>
      <c r="F2101" s="97"/>
      <c r="G2101" s="97"/>
      <c r="H2101" s="96"/>
      <c r="I2101" s="96"/>
      <c r="J2101" s="97"/>
    </row>
    <row r="2102" spans="1:10" ht="12.6" x14ac:dyDescent="0.25">
      <c r="A2102" s="95"/>
      <c r="B2102" s="97"/>
      <c r="C2102" s="97"/>
      <c r="D2102" s="96"/>
      <c r="E2102" s="96"/>
      <c r="F2102" s="97"/>
      <c r="G2102" s="97"/>
      <c r="H2102" s="96"/>
      <c r="I2102" s="96"/>
      <c r="J2102" s="97"/>
    </row>
    <row r="2103" spans="1:10" ht="12.6" x14ac:dyDescent="0.25">
      <c r="A2103" s="95"/>
      <c r="B2103" s="97"/>
      <c r="C2103" s="97"/>
      <c r="D2103" s="96"/>
      <c r="E2103" s="96"/>
      <c r="F2103" s="97"/>
      <c r="G2103" s="97"/>
      <c r="H2103" s="96"/>
      <c r="I2103" s="96"/>
      <c r="J2103" s="97"/>
    </row>
    <row r="2104" spans="1:10" ht="12.6" x14ac:dyDescent="0.25">
      <c r="A2104" s="95"/>
      <c r="B2104" s="97"/>
      <c r="C2104" s="97"/>
      <c r="D2104" s="96"/>
      <c r="E2104" s="96"/>
      <c r="F2104" s="97"/>
      <c r="G2104" s="97"/>
      <c r="H2104" s="96"/>
      <c r="I2104" s="96"/>
      <c r="J2104" s="97"/>
    </row>
    <row r="2105" spans="1:10" ht="12.6" x14ac:dyDescent="0.25">
      <c r="A2105" s="95"/>
      <c r="B2105" s="97"/>
      <c r="C2105" s="97"/>
      <c r="D2105" s="96"/>
      <c r="E2105" s="96"/>
      <c r="F2105" s="97"/>
      <c r="G2105" s="97"/>
      <c r="H2105" s="96"/>
      <c r="I2105" s="96"/>
      <c r="J2105" s="97"/>
    </row>
    <row r="2106" spans="1:10" ht="12.6" x14ac:dyDescent="0.25">
      <c r="A2106" s="95"/>
      <c r="B2106" s="97"/>
      <c r="C2106" s="97"/>
      <c r="D2106" s="96"/>
      <c r="E2106" s="96"/>
      <c r="F2106" s="97"/>
      <c r="G2106" s="97"/>
      <c r="H2106" s="96"/>
      <c r="I2106" s="96"/>
      <c r="J2106" s="97"/>
    </row>
    <row r="2107" spans="1:10" ht="12.6" x14ac:dyDescent="0.25">
      <c r="A2107" s="95"/>
      <c r="B2107" s="97"/>
      <c r="C2107" s="97"/>
      <c r="D2107" s="96"/>
      <c r="E2107" s="96"/>
      <c r="F2107" s="97"/>
      <c r="G2107" s="97"/>
      <c r="H2107" s="96"/>
      <c r="I2107" s="96"/>
      <c r="J2107" s="97"/>
    </row>
    <row r="2108" spans="1:10" ht="12.6" x14ac:dyDescent="0.25">
      <c r="A2108" s="95"/>
      <c r="B2108" s="97"/>
      <c r="C2108" s="97"/>
      <c r="D2108" s="96"/>
      <c r="E2108" s="96"/>
      <c r="F2108" s="97"/>
      <c r="G2108" s="97"/>
      <c r="H2108" s="96"/>
      <c r="I2108" s="96"/>
      <c r="J2108" s="97"/>
    </row>
    <row r="2109" spans="1:10" ht="12.6" x14ac:dyDescent="0.25">
      <c r="A2109" s="95"/>
      <c r="B2109" s="97"/>
      <c r="C2109" s="97"/>
      <c r="D2109" s="96"/>
      <c r="E2109" s="96"/>
      <c r="F2109" s="97"/>
      <c r="G2109" s="97"/>
      <c r="H2109" s="96"/>
      <c r="I2109" s="96"/>
      <c r="J2109" s="97"/>
    </row>
    <row r="2110" spans="1:10" ht="12.6" x14ac:dyDescent="0.25">
      <c r="A2110" s="95"/>
      <c r="B2110" s="97"/>
      <c r="C2110" s="97"/>
      <c r="D2110" s="96"/>
      <c r="E2110" s="96"/>
      <c r="F2110" s="97"/>
      <c r="G2110" s="97"/>
      <c r="H2110" s="96"/>
      <c r="I2110" s="96"/>
      <c r="J2110" s="97"/>
    </row>
    <row r="2111" spans="1:10" ht="12.6" x14ac:dyDescent="0.25">
      <c r="A2111" s="95"/>
      <c r="B2111" s="97"/>
      <c r="C2111" s="97"/>
      <c r="D2111" s="96"/>
      <c r="E2111" s="96"/>
      <c r="F2111" s="97"/>
      <c r="G2111" s="97"/>
      <c r="H2111" s="96"/>
      <c r="I2111" s="96"/>
      <c r="J2111" s="97"/>
    </row>
    <row r="2112" spans="1:10" ht="12.6" x14ac:dyDescent="0.25">
      <c r="A2112" s="95"/>
      <c r="B2112" s="97"/>
      <c r="C2112" s="97"/>
      <c r="D2112" s="96"/>
      <c r="E2112" s="96"/>
      <c r="F2112" s="97"/>
      <c r="G2112" s="97"/>
      <c r="H2112" s="96"/>
      <c r="I2112" s="96"/>
      <c r="J2112" s="97"/>
    </row>
    <row r="2113" spans="1:10" ht="12.6" x14ac:dyDescent="0.25">
      <c r="A2113" s="95"/>
      <c r="B2113" s="97"/>
      <c r="C2113" s="97"/>
      <c r="D2113" s="96"/>
      <c r="E2113" s="96"/>
      <c r="F2113" s="97"/>
      <c r="G2113" s="97"/>
      <c r="H2113" s="96"/>
      <c r="I2113" s="96"/>
      <c r="J2113" s="97"/>
    </row>
    <row r="2114" spans="1:10" ht="12.6" x14ac:dyDescent="0.25">
      <c r="A2114" s="95"/>
      <c r="B2114" s="97"/>
      <c r="C2114" s="97"/>
      <c r="D2114" s="96"/>
      <c r="E2114" s="96"/>
      <c r="F2114" s="97"/>
      <c r="G2114" s="97"/>
      <c r="H2114" s="96"/>
      <c r="I2114" s="96"/>
      <c r="J2114" s="97"/>
    </row>
    <row r="2115" spans="1:10" ht="12.6" x14ac:dyDescent="0.25">
      <c r="A2115" s="95"/>
      <c r="B2115" s="97"/>
      <c r="C2115" s="97"/>
      <c r="D2115" s="96"/>
      <c r="E2115" s="96"/>
      <c r="F2115" s="97"/>
      <c r="G2115" s="97"/>
      <c r="H2115" s="96"/>
      <c r="I2115" s="96"/>
      <c r="J2115" s="97"/>
    </row>
    <row r="2116" spans="1:10" ht="12.6" x14ac:dyDescent="0.25">
      <c r="A2116" s="95"/>
      <c r="B2116" s="97"/>
      <c r="C2116" s="97"/>
      <c r="D2116" s="96"/>
      <c r="E2116" s="96"/>
      <c r="F2116" s="97"/>
      <c r="G2116" s="97"/>
      <c r="H2116" s="96"/>
      <c r="I2116" s="96"/>
      <c r="J2116" s="97"/>
    </row>
    <row r="2117" spans="1:10" ht="12.6" x14ac:dyDescent="0.25">
      <c r="A2117" s="95"/>
      <c r="B2117" s="97"/>
      <c r="C2117" s="97"/>
      <c r="D2117" s="96"/>
      <c r="E2117" s="96"/>
      <c r="F2117" s="97"/>
      <c r="G2117" s="97"/>
      <c r="H2117" s="96"/>
      <c r="I2117" s="96"/>
      <c r="J2117" s="97"/>
    </row>
    <row r="2118" spans="1:10" ht="12.6" x14ac:dyDescent="0.25">
      <c r="A2118" s="95"/>
      <c r="B2118" s="97"/>
      <c r="C2118" s="97"/>
      <c r="D2118" s="96"/>
      <c r="E2118" s="96"/>
      <c r="F2118" s="97"/>
      <c r="G2118" s="97"/>
      <c r="H2118" s="96"/>
      <c r="I2118" s="96"/>
      <c r="J2118" s="97"/>
    </row>
    <row r="2119" spans="1:10" ht="12.6" x14ac:dyDescent="0.25">
      <c r="A2119" s="95"/>
      <c r="B2119" s="97"/>
      <c r="C2119" s="97"/>
      <c r="D2119" s="96"/>
      <c r="E2119" s="96"/>
      <c r="F2119" s="97"/>
      <c r="G2119" s="97"/>
      <c r="H2119" s="96"/>
      <c r="I2119" s="96"/>
      <c r="J2119" s="97"/>
    </row>
    <row r="2120" spans="1:10" ht="12.6" x14ac:dyDescent="0.25">
      <c r="A2120" s="95"/>
      <c r="B2120" s="97"/>
      <c r="C2120" s="97"/>
      <c r="D2120" s="96"/>
      <c r="E2120" s="96"/>
      <c r="F2120" s="97"/>
      <c r="G2120" s="97"/>
      <c r="H2120" s="96"/>
      <c r="I2120" s="96"/>
      <c r="J2120" s="97"/>
    </row>
    <row r="2121" spans="1:10" ht="12.6" x14ac:dyDescent="0.25">
      <c r="A2121" s="95"/>
      <c r="B2121" s="97"/>
      <c r="C2121" s="97"/>
      <c r="D2121" s="96"/>
      <c r="E2121" s="96"/>
      <c r="F2121" s="97"/>
      <c r="G2121" s="97"/>
      <c r="H2121" s="96"/>
      <c r="I2121" s="96"/>
      <c r="J2121" s="97"/>
    </row>
    <row r="2122" spans="1:10" ht="12.6" x14ac:dyDescent="0.25">
      <c r="A2122" s="95"/>
      <c r="B2122" s="97"/>
      <c r="C2122" s="97"/>
      <c r="D2122" s="96"/>
      <c r="E2122" s="96"/>
      <c r="F2122" s="97"/>
      <c r="G2122" s="97"/>
      <c r="H2122" s="96"/>
      <c r="I2122" s="96"/>
      <c r="J2122" s="97"/>
    </row>
    <row r="2123" spans="1:10" ht="12.6" x14ac:dyDescent="0.25">
      <c r="A2123" s="95"/>
      <c r="B2123" s="97"/>
      <c r="C2123" s="97"/>
      <c r="D2123" s="96"/>
      <c r="E2123" s="96"/>
      <c r="F2123" s="97"/>
      <c r="G2123" s="97"/>
      <c r="H2123" s="96"/>
      <c r="I2123" s="96"/>
      <c r="J2123" s="97"/>
    </row>
    <row r="2124" spans="1:10" ht="12.6" x14ac:dyDescent="0.25">
      <c r="A2124" s="95"/>
      <c r="B2124" s="97"/>
      <c r="C2124" s="97"/>
      <c r="D2124" s="96"/>
      <c r="E2124" s="96"/>
      <c r="F2124" s="97"/>
      <c r="G2124" s="97"/>
      <c r="H2124" s="96"/>
      <c r="I2124" s="96"/>
      <c r="J2124" s="97"/>
    </row>
    <row r="2125" spans="1:10" ht="12.6" x14ac:dyDescent="0.25">
      <c r="A2125" s="95"/>
      <c r="B2125" s="97"/>
      <c r="C2125" s="97"/>
      <c r="D2125" s="96"/>
      <c r="E2125" s="96"/>
      <c r="F2125" s="97"/>
      <c r="G2125" s="97"/>
      <c r="H2125" s="96"/>
      <c r="I2125" s="96"/>
      <c r="J2125" s="97"/>
    </row>
    <row r="2126" spans="1:10" ht="12.6" x14ac:dyDescent="0.25">
      <c r="A2126" s="95"/>
      <c r="B2126" s="97"/>
      <c r="C2126" s="97"/>
      <c r="D2126" s="96"/>
      <c r="E2126" s="96"/>
      <c r="F2126" s="97"/>
      <c r="G2126" s="97"/>
      <c r="H2126" s="96"/>
      <c r="I2126" s="96"/>
      <c r="J2126" s="97"/>
    </row>
    <row r="2127" spans="1:10" ht="12.6" x14ac:dyDescent="0.25">
      <c r="A2127" s="95"/>
      <c r="B2127" s="97"/>
      <c r="C2127" s="97"/>
      <c r="D2127" s="96"/>
      <c r="E2127" s="96"/>
      <c r="F2127" s="97"/>
      <c r="G2127" s="97"/>
      <c r="H2127" s="96"/>
      <c r="I2127" s="96"/>
      <c r="J2127" s="97"/>
    </row>
    <row r="2128" spans="1:10" ht="12.6" x14ac:dyDescent="0.25">
      <c r="A2128" s="95"/>
      <c r="B2128" s="97"/>
      <c r="C2128" s="97"/>
      <c r="D2128" s="96"/>
      <c r="E2128" s="96"/>
      <c r="F2128" s="97"/>
      <c r="G2128" s="97"/>
      <c r="H2128" s="96"/>
      <c r="I2128" s="96"/>
      <c r="J2128" s="97"/>
    </row>
    <row r="2129" spans="1:10" ht="12.6" x14ac:dyDescent="0.25">
      <c r="A2129" s="95"/>
      <c r="B2129" s="97"/>
      <c r="C2129" s="97"/>
      <c r="D2129" s="96"/>
      <c r="E2129" s="96"/>
      <c r="F2129" s="97"/>
      <c r="G2129" s="97"/>
      <c r="H2129" s="96"/>
      <c r="I2129" s="96"/>
      <c r="J2129" s="97"/>
    </row>
    <row r="2130" spans="1:10" ht="12.6" x14ac:dyDescent="0.25">
      <c r="A2130" s="95"/>
      <c r="B2130" s="97"/>
      <c r="C2130" s="97"/>
      <c r="D2130" s="96"/>
      <c r="E2130" s="96"/>
      <c r="F2130" s="97"/>
      <c r="G2130" s="97"/>
      <c r="H2130" s="96"/>
      <c r="I2130" s="96"/>
      <c r="J2130" s="97"/>
    </row>
    <row r="2131" spans="1:10" ht="12.6" x14ac:dyDescent="0.25">
      <c r="A2131" s="95"/>
      <c r="B2131" s="97"/>
      <c r="C2131" s="97"/>
      <c r="D2131" s="96"/>
      <c r="E2131" s="96"/>
      <c r="F2131" s="97"/>
      <c r="G2131" s="97"/>
      <c r="H2131" s="96"/>
      <c r="I2131" s="96"/>
      <c r="J2131" s="97"/>
    </row>
    <row r="2132" spans="1:10" ht="12.6" x14ac:dyDescent="0.25">
      <c r="A2132" s="95"/>
      <c r="B2132" s="97"/>
      <c r="C2132" s="97"/>
      <c r="D2132" s="96"/>
      <c r="E2132" s="96"/>
      <c r="F2132" s="97"/>
      <c r="G2132" s="97"/>
      <c r="H2132" s="96"/>
      <c r="I2132" s="96"/>
      <c r="J2132" s="97"/>
    </row>
    <row r="2133" spans="1:10" ht="12.6" x14ac:dyDescent="0.25">
      <c r="A2133" s="95"/>
      <c r="B2133" s="97"/>
      <c r="C2133" s="97"/>
      <c r="D2133" s="96"/>
      <c r="E2133" s="96"/>
      <c r="F2133" s="97"/>
      <c r="G2133" s="97"/>
      <c r="H2133" s="96"/>
      <c r="I2133" s="96"/>
      <c r="J2133" s="97"/>
    </row>
    <row r="2134" spans="1:10" ht="12.6" x14ac:dyDescent="0.25">
      <c r="A2134" s="95"/>
      <c r="B2134" s="97"/>
      <c r="C2134" s="97"/>
      <c r="D2134" s="96"/>
      <c r="E2134" s="96"/>
      <c r="F2134" s="97"/>
      <c r="G2134" s="97"/>
      <c r="H2134" s="96"/>
      <c r="I2134" s="96"/>
      <c r="J2134" s="97"/>
    </row>
    <row r="2135" spans="1:10" ht="12.6" x14ac:dyDescent="0.25">
      <c r="A2135" s="95"/>
      <c r="B2135" s="97"/>
      <c r="C2135" s="97"/>
      <c r="D2135" s="96"/>
      <c r="E2135" s="96"/>
      <c r="F2135" s="97"/>
      <c r="G2135" s="97"/>
      <c r="H2135" s="96"/>
      <c r="I2135" s="96"/>
      <c r="J2135" s="97"/>
    </row>
    <row r="2136" spans="1:10" ht="12.6" x14ac:dyDescent="0.25">
      <c r="A2136" s="95"/>
      <c r="B2136" s="97"/>
      <c r="C2136" s="97"/>
      <c r="D2136" s="96"/>
      <c r="E2136" s="96"/>
      <c r="F2136" s="97"/>
      <c r="G2136" s="97"/>
      <c r="H2136" s="96"/>
      <c r="I2136" s="96"/>
      <c r="J2136" s="97"/>
    </row>
    <row r="2137" spans="1:10" ht="12.6" x14ac:dyDescent="0.25">
      <c r="A2137" s="95"/>
      <c r="B2137" s="97"/>
      <c r="C2137" s="97"/>
      <c r="D2137" s="96"/>
      <c r="E2137" s="96"/>
      <c r="F2137" s="97"/>
      <c r="G2137" s="97"/>
      <c r="H2137" s="96"/>
      <c r="I2137" s="96"/>
      <c r="J2137" s="97"/>
    </row>
    <row r="2138" spans="1:10" ht="12.6" x14ac:dyDescent="0.25">
      <c r="A2138" s="95"/>
      <c r="B2138" s="97"/>
      <c r="C2138" s="97"/>
      <c r="D2138" s="96"/>
      <c r="E2138" s="96"/>
      <c r="F2138" s="97"/>
      <c r="G2138" s="97"/>
      <c r="H2138" s="96"/>
      <c r="I2138" s="96"/>
      <c r="J2138" s="97"/>
    </row>
    <row r="2139" spans="1:10" ht="12.6" x14ac:dyDescent="0.25">
      <c r="A2139" s="95"/>
      <c r="B2139" s="97"/>
      <c r="C2139" s="97"/>
      <c r="D2139" s="96"/>
      <c r="E2139" s="96"/>
      <c r="F2139" s="97"/>
      <c r="G2139" s="97"/>
      <c r="H2139" s="96"/>
      <c r="I2139" s="96"/>
      <c r="J2139" s="97"/>
    </row>
    <row r="2140" spans="1:10" ht="12.6" x14ac:dyDescent="0.25">
      <c r="A2140" s="95"/>
      <c r="B2140" s="97"/>
      <c r="C2140" s="97"/>
      <c r="D2140" s="96"/>
      <c r="E2140" s="96"/>
      <c r="F2140" s="97"/>
      <c r="G2140" s="97"/>
      <c r="H2140" s="96"/>
      <c r="I2140" s="96"/>
      <c r="J2140" s="97"/>
    </row>
    <row r="2141" spans="1:10" ht="12.6" x14ac:dyDescent="0.25">
      <c r="A2141" s="95"/>
      <c r="B2141" s="97"/>
      <c r="C2141" s="97"/>
      <c r="D2141" s="96"/>
      <c r="E2141" s="96"/>
      <c r="F2141" s="97"/>
      <c r="G2141" s="97"/>
      <c r="H2141" s="96"/>
      <c r="I2141" s="96"/>
      <c r="J2141" s="97"/>
    </row>
    <row r="2142" spans="1:10" ht="12.6" x14ac:dyDescent="0.25">
      <c r="A2142" s="95"/>
      <c r="B2142" s="97"/>
      <c r="C2142" s="97"/>
      <c r="D2142" s="96"/>
      <c r="E2142" s="96"/>
      <c r="F2142" s="97"/>
      <c r="G2142" s="97"/>
      <c r="H2142" s="96"/>
      <c r="I2142" s="96"/>
      <c r="J2142" s="97"/>
    </row>
    <row r="2143" spans="1:10" ht="12.6" x14ac:dyDescent="0.25">
      <c r="A2143" s="95"/>
      <c r="B2143" s="97"/>
      <c r="C2143" s="97"/>
      <c r="D2143" s="96"/>
      <c r="E2143" s="96"/>
      <c r="F2143" s="97"/>
      <c r="G2143" s="97"/>
      <c r="H2143" s="96"/>
      <c r="I2143" s="96"/>
      <c r="J2143" s="97"/>
    </row>
    <row r="2144" spans="1:10" ht="12.6" x14ac:dyDescent="0.25">
      <c r="A2144" s="95"/>
      <c r="B2144" s="97"/>
      <c r="C2144" s="97"/>
      <c r="D2144" s="96"/>
      <c r="E2144" s="96"/>
      <c r="F2144" s="97"/>
      <c r="G2144" s="97"/>
      <c r="H2144" s="96"/>
      <c r="I2144" s="96"/>
      <c r="J2144" s="97"/>
    </row>
    <row r="2145" spans="1:10" ht="12.6" x14ac:dyDescent="0.25">
      <c r="A2145" s="95"/>
      <c r="B2145" s="97"/>
      <c r="C2145" s="97"/>
      <c r="D2145" s="96"/>
      <c r="E2145" s="96"/>
      <c r="F2145" s="97"/>
      <c r="G2145" s="97"/>
      <c r="H2145" s="96"/>
      <c r="I2145" s="96"/>
      <c r="J2145" s="97"/>
    </row>
    <row r="2146" spans="1:10" ht="12.6" x14ac:dyDescent="0.25">
      <c r="A2146" s="95"/>
      <c r="B2146" s="97"/>
      <c r="C2146" s="97"/>
      <c r="D2146" s="96"/>
      <c r="E2146" s="96"/>
      <c r="F2146" s="97"/>
      <c r="G2146" s="97"/>
      <c r="H2146" s="96"/>
      <c r="I2146" s="96"/>
      <c r="J2146" s="97"/>
    </row>
    <row r="2147" spans="1:10" ht="12.6" x14ac:dyDescent="0.25">
      <c r="A2147" s="95"/>
      <c r="B2147" s="97"/>
      <c r="C2147" s="97"/>
      <c r="D2147" s="96"/>
      <c r="E2147" s="96"/>
      <c r="F2147" s="97"/>
      <c r="G2147" s="97"/>
      <c r="H2147" s="96"/>
      <c r="I2147" s="96"/>
      <c r="J2147" s="97"/>
    </row>
    <row r="2148" spans="1:10" ht="12.6" x14ac:dyDescent="0.25">
      <c r="A2148" s="95"/>
      <c r="B2148" s="97"/>
      <c r="C2148" s="97"/>
      <c r="D2148" s="96"/>
      <c r="E2148" s="96"/>
      <c r="F2148" s="97"/>
      <c r="G2148" s="97"/>
      <c r="H2148" s="96"/>
      <c r="I2148" s="96"/>
      <c r="J2148" s="97"/>
    </row>
    <row r="2149" spans="1:10" ht="12.6" x14ac:dyDescent="0.25">
      <c r="A2149" s="95"/>
      <c r="B2149" s="97"/>
      <c r="C2149" s="97"/>
      <c r="D2149" s="96"/>
      <c r="E2149" s="96"/>
      <c r="F2149" s="97"/>
      <c r="G2149" s="97"/>
      <c r="H2149" s="96"/>
      <c r="I2149" s="96"/>
      <c r="J2149" s="97"/>
    </row>
    <row r="2150" spans="1:10" ht="12.6" x14ac:dyDescent="0.25">
      <c r="A2150" s="95"/>
      <c r="B2150" s="97"/>
      <c r="C2150" s="97"/>
      <c r="D2150" s="96"/>
      <c r="E2150" s="96"/>
      <c r="F2150" s="97"/>
      <c r="G2150" s="97"/>
      <c r="H2150" s="96"/>
      <c r="I2150" s="96"/>
      <c r="J2150" s="97"/>
    </row>
    <row r="2151" spans="1:10" ht="12.6" x14ac:dyDescent="0.25">
      <c r="A2151" s="95"/>
      <c r="B2151" s="97"/>
      <c r="C2151" s="97"/>
      <c r="D2151" s="96"/>
      <c r="E2151" s="96"/>
      <c r="F2151" s="97"/>
      <c r="G2151" s="97"/>
      <c r="H2151" s="96"/>
      <c r="I2151" s="96"/>
      <c r="J2151" s="97"/>
    </row>
    <row r="2152" spans="1:10" ht="12.6" x14ac:dyDescent="0.25">
      <c r="A2152" s="95"/>
      <c r="B2152" s="97"/>
      <c r="C2152" s="97"/>
      <c r="D2152" s="96"/>
      <c r="E2152" s="96"/>
      <c r="F2152" s="97"/>
      <c r="G2152" s="97"/>
      <c r="H2152" s="96"/>
      <c r="I2152" s="96"/>
      <c r="J2152" s="97"/>
    </row>
    <row r="2153" spans="1:10" ht="12.6" x14ac:dyDescent="0.25">
      <c r="A2153" s="95"/>
      <c r="B2153" s="97"/>
      <c r="C2153" s="97"/>
      <c r="D2153" s="96"/>
      <c r="E2153" s="96"/>
      <c r="F2153" s="97"/>
      <c r="G2153" s="97"/>
      <c r="H2153" s="96"/>
      <c r="I2153" s="96"/>
      <c r="J2153" s="97"/>
    </row>
    <row r="2154" spans="1:10" ht="12.6" x14ac:dyDescent="0.25">
      <c r="A2154" s="95"/>
      <c r="B2154" s="97"/>
      <c r="C2154" s="97"/>
      <c r="D2154" s="96"/>
      <c r="E2154" s="96"/>
      <c r="F2154" s="97"/>
      <c r="G2154" s="97"/>
      <c r="H2154" s="96"/>
      <c r="I2154" s="96"/>
      <c r="J2154" s="97"/>
    </row>
    <row r="2155" spans="1:10" ht="12.6" x14ac:dyDescent="0.25">
      <c r="A2155" s="95"/>
      <c r="B2155" s="97"/>
      <c r="C2155" s="97"/>
      <c r="D2155" s="96"/>
      <c r="E2155" s="96"/>
      <c r="F2155" s="97"/>
      <c r="G2155" s="97"/>
      <c r="H2155" s="96"/>
      <c r="I2155" s="96"/>
      <c r="J2155" s="97"/>
    </row>
    <row r="2156" spans="1:10" ht="12.6" x14ac:dyDescent="0.25">
      <c r="A2156" s="95"/>
      <c r="B2156" s="97"/>
      <c r="C2156" s="97"/>
      <c r="D2156" s="96"/>
      <c r="E2156" s="96"/>
      <c r="F2156" s="97"/>
      <c r="G2156" s="97"/>
      <c r="H2156" s="96"/>
      <c r="I2156" s="96"/>
      <c r="J2156" s="97"/>
    </row>
    <row r="2157" spans="1:10" ht="12.6" x14ac:dyDescent="0.25">
      <c r="A2157" s="95"/>
      <c r="B2157" s="97"/>
      <c r="C2157" s="97"/>
      <c r="D2157" s="96"/>
      <c r="E2157" s="96"/>
      <c r="F2157" s="97"/>
      <c r="G2157" s="97"/>
      <c r="H2157" s="96"/>
      <c r="I2157" s="96"/>
      <c r="J2157" s="97"/>
    </row>
    <row r="2158" spans="1:10" ht="12.6" x14ac:dyDescent="0.25">
      <c r="A2158" s="95"/>
      <c r="B2158" s="97"/>
      <c r="C2158" s="97"/>
      <c r="D2158" s="96"/>
      <c r="E2158" s="96"/>
      <c r="F2158" s="97"/>
      <c r="G2158" s="97"/>
      <c r="H2158" s="96"/>
      <c r="I2158" s="96"/>
      <c r="J2158" s="97"/>
    </row>
    <row r="2159" spans="1:10" ht="12.6" x14ac:dyDescent="0.25">
      <c r="A2159" s="95"/>
      <c r="B2159" s="97"/>
      <c r="C2159" s="97"/>
      <c r="D2159" s="96"/>
      <c r="E2159" s="96"/>
      <c r="F2159" s="97"/>
      <c r="G2159" s="97"/>
      <c r="H2159" s="96"/>
      <c r="I2159" s="96"/>
      <c r="J2159" s="97"/>
    </row>
    <row r="2160" spans="1:10" ht="12.6" x14ac:dyDescent="0.25">
      <c r="A2160" s="95"/>
      <c r="B2160" s="97"/>
      <c r="C2160" s="97"/>
      <c r="D2160" s="96"/>
      <c r="E2160" s="96"/>
      <c r="F2160" s="97"/>
      <c r="G2160" s="97"/>
      <c r="H2160" s="96"/>
      <c r="I2160" s="96"/>
      <c r="J2160" s="97"/>
    </row>
    <row r="2161" spans="1:10" ht="12.6" x14ac:dyDescent="0.25">
      <c r="A2161" s="95"/>
      <c r="B2161" s="97"/>
      <c r="C2161" s="97"/>
      <c r="D2161" s="96"/>
      <c r="E2161" s="96"/>
      <c r="F2161" s="97"/>
      <c r="G2161" s="97"/>
      <c r="H2161" s="96"/>
      <c r="I2161" s="96"/>
      <c r="J2161" s="97"/>
    </row>
    <row r="2162" spans="1:10" ht="12.6" x14ac:dyDescent="0.25">
      <c r="A2162" s="95"/>
      <c r="B2162" s="97"/>
      <c r="C2162" s="97"/>
      <c r="D2162" s="96"/>
      <c r="E2162" s="96"/>
      <c r="F2162" s="97"/>
      <c r="G2162" s="97"/>
      <c r="H2162" s="96"/>
      <c r="I2162" s="96"/>
      <c r="J2162" s="97"/>
    </row>
    <row r="2163" spans="1:10" ht="12.6" x14ac:dyDescent="0.25">
      <c r="A2163" s="95"/>
      <c r="B2163" s="97"/>
      <c r="C2163" s="97"/>
      <c r="D2163" s="96"/>
      <c r="E2163" s="96"/>
      <c r="F2163" s="97"/>
      <c r="G2163" s="97"/>
      <c r="H2163" s="96"/>
      <c r="I2163" s="96"/>
      <c r="J2163" s="97"/>
    </row>
    <row r="2164" spans="1:10" ht="12.6" x14ac:dyDescent="0.25">
      <c r="A2164" s="95"/>
      <c r="B2164" s="97"/>
      <c r="C2164" s="97"/>
      <c r="D2164" s="96"/>
      <c r="E2164" s="96"/>
      <c r="F2164" s="97"/>
      <c r="G2164" s="97"/>
      <c r="H2164" s="96"/>
      <c r="I2164" s="96"/>
      <c r="J2164" s="97"/>
    </row>
    <row r="2165" spans="1:10" ht="12.6" x14ac:dyDescent="0.25">
      <c r="A2165" s="95"/>
      <c r="B2165" s="97"/>
      <c r="C2165" s="97"/>
      <c r="D2165" s="96"/>
      <c r="E2165" s="96"/>
      <c r="F2165" s="97"/>
      <c r="G2165" s="97"/>
      <c r="H2165" s="96"/>
      <c r="I2165" s="96"/>
      <c r="J2165" s="97"/>
    </row>
    <row r="2166" spans="1:10" ht="12.6" x14ac:dyDescent="0.25">
      <c r="A2166" s="95"/>
      <c r="B2166" s="97"/>
      <c r="C2166" s="97"/>
      <c r="D2166" s="96"/>
      <c r="E2166" s="96"/>
      <c r="F2166" s="97"/>
      <c r="G2166" s="97"/>
      <c r="H2166" s="96"/>
      <c r="I2166" s="96"/>
      <c r="J2166" s="97"/>
    </row>
    <row r="2167" spans="1:10" ht="12.6" x14ac:dyDescent="0.25">
      <c r="A2167" s="95"/>
      <c r="B2167" s="97"/>
      <c r="C2167" s="97"/>
      <c r="D2167" s="96"/>
      <c r="E2167" s="96"/>
      <c r="F2167" s="97"/>
      <c r="G2167" s="97"/>
      <c r="H2167" s="96"/>
      <c r="I2167" s="96"/>
      <c r="J2167" s="97"/>
    </row>
    <row r="2168" spans="1:10" ht="12.6" x14ac:dyDescent="0.25">
      <c r="A2168" s="95"/>
      <c r="B2168" s="97"/>
      <c r="C2168" s="97"/>
      <c r="D2168" s="96"/>
      <c r="E2168" s="96"/>
      <c r="F2168" s="97"/>
      <c r="G2168" s="97"/>
      <c r="H2168" s="96"/>
      <c r="I2168" s="96"/>
      <c r="J2168" s="97"/>
    </row>
    <row r="2169" spans="1:10" ht="12.6" x14ac:dyDescent="0.25">
      <c r="A2169" s="95"/>
      <c r="B2169" s="97"/>
      <c r="C2169" s="97"/>
      <c r="D2169" s="96"/>
      <c r="E2169" s="96"/>
      <c r="F2169" s="97"/>
      <c r="G2169" s="97"/>
      <c r="H2169" s="96"/>
      <c r="I2169" s="96"/>
      <c r="J2169" s="97"/>
    </row>
    <row r="2170" spans="1:10" ht="12.6" x14ac:dyDescent="0.25">
      <c r="A2170" s="95"/>
      <c r="B2170" s="97"/>
      <c r="C2170" s="97"/>
      <c r="D2170" s="96"/>
      <c r="E2170" s="96"/>
      <c r="F2170" s="97"/>
      <c r="G2170" s="97"/>
      <c r="H2170" s="96"/>
      <c r="I2170" s="96"/>
      <c r="J2170" s="97"/>
    </row>
    <row r="2171" spans="1:10" ht="12.6" x14ac:dyDescent="0.25">
      <c r="A2171" s="95"/>
      <c r="B2171" s="97"/>
      <c r="C2171" s="97"/>
      <c r="D2171" s="96"/>
      <c r="E2171" s="96"/>
      <c r="F2171" s="97"/>
      <c r="G2171" s="97"/>
      <c r="H2171" s="96"/>
      <c r="I2171" s="96"/>
      <c r="J2171" s="97"/>
    </row>
    <row r="2172" spans="1:10" ht="12.6" x14ac:dyDescent="0.25">
      <c r="A2172" s="95"/>
      <c r="B2172" s="97"/>
      <c r="C2172" s="97"/>
      <c r="D2172" s="96"/>
      <c r="E2172" s="96"/>
      <c r="F2172" s="97"/>
      <c r="G2172" s="97"/>
      <c r="H2172" s="96"/>
      <c r="I2172" s="96"/>
      <c r="J2172" s="97"/>
    </row>
    <row r="2173" spans="1:10" ht="12.6" x14ac:dyDescent="0.25">
      <c r="A2173" s="95"/>
      <c r="B2173" s="97"/>
      <c r="C2173" s="97"/>
      <c r="D2173" s="96"/>
      <c r="E2173" s="96"/>
      <c r="F2173" s="97"/>
      <c r="G2173" s="97"/>
      <c r="H2173" s="96"/>
      <c r="I2173" s="96"/>
      <c r="J2173" s="97"/>
    </row>
    <row r="2174" spans="1:10" ht="12.6" x14ac:dyDescent="0.25">
      <c r="A2174" s="95"/>
      <c r="B2174" s="97"/>
      <c r="C2174" s="97"/>
      <c r="D2174" s="96"/>
      <c r="E2174" s="96"/>
      <c r="F2174" s="97"/>
      <c r="G2174" s="97"/>
      <c r="H2174" s="96"/>
      <c r="I2174" s="96"/>
      <c r="J2174" s="97"/>
    </row>
    <row r="2175" spans="1:10" ht="12.6" x14ac:dyDescent="0.25">
      <c r="A2175" s="95"/>
      <c r="B2175" s="97"/>
      <c r="C2175" s="97"/>
      <c r="D2175" s="96"/>
      <c r="E2175" s="96"/>
      <c r="F2175" s="97"/>
      <c r="G2175" s="97"/>
      <c r="H2175" s="96"/>
      <c r="I2175" s="96"/>
      <c r="J2175" s="97"/>
    </row>
    <row r="2176" spans="1:10" ht="12.6" x14ac:dyDescent="0.25">
      <c r="A2176" s="95"/>
      <c r="B2176" s="97"/>
      <c r="C2176" s="97"/>
      <c r="D2176" s="96"/>
      <c r="E2176" s="96"/>
      <c r="F2176" s="97"/>
      <c r="G2176" s="97"/>
      <c r="H2176" s="96"/>
      <c r="I2176" s="96"/>
      <c r="J2176" s="97"/>
    </row>
    <row r="2177" spans="1:10" ht="12.6" x14ac:dyDescent="0.25">
      <c r="A2177" s="95"/>
      <c r="B2177" s="97"/>
      <c r="C2177" s="97"/>
      <c r="D2177" s="96"/>
      <c r="E2177" s="96"/>
      <c r="F2177" s="97"/>
      <c r="G2177" s="97"/>
      <c r="H2177" s="96"/>
      <c r="I2177" s="96"/>
      <c r="J2177" s="97"/>
    </row>
    <row r="2178" spans="1:10" ht="12.6" x14ac:dyDescent="0.25">
      <c r="A2178" s="95"/>
      <c r="B2178" s="97"/>
      <c r="C2178" s="97"/>
      <c r="D2178" s="96"/>
      <c r="E2178" s="96"/>
      <c r="F2178" s="97"/>
      <c r="G2178" s="97"/>
      <c r="H2178" s="96"/>
      <c r="I2178" s="96"/>
      <c r="J2178" s="97"/>
    </row>
    <row r="2179" spans="1:10" ht="12.6" x14ac:dyDescent="0.25">
      <c r="A2179" s="95"/>
      <c r="B2179" s="97"/>
      <c r="C2179" s="97"/>
      <c r="D2179" s="96"/>
      <c r="E2179" s="96"/>
      <c r="F2179" s="97"/>
      <c r="G2179" s="97"/>
      <c r="H2179" s="96"/>
      <c r="I2179" s="96"/>
      <c r="J2179" s="97"/>
    </row>
    <row r="2180" spans="1:10" ht="12.6" x14ac:dyDescent="0.25">
      <c r="A2180" s="95"/>
      <c r="B2180" s="97"/>
      <c r="C2180" s="97"/>
      <c r="D2180" s="96"/>
      <c r="E2180" s="96"/>
      <c r="F2180" s="97"/>
      <c r="G2180" s="97"/>
      <c r="H2180" s="96"/>
      <c r="I2180" s="96"/>
      <c r="J2180" s="97"/>
    </row>
    <row r="2181" spans="1:10" ht="12.6" x14ac:dyDescent="0.25">
      <c r="A2181" s="95"/>
      <c r="B2181" s="97"/>
      <c r="C2181" s="97"/>
      <c r="D2181" s="96"/>
      <c r="E2181" s="96"/>
      <c r="F2181" s="97"/>
      <c r="G2181" s="97"/>
      <c r="H2181" s="96"/>
      <c r="I2181" s="96"/>
      <c r="J2181" s="97"/>
    </row>
    <row r="2182" spans="1:10" ht="12.6" x14ac:dyDescent="0.25">
      <c r="A2182" s="95"/>
      <c r="B2182" s="97"/>
      <c r="C2182" s="97"/>
      <c r="D2182" s="96"/>
      <c r="E2182" s="96"/>
      <c r="F2182" s="97"/>
      <c r="G2182" s="97"/>
      <c r="H2182" s="96"/>
      <c r="I2182" s="96"/>
      <c r="J2182" s="97"/>
    </row>
    <row r="2183" spans="1:10" ht="12.6" x14ac:dyDescent="0.25">
      <c r="A2183" s="95"/>
      <c r="B2183" s="97"/>
      <c r="C2183" s="97"/>
      <c r="D2183" s="96"/>
      <c r="E2183" s="96"/>
      <c r="F2183" s="97"/>
      <c r="G2183" s="97"/>
      <c r="H2183" s="96"/>
      <c r="I2183" s="96"/>
      <c r="J2183" s="97"/>
    </row>
    <row r="2184" spans="1:10" ht="12.6" x14ac:dyDescent="0.25">
      <c r="A2184" s="95"/>
      <c r="B2184" s="97"/>
      <c r="C2184" s="97"/>
      <c r="D2184" s="96"/>
      <c r="E2184" s="96"/>
      <c r="F2184" s="97"/>
      <c r="G2184" s="97"/>
      <c r="H2184" s="96"/>
      <c r="I2184" s="96"/>
      <c r="J2184" s="97"/>
    </row>
    <row r="2185" spans="1:10" ht="12.6" x14ac:dyDescent="0.25">
      <c r="A2185" s="95"/>
      <c r="B2185" s="97"/>
      <c r="C2185" s="97"/>
      <c r="D2185" s="96"/>
      <c r="E2185" s="96"/>
      <c r="F2185" s="97"/>
      <c r="G2185" s="97"/>
      <c r="H2185" s="96"/>
      <c r="I2185" s="96"/>
      <c r="J2185" s="97"/>
    </row>
    <row r="2186" spans="1:10" ht="12.6" x14ac:dyDescent="0.25">
      <c r="A2186" s="95"/>
      <c r="B2186" s="97"/>
      <c r="C2186" s="97"/>
      <c r="D2186" s="96"/>
      <c r="E2186" s="96"/>
      <c r="F2186" s="97"/>
      <c r="G2186" s="97"/>
      <c r="H2186" s="96"/>
      <c r="I2186" s="96"/>
      <c r="J2186" s="97"/>
    </row>
    <row r="2187" spans="1:10" ht="12.6" x14ac:dyDescent="0.25">
      <c r="A2187" s="95"/>
      <c r="B2187" s="97"/>
      <c r="C2187" s="97"/>
      <c r="D2187" s="96"/>
      <c r="E2187" s="96"/>
      <c r="F2187" s="97"/>
      <c r="G2187" s="97"/>
      <c r="H2187" s="96"/>
      <c r="I2187" s="96"/>
      <c r="J2187" s="97"/>
    </row>
    <row r="2188" spans="1:10" ht="12.6" x14ac:dyDescent="0.25">
      <c r="A2188" s="95"/>
      <c r="B2188" s="97"/>
      <c r="C2188" s="97"/>
      <c r="D2188" s="96"/>
      <c r="E2188" s="96"/>
      <c r="F2188" s="97"/>
      <c r="G2188" s="97"/>
      <c r="H2188" s="96"/>
      <c r="I2188" s="96"/>
      <c r="J2188" s="97"/>
    </row>
    <row r="2189" spans="1:10" ht="12.6" x14ac:dyDescent="0.25">
      <c r="A2189" s="95"/>
      <c r="B2189" s="97"/>
      <c r="C2189" s="97"/>
      <c r="D2189" s="96"/>
      <c r="E2189" s="96"/>
      <c r="F2189" s="97"/>
      <c r="G2189" s="97"/>
      <c r="H2189" s="96"/>
      <c r="I2189" s="96"/>
      <c r="J2189" s="97"/>
    </row>
    <row r="2190" spans="1:10" ht="12.6" x14ac:dyDescent="0.25">
      <c r="A2190" s="95"/>
      <c r="B2190" s="97"/>
      <c r="C2190" s="97"/>
      <c r="D2190" s="96"/>
      <c r="E2190" s="96"/>
      <c r="F2190" s="97"/>
      <c r="G2190" s="97"/>
      <c r="H2190" s="96"/>
      <c r="I2190" s="96"/>
      <c r="J2190" s="97"/>
    </row>
    <row r="2191" spans="1:10" ht="12.6" x14ac:dyDescent="0.25">
      <c r="A2191" s="95"/>
      <c r="B2191" s="97"/>
      <c r="C2191" s="97"/>
      <c r="D2191" s="96"/>
      <c r="E2191" s="96"/>
      <c r="F2191" s="97"/>
      <c r="G2191" s="97"/>
      <c r="H2191" s="96"/>
      <c r="I2191" s="96"/>
      <c r="J2191" s="97"/>
    </row>
    <row r="2192" spans="1:10" ht="12.6" x14ac:dyDescent="0.25">
      <c r="A2192" s="95"/>
      <c r="B2192" s="97"/>
      <c r="C2192" s="97"/>
      <c r="D2192" s="96"/>
      <c r="E2192" s="96"/>
      <c r="F2192" s="97"/>
      <c r="G2192" s="97"/>
      <c r="H2192" s="96"/>
      <c r="I2192" s="96"/>
      <c r="J2192" s="97"/>
    </row>
    <row r="2193" spans="1:10" ht="12.6" x14ac:dyDescent="0.25">
      <c r="A2193" s="95"/>
      <c r="B2193" s="97"/>
      <c r="C2193" s="97"/>
      <c r="D2193" s="96"/>
      <c r="E2193" s="96"/>
      <c r="F2193" s="97"/>
      <c r="G2193" s="97"/>
      <c r="H2193" s="96"/>
      <c r="I2193" s="96"/>
      <c r="J2193" s="97"/>
    </row>
    <row r="2194" spans="1:10" ht="12.6" x14ac:dyDescent="0.25">
      <c r="A2194" s="95"/>
      <c r="B2194" s="97"/>
      <c r="C2194" s="97"/>
      <c r="D2194" s="96"/>
      <c r="E2194" s="96"/>
      <c r="F2194" s="97"/>
      <c r="G2194" s="97"/>
      <c r="H2194" s="96"/>
      <c r="I2194" s="96"/>
      <c r="J2194" s="97"/>
    </row>
    <row r="2195" spans="1:10" ht="12.6" x14ac:dyDescent="0.25">
      <c r="A2195" s="95"/>
      <c r="B2195" s="97"/>
      <c r="C2195" s="97"/>
      <c r="D2195" s="96"/>
      <c r="E2195" s="96"/>
      <c r="F2195" s="97"/>
      <c r="G2195" s="97"/>
      <c r="H2195" s="96"/>
      <c r="I2195" s="96"/>
      <c r="J2195" s="97"/>
    </row>
    <row r="2196" spans="1:10" ht="12.6" x14ac:dyDescent="0.25">
      <c r="A2196" s="95"/>
      <c r="B2196" s="97"/>
      <c r="C2196" s="97"/>
      <c r="D2196" s="96"/>
      <c r="E2196" s="96"/>
      <c r="F2196" s="97"/>
      <c r="G2196" s="97"/>
      <c r="H2196" s="96"/>
      <c r="I2196" s="96"/>
      <c r="J2196" s="97"/>
    </row>
    <row r="2197" spans="1:10" ht="12.6" x14ac:dyDescent="0.25">
      <c r="A2197" s="95"/>
      <c r="B2197" s="97"/>
      <c r="C2197" s="97"/>
      <c r="D2197" s="96"/>
      <c r="E2197" s="96"/>
      <c r="F2197" s="97"/>
      <c r="G2197" s="97"/>
      <c r="H2197" s="96"/>
      <c r="I2197" s="96"/>
      <c r="J2197" s="97"/>
    </row>
    <row r="2198" spans="1:10" ht="12.6" x14ac:dyDescent="0.25">
      <c r="A2198" s="95"/>
      <c r="B2198" s="97"/>
      <c r="C2198" s="97"/>
      <c r="D2198" s="96"/>
      <c r="E2198" s="96"/>
      <c r="F2198" s="97"/>
      <c r="G2198" s="97"/>
      <c r="H2198" s="96"/>
      <c r="I2198" s="96"/>
      <c r="J2198" s="97"/>
    </row>
    <row r="2199" spans="1:10" ht="12.6" x14ac:dyDescent="0.25">
      <c r="A2199" s="95"/>
      <c r="B2199" s="97"/>
      <c r="C2199" s="97"/>
      <c r="D2199" s="96"/>
      <c r="E2199" s="96"/>
      <c r="F2199" s="97"/>
      <c r="G2199" s="97"/>
      <c r="H2199" s="96"/>
      <c r="I2199" s="96"/>
      <c r="J2199" s="97"/>
    </row>
    <row r="2200" spans="1:10" ht="12.6" x14ac:dyDescent="0.25">
      <c r="A2200" s="95"/>
      <c r="B2200" s="97"/>
      <c r="C2200" s="97"/>
      <c r="D2200" s="96"/>
      <c r="E2200" s="96"/>
      <c r="F2200" s="97"/>
      <c r="G2200" s="97"/>
      <c r="H2200" s="96"/>
      <c r="I2200" s="96"/>
      <c r="J2200" s="97"/>
    </row>
    <row r="2201" spans="1:10" ht="12.6" x14ac:dyDescent="0.25">
      <c r="A2201" s="95"/>
      <c r="B2201" s="97"/>
      <c r="C2201" s="97"/>
      <c r="D2201" s="96"/>
      <c r="E2201" s="96"/>
      <c r="F2201" s="97"/>
      <c r="G2201" s="97"/>
      <c r="H2201" s="96"/>
      <c r="I2201" s="96"/>
      <c r="J2201" s="97"/>
    </row>
    <row r="2202" spans="1:10" ht="12.6" x14ac:dyDescent="0.25">
      <c r="A2202" s="95"/>
      <c r="B2202" s="97"/>
      <c r="C2202" s="97"/>
      <c r="D2202" s="96"/>
      <c r="E2202" s="96"/>
      <c r="F2202" s="97"/>
      <c r="G2202" s="97"/>
      <c r="H2202" s="96"/>
      <c r="I2202" s="96"/>
      <c r="J2202" s="97"/>
    </row>
    <row r="2203" spans="1:10" ht="12.6" x14ac:dyDescent="0.25">
      <c r="A2203" s="95"/>
      <c r="B2203" s="97"/>
      <c r="C2203" s="97"/>
      <c r="D2203" s="96"/>
      <c r="E2203" s="96"/>
      <c r="F2203" s="97"/>
      <c r="G2203" s="97"/>
      <c r="H2203" s="96"/>
      <c r="I2203" s="96"/>
      <c r="J2203" s="97"/>
    </row>
    <row r="2204" spans="1:10" ht="12.6" x14ac:dyDescent="0.25">
      <c r="A2204" s="95"/>
      <c r="B2204" s="97"/>
      <c r="C2204" s="97"/>
      <c r="D2204" s="96"/>
      <c r="E2204" s="96"/>
      <c r="F2204" s="97"/>
      <c r="G2204" s="97"/>
      <c r="H2204" s="96"/>
      <c r="I2204" s="96"/>
      <c r="J2204" s="97"/>
    </row>
    <row r="2205" spans="1:10" ht="12.6" x14ac:dyDescent="0.25">
      <c r="A2205" s="95"/>
      <c r="B2205" s="97"/>
      <c r="C2205" s="97"/>
      <c r="D2205" s="96"/>
      <c r="E2205" s="96"/>
      <c r="F2205" s="97"/>
      <c r="G2205" s="97"/>
      <c r="H2205" s="96"/>
      <c r="I2205" s="96"/>
      <c r="J2205" s="97"/>
    </row>
    <row r="2206" spans="1:10" ht="12.6" x14ac:dyDescent="0.25">
      <c r="A2206" s="95"/>
      <c r="B2206" s="97"/>
      <c r="C2206" s="97"/>
      <c r="D2206" s="96"/>
      <c r="E2206" s="96"/>
      <c r="F2206" s="97"/>
      <c r="G2206" s="97"/>
      <c r="H2206" s="96"/>
      <c r="I2206" s="96"/>
      <c r="J2206" s="97"/>
    </row>
    <row r="2207" spans="1:10" ht="12.6" x14ac:dyDescent="0.25">
      <c r="A2207" s="95"/>
      <c r="B2207" s="97"/>
      <c r="C2207" s="97"/>
      <c r="D2207" s="96"/>
      <c r="E2207" s="96"/>
      <c r="F2207" s="97"/>
      <c r="G2207" s="97"/>
      <c r="H2207" s="96"/>
      <c r="I2207" s="96"/>
      <c r="J2207" s="97"/>
    </row>
    <row r="2208" spans="1:10" ht="12.6" x14ac:dyDescent="0.25">
      <c r="A2208" s="95"/>
      <c r="B2208" s="97"/>
      <c r="C2208" s="97"/>
      <c r="D2208" s="96"/>
      <c r="E2208" s="96"/>
      <c r="F2208" s="97"/>
      <c r="G2208" s="97"/>
      <c r="H2208" s="96"/>
      <c r="I2208" s="96"/>
      <c r="J2208" s="97"/>
    </row>
    <row r="2209" spans="1:10" ht="12.6" x14ac:dyDescent="0.25">
      <c r="A2209" s="95"/>
      <c r="B2209" s="97"/>
      <c r="C2209" s="97"/>
      <c r="D2209" s="96"/>
      <c r="E2209" s="96"/>
      <c r="F2209" s="97"/>
      <c r="G2209" s="97"/>
      <c r="H2209" s="96"/>
      <c r="I2209" s="96"/>
      <c r="J2209" s="97"/>
    </row>
    <row r="2210" spans="1:10" ht="12.6" x14ac:dyDescent="0.25">
      <c r="A2210" s="95"/>
      <c r="B2210" s="97"/>
      <c r="C2210" s="97"/>
      <c r="D2210" s="96"/>
      <c r="E2210" s="96"/>
      <c r="F2210" s="97"/>
      <c r="G2210" s="97"/>
      <c r="H2210" s="96"/>
      <c r="I2210" s="96"/>
      <c r="J2210" s="97"/>
    </row>
    <row r="2211" spans="1:10" ht="12.6" x14ac:dyDescent="0.25">
      <c r="A2211" s="95"/>
      <c r="B2211" s="97"/>
      <c r="C2211" s="97"/>
      <c r="D2211" s="96"/>
      <c r="E2211" s="96"/>
      <c r="F2211" s="97"/>
      <c r="G2211" s="97"/>
      <c r="H2211" s="96"/>
      <c r="I2211" s="96"/>
      <c r="J2211" s="97"/>
    </row>
    <row r="2212" spans="1:10" ht="12.6" x14ac:dyDescent="0.25">
      <c r="A2212" s="95"/>
      <c r="B2212" s="97"/>
      <c r="C2212" s="97"/>
      <c r="D2212" s="96"/>
      <c r="E2212" s="96"/>
      <c r="F2212" s="97"/>
      <c r="G2212" s="97"/>
      <c r="H2212" s="96"/>
      <c r="I2212" s="96"/>
      <c r="J2212" s="97"/>
    </row>
    <row r="2213" spans="1:10" ht="12.6" x14ac:dyDescent="0.25">
      <c r="A2213" s="95"/>
      <c r="B2213" s="97"/>
      <c r="C2213" s="97"/>
      <c r="D2213" s="96"/>
      <c r="E2213" s="96"/>
      <c r="F2213" s="97"/>
      <c r="G2213" s="97"/>
      <c r="H2213" s="96"/>
      <c r="I2213" s="96"/>
      <c r="J2213" s="97"/>
    </row>
    <row r="2214" spans="1:10" ht="12.6" x14ac:dyDescent="0.25">
      <c r="A2214" s="95"/>
      <c r="B2214" s="97"/>
      <c r="C2214" s="97"/>
      <c r="D2214" s="96"/>
      <c r="E2214" s="96"/>
      <c r="F2214" s="97"/>
      <c r="G2214" s="97"/>
      <c r="H2214" s="96"/>
      <c r="I2214" s="96"/>
      <c r="J2214" s="97"/>
    </row>
    <row r="2215" spans="1:10" ht="12.6" x14ac:dyDescent="0.25">
      <c r="A2215" s="95"/>
      <c r="B2215" s="97"/>
      <c r="C2215" s="97"/>
      <c r="D2215" s="96"/>
      <c r="E2215" s="96"/>
      <c r="F2215" s="97"/>
      <c r="G2215" s="97"/>
      <c r="H2215" s="96"/>
      <c r="I2215" s="96"/>
      <c r="J2215" s="97"/>
    </row>
    <row r="2216" spans="1:10" ht="12.6" x14ac:dyDescent="0.25">
      <c r="A2216" s="95"/>
      <c r="B2216" s="97"/>
      <c r="C2216" s="97"/>
      <c r="D2216" s="96"/>
      <c r="E2216" s="96"/>
      <c r="F2216" s="97"/>
      <c r="G2216" s="97"/>
      <c r="H2216" s="96"/>
      <c r="I2216" s="96"/>
      <c r="J2216" s="97"/>
    </row>
    <row r="2217" spans="1:10" ht="12.6" x14ac:dyDescent="0.25">
      <c r="A2217" s="95"/>
      <c r="B2217" s="97"/>
      <c r="C2217" s="97"/>
      <c r="D2217" s="96"/>
      <c r="E2217" s="96"/>
      <c r="F2217" s="97"/>
      <c r="G2217" s="97"/>
      <c r="H2217" s="96"/>
      <c r="I2217" s="96"/>
      <c r="J2217" s="97"/>
    </row>
    <row r="2218" spans="1:10" ht="12.6" x14ac:dyDescent="0.25">
      <c r="A2218" s="95"/>
      <c r="B2218" s="97"/>
      <c r="C2218" s="97"/>
      <c r="D2218" s="96"/>
      <c r="E2218" s="96"/>
      <c r="F2218" s="97"/>
      <c r="G2218" s="97"/>
      <c r="H2218" s="96"/>
      <c r="I2218" s="96"/>
      <c r="J2218" s="97"/>
    </row>
    <row r="2219" spans="1:10" ht="12.6" x14ac:dyDescent="0.25">
      <c r="A2219" s="95"/>
      <c r="B2219" s="97"/>
      <c r="C2219" s="97"/>
      <c r="D2219" s="96"/>
      <c r="E2219" s="96"/>
      <c r="F2219" s="97"/>
      <c r="G2219" s="97"/>
      <c r="H2219" s="96"/>
      <c r="I2219" s="96"/>
      <c r="J2219" s="97"/>
    </row>
    <row r="2220" spans="1:10" ht="12.6" x14ac:dyDescent="0.25">
      <c r="A2220" s="95"/>
      <c r="B2220" s="97"/>
      <c r="C2220" s="97"/>
      <c r="D2220" s="96"/>
      <c r="E2220" s="96"/>
      <c r="F2220" s="97"/>
      <c r="G2220" s="97"/>
      <c r="H2220" s="96"/>
      <c r="I2220" s="96"/>
      <c r="J2220" s="97"/>
    </row>
    <row r="2221" spans="1:10" ht="12.6" x14ac:dyDescent="0.25">
      <c r="A2221" s="95"/>
      <c r="B2221" s="97"/>
      <c r="C2221" s="97"/>
      <c r="D2221" s="96"/>
      <c r="E2221" s="96"/>
      <c r="F2221" s="97"/>
      <c r="G2221" s="97"/>
      <c r="H2221" s="96"/>
      <c r="I2221" s="96"/>
      <c r="J2221" s="97"/>
    </row>
    <row r="2222" spans="1:10" ht="12.6" x14ac:dyDescent="0.25">
      <c r="A2222" s="95"/>
      <c r="B2222" s="97"/>
      <c r="C2222" s="97"/>
      <c r="D2222" s="96"/>
      <c r="E2222" s="96"/>
      <c r="F2222" s="97"/>
      <c r="G2222" s="97"/>
      <c r="H2222" s="96"/>
      <c r="I2222" s="96"/>
      <c r="J2222" s="97"/>
    </row>
    <row r="2223" spans="1:10" ht="12.6" x14ac:dyDescent="0.25">
      <c r="A2223" s="95"/>
      <c r="B2223" s="97"/>
      <c r="C2223" s="97"/>
      <c r="D2223" s="96"/>
      <c r="E2223" s="96"/>
      <c r="F2223" s="97"/>
      <c r="G2223" s="97"/>
      <c r="H2223" s="96"/>
      <c r="I2223" s="96"/>
      <c r="J2223" s="97"/>
    </row>
    <row r="2224" spans="1:10" ht="12.6" x14ac:dyDescent="0.25">
      <c r="A2224" s="95"/>
      <c r="B2224" s="97"/>
      <c r="C2224" s="97"/>
      <c r="D2224" s="96"/>
      <c r="E2224" s="96"/>
      <c r="F2224" s="97"/>
      <c r="G2224" s="97"/>
      <c r="H2224" s="96"/>
      <c r="I2224" s="96"/>
      <c r="J2224" s="97"/>
    </row>
    <row r="2225" spans="1:10" ht="12.6" x14ac:dyDescent="0.25">
      <c r="A2225" s="95"/>
      <c r="B2225" s="97"/>
      <c r="C2225" s="97"/>
      <c r="D2225" s="96"/>
      <c r="E2225" s="96"/>
      <c r="F2225" s="97"/>
      <c r="G2225" s="97"/>
      <c r="H2225" s="96"/>
      <c r="I2225" s="96"/>
      <c r="J2225" s="97"/>
    </row>
    <row r="2226" spans="1:10" ht="12.6" x14ac:dyDescent="0.25">
      <c r="A2226" s="95"/>
      <c r="B2226" s="97"/>
      <c r="C2226" s="97"/>
      <c r="D2226" s="96"/>
      <c r="E2226" s="96"/>
      <c r="F2226" s="97"/>
      <c r="G2226" s="97"/>
      <c r="H2226" s="96"/>
      <c r="I2226" s="96"/>
      <c r="J2226" s="97"/>
    </row>
    <row r="2227" spans="1:10" ht="12.6" x14ac:dyDescent="0.25">
      <c r="A2227" s="95"/>
      <c r="B2227" s="97"/>
      <c r="C2227" s="97"/>
      <c r="D2227" s="96"/>
      <c r="E2227" s="96"/>
      <c r="F2227" s="97"/>
      <c r="G2227" s="97"/>
      <c r="H2227" s="96"/>
      <c r="I2227" s="96"/>
      <c r="J2227" s="97"/>
    </row>
    <row r="2228" spans="1:10" ht="12.6" x14ac:dyDescent="0.25">
      <c r="A2228" s="95"/>
      <c r="B2228" s="97"/>
      <c r="C2228" s="97"/>
      <c r="D2228" s="96"/>
      <c r="E2228" s="96"/>
      <c r="F2228" s="97"/>
      <c r="G2228" s="97"/>
      <c r="H2228" s="96"/>
      <c r="I2228" s="96"/>
      <c r="J2228" s="97"/>
    </row>
    <row r="2229" spans="1:10" ht="12.6" x14ac:dyDescent="0.25">
      <c r="A2229" s="95"/>
      <c r="B2229" s="97"/>
      <c r="C2229" s="97"/>
      <c r="D2229" s="96"/>
      <c r="E2229" s="96"/>
      <c r="F2229" s="97"/>
      <c r="G2229" s="97"/>
      <c r="H2229" s="96"/>
      <c r="I2229" s="96"/>
      <c r="J2229" s="97"/>
    </row>
    <row r="2230" spans="1:10" ht="12.6" x14ac:dyDescent="0.25">
      <c r="A2230" s="95"/>
      <c r="B2230" s="97"/>
      <c r="C2230" s="97"/>
      <c r="D2230" s="96"/>
      <c r="E2230" s="96"/>
      <c r="F2230" s="97"/>
      <c r="G2230" s="97"/>
      <c r="H2230" s="96"/>
      <c r="I2230" s="96"/>
      <c r="J2230" s="97"/>
    </row>
    <row r="2231" spans="1:10" ht="12.6" x14ac:dyDescent="0.25">
      <c r="A2231" s="95"/>
      <c r="B2231" s="97"/>
      <c r="C2231" s="97"/>
      <c r="D2231" s="96"/>
      <c r="E2231" s="96"/>
      <c r="F2231" s="97"/>
      <c r="G2231" s="97"/>
      <c r="H2231" s="96"/>
      <c r="I2231" s="96"/>
      <c r="J2231" s="97"/>
    </row>
    <row r="2232" spans="1:10" ht="12.6" x14ac:dyDescent="0.25">
      <c r="A2232" s="95"/>
      <c r="B2232" s="97"/>
      <c r="C2232" s="97"/>
      <c r="D2232" s="96"/>
      <c r="E2232" s="96"/>
      <c r="F2232" s="97"/>
      <c r="G2232" s="97"/>
      <c r="H2232" s="96"/>
      <c r="I2232" s="96"/>
      <c r="J2232" s="97"/>
    </row>
    <row r="2233" spans="1:10" ht="12.6" x14ac:dyDescent="0.25">
      <c r="A2233" s="95"/>
      <c r="B2233" s="97"/>
      <c r="C2233" s="97"/>
      <c r="D2233" s="96"/>
      <c r="E2233" s="96"/>
      <c r="F2233" s="97"/>
      <c r="G2233" s="97"/>
      <c r="H2233" s="96"/>
      <c r="I2233" s="96"/>
      <c r="J2233" s="97"/>
    </row>
    <row r="2234" spans="1:10" ht="12.6" x14ac:dyDescent="0.25">
      <c r="A2234" s="95"/>
      <c r="B2234" s="97"/>
      <c r="C2234" s="97"/>
      <c r="D2234" s="96"/>
      <c r="E2234" s="96"/>
      <c r="F2234" s="97"/>
      <c r="G2234" s="97"/>
      <c r="H2234" s="96"/>
      <c r="I2234" s="96"/>
      <c r="J2234" s="97"/>
    </row>
    <row r="2235" spans="1:10" ht="12.6" x14ac:dyDescent="0.25">
      <c r="A2235" s="95"/>
      <c r="B2235" s="97"/>
      <c r="C2235" s="97"/>
      <c r="D2235" s="96"/>
      <c r="E2235" s="96"/>
      <c r="F2235" s="97"/>
      <c r="G2235" s="97"/>
      <c r="H2235" s="96"/>
      <c r="I2235" s="96"/>
      <c r="J2235" s="97"/>
    </row>
    <row r="2236" spans="1:10" ht="12.6" x14ac:dyDescent="0.25">
      <c r="A2236" s="95"/>
      <c r="B2236" s="97"/>
      <c r="C2236" s="97"/>
      <c r="D2236" s="96"/>
      <c r="E2236" s="96"/>
      <c r="F2236" s="97"/>
      <c r="G2236" s="97"/>
      <c r="H2236" s="96"/>
      <c r="I2236" s="96"/>
      <c r="J2236" s="97"/>
    </row>
    <row r="2237" spans="1:10" ht="12.6" x14ac:dyDescent="0.25">
      <c r="A2237" s="95"/>
      <c r="B2237" s="97"/>
      <c r="C2237" s="97"/>
      <c r="D2237" s="96"/>
      <c r="E2237" s="96"/>
      <c r="F2237" s="97"/>
      <c r="G2237" s="97"/>
      <c r="H2237" s="96"/>
      <c r="I2237" s="96"/>
      <c r="J2237" s="97"/>
    </row>
    <row r="2238" spans="1:10" ht="12.6" x14ac:dyDescent="0.25">
      <c r="A2238" s="95"/>
      <c r="B2238" s="97"/>
      <c r="C2238" s="97"/>
      <c r="D2238" s="96"/>
      <c r="E2238" s="96"/>
      <c r="F2238" s="97"/>
      <c r="G2238" s="97"/>
      <c r="H2238" s="96"/>
      <c r="I2238" s="96"/>
      <c r="J2238" s="97"/>
    </row>
    <row r="2239" spans="1:10" ht="12.6" x14ac:dyDescent="0.25">
      <c r="A2239" s="95"/>
      <c r="B2239" s="97"/>
      <c r="C2239" s="97"/>
      <c r="D2239" s="96"/>
      <c r="E2239" s="96"/>
      <c r="F2239" s="97"/>
      <c r="G2239" s="97"/>
      <c r="H2239" s="96"/>
      <c r="I2239" s="96"/>
      <c r="J2239" s="97"/>
    </row>
    <row r="2240" spans="1:10" ht="12.6" x14ac:dyDescent="0.25">
      <c r="A2240" s="95"/>
      <c r="B2240" s="97"/>
      <c r="C2240" s="97"/>
      <c r="D2240" s="96"/>
      <c r="E2240" s="96"/>
      <c r="F2240" s="97"/>
      <c r="G2240" s="97"/>
      <c r="H2240" s="96"/>
      <c r="I2240" s="96"/>
      <c r="J2240" s="97"/>
    </row>
    <row r="2241" spans="1:10" ht="12.6" x14ac:dyDescent="0.25">
      <c r="A2241" s="95"/>
      <c r="B2241" s="97"/>
      <c r="C2241" s="97"/>
      <c r="D2241" s="96"/>
      <c r="E2241" s="96"/>
      <c r="F2241" s="97"/>
      <c r="G2241" s="97"/>
      <c r="H2241" s="96"/>
      <c r="I2241" s="96"/>
      <c r="J2241" s="97"/>
    </row>
    <row r="2242" spans="1:10" ht="12.6" x14ac:dyDescent="0.25">
      <c r="A2242" s="95"/>
      <c r="B2242" s="97"/>
      <c r="C2242" s="97"/>
      <c r="D2242" s="96"/>
      <c r="E2242" s="96"/>
      <c r="F2242" s="97"/>
      <c r="G2242" s="97"/>
      <c r="H2242" s="96"/>
      <c r="I2242" s="96"/>
      <c r="J2242" s="97"/>
    </row>
    <row r="2243" spans="1:10" ht="12.6" x14ac:dyDescent="0.25">
      <c r="A2243" s="95"/>
      <c r="B2243" s="97"/>
      <c r="C2243" s="97"/>
      <c r="D2243" s="96"/>
      <c r="E2243" s="96"/>
      <c r="F2243" s="97"/>
      <c r="G2243" s="97"/>
      <c r="H2243" s="96"/>
      <c r="I2243" s="96"/>
      <c r="J2243" s="97"/>
    </row>
    <row r="2244" spans="1:10" ht="12.6" x14ac:dyDescent="0.25">
      <c r="A2244" s="95"/>
      <c r="B2244" s="97"/>
      <c r="C2244" s="97"/>
      <c r="D2244" s="96"/>
      <c r="E2244" s="96"/>
      <c r="F2244" s="97"/>
      <c r="G2244" s="97"/>
      <c r="H2244" s="96"/>
      <c r="I2244" s="96"/>
      <c r="J2244" s="97"/>
    </row>
    <row r="2245" spans="1:10" ht="12.6" x14ac:dyDescent="0.25">
      <c r="A2245" s="95"/>
      <c r="B2245" s="97"/>
      <c r="C2245" s="97"/>
      <c r="D2245" s="96"/>
      <c r="E2245" s="96"/>
      <c r="F2245" s="97"/>
      <c r="G2245" s="97"/>
      <c r="H2245" s="96"/>
      <c r="I2245" s="96"/>
      <c r="J2245" s="97"/>
    </row>
    <row r="2246" spans="1:10" ht="12.6" x14ac:dyDescent="0.25">
      <c r="A2246" s="95"/>
      <c r="B2246" s="97"/>
      <c r="C2246" s="97"/>
      <c r="D2246" s="96"/>
      <c r="E2246" s="96"/>
      <c r="F2246" s="97"/>
      <c r="G2246" s="97"/>
      <c r="H2246" s="96"/>
      <c r="I2246" s="96"/>
      <c r="J2246" s="97"/>
    </row>
    <row r="2247" spans="1:10" ht="12.6" x14ac:dyDescent="0.25">
      <c r="A2247" s="95"/>
      <c r="B2247" s="97"/>
      <c r="C2247" s="97"/>
      <c r="D2247" s="96"/>
      <c r="E2247" s="96"/>
      <c r="F2247" s="97"/>
      <c r="G2247" s="97"/>
      <c r="H2247" s="96"/>
      <c r="I2247" s="96"/>
      <c r="J2247" s="97"/>
    </row>
    <row r="2248" spans="1:10" ht="12.6" x14ac:dyDescent="0.25">
      <c r="A2248" s="95"/>
      <c r="B2248" s="97"/>
      <c r="C2248" s="97"/>
      <c r="D2248" s="96"/>
      <c r="E2248" s="96"/>
      <c r="F2248" s="97"/>
      <c r="G2248" s="97"/>
      <c r="H2248" s="96"/>
      <c r="I2248" s="96"/>
      <c r="J2248" s="97"/>
    </row>
    <row r="2249" spans="1:10" ht="12.6" x14ac:dyDescent="0.25">
      <c r="A2249" s="95"/>
      <c r="B2249" s="97"/>
      <c r="C2249" s="97"/>
      <c r="D2249" s="96"/>
      <c r="E2249" s="96"/>
      <c r="F2249" s="97"/>
      <c r="G2249" s="97"/>
      <c r="H2249" s="96"/>
      <c r="I2249" s="96"/>
      <c r="J2249" s="97"/>
    </row>
    <row r="2250" spans="1:10" ht="12.6" x14ac:dyDescent="0.25">
      <c r="A2250" s="95"/>
      <c r="B2250" s="97"/>
      <c r="C2250" s="97"/>
      <c r="D2250" s="96"/>
      <c r="E2250" s="96"/>
      <c r="F2250" s="97"/>
      <c r="G2250" s="97"/>
      <c r="H2250" s="96"/>
      <c r="I2250" s="96"/>
      <c r="J2250" s="97"/>
    </row>
    <row r="2251" spans="1:10" ht="12.6" x14ac:dyDescent="0.25">
      <c r="A2251" s="95"/>
      <c r="B2251" s="97"/>
      <c r="C2251" s="97"/>
      <c r="D2251" s="96"/>
      <c r="E2251" s="96"/>
      <c r="F2251" s="97"/>
      <c r="G2251" s="97"/>
      <c r="H2251" s="96"/>
      <c r="I2251" s="96"/>
      <c r="J2251" s="97"/>
    </row>
    <row r="2252" spans="1:10" ht="12.6" x14ac:dyDescent="0.25">
      <c r="A2252" s="95"/>
      <c r="B2252" s="97"/>
      <c r="C2252" s="97"/>
      <c r="D2252" s="96"/>
      <c r="E2252" s="96"/>
      <c r="F2252" s="97"/>
      <c r="G2252" s="97"/>
      <c r="H2252" s="96"/>
      <c r="I2252" s="96"/>
      <c r="J2252" s="97"/>
    </row>
    <row r="2253" spans="1:10" ht="12.6" x14ac:dyDescent="0.25">
      <c r="A2253" s="95"/>
      <c r="B2253" s="97"/>
      <c r="C2253" s="97"/>
      <c r="D2253" s="96"/>
      <c r="E2253" s="96"/>
      <c r="F2253" s="97"/>
      <c r="G2253" s="97"/>
      <c r="H2253" s="96"/>
      <c r="I2253" s="96"/>
      <c r="J2253" s="97"/>
    </row>
    <row r="2254" spans="1:10" ht="12.6" x14ac:dyDescent="0.25">
      <c r="A2254" s="95"/>
      <c r="B2254" s="97"/>
      <c r="C2254" s="97"/>
      <c r="D2254" s="96"/>
      <c r="E2254" s="96"/>
      <c r="F2254" s="97"/>
      <c r="G2254" s="97"/>
      <c r="H2254" s="96"/>
      <c r="I2254" s="96"/>
      <c r="J2254" s="97"/>
    </row>
    <row r="2255" spans="1:10" ht="12.6" x14ac:dyDescent="0.25">
      <c r="A2255" s="95"/>
      <c r="B2255" s="97"/>
      <c r="C2255" s="97"/>
      <c r="D2255" s="96"/>
      <c r="E2255" s="96"/>
      <c r="F2255" s="97"/>
      <c r="G2255" s="97"/>
      <c r="H2255" s="96"/>
      <c r="I2255" s="96"/>
      <c r="J2255" s="97"/>
    </row>
    <row r="2256" spans="1:10" ht="12.6" x14ac:dyDescent="0.25">
      <c r="A2256" s="95"/>
      <c r="B2256" s="97"/>
      <c r="C2256" s="97"/>
      <c r="D2256" s="96"/>
      <c r="E2256" s="96"/>
      <c r="F2256" s="97"/>
      <c r="G2256" s="97"/>
      <c r="H2256" s="96"/>
      <c r="I2256" s="96"/>
      <c r="J2256" s="97"/>
    </row>
    <row r="2257" spans="1:10" ht="12.6" x14ac:dyDescent="0.25">
      <c r="A2257" s="95"/>
      <c r="B2257" s="97"/>
      <c r="C2257" s="97"/>
      <c r="D2257" s="96"/>
      <c r="E2257" s="96"/>
      <c r="F2257" s="97"/>
      <c r="G2257" s="97"/>
      <c r="H2257" s="96"/>
      <c r="I2257" s="96"/>
      <c r="J2257" s="97"/>
    </row>
    <row r="2258" spans="1:10" ht="12.6" x14ac:dyDescent="0.25">
      <c r="A2258" s="95"/>
      <c r="B2258" s="97"/>
      <c r="C2258" s="97"/>
      <c r="D2258" s="96"/>
      <c r="E2258" s="96"/>
      <c r="F2258" s="97"/>
      <c r="G2258" s="97"/>
      <c r="H2258" s="96"/>
      <c r="I2258" s="96"/>
      <c r="J2258" s="97"/>
    </row>
    <row r="2259" spans="1:10" ht="12.6" x14ac:dyDescent="0.25">
      <c r="A2259" s="95"/>
      <c r="B2259" s="97"/>
      <c r="C2259" s="97"/>
      <c r="D2259" s="96"/>
      <c r="E2259" s="96"/>
      <c r="F2259" s="97"/>
      <c r="G2259" s="97"/>
      <c r="H2259" s="96"/>
      <c r="I2259" s="96"/>
      <c r="J2259" s="97"/>
    </row>
    <row r="2260" spans="1:10" ht="12.6" x14ac:dyDescent="0.25">
      <c r="A2260" s="95"/>
      <c r="B2260" s="97"/>
      <c r="C2260" s="97"/>
      <c r="D2260" s="96"/>
      <c r="E2260" s="96"/>
      <c r="F2260" s="97"/>
      <c r="G2260" s="97"/>
      <c r="H2260" s="96"/>
      <c r="I2260" s="96"/>
      <c r="J2260" s="97"/>
    </row>
    <row r="2261" spans="1:10" ht="12.6" x14ac:dyDescent="0.25">
      <c r="A2261" s="95"/>
      <c r="B2261" s="97"/>
      <c r="C2261" s="97"/>
      <c r="D2261" s="96"/>
      <c r="E2261" s="96"/>
      <c r="F2261" s="97"/>
      <c r="G2261" s="97"/>
      <c r="H2261" s="96"/>
      <c r="I2261" s="96"/>
      <c r="J2261" s="97"/>
    </row>
    <row r="2262" spans="1:10" ht="12.6" x14ac:dyDescent="0.25">
      <c r="A2262" s="95"/>
      <c r="B2262" s="97"/>
      <c r="C2262" s="97"/>
      <c r="D2262" s="96"/>
      <c r="E2262" s="96"/>
      <c r="F2262" s="97"/>
      <c r="G2262" s="97"/>
      <c r="H2262" s="96"/>
      <c r="I2262" s="96"/>
      <c r="J2262" s="97"/>
    </row>
    <row r="2263" spans="1:10" ht="12.6" x14ac:dyDescent="0.25">
      <c r="A2263" s="95"/>
      <c r="B2263" s="97"/>
      <c r="C2263" s="97"/>
      <c r="D2263" s="96"/>
      <c r="E2263" s="96"/>
      <c r="F2263" s="97"/>
      <c r="G2263" s="97"/>
      <c r="H2263" s="96"/>
      <c r="I2263" s="96"/>
      <c r="J2263" s="97"/>
    </row>
    <row r="2264" spans="1:10" ht="12.6" x14ac:dyDescent="0.25">
      <c r="A2264" s="95"/>
      <c r="B2264" s="97"/>
      <c r="C2264" s="97"/>
      <c r="D2264" s="96"/>
      <c r="E2264" s="96"/>
      <c r="F2264" s="97"/>
      <c r="G2264" s="97"/>
      <c r="H2264" s="96"/>
      <c r="I2264" s="96"/>
      <c r="J2264" s="97"/>
    </row>
    <row r="2265" spans="1:10" ht="12.6" x14ac:dyDescent="0.25">
      <c r="A2265" s="95"/>
      <c r="B2265" s="97"/>
      <c r="C2265" s="97"/>
      <c r="D2265" s="96"/>
      <c r="E2265" s="96"/>
      <c r="F2265" s="97"/>
      <c r="G2265" s="97"/>
      <c r="H2265" s="96"/>
      <c r="I2265" s="96"/>
      <c r="J2265" s="97"/>
    </row>
    <row r="2266" spans="1:10" ht="12.6" x14ac:dyDescent="0.25">
      <c r="A2266" s="95"/>
      <c r="B2266" s="97"/>
      <c r="C2266" s="97"/>
      <c r="D2266" s="96"/>
      <c r="E2266" s="96"/>
      <c r="F2266" s="97"/>
      <c r="G2266" s="97"/>
      <c r="H2266" s="96"/>
      <c r="I2266" s="96"/>
      <c r="J2266" s="97"/>
    </row>
    <row r="2267" spans="1:10" ht="12.6" x14ac:dyDescent="0.25">
      <c r="A2267" s="95"/>
      <c r="B2267" s="97"/>
      <c r="C2267" s="97"/>
      <c r="D2267" s="96"/>
      <c r="E2267" s="96"/>
      <c r="F2267" s="97"/>
      <c r="G2267" s="97"/>
      <c r="H2267" s="96"/>
      <c r="I2267" s="96"/>
      <c r="J2267" s="97"/>
    </row>
    <row r="2268" spans="1:10" ht="12.6" x14ac:dyDescent="0.25">
      <c r="A2268" s="95"/>
      <c r="B2268" s="97"/>
      <c r="C2268" s="97"/>
      <c r="D2268" s="96"/>
      <c r="E2268" s="96"/>
      <c r="F2268" s="97"/>
      <c r="G2268" s="97"/>
      <c r="H2268" s="96"/>
      <c r="I2268" s="96"/>
      <c r="J2268" s="97"/>
    </row>
    <row r="2269" spans="1:10" ht="12.6" x14ac:dyDescent="0.25">
      <c r="A2269" s="95"/>
      <c r="B2269" s="97"/>
      <c r="C2269" s="97"/>
      <c r="D2269" s="96"/>
      <c r="E2269" s="96"/>
      <c r="F2269" s="97"/>
      <c r="G2269" s="97"/>
      <c r="H2269" s="96"/>
      <c r="I2269" s="96"/>
      <c r="J2269" s="97"/>
    </row>
    <row r="2270" spans="1:10" ht="12.6" x14ac:dyDescent="0.25">
      <c r="A2270" s="95"/>
      <c r="B2270" s="97"/>
      <c r="C2270" s="97"/>
      <c r="D2270" s="96"/>
      <c r="E2270" s="96"/>
      <c r="F2270" s="97"/>
      <c r="G2270" s="97"/>
      <c r="H2270" s="96"/>
      <c r="I2270" s="96"/>
      <c r="J2270" s="97"/>
    </row>
    <row r="2271" spans="1:10" ht="12.6" x14ac:dyDescent="0.25">
      <c r="A2271" s="95"/>
      <c r="B2271" s="97"/>
      <c r="C2271" s="97"/>
      <c r="D2271" s="96"/>
      <c r="E2271" s="96"/>
      <c r="F2271" s="97"/>
      <c r="G2271" s="97"/>
      <c r="H2271" s="96"/>
      <c r="I2271" s="96"/>
      <c r="J2271" s="97"/>
    </row>
    <row r="2272" spans="1:10" ht="12.6" x14ac:dyDescent="0.25">
      <c r="A2272" s="95"/>
      <c r="B2272" s="97"/>
      <c r="C2272" s="97"/>
      <c r="D2272" s="96"/>
      <c r="E2272" s="96"/>
      <c r="F2272" s="97"/>
      <c r="G2272" s="97"/>
      <c r="H2272" s="96"/>
      <c r="I2272" s="96"/>
      <c r="J2272" s="97"/>
    </row>
    <row r="2273" spans="1:10" ht="12.6" x14ac:dyDescent="0.25">
      <c r="A2273" s="95"/>
      <c r="B2273" s="97"/>
      <c r="C2273" s="97"/>
      <c r="D2273" s="96"/>
      <c r="E2273" s="96"/>
      <c r="F2273" s="97"/>
      <c r="G2273" s="97"/>
      <c r="H2273" s="96"/>
      <c r="I2273" s="96"/>
      <c r="J2273" s="97"/>
    </row>
    <row r="2274" spans="1:10" ht="12.6" x14ac:dyDescent="0.25">
      <c r="A2274" s="95"/>
      <c r="B2274" s="97"/>
      <c r="C2274" s="97"/>
      <c r="D2274" s="96"/>
      <c r="E2274" s="96"/>
      <c r="F2274" s="97"/>
      <c r="G2274" s="97"/>
      <c r="H2274" s="96"/>
      <c r="I2274" s="96"/>
      <c r="J2274" s="97"/>
    </row>
    <row r="2275" spans="1:10" ht="12.6" x14ac:dyDescent="0.25">
      <c r="A2275" s="95"/>
      <c r="B2275" s="97"/>
      <c r="C2275" s="97"/>
      <c r="D2275" s="96"/>
      <c r="E2275" s="96"/>
      <c r="F2275" s="97"/>
      <c r="G2275" s="97"/>
      <c r="H2275" s="96"/>
      <c r="I2275" s="96"/>
      <c r="J2275" s="97"/>
    </row>
    <row r="2276" spans="1:10" ht="12.6" x14ac:dyDescent="0.25">
      <c r="A2276" s="95"/>
      <c r="B2276" s="97"/>
      <c r="C2276" s="97"/>
      <c r="D2276" s="96"/>
      <c r="E2276" s="96"/>
      <c r="F2276" s="97"/>
      <c r="G2276" s="97"/>
      <c r="H2276" s="96"/>
      <c r="I2276" s="96"/>
      <c r="J2276" s="97"/>
    </row>
    <row r="2277" spans="1:10" ht="12.6" x14ac:dyDescent="0.25">
      <c r="A2277" s="95"/>
      <c r="B2277" s="97"/>
      <c r="C2277" s="97"/>
      <c r="D2277" s="96"/>
      <c r="E2277" s="96"/>
      <c r="F2277" s="97"/>
      <c r="G2277" s="97"/>
      <c r="H2277" s="96"/>
      <c r="I2277" s="96"/>
      <c r="J2277" s="97"/>
    </row>
    <row r="2278" spans="1:10" ht="12.6" x14ac:dyDescent="0.25">
      <c r="A2278" s="95"/>
      <c r="B2278" s="97"/>
      <c r="C2278" s="97"/>
      <c r="D2278" s="96"/>
      <c r="E2278" s="96"/>
      <c r="F2278" s="97"/>
      <c r="G2278" s="97"/>
      <c r="H2278" s="96"/>
      <c r="I2278" s="96"/>
      <c r="J2278" s="97"/>
    </row>
    <row r="2279" spans="1:10" ht="12.6" x14ac:dyDescent="0.25">
      <c r="A2279" s="95"/>
      <c r="B2279" s="97"/>
      <c r="C2279" s="97"/>
      <c r="D2279" s="96"/>
      <c r="E2279" s="96"/>
      <c r="F2279" s="97"/>
      <c r="G2279" s="97"/>
      <c r="H2279" s="96"/>
      <c r="I2279" s="96"/>
      <c r="J2279" s="97"/>
    </row>
    <row r="2280" spans="1:10" ht="12.6" x14ac:dyDescent="0.25">
      <c r="A2280" s="95"/>
      <c r="B2280" s="97"/>
      <c r="C2280" s="97"/>
      <c r="D2280" s="96"/>
      <c r="E2280" s="96"/>
      <c r="F2280" s="97"/>
      <c r="G2280" s="97"/>
      <c r="H2280" s="96"/>
      <c r="I2280" s="96"/>
      <c r="J2280" s="97"/>
    </row>
    <row r="2281" spans="1:10" ht="12.6" x14ac:dyDescent="0.25">
      <c r="A2281" s="95"/>
      <c r="B2281" s="97"/>
      <c r="C2281" s="97"/>
      <c r="D2281" s="96"/>
      <c r="E2281" s="96"/>
      <c r="F2281" s="97"/>
      <c r="G2281" s="97"/>
      <c r="H2281" s="96"/>
      <c r="I2281" s="96"/>
      <c r="J2281" s="97"/>
    </row>
    <row r="2282" spans="1:10" ht="12.6" x14ac:dyDescent="0.25">
      <c r="A2282" s="95"/>
      <c r="B2282" s="97"/>
      <c r="C2282" s="97"/>
      <c r="D2282" s="96"/>
      <c r="E2282" s="96"/>
      <c r="F2282" s="97"/>
      <c r="G2282" s="97"/>
      <c r="H2282" s="96"/>
      <c r="I2282" s="96"/>
      <c r="J2282" s="97"/>
    </row>
    <row r="2283" spans="1:10" ht="12.6" x14ac:dyDescent="0.25">
      <c r="A2283" s="95"/>
      <c r="B2283" s="97"/>
      <c r="C2283" s="97"/>
      <c r="D2283" s="96"/>
      <c r="E2283" s="96"/>
      <c r="F2283" s="97"/>
      <c r="G2283" s="97"/>
      <c r="H2283" s="96"/>
      <c r="I2283" s="96"/>
      <c r="J2283" s="97"/>
    </row>
    <row r="2284" spans="1:10" ht="12.6" x14ac:dyDescent="0.25">
      <c r="A2284" s="95"/>
      <c r="B2284" s="97"/>
      <c r="C2284" s="97"/>
      <c r="D2284" s="96"/>
      <c r="E2284" s="96"/>
      <c r="F2284" s="97"/>
      <c r="G2284" s="97"/>
      <c r="H2284" s="96"/>
      <c r="I2284" s="96"/>
      <c r="J2284" s="97"/>
    </row>
    <row r="2285" spans="1:10" ht="12.6" x14ac:dyDescent="0.25">
      <c r="A2285" s="95"/>
      <c r="B2285" s="97"/>
      <c r="C2285" s="97"/>
      <c r="D2285" s="96"/>
      <c r="E2285" s="96"/>
      <c r="F2285" s="97"/>
      <c r="G2285" s="97"/>
      <c r="H2285" s="96"/>
      <c r="I2285" s="96"/>
      <c r="J2285" s="97"/>
    </row>
    <row r="2286" spans="1:10" ht="12.6" x14ac:dyDescent="0.25">
      <c r="A2286" s="95"/>
      <c r="B2286" s="97"/>
      <c r="C2286" s="97"/>
      <c r="D2286" s="96"/>
      <c r="E2286" s="96"/>
      <c r="F2286" s="97"/>
      <c r="G2286" s="97"/>
      <c r="H2286" s="96"/>
      <c r="I2286" s="96"/>
      <c r="J2286" s="97"/>
    </row>
    <row r="2287" spans="1:10" ht="12.6" x14ac:dyDescent="0.25">
      <c r="A2287" s="95"/>
      <c r="B2287" s="97"/>
      <c r="C2287" s="97"/>
      <c r="D2287" s="96"/>
      <c r="E2287" s="96"/>
      <c r="F2287" s="97"/>
      <c r="G2287" s="97"/>
      <c r="H2287" s="96"/>
      <c r="I2287" s="96"/>
      <c r="J2287" s="97"/>
    </row>
    <row r="2288" spans="1:10" ht="12.6" x14ac:dyDescent="0.25">
      <c r="A2288" s="95"/>
      <c r="B2288" s="97"/>
      <c r="C2288" s="97"/>
      <c r="D2288" s="96"/>
      <c r="E2288" s="96"/>
      <c r="F2288" s="97"/>
      <c r="G2288" s="97"/>
      <c r="H2288" s="96"/>
      <c r="I2288" s="96"/>
      <c r="J2288" s="97"/>
    </row>
    <row r="2289" spans="1:10" ht="12.6" x14ac:dyDescent="0.25">
      <c r="A2289" s="95"/>
      <c r="B2289" s="97"/>
      <c r="C2289" s="97"/>
      <c r="D2289" s="96"/>
      <c r="E2289" s="96"/>
      <c r="F2289" s="97"/>
      <c r="G2289" s="97"/>
      <c r="H2289" s="96"/>
      <c r="I2289" s="96"/>
      <c r="J2289" s="97"/>
    </row>
    <row r="2290" spans="1:10" ht="12.6" x14ac:dyDescent="0.25">
      <c r="A2290" s="95"/>
      <c r="B2290" s="97"/>
      <c r="C2290" s="97"/>
      <c r="D2290" s="96"/>
      <c r="E2290" s="96"/>
      <c r="F2290" s="97"/>
      <c r="G2290" s="97"/>
      <c r="H2290" s="96"/>
      <c r="I2290" s="96"/>
      <c r="J2290" s="97"/>
    </row>
    <row r="2291" spans="1:10" ht="12.6" x14ac:dyDescent="0.25">
      <c r="A2291" s="95"/>
      <c r="B2291" s="97"/>
      <c r="C2291" s="97"/>
      <c r="D2291" s="96"/>
      <c r="E2291" s="96"/>
      <c r="F2291" s="97"/>
      <c r="G2291" s="97"/>
      <c r="H2291" s="96"/>
      <c r="I2291" s="96"/>
      <c r="J2291" s="97"/>
    </row>
    <row r="2292" spans="1:10" ht="12.6" x14ac:dyDescent="0.25">
      <c r="A2292" s="95"/>
      <c r="B2292" s="97"/>
      <c r="C2292" s="97"/>
      <c r="D2292" s="96"/>
      <c r="E2292" s="96"/>
      <c r="F2292" s="97"/>
      <c r="G2292" s="97"/>
      <c r="H2292" s="96"/>
      <c r="I2292" s="96"/>
      <c r="J2292" s="97"/>
    </row>
    <row r="2293" spans="1:10" ht="12.6" x14ac:dyDescent="0.25">
      <c r="A2293" s="95"/>
      <c r="B2293" s="97"/>
      <c r="C2293" s="97"/>
      <c r="D2293" s="96"/>
      <c r="E2293" s="96"/>
      <c r="F2293" s="97"/>
      <c r="G2293" s="97"/>
      <c r="H2293" s="96"/>
      <c r="I2293" s="96"/>
      <c r="J2293" s="97"/>
    </row>
    <row r="2294" spans="1:10" ht="12.6" x14ac:dyDescent="0.25">
      <c r="A2294" s="95"/>
      <c r="B2294" s="97"/>
      <c r="C2294" s="97"/>
      <c r="D2294" s="96"/>
      <c r="E2294" s="96"/>
      <c r="F2294" s="97"/>
      <c r="G2294" s="97"/>
      <c r="H2294" s="96"/>
      <c r="I2294" s="96"/>
      <c r="J2294" s="97"/>
    </row>
    <row r="2295" spans="1:10" ht="12.6" x14ac:dyDescent="0.25">
      <c r="A2295" s="95"/>
      <c r="B2295" s="97"/>
      <c r="C2295" s="97"/>
      <c r="D2295" s="96"/>
      <c r="E2295" s="96"/>
      <c r="F2295" s="97"/>
      <c r="G2295" s="97"/>
      <c r="H2295" s="96"/>
      <c r="I2295" s="96"/>
      <c r="J2295" s="97"/>
    </row>
    <row r="2296" spans="1:10" ht="12.6" x14ac:dyDescent="0.25">
      <c r="A2296" s="95"/>
      <c r="B2296" s="97"/>
      <c r="C2296" s="97"/>
      <c r="D2296" s="96"/>
      <c r="E2296" s="96"/>
      <c r="F2296" s="97"/>
      <c r="G2296" s="97"/>
      <c r="H2296" s="96"/>
      <c r="I2296" s="96"/>
      <c r="J2296" s="97"/>
    </row>
    <row r="2297" spans="1:10" ht="12.6" x14ac:dyDescent="0.25">
      <c r="A2297" s="95"/>
      <c r="B2297" s="97"/>
      <c r="C2297" s="97"/>
      <c r="D2297" s="96"/>
      <c r="E2297" s="96"/>
      <c r="F2297" s="97"/>
      <c r="G2297" s="97"/>
      <c r="H2297" s="96"/>
      <c r="I2297" s="96"/>
      <c r="J2297" s="97"/>
    </row>
    <row r="2298" spans="1:10" ht="12.6" x14ac:dyDescent="0.25">
      <c r="A2298" s="95"/>
      <c r="B2298" s="97"/>
      <c r="C2298" s="97"/>
      <c r="D2298" s="96"/>
      <c r="E2298" s="96"/>
      <c r="F2298" s="97"/>
      <c r="G2298" s="97"/>
      <c r="H2298" s="96"/>
      <c r="I2298" s="96"/>
      <c r="J2298" s="97"/>
    </row>
    <row r="2299" spans="1:10" ht="12.6" x14ac:dyDescent="0.25">
      <c r="A2299" s="95"/>
      <c r="B2299" s="97"/>
      <c r="C2299" s="97"/>
      <c r="D2299" s="96"/>
      <c r="E2299" s="96"/>
      <c r="F2299" s="97"/>
      <c r="G2299" s="97"/>
      <c r="H2299" s="96"/>
      <c r="I2299" s="96"/>
      <c r="J2299" s="97"/>
    </row>
    <row r="2300" spans="1:10" ht="12.6" x14ac:dyDescent="0.25">
      <c r="A2300" s="95"/>
      <c r="B2300" s="97"/>
      <c r="C2300" s="97"/>
      <c r="D2300" s="96"/>
      <c r="E2300" s="96"/>
      <c r="F2300" s="97"/>
      <c r="G2300" s="97"/>
      <c r="H2300" s="96"/>
      <c r="I2300" s="96"/>
      <c r="J2300" s="97"/>
    </row>
    <row r="2301" spans="1:10" ht="12.6" x14ac:dyDescent="0.25">
      <c r="A2301" s="95"/>
      <c r="B2301" s="97"/>
      <c r="C2301" s="97"/>
      <c r="D2301" s="96"/>
      <c r="E2301" s="96"/>
      <c r="F2301" s="97"/>
      <c r="G2301" s="97"/>
      <c r="H2301" s="96"/>
      <c r="I2301" s="96"/>
      <c r="J2301" s="97"/>
    </row>
    <row r="2302" spans="1:10" ht="12.6" x14ac:dyDescent="0.25">
      <c r="A2302" s="95"/>
      <c r="B2302" s="97"/>
      <c r="C2302" s="97"/>
      <c r="D2302" s="96"/>
      <c r="E2302" s="96"/>
      <c r="F2302" s="97"/>
      <c r="G2302" s="97"/>
      <c r="H2302" s="96"/>
      <c r="I2302" s="96"/>
      <c r="J2302" s="97"/>
    </row>
    <row r="2303" spans="1:10" ht="12.6" x14ac:dyDescent="0.25">
      <c r="A2303" s="95"/>
      <c r="B2303" s="97"/>
      <c r="C2303" s="97"/>
      <c r="D2303" s="96"/>
      <c r="E2303" s="96"/>
      <c r="F2303" s="97"/>
      <c r="G2303" s="97"/>
      <c r="H2303" s="96"/>
      <c r="I2303" s="96"/>
      <c r="J2303" s="97"/>
    </row>
    <row r="2304" spans="1:10" ht="12.6" x14ac:dyDescent="0.25">
      <c r="A2304" s="95"/>
      <c r="B2304" s="97"/>
      <c r="C2304" s="97"/>
      <c r="D2304" s="96"/>
      <c r="E2304" s="96"/>
      <c r="F2304" s="97"/>
      <c r="G2304" s="97"/>
      <c r="H2304" s="96"/>
      <c r="I2304" s="96"/>
      <c r="J2304" s="97"/>
    </row>
    <row r="2305" spans="1:10" ht="12.6" x14ac:dyDescent="0.25">
      <c r="A2305" s="95"/>
      <c r="B2305" s="97"/>
      <c r="C2305" s="97"/>
      <c r="D2305" s="96"/>
      <c r="E2305" s="96"/>
      <c r="F2305" s="97"/>
      <c r="G2305" s="97"/>
      <c r="H2305" s="96"/>
      <c r="I2305" s="96"/>
      <c r="J2305" s="97"/>
    </row>
    <row r="2306" spans="1:10" ht="12.6" x14ac:dyDescent="0.25">
      <c r="A2306" s="95"/>
      <c r="B2306" s="97"/>
      <c r="C2306" s="97"/>
      <c r="D2306" s="96"/>
      <c r="E2306" s="96"/>
      <c r="F2306" s="97"/>
      <c r="G2306" s="97"/>
      <c r="H2306" s="96"/>
      <c r="I2306" s="96"/>
      <c r="J2306" s="97"/>
    </row>
    <row r="2307" spans="1:10" ht="12.6" x14ac:dyDescent="0.25">
      <c r="A2307" s="95"/>
      <c r="B2307" s="97"/>
      <c r="C2307" s="97"/>
      <c r="D2307" s="96"/>
      <c r="E2307" s="96"/>
      <c r="F2307" s="97"/>
      <c r="G2307" s="97"/>
      <c r="H2307" s="96"/>
      <c r="I2307" s="96"/>
      <c r="J2307" s="97"/>
    </row>
    <row r="2308" spans="1:10" ht="12.6" x14ac:dyDescent="0.25">
      <c r="A2308" s="95"/>
      <c r="B2308" s="97"/>
      <c r="C2308" s="97"/>
      <c r="D2308" s="96"/>
      <c r="E2308" s="96"/>
      <c r="F2308" s="97"/>
      <c r="G2308" s="97"/>
      <c r="H2308" s="96"/>
      <c r="I2308" s="96"/>
      <c r="J2308" s="97"/>
    </row>
    <row r="2309" spans="1:10" ht="12.6" x14ac:dyDescent="0.25">
      <c r="A2309" s="95"/>
      <c r="B2309" s="97"/>
      <c r="C2309" s="97"/>
      <c r="D2309" s="96"/>
      <c r="E2309" s="96"/>
      <c r="F2309" s="97"/>
      <c r="G2309" s="97"/>
      <c r="H2309" s="96"/>
      <c r="I2309" s="96"/>
      <c r="J2309" s="97"/>
    </row>
    <row r="2310" spans="1:10" ht="12.6" x14ac:dyDescent="0.25">
      <c r="A2310" s="95"/>
      <c r="B2310" s="97"/>
      <c r="C2310" s="97"/>
      <c r="D2310" s="96"/>
      <c r="E2310" s="96"/>
      <c r="F2310" s="97"/>
      <c r="G2310" s="97"/>
      <c r="H2310" s="96"/>
      <c r="I2310" s="96"/>
      <c r="J2310" s="97"/>
    </row>
    <row r="2311" spans="1:10" ht="12.6" x14ac:dyDescent="0.25">
      <c r="A2311" s="95"/>
      <c r="B2311" s="97"/>
      <c r="C2311" s="97"/>
      <c r="D2311" s="96"/>
      <c r="E2311" s="96"/>
      <c r="F2311" s="97"/>
      <c r="G2311" s="97"/>
      <c r="H2311" s="96"/>
      <c r="I2311" s="96"/>
      <c r="J2311" s="97"/>
    </row>
    <row r="2312" spans="1:10" ht="12.6" x14ac:dyDescent="0.25">
      <c r="A2312" s="95"/>
      <c r="B2312" s="97"/>
      <c r="C2312" s="97"/>
      <c r="D2312" s="96"/>
      <c r="E2312" s="96"/>
      <c r="F2312" s="97"/>
      <c r="G2312" s="97"/>
      <c r="H2312" s="96"/>
      <c r="I2312" s="96"/>
      <c r="J2312" s="97"/>
    </row>
    <row r="2313" spans="1:10" ht="12.6" x14ac:dyDescent="0.25">
      <c r="A2313" s="95"/>
      <c r="B2313" s="97"/>
      <c r="C2313" s="97"/>
      <c r="D2313" s="96"/>
      <c r="E2313" s="96"/>
      <c r="F2313" s="97"/>
      <c r="G2313" s="97"/>
      <c r="H2313" s="96"/>
      <c r="I2313" s="96"/>
      <c r="J2313" s="97"/>
    </row>
    <row r="2314" spans="1:10" ht="12.6" x14ac:dyDescent="0.25">
      <c r="A2314" s="95"/>
      <c r="B2314" s="97"/>
      <c r="C2314" s="97"/>
      <c r="D2314" s="96"/>
      <c r="E2314" s="96"/>
      <c r="F2314" s="97"/>
      <c r="G2314" s="97"/>
      <c r="H2314" s="96"/>
      <c r="I2314" s="96"/>
      <c r="J2314" s="97"/>
    </row>
    <row r="2315" spans="1:10" ht="12.6" x14ac:dyDescent="0.25">
      <c r="A2315" s="95"/>
      <c r="B2315" s="97"/>
      <c r="C2315" s="97"/>
      <c r="D2315" s="96"/>
      <c r="E2315" s="96"/>
      <c r="F2315" s="97"/>
      <c r="G2315" s="97"/>
      <c r="H2315" s="96"/>
      <c r="I2315" s="96"/>
      <c r="J2315" s="97"/>
    </row>
    <row r="2316" spans="1:10" ht="12.6" x14ac:dyDescent="0.25">
      <c r="A2316" s="95"/>
      <c r="B2316" s="97"/>
      <c r="C2316" s="97"/>
      <c r="D2316" s="96"/>
      <c r="E2316" s="96"/>
      <c r="F2316" s="97"/>
      <c r="G2316" s="97"/>
      <c r="H2316" s="96"/>
      <c r="I2316" s="96"/>
      <c r="J2316" s="97"/>
    </row>
    <row r="2317" spans="1:10" ht="12.6" x14ac:dyDescent="0.25">
      <c r="A2317" s="95"/>
      <c r="B2317" s="97"/>
      <c r="C2317" s="97"/>
      <c r="D2317" s="96"/>
      <c r="E2317" s="96"/>
      <c r="F2317" s="97"/>
      <c r="G2317" s="97"/>
      <c r="H2317" s="96"/>
      <c r="I2317" s="96"/>
      <c r="J2317" s="97"/>
    </row>
    <row r="2318" spans="1:10" ht="12.6" x14ac:dyDescent="0.25">
      <c r="A2318" s="95"/>
      <c r="B2318" s="97"/>
      <c r="C2318" s="97"/>
      <c r="D2318" s="96"/>
      <c r="E2318" s="96"/>
      <c r="F2318" s="97"/>
      <c r="G2318" s="97"/>
      <c r="H2318" s="96"/>
      <c r="I2318" s="96"/>
      <c r="J2318" s="97"/>
    </row>
    <row r="2319" spans="1:10" ht="12.6" x14ac:dyDescent="0.25">
      <c r="A2319" s="95"/>
      <c r="B2319" s="97"/>
      <c r="C2319" s="97"/>
      <c r="D2319" s="96"/>
      <c r="E2319" s="96"/>
      <c r="F2319" s="97"/>
      <c r="G2319" s="97"/>
      <c r="H2319" s="96"/>
      <c r="I2319" s="96"/>
      <c r="J2319" s="97"/>
    </row>
    <row r="2320" spans="1:10" ht="12.6" x14ac:dyDescent="0.25">
      <c r="A2320" s="95"/>
      <c r="B2320" s="97"/>
      <c r="C2320" s="97"/>
      <c r="D2320" s="96"/>
      <c r="E2320" s="96"/>
      <c r="F2320" s="97"/>
      <c r="G2320" s="97"/>
      <c r="H2320" s="96"/>
      <c r="I2320" s="96"/>
      <c r="J2320" s="97"/>
    </row>
    <row r="2321" spans="1:10" ht="12.6" x14ac:dyDescent="0.25">
      <c r="A2321" s="95"/>
      <c r="B2321" s="97"/>
      <c r="C2321" s="97"/>
      <c r="D2321" s="96"/>
      <c r="E2321" s="96"/>
      <c r="F2321" s="97"/>
      <c r="G2321" s="97"/>
      <c r="H2321" s="96"/>
      <c r="I2321" s="96"/>
      <c r="J2321" s="97"/>
    </row>
    <row r="2322" spans="1:10" ht="12.6" x14ac:dyDescent="0.25">
      <c r="A2322" s="95"/>
      <c r="B2322" s="97"/>
      <c r="C2322" s="97"/>
      <c r="D2322" s="96"/>
      <c r="E2322" s="96"/>
      <c r="F2322" s="97"/>
      <c r="G2322" s="97"/>
      <c r="H2322" s="96"/>
      <c r="I2322" s="96"/>
      <c r="J2322" s="97"/>
    </row>
    <row r="2323" spans="1:10" ht="12.6" x14ac:dyDescent="0.25">
      <c r="A2323" s="95"/>
      <c r="B2323" s="97"/>
      <c r="C2323" s="97"/>
      <c r="D2323" s="96"/>
      <c r="E2323" s="96"/>
      <c r="F2323" s="97"/>
      <c r="G2323" s="97"/>
      <c r="H2323" s="96"/>
      <c r="I2323" s="96"/>
      <c r="J2323" s="97"/>
    </row>
    <row r="2324" spans="1:10" ht="12.6" x14ac:dyDescent="0.25">
      <c r="A2324" s="95"/>
      <c r="B2324" s="97"/>
      <c r="C2324" s="97"/>
      <c r="D2324" s="96"/>
      <c r="E2324" s="96"/>
      <c r="F2324" s="97"/>
      <c r="G2324" s="97"/>
      <c r="H2324" s="96"/>
      <c r="I2324" s="96"/>
      <c r="J2324" s="97"/>
    </row>
    <row r="2325" spans="1:10" ht="12.6" x14ac:dyDescent="0.25">
      <c r="A2325" s="95"/>
      <c r="B2325" s="97"/>
      <c r="C2325" s="97"/>
      <c r="D2325" s="96"/>
      <c r="E2325" s="96"/>
      <c r="F2325" s="97"/>
      <c r="G2325" s="97"/>
      <c r="H2325" s="96"/>
      <c r="I2325" s="96"/>
      <c r="J2325" s="97"/>
    </row>
    <row r="2326" spans="1:10" ht="12.6" x14ac:dyDescent="0.25">
      <c r="A2326" s="95"/>
      <c r="B2326" s="97"/>
      <c r="C2326" s="97"/>
      <c r="D2326" s="96"/>
      <c r="E2326" s="96"/>
      <c r="F2326" s="97"/>
      <c r="G2326" s="97"/>
      <c r="H2326" s="96"/>
      <c r="I2326" s="96"/>
      <c r="J2326" s="97"/>
    </row>
    <row r="2327" spans="1:10" ht="12.6" x14ac:dyDescent="0.25">
      <c r="A2327" s="95"/>
      <c r="B2327" s="97"/>
      <c r="C2327" s="97"/>
      <c r="D2327" s="96"/>
      <c r="E2327" s="96"/>
      <c r="F2327" s="97"/>
      <c r="G2327" s="97"/>
      <c r="H2327" s="96"/>
      <c r="I2327" s="96"/>
      <c r="J2327" s="97"/>
    </row>
    <row r="2328" spans="1:10" ht="12.6" x14ac:dyDescent="0.25">
      <c r="A2328" s="95"/>
      <c r="B2328" s="97"/>
      <c r="C2328" s="97"/>
      <c r="D2328" s="96"/>
      <c r="E2328" s="96"/>
      <c r="F2328" s="97"/>
      <c r="G2328" s="97"/>
      <c r="H2328" s="96"/>
      <c r="I2328" s="96"/>
      <c r="J2328" s="97"/>
    </row>
    <row r="2329" spans="1:10" ht="12.6" x14ac:dyDescent="0.25">
      <c r="A2329" s="95"/>
      <c r="B2329" s="97"/>
      <c r="C2329" s="97"/>
      <c r="D2329" s="96"/>
      <c r="E2329" s="96"/>
      <c r="F2329" s="97"/>
      <c r="G2329" s="97"/>
      <c r="H2329" s="96"/>
      <c r="I2329" s="96"/>
      <c r="J2329" s="97"/>
    </row>
    <row r="2330" spans="1:10" ht="12.6" x14ac:dyDescent="0.25">
      <c r="A2330" s="95"/>
      <c r="B2330" s="97"/>
      <c r="C2330" s="97"/>
      <c r="D2330" s="96"/>
      <c r="E2330" s="96"/>
      <c r="F2330" s="97"/>
      <c r="G2330" s="97"/>
      <c r="H2330" s="96"/>
      <c r="I2330" s="96"/>
      <c r="J2330" s="97"/>
    </row>
    <row r="2331" spans="1:10" ht="12.6" x14ac:dyDescent="0.25">
      <c r="A2331" s="95"/>
      <c r="B2331" s="97"/>
      <c r="C2331" s="97"/>
      <c r="D2331" s="96"/>
      <c r="E2331" s="96"/>
      <c r="F2331" s="97"/>
      <c r="G2331" s="97"/>
      <c r="H2331" s="96"/>
      <c r="I2331" s="96"/>
      <c r="J2331" s="97"/>
    </row>
    <row r="2332" spans="1:10" ht="12.6" x14ac:dyDescent="0.25">
      <c r="A2332" s="95"/>
      <c r="B2332" s="97"/>
      <c r="C2332" s="97"/>
      <c r="D2332" s="96"/>
      <c r="E2332" s="96"/>
      <c r="F2332" s="97"/>
      <c r="G2332" s="97"/>
      <c r="H2332" s="96"/>
      <c r="I2332" s="96"/>
      <c r="J2332" s="97"/>
    </row>
    <row r="2333" spans="1:10" ht="12.6" x14ac:dyDescent="0.25">
      <c r="A2333" s="95"/>
      <c r="B2333" s="97"/>
      <c r="C2333" s="97"/>
      <c r="D2333" s="96"/>
      <c r="E2333" s="96"/>
      <c r="F2333" s="97"/>
      <c r="G2333" s="97"/>
      <c r="H2333" s="96"/>
      <c r="I2333" s="96"/>
      <c r="J2333" s="97"/>
    </row>
    <row r="2334" spans="1:10" ht="12.6" x14ac:dyDescent="0.25">
      <c r="A2334" s="95"/>
      <c r="B2334" s="97"/>
      <c r="C2334" s="97"/>
      <c r="D2334" s="96"/>
      <c r="E2334" s="96"/>
      <c r="F2334" s="97"/>
      <c r="G2334" s="97"/>
      <c r="H2334" s="96"/>
      <c r="I2334" s="96"/>
      <c r="J2334" s="97"/>
    </row>
    <row r="2335" spans="1:10" ht="12.6" x14ac:dyDescent="0.25">
      <c r="A2335" s="95"/>
      <c r="B2335" s="97"/>
      <c r="C2335" s="97"/>
      <c r="D2335" s="96"/>
      <c r="E2335" s="96"/>
      <c r="F2335" s="97"/>
      <c r="G2335" s="97"/>
      <c r="H2335" s="96"/>
      <c r="I2335" s="96"/>
      <c r="J2335" s="97"/>
    </row>
    <row r="2336" spans="1:10" ht="12.6" x14ac:dyDescent="0.25">
      <c r="A2336" s="95"/>
      <c r="B2336" s="97"/>
      <c r="C2336" s="97"/>
      <c r="D2336" s="96"/>
      <c r="E2336" s="96"/>
      <c r="F2336" s="97"/>
      <c r="G2336" s="97"/>
      <c r="H2336" s="96"/>
      <c r="I2336" s="96"/>
      <c r="J2336" s="97"/>
    </row>
    <row r="2337" spans="1:10" ht="12.6" x14ac:dyDescent="0.25">
      <c r="A2337" s="95"/>
      <c r="B2337" s="97"/>
      <c r="C2337" s="97"/>
      <c r="D2337" s="96"/>
      <c r="E2337" s="96"/>
      <c r="F2337" s="97"/>
      <c r="G2337" s="97"/>
      <c r="H2337" s="96"/>
      <c r="I2337" s="96"/>
      <c r="J2337" s="97"/>
    </row>
    <row r="2338" spans="1:10" ht="12.6" x14ac:dyDescent="0.25">
      <c r="A2338" s="95"/>
      <c r="B2338" s="97"/>
      <c r="C2338" s="97"/>
      <c r="D2338" s="96"/>
      <c r="E2338" s="96"/>
      <c r="F2338" s="97"/>
      <c r="G2338" s="97"/>
      <c r="H2338" s="96"/>
      <c r="I2338" s="96"/>
      <c r="J2338" s="97"/>
    </row>
    <row r="2339" spans="1:10" ht="12.6" x14ac:dyDescent="0.25">
      <c r="A2339" s="95"/>
      <c r="B2339" s="97"/>
      <c r="C2339" s="97"/>
      <c r="D2339" s="96"/>
      <c r="E2339" s="96"/>
      <c r="F2339" s="97"/>
      <c r="G2339" s="97"/>
      <c r="H2339" s="96"/>
      <c r="I2339" s="96"/>
      <c r="J2339" s="97"/>
    </row>
    <row r="2340" spans="1:10" ht="12.6" x14ac:dyDescent="0.25">
      <c r="A2340" s="95"/>
      <c r="B2340" s="97"/>
      <c r="C2340" s="97"/>
      <c r="D2340" s="96"/>
      <c r="E2340" s="96"/>
      <c r="F2340" s="97"/>
      <c r="G2340" s="97"/>
      <c r="H2340" s="96"/>
      <c r="I2340" s="96"/>
      <c r="J2340" s="97"/>
    </row>
    <row r="2341" spans="1:10" ht="12.6" x14ac:dyDescent="0.25">
      <c r="A2341" s="95"/>
      <c r="B2341" s="97"/>
      <c r="C2341" s="97"/>
      <c r="D2341" s="96"/>
      <c r="E2341" s="96"/>
      <c r="F2341" s="97"/>
      <c r="G2341" s="97"/>
      <c r="H2341" s="96"/>
      <c r="I2341" s="96"/>
      <c r="J2341" s="97"/>
    </row>
    <row r="2342" spans="1:10" ht="12.6" x14ac:dyDescent="0.25">
      <c r="A2342" s="95"/>
      <c r="B2342" s="97"/>
      <c r="C2342" s="97"/>
      <c r="D2342" s="96"/>
      <c r="E2342" s="96"/>
      <c r="F2342" s="97"/>
      <c r="G2342" s="97"/>
      <c r="H2342" s="96"/>
      <c r="I2342" s="96"/>
      <c r="J2342" s="97"/>
    </row>
    <row r="2343" spans="1:10" ht="12.6" x14ac:dyDescent="0.25">
      <c r="A2343" s="95"/>
      <c r="B2343" s="97"/>
      <c r="C2343" s="97"/>
      <c r="D2343" s="96"/>
      <c r="E2343" s="96"/>
      <c r="F2343" s="97"/>
      <c r="G2343" s="97"/>
      <c r="H2343" s="96"/>
      <c r="I2343" s="96"/>
      <c r="J2343" s="97"/>
    </row>
    <row r="2344" spans="1:10" ht="12.6" x14ac:dyDescent="0.25">
      <c r="A2344" s="95"/>
      <c r="B2344" s="97"/>
      <c r="C2344" s="97"/>
      <c r="D2344" s="96"/>
      <c r="E2344" s="96"/>
      <c r="F2344" s="97"/>
      <c r="G2344" s="97"/>
      <c r="H2344" s="96"/>
      <c r="I2344" s="96"/>
      <c r="J2344" s="97"/>
    </row>
    <row r="2345" spans="1:10" ht="12.6" x14ac:dyDescent="0.25">
      <c r="A2345" s="95"/>
      <c r="B2345" s="97"/>
      <c r="C2345" s="97"/>
      <c r="D2345" s="96"/>
      <c r="E2345" s="96"/>
      <c r="F2345" s="97"/>
      <c r="G2345" s="97"/>
      <c r="H2345" s="96"/>
      <c r="I2345" s="96"/>
      <c r="J2345" s="97"/>
    </row>
    <row r="2346" spans="1:10" ht="12.6" x14ac:dyDescent="0.25">
      <c r="A2346" s="95"/>
      <c r="B2346" s="97"/>
      <c r="C2346" s="97"/>
      <c r="D2346" s="96"/>
      <c r="E2346" s="96"/>
      <c r="F2346" s="97"/>
      <c r="G2346" s="97"/>
      <c r="H2346" s="96"/>
      <c r="I2346" s="96"/>
      <c r="J2346" s="97"/>
    </row>
    <row r="2347" spans="1:10" ht="12.6" x14ac:dyDescent="0.25">
      <c r="A2347" s="95"/>
      <c r="B2347" s="97"/>
      <c r="C2347" s="97"/>
      <c r="D2347" s="96"/>
      <c r="E2347" s="96"/>
      <c r="F2347" s="97"/>
      <c r="G2347" s="97"/>
      <c r="H2347" s="96"/>
      <c r="I2347" s="96"/>
      <c r="J2347" s="97"/>
    </row>
    <row r="2348" spans="1:10" ht="12.6" x14ac:dyDescent="0.25">
      <c r="A2348" s="95"/>
      <c r="B2348" s="97"/>
      <c r="C2348" s="97"/>
      <c r="D2348" s="96"/>
      <c r="E2348" s="96"/>
      <c r="F2348" s="97"/>
      <c r="G2348" s="97"/>
      <c r="H2348" s="96"/>
      <c r="I2348" s="96"/>
      <c r="J2348" s="97"/>
    </row>
    <row r="2349" spans="1:10" ht="12.6" x14ac:dyDescent="0.25">
      <c r="A2349" s="95"/>
      <c r="B2349" s="97"/>
      <c r="C2349" s="97"/>
      <c r="D2349" s="96"/>
      <c r="E2349" s="96"/>
      <c r="F2349" s="97"/>
      <c r="G2349" s="97"/>
      <c r="H2349" s="96"/>
      <c r="I2349" s="96"/>
      <c r="J2349" s="97"/>
    </row>
    <row r="2350" spans="1:10" ht="12.6" x14ac:dyDescent="0.25">
      <c r="A2350" s="95"/>
      <c r="B2350" s="97"/>
      <c r="C2350" s="97"/>
      <c r="D2350" s="96"/>
      <c r="E2350" s="96"/>
      <c r="F2350" s="97"/>
      <c r="G2350" s="97"/>
      <c r="H2350" s="96"/>
      <c r="I2350" s="96"/>
      <c r="J2350" s="97"/>
    </row>
    <row r="2351" spans="1:10" ht="12.6" x14ac:dyDescent="0.25">
      <c r="A2351" s="95"/>
      <c r="B2351" s="97"/>
      <c r="C2351" s="97"/>
      <c r="D2351" s="96"/>
      <c r="E2351" s="96"/>
      <c r="F2351" s="97"/>
      <c r="G2351" s="97"/>
      <c r="H2351" s="96"/>
      <c r="I2351" s="96"/>
      <c r="J2351" s="97"/>
    </row>
    <row r="2352" spans="1:10" ht="12.6" x14ac:dyDescent="0.25">
      <c r="A2352" s="95"/>
      <c r="B2352" s="97"/>
      <c r="C2352" s="97"/>
      <c r="D2352" s="96"/>
      <c r="E2352" s="96"/>
      <c r="F2352" s="97"/>
      <c r="G2352" s="97"/>
      <c r="H2352" s="96"/>
      <c r="I2352" s="96"/>
      <c r="J2352" s="97"/>
    </row>
    <row r="2353" spans="1:10" ht="12.6" x14ac:dyDescent="0.25">
      <c r="A2353" s="95"/>
      <c r="B2353" s="97"/>
      <c r="C2353" s="97"/>
      <c r="D2353" s="96"/>
      <c r="E2353" s="96"/>
      <c r="F2353" s="97"/>
      <c r="G2353" s="97"/>
      <c r="H2353" s="96"/>
      <c r="I2353" s="96"/>
      <c r="J2353" s="97"/>
    </row>
    <row r="2354" spans="1:10" ht="12.6" x14ac:dyDescent="0.25">
      <c r="A2354" s="95"/>
      <c r="B2354" s="97"/>
      <c r="C2354" s="97"/>
      <c r="D2354" s="96"/>
      <c r="E2354" s="96"/>
      <c r="F2354" s="97"/>
      <c r="G2354" s="97"/>
      <c r="H2354" s="96"/>
      <c r="I2354" s="96"/>
      <c r="J2354" s="97"/>
    </row>
    <row r="2355" spans="1:10" ht="12.6" x14ac:dyDescent="0.25">
      <c r="A2355" s="95"/>
      <c r="B2355" s="97"/>
      <c r="C2355" s="97"/>
      <c r="D2355" s="96"/>
      <c r="E2355" s="96"/>
      <c r="F2355" s="97"/>
      <c r="G2355" s="97"/>
      <c r="H2355" s="96"/>
      <c r="I2355" s="96"/>
      <c r="J2355" s="97"/>
    </row>
    <row r="2356" spans="1:10" ht="12.6" x14ac:dyDescent="0.25">
      <c r="A2356" s="95"/>
      <c r="B2356" s="97"/>
      <c r="C2356" s="97"/>
      <c r="D2356" s="96"/>
      <c r="E2356" s="96"/>
      <c r="F2356" s="97"/>
      <c r="G2356" s="97"/>
      <c r="H2356" s="96"/>
      <c r="I2356" s="96"/>
      <c r="J2356" s="97"/>
    </row>
    <row r="2357" spans="1:10" ht="12.6" x14ac:dyDescent="0.25">
      <c r="A2357" s="95"/>
      <c r="B2357" s="97"/>
      <c r="C2357" s="97"/>
      <c r="D2357" s="96"/>
      <c r="E2357" s="96"/>
      <c r="F2357" s="97"/>
      <c r="G2357" s="97"/>
      <c r="H2357" s="96"/>
      <c r="I2357" s="96"/>
      <c r="J2357" s="97"/>
    </row>
    <row r="2358" spans="1:10" ht="12.6" x14ac:dyDescent="0.25">
      <c r="A2358" s="95"/>
      <c r="B2358" s="97"/>
      <c r="C2358" s="97"/>
      <c r="D2358" s="96"/>
      <c r="E2358" s="96"/>
      <c r="F2358" s="97"/>
      <c r="G2358" s="97"/>
      <c r="H2358" s="96"/>
      <c r="I2358" s="96"/>
      <c r="J2358" s="97"/>
    </row>
    <row r="2359" spans="1:10" ht="12.6" x14ac:dyDescent="0.25">
      <c r="A2359" s="95"/>
      <c r="B2359" s="97"/>
      <c r="C2359" s="97"/>
      <c r="D2359" s="96"/>
      <c r="E2359" s="96"/>
      <c r="F2359" s="97"/>
      <c r="G2359" s="97"/>
      <c r="H2359" s="96"/>
      <c r="I2359" s="96"/>
      <c r="J2359" s="97"/>
    </row>
    <row r="2360" spans="1:10" ht="12.6" x14ac:dyDescent="0.25">
      <c r="A2360" s="95"/>
      <c r="B2360" s="97"/>
      <c r="C2360" s="97"/>
      <c r="D2360" s="96"/>
      <c r="E2360" s="96"/>
      <c r="F2360" s="97"/>
      <c r="G2360" s="97"/>
      <c r="H2360" s="96"/>
      <c r="I2360" s="96"/>
      <c r="J2360" s="97"/>
    </row>
    <row r="2361" spans="1:10" ht="12.6" x14ac:dyDescent="0.25">
      <c r="A2361" s="95"/>
      <c r="B2361" s="97"/>
      <c r="C2361" s="97"/>
      <c r="D2361" s="96"/>
      <c r="E2361" s="96"/>
      <c r="F2361" s="97"/>
      <c r="G2361" s="97"/>
      <c r="H2361" s="96"/>
      <c r="I2361" s="96"/>
      <c r="J2361" s="97"/>
    </row>
    <row r="2362" spans="1:10" ht="12.6" x14ac:dyDescent="0.25">
      <c r="A2362" s="95"/>
      <c r="B2362" s="97"/>
      <c r="C2362" s="97"/>
      <c r="D2362" s="96"/>
      <c r="E2362" s="96"/>
      <c r="F2362" s="97"/>
      <c r="G2362" s="97"/>
      <c r="H2362" s="96"/>
      <c r="I2362" s="96"/>
      <c r="J2362" s="97"/>
    </row>
    <row r="2363" spans="1:10" ht="12.6" x14ac:dyDescent="0.25">
      <c r="A2363" s="95"/>
      <c r="B2363" s="97"/>
      <c r="C2363" s="97"/>
      <c r="D2363" s="96"/>
      <c r="E2363" s="96"/>
      <c r="F2363" s="97"/>
      <c r="G2363" s="97"/>
      <c r="H2363" s="96"/>
      <c r="I2363" s="96"/>
      <c r="J2363" s="97"/>
    </row>
    <row r="2364" spans="1:10" ht="12.6" x14ac:dyDescent="0.25">
      <c r="A2364" s="95"/>
      <c r="B2364" s="97"/>
      <c r="C2364" s="97"/>
      <c r="D2364" s="96"/>
      <c r="E2364" s="96"/>
      <c r="F2364" s="97"/>
      <c r="G2364" s="97"/>
      <c r="H2364" s="96"/>
      <c r="I2364" s="96"/>
      <c r="J2364" s="97"/>
    </row>
    <row r="2365" spans="1:10" ht="12.6" x14ac:dyDescent="0.25">
      <c r="A2365" s="95"/>
      <c r="B2365" s="97"/>
      <c r="C2365" s="97"/>
      <c r="D2365" s="96"/>
      <c r="E2365" s="96"/>
      <c r="F2365" s="97"/>
      <c r="G2365" s="97"/>
      <c r="H2365" s="96"/>
      <c r="I2365" s="96"/>
      <c r="J2365" s="97"/>
    </row>
    <row r="2366" spans="1:10" ht="12.6" x14ac:dyDescent="0.25">
      <c r="A2366" s="95"/>
      <c r="B2366" s="97"/>
      <c r="C2366" s="97"/>
      <c r="D2366" s="96"/>
      <c r="E2366" s="96"/>
      <c r="F2366" s="97"/>
      <c r="G2366" s="97"/>
      <c r="H2366" s="96"/>
      <c r="I2366" s="96"/>
      <c r="J2366" s="97"/>
    </row>
    <row r="2367" spans="1:10" ht="12.6" x14ac:dyDescent="0.25">
      <c r="A2367" s="95"/>
      <c r="B2367" s="97"/>
      <c r="C2367" s="97"/>
      <c r="D2367" s="96"/>
      <c r="E2367" s="96"/>
      <c r="F2367" s="97"/>
      <c r="G2367" s="97"/>
      <c r="H2367" s="96"/>
      <c r="I2367" s="96"/>
      <c r="J2367" s="97"/>
    </row>
    <row r="2368" spans="1:10" ht="12.6" x14ac:dyDescent="0.25">
      <c r="A2368" s="95"/>
      <c r="B2368" s="97"/>
      <c r="C2368" s="97"/>
      <c r="D2368" s="96"/>
      <c r="E2368" s="96"/>
      <c r="F2368" s="97"/>
      <c r="G2368" s="97"/>
      <c r="H2368" s="96"/>
      <c r="I2368" s="96"/>
      <c r="J2368" s="97"/>
    </row>
    <row r="2369" spans="1:10" ht="12.6" x14ac:dyDescent="0.25">
      <c r="A2369" s="95"/>
      <c r="B2369" s="97"/>
      <c r="C2369" s="97"/>
      <c r="D2369" s="96"/>
      <c r="E2369" s="96"/>
      <c r="F2369" s="97"/>
      <c r="G2369" s="97"/>
      <c r="H2369" s="96"/>
      <c r="I2369" s="96"/>
      <c r="J2369" s="97"/>
    </row>
    <row r="2370" spans="1:10" ht="12.6" x14ac:dyDescent="0.25">
      <c r="A2370" s="95"/>
      <c r="B2370" s="97"/>
      <c r="C2370" s="97"/>
      <c r="D2370" s="96"/>
      <c r="E2370" s="96"/>
      <c r="F2370" s="97"/>
      <c r="G2370" s="97"/>
      <c r="H2370" s="96"/>
      <c r="I2370" s="96"/>
      <c r="J2370" s="97"/>
    </row>
    <row r="2371" spans="1:10" ht="12.6" x14ac:dyDescent="0.25">
      <c r="A2371" s="95"/>
      <c r="B2371" s="97"/>
      <c r="C2371" s="97"/>
      <c r="D2371" s="96"/>
      <c r="E2371" s="96"/>
      <c r="F2371" s="97"/>
      <c r="G2371" s="97"/>
      <c r="H2371" s="96"/>
      <c r="I2371" s="96"/>
      <c r="J2371" s="97"/>
    </row>
    <row r="2372" spans="1:10" ht="12.6" x14ac:dyDescent="0.25">
      <c r="A2372" s="95"/>
      <c r="B2372" s="97"/>
      <c r="C2372" s="97"/>
      <c r="D2372" s="96"/>
      <c r="E2372" s="96"/>
      <c r="F2372" s="97"/>
      <c r="G2372" s="97"/>
      <c r="H2372" s="96"/>
      <c r="I2372" s="96"/>
      <c r="J2372" s="97"/>
    </row>
    <row r="2373" spans="1:10" ht="12.6" x14ac:dyDescent="0.25">
      <c r="A2373" s="95"/>
      <c r="B2373" s="97"/>
      <c r="C2373" s="97"/>
      <c r="D2373" s="96"/>
      <c r="E2373" s="96"/>
      <c r="F2373" s="97"/>
      <c r="G2373" s="97"/>
      <c r="H2373" s="96"/>
      <c r="I2373" s="96"/>
      <c r="J2373" s="97"/>
    </row>
    <row r="2374" spans="1:10" ht="12.6" x14ac:dyDescent="0.25">
      <c r="A2374" s="95"/>
      <c r="B2374" s="97"/>
      <c r="C2374" s="97"/>
      <c r="D2374" s="96"/>
      <c r="E2374" s="96"/>
      <c r="F2374" s="97"/>
      <c r="G2374" s="97"/>
      <c r="H2374" s="96"/>
      <c r="I2374" s="96"/>
      <c r="J2374" s="97"/>
    </row>
    <row r="2375" spans="1:10" ht="12.6" x14ac:dyDescent="0.25">
      <c r="A2375" s="95"/>
      <c r="B2375" s="97"/>
      <c r="C2375" s="97"/>
      <c r="D2375" s="96"/>
      <c r="E2375" s="96"/>
      <c r="F2375" s="97"/>
      <c r="G2375" s="97"/>
      <c r="H2375" s="96"/>
      <c r="I2375" s="96"/>
      <c r="J2375" s="97"/>
    </row>
    <row r="2376" spans="1:10" ht="12.6" x14ac:dyDescent="0.25">
      <c r="A2376" s="95"/>
      <c r="B2376" s="97"/>
      <c r="C2376" s="97"/>
      <c r="D2376" s="96"/>
      <c r="E2376" s="96"/>
      <c r="F2376" s="97"/>
      <c r="G2376" s="97"/>
      <c r="H2376" s="96"/>
      <c r="I2376" s="96"/>
      <c r="J2376" s="97"/>
    </row>
    <row r="2377" spans="1:10" ht="12.6" x14ac:dyDescent="0.25">
      <c r="A2377" s="95"/>
      <c r="B2377" s="97"/>
      <c r="C2377" s="97"/>
      <c r="D2377" s="96"/>
      <c r="E2377" s="96"/>
      <c r="F2377" s="97"/>
      <c r="G2377" s="97"/>
      <c r="H2377" s="96"/>
      <c r="I2377" s="96"/>
      <c r="J2377" s="97"/>
    </row>
    <row r="2378" spans="1:10" ht="12.6" x14ac:dyDescent="0.25">
      <c r="A2378" s="95"/>
      <c r="B2378" s="97"/>
      <c r="C2378" s="97"/>
      <c r="D2378" s="96"/>
      <c r="E2378" s="96"/>
      <c r="F2378" s="97"/>
      <c r="G2378" s="97"/>
      <c r="H2378" s="96"/>
      <c r="I2378" s="96"/>
      <c r="J2378" s="97"/>
    </row>
    <row r="2379" spans="1:10" ht="12.6" x14ac:dyDescent="0.25">
      <c r="A2379" s="95"/>
      <c r="B2379" s="97"/>
      <c r="C2379" s="97"/>
      <c r="D2379" s="96"/>
      <c r="E2379" s="96"/>
      <c r="F2379" s="97"/>
      <c r="G2379" s="97"/>
      <c r="H2379" s="96"/>
      <c r="I2379" s="96"/>
      <c r="J2379" s="97"/>
    </row>
    <row r="2380" spans="1:10" ht="12.6" x14ac:dyDescent="0.25">
      <c r="A2380" s="95"/>
      <c r="B2380" s="97"/>
      <c r="C2380" s="97"/>
      <c r="D2380" s="96"/>
      <c r="E2380" s="96"/>
      <c r="F2380" s="97"/>
      <c r="G2380" s="97"/>
      <c r="H2380" s="96"/>
      <c r="I2380" s="96"/>
      <c r="J2380" s="97"/>
    </row>
    <row r="2381" spans="1:10" ht="12.6" x14ac:dyDescent="0.25">
      <c r="A2381" s="95"/>
      <c r="B2381" s="97"/>
      <c r="C2381" s="97"/>
      <c r="D2381" s="96"/>
      <c r="E2381" s="96"/>
      <c r="F2381" s="97"/>
      <c r="G2381" s="97"/>
      <c r="H2381" s="96"/>
      <c r="I2381" s="96"/>
      <c r="J2381" s="97"/>
    </row>
    <row r="2382" spans="1:10" ht="12.6" x14ac:dyDescent="0.25">
      <c r="A2382" s="95"/>
      <c r="B2382" s="97"/>
      <c r="C2382" s="97"/>
      <c r="D2382" s="96"/>
      <c r="E2382" s="96"/>
      <c r="F2382" s="97"/>
      <c r="G2382" s="97"/>
      <c r="H2382" s="96"/>
      <c r="I2382" s="96"/>
      <c r="J2382" s="97"/>
    </row>
    <row r="2383" spans="1:10" ht="12.6" x14ac:dyDescent="0.25">
      <c r="A2383" s="95"/>
      <c r="B2383" s="97"/>
      <c r="C2383" s="97"/>
      <c r="D2383" s="96"/>
      <c r="E2383" s="96"/>
      <c r="F2383" s="97"/>
      <c r="G2383" s="97"/>
      <c r="H2383" s="96"/>
      <c r="I2383" s="96"/>
      <c r="J2383" s="97"/>
    </row>
    <row r="2384" spans="1:10" ht="12.6" x14ac:dyDescent="0.25">
      <c r="A2384" s="95"/>
      <c r="B2384" s="97"/>
      <c r="C2384" s="97"/>
      <c r="D2384" s="96"/>
      <c r="E2384" s="96"/>
      <c r="F2384" s="97"/>
      <c r="G2384" s="97"/>
      <c r="H2384" s="96"/>
      <c r="I2384" s="96"/>
      <c r="J2384" s="97"/>
    </row>
    <row r="2385" spans="1:10" ht="12.6" x14ac:dyDescent="0.25">
      <c r="A2385" s="95"/>
      <c r="B2385" s="97"/>
      <c r="C2385" s="97"/>
      <c r="D2385" s="96"/>
      <c r="E2385" s="96"/>
      <c r="F2385" s="97"/>
      <c r="G2385" s="97"/>
      <c r="H2385" s="96"/>
      <c r="I2385" s="96"/>
      <c r="J2385" s="97"/>
    </row>
    <row r="2386" spans="1:10" ht="12.6" x14ac:dyDescent="0.25">
      <c r="A2386" s="95"/>
      <c r="B2386" s="97"/>
      <c r="C2386" s="97"/>
      <c r="D2386" s="96"/>
      <c r="E2386" s="96"/>
      <c r="F2386" s="97"/>
      <c r="G2386" s="97"/>
      <c r="H2386" s="96"/>
      <c r="I2386" s="96"/>
      <c r="J2386" s="97"/>
    </row>
    <row r="2387" spans="1:10" ht="12.6" x14ac:dyDescent="0.25">
      <c r="A2387" s="95"/>
      <c r="B2387" s="97"/>
      <c r="C2387" s="97"/>
      <c r="D2387" s="96"/>
      <c r="E2387" s="96"/>
      <c r="F2387" s="97"/>
      <c r="G2387" s="97"/>
      <c r="H2387" s="96"/>
      <c r="I2387" s="96"/>
      <c r="J2387" s="97"/>
    </row>
    <row r="2388" spans="1:10" ht="12.6" x14ac:dyDescent="0.25">
      <c r="A2388" s="95"/>
      <c r="B2388" s="97"/>
      <c r="C2388" s="97"/>
      <c r="D2388" s="96"/>
      <c r="E2388" s="96"/>
      <c r="F2388" s="97"/>
      <c r="G2388" s="97"/>
      <c r="H2388" s="96"/>
      <c r="I2388" s="96"/>
      <c r="J2388" s="97"/>
    </row>
    <row r="2389" spans="1:10" ht="12.6" x14ac:dyDescent="0.25">
      <c r="A2389" s="95"/>
      <c r="B2389" s="97"/>
      <c r="C2389" s="97"/>
      <c r="D2389" s="96"/>
      <c r="E2389" s="96"/>
      <c r="F2389" s="97"/>
      <c r="G2389" s="97"/>
      <c r="H2389" s="96"/>
      <c r="I2389" s="96"/>
      <c r="J2389" s="97"/>
    </row>
    <row r="2390" spans="1:10" ht="12.6" x14ac:dyDescent="0.25">
      <c r="A2390" s="95"/>
      <c r="B2390" s="97"/>
      <c r="C2390" s="97"/>
      <c r="D2390" s="96"/>
      <c r="E2390" s="96"/>
      <c r="F2390" s="97"/>
      <c r="G2390" s="97"/>
      <c r="H2390" s="96"/>
      <c r="I2390" s="96"/>
      <c r="J2390" s="97"/>
    </row>
    <row r="2391" spans="1:10" ht="12.6" x14ac:dyDescent="0.25">
      <c r="A2391" s="95"/>
      <c r="B2391" s="97"/>
      <c r="C2391" s="97"/>
      <c r="D2391" s="96"/>
      <c r="E2391" s="96"/>
      <c r="F2391" s="97"/>
      <c r="G2391" s="97"/>
      <c r="H2391" s="96"/>
      <c r="I2391" s="96"/>
      <c r="J2391" s="97"/>
    </row>
    <row r="2392" spans="1:10" ht="12.6" x14ac:dyDescent="0.25">
      <c r="A2392" s="95"/>
      <c r="B2392" s="97"/>
      <c r="C2392" s="97"/>
      <c r="D2392" s="96"/>
      <c r="E2392" s="96"/>
      <c r="F2392" s="97"/>
      <c r="G2392" s="97"/>
      <c r="H2392" s="96"/>
      <c r="I2392" s="96"/>
      <c r="J2392" s="97"/>
    </row>
    <row r="2393" spans="1:10" ht="12.6" x14ac:dyDescent="0.25">
      <c r="A2393" s="95"/>
      <c r="B2393" s="97"/>
      <c r="C2393" s="97"/>
      <c r="D2393" s="96"/>
      <c r="E2393" s="96"/>
      <c r="F2393" s="97"/>
      <c r="G2393" s="97"/>
      <c r="H2393" s="96"/>
      <c r="I2393" s="96"/>
      <c r="J2393" s="97"/>
    </row>
    <row r="2394" spans="1:10" ht="12.6" x14ac:dyDescent="0.25">
      <c r="A2394" s="95"/>
      <c r="B2394" s="97"/>
      <c r="C2394" s="97"/>
      <c r="D2394" s="96"/>
      <c r="E2394" s="96"/>
      <c r="F2394" s="97"/>
      <c r="G2394" s="97"/>
      <c r="H2394" s="96"/>
      <c r="I2394" s="96"/>
      <c r="J2394" s="97"/>
    </row>
    <row r="2395" spans="1:10" ht="12.6" x14ac:dyDescent="0.25">
      <c r="A2395" s="95"/>
      <c r="B2395" s="97"/>
      <c r="C2395" s="97"/>
      <c r="D2395" s="96"/>
      <c r="E2395" s="96"/>
      <c r="F2395" s="97"/>
      <c r="G2395" s="97"/>
      <c r="H2395" s="96"/>
      <c r="I2395" s="96"/>
      <c r="J2395" s="97"/>
    </row>
    <row r="2396" spans="1:10" ht="12.6" x14ac:dyDescent="0.25">
      <c r="A2396" s="95"/>
      <c r="B2396" s="97"/>
      <c r="C2396" s="97"/>
      <c r="D2396" s="96"/>
      <c r="E2396" s="96"/>
      <c r="F2396" s="97"/>
      <c r="G2396" s="97"/>
      <c r="H2396" s="96"/>
      <c r="I2396" s="96"/>
      <c r="J2396" s="97"/>
    </row>
    <row r="2397" spans="1:10" ht="12.6" x14ac:dyDescent="0.25">
      <c r="A2397" s="95"/>
      <c r="B2397" s="97"/>
      <c r="C2397" s="97"/>
      <c r="D2397" s="96"/>
      <c r="E2397" s="96"/>
      <c r="F2397" s="97"/>
      <c r="G2397" s="97"/>
      <c r="H2397" s="96"/>
      <c r="I2397" s="96"/>
      <c r="J2397" s="97"/>
    </row>
    <row r="2398" spans="1:10" ht="12.6" x14ac:dyDescent="0.25">
      <c r="A2398" s="95"/>
      <c r="B2398" s="97"/>
      <c r="C2398" s="97"/>
      <c r="D2398" s="96"/>
      <c r="E2398" s="96"/>
      <c r="F2398" s="97"/>
      <c r="G2398" s="97"/>
      <c r="H2398" s="96"/>
      <c r="I2398" s="96"/>
      <c r="J2398" s="97"/>
    </row>
    <row r="2399" spans="1:10" ht="12.6" x14ac:dyDescent="0.25">
      <c r="A2399" s="95"/>
      <c r="B2399" s="97"/>
      <c r="C2399" s="97"/>
      <c r="D2399" s="96"/>
      <c r="E2399" s="96"/>
      <c r="F2399" s="97"/>
      <c r="G2399" s="97"/>
      <c r="H2399" s="96"/>
      <c r="I2399" s="96"/>
      <c r="J2399" s="97"/>
    </row>
    <row r="2400" spans="1:10" ht="12.6" x14ac:dyDescent="0.25">
      <c r="A2400" s="95"/>
      <c r="B2400" s="97"/>
      <c r="C2400" s="97"/>
      <c r="D2400" s="96"/>
      <c r="E2400" s="96"/>
      <c r="F2400" s="97"/>
      <c r="G2400" s="97"/>
      <c r="H2400" s="96"/>
      <c r="I2400" s="96"/>
      <c r="J2400" s="97"/>
    </row>
    <row r="2401" spans="1:10" ht="12.6" x14ac:dyDescent="0.25">
      <c r="A2401" s="95"/>
      <c r="B2401" s="97"/>
      <c r="C2401" s="97"/>
      <c r="D2401" s="96"/>
      <c r="E2401" s="96"/>
      <c r="F2401" s="97"/>
      <c r="G2401" s="97"/>
      <c r="H2401" s="96"/>
      <c r="I2401" s="96"/>
      <c r="J2401" s="97"/>
    </row>
    <row r="2402" spans="1:10" ht="12.6" x14ac:dyDescent="0.25">
      <c r="A2402" s="95"/>
      <c r="B2402" s="97"/>
      <c r="C2402" s="97"/>
      <c r="D2402" s="96"/>
      <c r="E2402" s="96"/>
      <c r="F2402" s="97"/>
      <c r="G2402" s="97"/>
      <c r="H2402" s="96"/>
      <c r="I2402" s="96"/>
      <c r="J2402" s="97"/>
    </row>
    <row r="2403" spans="1:10" ht="12.6" x14ac:dyDescent="0.25">
      <c r="A2403" s="95"/>
      <c r="B2403" s="97"/>
      <c r="C2403" s="97"/>
      <c r="D2403" s="96"/>
      <c r="E2403" s="96"/>
      <c r="F2403" s="97"/>
      <c r="G2403" s="97"/>
      <c r="H2403" s="96"/>
      <c r="I2403" s="96"/>
      <c r="J2403" s="97"/>
    </row>
    <row r="2404" spans="1:10" ht="12.6" x14ac:dyDescent="0.25">
      <c r="A2404" s="95"/>
      <c r="B2404" s="97"/>
      <c r="C2404" s="97"/>
      <c r="D2404" s="96"/>
      <c r="E2404" s="96"/>
      <c r="F2404" s="97"/>
      <c r="G2404" s="97"/>
      <c r="H2404" s="96"/>
      <c r="I2404" s="96"/>
      <c r="J2404" s="97"/>
    </row>
    <row r="2405" spans="1:10" ht="12.6" x14ac:dyDescent="0.25">
      <c r="A2405" s="95"/>
      <c r="B2405" s="97"/>
      <c r="C2405" s="97"/>
      <c r="D2405" s="96"/>
      <c r="E2405" s="96"/>
      <c r="F2405" s="97"/>
      <c r="G2405" s="97"/>
      <c r="H2405" s="96"/>
      <c r="I2405" s="96"/>
      <c r="J2405" s="97"/>
    </row>
    <row r="2406" spans="1:10" ht="12.6" x14ac:dyDescent="0.25">
      <c r="A2406" s="95"/>
      <c r="B2406" s="97"/>
      <c r="C2406" s="97"/>
      <c r="D2406" s="96"/>
      <c r="E2406" s="96"/>
      <c r="F2406" s="97"/>
      <c r="G2406" s="97"/>
      <c r="H2406" s="96"/>
      <c r="I2406" s="96"/>
      <c r="J2406" s="97"/>
    </row>
    <row r="2407" spans="1:10" ht="12.6" x14ac:dyDescent="0.25">
      <c r="A2407" s="95"/>
      <c r="B2407" s="97"/>
      <c r="C2407" s="97"/>
      <c r="D2407" s="96"/>
      <c r="E2407" s="96"/>
      <c r="F2407" s="97"/>
      <c r="G2407" s="97"/>
      <c r="H2407" s="96"/>
      <c r="I2407" s="96"/>
      <c r="J2407" s="97"/>
    </row>
    <row r="2408" spans="1:10" ht="12.6" x14ac:dyDescent="0.25">
      <c r="A2408" s="95"/>
      <c r="B2408" s="97"/>
      <c r="C2408" s="97"/>
      <c r="D2408" s="96"/>
      <c r="E2408" s="96"/>
      <c r="F2408" s="97"/>
      <c r="G2408" s="97"/>
      <c r="H2408" s="96"/>
      <c r="I2408" s="96"/>
      <c r="J2408" s="97"/>
    </row>
    <row r="2409" spans="1:10" ht="12.6" x14ac:dyDescent="0.25">
      <c r="A2409" s="95"/>
      <c r="B2409" s="97"/>
      <c r="C2409" s="97"/>
      <c r="D2409" s="96"/>
      <c r="E2409" s="96"/>
      <c r="F2409" s="97"/>
      <c r="G2409" s="97"/>
      <c r="H2409" s="96"/>
      <c r="I2409" s="96"/>
      <c r="J2409" s="97"/>
    </row>
    <row r="2410" spans="1:10" ht="12.6" x14ac:dyDescent="0.25">
      <c r="A2410" s="95"/>
      <c r="B2410" s="97"/>
      <c r="C2410" s="97"/>
      <c r="D2410" s="96"/>
      <c r="E2410" s="96"/>
      <c r="F2410" s="97"/>
      <c r="G2410" s="97"/>
      <c r="H2410" s="96"/>
      <c r="I2410" s="96"/>
      <c r="J2410" s="97"/>
    </row>
    <row r="2411" spans="1:10" ht="12.6" x14ac:dyDescent="0.25">
      <c r="A2411" s="95"/>
      <c r="B2411" s="97"/>
      <c r="C2411" s="97"/>
      <c r="D2411" s="96"/>
      <c r="E2411" s="96"/>
      <c r="F2411" s="97"/>
      <c r="G2411" s="97"/>
      <c r="H2411" s="96"/>
      <c r="I2411" s="96"/>
      <c r="J2411" s="97"/>
    </row>
    <row r="2412" spans="1:10" ht="12.6" x14ac:dyDescent="0.25">
      <c r="A2412" s="95"/>
      <c r="B2412" s="97"/>
      <c r="C2412" s="97"/>
      <c r="D2412" s="96"/>
      <c r="E2412" s="96"/>
      <c r="F2412" s="97"/>
      <c r="G2412" s="97"/>
      <c r="H2412" s="96"/>
      <c r="I2412" s="96"/>
      <c r="J2412" s="97"/>
    </row>
    <row r="2413" spans="1:10" ht="12.6" x14ac:dyDescent="0.25">
      <c r="A2413" s="95"/>
      <c r="B2413" s="97"/>
      <c r="C2413" s="97"/>
      <c r="D2413" s="96"/>
      <c r="E2413" s="96"/>
      <c r="F2413" s="97"/>
      <c r="G2413" s="97"/>
      <c r="H2413" s="96"/>
      <c r="I2413" s="96"/>
      <c r="J2413" s="97"/>
    </row>
    <row r="2414" spans="1:10" ht="12.6" x14ac:dyDescent="0.25">
      <c r="A2414" s="95"/>
      <c r="B2414" s="97"/>
      <c r="C2414" s="97"/>
      <c r="D2414" s="96"/>
      <c r="E2414" s="96"/>
      <c r="F2414" s="97"/>
      <c r="G2414" s="97"/>
      <c r="H2414" s="96"/>
      <c r="I2414" s="96"/>
      <c r="J2414" s="97"/>
    </row>
    <row r="2415" spans="1:10" ht="12.6" x14ac:dyDescent="0.25">
      <c r="A2415" s="95"/>
      <c r="B2415" s="97"/>
      <c r="C2415" s="97"/>
      <c r="D2415" s="96"/>
      <c r="E2415" s="96"/>
      <c r="F2415" s="97"/>
      <c r="G2415" s="97"/>
      <c r="H2415" s="96"/>
      <c r="I2415" s="96"/>
      <c r="J2415" s="97"/>
    </row>
    <row r="2416" spans="1:10" ht="12.6" x14ac:dyDescent="0.25">
      <c r="A2416" s="95"/>
      <c r="B2416" s="97"/>
      <c r="C2416" s="97"/>
      <c r="D2416" s="96"/>
      <c r="E2416" s="96"/>
      <c r="F2416" s="97"/>
      <c r="G2416" s="97"/>
      <c r="H2416" s="96"/>
      <c r="I2416" s="96"/>
      <c r="J2416" s="97"/>
    </row>
    <row r="2417" spans="1:10" ht="12.6" x14ac:dyDescent="0.25">
      <c r="A2417" s="95"/>
      <c r="B2417" s="97"/>
      <c r="C2417" s="97"/>
      <c r="D2417" s="96"/>
      <c r="E2417" s="96"/>
      <c r="F2417" s="97"/>
      <c r="G2417" s="97"/>
      <c r="H2417" s="96"/>
      <c r="I2417" s="96"/>
      <c r="J2417" s="97"/>
    </row>
    <row r="2418" spans="1:10" ht="12.6" x14ac:dyDescent="0.25">
      <c r="A2418" s="95"/>
      <c r="B2418" s="97"/>
      <c r="C2418" s="97"/>
      <c r="D2418" s="96"/>
      <c r="E2418" s="96"/>
      <c r="F2418" s="97"/>
      <c r="G2418" s="97"/>
      <c r="H2418" s="96"/>
      <c r="I2418" s="96"/>
      <c r="J2418" s="97"/>
    </row>
    <row r="2419" spans="1:10" ht="12.6" x14ac:dyDescent="0.25">
      <c r="A2419" s="95"/>
      <c r="B2419" s="97"/>
      <c r="C2419" s="97"/>
      <c r="D2419" s="96"/>
      <c r="E2419" s="96"/>
      <c r="F2419" s="97"/>
      <c r="G2419" s="97"/>
      <c r="H2419" s="96"/>
      <c r="I2419" s="96"/>
      <c r="J2419" s="97"/>
    </row>
    <row r="2420" spans="1:10" ht="12.6" x14ac:dyDescent="0.25">
      <c r="A2420" s="95"/>
      <c r="B2420" s="97"/>
      <c r="C2420" s="97"/>
      <c r="D2420" s="96"/>
      <c r="E2420" s="96"/>
      <c r="F2420" s="97"/>
      <c r="G2420" s="97"/>
      <c r="H2420" s="96"/>
      <c r="I2420" s="96"/>
      <c r="J2420" s="97"/>
    </row>
    <row r="2421" spans="1:10" ht="12.6" x14ac:dyDescent="0.25">
      <c r="A2421" s="95"/>
      <c r="B2421" s="97"/>
      <c r="C2421" s="97"/>
      <c r="D2421" s="96"/>
      <c r="E2421" s="96"/>
      <c r="F2421" s="97"/>
      <c r="G2421" s="97"/>
      <c r="H2421" s="96"/>
      <c r="I2421" s="96"/>
      <c r="J2421" s="97"/>
    </row>
    <row r="2422" spans="1:10" ht="12.6" x14ac:dyDescent="0.25">
      <c r="A2422" s="95"/>
      <c r="B2422" s="97"/>
      <c r="C2422" s="97"/>
      <c r="D2422" s="96"/>
      <c r="E2422" s="96"/>
      <c r="F2422" s="97"/>
      <c r="G2422" s="97"/>
      <c r="H2422" s="96"/>
      <c r="I2422" s="96"/>
      <c r="J2422" s="97"/>
    </row>
    <row r="2423" spans="1:10" ht="12.6" x14ac:dyDescent="0.25">
      <c r="A2423" s="95"/>
      <c r="B2423" s="97"/>
      <c r="C2423" s="97"/>
      <c r="D2423" s="96"/>
      <c r="E2423" s="96"/>
      <c r="F2423" s="97"/>
      <c r="G2423" s="97"/>
      <c r="H2423" s="96"/>
      <c r="I2423" s="96"/>
      <c r="J2423" s="97"/>
    </row>
    <row r="2424" spans="1:10" ht="12.6" x14ac:dyDescent="0.25">
      <c r="A2424" s="95"/>
      <c r="B2424" s="97"/>
      <c r="C2424" s="97"/>
      <c r="D2424" s="96"/>
      <c r="E2424" s="96"/>
      <c r="F2424" s="97"/>
      <c r="G2424" s="97"/>
      <c r="H2424" s="96"/>
      <c r="I2424" s="96"/>
      <c r="J2424" s="97"/>
    </row>
    <row r="2425" spans="1:10" ht="12.6" x14ac:dyDescent="0.25">
      <c r="A2425" s="95"/>
      <c r="B2425" s="97"/>
      <c r="C2425" s="97"/>
      <c r="D2425" s="96"/>
      <c r="E2425" s="96"/>
      <c r="F2425" s="97"/>
      <c r="G2425" s="97"/>
      <c r="H2425" s="96"/>
      <c r="I2425" s="96"/>
      <c r="J2425" s="97"/>
    </row>
    <row r="2426" spans="1:10" ht="12.6" x14ac:dyDescent="0.25">
      <c r="A2426" s="95"/>
      <c r="B2426" s="97"/>
      <c r="C2426" s="97"/>
      <c r="D2426" s="96"/>
      <c r="E2426" s="96"/>
      <c r="F2426" s="97"/>
      <c r="G2426" s="97"/>
      <c r="H2426" s="96"/>
      <c r="I2426" s="96"/>
      <c r="J2426" s="97"/>
    </row>
    <row r="2427" spans="1:10" ht="12.6" x14ac:dyDescent="0.25">
      <c r="A2427" s="95"/>
      <c r="B2427" s="97"/>
      <c r="C2427" s="97"/>
      <c r="D2427" s="96"/>
      <c r="E2427" s="96"/>
      <c r="F2427" s="97"/>
      <c r="G2427" s="97"/>
      <c r="H2427" s="96"/>
      <c r="I2427" s="96"/>
      <c r="J2427" s="97"/>
    </row>
    <row r="2428" spans="1:10" ht="12.6" x14ac:dyDescent="0.25">
      <c r="A2428" s="95"/>
      <c r="B2428" s="97"/>
      <c r="C2428" s="97"/>
      <c r="D2428" s="96"/>
      <c r="E2428" s="96"/>
      <c r="F2428" s="97"/>
      <c r="G2428" s="97"/>
      <c r="H2428" s="96"/>
      <c r="I2428" s="96"/>
      <c r="J2428" s="97"/>
    </row>
    <row r="2429" spans="1:10" ht="12.6" x14ac:dyDescent="0.25">
      <c r="A2429" s="95"/>
      <c r="B2429" s="97"/>
      <c r="C2429" s="97"/>
      <c r="D2429" s="96"/>
      <c r="E2429" s="96"/>
      <c r="F2429" s="97"/>
      <c r="G2429" s="97"/>
      <c r="H2429" s="96"/>
      <c r="I2429" s="96"/>
      <c r="J2429" s="97"/>
    </row>
    <row r="2430" spans="1:10" ht="12.6" x14ac:dyDescent="0.25">
      <c r="A2430" s="95"/>
      <c r="B2430" s="97"/>
      <c r="C2430" s="97"/>
      <c r="D2430" s="96"/>
      <c r="E2430" s="96"/>
      <c r="F2430" s="97"/>
      <c r="G2430" s="97"/>
      <c r="H2430" s="96"/>
      <c r="I2430" s="96"/>
      <c r="J2430" s="97"/>
    </row>
    <row r="2431" spans="1:10" ht="12.6" x14ac:dyDescent="0.25">
      <c r="A2431" s="95"/>
      <c r="B2431" s="97"/>
      <c r="C2431" s="97"/>
      <c r="D2431" s="96"/>
      <c r="E2431" s="96"/>
      <c r="F2431" s="97"/>
      <c r="G2431" s="97"/>
      <c r="H2431" s="96"/>
      <c r="I2431" s="96"/>
      <c r="J2431" s="97"/>
    </row>
    <row r="2432" spans="1:10" ht="12.6" x14ac:dyDescent="0.25">
      <c r="A2432" s="95"/>
      <c r="B2432" s="97"/>
      <c r="C2432" s="97"/>
      <c r="D2432" s="96"/>
      <c r="E2432" s="96"/>
      <c r="F2432" s="97"/>
      <c r="G2432" s="97"/>
      <c r="H2432" s="96"/>
      <c r="I2432" s="96"/>
      <c r="J2432" s="97"/>
    </row>
    <row r="2433" spans="1:10" ht="12.6" x14ac:dyDescent="0.25">
      <c r="A2433" s="95"/>
      <c r="B2433" s="97"/>
      <c r="C2433" s="97"/>
      <c r="D2433" s="96"/>
      <c r="E2433" s="96"/>
      <c r="F2433" s="97"/>
      <c r="G2433" s="97"/>
      <c r="H2433" s="96"/>
      <c r="I2433" s="96"/>
      <c r="J2433" s="97"/>
    </row>
    <row r="2434" spans="1:10" ht="12.6" x14ac:dyDescent="0.25">
      <c r="A2434" s="95"/>
      <c r="B2434" s="97"/>
      <c r="C2434" s="97"/>
      <c r="D2434" s="96"/>
      <c r="E2434" s="96"/>
      <c r="F2434" s="97"/>
      <c r="G2434" s="97"/>
      <c r="H2434" s="96"/>
      <c r="I2434" s="96"/>
      <c r="J2434" s="97"/>
    </row>
    <row r="2435" spans="1:10" ht="12.6" x14ac:dyDescent="0.25">
      <c r="A2435" s="95"/>
      <c r="B2435" s="97"/>
      <c r="C2435" s="97"/>
      <c r="D2435" s="96"/>
      <c r="E2435" s="96"/>
      <c r="F2435" s="97"/>
      <c r="G2435" s="97"/>
      <c r="H2435" s="96"/>
      <c r="I2435" s="96"/>
      <c r="J2435" s="97"/>
    </row>
    <row r="2436" spans="1:10" ht="12.6" x14ac:dyDescent="0.25">
      <c r="A2436" s="95"/>
      <c r="B2436" s="97"/>
      <c r="C2436" s="97"/>
      <c r="D2436" s="96"/>
      <c r="E2436" s="96"/>
      <c r="F2436" s="97"/>
      <c r="G2436" s="97"/>
      <c r="H2436" s="96"/>
      <c r="I2436" s="96"/>
      <c r="J2436" s="97"/>
    </row>
    <row r="2437" spans="1:10" ht="12.6" x14ac:dyDescent="0.25">
      <c r="A2437" s="95"/>
      <c r="B2437" s="97"/>
      <c r="C2437" s="97"/>
      <c r="D2437" s="96"/>
      <c r="E2437" s="96"/>
      <c r="F2437" s="97"/>
      <c r="G2437" s="97"/>
      <c r="H2437" s="96"/>
      <c r="I2437" s="96"/>
      <c r="J2437" s="97"/>
    </row>
    <row r="2438" spans="1:10" ht="12.6" x14ac:dyDescent="0.25">
      <c r="A2438" s="95"/>
      <c r="B2438" s="97"/>
      <c r="C2438" s="97"/>
      <c r="D2438" s="96"/>
      <c r="E2438" s="96"/>
      <c r="F2438" s="97"/>
      <c r="G2438" s="97"/>
      <c r="H2438" s="96"/>
      <c r="I2438" s="96"/>
      <c r="J2438" s="97"/>
    </row>
    <row r="2439" spans="1:10" ht="12.6" x14ac:dyDescent="0.25">
      <c r="A2439" s="95"/>
      <c r="B2439" s="97"/>
      <c r="C2439" s="97"/>
      <c r="D2439" s="96"/>
      <c r="E2439" s="96"/>
      <c r="F2439" s="97"/>
      <c r="G2439" s="97"/>
      <c r="H2439" s="96"/>
      <c r="I2439" s="96"/>
      <c r="J2439" s="97"/>
    </row>
    <row r="2440" spans="1:10" ht="12.6" x14ac:dyDescent="0.25">
      <c r="A2440" s="95"/>
      <c r="B2440" s="97"/>
      <c r="C2440" s="97"/>
      <c r="D2440" s="96"/>
      <c r="E2440" s="96"/>
      <c r="F2440" s="97"/>
      <c r="G2440" s="97"/>
      <c r="H2440" s="96"/>
      <c r="I2440" s="96"/>
      <c r="J2440" s="97"/>
    </row>
    <row r="2441" spans="1:10" ht="12.6" x14ac:dyDescent="0.25">
      <c r="A2441" s="95"/>
      <c r="B2441" s="97"/>
      <c r="C2441" s="97"/>
      <c r="D2441" s="96"/>
      <c r="E2441" s="96"/>
      <c r="F2441" s="97"/>
      <c r="G2441" s="97"/>
      <c r="H2441" s="96"/>
      <c r="I2441" s="96"/>
      <c r="J2441" s="97"/>
    </row>
    <row r="2442" spans="1:10" ht="12.6" x14ac:dyDescent="0.25">
      <c r="A2442" s="95"/>
      <c r="B2442" s="97"/>
      <c r="C2442" s="97"/>
      <c r="D2442" s="96"/>
      <c r="E2442" s="96"/>
      <c r="F2442" s="97"/>
      <c r="G2442" s="97"/>
      <c r="H2442" s="96"/>
      <c r="I2442" s="96"/>
      <c r="J2442" s="97"/>
    </row>
    <row r="2443" spans="1:10" ht="12.6" x14ac:dyDescent="0.25">
      <c r="A2443" s="95"/>
      <c r="B2443" s="97"/>
      <c r="C2443" s="97"/>
      <c r="D2443" s="96"/>
      <c r="E2443" s="96"/>
      <c r="F2443" s="97"/>
      <c r="G2443" s="97"/>
      <c r="H2443" s="96"/>
      <c r="I2443" s="96"/>
      <c r="J2443" s="97"/>
    </row>
    <row r="2444" spans="1:10" ht="12.6" x14ac:dyDescent="0.25">
      <c r="A2444" s="95"/>
      <c r="B2444" s="97"/>
      <c r="C2444" s="97"/>
      <c r="D2444" s="96"/>
      <c r="E2444" s="96"/>
      <c r="F2444" s="97"/>
      <c r="G2444" s="97"/>
      <c r="H2444" s="96"/>
      <c r="I2444" s="96"/>
      <c r="J2444" s="97"/>
    </row>
    <row r="2445" spans="1:10" ht="12.6" x14ac:dyDescent="0.25">
      <c r="A2445" s="95"/>
      <c r="B2445" s="97"/>
      <c r="C2445" s="97"/>
      <c r="D2445" s="96"/>
      <c r="E2445" s="96"/>
      <c r="F2445" s="97"/>
      <c r="G2445" s="97"/>
      <c r="H2445" s="96"/>
      <c r="I2445" s="96"/>
      <c r="J2445" s="97"/>
    </row>
    <row r="2446" spans="1:10" ht="12.6" x14ac:dyDescent="0.25">
      <c r="A2446" s="95"/>
      <c r="B2446" s="97"/>
      <c r="C2446" s="97"/>
      <c r="D2446" s="96"/>
      <c r="E2446" s="96"/>
      <c r="F2446" s="97"/>
      <c r="G2446" s="97"/>
      <c r="H2446" s="96"/>
      <c r="I2446" s="96"/>
      <c r="J2446" s="97"/>
    </row>
    <row r="2447" spans="1:10" ht="12.6" x14ac:dyDescent="0.25">
      <c r="A2447" s="95"/>
      <c r="B2447" s="97"/>
      <c r="C2447" s="97"/>
      <c r="D2447" s="96"/>
      <c r="E2447" s="96"/>
      <c r="F2447" s="97"/>
      <c r="G2447" s="97"/>
      <c r="H2447" s="96"/>
      <c r="I2447" s="96"/>
      <c r="J2447" s="97"/>
    </row>
    <row r="2448" spans="1:10" ht="12.6" x14ac:dyDescent="0.25">
      <c r="A2448" s="95"/>
      <c r="B2448" s="97"/>
      <c r="C2448" s="97"/>
      <c r="D2448" s="96"/>
      <c r="E2448" s="96"/>
      <c r="F2448" s="97"/>
      <c r="G2448" s="97"/>
      <c r="H2448" s="96"/>
      <c r="I2448" s="96"/>
      <c r="J2448" s="97"/>
    </row>
    <row r="2449" spans="1:10" ht="12.6" x14ac:dyDescent="0.25">
      <c r="A2449" s="95"/>
      <c r="B2449" s="97"/>
      <c r="C2449" s="97"/>
      <c r="D2449" s="96"/>
      <c r="E2449" s="96"/>
      <c r="F2449" s="97"/>
      <c r="G2449" s="97"/>
      <c r="H2449" s="96"/>
      <c r="I2449" s="96"/>
      <c r="J2449" s="97"/>
    </row>
    <row r="2450" spans="1:10" ht="12.6" x14ac:dyDescent="0.25">
      <c r="A2450" s="95"/>
      <c r="B2450" s="97"/>
      <c r="C2450" s="97"/>
      <c r="D2450" s="96"/>
      <c r="E2450" s="96"/>
      <c r="F2450" s="97"/>
      <c r="G2450" s="97"/>
      <c r="H2450" s="96"/>
      <c r="I2450" s="96"/>
      <c r="J2450" s="97"/>
    </row>
    <row r="2451" spans="1:10" ht="12.6" x14ac:dyDescent="0.25">
      <c r="A2451" s="95"/>
      <c r="B2451" s="97"/>
      <c r="C2451" s="97"/>
      <c r="D2451" s="96"/>
      <c r="E2451" s="96"/>
      <c r="F2451" s="97"/>
      <c r="G2451" s="97"/>
      <c r="H2451" s="96"/>
      <c r="I2451" s="96"/>
      <c r="J2451" s="97"/>
    </row>
    <row r="2452" spans="1:10" ht="12.6" x14ac:dyDescent="0.25">
      <c r="A2452" s="95"/>
      <c r="B2452" s="97"/>
      <c r="C2452" s="97"/>
      <c r="D2452" s="96"/>
      <c r="E2452" s="96"/>
      <c r="F2452" s="97"/>
      <c r="G2452" s="97"/>
      <c r="H2452" s="96"/>
      <c r="I2452" s="96"/>
      <c r="J2452" s="97"/>
    </row>
    <row r="2453" spans="1:10" ht="12.6" x14ac:dyDescent="0.25">
      <c r="A2453" s="95"/>
      <c r="B2453" s="97"/>
      <c r="C2453" s="97"/>
      <c r="D2453" s="96"/>
      <c r="E2453" s="96"/>
      <c r="F2453" s="97"/>
      <c r="G2453" s="97"/>
      <c r="H2453" s="96"/>
      <c r="I2453" s="96"/>
      <c r="J2453" s="97"/>
    </row>
    <row r="2454" spans="1:10" ht="12.6" x14ac:dyDescent="0.25">
      <c r="A2454" s="95"/>
      <c r="B2454" s="97"/>
      <c r="C2454" s="97"/>
      <c r="D2454" s="96"/>
      <c r="E2454" s="96"/>
      <c r="F2454" s="97"/>
      <c r="G2454" s="97"/>
      <c r="H2454" s="96"/>
      <c r="I2454" s="96"/>
      <c r="J2454" s="97"/>
    </row>
    <row r="2455" spans="1:10" ht="12.6" x14ac:dyDescent="0.25">
      <c r="A2455" s="95"/>
      <c r="B2455" s="97"/>
      <c r="C2455" s="97"/>
      <c r="D2455" s="96"/>
      <c r="E2455" s="96"/>
      <c r="F2455" s="97"/>
      <c r="G2455" s="97"/>
      <c r="H2455" s="96"/>
      <c r="I2455" s="96"/>
      <c r="J2455" s="97"/>
    </row>
    <row r="2456" spans="1:10" ht="12.6" x14ac:dyDescent="0.25">
      <c r="A2456" s="95"/>
      <c r="B2456" s="97"/>
      <c r="C2456" s="97"/>
      <c r="D2456" s="96"/>
      <c r="E2456" s="96"/>
      <c r="F2456" s="97"/>
      <c r="G2456" s="97"/>
      <c r="H2456" s="96"/>
      <c r="I2456" s="96"/>
      <c r="J2456" s="97"/>
    </row>
    <row r="2457" spans="1:10" ht="12.6" x14ac:dyDescent="0.25">
      <c r="A2457" s="95"/>
      <c r="B2457" s="97"/>
      <c r="C2457" s="97"/>
      <c r="D2457" s="96"/>
      <c r="E2457" s="96"/>
      <c r="F2457" s="97"/>
      <c r="G2457" s="97"/>
      <c r="H2457" s="96"/>
      <c r="I2457" s="96"/>
      <c r="J2457" s="97"/>
    </row>
    <row r="2458" spans="1:10" ht="12.6" x14ac:dyDescent="0.25">
      <c r="A2458" s="95"/>
      <c r="B2458" s="97"/>
      <c r="C2458" s="97"/>
      <c r="D2458" s="96"/>
      <c r="E2458" s="96"/>
      <c r="F2458" s="97"/>
      <c r="G2458" s="97"/>
      <c r="H2458" s="96"/>
      <c r="I2458" s="96"/>
      <c r="J2458" s="97"/>
    </row>
    <row r="2459" spans="1:10" ht="12.6" x14ac:dyDescent="0.25">
      <c r="A2459" s="95"/>
      <c r="B2459" s="97"/>
      <c r="C2459" s="97"/>
      <c r="D2459" s="96"/>
      <c r="E2459" s="96"/>
      <c r="F2459" s="97"/>
      <c r="G2459" s="97"/>
      <c r="H2459" s="96"/>
      <c r="I2459" s="96"/>
      <c r="J2459" s="97"/>
    </row>
    <row r="2460" spans="1:10" ht="12.6" x14ac:dyDescent="0.25">
      <c r="A2460" s="95"/>
      <c r="B2460" s="97"/>
      <c r="C2460" s="97"/>
      <c r="D2460" s="96"/>
      <c r="E2460" s="96"/>
      <c r="F2460" s="97"/>
      <c r="G2460" s="97"/>
      <c r="H2460" s="96"/>
      <c r="I2460" s="96"/>
      <c r="J2460" s="97"/>
    </row>
    <row r="2461" spans="1:10" ht="12.6" x14ac:dyDescent="0.25">
      <c r="A2461" s="95"/>
      <c r="B2461" s="97"/>
      <c r="C2461" s="97"/>
      <c r="D2461" s="96"/>
      <c r="E2461" s="96"/>
      <c r="F2461" s="97"/>
      <c r="G2461" s="97"/>
      <c r="H2461" s="96"/>
      <c r="I2461" s="96"/>
      <c r="J2461" s="97"/>
    </row>
    <row r="2462" spans="1:10" ht="12.6" x14ac:dyDescent="0.25">
      <c r="A2462" s="95"/>
      <c r="B2462" s="97"/>
      <c r="C2462" s="97"/>
      <c r="D2462" s="96"/>
      <c r="E2462" s="96"/>
      <c r="F2462" s="97"/>
      <c r="G2462" s="97"/>
      <c r="H2462" s="96"/>
      <c r="I2462" s="96"/>
      <c r="J2462" s="97"/>
    </row>
    <row r="2463" spans="1:10" ht="12.6" x14ac:dyDescent="0.25">
      <c r="A2463" s="95"/>
      <c r="B2463" s="97"/>
      <c r="C2463" s="97"/>
      <c r="D2463" s="96"/>
      <c r="E2463" s="96"/>
      <c r="F2463" s="97"/>
      <c r="G2463" s="97"/>
      <c r="H2463" s="96"/>
      <c r="I2463" s="96"/>
      <c r="J2463" s="97"/>
    </row>
    <row r="2464" spans="1:10" ht="12.6" x14ac:dyDescent="0.25">
      <c r="A2464" s="95"/>
      <c r="B2464" s="97"/>
      <c r="C2464" s="97"/>
      <c r="D2464" s="96"/>
      <c r="E2464" s="96"/>
      <c r="F2464" s="97"/>
      <c r="G2464" s="97"/>
      <c r="H2464" s="96"/>
      <c r="I2464" s="96"/>
      <c r="J2464" s="97"/>
    </row>
    <row r="2465" spans="1:10" ht="12.6" x14ac:dyDescent="0.25">
      <c r="A2465" s="95"/>
      <c r="B2465" s="97"/>
      <c r="C2465" s="97"/>
      <c r="D2465" s="96"/>
      <c r="E2465" s="96"/>
      <c r="F2465" s="97"/>
      <c r="G2465" s="97"/>
      <c r="H2465" s="96"/>
      <c r="I2465" s="96"/>
      <c r="J2465" s="97"/>
    </row>
    <row r="2466" spans="1:10" ht="12.6" x14ac:dyDescent="0.25">
      <c r="A2466" s="95"/>
      <c r="B2466" s="97"/>
      <c r="C2466" s="97"/>
      <c r="D2466" s="96"/>
      <c r="E2466" s="96"/>
      <c r="F2466" s="97"/>
      <c r="G2466" s="97"/>
      <c r="H2466" s="96"/>
      <c r="I2466" s="96"/>
      <c r="J2466" s="97"/>
    </row>
    <row r="2467" spans="1:10" ht="12.6" x14ac:dyDescent="0.25">
      <c r="A2467" s="95"/>
      <c r="B2467" s="97"/>
      <c r="C2467" s="97"/>
      <c r="D2467" s="96"/>
      <c r="E2467" s="96"/>
      <c r="F2467" s="97"/>
      <c r="G2467" s="97"/>
      <c r="H2467" s="96"/>
      <c r="I2467" s="96"/>
      <c r="J2467" s="97"/>
    </row>
    <row r="2468" spans="1:10" ht="12.6" x14ac:dyDescent="0.25">
      <c r="A2468" s="95"/>
      <c r="B2468" s="97"/>
      <c r="C2468" s="97"/>
      <c r="D2468" s="96"/>
      <c r="E2468" s="96"/>
      <c r="F2468" s="97"/>
      <c r="G2468" s="97"/>
      <c r="H2468" s="96"/>
      <c r="I2468" s="96"/>
      <c r="J2468" s="97"/>
    </row>
    <row r="2469" spans="1:10" ht="12.6" x14ac:dyDescent="0.25">
      <c r="A2469" s="95"/>
      <c r="B2469" s="97"/>
      <c r="C2469" s="97"/>
      <c r="D2469" s="96"/>
      <c r="E2469" s="96"/>
      <c r="F2469" s="97"/>
      <c r="G2469" s="97"/>
      <c r="H2469" s="96"/>
      <c r="I2469" s="96"/>
      <c r="J2469" s="97"/>
    </row>
    <row r="2470" spans="1:10" ht="12.6" x14ac:dyDescent="0.25">
      <c r="A2470" s="95"/>
      <c r="B2470" s="97"/>
      <c r="C2470" s="97"/>
      <c r="D2470" s="96"/>
      <c r="E2470" s="96"/>
      <c r="F2470" s="97"/>
      <c r="G2470" s="97"/>
      <c r="H2470" s="96"/>
      <c r="I2470" s="96"/>
      <c r="J2470" s="97"/>
    </row>
    <row r="2471" spans="1:10" ht="12.6" x14ac:dyDescent="0.25">
      <c r="A2471" s="95"/>
      <c r="B2471" s="97"/>
      <c r="C2471" s="97"/>
      <c r="D2471" s="96"/>
      <c r="E2471" s="96"/>
      <c r="F2471" s="97"/>
      <c r="G2471" s="97"/>
      <c r="H2471" s="96"/>
      <c r="I2471" s="96"/>
      <c r="J2471" s="97"/>
    </row>
    <row r="2472" spans="1:10" ht="12.6" x14ac:dyDescent="0.25">
      <c r="A2472" s="95"/>
      <c r="B2472" s="97"/>
      <c r="C2472" s="97"/>
      <c r="D2472" s="96"/>
      <c r="E2472" s="96"/>
      <c r="F2472" s="97"/>
      <c r="G2472" s="97"/>
      <c r="H2472" s="96"/>
      <c r="I2472" s="96"/>
      <c r="J2472" s="97"/>
    </row>
    <row r="2473" spans="1:10" ht="12.6" x14ac:dyDescent="0.25">
      <c r="A2473" s="95"/>
      <c r="B2473" s="97"/>
      <c r="C2473" s="97"/>
      <c r="D2473" s="96"/>
      <c r="E2473" s="96"/>
      <c r="F2473" s="97"/>
      <c r="G2473" s="97"/>
      <c r="H2473" s="96"/>
      <c r="I2473" s="96"/>
      <c r="J2473" s="97"/>
    </row>
    <row r="2474" spans="1:10" ht="12.6" x14ac:dyDescent="0.25">
      <c r="A2474" s="95"/>
      <c r="B2474" s="97"/>
      <c r="C2474" s="97"/>
      <c r="D2474" s="96"/>
      <c r="E2474" s="96"/>
      <c r="F2474" s="97"/>
      <c r="G2474" s="97"/>
      <c r="H2474" s="96"/>
      <c r="I2474" s="96"/>
      <c r="J2474" s="97"/>
    </row>
    <row r="2475" spans="1:10" ht="12.6" x14ac:dyDescent="0.25">
      <c r="A2475" s="95"/>
      <c r="B2475" s="97"/>
      <c r="C2475" s="97"/>
      <c r="D2475" s="96"/>
      <c r="E2475" s="96"/>
      <c r="F2475" s="97"/>
      <c r="G2475" s="97"/>
      <c r="H2475" s="96"/>
      <c r="I2475" s="96"/>
      <c r="J2475" s="97"/>
    </row>
    <row r="2476" spans="1:10" ht="12.6" x14ac:dyDescent="0.25">
      <c r="A2476" s="95"/>
      <c r="B2476" s="97"/>
      <c r="C2476" s="97"/>
      <c r="D2476" s="96"/>
      <c r="E2476" s="96"/>
      <c r="F2476" s="97"/>
      <c r="G2476" s="97"/>
      <c r="H2476" s="96"/>
      <c r="I2476" s="96"/>
      <c r="J2476" s="97"/>
    </row>
    <row r="2477" spans="1:10" ht="12.6" x14ac:dyDescent="0.25">
      <c r="A2477" s="95"/>
      <c r="B2477" s="97"/>
      <c r="C2477" s="97"/>
      <c r="D2477" s="96"/>
      <c r="E2477" s="96"/>
      <c r="F2477" s="97"/>
      <c r="G2477" s="97"/>
      <c r="H2477" s="96"/>
      <c r="I2477" s="96"/>
      <c r="J2477" s="97"/>
    </row>
    <row r="2478" spans="1:10" ht="12.6" x14ac:dyDescent="0.25">
      <c r="A2478" s="95"/>
      <c r="B2478" s="97"/>
      <c r="C2478" s="97"/>
      <c r="D2478" s="96"/>
      <c r="E2478" s="96"/>
      <c r="F2478" s="97"/>
      <c r="G2478" s="97"/>
      <c r="H2478" s="96"/>
      <c r="I2478" s="96"/>
      <c r="J2478" s="97"/>
    </row>
    <row r="2479" spans="1:10" ht="12.6" x14ac:dyDescent="0.25">
      <c r="A2479" s="95"/>
      <c r="B2479" s="97"/>
      <c r="C2479" s="97"/>
      <c r="D2479" s="96"/>
      <c r="E2479" s="96"/>
      <c r="F2479" s="97"/>
      <c r="G2479" s="97"/>
      <c r="H2479" s="96"/>
      <c r="I2479" s="96"/>
      <c r="J2479" s="97"/>
    </row>
    <row r="2480" spans="1:10" ht="12.6" x14ac:dyDescent="0.25">
      <c r="A2480" s="95"/>
      <c r="B2480" s="97"/>
      <c r="C2480" s="97"/>
      <c r="D2480" s="96"/>
      <c r="E2480" s="96"/>
      <c r="F2480" s="97"/>
      <c r="G2480" s="97"/>
      <c r="H2480" s="96"/>
      <c r="I2480" s="96"/>
      <c r="J2480" s="97"/>
    </row>
    <row r="2481" spans="1:10" ht="12.6" x14ac:dyDescent="0.25">
      <c r="A2481" s="95"/>
      <c r="B2481" s="97"/>
      <c r="C2481" s="97"/>
      <c r="D2481" s="96"/>
      <c r="E2481" s="96"/>
      <c r="F2481" s="97"/>
      <c r="G2481" s="97"/>
      <c r="H2481" s="96"/>
      <c r="I2481" s="96"/>
      <c r="J2481" s="97"/>
    </row>
    <row r="2482" spans="1:10" ht="12.6" x14ac:dyDescent="0.25">
      <c r="A2482" s="95"/>
      <c r="B2482" s="97"/>
      <c r="C2482" s="97"/>
      <c r="D2482" s="96"/>
      <c r="E2482" s="96"/>
      <c r="F2482" s="97"/>
      <c r="G2482" s="97"/>
      <c r="H2482" s="96"/>
      <c r="I2482" s="96"/>
      <c r="J2482" s="97"/>
    </row>
    <row r="2483" spans="1:10" ht="12.6" x14ac:dyDescent="0.25">
      <c r="A2483" s="95"/>
      <c r="B2483" s="97"/>
      <c r="C2483" s="97"/>
      <c r="D2483" s="96"/>
      <c r="E2483" s="96"/>
      <c r="F2483" s="97"/>
      <c r="G2483" s="97"/>
      <c r="H2483" s="96"/>
      <c r="I2483" s="96"/>
      <c r="J2483" s="97"/>
    </row>
    <row r="2484" spans="1:10" ht="12.6" x14ac:dyDescent="0.25">
      <c r="A2484" s="95"/>
      <c r="B2484" s="97"/>
      <c r="C2484" s="97"/>
      <c r="D2484" s="96"/>
      <c r="E2484" s="96"/>
      <c r="F2484" s="97"/>
      <c r="G2484" s="97"/>
      <c r="H2484" s="96"/>
      <c r="I2484" s="96"/>
      <c r="J2484" s="97"/>
    </row>
    <row r="2485" spans="1:10" ht="12.6" x14ac:dyDescent="0.25">
      <c r="A2485" s="95"/>
      <c r="B2485" s="97"/>
      <c r="C2485" s="97"/>
      <c r="D2485" s="96"/>
      <c r="E2485" s="96"/>
      <c r="F2485" s="97"/>
      <c r="G2485" s="97"/>
      <c r="H2485" s="96"/>
      <c r="I2485" s="96"/>
      <c r="J2485" s="97"/>
    </row>
    <row r="2486" spans="1:10" ht="12.6" x14ac:dyDescent="0.25">
      <c r="A2486" s="95"/>
      <c r="B2486" s="97"/>
      <c r="C2486" s="97"/>
      <c r="D2486" s="96"/>
      <c r="E2486" s="96"/>
      <c r="F2486" s="97"/>
      <c r="G2486" s="97"/>
      <c r="H2486" s="96"/>
      <c r="I2486" s="96"/>
      <c r="J2486" s="97"/>
    </row>
    <row r="2487" spans="1:10" ht="12.6" x14ac:dyDescent="0.25">
      <c r="A2487" s="95"/>
      <c r="B2487" s="97"/>
      <c r="C2487" s="97"/>
      <c r="D2487" s="96"/>
      <c r="E2487" s="96"/>
      <c r="F2487" s="97"/>
      <c r="G2487" s="97"/>
      <c r="H2487" s="96"/>
      <c r="I2487" s="96"/>
      <c r="J2487" s="97"/>
    </row>
    <row r="2488" spans="1:10" ht="12.6" x14ac:dyDescent="0.25">
      <c r="A2488" s="95"/>
      <c r="B2488" s="97"/>
      <c r="C2488" s="97"/>
      <c r="D2488" s="96"/>
      <c r="E2488" s="96"/>
      <c r="F2488" s="97"/>
      <c r="G2488" s="97"/>
      <c r="H2488" s="96"/>
      <c r="I2488" s="96"/>
      <c r="J2488" s="97"/>
    </row>
    <row r="2489" spans="1:10" ht="12.6" x14ac:dyDescent="0.25">
      <c r="A2489" s="95"/>
      <c r="B2489" s="97"/>
      <c r="C2489" s="97"/>
      <c r="D2489" s="96"/>
      <c r="E2489" s="96"/>
      <c r="F2489" s="97"/>
      <c r="G2489" s="97"/>
      <c r="H2489" s="96"/>
      <c r="I2489" s="96"/>
      <c r="J2489" s="97"/>
    </row>
    <row r="2490" spans="1:10" ht="12.6" x14ac:dyDescent="0.25">
      <c r="A2490" s="95"/>
      <c r="B2490" s="97"/>
      <c r="C2490" s="97"/>
      <c r="D2490" s="96"/>
      <c r="E2490" s="96"/>
      <c r="F2490" s="97"/>
      <c r="G2490" s="97"/>
      <c r="H2490" s="96"/>
      <c r="I2490" s="96"/>
      <c r="J2490" s="97"/>
    </row>
    <row r="2491" spans="1:10" ht="12.6" x14ac:dyDescent="0.25">
      <c r="A2491" s="95"/>
      <c r="B2491" s="97"/>
      <c r="C2491" s="97"/>
      <c r="D2491" s="96"/>
      <c r="E2491" s="96"/>
      <c r="F2491" s="97"/>
      <c r="G2491" s="97"/>
      <c r="H2491" s="96"/>
      <c r="I2491" s="96"/>
      <c r="J2491" s="97"/>
    </row>
    <row r="2492" spans="1:10" ht="12.6" x14ac:dyDescent="0.25">
      <c r="A2492" s="95"/>
      <c r="B2492" s="97"/>
      <c r="C2492" s="97"/>
      <c r="D2492" s="96"/>
      <c r="E2492" s="96"/>
      <c r="F2492" s="97"/>
      <c r="G2492" s="97"/>
      <c r="H2492" s="96"/>
      <c r="I2492" s="96"/>
      <c r="J2492" s="97"/>
    </row>
    <row r="2493" spans="1:10" ht="12.6" x14ac:dyDescent="0.25">
      <c r="A2493" s="95"/>
      <c r="B2493" s="97"/>
      <c r="C2493" s="97"/>
      <c r="D2493" s="96"/>
      <c r="E2493" s="96"/>
      <c r="F2493" s="97"/>
      <c r="G2493" s="97"/>
      <c r="H2493" s="96"/>
      <c r="I2493" s="96"/>
      <c r="J2493" s="97"/>
    </row>
    <row r="2494" spans="1:10" ht="12.6" x14ac:dyDescent="0.25">
      <c r="A2494" s="95"/>
      <c r="B2494" s="97"/>
      <c r="C2494" s="97"/>
      <c r="D2494" s="96"/>
      <c r="E2494" s="96"/>
      <c r="F2494" s="97"/>
      <c r="G2494" s="97"/>
      <c r="H2494" s="96"/>
      <c r="I2494" s="96"/>
      <c r="J2494" s="97"/>
    </row>
    <row r="2495" spans="1:10" ht="12.6" x14ac:dyDescent="0.25">
      <c r="A2495" s="95"/>
      <c r="B2495" s="97"/>
      <c r="C2495" s="97"/>
      <c r="D2495" s="96"/>
      <c r="E2495" s="96"/>
      <c r="F2495" s="97"/>
      <c r="G2495" s="97"/>
      <c r="H2495" s="96"/>
      <c r="I2495" s="96"/>
      <c r="J2495" s="97"/>
    </row>
    <row r="2496" spans="1:10" ht="12.6" x14ac:dyDescent="0.25">
      <c r="A2496" s="95"/>
      <c r="B2496" s="97"/>
      <c r="C2496" s="97"/>
      <c r="D2496" s="96"/>
      <c r="E2496" s="96"/>
      <c r="F2496" s="97"/>
      <c r="G2496" s="97"/>
      <c r="H2496" s="96"/>
      <c r="I2496" s="96"/>
      <c r="J2496" s="97"/>
    </row>
    <row r="2497" spans="1:10" ht="12.6" x14ac:dyDescent="0.25">
      <c r="A2497" s="95"/>
      <c r="B2497" s="97"/>
      <c r="C2497" s="97"/>
      <c r="D2497" s="96"/>
      <c r="E2497" s="96"/>
      <c r="F2497" s="97"/>
      <c r="G2497" s="97"/>
      <c r="H2497" s="96"/>
      <c r="I2497" s="96"/>
      <c r="J2497" s="97"/>
    </row>
    <row r="2498" spans="1:10" ht="12.6" x14ac:dyDescent="0.25">
      <c r="A2498" s="95"/>
      <c r="B2498" s="97"/>
      <c r="C2498" s="97"/>
      <c r="D2498" s="96"/>
      <c r="E2498" s="96"/>
      <c r="F2498" s="97"/>
      <c r="G2498" s="97"/>
      <c r="H2498" s="96"/>
      <c r="I2498" s="96"/>
      <c r="J2498" s="97"/>
    </row>
    <row r="2499" spans="1:10" ht="12.6" x14ac:dyDescent="0.25">
      <c r="A2499" s="95"/>
      <c r="B2499" s="97"/>
      <c r="C2499" s="97"/>
      <c r="D2499" s="96"/>
      <c r="E2499" s="96"/>
      <c r="F2499" s="97"/>
      <c r="G2499" s="97"/>
      <c r="H2499" s="96"/>
      <c r="I2499" s="96"/>
      <c r="J2499" s="97"/>
    </row>
    <row r="2500" spans="1:10" ht="12.6" x14ac:dyDescent="0.25">
      <c r="A2500" s="95"/>
      <c r="B2500" s="97"/>
      <c r="C2500" s="97"/>
      <c r="D2500" s="96"/>
      <c r="E2500" s="96"/>
      <c r="F2500" s="97"/>
      <c r="G2500" s="97"/>
      <c r="H2500" s="96"/>
      <c r="I2500" s="96"/>
      <c r="J2500" s="97"/>
    </row>
    <row r="2501" spans="1:10" ht="12.6" x14ac:dyDescent="0.25">
      <c r="A2501" s="95"/>
      <c r="B2501" s="97"/>
      <c r="C2501" s="97"/>
      <c r="D2501" s="96"/>
      <c r="E2501" s="96"/>
      <c r="F2501" s="97"/>
      <c r="G2501" s="97"/>
      <c r="H2501" s="96"/>
      <c r="I2501" s="96"/>
      <c r="J2501" s="97"/>
    </row>
    <row r="2502" spans="1:10" ht="12.6" x14ac:dyDescent="0.25">
      <c r="A2502" s="95"/>
      <c r="B2502" s="97"/>
      <c r="C2502" s="97"/>
      <c r="D2502" s="96"/>
      <c r="E2502" s="96"/>
      <c r="F2502" s="97"/>
      <c r="G2502" s="97"/>
      <c r="H2502" s="96"/>
      <c r="I2502" s="96"/>
      <c r="J2502" s="97"/>
    </row>
    <row r="2503" spans="1:10" ht="12.6" x14ac:dyDescent="0.25">
      <c r="A2503" s="95"/>
      <c r="B2503" s="97"/>
      <c r="C2503" s="97"/>
      <c r="D2503" s="96"/>
      <c r="E2503" s="96"/>
      <c r="F2503" s="97"/>
      <c r="G2503" s="97"/>
      <c r="H2503" s="96"/>
      <c r="I2503" s="96"/>
      <c r="J2503" s="97"/>
    </row>
    <row r="2504" spans="1:10" ht="12.6" x14ac:dyDescent="0.25">
      <c r="A2504" s="95"/>
      <c r="B2504" s="97"/>
      <c r="C2504" s="97"/>
      <c r="D2504" s="96"/>
      <c r="E2504" s="96"/>
      <c r="F2504" s="97"/>
      <c r="G2504" s="97"/>
      <c r="H2504" s="96"/>
      <c r="I2504" s="96"/>
      <c r="J2504" s="97"/>
    </row>
    <row r="2505" spans="1:10" ht="12.6" x14ac:dyDescent="0.25">
      <c r="A2505" s="95"/>
      <c r="B2505" s="97"/>
      <c r="C2505" s="97"/>
      <c r="D2505" s="96"/>
      <c r="E2505" s="96"/>
      <c r="F2505" s="97"/>
      <c r="G2505" s="97"/>
      <c r="H2505" s="96"/>
      <c r="I2505" s="96"/>
      <c r="J2505" s="97"/>
    </row>
    <row r="2506" spans="1:10" ht="12.6" x14ac:dyDescent="0.25">
      <c r="A2506" s="95"/>
      <c r="B2506" s="97"/>
      <c r="C2506" s="97"/>
      <c r="D2506" s="96"/>
      <c r="E2506" s="96"/>
      <c r="F2506" s="97"/>
      <c r="G2506" s="97"/>
      <c r="H2506" s="96"/>
      <c r="I2506" s="96"/>
      <c r="J2506" s="97"/>
    </row>
    <row r="2507" spans="1:10" ht="12.6" x14ac:dyDescent="0.25">
      <c r="A2507" s="95"/>
      <c r="B2507" s="97"/>
      <c r="C2507" s="97"/>
      <c r="D2507" s="96"/>
      <c r="E2507" s="96"/>
      <c r="F2507" s="97"/>
      <c r="G2507" s="97"/>
      <c r="H2507" s="96"/>
      <c r="I2507" s="96"/>
      <c r="J2507" s="97"/>
    </row>
    <row r="2508" spans="1:10" ht="12.6" x14ac:dyDescent="0.25">
      <c r="A2508" s="95"/>
      <c r="B2508" s="97"/>
      <c r="C2508" s="97"/>
      <c r="D2508" s="96"/>
      <c r="E2508" s="96"/>
      <c r="F2508" s="97"/>
      <c r="G2508" s="97"/>
      <c r="H2508" s="96"/>
      <c r="I2508" s="96"/>
      <c r="J2508" s="97"/>
    </row>
    <row r="2509" spans="1:10" ht="12.6" x14ac:dyDescent="0.25">
      <c r="A2509" s="95"/>
      <c r="B2509" s="97"/>
      <c r="C2509" s="97"/>
      <c r="D2509" s="96"/>
      <c r="E2509" s="96"/>
      <c r="F2509" s="97"/>
      <c r="G2509" s="97"/>
      <c r="H2509" s="96"/>
      <c r="I2509" s="96"/>
      <c r="J2509" s="97"/>
    </row>
    <row r="2510" spans="1:10" ht="12.6" x14ac:dyDescent="0.25">
      <c r="A2510" s="95"/>
      <c r="B2510" s="97"/>
      <c r="C2510" s="97"/>
      <c r="D2510" s="96"/>
      <c r="E2510" s="96"/>
      <c r="F2510" s="97"/>
      <c r="G2510" s="97"/>
      <c r="H2510" s="96"/>
      <c r="I2510" s="96"/>
      <c r="J2510" s="97"/>
    </row>
    <row r="2511" spans="1:10" ht="12.6" x14ac:dyDescent="0.25">
      <c r="A2511" s="95"/>
      <c r="B2511" s="97"/>
      <c r="C2511" s="97"/>
      <c r="D2511" s="96"/>
      <c r="E2511" s="96"/>
      <c r="F2511" s="97"/>
      <c r="G2511" s="97"/>
      <c r="H2511" s="96"/>
      <c r="I2511" s="96"/>
      <c r="J2511" s="97"/>
    </row>
    <row r="2512" spans="1:10" ht="12.6" x14ac:dyDescent="0.25">
      <c r="A2512" s="95"/>
      <c r="B2512" s="97"/>
      <c r="C2512" s="97"/>
      <c r="D2512" s="96"/>
      <c r="E2512" s="96"/>
      <c r="F2512" s="97"/>
      <c r="G2512" s="97"/>
      <c r="H2512" s="96"/>
      <c r="I2512" s="96"/>
      <c r="J2512" s="97"/>
    </row>
    <row r="2513" spans="1:10" ht="12.6" x14ac:dyDescent="0.25">
      <c r="A2513" s="95"/>
      <c r="B2513" s="97"/>
      <c r="C2513" s="97"/>
      <c r="D2513" s="96"/>
      <c r="E2513" s="96"/>
      <c r="F2513" s="97"/>
      <c r="G2513" s="97"/>
      <c r="H2513" s="96"/>
      <c r="I2513" s="96"/>
      <c r="J2513" s="97"/>
    </row>
    <row r="2514" spans="1:10" ht="12.6" x14ac:dyDescent="0.25">
      <c r="A2514" s="95"/>
      <c r="B2514" s="97"/>
      <c r="C2514" s="97"/>
      <c r="D2514" s="96"/>
      <c r="E2514" s="96"/>
      <c r="F2514" s="97"/>
      <c r="G2514" s="97"/>
      <c r="H2514" s="96"/>
      <c r="I2514" s="96"/>
      <c r="J2514" s="97"/>
    </row>
    <row r="2515" spans="1:10" ht="12.6" x14ac:dyDescent="0.25">
      <c r="A2515" s="95"/>
      <c r="B2515" s="97"/>
      <c r="C2515" s="97"/>
      <c r="D2515" s="96"/>
      <c r="E2515" s="96"/>
      <c r="F2515" s="97"/>
      <c r="G2515" s="97"/>
      <c r="H2515" s="96"/>
      <c r="I2515" s="96"/>
      <c r="J2515" s="97"/>
    </row>
    <row r="2516" spans="1:10" ht="12.6" x14ac:dyDescent="0.25">
      <c r="A2516" s="95"/>
      <c r="B2516" s="97"/>
      <c r="C2516" s="97"/>
      <c r="D2516" s="96"/>
      <c r="E2516" s="96"/>
      <c r="F2516" s="97"/>
      <c r="G2516" s="97"/>
      <c r="H2516" s="96"/>
      <c r="I2516" s="96"/>
      <c r="J2516" s="97"/>
    </row>
    <row r="2517" spans="1:10" ht="12.6" x14ac:dyDescent="0.25">
      <c r="A2517" s="95"/>
      <c r="B2517" s="97"/>
      <c r="C2517" s="97"/>
      <c r="D2517" s="96"/>
      <c r="E2517" s="96"/>
      <c r="F2517" s="97"/>
      <c r="G2517" s="97"/>
      <c r="H2517" s="96"/>
      <c r="I2517" s="96"/>
      <c r="J2517" s="97"/>
    </row>
    <row r="2518" spans="1:10" ht="12.6" x14ac:dyDescent="0.25">
      <c r="A2518" s="95"/>
      <c r="B2518" s="97"/>
      <c r="C2518" s="97"/>
      <c r="D2518" s="96"/>
      <c r="E2518" s="96"/>
      <c r="F2518" s="97"/>
      <c r="G2518" s="97"/>
      <c r="H2518" s="96"/>
      <c r="I2518" s="96"/>
      <c r="J2518" s="97"/>
    </row>
    <row r="2519" spans="1:10" ht="12.6" x14ac:dyDescent="0.25">
      <c r="A2519" s="95"/>
      <c r="B2519" s="97"/>
      <c r="C2519" s="97"/>
      <c r="D2519" s="96"/>
      <c r="E2519" s="96"/>
      <c r="F2519" s="97"/>
      <c r="G2519" s="97"/>
      <c r="H2519" s="96"/>
      <c r="I2519" s="96"/>
      <c r="J2519" s="97"/>
    </row>
    <row r="2520" spans="1:10" ht="12.6" x14ac:dyDescent="0.25">
      <c r="A2520" s="95"/>
      <c r="B2520" s="97"/>
      <c r="C2520" s="97"/>
      <c r="D2520" s="96"/>
      <c r="E2520" s="96"/>
      <c r="F2520" s="97"/>
      <c r="G2520" s="97"/>
      <c r="H2520" s="96"/>
      <c r="I2520" s="96"/>
      <c r="J2520" s="97"/>
    </row>
    <row r="2521" spans="1:10" ht="12.6" x14ac:dyDescent="0.25">
      <c r="A2521" s="95"/>
      <c r="B2521" s="97"/>
      <c r="C2521" s="97"/>
      <c r="D2521" s="96"/>
      <c r="E2521" s="96"/>
      <c r="F2521" s="97"/>
      <c r="G2521" s="97"/>
      <c r="H2521" s="96"/>
      <c r="I2521" s="96"/>
      <c r="J2521" s="97"/>
    </row>
    <row r="2522" spans="1:10" ht="12.6" x14ac:dyDescent="0.25">
      <c r="A2522" s="95"/>
      <c r="B2522" s="97"/>
      <c r="C2522" s="97"/>
      <c r="D2522" s="96"/>
      <c r="E2522" s="96"/>
      <c r="F2522" s="97"/>
      <c r="G2522" s="97"/>
      <c r="H2522" s="96"/>
      <c r="I2522" s="96"/>
      <c r="J2522" s="97"/>
    </row>
    <row r="2523" spans="1:10" ht="12.6" x14ac:dyDescent="0.25">
      <c r="A2523" s="95"/>
      <c r="B2523" s="97"/>
      <c r="C2523" s="97"/>
      <c r="D2523" s="96"/>
      <c r="E2523" s="96"/>
      <c r="F2523" s="97"/>
      <c r="G2523" s="97"/>
      <c r="H2523" s="96"/>
      <c r="I2523" s="96"/>
      <c r="J2523" s="97"/>
    </row>
    <row r="2524" spans="1:10" ht="12.6" x14ac:dyDescent="0.25">
      <c r="A2524" s="95"/>
      <c r="B2524" s="97"/>
      <c r="C2524" s="97"/>
      <c r="D2524" s="96"/>
      <c r="E2524" s="96"/>
      <c r="F2524" s="97"/>
      <c r="G2524" s="97"/>
      <c r="H2524" s="96"/>
      <c r="I2524" s="96"/>
      <c r="J2524" s="97"/>
    </row>
    <row r="2525" spans="1:10" ht="12.6" x14ac:dyDescent="0.25">
      <c r="A2525" s="95"/>
      <c r="B2525" s="97"/>
      <c r="C2525" s="97"/>
      <c r="D2525" s="96"/>
      <c r="E2525" s="96"/>
      <c r="F2525" s="97"/>
      <c r="G2525" s="97"/>
      <c r="H2525" s="96"/>
      <c r="I2525" s="96"/>
      <c r="J2525" s="97"/>
    </row>
    <row r="2526" spans="1:10" ht="12.6" x14ac:dyDescent="0.25">
      <c r="A2526" s="95"/>
      <c r="B2526" s="97"/>
      <c r="C2526" s="97"/>
      <c r="D2526" s="96"/>
      <c r="E2526" s="96"/>
      <c r="F2526" s="97"/>
      <c r="G2526" s="97"/>
      <c r="H2526" s="96"/>
      <c r="I2526" s="96"/>
      <c r="J2526" s="97"/>
    </row>
    <row r="2527" spans="1:10" ht="12.6" x14ac:dyDescent="0.25">
      <c r="A2527" s="95"/>
      <c r="B2527" s="97"/>
      <c r="C2527" s="97"/>
      <c r="D2527" s="96"/>
      <c r="E2527" s="96"/>
      <c r="F2527" s="97"/>
      <c r="G2527" s="97"/>
      <c r="H2527" s="96"/>
      <c r="I2527" s="96"/>
      <c r="J2527" s="97"/>
    </row>
    <row r="2528" spans="1:10" ht="12.6" x14ac:dyDescent="0.25">
      <c r="A2528" s="95"/>
      <c r="B2528" s="97"/>
      <c r="C2528" s="97"/>
      <c r="D2528" s="96"/>
      <c r="E2528" s="96"/>
      <c r="F2528" s="97"/>
      <c r="G2528" s="97"/>
      <c r="H2528" s="96"/>
      <c r="I2528" s="96"/>
      <c r="J2528" s="97"/>
    </row>
    <row r="2529" spans="1:10" ht="12.6" x14ac:dyDescent="0.25">
      <c r="A2529" s="95"/>
      <c r="B2529" s="97"/>
      <c r="C2529" s="97"/>
      <c r="D2529" s="96"/>
      <c r="E2529" s="96"/>
      <c r="F2529" s="97"/>
      <c r="G2529" s="97"/>
      <c r="H2529" s="96"/>
      <c r="I2529" s="96"/>
      <c r="J2529" s="97"/>
    </row>
    <row r="2530" spans="1:10" ht="12.6" x14ac:dyDescent="0.25">
      <c r="A2530" s="95"/>
      <c r="B2530" s="97"/>
      <c r="C2530" s="97"/>
      <c r="D2530" s="96"/>
      <c r="E2530" s="96"/>
      <c r="F2530" s="97"/>
      <c r="G2530" s="97"/>
      <c r="H2530" s="96"/>
      <c r="I2530" s="96"/>
      <c r="J2530" s="97"/>
    </row>
    <row r="2531" spans="1:10" ht="12.6" x14ac:dyDescent="0.25">
      <c r="A2531" s="95"/>
      <c r="B2531" s="97"/>
      <c r="C2531" s="97"/>
      <c r="D2531" s="96"/>
      <c r="E2531" s="96"/>
      <c r="F2531" s="97"/>
      <c r="G2531" s="97"/>
      <c r="H2531" s="96"/>
      <c r="I2531" s="96"/>
      <c r="J2531" s="97"/>
    </row>
    <row r="2532" spans="1:10" ht="12.6" x14ac:dyDescent="0.25">
      <c r="A2532" s="95"/>
      <c r="B2532" s="97"/>
      <c r="C2532" s="97"/>
      <c r="D2532" s="96"/>
      <c r="E2532" s="96"/>
      <c r="F2532" s="97"/>
      <c r="G2532" s="97"/>
      <c r="H2532" s="96"/>
      <c r="I2532" s="96"/>
      <c r="J2532" s="97"/>
    </row>
    <row r="2533" spans="1:10" ht="12.6" x14ac:dyDescent="0.25">
      <c r="A2533" s="95"/>
      <c r="B2533" s="97"/>
      <c r="C2533" s="97"/>
      <c r="D2533" s="96"/>
      <c r="E2533" s="96"/>
      <c r="F2533" s="97"/>
      <c r="G2533" s="97"/>
      <c r="H2533" s="96"/>
      <c r="I2533" s="96"/>
      <c r="J2533" s="97"/>
    </row>
    <row r="2534" spans="1:10" ht="12.6" x14ac:dyDescent="0.25">
      <c r="A2534" s="95"/>
      <c r="B2534" s="97"/>
      <c r="C2534" s="97"/>
      <c r="D2534" s="96"/>
      <c r="E2534" s="96"/>
      <c r="F2534" s="97"/>
      <c r="G2534" s="97"/>
      <c r="H2534" s="96"/>
      <c r="I2534" s="96"/>
      <c r="J2534" s="97"/>
    </row>
    <row r="2535" spans="1:10" ht="12.6" x14ac:dyDescent="0.25">
      <c r="A2535" s="95"/>
      <c r="B2535" s="97"/>
      <c r="C2535" s="97"/>
      <c r="D2535" s="96"/>
      <c r="E2535" s="96"/>
      <c r="F2535" s="97"/>
      <c r="G2535" s="97"/>
      <c r="H2535" s="96"/>
      <c r="I2535" s="96"/>
      <c r="J2535" s="97"/>
    </row>
    <row r="2536" spans="1:10" ht="12.6" x14ac:dyDescent="0.25">
      <c r="A2536" s="95"/>
      <c r="B2536" s="97"/>
      <c r="C2536" s="97"/>
      <c r="D2536" s="96"/>
      <c r="E2536" s="96"/>
      <c r="F2536" s="97"/>
      <c r="G2536" s="97"/>
      <c r="H2536" s="96"/>
      <c r="I2536" s="96"/>
      <c r="J2536" s="97"/>
    </row>
    <row r="2537" spans="1:10" ht="12.6" x14ac:dyDescent="0.25">
      <c r="A2537" s="95"/>
      <c r="B2537" s="97"/>
      <c r="C2537" s="97"/>
      <c r="D2537" s="96"/>
      <c r="E2537" s="96"/>
      <c r="F2537" s="97"/>
      <c r="G2537" s="97"/>
      <c r="H2537" s="96"/>
      <c r="I2537" s="96"/>
      <c r="J2537" s="97"/>
    </row>
    <row r="2538" spans="1:10" ht="12.6" x14ac:dyDescent="0.25">
      <c r="A2538" s="95"/>
      <c r="B2538" s="97"/>
      <c r="C2538" s="97"/>
      <c r="D2538" s="96"/>
      <c r="E2538" s="96"/>
      <c r="F2538" s="97"/>
      <c r="G2538" s="97"/>
      <c r="H2538" s="96"/>
      <c r="I2538" s="96"/>
      <c r="J2538" s="97"/>
    </row>
    <row r="2539" spans="1:10" ht="12.6" x14ac:dyDescent="0.25">
      <c r="A2539" s="95"/>
      <c r="B2539" s="97"/>
      <c r="C2539" s="97"/>
      <c r="D2539" s="96"/>
      <c r="E2539" s="96"/>
      <c r="F2539" s="97"/>
      <c r="G2539" s="97"/>
      <c r="H2539" s="96"/>
      <c r="I2539" s="96"/>
      <c r="J2539" s="97"/>
    </row>
    <row r="2540" spans="1:10" ht="12.6" x14ac:dyDescent="0.25">
      <c r="A2540" s="95"/>
      <c r="B2540" s="97"/>
      <c r="C2540" s="97"/>
      <c r="D2540" s="96"/>
      <c r="E2540" s="96"/>
      <c r="F2540" s="97"/>
      <c r="G2540" s="97"/>
      <c r="H2540" s="96"/>
      <c r="I2540" s="96"/>
      <c r="J2540" s="97"/>
    </row>
    <row r="2541" spans="1:10" ht="12.6" x14ac:dyDescent="0.25">
      <c r="A2541" s="95"/>
      <c r="B2541" s="97"/>
      <c r="C2541" s="97"/>
      <c r="D2541" s="96"/>
      <c r="E2541" s="96"/>
      <c r="F2541" s="97"/>
      <c r="G2541" s="97"/>
      <c r="H2541" s="96"/>
      <c r="I2541" s="96"/>
      <c r="J2541" s="97"/>
    </row>
    <row r="2542" spans="1:10" ht="12.6" x14ac:dyDescent="0.25">
      <c r="A2542" s="95"/>
      <c r="B2542" s="97"/>
      <c r="C2542" s="97"/>
      <c r="D2542" s="96"/>
      <c r="E2542" s="96"/>
      <c r="F2542" s="97"/>
      <c r="G2542" s="97"/>
      <c r="H2542" s="96"/>
      <c r="I2542" s="96"/>
      <c r="J2542" s="97"/>
    </row>
    <row r="2543" spans="1:10" ht="12.6" x14ac:dyDescent="0.25">
      <c r="A2543" s="95"/>
      <c r="B2543" s="97"/>
      <c r="C2543" s="97"/>
      <c r="D2543" s="96"/>
      <c r="E2543" s="96"/>
      <c r="F2543" s="97"/>
      <c r="G2543" s="97"/>
      <c r="H2543" s="96"/>
      <c r="I2543" s="96"/>
      <c r="J2543" s="97"/>
    </row>
    <row r="2544" spans="1:10" ht="12.6" x14ac:dyDescent="0.25">
      <c r="A2544" s="95"/>
      <c r="B2544" s="97"/>
      <c r="C2544" s="97"/>
      <c r="D2544" s="96"/>
      <c r="E2544" s="96"/>
      <c r="F2544" s="97"/>
      <c r="G2544" s="97"/>
      <c r="H2544" s="96"/>
      <c r="I2544" s="96"/>
      <c r="J2544" s="97"/>
    </row>
    <row r="2545" spans="1:10" ht="12.6" x14ac:dyDescent="0.25">
      <c r="A2545" s="95"/>
      <c r="B2545" s="97"/>
      <c r="C2545" s="97"/>
      <c r="D2545" s="96"/>
      <c r="E2545" s="96"/>
      <c r="F2545" s="97"/>
      <c r="G2545" s="97"/>
      <c r="H2545" s="96"/>
      <c r="I2545" s="96"/>
      <c r="J2545" s="97"/>
    </row>
    <row r="2546" spans="1:10" ht="12.6" x14ac:dyDescent="0.25">
      <c r="A2546" s="95"/>
      <c r="B2546" s="97"/>
      <c r="C2546" s="97"/>
      <c r="D2546" s="96"/>
      <c r="E2546" s="96"/>
      <c r="F2546" s="97"/>
      <c r="G2546" s="97"/>
      <c r="H2546" s="96"/>
      <c r="I2546" s="96"/>
      <c r="J2546" s="97"/>
    </row>
    <row r="2547" spans="1:10" ht="12.6" x14ac:dyDescent="0.25">
      <c r="A2547" s="95"/>
      <c r="B2547" s="97"/>
      <c r="C2547" s="97"/>
      <c r="D2547" s="96"/>
      <c r="E2547" s="96"/>
      <c r="F2547" s="97"/>
      <c r="G2547" s="97"/>
      <c r="H2547" s="96"/>
      <c r="I2547" s="96"/>
      <c r="J2547" s="97"/>
    </row>
    <row r="2548" spans="1:10" ht="12.6" x14ac:dyDescent="0.25">
      <c r="A2548" s="95"/>
      <c r="B2548" s="97"/>
      <c r="C2548" s="97"/>
      <c r="D2548" s="96"/>
      <c r="E2548" s="96"/>
      <c r="F2548" s="97"/>
      <c r="G2548" s="97"/>
      <c r="H2548" s="96"/>
      <c r="I2548" s="96"/>
      <c r="J2548" s="97"/>
    </row>
    <row r="2549" spans="1:10" ht="12.6" x14ac:dyDescent="0.25">
      <c r="A2549" s="95"/>
      <c r="B2549" s="97"/>
      <c r="C2549" s="97"/>
      <c r="D2549" s="96"/>
      <c r="E2549" s="96"/>
      <c r="F2549" s="97"/>
      <c r="G2549" s="97"/>
      <c r="H2549" s="96"/>
      <c r="I2549" s="96"/>
      <c r="J2549" s="97"/>
    </row>
    <row r="2550" spans="1:10" ht="12.6" x14ac:dyDescent="0.25">
      <c r="A2550" s="95"/>
      <c r="B2550" s="97"/>
      <c r="C2550" s="97"/>
      <c r="D2550" s="96"/>
      <c r="E2550" s="96"/>
      <c r="F2550" s="97"/>
      <c r="G2550" s="97"/>
      <c r="H2550" s="96"/>
      <c r="I2550" s="96"/>
      <c r="J2550" s="97"/>
    </row>
    <row r="2551" spans="1:10" ht="12.6" x14ac:dyDescent="0.25">
      <c r="A2551" s="95"/>
      <c r="B2551" s="97"/>
      <c r="C2551" s="97"/>
      <c r="D2551" s="96"/>
      <c r="E2551" s="96"/>
      <c r="F2551" s="97"/>
      <c r="G2551" s="97"/>
      <c r="H2551" s="96"/>
      <c r="I2551" s="96"/>
      <c r="J2551" s="97"/>
    </row>
    <row r="2552" spans="1:10" ht="12.6" x14ac:dyDescent="0.25">
      <c r="A2552" s="95"/>
      <c r="B2552" s="97"/>
      <c r="C2552" s="97"/>
      <c r="D2552" s="96"/>
      <c r="E2552" s="96"/>
      <c r="F2552" s="97"/>
      <c r="G2552" s="97"/>
      <c r="H2552" s="96"/>
      <c r="I2552" s="96"/>
      <c r="J2552" s="97"/>
    </row>
    <row r="2553" spans="1:10" ht="12.6" x14ac:dyDescent="0.25">
      <c r="A2553" s="95"/>
      <c r="B2553" s="97"/>
      <c r="C2553" s="97"/>
      <c r="D2553" s="96"/>
      <c r="E2553" s="96"/>
      <c r="F2553" s="97"/>
      <c r="G2553" s="97"/>
      <c r="H2553" s="96"/>
      <c r="I2553" s="96"/>
      <c r="J2553" s="97"/>
    </row>
    <row r="2554" spans="1:10" ht="12.6" x14ac:dyDescent="0.25">
      <c r="A2554" s="95"/>
      <c r="B2554" s="97"/>
      <c r="C2554" s="97"/>
      <c r="D2554" s="96"/>
      <c r="E2554" s="96"/>
      <c r="F2554" s="97"/>
      <c r="G2554" s="97"/>
      <c r="H2554" s="96"/>
      <c r="I2554" s="96"/>
      <c r="J2554" s="97"/>
    </row>
    <row r="2555" spans="1:10" ht="12.6" x14ac:dyDescent="0.25">
      <c r="A2555" s="95"/>
      <c r="B2555" s="97"/>
      <c r="C2555" s="97"/>
      <c r="D2555" s="96"/>
      <c r="E2555" s="96"/>
      <c r="F2555" s="97"/>
      <c r="G2555" s="97"/>
      <c r="H2555" s="96"/>
      <c r="I2555" s="96"/>
      <c r="J2555" s="97"/>
    </row>
    <row r="2556" spans="1:10" ht="12.6" x14ac:dyDescent="0.25">
      <c r="A2556" s="95"/>
      <c r="B2556" s="97"/>
      <c r="C2556" s="97"/>
      <c r="D2556" s="96"/>
      <c r="E2556" s="96"/>
      <c r="F2556" s="97"/>
      <c r="G2556" s="97"/>
      <c r="H2556" s="96"/>
      <c r="I2556" s="96"/>
      <c r="J2556" s="97"/>
    </row>
    <row r="2557" spans="1:10" ht="12.6" x14ac:dyDescent="0.25">
      <c r="A2557" s="95"/>
      <c r="B2557" s="97"/>
      <c r="C2557" s="97"/>
      <c r="D2557" s="96"/>
      <c r="E2557" s="96"/>
      <c r="F2557" s="97"/>
      <c r="G2557" s="97"/>
      <c r="H2557" s="96"/>
      <c r="I2557" s="96"/>
      <c r="J2557" s="97"/>
    </row>
    <row r="2558" spans="1:10" ht="12.6" x14ac:dyDescent="0.25">
      <c r="A2558" s="95"/>
      <c r="B2558" s="97"/>
      <c r="C2558" s="97"/>
      <c r="D2558" s="96"/>
      <c r="E2558" s="96"/>
      <c r="F2558" s="97"/>
      <c r="G2558" s="97"/>
      <c r="H2558" s="96"/>
      <c r="I2558" s="96"/>
      <c r="J2558" s="97"/>
    </row>
    <row r="2559" spans="1:10" ht="12.6" x14ac:dyDescent="0.25">
      <c r="A2559" s="95"/>
      <c r="B2559" s="97"/>
      <c r="C2559" s="97"/>
      <c r="D2559" s="96"/>
      <c r="E2559" s="96"/>
      <c r="F2559" s="97"/>
      <c r="G2559" s="97"/>
      <c r="H2559" s="96"/>
      <c r="I2559" s="96"/>
      <c r="J2559" s="97"/>
    </row>
    <row r="2560" spans="1:10" ht="12.6" x14ac:dyDescent="0.25">
      <c r="A2560" s="95"/>
      <c r="B2560" s="97"/>
      <c r="C2560" s="97"/>
      <c r="D2560" s="96"/>
      <c r="E2560" s="96"/>
      <c r="F2560" s="97"/>
      <c r="G2560" s="97"/>
      <c r="H2560" s="96"/>
      <c r="I2560" s="96"/>
      <c r="J2560" s="97"/>
    </row>
    <row r="2561" spans="1:10" ht="12.6" x14ac:dyDescent="0.25">
      <c r="A2561" s="95"/>
      <c r="B2561" s="97"/>
      <c r="C2561" s="97"/>
      <c r="D2561" s="96"/>
      <c r="E2561" s="96"/>
      <c r="F2561" s="97"/>
      <c r="G2561" s="97"/>
      <c r="H2561" s="96"/>
      <c r="I2561" s="96"/>
      <c r="J2561" s="97"/>
    </row>
    <row r="2562" spans="1:10" ht="12.6" x14ac:dyDescent="0.25">
      <c r="A2562" s="95"/>
      <c r="B2562" s="97"/>
      <c r="C2562" s="97"/>
      <c r="D2562" s="96"/>
      <c r="E2562" s="96"/>
      <c r="F2562" s="97"/>
      <c r="G2562" s="97"/>
      <c r="H2562" s="96"/>
      <c r="I2562" s="96"/>
      <c r="J2562" s="97"/>
    </row>
    <row r="2563" spans="1:10" ht="12.6" x14ac:dyDescent="0.25">
      <c r="A2563" s="95"/>
      <c r="B2563" s="97"/>
      <c r="C2563" s="97"/>
      <c r="D2563" s="96"/>
      <c r="E2563" s="96"/>
      <c r="F2563" s="97"/>
      <c r="G2563" s="97"/>
      <c r="H2563" s="96"/>
      <c r="I2563" s="96"/>
      <c r="J2563" s="97"/>
    </row>
    <row r="2564" spans="1:10" ht="12.6" x14ac:dyDescent="0.25">
      <c r="A2564" s="95"/>
      <c r="B2564" s="97"/>
      <c r="C2564" s="97"/>
      <c r="D2564" s="96"/>
      <c r="E2564" s="96"/>
      <c r="F2564" s="97"/>
      <c r="G2564" s="97"/>
      <c r="H2564" s="96"/>
      <c r="I2564" s="96"/>
      <c r="J2564" s="97"/>
    </row>
    <row r="2565" spans="1:10" ht="12.6" x14ac:dyDescent="0.25">
      <c r="A2565" s="95"/>
      <c r="B2565" s="97"/>
      <c r="C2565" s="97"/>
      <c r="D2565" s="96"/>
      <c r="E2565" s="96"/>
      <c r="F2565" s="97"/>
      <c r="G2565" s="97"/>
      <c r="H2565" s="96"/>
      <c r="I2565" s="96"/>
      <c r="J2565" s="97"/>
    </row>
    <row r="2566" spans="1:10" ht="12.6" x14ac:dyDescent="0.25">
      <c r="A2566" s="95"/>
      <c r="B2566" s="97"/>
      <c r="C2566" s="97"/>
      <c r="D2566" s="96"/>
      <c r="E2566" s="96"/>
      <c r="F2566" s="97"/>
      <c r="G2566" s="97"/>
      <c r="H2566" s="96"/>
      <c r="I2566" s="96"/>
      <c r="J2566" s="97"/>
    </row>
    <row r="2567" spans="1:10" ht="12.6" x14ac:dyDescent="0.25">
      <c r="A2567" s="95"/>
      <c r="B2567" s="97"/>
      <c r="C2567" s="97"/>
      <c r="D2567" s="96"/>
      <c r="E2567" s="96"/>
      <c r="F2567" s="97"/>
      <c r="G2567" s="97"/>
      <c r="H2567" s="96"/>
      <c r="I2567" s="96"/>
      <c r="J2567" s="97"/>
    </row>
    <row r="2568" spans="1:10" ht="12.6" x14ac:dyDescent="0.25">
      <c r="A2568" s="95"/>
      <c r="B2568" s="97"/>
      <c r="C2568" s="97"/>
      <c r="D2568" s="96"/>
      <c r="E2568" s="96"/>
      <c r="F2568" s="97"/>
      <c r="G2568" s="97"/>
      <c r="H2568" s="96"/>
      <c r="I2568" s="96"/>
      <c r="J2568" s="97"/>
    </row>
    <row r="2569" spans="1:10" ht="12.6" x14ac:dyDescent="0.25">
      <c r="A2569" s="95"/>
      <c r="B2569" s="97"/>
      <c r="C2569" s="97"/>
      <c r="D2569" s="96"/>
      <c r="E2569" s="96"/>
      <c r="F2569" s="97"/>
      <c r="G2569" s="97"/>
      <c r="H2569" s="96"/>
      <c r="I2569" s="96"/>
      <c r="J2569" s="97"/>
    </row>
    <row r="2570" spans="1:10" ht="12.6" x14ac:dyDescent="0.25">
      <c r="A2570" s="95"/>
      <c r="B2570" s="97"/>
      <c r="C2570" s="97"/>
      <c r="D2570" s="96"/>
      <c r="E2570" s="96"/>
      <c r="F2570" s="97"/>
      <c r="G2570" s="97"/>
      <c r="H2570" s="96"/>
      <c r="I2570" s="96"/>
      <c r="J2570" s="97"/>
    </row>
    <row r="2571" spans="1:10" ht="12.6" x14ac:dyDescent="0.25">
      <c r="A2571" s="95"/>
      <c r="B2571" s="97"/>
      <c r="C2571" s="97"/>
      <c r="D2571" s="96"/>
      <c r="E2571" s="96"/>
      <c r="F2571" s="97"/>
      <c r="G2571" s="97"/>
      <c r="H2571" s="96"/>
      <c r="I2571" s="96"/>
      <c r="J2571" s="97"/>
    </row>
    <row r="2572" spans="1:10" ht="12.6" x14ac:dyDescent="0.25">
      <c r="A2572" s="95"/>
      <c r="B2572" s="97"/>
      <c r="C2572" s="97"/>
      <c r="D2572" s="96"/>
      <c r="E2572" s="96"/>
      <c r="F2572" s="97"/>
      <c r="G2572" s="97"/>
      <c r="H2572" s="96"/>
      <c r="I2572" s="96"/>
      <c r="J2572" s="97"/>
    </row>
    <row r="2573" spans="1:10" ht="12.6" x14ac:dyDescent="0.25">
      <c r="A2573" s="95"/>
      <c r="B2573" s="97"/>
      <c r="C2573" s="97"/>
      <c r="D2573" s="96"/>
      <c r="E2573" s="96"/>
      <c r="F2573" s="97"/>
      <c r="G2573" s="97"/>
      <c r="H2573" s="96"/>
      <c r="I2573" s="96"/>
      <c r="J2573" s="97"/>
    </row>
    <row r="2574" spans="1:10" ht="12.6" x14ac:dyDescent="0.25">
      <c r="A2574" s="95"/>
      <c r="B2574" s="97"/>
      <c r="C2574" s="97"/>
      <c r="D2574" s="96"/>
      <c r="E2574" s="96"/>
      <c r="F2574" s="97"/>
      <c r="G2574" s="97"/>
      <c r="H2574" s="96"/>
      <c r="I2574" s="96"/>
      <c r="J2574" s="97"/>
    </row>
    <row r="2575" spans="1:10" ht="12.6" x14ac:dyDescent="0.25">
      <c r="A2575" s="95"/>
      <c r="B2575" s="97"/>
      <c r="C2575" s="97"/>
      <c r="D2575" s="96"/>
      <c r="E2575" s="96"/>
      <c r="F2575" s="97"/>
      <c r="G2575" s="97"/>
      <c r="H2575" s="96"/>
      <c r="I2575" s="96"/>
      <c r="J2575" s="97"/>
    </row>
    <row r="2576" spans="1:10" ht="12.6" x14ac:dyDescent="0.25">
      <c r="A2576" s="95"/>
      <c r="B2576" s="97"/>
      <c r="C2576" s="97"/>
      <c r="D2576" s="96"/>
      <c r="E2576" s="96"/>
      <c r="F2576" s="97"/>
      <c r="G2576" s="97"/>
      <c r="H2576" s="96"/>
      <c r="I2576" s="96"/>
      <c r="J2576" s="97"/>
    </row>
    <row r="2577" spans="1:10" ht="12.6" x14ac:dyDescent="0.25">
      <c r="A2577" s="95"/>
      <c r="B2577" s="97"/>
      <c r="C2577" s="97"/>
      <c r="D2577" s="96"/>
      <c r="E2577" s="96"/>
      <c r="F2577" s="97"/>
      <c r="G2577" s="97"/>
      <c r="H2577" s="96"/>
      <c r="I2577" s="96"/>
      <c r="J2577" s="97"/>
    </row>
    <row r="2578" spans="1:10" ht="12.6" x14ac:dyDescent="0.25">
      <c r="A2578" s="95"/>
      <c r="B2578" s="97"/>
      <c r="C2578" s="97"/>
      <c r="D2578" s="96"/>
      <c r="E2578" s="96"/>
      <c r="F2578" s="97"/>
      <c r="G2578" s="97"/>
      <c r="H2578" s="96"/>
      <c r="I2578" s="96"/>
      <c r="J2578" s="97"/>
    </row>
    <row r="2579" spans="1:10" ht="12.6" x14ac:dyDescent="0.25">
      <c r="A2579" s="95"/>
      <c r="B2579" s="97"/>
      <c r="C2579" s="97"/>
      <c r="D2579" s="96"/>
      <c r="E2579" s="96"/>
      <c r="F2579" s="97"/>
      <c r="G2579" s="97"/>
      <c r="H2579" s="96"/>
      <c r="I2579" s="96"/>
      <c r="J2579" s="97"/>
    </row>
    <row r="2580" spans="1:10" ht="12.6" x14ac:dyDescent="0.25">
      <c r="A2580" s="95"/>
      <c r="B2580" s="97"/>
      <c r="C2580" s="97"/>
      <c r="D2580" s="96"/>
      <c r="E2580" s="96"/>
      <c r="F2580" s="97"/>
      <c r="G2580" s="97"/>
      <c r="H2580" s="96"/>
      <c r="I2580" s="96"/>
      <c r="J2580" s="97"/>
    </row>
    <row r="2581" spans="1:10" ht="12.6" x14ac:dyDescent="0.25">
      <c r="A2581" s="95"/>
      <c r="B2581" s="97"/>
      <c r="C2581" s="97"/>
      <c r="D2581" s="96"/>
      <c r="E2581" s="96"/>
      <c r="F2581" s="97"/>
      <c r="G2581" s="97"/>
      <c r="H2581" s="96"/>
      <c r="I2581" s="96"/>
      <c r="J2581" s="97"/>
    </row>
    <row r="2582" spans="1:10" ht="12.6" x14ac:dyDescent="0.25">
      <c r="A2582" s="95"/>
      <c r="B2582" s="97"/>
      <c r="C2582" s="97"/>
      <c r="D2582" s="96"/>
      <c r="E2582" s="96"/>
      <c r="F2582" s="97"/>
      <c r="G2582" s="97"/>
      <c r="H2582" s="96"/>
      <c r="I2582" s="96"/>
      <c r="J2582" s="97"/>
    </row>
    <row r="2583" spans="1:10" ht="12.6" x14ac:dyDescent="0.25">
      <c r="A2583" s="95"/>
      <c r="B2583" s="97"/>
      <c r="C2583" s="97"/>
      <c r="D2583" s="96"/>
      <c r="E2583" s="96"/>
      <c r="F2583" s="97"/>
      <c r="G2583" s="97"/>
      <c r="H2583" s="96"/>
      <c r="I2583" s="96"/>
      <c r="J2583" s="97"/>
    </row>
    <row r="2584" spans="1:10" ht="12.6" x14ac:dyDescent="0.25">
      <c r="A2584" s="95"/>
      <c r="B2584" s="97"/>
      <c r="C2584" s="97"/>
      <c r="D2584" s="96"/>
      <c r="E2584" s="96"/>
      <c r="F2584" s="97"/>
      <c r="G2584" s="97"/>
      <c r="H2584" s="96"/>
      <c r="I2584" s="96"/>
      <c r="J2584" s="97"/>
    </row>
    <row r="2585" spans="1:10" ht="12.6" x14ac:dyDescent="0.25">
      <c r="A2585" s="95"/>
      <c r="B2585" s="97"/>
      <c r="C2585" s="97"/>
      <c r="D2585" s="96"/>
      <c r="E2585" s="96"/>
      <c r="F2585" s="97"/>
      <c r="G2585" s="97"/>
      <c r="H2585" s="96"/>
      <c r="I2585" s="96"/>
      <c r="J2585" s="97"/>
    </row>
    <row r="2586" spans="1:10" ht="12.6" x14ac:dyDescent="0.25">
      <c r="A2586" s="95"/>
      <c r="B2586" s="97"/>
      <c r="C2586" s="97"/>
      <c r="D2586" s="96"/>
      <c r="E2586" s="96"/>
      <c r="F2586" s="97"/>
      <c r="G2586" s="97"/>
      <c r="H2586" s="96"/>
      <c r="I2586" s="96"/>
      <c r="J2586" s="97"/>
    </row>
    <row r="2587" spans="1:10" ht="12.6" x14ac:dyDescent="0.25">
      <c r="A2587" s="95"/>
      <c r="B2587" s="97"/>
      <c r="C2587" s="97"/>
      <c r="D2587" s="96"/>
      <c r="E2587" s="96"/>
      <c r="F2587" s="97"/>
      <c r="G2587" s="97"/>
      <c r="H2587" s="96"/>
      <c r="I2587" s="96"/>
      <c r="J2587" s="97"/>
    </row>
    <row r="2588" spans="1:10" ht="12.6" x14ac:dyDescent="0.25">
      <c r="A2588" s="95"/>
      <c r="B2588" s="97"/>
      <c r="C2588" s="97"/>
      <c r="D2588" s="96"/>
      <c r="E2588" s="96"/>
      <c r="F2588" s="97"/>
      <c r="G2588" s="97"/>
      <c r="H2588" s="96"/>
      <c r="I2588" s="96"/>
      <c r="J2588" s="97"/>
    </row>
    <row r="2589" spans="1:10" ht="12.6" x14ac:dyDescent="0.25">
      <c r="A2589" s="95"/>
      <c r="B2589" s="97"/>
      <c r="C2589" s="97"/>
      <c r="D2589" s="96"/>
      <c r="E2589" s="96"/>
      <c r="F2589" s="97"/>
      <c r="G2589" s="97"/>
      <c r="H2589" s="96"/>
      <c r="I2589" s="96"/>
      <c r="J2589" s="97"/>
    </row>
    <row r="2590" spans="1:10" ht="12.6" x14ac:dyDescent="0.25">
      <c r="A2590" s="95"/>
      <c r="B2590" s="97"/>
      <c r="C2590" s="97"/>
      <c r="D2590" s="96"/>
      <c r="E2590" s="96"/>
      <c r="F2590" s="97"/>
      <c r="G2590" s="97"/>
      <c r="H2590" s="96"/>
      <c r="I2590" s="96"/>
      <c r="J2590" s="97"/>
    </row>
    <row r="2591" spans="1:10" ht="12.6" x14ac:dyDescent="0.25">
      <c r="A2591" s="95"/>
      <c r="B2591" s="97"/>
      <c r="C2591" s="97"/>
      <c r="D2591" s="96"/>
      <c r="E2591" s="96"/>
      <c r="F2591" s="97"/>
      <c r="G2591" s="97"/>
      <c r="H2591" s="96"/>
      <c r="I2591" s="96"/>
      <c r="J2591" s="97"/>
    </row>
    <row r="2592" spans="1:10" ht="12.6" x14ac:dyDescent="0.25">
      <c r="A2592" s="95"/>
      <c r="B2592" s="97"/>
      <c r="C2592" s="97"/>
      <c r="D2592" s="96"/>
      <c r="E2592" s="96"/>
      <c r="F2592" s="97"/>
      <c r="G2592" s="97"/>
      <c r="H2592" s="96"/>
      <c r="I2592" s="96"/>
      <c r="J2592" s="97"/>
    </row>
    <row r="2593" spans="1:10" ht="12.6" x14ac:dyDescent="0.25">
      <c r="A2593" s="95"/>
      <c r="B2593" s="97"/>
      <c r="C2593" s="97"/>
      <c r="D2593" s="96"/>
      <c r="E2593" s="96"/>
      <c r="F2593" s="97"/>
      <c r="G2593" s="97"/>
      <c r="H2593" s="96"/>
      <c r="I2593" s="96"/>
      <c r="J2593" s="97"/>
    </row>
    <row r="2594" spans="1:10" ht="12.6" x14ac:dyDescent="0.25">
      <c r="A2594" s="95"/>
      <c r="B2594" s="97"/>
      <c r="C2594" s="97"/>
      <c r="D2594" s="96"/>
      <c r="E2594" s="96"/>
      <c r="F2594" s="97"/>
      <c r="G2594" s="97"/>
      <c r="H2594" s="96"/>
      <c r="I2594" s="96"/>
      <c r="J2594" s="97"/>
    </row>
    <row r="2595" spans="1:10" ht="12.6" x14ac:dyDescent="0.25">
      <c r="A2595" s="95"/>
      <c r="B2595" s="97"/>
      <c r="C2595" s="97"/>
      <c r="D2595" s="96"/>
      <c r="E2595" s="96"/>
      <c r="F2595" s="97"/>
      <c r="G2595" s="97"/>
      <c r="H2595" s="96"/>
      <c r="I2595" s="96"/>
      <c r="J2595" s="97"/>
    </row>
    <row r="2596" spans="1:10" ht="12.6" x14ac:dyDescent="0.25">
      <c r="A2596" s="95"/>
      <c r="B2596" s="97"/>
      <c r="C2596" s="97"/>
      <c r="D2596" s="96"/>
      <c r="E2596" s="96"/>
      <c r="F2596" s="97"/>
      <c r="G2596" s="97"/>
      <c r="H2596" s="96"/>
      <c r="I2596" s="96"/>
      <c r="J2596" s="97"/>
    </row>
    <row r="2597" spans="1:10" ht="12.6" x14ac:dyDescent="0.25">
      <c r="A2597" s="95"/>
      <c r="B2597" s="97"/>
      <c r="C2597" s="97"/>
      <c r="D2597" s="96"/>
      <c r="E2597" s="96"/>
      <c r="F2597" s="97"/>
      <c r="G2597" s="97"/>
      <c r="H2597" s="96"/>
      <c r="I2597" s="96"/>
      <c r="J2597" s="97"/>
    </row>
    <row r="2598" spans="1:10" ht="12.6" x14ac:dyDescent="0.25">
      <c r="A2598" s="95"/>
      <c r="B2598" s="97"/>
      <c r="C2598" s="97"/>
      <c r="D2598" s="96"/>
      <c r="E2598" s="96"/>
      <c r="F2598" s="97"/>
      <c r="G2598" s="97"/>
      <c r="H2598" s="96"/>
      <c r="I2598" s="96"/>
      <c r="J2598" s="97"/>
    </row>
    <row r="2599" spans="1:10" ht="12.6" x14ac:dyDescent="0.25">
      <c r="A2599" s="95"/>
      <c r="B2599" s="97"/>
      <c r="C2599" s="97"/>
      <c r="D2599" s="96"/>
      <c r="E2599" s="96"/>
      <c r="F2599" s="97"/>
      <c r="G2599" s="97"/>
      <c r="H2599" s="96"/>
      <c r="I2599" s="96"/>
      <c r="J2599" s="97"/>
    </row>
    <row r="2600" spans="1:10" ht="12.6" x14ac:dyDescent="0.25">
      <c r="A2600" s="95"/>
      <c r="B2600" s="97"/>
      <c r="C2600" s="97"/>
      <c r="D2600" s="96"/>
      <c r="E2600" s="96"/>
      <c r="F2600" s="97"/>
      <c r="G2600" s="97"/>
      <c r="H2600" s="96"/>
      <c r="I2600" s="96"/>
      <c r="J2600" s="97"/>
    </row>
    <row r="2601" spans="1:10" ht="12.6" x14ac:dyDescent="0.25">
      <c r="A2601" s="95"/>
      <c r="B2601" s="97"/>
      <c r="C2601" s="97"/>
      <c r="D2601" s="96"/>
      <c r="E2601" s="96"/>
      <c r="F2601" s="97"/>
      <c r="G2601" s="97"/>
      <c r="H2601" s="96"/>
      <c r="I2601" s="96"/>
      <c r="J2601" s="97"/>
    </row>
    <row r="2602" spans="1:10" ht="12.6" x14ac:dyDescent="0.25">
      <c r="A2602" s="95"/>
      <c r="B2602" s="97"/>
      <c r="C2602" s="97"/>
      <c r="D2602" s="96"/>
      <c r="E2602" s="96"/>
      <c r="F2602" s="97"/>
      <c r="G2602" s="97"/>
      <c r="H2602" s="96"/>
      <c r="I2602" s="96"/>
      <c r="J2602" s="97"/>
    </row>
    <row r="2603" spans="1:10" ht="12.6" x14ac:dyDescent="0.25">
      <c r="A2603" s="95"/>
      <c r="B2603" s="97"/>
      <c r="C2603" s="97"/>
      <c r="D2603" s="96"/>
      <c r="E2603" s="96"/>
      <c r="F2603" s="97"/>
      <c r="G2603" s="97"/>
      <c r="H2603" s="96"/>
      <c r="I2603" s="96"/>
      <c r="J2603" s="97"/>
    </row>
    <row r="2604" spans="1:10" ht="12.6" x14ac:dyDescent="0.25">
      <c r="A2604" s="95"/>
      <c r="B2604" s="97"/>
      <c r="C2604" s="97"/>
      <c r="D2604" s="96"/>
      <c r="E2604" s="96"/>
      <c r="F2604" s="97"/>
      <c r="G2604" s="97"/>
      <c r="H2604" s="96"/>
      <c r="I2604" s="96"/>
      <c r="J2604" s="97"/>
    </row>
    <row r="2605" spans="1:10" ht="12.6" x14ac:dyDescent="0.25">
      <c r="A2605" s="95"/>
      <c r="B2605" s="97"/>
      <c r="C2605" s="97"/>
      <c r="D2605" s="96"/>
      <c r="E2605" s="96"/>
      <c r="F2605" s="97"/>
      <c r="G2605" s="97"/>
      <c r="H2605" s="96"/>
      <c r="I2605" s="96"/>
      <c r="J2605" s="97"/>
    </row>
    <row r="2606" spans="1:10" ht="12.6" x14ac:dyDescent="0.25">
      <c r="A2606" s="95"/>
      <c r="B2606" s="97"/>
      <c r="C2606" s="97"/>
      <c r="D2606" s="96"/>
      <c r="E2606" s="96"/>
      <c r="F2606" s="97"/>
      <c r="G2606" s="97"/>
      <c r="H2606" s="96"/>
      <c r="I2606" s="96"/>
      <c r="J2606" s="97"/>
    </row>
    <row r="2607" spans="1:10" ht="12.6" x14ac:dyDescent="0.25">
      <c r="A2607" s="95"/>
      <c r="B2607" s="97"/>
      <c r="C2607" s="97"/>
      <c r="D2607" s="96"/>
      <c r="E2607" s="96"/>
      <c r="F2607" s="97"/>
      <c r="G2607" s="97"/>
      <c r="H2607" s="96"/>
      <c r="I2607" s="96"/>
      <c r="J2607" s="97"/>
    </row>
    <row r="2608" spans="1:10" ht="12.6" x14ac:dyDescent="0.25">
      <c r="A2608" s="95"/>
      <c r="B2608" s="97"/>
      <c r="C2608" s="97"/>
      <c r="D2608" s="96"/>
      <c r="E2608" s="96"/>
      <c r="F2608" s="97"/>
      <c r="G2608" s="97"/>
      <c r="H2608" s="96"/>
      <c r="I2608" s="96"/>
      <c r="J2608" s="97"/>
    </row>
    <row r="2609" spans="1:10" ht="12.6" x14ac:dyDescent="0.25">
      <c r="A2609" s="95"/>
      <c r="B2609" s="97"/>
      <c r="C2609" s="97"/>
      <c r="D2609" s="96"/>
      <c r="E2609" s="96"/>
      <c r="F2609" s="97"/>
      <c r="G2609" s="97"/>
      <c r="H2609" s="96"/>
      <c r="I2609" s="96"/>
      <c r="J2609" s="97"/>
    </row>
    <row r="2610" spans="1:10" ht="12.6" x14ac:dyDescent="0.25">
      <c r="A2610" s="95"/>
      <c r="B2610" s="97"/>
      <c r="C2610" s="97"/>
      <c r="D2610" s="96"/>
      <c r="E2610" s="96"/>
      <c r="F2610" s="97"/>
      <c r="G2610" s="97"/>
      <c r="H2610" s="96"/>
      <c r="I2610" s="96"/>
      <c r="J2610" s="97"/>
    </row>
    <row r="2611" spans="1:10" ht="12.6" x14ac:dyDescent="0.25">
      <c r="A2611" s="95"/>
      <c r="B2611" s="97"/>
      <c r="C2611" s="97"/>
      <c r="D2611" s="96"/>
      <c r="E2611" s="96"/>
      <c r="F2611" s="97"/>
      <c r="G2611" s="97"/>
      <c r="H2611" s="96"/>
      <c r="I2611" s="96"/>
      <c r="J2611" s="97"/>
    </row>
    <row r="2612" spans="1:10" ht="12.6" x14ac:dyDescent="0.25">
      <c r="A2612" s="95"/>
      <c r="B2612" s="97"/>
      <c r="C2612" s="97"/>
      <c r="D2612" s="96"/>
      <c r="E2612" s="96"/>
      <c r="F2612" s="97"/>
      <c r="G2612" s="97"/>
      <c r="H2612" s="96"/>
      <c r="I2612" s="96"/>
      <c r="J2612" s="97"/>
    </row>
    <row r="2613" spans="1:10" ht="12.6" x14ac:dyDescent="0.25">
      <c r="A2613" s="95"/>
      <c r="B2613" s="97"/>
      <c r="C2613" s="97"/>
      <c r="D2613" s="96"/>
      <c r="E2613" s="96"/>
      <c r="F2613" s="97"/>
      <c r="G2613" s="97"/>
      <c r="H2613" s="96"/>
      <c r="I2613" s="96"/>
      <c r="J2613" s="97"/>
    </row>
    <row r="2614" spans="1:10" ht="12.6" x14ac:dyDescent="0.25">
      <c r="A2614" s="95"/>
      <c r="B2614" s="97"/>
      <c r="C2614" s="97"/>
      <c r="D2614" s="96"/>
      <c r="E2614" s="96"/>
      <c r="F2614" s="97"/>
      <c r="G2614" s="97"/>
      <c r="H2614" s="96"/>
      <c r="I2614" s="96"/>
      <c r="J2614" s="97"/>
    </row>
    <row r="2615" spans="1:10" ht="12.6" x14ac:dyDescent="0.25">
      <c r="A2615" s="95"/>
      <c r="B2615" s="97"/>
      <c r="C2615" s="97"/>
      <c r="D2615" s="96"/>
      <c r="E2615" s="96"/>
      <c r="F2615" s="97"/>
      <c r="G2615" s="97"/>
      <c r="H2615" s="96"/>
      <c r="I2615" s="96"/>
      <c r="J2615" s="97"/>
    </row>
    <row r="2616" spans="1:10" ht="12.6" x14ac:dyDescent="0.25">
      <c r="A2616" s="95"/>
      <c r="B2616" s="97"/>
      <c r="C2616" s="97"/>
      <c r="D2616" s="96"/>
      <c r="E2616" s="96"/>
      <c r="F2616" s="97"/>
      <c r="G2616" s="97"/>
      <c r="H2616" s="96"/>
      <c r="I2616" s="96"/>
      <c r="J2616" s="97"/>
    </row>
    <row r="2617" spans="1:10" ht="12.6" x14ac:dyDescent="0.25">
      <c r="A2617" s="95"/>
      <c r="B2617" s="97"/>
      <c r="C2617" s="97"/>
      <c r="D2617" s="96"/>
      <c r="E2617" s="96"/>
      <c r="F2617" s="97"/>
      <c r="G2617" s="97"/>
      <c r="H2617" s="96"/>
      <c r="I2617" s="96"/>
      <c r="J2617" s="97"/>
    </row>
    <row r="2618" spans="1:10" ht="12.6" x14ac:dyDescent="0.25">
      <c r="A2618" s="95"/>
      <c r="B2618" s="97"/>
      <c r="C2618" s="97"/>
      <c r="D2618" s="96"/>
      <c r="E2618" s="96"/>
      <c r="F2618" s="97"/>
      <c r="G2618" s="97"/>
      <c r="H2618" s="96"/>
      <c r="I2618" s="96"/>
      <c r="J2618" s="97"/>
    </row>
    <row r="2619" spans="1:10" ht="12.6" x14ac:dyDescent="0.25">
      <c r="A2619" s="95"/>
      <c r="B2619" s="97"/>
      <c r="C2619" s="97"/>
      <c r="D2619" s="96"/>
      <c r="E2619" s="96"/>
      <c r="F2619" s="97"/>
      <c r="G2619" s="97"/>
      <c r="H2619" s="96"/>
      <c r="I2619" s="96"/>
      <c r="J2619" s="97"/>
    </row>
    <row r="2620" spans="1:10" ht="12.6" x14ac:dyDescent="0.25">
      <c r="A2620" s="95"/>
      <c r="B2620" s="97"/>
      <c r="C2620" s="97"/>
      <c r="D2620" s="96"/>
      <c r="E2620" s="96"/>
      <c r="F2620" s="97"/>
      <c r="G2620" s="97"/>
      <c r="H2620" s="96"/>
      <c r="I2620" s="96"/>
      <c r="J2620" s="97"/>
    </row>
    <row r="2621" spans="1:10" ht="12.6" x14ac:dyDescent="0.25">
      <c r="A2621" s="95"/>
      <c r="B2621" s="97"/>
      <c r="C2621" s="97"/>
      <c r="D2621" s="96"/>
      <c r="E2621" s="96"/>
      <c r="F2621" s="97"/>
      <c r="G2621" s="97"/>
      <c r="H2621" s="96"/>
      <c r="I2621" s="96"/>
      <c r="J2621" s="97"/>
    </row>
    <row r="2622" spans="1:10" ht="12.6" x14ac:dyDescent="0.25">
      <c r="A2622" s="95"/>
      <c r="B2622" s="97"/>
      <c r="C2622" s="97"/>
      <c r="D2622" s="96"/>
      <c r="E2622" s="96"/>
      <c r="F2622" s="97"/>
      <c r="G2622" s="97"/>
      <c r="H2622" s="96"/>
      <c r="I2622" s="96"/>
      <c r="J2622" s="97"/>
    </row>
    <row r="2623" spans="1:10" ht="12.6" x14ac:dyDescent="0.25">
      <c r="A2623" s="95"/>
      <c r="B2623" s="97"/>
      <c r="C2623" s="97"/>
      <c r="D2623" s="96"/>
      <c r="E2623" s="96"/>
      <c r="F2623" s="97"/>
      <c r="G2623" s="97"/>
      <c r="H2623" s="96"/>
      <c r="I2623" s="96"/>
      <c r="J2623" s="97"/>
    </row>
    <row r="2624" spans="1:10" ht="12.6" x14ac:dyDescent="0.25">
      <c r="A2624" s="95"/>
      <c r="B2624" s="97"/>
      <c r="C2624" s="97"/>
      <c r="D2624" s="96"/>
      <c r="E2624" s="96"/>
      <c r="F2624" s="97"/>
      <c r="G2624" s="97"/>
      <c r="H2624" s="96"/>
      <c r="I2624" s="96"/>
      <c r="J2624" s="97"/>
    </row>
    <row r="2625" spans="1:10" ht="12.6" x14ac:dyDescent="0.25">
      <c r="A2625" s="95"/>
      <c r="B2625" s="97"/>
      <c r="C2625" s="97"/>
      <c r="D2625" s="96"/>
      <c r="E2625" s="96"/>
      <c r="F2625" s="97"/>
      <c r="G2625" s="97"/>
      <c r="H2625" s="96"/>
      <c r="I2625" s="96"/>
      <c r="J2625" s="97"/>
    </row>
    <row r="2626" spans="1:10" ht="12.6" x14ac:dyDescent="0.25">
      <c r="A2626" s="95"/>
      <c r="B2626" s="97"/>
      <c r="C2626" s="97"/>
      <c r="D2626" s="96"/>
      <c r="E2626" s="96"/>
      <c r="F2626" s="97"/>
      <c r="G2626" s="97"/>
      <c r="H2626" s="96"/>
      <c r="I2626" s="96"/>
      <c r="J2626" s="97"/>
    </row>
    <row r="2627" spans="1:10" ht="12.6" x14ac:dyDescent="0.25">
      <c r="A2627" s="95"/>
      <c r="B2627" s="97"/>
      <c r="C2627" s="97"/>
      <c r="D2627" s="96"/>
      <c r="E2627" s="96"/>
      <c r="F2627" s="97"/>
      <c r="G2627" s="97"/>
      <c r="H2627" s="96"/>
      <c r="I2627" s="96"/>
      <c r="J2627" s="97"/>
    </row>
    <row r="2628" spans="1:10" ht="12.6" x14ac:dyDescent="0.25">
      <c r="A2628" s="95"/>
      <c r="B2628" s="97"/>
      <c r="C2628" s="97"/>
      <c r="D2628" s="96"/>
      <c r="E2628" s="96"/>
      <c r="F2628" s="97"/>
      <c r="G2628" s="97"/>
      <c r="H2628" s="96"/>
      <c r="I2628" s="96"/>
      <c r="J2628" s="97"/>
    </row>
    <row r="2629" spans="1:10" ht="12.6" x14ac:dyDescent="0.25">
      <c r="A2629" s="95"/>
      <c r="B2629" s="97"/>
      <c r="C2629" s="97"/>
      <c r="D2629" s="96"/>
      <c r="E2629" s="96"/>
      <c r="F2629" s="97"/>
      <c r="G2629" s="97"/>
      <c r="H2629" s="96"/>
      <c r="I2629" s="96"/>
      <c r="J2629" s="97"/>
    </row>
    <row r="2630" spans="1:10" ht="12.6" x14ac:dyDescent="0.25">
      <c r="A2630" s="95"/>
      <c r="B2630" s="97"/>
      <c r="C2630" s="97"/>
      <c r="D2630" s="96"/>
      <c r="E2630" s="96"/>
      <c r="F2630" s="97"/>
      <c r="G2630" s="97"/>
      <c r="H2630" s="96"/>
      <c r="I2630" s="96"/>
      <c r="J2630" s="97"/>
    </row>
    <row r="2631" spans="1:10" ht="12.6" x14ac:dyDescent="0.25">
      <c r="A2631" s="95"/>
      <c r="B2631" s="97"/>
      <c r="C2631" s="97"/>
      <c r="D2631" s="96"/>
      <c r="E2631" s="96"/>
      <c r="F2631" s="97"/>
      <c r="G2631" s="97"/>
      <c r="H2631" s="96"/>
      <c r="I2631" s="96"/>
      <c r="J2631" s="97"/>
    </row>
    <row r="2632" spans="1:10" ht="12.6" x14ac:dyDescent="0.25">
      <c r="A2632" s="95"/>
      <c r="B2632" s="97"/>
      <c r="C2632" s="97"/>
      <c r="D2632" s="96"/>
      <c r="E2632" s="96"/>
      <c r="F2632" s="97"/>
      <c r="G2632" s="97"/>
      <c r="H2632" s="96"/>
      <c r="I2632" s="96"/>
      <c r="J2632" s="97"/>
    </row>
    <row r="2633" spans="1:10" ht="12.6" x14ac:dyDescent="0.25">
      <c r="A2633" s="95"/>
      <c r="B2633" s="97"/>
      <c r="C2633" s="97"/>
      <c r="D2633" s="96"/>
      <c r="E2633" s="96"/>
      <c r="F2633" s="97"/>
      <c r="G2633" s="97"/>
      <c r="H2633" s="96"/>
      <c r="I2633" s="96"/>
      <c r="J2633" s="97"/>
    </row>
    <row r="2634" spans="1:10" ht="12.6" x14ac:dyDescent="0.25">
      <c r="A2634" s="95"/>
      <c r="B2634" s="97"/>
      <c r="C2634" s="97"/>
      <c r="D2634" s="96"/>
      <c r="E2634" s="96"/>
      <c r="F2634" s="97"/>
      <c r="G2634" s="97"/>
      <c r="H2634" s="96"/>
      <c r="I2634" s="96"/>
      <c r="J2634" s="97"/>
    </row>
    <row r="2635" spans="1:10" ht="12.6" x14ac:dyDescent="0.25">
      <c r="A2635" s="95"/>
      <c r="B2635" s="97"/>
      <c r="C2635" s="97"/>
      <c r="D2635" s="96"/>
      <c r="E2635" s="96"/>
      <c r="F2635" s="97"/>
      <c r="G2635" s="97"/>
      <c r="H2635" s="96"/>
      <c r="I2635" s="96"/>
      <c r="J2635" s="97"/>
    </row>
    <row r="2636" spans="1:10" ht="12.6" x14ac:dyDescent="0.25">
      <c r="A2636" s="95"/>
      <c r="B2636" s="97"/>
      <c r="C2636" s="97"/>
      <c r="D2636" s="96"/>
      <c r="E2636" s="96"/>
      <c r="F2636" s="97"/>
      <c r="G2636" s="97"/>
      <c r="H2636" s="96"/>
      <c r="I2636" s="96"/>
      <c r="J2636" s="97"/>
    </row>
    <row r="2637" spans="1:10" ht="12.6" x14ac:dyDescent="0.25">
      <c r="A2637" s="95"/>
      <c r="B2637" s="97"/>
      <c r="C2637" s="97"/>
      <c r="D2637" s="96"/>
      <c r="E2637" s="96"/>
      <c r="F2637" s="97"/>
      <c r="G2637" s="97"/>
      <c r="H2637" s="96"/>
      <c r="I2637" s="96"/>
      <c r="J2637" s="97"/>
    </row>
    <row r="2638" spans="1:10" ht="12.6" x14ac:dyDescent="0.25">
      <c r="A2638" s="95"/>
      <c r="B2638" s="97"/>
      <c r="C2638" s="97"/>
      <c r="D2638" s="96"/>
      <c r="E2638" s="96"/>
      <c r="F2638" s="97"/>
      <c r="G2638" s="97"/>
      <c r="H2638" s="96"/>
      <c r="I2638" s="96"/>
      <c r="J2638" s="97"/>
    </row>
    <row r="2639" spans="1:10" ht="12.6" x14ac:dyDescent="0.25">
      <c r="A2639" s="95"/>
      <c r="B2639" s="97"/>
      <c r="C2639" s="97"/>
      <c r="D2639" s="96"/>
      <c r="E2639" s="96"/>
      <c r="F2639" s="97"/>
      <c r="G2639" s="97"/>
      <c r="H2639" s="96"/>
      <c r="I2639" s="96"/>
      <c r="J2639" s="97"/>
    </row>
    <row r="2640" spans="1:10" ht="12.6" x14ac:dyDescent="0.25">
      <c r="A2640" s="95"/>
      <c r="B2640" s="97"/>
      <c r="C2640" s="97"/>
      <c r="D2640" s="96"/>
      <c r="E2640" s="96"/>
      <c r="F2640" s="97"/>
      <c r="G2640" s="97"/>
      <c r="H2640" s="96"/>
      <c r="I2640" s="96"/>
      <c r="J2640" s="97"/>
    </row>
    <row r="2641" spans="1:10" ht="12.6" x14ac:dyDescent="0.25">
      <c r="A2641" s="95"/>
      <c r="B2641" s="97"/>
      <c r="C2641" s="97"/>
      <c r="D2641" s="96"/>
      <c r="E2641" s="96"/>
      <c r="F2641" s="97"/>
      <c r="G2641" s="97"/>
      <c r="H2641" s="96"/>
      <c r="I2641" s="96"/>
      <c r="J2641" s="97"/>
    </row>
    <row r="2642" spans="1:10" ht="12.6" x14ac:dyDescent="0.25">
      <c r="A2642" s="95"/>
      <c r="B2642" s="97"/>
      <c r="C2642" s="97"/>
      <c r="D2642" s="96"/>
      <c r="E2642" s="96"/>
      <c r="F2642" s="97"/>
      <c r="G2642" s="97"/>
      <c r="H2642" s="96"/>
      <c r="I2642" s="96"/>
      <c r="J2642" s="97"/>
    </row>
    <row r="2643" spans="1:10" ht="12.6" x14ac:dyDescent="0.25">
      <c r="A2643" s="95"/>
      <c r="B2643" s="97"/>
      <c r="C2643" s="97"/>
      <c r="D2643" s="96"/>
      <c r="E2643" s="96"/>
      <c r="F2643" s="97"/>
      <c r="G2643" s="97"/>
      <c r="H2643" s="96"/>
      <c r="I2643" s="96"/>
      <c r="J2643" s="97"/>
    </row>
    <row r="2644" spans="1:10" ht="12.6" x14ac:dyDescent="0.25">
      <c r="A2644" s="95"/>
      <c r="B2644" s="97"/>
      <c r="C2644" s="97"/>
      <c r="D2644" s="96"/>
      <c r="E2644" s="96"/>
      <c r="F2644" s="97"/>
      <c r="G2644" s="97"/>
      <c r="H2644" s="96"/>
      <c r="I2644" s="96"/>
      <c r="J2644" s="97"/>
    </row>
    <row r="2645" spans="1:10" ht="12.6" x14ac:dyDescent="0.25">
      <c r="A2645" s="95"/>
      <c r="B2645" s="97"/>
      <c r="C2645" s="97"/>
      <c r="D2645" s="96"/>
      <c r="E2645" s="96"/>
      <c r="F2645" s="97"/>
      <c r="G2645" s="97"/>
      <c r="H2645" s="96"/>
      <c r="I2645" s="96"/>
      <c r="J2645" s="97"/>
    </row>
    <row r="2646" spans="1:10" ht="12.6" x14ac:dyDescent="0.25">
      <c r="A2646" s="95"/>
      <c r="B2646" s="97"/>
      <c r="C2646" s="97"/>
      <c r="D2646" s="96"/>
      <c r="E2646" s="96"/>
      <c r="F2646" s="97"/>
      <c r="G2646" s="97"/>
      <c r="H2646" s="96"/>
      <c r="I2646" s="96"/>
      <c r="J2646" s="97"/>
    </row>
    <row r="2647" spans="1:10" ht="12.6" x14ac:dyDescent="0.25">
      <c r="A2647" s="95"/>
      <c r="B2647" s="97"/>
      <c r="C2647" s="97"/>
      <c r="D2647" s="96"/>
      <c r="E2647" s="96"/>
      <c r="F2647" s="97"/>
      <c r="G2647" s="97"/>
      <c r="H2647" s="96"/>
      <c r="I2647" s="96"/>
      <c r="J2647" s="97"/>
    </row>
    <row r="2648" spans="1:10" ht="12.6" x14ac:dyDescent="0.25">
      <c r="A2648" s="95"/>
      <c r="B2648" s="97"/>
      <c r="C2648" s="97"/>
      <c r="D2648" s="96"/>
      <c r="E2648" s="96"/>
      <c r="F2648" s="97"/>
      <c r="G2648" s="97"/>
      <c r="H2648" s="96"/>
      <c r="I2648" s="96"/>
      <c r="J2648" s="97"/>
    </row>
    <row r="2649" spans="1:10" ht="12.6" x14ac:dyDescent="0.25">
      <c r="A2649" s="95"/>
      <c r="B2649" s="97"/>
      <c r="C2649" s="97"/>
      <c r="D2649" s="96"/>
      <c r="E2649" s="96"/>
      <c r="F2649" s="97"/>
      <c r="G2649" s="97"/>
      <c r="H2649" s="96"/>
      <c r="I2649" s="96"/>
      <c r="J2649" s="97"/>
    </row>
    <row r="2650" spans="1:10" ht="12.6" x14ac:dyDescent="0.25">
      <c r="A2650" s="95"/>
      <c r="B2650" s="97"/>
      <c r="C2650" s="97"/>
      <c r="D2650" s="96"/>
      <c r="E2650" s="96"/>
      <c r="F2650" s="97"/>
      <c r="G2650" s="97"/>
      <c r="H2650" s="96"/>
      <c r="I2650" s="96"/>
      <c r="J2650" s="97"/>
    </row>
    <row r="2651" spans="1:10" ht="12.6" x14ac:dyDescent="0.25">
      <c r="A2651" s="95"/>
      <c r="B2651" s="97"/>
      <c r="C2651" s="97"/>
      <c r="D2651" s="96"/>
      <c r="E2651" s="96"/>
      <c r="F2651" s="97"/>
      <c r="G2651" s="97"/>
      <c r="H2651" s="96"/>
      <c r="I2651" s="96"/>
      <c r="J2651" s="97"/>
    </row>
    <row r="2652" spans="1:10" ht="12.6" x14ac:dyDescent="0.25">
      <c r="A2652" s="95"/>
      <c r="B2652" s="97"/>
      <c r="C2652" s="97"/>
      <c r="D2652" s="96"/>
      <c r="E2652" s="96"/>
      <c r="F2652" s="97"/>
      <c r="G2652" s="97"/>
      <c r="H2652" s="96"/>
      <c r="I2652" s="96"/>
      <c r="J2652" s="97"/>
    </row>
    <row r="2653" spans="1:10" ht="12.6" x14ac:dyDescent="0.25">
      <c r="A2653" s="95"/>
      <c r="B2653" s="97"/>
      <c r="C2653" s="97"/>
      <c r="D2653" s="96"/>
      <c r="E2653" s="96"/>
      <c r="F2653" s="97"/>
      <c r="G2653" s="97"/>
      <c r="H2653" s="96"/>
      <c r="I2653" s="96"/>
      <c r="J2653" s="97"/>
    </row>
    <row r="2654" spans="1:10" ht="12.6" x14ac:dyDescent="0.25">
      <c r="A2654" s="95"/>
      <c r="B2654" s="97"/>
      <c r="C2654" s="97"/>
      <c r="D2654" s="96"/>
      <c r="E2654" s="96"/>
      <c r="F2654" s="97"/>
      <c r="G2654" s="97"/>
      <c r="H2654" s="96"/>
      <c r="I2654" s="96"/>
      <c r="J2654" s="97"/>
    </row>
    <row r="2655" spans="1:10" ht="12.6" x14ac:dyDescent="0.25">
      <c r="A2655" s="95"/>
      <c r="B2655" s="97"/>
      <c r="C2655" s="97"/>
      <c r="D2655" s="96"/>
      <c r="E2655" s="96"/>
      <c r="F2655" s="97"/>
      <c r="G2655" s="97"/>
      <c r="H2655" s="96"/>
      <c r="I2655" s="96"/>
      <c r="J2655" s="97"/>
    </row>
    <row r="2656" spans="1:10" ht="12.6" x14ac:dyDescent="0.25">
      <c r="A2656" s="95"/>
      <c r="B2656" s="97"/>
      <c r="C2656" s="97"/>
      <c r="D2656" s="96"/>
      <c r="E2656" s="96"/>
      <c r="F2656" s="97"/>
      <c r="G2656" s="97"/>
      <c r="H2656" s="96"/>
      <c r="I2656" s="96"/>
      <c r="J2656" s="97"/>
    </row>
    <row r="2657" spans="1:10" ht="12.6" x14ac:dyDescent="0.25">
      <c r="A2657" s="95"/>
      <c r="B2657" s="97"/>
      <c r="C2657" s="97"/>
      <c r="D2657" s="96"/>
      <c r="E2657" s="96"/>
      <c r="F2657" s="97"/>
      <c r="G2657" s="97"/>
      <c r="H2657" s="96"/>
      <c r="I2657" s="96"/>
      <c r="J2657" s="97"/>
    </row>
    <row r="2658" spans="1:10" ht="12.6" x14ac:dyDescent="0.25">
      <c r="A2658" s="95"/>
      <c r="B2658" s="97"/>
      <c r="C2658" s="97"/>
      <c r="D2658" s="96"/>
      <c r="E2658" s="96"/>
      <c r="F2658" s="97"/>
      <c r="G2658" s="97"/>
      <c r="H2658" s="96"/>
      <c r="I2658" s="96"/>
      <c r="J2658" s="97"/>
    </row>
    <row r="2659" spans="1:10" ht="12.6" x14ac:dyDescent="0.25">
      <c r="A2659" s="95"/>
      <c r="B2659" s="97"/>
      <c r="C2659" s="97"/>
      <c r="D2659" s="96"/>
      <c r="E2659" s="96"/>
      <c r="F2659" s="97"/>
      <c r="G2659" s="97"/>
      <c r="H2659" s="96"/>
      <c r="I2659" s="96"/>
      <c r="J2659" s="97"/>
    </row>
    <row r="2660" spans="1:10" ht="12.6" x14ac:dyDescent="0.25">
      <c r="A2660" s="95"/>
      <c r="B2660" s="97"/>
      <c r="C2660" s="97"/>
      <c r="D2660" s="96"/>
      <c r="E2660" s="96"/>
      <c r="F2660" s="97"/>
      <c r="G2660" s="97"/>
      <c r="H2660" s="96"/>
      <c r="I2660" s="96"/>
      <c r="J2660" s="97"/>
    </row>
    <row r="2661" spans="1:10" ht="12.6" x14ac:dyDescent="0.25">
      <c r="A2661" s="95"/>
      <c r="B2661" s="97"/>
      <c r="C2661" s="97"/>
      <c r="D2661" s="96"/>
      <c r="E2661" s="96"/>
      <c r="F2661" s="97"/>
      <c r="G2661" s="97"/>
      <c r="H2661" s="96"/>
      <c r="I2661" s="96"/>
      <c r="J2661" s="97"/>
    </row>
    <row r="2662" spans="1:10" ht="12.6" x14ac:dyDescent="0.25">
      <c r="A2662" s="95"/>
      <c r="B2662" s="97"/>
      <c r="C2662" s="97"/>
      <c r="D2662" s="96"/>
      <c r="E2662" s="96"/>
      <c r="F2662" s="97"/>
      <c r="G2662" s="97"/>
      <c r="H2662" s="96"/>
      <c r="I2662" s="96"/>
      <c r="J2662" s="97"/>
    </row>
    <row r="2663" spans="1:10" ht="12.6" x14ac:dyDescent="0.25">
      <c r="A2663" s="95"/>
      <c r="B2663" s="97"/>
      <c r="C2663" s="97"/>
      <c r="D2663" s="96"/>
      <c r="E2663" s="96"/>
      <c r="F2663" s="97"/>
      <c r="G2663" s="97"/>
      <c r="H2663" s="96"/>
      <c r="I2663" s="96"/>
      <c r="J2663" s="97"/>
    </row>
    <row r="2664" spans="1:10" ht="12.6" x14ac:dyDescent="0.25">
      <c r="A2664" s="95"/>
      <c r="B2664" s="97"/>
      <c r="C2664" s="97"/>
      <c r="D2664" s="96"/>
      <c r="E2664" s="96"/>
      <c r="F2664" s="97"/>
      <c r="G2664" s="97"/>
      <c r="H2664" s="96"/>
      <c r="I2664" s="96"/>
      <c r="J2664" s="97"/>
    </row>
    <row r="2665" spans="1:10" ht="12.6" x14ac:dyDescent="0.25">
      <c r="A2665" s="95"/>
      <c r="B2665" s="97"/>
      <c r="C2665" s="97"/>
      <c r="D2665" s="96"/>
      <c r="E2665" s="96"/>
      <c r="F2665" s="97"/>
      <c r="G2665" s="97"/>
      <c r="H2665" s="96"/>
      <c r="I2665" s="96"/>
      <c r="J2665" s="97"/>
    </row>
    <row r="2666" spans="1:10" ht="12.6" x14ac:dyDescent="0.25">
      <c r="A2666" s="95"/>
      <c r="B2666" s="97"/>
      <c r="C2666" s="97"/>
      <c r="D2666" s="96"/>
      <c r="E2666" s="96"/>
      <c r="F2666" s="97"/>
      <c r="G2666" s="97"/>
      <c r="H2666" s="96"/>
      <c r="I2666" s="96"/>
      <c r="J2666" s="97"/>
    </row>
    <row r="2667" spans="1:10" ht="12.6" x14ac:dyDescent="0.25">
      <c r="A2667" s="95"/>
      <c r="B2667" s="97"/>
      <c r="C2667" s="97"/>
      <c r="D2667" s="96"/>
      <c r="E2667" s="96"/>
      <c r="F2667" s="97"/>
      <c r="G2667" s="97"/>
      <c r="H2667" s="96"/>
      <c r="I2667" s="96"/>
      <c r="J2667" s="97"/>
    </row>
    <row r="2668" spans="1:10" ht="12.6" x14ac:dyDescent="0.25">
      <c r="A2668" s="95"/>
      <c r="B2668" s="97"/>
      <c r="C2668" s="97"/>
      <c r="D2668" s="96"/>
      <c r="E2668" s="96"/>
      <c r="F2668" s="97"/>
      <c r="G2668" s="97"/>
      <c r="H2668" s="96"/>
      <c r="I2668" s="96"/>
      <c r="J2668" s="97"/>
    </row>
    <row r="2669" spans="1:10" ht="12.6" x14ac:dyDescent="0.25">
      <c r="A2669" s="95"/>
      <c r="B2669" s="97"/>
      <c r="C2669" s="97"/>
      <c r="D2669" s="96"/>
      <c r="E2669" s="96"/>
      <c r="F2669" s="97"/>
      <c r="G2669" s="97"/>
      <c r="H2669" s="96"/>
      <c r="I2669" s="96"/>
      <c r="J2669" s="97"/>
    </row>
    <row r="2670" spans="1:10" ht="12.6" x14ac:dyDescent="0.25">
      <c r="A2670" s="95"/>
      <c r="B2670" s="97"/>
      <c r="C2670" s="97"/>
      <c r="D2670" s="96"/>
      <c r="E2670" s="96"/>
      <c r="F2670" s="97"/>
      <c r="G2670" s="97"/>
      <c r="H2670" s="96"/>
      <c r="I2670" s="96"/>
      <c r="J2670" s="97"/>
    </row>
    <row r="2671" spans="1:10" ht="12.6" x14ac:dyDescent="0.25">
      <c r="A2671" s="95"/>
      <c r="B2671" s="97"/>
      <c r="C2671" s="97"/>
      <c r="D2671" s="96"/>
      <c r="E2671" s="96"/>
      <c r="F2671" s="97"/>
      <c r="G2671" s="97"/>
      <c r="H2671" s="96"/>
      <c r="I2671" s="96"/>
      <c r="J2671" s="97"/>
    </row>
    <row r="2672" spans="1:10" ht="12.6" x14ac:dyDescent="0.25">
      <c r="A2672" s="95"/>
      <c r="B2672" s="97"/>
      <c r="C2672" s="97"/>
      <c r="D2672" s="96"/>
      <c r="E2672" s="96"/>
      <c r="F2672" s="97"/>
      <c r="G2672" s="97"/>
      <c r="H2672" s="96"/>
      <c r="I2672" s="96"/>
      <c r="J2672" s="97"/>
    </row>
    <row r="2673" spans="1:10" ht="12.6" x14ac:dyDescent="0.25">
      <c r="A2673" s="95"/>
      <c r="B2673" s="97"/>
      <c r="C2673" s="97"/>
      <c r="D2673" s="96"/>
      <c r="E2673" s="96"/>
      <c r="F2673" s="97"/>
      <c r="G2673" s="97"/>
      <c r="H2673" s="96"/>
      <c r="I2673" s="96"/>
      <c r="J2673" s="97"/>
    </row>
    <row r="2674" spans="1:10" ht="12.6" x14ac:dyDescent="0.25">
      <c r="A2674" s="95"/>
      <c r="B2674" s="97"/>
      <c r="C2674" s="97"/>
      <c r="D2674" s="96"/>
      <c r="E2674" s="96"/>
      <c r="F2674" s="97"/>
      <c r="G2674" s="97"/>
      <c r="H2674" s="96"/>
      <c r="I2674" s="96"/>
      <c r="J2674" s="97"/>
    </row>
    <row r="2675" spans="1:10" ht="12.6" x14ac:dyDescent="0.25">
      <c r="A2675" s="95"/>
      <c r="B2675" s="97"/>
      <c r="C2675" s="97"/>
      <c r="D2675" s="96"/>
      <c r="E2675" s="96"/>
      <c r="F2675" s="97"/>
      <c r="G2675" s="97"/>
      <c r="H2675" s="96"/>
      <c r="I2675" s="96"/>
      <c r="J2675" s="97"/>
    </row>
    <row r="2676" spans="1:10" ht="12.6" x14ac:dyDescent="0.25">
      <c r="A2676" s="95"/>
      <c r="B2676" s="97"/>
      <c r="C2676" s="97"/>
      <c r="D2676" s="96"/>
      <c r="E2676" s="96"/>
      <c r="F2676" s="97"/>
      <c r="G2676" s="97"/>
      <c r="H2676" s="96"/>
      <c r="I2676" s="96"/>
      <c r="J2676" s="97"/>
    </row>
    <row r="2677" spans="1:10" ht="12.6" x14ac:dyDescent="0.25">
      <c r="A2677" s="95"/>
      <c r="B2677" s="97"/>
      <c r="C2677" s="97"/>
      <c r="D2677" s="96"/>
      <c r="E2677" s="96"/>
      <c r="F2677" s="97"/>
      <c r="G2677" s="97"/>
      <c r="H2677" s="96"/>
      <c r="I2677" s="96"/>
      <c r="J2677" s="97"/>
    </row>
    <row r="2678" spans="1:10" ht="12.6" x14ac:dyDescent="0.25">
      <c r="A2678" s="95"/>
      <c r="B2678" s="97"/>
      <c r="C2678" s="97"/>
      <c r="D2678" s="96"/>
      <c r="E2678" s="96"/>
      <c r="F2678" s="97"/>
      <c r="G2678" s="97"/>
      <c r="H2678" s="96"/>
      <c r="I2678" s="96"/>
      <c r="J2678" s="97"/>
    </row>
    <row r="2679" spans="1:10" ht="12.6" x14ac:dyDescent="0.25">
      <c r="A2679" s="95"/>
      <c r="B2679" s="97"/>
      <c r="C2679" s="97"/>
      <c r="D2679" s="96"/>
      <c r="E2679" s="96"/>
      <c r="F2679" s="97"/>
      <c r="G2679" s="97"/>
      <c r="H2679" s="96"/>
      <c r="I2679" s="96"/>
      <c r="J2679" s="97"/>
    </row>
    <row r="2680" spans="1:10" ht="12.6" x14ac:dyDescent="0.25">
      <c r="A2680" s="95"/>
      <c r="B2680" s="97"/>
      <c r="C2680" s="97"/>
      <c r="D2680" s="96"/>
      <c r="E2680" s="96"/>
      <c r="F2680" s="97"/>
      <c r="G2680" s="97"/>
      <c r="H2680" s="96"/>
      <c r="I2680" s="96"/>
      <c r="J2680" s="97"/>
    </row>
    <row r="2681" spans="1:10" ht="12.6" x14ac:dyDescent="0.25">
      <c r="A2681" s="95"/>
      <c r="B2681" s="97"/>
      <c r="C2681" s="97"/>
      <c r="D2681" s="96"/>
      <c r="E2681" s="96"/>
      <c r="F2681" s="97"/>
      <c r="G2681" s="97"/>
      <c r="H2681" s="96"/>
      <c r="I2681" s="96"/>
      <c r="J2681" s="97"/>
    </row>
    <row r="2682" spans="1:10" ht="12.6" x14ac:dyDescent="0.25">
      <c r="A2682" s="95"/>
      <c r="B2682" s="97"/>
      <c r="C2682" s="97"/>
      <c r="D2682" s="96"/>
      <c r="E2682" s="96"/>
      <c r="F2682" s="97"/>
      <c r="G2682" s="97"/>
      <c r="H2682" s="96"/>
      <c r="I2682" s="96"/>
      <c r="J2682" s="97"/>
    </row>
    <row r="2683" spans="1:10" ht="12.6" x14ac:dyDescent="0.25">
      <c r="A2683" s="95"/>
      <c r="B2683" s="97"/>
      <c r="C2683" s="97"/>
      <c r="D2683" s="96"/>
      <c r="E2683" s="96"/>
      <c r="F2683" s="97"/>
      <c r="G2683" s="97"/>
      <c r="H2683" s="96"/>
      <c r="I2683" s="96"/>
      <c r="J2683" s="97"/>
    </row>
    <row r="2684" spans="1:10" ht="12.6" x14ac:dyDescent="0.25">
      <c r="A2684" s="95"/>
      <c r="B2684" s="97"/>
      <c r="C2684" s="97"/>
      <c r="D2684" s="96"/>
      <c r="E2684" s="96"/>
      <c r="F2684" s="97"/>
      <c r="G2684" s="97"/>
      <c r="H2684" s="96"/>
      <c r="I2684" s="96"/>
      <c r="J2684" s="97"/>
    </row>
    <row r="2685" spans="1:10" ht="12.6" x14ac:dyDescent="0.25">
      <c r="A2685" s="95"/>
      <c r="B2685" s="97"/>
      <c r="C2685" s="97"/>
      <c r="D2685" s="96"/>
      <c r="E2685" s="96"/>
      <c r="F2685" s="97"/>
      <c r="G2685" s="97"/>
      <c r="H2685" s="96"/>
      <c r="I2685" s="96"/>
      <c r="J2685" s="97"/>
    </row>
    <row r="2686" spans="1:10" ht="12.6" x14ac:dyDescent="0.25">
      <c r="A2686" s="95"/>
      <c r="B2686" s="97"/>
      <c r="C2686" s="97"/>
      <c r="D2686" s="96"/>
      <c r="E2686" s="96"/>
      <c r="F2686" s="97"/>
      <c r="G2686" s="97"/>
      <c r="H2686" s="96"/>
      <c r="I2686" s="96"/>
      <c r="J2686" s="97"/>
    </row>
    <row r="2687" spans="1:10" ht="12.6" x14ac:dyDescent="0.25">
      <c r="A2687" s="95"/>
      <c r="B2687" s="97"/>
      <c r="C2687" s="97"/>
      <c r="D2687" s="96"/>
      <c r="E2687" s="96"/>
      <c r="F2687" s="97"/>
      <c r="G2687" s="97"/>
      <c r="H2687" s="96"/>
      <c r="I2687" s="96"/>
      <c r="J2687" s="97"/>
    </row>
    <row r="2688" spans="1:10" ht="12.6" x14ac:dyDescent="0.25">
      <c r="A2688" s="95"/>
      <c r="B2688" s="97"/>
      <c r="C2688" s="97"/>
      <c r="D2688" s="96"/>
      <c r="E2688" s="96"/>
      <c r="F2688" s="97"/>
      <c r="G2688" s="97"/>
      <c r="H2688" s="96"/>
      <c r="I2688" s="96"/>
      <c r="J2688" s="97"/>
    </row>
    <row r="2689" spans="1:10" ht="12.6" x14ac:dyDescent="0.25">
      <c r="A2689" s="95"/>
      <c r="B2689" s="97"/>
      <c r="C2689" s="97"/>
      <c r="D2689" s="96"/>
      <c r="E2689" s="96"/>
      <c r="F2689" s="97"/>
      <c r="G2689" s="97"/>
      <c r="H2689" s="96"/>
      <c r="I2689" s="96"/>
      <c r="J2689" s="97"/>
    </row>
    <row r="2690" spans="1:10" ht="12.6" x14ac:dyDescent="0.25">
      <c r="A2690" s="95"/>
      <c r="B2690" s="97"/>
      <c r="C2690" s="97"/>
      <c r="D2690" s="96"/>
      <c r="E2690" s="96"/>
      <c r="F2690" s="97"/>
      <c r="G2690" s="97"/>
      <c r="H2690" s="96"/>
      <c r="I2690" s="96"/>
      <c r="J2690" s="97"/>
    </row>
    <row r="2691" spans="1:10" ht="12.6" x14ac:dyDescent="0.25">
      <c r="A2691" s="95"/>
      <c r="B2691" s="97"/>
      <c r="C2691" s="97"/>
      <c r="D2691" s="96"/>
      <c r="E2691" s="96"/>
      <c r="F2691" s="97"/>
      <c r="G2691" s="97"/>
      <c r="H2691" s="96"/>
      <c r="I2691" s="96"/>
      <c r="J2691" s="97"/>
    </row>
    <row r="2692" spans="1:10" ht="12.6" x14ac:dyDescent="0.25">
      <c r="A2692" s="95"/>
      <c r="B2692" s="97"/>
      <c r="C2692" s="97"/>
      <c r="D2692" s="96"/>
      <c r="E2692" s="96"/>
      <c r="F2692" s="97"/>
      <c r="G2692" s="97"/>
      <c r="H2692" s="96"/>
      <c r="I2692" s="96"/>
      <c r="J2692" s="97"/>
    </row>
    <row r="2693" spans="1:10" ht="12.6" x14ac:dyDescent="0.25">
      <c r="A2693" s="95"/>
      <c r="B2693" s="97"/>
      <c r="C2693" s="97"/>
      <c r="D2693" s="96"/>
      <c r="E2693" s="96"/>
      <c r="F2693" s="97"/>
      <c r="G2693" s="97"/>
      <c r="H2693" s="96"/>
      <c r="I2693" s="96"/>
      <c r="J2693" s="97"/>
    </row>
    <row r="2694" spans="1:10" ht="12.6" x14ac:dyDescent="0.25">
      <c r="A2694" s="95"/>
      <c r="B2694" s="97"/>
      <c r="C2694" s="97"/>
      <c r="D2694" s="96"/>
      <c r="E2694" s="96"/>
      <c r="F2694" s="97"/>
      <c r="G2694" s="97"/>
      <c r="H2694" s="96"/>
      <c r="I2694" s="96"/>
      <c r="J2694" s="97"/>
    </row>
    <row r="2695" spans="1:10" ht="12.6" x14ac:dyDescent="0.25">
      <c r="A2695" s="95"/>
      <c r="B2695" s="97"/>
      <c r="C2695" s="97"/>
      <c r="D2695" s="96"/>
      <c r="E2695" s="96"/>
      <c r="F2695" s="97"/>
      <c r="G2695" s="97"/>
      <c r="H2695" s="96"/>
      <c r="I2695" s="96"/>
      <c r="J2695" s="97"/>
    </row>
    <row r="2696" spans="1:10" ht="12.6" x14ac:dyDescent="0.25">
      <c r="A2696" s="95"/>
      <c r="B2696" s="97"/>
      <c r="C2696" s="97"/>
      <c r="D2696" s="96"/>
      <c r="E2696" s="96"/>
      <c r="F2696" s="97"/>
      <c r="G2696" s="97"/>
      <c r="H2696" s="96"/>
      <c r="I2696" s="96"/>
      <c r="J2696" s="97"/>
    </row>
    <row r="2697" spans="1:10" ht="12.6" x14ac:dyDescent="0.25">
      <c r="A2697" s="95"/>
      <c r="B2697" s="97"/>
      <c r="C2697" s="97"/>
      <c r="D2697" s="96"/>
      <c r="E2697" s="96"/>
      <c r="F2697" s="97"/>
      <c r="G2697" s="97"/>
      <c r="H2697" s="96"/>
      <c r="I2697" s="96"/>
      <c r="J2697" s="97"/>
    </row>
    <row r="2698" spans="1:10" ht="12.6" x14ac:dyDescent="0.25">
      <c r="A2698" s="95"/>
      <c r="B2698" s="97"/>
      <c r="C2698" s="97"/>
      <c r="D2698" s="96"/>
      <c r="E2698" s="96"/>
      <c r="F2698" s="97"/>
      <c r="G2698" s="97"/>
      <c r="H2698" s="96"/>
      <c r="I2698" s="96"/>
      <c r="J2698" s="97"/>
    </row>
    <row r="2699" spans="1:10" ht="12.6" x14ac:dyDescent="0.25">
      <c r="A2699" s="95"/>
      <c r="B2699" s="97"/>
      <c r="C2699" s="97"/>
      <c r="D2699" s="96"/>
      <c r="E2699" s="96"/>
      <c r="F2699" s="97"/>
      <c r="G2699" s="97"/>
      <c r="H2699" s="96"/>
      <c r="I2699" s="96"/>
      <c r="J2699" s="97"/>
    </row>
    <row r="2700" spans="1:10" ht="12.6" x14ac:dyDescent="0.25">
      <c r="A2700" s="95"/>
      <c r="B2700" s="97"/>
      <c r="C2700" s="97"/>
      <c r="D2700" s="96"/>
      <c r="E2700" s="96"/>
      <c r="F2700" s="97"/>
      <c r="G2700" s="97"/>
      <c r="H2700" s="96"/>
      <c r="I2700" s="96"/>
      <c r="J2700" s="97"/>
    </row>
    <row r="2701" spans="1:10" ht="12.6" x14ac:dyDescent="0.25">
      <c r="A2701" s="95"/>
      <c r="B2701" s="97"/>
      <c r="C2701" s="97"/>
      <c r="D2701" s="96"/>
      <c r="E2701" s="96"/>
      <c r="F2701" s="97"/>
      <c r="G2701" s="97"/>
      <c r="H2701" s="96"/>
      <c r="I2701" s="96"/>
      <c r="J2701" s="97"/>
    </row>
    <row r="2702" spans="1:10" ht="12.6" x14ac:dyDescent="0.25">
      <c r="A2702" s="95"/>
      <c r="B2702" s="97"/>
      <c r="C2702" s="97"/>
      <c r="D2702" s="96"/>
      <c r="E2702" s="96"/>
      <c r="F2702" s="97"/>
      <c r="G2702" s="97"/>
      <c r="H2702" s="96"/>
      <c r="I2702" s="96"/>
      <c r="J2702" s="97"/>
    </row>
    <row r="2703" spans="1:10" ht="12.6" x14ac:dyDescent="0.25">
      <c r="A2703" s="95"/>
      <c r="B2703" s="97"/>
      <c r="C2703" s="97"/>
      <c r="D2703" s="96"/>
      <c r="E2703" s="96"/>
      <c r="F2703" s="97"/>
      <c r="G2703" s="97"/>
      <c r="H2703" s="96"/>
      <c r="I2703" s="96"/>
      <c r="J2703" s="97"/>
    </row>
    <row r="2704" spans="1:10" ht="12.6" x14ac:dyDescent="0.25">
      <c r="A2704" s="95"/>
      <c r="B2704" s="97"/>
      <c r="C2704" s="97"/>
      <c r="D2704" s="96"/>
      <c r="E2704" s="96"/>
      <c r="F2704" s="97"/>
      <c r="G2704" s="97"/>
      <c r="H2704" s="96"/>
      <c r="I2704" s="96"/>
      <c r="J2704" s="97"/>
    </row>
    <row r="2705" spans="1:10" ht="12.6" x14ac:dyDescent="0.25">
      <c r="A2705" s="95"/>
      <c r="B2705" s="97"/>
      <c r="C2705" s="97"/>
      <c r="D2705" s="96"/>
      <c r="E2705" s="96"/>
      <c r="F2705" s="97"/>
      <c r="G2705" s="97"/>
      <c r="H2705" s="96"/>
      <c r="I2705" s="96"/>
      <c r="J2705" s="97"/>
    </row>
    <row r="2706" spans="1:10" ht="12.6" x14ac:dyDescent="0.25">
      <c r="A2706" s="95"/>
      <c r="B2706" s="97"/>
      <c r="C2706" s="97"/>
      <c r="D2706" s="96"/>
      <c r="E2706" s="96"/>
      <c r="F2706" s="97"/>
      <c r="G2706" s="97"/>
      <c r="H2706" s="96"/>
      <c r="I2706" s="96"/>
      <c r="J2706" s="97"/>
    </row>
    <row r="2707" spans="1:10" ht="12.6" x14ac:dyDescent="0.25">
      <c r="A2707" s="95"/>
      <c r="B2707" s="97"/>
      <c r="C2707" s="97"/>
      <c r="D2707" s="96"/>
      <c r="E2707" s="96"/>
      <c r="F2707" s="97"/>
      <c r="G2707" s="97"/>
      <c r="H2707" s="96"/>
      <c r="I2707" s="96"/>
      <c r="J2707" s="97"/>
    </row>
    <row r="2708" spans="1:10" ht="12.6" x14ac:dyDescent="0.25">
      <c r="A2708" s="95"/>
      <c r="B2708" s="97"/>
      <c r="C2708" s="97"/>
      <c r="D2708" s="96"/>
      <c r="E2708" s="96"/>
      <c r="F2708" s="97"/>
      <c r="G2708" s="97"/>
      <c r="H2708" s="96"/>
      <c r="I2708" s="96"/>
      <c r="J2708" s="97"/>
    </row>
    <row r="2709" spans="1:10" ht="12.6" x14ac:dyDescent="0.25">
      <c r="A2709" s="95"/>
      <c r="B2709" s="97"/>
      <c r="C2709" s="97"/>
      <c r="D2709" s="96"/>
      <c r="E2709" s="96"/>
      <c r="F2709" s="97"/>
      <c r="G2709" s="97"/>
      <c r="H2709" s="96"/>
      <c r="I2709" s="96"/>
      <c r="J2709" s="97"/>
    </row>
    <row r="2710" spans="1:10" ht="12.6" x14ac:dyDescent="0.25">
      <c r="A2710" s="95"/>
      <c r="B2710" s="97"/>
      <c r="C2710" s="97"/>
      <c r="D2710" s="96"/>
      <c r="E2710" s="96"/>
      <c r="F2710" s="97"/>
      <c r="G2710" s="97"/>
      <c r="H2710" s="96"/>
      <c r="I2710" s="96"/>
      <c r="J2710" s="97"/>
    </row>
    <row r="2711" spans="1:10" ht="12.6" x14ac:dyDescent="0.25">
      <c r="A2711" s="95"/>
      <c r="B2711" s="97"/>
      <c r="C2711" s="97"/>
      <c r="D2711" s="96"/>
      <c r="E2711" s="96"/>
      <c r="F2711" s="97"/>
      <c r="G2711" s="97"/>
      <c r="H2711" s="96"/>
      <c r="I2711" s="96"/>
      <c r="J2711" s="97"/>
    </row>
    <row r="2712" spans="1:10" ht="12.6" x14ac:dyDescent="0.25">
      <c r="A2712" s="95"/>
      <c r="B2712" s="97"/>
      <c r="C2712" s="97"/>
      <c r="D2712" s="96"/>
      <c r="E2712" s="96"/>
      <c r="F2712" s="97"/>
      <c r="G2712" s="97"/>
      <c r="H2712" s="96"/>
      <c r="I2712" s="96"/>
      <c r="J2712" s="97"/>
    </row>
    <row r="2713" spans="1:10" ht="12.6" x14ac:dyDescent="0.25">
      <c r="A2713" s="95"/>
      <c r="B2713" s="97"/>
      <c r="C2713" s="97"/>
      <c r="D2713" s="96"/>
      <c r="E2713" s="96"/>
      <c r="F2713" s="97"/>
      <c r="G2713" s="97"/>
      <c r="H2713" s="96"/>
      <c r="I2713" s="96"/>
      <c r="J2713" s="97"/>
    </row>
    <row r="2714" spans="1:10" ht="12.6" x14ac:dyDescent="0.25">
      <c r="A2714" s="95"/>
      <c r="B2714" s="97"/>
      <c r="C2714" s="97"/>
      <c r="D2714" s="96"/>
      <c r="E2714" s="96"/>
      <c r="F2714" s="97"/>
      <c r="G2714" s="97"/>
      <c r="H2714" s="96"/>
      <c r="I2714" s="96"/>
      <c r="J2714" s="97"/>
    </row>
    <row r="2715" spans="1:10" ht="12.6" x14ac:dyDescent="0.25">
      <c r="A2715" s="95"/>
      <c r="B2715" s="97"/>
      <c r="C2715" s="97"/>
      <c r="D2715" s="96"/>
      <c r="E2715" s="96"/>
      <c r="F2715" s="97"/>
      <c r="G2715" s="97"/>
      <c r="H2715" s="96"/>
      <c r="I2715" s="96"/>
      <c r="J2715" s="97"/>
    </row>
    <row r="2716" spans="1:10" ht="12.6" x14ac:dyDescent="0.25">
      <c r="A2716" s="95"/>
      <c r="B2716" s="97"/>
      <c r="C2716" s="97"/>
      <c r="D2716" s="96"/>
      <c r="E2716" s="96"/>
      <c r="F2716" s="97"/>
      <c r="G2716" s="97"/>
      <c r="H2716" s="96"/>
      <c r="I2716" s="96"/>
      <c r="J2716" s="97"/>
    </row>
    <row r="2717" spans="1:10" ht="12.6" x14ac:dyDescent="0.25">
      <c r="A2717" s="95"/>
      <c r="B2717" s="97"/>
      <c r="C2717" s="97"/>
      <c r="D2717" s="96"/>
      <c r="E2717" s="96"/>
      <c r="F2717" s="97"/>
      <c r="G2717" s="97"/>
      <c r="H2717" s="96"/>
      <c r="I2717" s="96"/>
      <c r="J2717" s="97"/>
    </row>
    <row r="2718" spans="1:10" ht="12.6" x14ac:dyDescent="0.25">
      <c r="A2718" s="95"/>
      <c r="B2718" s="97"/>
      <c r="C2718" s="97"/>
      <c r="D2718" s="96"/>
      <c r="E2718" s="96"/>
      <c r="F2718" s="97"/>
      <c r="G2718" s="97"/>
      <c r="H2718" s="96"/>
      <c r="I2718" s="96"/>
      <c r="J2718" s="97"/>
    </row>
    <row r="2719" spans="1:10" ht="12.6" x14ac:dyDescent="0.25">
      <c r="A2719" s="95"/>
      <c r="B2719" s="97"/>
      <c r="C2719" s="97"/>
      <c r="D2719" s="96"/>
      <c r="E2719" s="96"/>
      <c r="F2719" s="97"/>
      <c r="G2719" s="97"/>
      <c r="H2719" s="96"/>
      <c r="I2719" s="96"/>
      <c r="J2719" s="97"/>
    </row>
    <row r="2720" spans="1:10" ht="12.6" x14ac:dyDescent="0.25">
      <c r="A2720" s="95"/>
      <c r="B2720" s="97"/>
      <c r="C2720" s="97"/>
      <c r="D2720" s="96"/>
      <c r="E2720" s="96"/>
      <c r="F2720" s="97"/>
      <c r="G2720" s="97"/>
      <c r="H2720" s="96"/>
      <c r="I2720" s="96"/>
      <c r="J2720" s="97"/>
    </row>
    <row r="2721" spans="1:10" ht="12.6" x14ac:dyDescent="0.25">
      <c r="A2721" s="95"/>
      <c r="B2721" s="97"/>
      <c r="C2721" s="97"/>
      <c r="D2721" s="96"/>
      <c r="E2721" s="96"/>
      <c r="F2721" s="97"/>
      <c r="G2721" s="97"/>
      <c r="H2721" s="96"/>
      <c r="I2721" s="96"/>
      <c r="J2721" s="97"/>
    </row>
    <row r="2722" spans="1:10" ht="12.6" x14ac:dyDescent="0.25">
      <c r="A2722" s="95"/>
      <c r="B2722" s="97"/>
      <c r="C2722" s="97"/>
      <c r="D2722" s="96"/>
      <c r="E2722" s="96"/>
      <c r="F2722" s="97"/>
      <c r="G2722" s="97"/>
      <c r="H2722" s="96"/>
      <c r="I2722" s="96"/>
      <c r="J2722" s="97"/>
    </row>
    <row r="2723" spans="1:10" ht="12.6" x14ac:dyDescent="0.25">
      <c r="A2723" s="95"/>
      <c r="B2723" s="97"/>
      <c r="C2723" s="97"/>
      <c r="D2723" s="96"/>
      <c r="E2723" s="96"/>
      <c r="F2723" s="97"/>
      <c r="G2723" s="97"/>
      <c r="H2723" s="96"/>
      <c r="I2723" s="96"/>
      <c r="J2723" s="97"/>
    </row>
    <row r="2724" spans="1:10" ht="12.6" x14ac:dyDescent="0.25">
      <c r="A2724" s="95"/>
      <c r="B2724" s="97"/>
      <c r="C2724" s="97"/>
      <c r="D2724" s="96"/>
      <c r="E2724" s="96"/>
      <c r="F2724" s="97"/>
      <c r="G2724" s="97"/>
      <c r="H2724" s="96"/>
      <c r="I2724" s="96"/>
      <c r="J2724" s="97"/>
    </row>
    <row r="2725" spans="1:10" ht="12.6" x14ac:dyDescent="0.25">
      <c r="A2725" s="95"/>
      <c r="B2725" s="97"/>
      <c r="C2725" s="97"/>
      <c r="D2725" s="96"/>
      <c r="E2725" s="96"/>
      <c r="F2725" s="97"/>
      <c r="G2725" s="97"/>
      <c r="H2725" s="96"/>
      <c r="I2725" s="96"/>
      <c r="J2725" s="97"/>
    </row>
    <row r="2726" spans="1:10" ht="12.6" x14ac:dyDescent="0.25">
      <c r="A2726" s="95"/>
      <c r="B2726" s="97"/>
      <c r="C2726" s="97"/>
      <c r="D2726" s="96"/>
      <c r="E2726" s="96"/>
      <c r="F2726" s="97"/>
      <c r="G2726" s="97"/>
      <c r="H2726" s="96"/>
      <c r="I2726" s="96"/>
      <c r="J2726" s="97"/>
    </row>
    <row r="2727" spans="1:10" ht="12.6" x14ac:dyDescent="0.25">
      <c r="A2727" s="95"/>
      <c r="B2727" s="97"/>
      <c r="C2727" s="97"/>
      <c r="D2727" s="96"/>
      <c r="E2727" s="96"/>
      <c r="F2727" s="97"/>
      <c r="G2727" s="97"/>
      <c r="H2727" s="96"/>
      <c r="I2727" s="96"/>
      <c r="J2727" s="97"/>
    </row>
    <row r="2728" spans="1:10" ht="12.6" x14ac:dyDescent="0.25">
      <c r="A2728" s="95"/>
      <c r="B2728" s="97"/>
      <c r="C2728" s="97"/>
      <c r="D2728" s="96"/>
      <c r="E2728" s="96"/>
      <c r="F2728" s="97"/>
      <c r="G2728" s="97"/>
      <c r="H2728" s="96"/>
      <c r="I2728" s="96"/>
      <c r="J2728" s="97"/>
    </row>
    <row r="2729" spans="1:10" ht="12.6" x14ac:dyDescent="0.25">
      <c r="A2729" s="95"/>
      <c r="B2729" s="97"/>
      <c r="C2729" s="97"/>
      <c r="D2729" s="96"/>
      <c r="E2729" s="96"/>
      <c r="F2729" s="97"/>
      <c r="G2729" s="97"/>
      <c r="H2729" s="96"/>
      <c r="I2729" s="96"/>
      <c r="J2729" s="97"/>
    </row>
    <row r="2730" spans="1:10" ht="12.6" x14ac:dyDescent="0.25">
      <c r="A2730" s="95"/>
      <c r="B2730" s="97"/>
      <c r="C2730" s="97"/>
      <c r="D2730" s="96"/>
      <c r="E2730" s="96"/>
      <c r="F2730" s="97"/>
      <c r="G2730" s="97"/>
      <c r="H2730" s="96"/>
      <c r="I2730" s="96"/>
      <c r="J2730" s="97"/>
    </row>
    <row r="2731" spans="1:10" ht="12.6" x14ac:dyDescent="0.25">
      <c r="A2731" s="95"/>
      <c r="B2731" s="97"/>
      <c r="C2731" s="97"/>
      <c r="D2731" s="96"/>
      <c r="E2731" s="96"/>
      <c r="F2731" s="97"/>
      <c r="G2731" s="97"/>
      <c r="H2731" s="96"/>
      <c r="I2731" s="96"/>
      <c r="J2731" s="97"/>
    </row>
    <row r="2732" spans="1:10" ht="12.6" x14ac:dyDescent="0.25">
      <c r="A2732" s="95"/>
      <c r="B2732" s="97"/>
      <c r="C2732" s="97"/>
      <c r="D2732" s="96"/>
      <c r="E2732" s="96"/>
      <c r="F2732" s="97"/>
      <c r="G2732" s="97"/>
      <c r="H2732" s="96"/>
      <c r="I2732" s="96"/>
      <c r="J2732" s="97"/>
    </row>
    <row r="2733" spans="1:10" ht="12.6" x14ac:dyDescent="0.25">
      <c r="A2733" s="95"/>
      <c r="B2733" s="97"/>
      <c r="C2733" s="97"/>
      <c r="D2733" s="96"/>
      <c r="E2733" s="96"/>
      <c r="F2733" s="97"/>
      <c r="G2733" s="97"/>
      <c r="H2733" s="96"/>
      <c r="I2733" s="96"/>
      <c r="J2733" s="97"/>
    </row>
    <row r="2734" spans="1:10" ht="12.6" x14ac:dyDescent="0.25">
      <c r="A2734" s="95"/>
      <c r="B2734" s="97"/>
      <c r="C2734" s="97"/>
      <c r="D2734" s="96"/>
      <c r="E2734" s="96"/>
      <c r="F2734" s="97"/>
      <c r="G2734" s="97"/>
      <c r="H2734" s="96"/>
      <c r="I2734" s="96"/>
      <c r="J2734" s="97"/>
    </row>
    <row r="2735" spans="1:10" ht="12.6" x14ac:dyDescent="0.25">
      <c r="A2735" s="95"/>
      <c r="B2735" s="97"/>
      <c r="C2735" s="97"/>
      <c r="D2735" s="96"/>
      <c r="E2735" s="96"/>
      <c r="F2735" s="97"/>
      <c r="G2735" s="97"/>
      <c r="H2735" s="96"/>
      <c r="I2735" s="96"/>
      <c r="J2735" s="97"/>
    </row>
    <row r="2736" spans="1:10" ht="12.6" x14ac:dyDescent="0.25">
      <c r="A2736" s="95"/>
      <c r="B2736" s="97"/>
      <c r="C2736" s="97"/>
      <c r="D2736" s="96"/>
      <c r="E2736" s="96"/>
      <c r="F2736" s="97"/>
      <c r="G2736" s="97"/>
      <c r="H2736" s="96"/>
      <c r="I2736" s="96"/>
      <c r="J2736" s="97"/>
    </row>
    <row r="2737" spans="1:10" ht="12.6" x14ac:dyDescent="0.25">
      <c r="A2737" s="95"/>
      <c r="B2737" s="97"/>
      <c r="C2737" s="97"/>
      <c r="D2737" s="96"/>
      <c r="E2737" s="96"/>
      <c r="F2737" s="97"/>
      <c r="G2737" s="97"/>
      <c r="H2737" s="96"/>
      <c r="I2737" s="96"/>
      <c r="J2737" s="97"/>
    </row>
    <row r="2738" spans="1:10" ht="12.6" x14ac:dyDescent="0.25">
      <c r="A2738" s="95"/>
      <c r="B2738" s="97"/>
      <c r="C2738" s="97"/>
      <c r="D2738" s="96"/>
      <c r="E2738" s="96"/>
      <c r="F2738" s="97"/>
      <c r="G2738" s="97"/>
      <c r="H2738" s="96"/>
      <c r="I2738" s="96"/>
      <c r="J2738" s="97"/>
    </row>
    <row r="2739" spans="1:10" ht="12.6" x14ac:dyDescent="0.25">
      <c r="A2739" s="95"/>
      <c r="B2739" s="97"/>
      <c r="C2739" s="97"/>
      <c r="D2739" s="96"/>
      <c r="E2739" s="96"/>
      <c r="F2739" s="97"/>
      <c r="G2739" s="97"/>
      <c r="H2739" s="96"/>
      <c r="I2739" s="96"/>
      <c r="J2739" s="97"/>
    </row>
    <row r="2740" spans="1:10" ht="12.6" x14ac:dyDescent="0.25">
      <c r="A2740" s="95"/>
      <c r="B2740" s="97"/>
      <c r="C2740" s="97"/>
      <c r="D2740" s="96"/>
      <c r="E2740" s="96"/>
      <c r="F2740" s="97"/>
      <c r="G2740" s="97"/>
      <c r="H2740" s="96"/>
      <c r="I2740" s="96"/>
      <c r="J2740" s="97"/>
    </row>
    <row r="2741" spans="1:10" ht="12.6" x14ac:dyDescent="0.25">
      <c r="A2741" s="95"/>
      <c r="B2741" s="97"/>
      <c r="C2741" s="97"/>
      <c r="D2741" s="96"/>
      <c r="E2741" s="96"/>
      <c r="F2741" s="97"/>
      <c r="G2741" s="97"/>
      <c r="H2741" s="96"/>
      <c r="I2741" s="96"/>
      <c r="J2741" s="97"/>
    </row>
    <row r="2742" spans="1:10" ht="12.6" x14ac:dyDescent="0.25">
      <c r="A2742" s="95"/>
      <c r="B2742" s="97"/>
      <c r="C2742" s="97"/>
      <c r="D2742" s="96"/>
      <c r="E2742" s="96"/>
      <c r="F2742" s="97"/>
      <c r="G2742" s="97"/>
      <c r="H2742" s="96"/>
      <c r="I2742" s="96"/>
      <c r="J2742" s="97"/>
    </row>
    <row r="2743" spans="1:10" ht="12.6" x14ac:dyDescent="0.25">
      <c r="A2743" s="95"/>
      <c r="B2743" s="97"/>
      <c r="C2743" s="97"/>
      <c r="D2743" s="96"/>
      <c r="E2743" s="96"/>
      <c r="F2743" s="97"/>
      <c r="G2743" s="97"/>
      <c r="H2743" s="96"/>
      <c r="I2743" s="96"/>
      <c r="J2743" s="97"/>
    </row>
    <row r="2744" spans="1:10" ht="12.6" x14ac:dyDescent="0.25">
      <c r="A2744" s="95"/>
      <c r="B2744" s="97"/>
      <c r="C2744" s="97"/>
      <c r="D2744" s="96"/>
      <c r="E2744" s="96"/>
      <c r="F2744" s="97"/>
      <c r="G2744" s="97"/>
      <c r="H2744" s="96"/>
      <c r="I2744" s="96"/>
      <c r="J2744" s="97"/>
    </row>
    <row r="2745" spans="1:10" ht="12.6" x14ac:dyDescent="0.25">
      <c r="A2745" s="95"/>
      <c r="B2745" s="97"/>
      <c r="C2745" s="97"/>
      <c r="D2745" s="96"/>
      <c r="E2745" s="96"/>
      <c r="F2745" s="97"/>
      <c r="G2745" s="97"/>
      <c r="H2745" s="96"/>
      <c r="I2745" s="96"/>
      <c r="J2745" s="97"/>
    </row>
    <row r="2746" spans="1:10" ht="12.6" x14ac:dyDescent="0.25">
      <c r="A2746" s="95"/>
      <c r="B2746" s="97"/>
      <c r="C2746" s="97"/>
      <c r="D2746" s="96"/>
      <c r="E2746" s="96"/>
      <c r="F2746" s="97"/>
      <c r="G2746" s="97"/>
      <c r="H2746" s="96"/>
      <c r="I2746" s="96"/>
      <c r="J2746" s="97"/>
    </row>
    <row r="2747" spans="1:10" ht="12.6" x14ac:dyDescent="0.25">
      <c r="A2747" s="95"/>
      <c r="B2747" s="97"/>
      <c r="C2747" s="97"/>
      <c r="D2747" s="96"/>
      <c r="E2747" s="96"/>
      <c r="F2747" s="97"/>
      <c r="G2747" s="97"/>
      <c r="H2747" s="96"/>
      <c r="I2747" s="96"/>
      <c r="J2747" s="97"/>
    </row>
    <row r="2748" spans="1:10" ht="12.6" x14ac:dyDescent="0.25">
      <c r="A2748" s="95"/>
      <c r="B2748" s="97"/>
      <c r="C2748" s="97"/>
      <c r="D2748" s="96"/>
      <c r="E2748" s="96"/>
      <c r="F2748" s="97"/>
      <c r="G2748" s="97"/>
      <c r="H2748" s="96"/>
      <c r="I2748" s="96"/>
      <c r="J2748" s="97"/>
    </row>
    <row r="2749" spans="1:10" ht="12.6" x14ac:dyDescent="0.25">
      <c r="A2749" s="95"/>
      <c r="B2749" s="97"/>
      <c r="C2749" s="97"/>
      <c r="D2749" s="96"/>
      <c r="E2749" s="96"/>
      <c r="F2749" s="97"/>
      <c r="G2749" s="97"/>
      <c r="H2749" s="96"/>
      <c r="I2749" s="96"/>
      <c r="J2749" s="97"/>
    </row>
    <row r="2750" spans="1:10" ht="12.6" x14ac:dyDescent="0.25">
      <c r="A2750" s="95"/>
      <c r="B2750" s="97"/>
      <c r="C2750" s="97"/>
      <c r="D2750" s="96"/>
      <c r="E2750" s="96"/>
      <c r="F2750" s="97"/>
      <c r="G2750" s="97"/>
      <c r="H2750" s="96"/>
      <c r="I2750" s="96"/>
      <c r="J2750" s="97"/>
    </row>
    <row r="2751" spans="1:10" ht="12.6" x14ac:dyDescent="0.25">
      <c r="A2751" s="95"/>
      <c r="B2751" s="97"/>
      <c r="C2751" s="97"/>
      <c r="D2751" s="96"/>
      <c r="E2751" s="96"/>
      <c r="F2751" s="97"/>
      <c r="G2751" s="97"/>
      <c r="H2751" s="96"/>
      <c r="I2751" s="96"/>
      <c r="J2751" s="97"/>
    </row>
    <row r="2752" spans="1:10" ht="12.6" x14ac:dyDescent="0.25">
      <c r="A2752" s="95"/>
      <c r="B2752" s="97"/>
      <c r="C2752" s="97"/>
      <c r="D2752" s="96"/>
      <c r="E2752" s="96"/>
      <c r="F2752" s="97"/>
      <c r="G2752" s="97"/>
      <c r="H2752" s="96"/>
      <c r="I2752" s="96"/>
      <c r="J2752" s="97"/>
    </row>
    <row r="2753" spans="1:10" ht="12.6" x14ac:dyDescent="0.25">
      <c r="A2753" s="95"/>
      <c r="B2753" s="97"/>
      <c r="C2753" s="97"/>
      <c r="D2753" s="96"/>
      <c r="E2753" s="96"/>
      <c r="F2753" s="97"/>
      <c r="G2753" s="97"/>
      <c r="H2753" s="96"/>
      <c r="I2753" s="96"/>
      <c r="J2753" s="97"/>
    </row>
    <row r="2754" spans="1:10" ht="12.6" x14ac:dyDescent="0.25">
      <c r="A2754" s="95"/>
      <c r="B2754" s="97"/>
      <c r="C2754" s="97"/>
      <c r="D2754" s="96"/>
      <c r="E2754" s="96"/>
      <c r="F2754" s="97"/>
      <c r="G2754" s="97"/>
      <c r="H2754" s="96"/>
      <c r="I2754" s="96"/>
      <c r="J2754" s="97"/>
    </row>
    <row r="2755" spans="1:10" ht="12.6" x14ac:dyDescent="0.25">
      <c r="A2755" s="95"/>
      <c r="B2755" s="97"/>
      <c r="C2755" s="97"/>
      <c r="D2755" s="96"/>
      <c r="E2755" s="96"/>
      <c r="F2755" s="97"/>
      <c r="G2755" s="97"/>
      <c r="H2755" s="96"/>
      <c r="I2755" s="96"/>
      <c r="J2755" s="97"/>
    </row>
    <row r="2756" spans="1:10" ht="12.6" x14ac:dyDescent="0.25">
      <c r="A2756" s="95"/>
      <c r="B2756" s="97"/>
      <c r="C2756" s="97"/>
      <c r="D2756" s="96"/>
      <c r="E2756" s="96"/>
      <c r="F2756" s="97"/>
      <c r="G2756" s="97"/>
      <c r="H2756" s="96"/>
      <c r="I2756" s="96"/>
      <c r="J2756" s="97"/>
    </row>
    <row r="2757" spans="1:10" ht="12.6" x14ac:dyDescent="0.25">
      <c r="A2757" s="95"/>
      <c r="B2757" s="97"/>
      <c r="C2757" s="97"/>
      <c r="D2757" s="96"/>
      <c r="E2757" s="96"/>
      <c r="F2757" s="97"/>
      <c r="G2757" s="97"/>
      <c r="H2757" s="96"/>
      <c r="I2757" s="96"/>
      <c r="J2757" s="97"/>
    </row>
    <row r="2758" spans="1:10" ht="12.6" x14ac:dyDescent="0.25">
      <c r="A2758" s="95"/>
      <c r="B2758" s="97"/>
      <c r="C2758" s="97"/>
      <c r="D2758" s="96"/>
      <c r="E2758" s="96"/>
      <c r="F2758" s="97"/>
      <c r="G2758" s="97"/>
      <c r="H2758" s="96"/>
      <c r="I2758" s="96"/>
      <c r="J2758" s="97"/>
    </row>
    <row r="2759" spans="1:10" ht="12.6" x14ac:dyDescent="0.25">
      <c r="A2759" s="95"/>
      <c r="B2759" s="97"/>
      <c r="C2759" s="97"/>
      <c r="D2759" s="96"/>
      <c r="E2759" s="96"/>
      <c r="F2759" s="97"/>
      <c r="G2759" s="97"/>
      <c r="H2759" s="96"/>
      <c r="I2759" s="96"/>
      <c r="J2759" s="97"/>
    </row>
    <row r="2760" spans="1:10" ht="12.6" x14ac:dyDescent="0.25">
      <c r="A2760" s="95"/>
      <c r="B2760" s="97"/>
      <c r="C2760" s="97"/>
      <c r="D2760" s="96"/>
      <c r="E2760" s="96"/>
      <c r="F2760" s="97"/>
      <c r="G2760" s="97"/>
      <c r="H2760" s="96"/>
      <c r="I2760" s="96"/>
      <c r="J2760" s="97"/>
    </row>
    <row r="2761" spans="1:10" ht="12.6" x14ac:dyDescent="0.25">
      <c r="A2761" s="95"/>
      <c r="B2761" s="97"/>
      <c r="C2761" s="97"/>
      <c r="D2761" s="96"/>
      <c r="E2761" s="96"/>
      <c r="F2761" s="97"/>
      <c r="G2761" s="97"/>
      <c r="H2761" s="96"/>
      <c r="I2761" s="96"/>
      <c r="J2761" s="97"/>
    </row>
    <row r="2762" spans="1:10" ht="12.6" x14ac:dyDescent="0.25">
      <c r="A2762" s="95"/>
      <c r="B2762" s="97"/>
      <c r="C2762" s="97"/>
      <c r="D2762" s="96"/>
      <c r="E2762" s="96"/>
      <c r="F2762" s="97"/>
      <c r="G2762" s="97"/>
      <c r="H2762" s="96"/>
      <c r="I2762" s="96"/>
      <c r="J2762" s="97"/>
    </row>
    <row r="2763" spans="1:10" ht="12.6" x14ac:dyDescent="0.25">
      <c r="A2763" s="95"/>
      <c r="B2763" s="97"/>
      <c r="C2763" s="97"/>
      <c r="D2763" s="96"/>
      <c r="E2763" s="96"/>
      <c r="F2763" s="97"/>
      <c r="G2763" s="97"/>
      <c r="H2763" s="96"/>
      <c r="I2763" s="96"/>
      <c r="J2763" s="97"/>
    </row>
    <row r="2764" spans="1:10" ht="12.6" x14ac:dyDescent="0.25">
      <c r="A2764" s="95"/>
      <c r="B2764" s="97"/>
      <c r="C2764" s="97"/>
      <c r="D2764" s="96"/>
      <c r="E2764" s="96"/>
      <c r="F2764" s="97"/>
      <c r="G2764" s="97"/>
      <c r="H2764" s="96"/>
      <c r="I2764" s="96"/>
      <c r="J2764" s="97"/>
    </row>
    <row r="2765" spans="1:10" ht="12.6" x14ac:dyDescent="0.25">
      <c r="A2765" s="95"/>
      <c r="B2765" s="97"/>
      <c r="C2765" s="97"/>
      <c r="D2765" s="96"/>
      <c r="E2765" s="96"/>
      <c r="F2765" s="97"/>
      <c r="G2765" s="97"/>
      <c r="H2765" s="96"/>
      <c r="I2765" s="96"/>
      <c r="J2765" s="97"/>
    </row>
    <row r="2766" spans="1:10" ht="12.6" x14ac:dyDescent="0.25">
      <c r="A2766" s="95"/>
      <c r="B2766" s="97"/>
      <c r="C2766" s="97"/>
      <c r="D2766" s="96"/>
      <c r="E2766" s="96"/>
      <c r="F2766" s="97"/>
      <c r="G2766" s="97"/>
      <c r="H2766" s="96"/>
      <c r="I2766" s="96"/>
      <c r="J2766" s="97"/>
    </row>
    <row r="2767" spans="1:10" ht="12.6" x14ac:dyDescent="0.25">
      <c r="A2767" s="95"/>
      <c r="B2767" s="97"/>
      <c r="C2767" s="97"/>
      <c r="D2767" s="96"/>
      <c r="E2767" s="96"/>
      <c r="F2767" s="97"/>
      <c r="G2767" s="97"/>
      <c r="H2767" s="96"/>
      <c r="I2767" s="96"/>
      <c r="J2767" s="97"/>
    </row>
    <row r="2768" spans="1:10" ht="12.6" x14ac:dyDescent="0.25">
      <c r="A2768" s="95"/>
      <c r="B2768" s="97"/>
      <c r="C2768" s="97"/>
      <c r="D2768" s="96"/>
      <c r="E2768" s="96"/>
      <c r="F2768" s="97"/>
      <c r="G2768" s="97"/>
      <c r="H2768" s="96"/>
      <c r="I2768" s="96"/>
      <c r="J2768" s="97"/>
    </row>
    <row r="2769" spans="1:10" ht="12.6" x14ac:dyDescent="0.25">
      <c r="A2769" s="95"/>
      <c r="B2769" s="97"/>
      <c r="C2769" s="97"/>
      <c r="D2769" s="96"/>
      <c r="E2769" s="96"/>
      <c r="F2769" s="97"/>
      <c r="G2769" s="97"/>
      <c r="H2769" s="96"/>
      <c r="I2769" s="96"/>
      <c r="J2769" s="97"/>
    </row>
    <row r="2770" spans="1:10" ht="12.6" x14ac:dyDescent="0.25">
      <c r="A2770" s="95"/>
      <c r="B2770" s="97"/>
      <c r="C2770" s="97"/>
      <c r="D2770" s="96"/>
      <c r="E2770" s="96"/>
      <c r="F2770" s="97"/>
      <c r="G2770" s="97"/>
      <c r="H2770" s="96"/>
      <c r="I2770" s="96"/>
      <c r="J2770" s="97"/>
    </row>
    <row r="2771" spans="1:10" ht="12.6" x14ac:dyDescent="0.25">
      <c r="A2771" s="95"/>
      <c r="B2771" s="97"/>
      <c r="C2771" s="97"/>
      <c r="D2771" s="96"/>
      <c r="E2771" s="96"/>
      <c r="F2771" s="97"/>
      <c r="G2771" s="97"/>
      <c r="H2771" s="96"/>
      <c r="I2771" s="96"/>
      <c r="J2771" s="97"/>
    </row>
    <row r="2772" spans="1:10" ht="12.6" x14ac:dyDescent="0.25">
      <c r="A2772" s="95"/>
      <c r="B2772" s="97"/>
      <c r="C2772" s="97"/>
      <c r="D2772" s="96"/>
      <c r="E2772" s="96"/>
      <c r="F2772" s="97"/>
      <c r="G2772" s="97"/>
      <c r="H2772" s="96"/>
      <c r="I2772" s="96"/>
      <c r="J2772" s="97"/>
    </row>
    <row r="2773" spans="1:10" ht="12.6" x14ac:dyDescent="0.25">
      <c r="A2773" s="95"/>
      <c r="B2773" s="97"/>
      <c r="C2773" s="97"/>
      <c r="D2773" s="96"/>
      <c r="E2773" s="96"/>
      <c r="F2773" s="97"/>
      <c r="G2773" s="97"/>
      <c r="H2773" s="96"/>
      <c r="I2773" s="96"/>
      <c r="J2773" s="97"/>
    </row>
    <row r="2774" spans="1:10" ht="12.6" x14ac:dyDescent="0.25">
      <c r="A2774" s="95"/>
      <c r="B2774" s="97"/>
      <c r="C2774" s="97"/>
      <c r="D2774" s="96"/>
      <c r="E2774" s="96"/>
      <c r="F2774" s="97"/>
      <c r="G2774" s="97"/>
      <c r="H2774" s="96"/>
      <c r="I2774" s="96"/>
      <c r="J2774" s="97"/>
    </row>
    <row r="2775" spans="1:10" ht="12.6" x14ac:dyDescent="0.25">
      <c r="A2775" s="95"/>
      <c r="B2775" s="97"/>
      <c r="C2775" s="97"/>
      <c r="D2775" s="96"/>
      <c r="E2775" s="96"/>
      <c r="F2775" s="97"/>
      <c r="G2775" s="97"/>
      <c r="H2775" s="96"/>
      <c r="I2775" s="96"/>
      <c r="J2775" s="97"/>
    </row>
    <row r="2776" spans="1:10" ht="12.6" x14ac:dyDescent="0.25">
      <c r="A2776" s="95"/>
      <c r="B2776" s="97"/>
      <c r="C2776" s="97"/>
      <c r="D2776" s="96"/>
      <c r="E2776" s="96"/>
      <c r="F2776" s="97"/>
      <c r="G2776" s="97"/>
      <c r="H2776" s="96"/>
      <c r="I2776" s="96"/>
      <c r="J2776" s="97"/>
    </row>
    <row r="2777" spans="1:10" ht="12.6" x14ac:dyDescent="0.25">
      <c r="A2777" s="95"/>
      <c r="B2777" s="97"/>
      <c r="C2777" s="97"/>
      <c r="D2777" s="96"/>
      <c r="E2777" s="96"/>
      <c r="F2777" s="97"/>
      <c r="G2777" s="97"/>
      <c r="H2777" s="96"/>
      <c r="I2777" s="96"/>
      <c r="J2777" s="97"/>
    </row>
    <row r="2778" spans="1:10" ht="12.6" x14ac:dyDescent="0.25">
      <c r="A2778" s="95"/>
      <c r="B2778" s="97"/>
      <c r="C2778" s="97"/>
      <c r="D2778" s="96"/>
      <c r="E2778" s="96"/>
      <c r="F2778" s="97"/>
      <c r="G2778" s="97"/>
      <c r="H2778" s="96"/>
      <c r="I2778" s="96"/>
      <c r="J2778" s="97"/>
    </row>
    <row r="2779" spans="1:10" ht="12.6" x14ac:dyDescent="0.25">
      <c r="A2779" s="95"/>
      <c r="B2779" s="97"/>
      <c r="C2779" s="97"/>
      <c r="D2779" s="96"/>
      <c r="E2779" s="96"/>
      <c r="F2779" s="97"/>
      <c r="G2779" s="97"/>
      <c r="H2779" s="96"/>
      <c r="I2779" s="96"/>
      <c r="J2779" s="97"/>
    </row>
    <row r="2780" spans="1:10" ht="12.6" x14ac:dyDescent="0.25">
      <c r="A2780" s="95"/>
      <c r="B2780" s="97"/>
      <c r="C2780" s="97"/>
      <c r="D2780" s="96"/>
      <c r="E2780" s="96"/>
      <c r="F2780" s="97"/>
      <c r="G2780" s="97"/>
      <c r="H2780" s="96"/>
      <c r="I2780" s="96"/>
      <c r="J2780" s="97"/>
    </row>
    <row r="2781" spans="1:10" ht="12.6" x14ac:dyDescent="0.25">
      <c r="A2781" s="95"/>
      <c r="B2781" s="97"/>
      <c r="C2781" s="97"/>
      <c r="D2781" s="96"/>
      <c r="E2781" s="96"/>
      <c r="F2781" s="97"/>
      <c r="G2781" s="97"/>
      <c r="H2781" s="96"/>
      <c r="I2781" s="96"/>
      <c r="J2781" s="97"/>
    </row>
    <row r="2782" spans="1:10" ht="12.6" x14ac:dyDescent="0.25">
      <c r="A2782" s="95"/>
      <c r="B2782" s="97"/>
      <c r="C2782" s="97"/>
      <c r="D2782" s="96"/>
      <c r="E2782" s="96"/>
      <c r="F2782" s="97"/>
      <c r="G2782" s="97"/>
      <c r="H2782" s="96"/>
      <c r="I2782" s="96"/>
      <c r="J2782" s="97"/>
    </row>
    <row r="2783" spans="1:10" ht="12.6" x14ac:dyDescent="0.25">
      <c r="A2783" s="95"/>
      <c r="B2783" s="97"/>
      <c r="C2783" s="97"/>
      <c r="D2783" s="96"/>
      <c r="E2783" s="96"/>
      <c r="F2783" s="97"/>
      <c r="G2783" s="97"/>
      <c r="H2783" s="96"/>
      <c r="I2783" s="96"/>
      <c r="J2783" s="97"/>
    </row>
    <row r="2784" spans="1:10" ht="12.6" x14ac:dyDescent="0.25">
      <c r="A2784" s="95"/>
      <c r="B2784" s="97"/>
      <c r="C2784" s="97"/>
      <c r="D2784" s="96"/>
      <c r="E2784" s="96"/>
      <c r="F2784" s="97"/>
      <c r="G2784" s="97"/>
      <c r="H2784" s="96"/>
      <c r="I2784" s="96"/>
      <c r="J2784" s="97"/>
    </row>
    <row r="2785" spans="1:10" ht="12.6" x14ac:dyDescent="0.25">
      <c r="A2785" s="95"/>
      <c r="B2785" s="97"/>
      <c r="C2785" s="97"/>
      <c r="D2785" s="96"/>
      <c r="E2785" s="96"/>
      <c r="F2785" s="97"/>
      <c r="G2785" s="97"/>
      <c r="H2785" s="96"/>
      <c r="I2785" s="96"/>
      <c r="J2785" s="97"/>
    </row>
    <row r="2786" spans="1:10" ht="12.6" x14ac:dyDescent="0.25">
      <c r="A2786" s="95"/>
      <c r="B2786" s="97"/>
      <c r="C2786" s="97"/>
      <c r="D2786" s="96"/>
      <c r="E2786" s="96"/>
      <c r="F2786" s="97"/>
      <c r="G2786" s="97"/>
      <c r="H2786" s="96"/>
      <c r="I2786" s="96"/>
      <c r="J2786" s="97"/>
    </row>
    <row r="2787" spans="1:10" ht="12.6" x14ac:dyDescent="0.25">
      <c r="A2787" s="95"/>
      <c r="B2787" s="97"/>
      <c r="C2787" s="97"/>
      <c r="D2787" s="96"/>
      <c r="E2787" s="96"/>
      <c r="F2787" s="97"/>
      <c r="G2787" s="97"/>
      <c r="H2787" s="96"/>
      <c r="I2787" s="96"/>
      <c r="J2787" s="97"/>
    </row>
    <row r="2788" spans="1:10" ht="12.6" x14ac:dyDescent="0.25">
      <c r="A2788" s="95"/>
      <c r="B2788" s="97"/>
      <c r="C2788" s="97"/>
      <c r="D2788" s="96"/>
      <c r="E2788" s="96"/>
      <c r="F2788" s="97"/>
      <c r="G2788" s="97"/>
      <c r="H2788" s="96"/>
      <c r="I2788" s="96"/>
      <c r="J2788" s="97"/>
    </row>
    <row r="2789" spans="1:10" ht="12.6" x14ac:dyDescent="0.25">
      <c r="A2789" s="95"/>
      <c r="B2789" s="97"/>
      <c r="C2789" s="97"/>
      <c r="D2789" s="96"/>
      <c r="E2789" s="96"/>
      <c r="F2789" s="97"/>
      <c r="G2789" s="97"/>
      <c r="H2789" s="96"/>
      <c r="I2789" s="96"/>
      <c r="J2789" s="97"/>
    </row>
    <row r="2790" spans="1:10" ht="12.6" x14ac:dyDescent="0.25">
      <c r="A2790" s="95"/>
      <c r="B2790" s="97"/>
      <c r="C2790" s="97"/>
      <c r="D2790" s="96"/>
      <c r="E2790" s="96"/>
      <c r="F2790" s="97"/>
      <c r="G2790" s="97"/>
      <c r="H2790" s="96"/>
      <c r="I2790" s="96"/>
      <c r="J2790" s="97"/>
    </row>
    <row r="2791" spans="1:10" ht="12.6" x14ac:dyDescent="0.25">
      <c r="A2791" s="95"/>
      <c r="B2791" s="97"/>
      <c r="C2791" s="97"/>
      <c r="D2791" s="96"/>
      <c r="E2791" s="96"/>
      <c r="F2791" s="97"/>
      <c r="G2791" s="97"/>
      <c r="H2791" s="96"/>
      <c r="I2791" s="96"/>
      <c r="J2791" s="97"/>
    </row>
    <row r="2792" spans="1:10" ht="12.6" x14ac:dyDescent="0.25">
      <c r="A2792" s="95"/>
      <c r="B2792" s="97"/>
      <c r="C2792" s="97"/>
      <c r="D2792" s="96"/>
      <c r="E2792" s="96"/>
      <c r="F2792" s="97"/>
      <c r="G2792" s="97"/>
      <c r="H2792" s="96"/>
      <c r="I2792" s="96"/>
      <c r="J2792" s="97"/>
    </row>
    <row r="2793" spans="1:10" ht="12.6" x14ac:dyDescent="0.25">
      <c r="A2793" s="95"/>
      <c r="B2793" s="97"/>
      <c r="C2793" s="97"/>
      <c r="D2793" s="96"/>
      <c r="E2793" s="96"/>
      <c r="F2793" s="97"/>
      <c r="G2793" s="97"/>
      <c r="H2793" s="96"/>
      <c r="I2793" s="96"/>
      <c r="J2793" s="97"/>
    </row>
    <row r="2794" spans="1:10" ht="12.6" x14ac:dyDescent="0.25">
      <c r="A2794" s="95"/>
      <c r="B2794" s="97"/>
      <c r="C2794" s="97"/>
      <c r="D2794" s="96"/>
      <c r="E2794" s="96"/>
      <c r="F2794" s="97"/>
      <c r="G2794" s="97"/>
      <c r="H2794" s="96"/>
      <c r="I2794" s="96"/>
      <c r="J2794" s="97"/>
    </row>
    <row r="2795" spans="1:10" ht="12.6" x14ac:dyDescent="0.25">
      <c r="A2795" s="95"/>
      <c r="B2795" s="97"/>
      <c r="C2795" s="97"/>
      <c r="D2795" s="96"/>
      <c r="E2795" s="96"/>
      <c r="F2795" s="97"/>
      <c r="G2795" s="97"/>
      <c r="H2795" s="96"/>
      <c r="I2795" s="96"/>
      <c r="J2795" s="97"/>
    </row>
    <row r="2796" spans="1:10" ht="12.6" x14ac:dyDescent="0.25">
      <c r="A2796" s="95"/>
      <c r="B2796" s="97"/>
      <c r="C2796" s="97"/>
      <c r="D2796" s="96"/>
      <c r="E2796" s="96"/>
      <c r="F2796" s="97"/>
      <c r="G2796" s="97"/>
      <c r="H2796" s="96"/>
      <c r="I2796" s="96"/>
      <c r="J2796" s="97"/>
    </row>
    <row r="2797" spans="1:10" ht="12.6" x14ac:dyDescent="0.25">
      <c r="A2797" s="95"/>
      <c r="B2797" s="97"/>
      <c r="C2797" s="97"/>
      <c r="D2797" s="96"/>
      <c r="E2797" s="96"/>
      <c r="F2797" s="97"/>
      <c r="G2797" s="97"/>
      <c r="H2797" s="96"/>
      <c r="I2797" s="96"/>
      <c r="J2797" s="97"/>
    </row>
    <row r="2798" spans="1:10" ht="12.6" x14ac:dyDescent="0.25">
      <c r="A2798" s="95"/>
      <c r="B2798" s="97"/>
      <c r="C2798" s="97"/>
      <c r="D2798" s="96"/>
      <c r="E2798" s="96"/>
      <c r="F2798" s="97"/>
      <c r="G2798" s="97"/>
      <c r="H2798" s="96"/>
      <c r="I2798" s="96"/>
      <c r="J2798" s="97"/>
    </row>
    <row r="2799" spans="1:10" ht="12.6" x14ac:dyDescent="0.25">
      <c r="A2799" s="95"/>
      <c r="B2799" s="97"/>
      <c r="C2799" s="97"/>
      <c r="D2799" s="96"/>
      <c r="E2799" s="96"/>
      <c r="F2799" s="97"/>
      <c r="G2799" s="97"/>
      <c r="H2799" s="96"/>
      <c r="I2799" s="96"/>
      <c r="J2799" s="97"/>
    </row>
    <row r="2800" spans="1:10" ht="12.6" x14ac:dyDescent="0.25">
      <c r="A2800" s="95"/>
      <c r="B2800" s="97"/>
      <c r="C2800" s="97"/>
      <c r="D2800" s="96"/>
      <c r="E2800" s="96"/>
      <c r="F2800" s="97"/>
      <c r="G2800" s="97"/>
      <c r="H2800" s="96"/>
      <c r="I2800" s="96"/>
      <c r="J2800" s="97"/>
    </row>
    <row r="2801" spans="1:10" ht="12.6" x14ac:dyDescent="0.25">
      <c r="A2801" s="95"/>
      <c r="B2801" s="97"/>
      <c r="C2801" s="97"/>
      <c r="D2801" s="96"/>
      <c r="E2801" s="96"/>
      <c r="F2801" s="97"/>
      <c r="G2801" s="97"/>
      <c r="H2801" s="96"/>
      <c r="I2801" s="96"/>
      <c r="J2801" s="97"/>
    </row>
    <row r="2802" spans="1:10" ht="12.6" x14ac:dyDescent="0.25">
      <c r="A2802" s="95"/>
      <c r="B2802" s="97"/>
      <c r="C2802" s="97"/>
      <c r="D2802" s="96"/>
      <c r="E2802" s="96"/>
      <c r="F2802" s="97"/>
      <c r="G2802" s="97"/>
      <c r="H2802" s="96"/>
      <c r="I2802" s="96"/>
      <c r="J2802" s="97"/>
    </row>
    <row r="2803" spans="1:10" ht="12.6" x14ac:dyDescent="0.25">
      <c r="A2803" s="95"/>
      <c r="B2803" s="97"/>
      <c r="C2803" s="97"/>
      <c r="D2803" s="96"/>
      <c r="E2803" s="96"/>
      <c r="F2803" s="97"/>
      <c r="G2803" s="97"/>
      <c r="H2803" s="96"/>
      <c r="I2803" s="96"/>
      <c r="J2803" s="97"/>
    </row>
    <row r="2804" spans="1:10" ht="12.6" x14ac:dyDescent="0.25">
      <c r="A2804" s="95"/>
      <c r="B2804" s="97"/>
      <c r="C2804" s="97"/>
      <c r="D2804" s="96"/>
      <c r="E2804" s="96"/>
      <c r="F2804" s="97"/>
      <c r="G2804" s="97"/>
      <c r="H2804" s="96"/>
      <c r="I2804" s="96"/>
      <c r="J2804" s="97"/>
    </row>
    <row r="2805" spans="1:10" ht="12.6" x14ac:dyDescent="0.25">
      <c r="A2805" s="95"/>
      <c r="B2805" s="97"/>
      <c r="C2805" s="97"/>
      <c r="D2805" s="96"/>
      <c r="E2805" s="96"/>
      <c r="F2805" s="97"/>
      <c r="G2805" s="97"/>
      <c r="H2805" s="96"/>
      <c r="I2805" s="96"/>
      <c r="J2805" s="97"/>
    </row>
    <row r="2806" spans="1:10" ht="12.6" x14ac:dyDescent="0.25">
      <c r="A2806" s="95"/>
      <c r="B2806" s="97"/>
      <c r="C2806" s="97"/>
      <c r="D2806" s="96"/>
      <c r="E2806" s="96"/>
      <c r="F2806" s="97"/>
      <c r="G2806" s="97"/>
      <c r="H2806" s="96"/>
      <c r="I2806" s="96"/>
      <c r="J2806" s="97"/>
    </row>
    <row r="2807" spans="1:10" ht="12.6" x14ac:dyDescent="0.25">
      <c r="A2807" s="95"/>
      <c r="B2807" s="97"/>
      <c r="C2807" s="97"/>
      <c r="D2807" s="96"/>
      <c r="E2807" s="96"/>
      <c r="F2807" s="97"/>
      <c r="G2807" s="97"/>
      <c r="H2807" s="96"/>
      <c r="I2807" s="96"/>
      <c r="J2807" s="97"/>
    </row>
    <row r="2808" spans="1:10" ht="12.6" x14ac:dyDescent="0.25">
      <c r="A2808" s="95"/>
      <c r="B2808" s="97"/>
      <c r="C2808" s="97"/>
      <c r="D2808" s="96"/>
      <c r="E2808" s="96"/>
      <c r="F2808" s="97"/>
      <c r="G2808" s="97"/>
      <c r="H2808" s="96"/>
      <c r="I2808" s="96"/>
      <c r="J2808" s="97"/>
    </row>
    <row r="2809" spans="1:10" ht="12.6" x14ac:dyDescent="0.25">
      <c r="A2809" s="95"/>
      <c r="B2809" s="97"/>
      <c r="C2809" s="97"/>
      <c r="D2809" s="96"/>
      <c r="E2809" s="96"/>
      <c r="F2809" s="97"/>
      <c r="G2809" s="97"/>
      <c r="H2809" s="96"/>
      <c r="I2809" s="96"/>
      <c r="J2809" s="97"/>
    </row>
    <row r="2810" spans="1:10" ht="12.6" x14ac:dyDescent="0.25">
      <c r="A2810" s="95"/>
      <c r="B2810" s="97"/>
      <c r="C2810" s="97"/>
      <c r="D2810" s="96"/>
      <c r="E2810" s="96"/>
      <c r="F2810" s="97"/>
      <c r="G2810" s="97"/>
      <c r="H2810" s="96"/>
      <c r="I2810" s="96"/>
      <c r="J2810" s="97"/>
    </row>
    <row r="2811" spans="1:10" ht="12.6" x14ac:dyDescent="0.25">
      <c r="A2811" s="95"/>
      <c r="B2811" s="97"/>
      <c r="C2811" s="97"/>
      <c r="D2811" s="96"/>
      <c r="E2811" s="96"/>
      <c r="F2811" s="97"/>
      <c r="G2811" s="97"/>
      <c r="H2811" s="96"/>
      <c r="I2811" s="96"/>
      <c r="J2811" s="97"/>
    </row>
    <row r="2812" spans="1:10" ht="12.6" x14ac:dyDescent="0.25">
      <c r="A2812" s="95"/>
      <c r="B2812" s="97"/>
      <c r="C2812" s="97"/>
      <c r="D2812" s="96"/>
      <c r="E2812" s="96"/>
      <c r="F2812" s="97"/>
      <c r="G2812" s="97"/>
      <c r="H2812" s="96"/>
      <c r="I2812" s="96"/>
      <c r="J2812" s="97"/>
    </row>
    <row r="2813" spans="1:10" ht="12.6" x14ac:dyDescent="0.25">
      <c r="A2813" s="95"/>
      <c r="B2813" s="97"/>
      <c r="C2813" s="97"/>
      <c r="D2813" s="96"/>
      <c r="E2813" s="96"/>
      <c r="F2813" s="97"/>
      <c r="G2813" s="97"/>
      <c r="H2813" s="96"/>
      <c r="I2813" s="96"/>
      <c r="J2813" s="97"/>
    </row>
    <row r="2814" spans="1:10" ht="12.6" x14ac:dyDescent="0.25">
      <c r="A2814" s="95"/>
      <c r="B2814" s="97"/>
      <c r="C2814" s="97"/>
      <c r="D2814" s="96"/>
      <c r="E2814" s="96"/>
      <c r="F2814" s="97"/>
      <c r="G2814" s="97"/>
      <c r="H2814" s="96"/>
      <c r="I2814" s="96"/>
      <c r="J2814" s="97"/>
    </row>
    <row r="2815" spans="1:10" ht="12.6" x14ac:dyDescent="0.25">
      <c r="A2815" s="95"/>
      <c r="B2815" s="97"/>
      <c r="C2815" s="97"/>
      <c r="D2815" s="96"/>
      <c r="E2815" s="96"/>
      <c r="F2815" s="97"/>
      <c r="G2815" s="97"/>
      <c r="H2815" s="96"/>
      <c r="I2815" s="96"/>
      <c r="J2815" s="97"/>
    </row>
    <row r="2816" spans="1:10" ht="12.6" x14ac:dyDescent="0.25">
      <c r="A2816" s="95"/>
      <c r="B2816" s="97"/>
      <c r="C2816" s="97"/>
      <c r="D2816" s="96"/>
      <c r="E2816" s="96"/>
      <c r="F2816" s="97"/>
      <c r="G2816" s="97"/>
      <c r="H2816" s="96"/>
      <c r="I2816" s="96"/>
      <c r="J2816" s="97"/>
    </row>
    <row r="2817" spans="1:10" ht="12.6" x14ac:dyDescent="0.25">
      <c r="A2817" s="95"/>
      <c r="B2817" s="97"/>
      <c r="C2817" s="97"/>
      <c r="D2817" s="96"/>
      <c r="E2817" s="96"/>
      <c r="F2817" s="97"/>
      <c r="G2817" s="97"/>
      <c r="H2817" s="96"/>
      <c r="I2817" s="96"/>
      <c r="J2817" s="97"/>
    </row>
    <row r="2818" spans="1:10" ht="12.6" x14ac:dyDescent="0.25">
      <c r="A2818" s="95"/>
      <c r="B2818" s="97"/>
      <c r="C2818" s="97"/>
      <c r="D2818" s="96"/>
      <c r="E2818" s="96"/>
      <c r="F2818" s="97"/>
      <c r="G2818" s="97"/>
      <c r="H2818" s="96"/>
      <c r="I2818" s="96"/>
      <c r="J2818" s="97"/>
    </row>
    <row r="2819" spans="1:10" ht="12.6" x14ac:dyDescent="0.25">
      <c r="A2819" s="95"/>
      <c r="B2819" s="97"/>
      <c r="C2819" s="97"/>
      <c r="D2819" s="96"/>
      <c r="E2819" s="96"/>
      <c r="F2819" s="97"/>
      <c r="G2819" s="97"/>
      <c r="H2819" s="96"/>
      <c r="I2819" s="96"/>
      <c r="J2819" s="97"/>
    </row>
    <row r="2820" spans="1:10" ht="12.6" x14ac:dyDescent="0.25">
      <c r="A2820" s="95"/>
      <c r="B2820" s="97"/>
      <c r="C2820" s="97"/>
      <c r="D2820" s="96"/>
      <c r="E2820" s="96"/>
      <c r="F2820" s="97"/>
      <c r="G2820" s="97"/>
      <c r="H2820" s="96"/>
      <c r="I2820" s="96"/>
      <c r="J2820" s="97"/>
    </row>
    <row r="2821" spans="1:10" ht="12.6" x14ac:dyDescent="0.25">
      <c r="A2821" s="95"/>
      <c r="B2821" s="97"/>
      <c r="C2821" s="97"/>
      <c r="D2821" s="96"/>
      <c r="E2821" s="96"/>
      <c r="F2821" s="97"/>
      <c r="G2821" s="97"/>
      <c r="H2821" s="96"/>
      <c r="I2821" s="96"/>
      <c r="J2821" s="97"/>
    </row>
    <row r="2822" spans="1:10" ht="12.6" x14ac:dyDescent="0.25">
      <c r="A2822" s="95"/>
      <c r="B2822" s="97"/>
      <c r="C2822" s="97"/>
      <c r="D2822" s="96"/>
      <c r="E2822" s="96"/>
      <c r="F2822" s="97"/>
      <c r="G2822" s="97"/>
      <c r="H2822" s="96"/>
      <c r="I2822" s="96"/>
      <c r="J2822" s="97"/>
    </row>
    <row r="2823" spans="1:10" ht="12.6" x14ac:dyDescent="0.25">
      <c r="A2823" s="95"/>
      <c r="B2823" s="97"/>
      <c r="C2823" s="97"/>
      <c r="D2823" s="96"/>
      <c r="E2823" s="96"/>
      <c r="F2823" s="97"/>
      <c r="G2823" s="97"/>
      <c r="H2823" s="96"/>
      <c r="I2823" s="96"/>
      <c r="J2823" s="97"/>
    </row>
    <row r="2824" spans="1:10" ht="12.6" x14ac:dyDescent="0.25">
      <c r="A2824" s="95"/>
      <c r="B2824" s="97"/>
      <c r="C2824" s="97"/>
      <c r="D2824" s="96"/>
      <c r="E2824" s="96"/>
      <c r="F2824" s="97"/>
      <c r="G2824" s="97"/>
      <c r="H2824" s="96"/>
      <c r="I2824" s="96"/>
      <c r="J2824" s="97"/>
    </row>
    <row r="2825" spans="1:10" ht="12.6" x14ac:dyDescent="0.25">
      <c r="A2825" s="95"/>
      <c r="B2825" s="97"/>
      <c r="C2825" s="97"/>
      <c r="D2825" s="96"/>
      <c r="E2825" s="96"/>
      <c r="F2825" s="97"/>
      <c r="G2825" s="97"/>
      <c r="H2825" s="96"/>
      <c r="I2825" s="96"/>
      <c r="J2825" s="97"/>
    </row>
    <row r="2826" spans="1:10" ht="12.6" x14ac:dyDescent="0.25">
      <c r="A2826" s="95"/>
      <c r="B2826" s="97"/>
      <c r="C2826" s="97"/>
      <c r="D2826" s="96"/>
      <c r="E2826" s="96"/>
      <c r="F2826" s="97"/>
      <c r="G2826" s="97"/>
      <c r="H2826" s="96"/>
      <c r="I2826" s="96"/>
      <c r="J2826" s="97"/>
    </row>
    <row r="2827" spans="1:10" ht="12.6" x14ac:dyDescent="0.25">
      <c r="A2827" s="95"/>
      <c r="B2827" s="97"/>
      <c r="C2827" s="97"/>
      <c r="D2827" s="96"/>
      <c r="E2827" s="96"/>
      <c r="F2827" s="97"/>
      <c r="G2827" s="97"/>
      <c r="H2827" s="96"/>
      <c r="I2827" s="96"/>
      <c r="J2827" s="97"/>
    </row>
    <row r="2828" spans="1:10" ht="12.6" x14ac:dyDescent="0.25">
      <c r="A2828" s="95"/>
      <c r="B2828" s="97"/>
      <c r="C2828" s="97"/>
      <c r="D2828" s="96"/>
      <c r="E2828" s="96"/>
      <c r="F2828" s="97"/>
      <c r="G2828" s="97"/>
      <c r="H2828" s="96"/>
      <c r="I2828" s="96"/>
      <c r="J2828" s="97"/>
    </row>
    <row r="2829" spans="1:10" ht="12.6" x14ac:dyDescent="0.25">
      <c r="A2829" s="95"/>
      <c r="B2829" s="97"/>
      <c r="C2829" s="97"/>
      <c r="D2829" s="96"/>
      <c r="E2829" s="96"/>
      <c r="F2829" s="97"/>
      <c r="G2829" s="97"/>
      <c r="H2829" s="96"/>
      <c r="I2829" s="96"/>
      <c r="J2829" s="97"/>
    </row>
    <row r="2830" spans="1:10" ht="12.6" x14ac:dyDescent="0.25">
      <c r="A2830" s="95"/>
      <c r="B2830" s="97"/>
      <c r="C2830" s="97"/>
      <c r="D2830" s="96"/>
      <c r="E2830" s="96"/>
      <c r="F2830" s="97"/>
      <c r="G2830" s="97"/>
      <c r="H2830" s="96"/>
      <c r="I2830" s="96"/>
      <c r="J2830" s="97"/>
    </row>
    <row r="2831" spans="1:10" ht="12.6" x14ac:dyDescent="0.25">
      <c r="A2831" s="95"/>
      <c r="B2831" s="97"/>
      <c r="C2831" s="97"/>
      <c r="D2831" s="96"/>
      <c r="E2831" s="96"/>
      <c r="F2831" s="97"/>
      <c r="G2831" s="97"/>
      <c r="H2831" s="96"/>
      <c r="I2831" s="96"/>
      <c r="J2831" s="97"/>
    </row>
    <row r="2832" spans="1:10" ht="12.6" x14ac:dyDescent="0.25">
      <c r="A2832" s="95"/>
      <c r="B2832" s="97"/>
      <c r="C2832" s="97"/>
      <c r="D2832" s="96"/>
      <c r="E2832" s="96"/>
      <c r="F2832" s="97"/>
      <c r="G2832" s="97"/>
      <c r="H2832" s="96"/>
      <c r="I2832" s="96"/>
      <c r="J2832" s="97"/>
    </row>
    <row r="2833" spans="1:10" ht="12.6" x14ac:dyDescent="0.25">
      <c r="A2833" s="95"/>
      <c r="B2833" s="97"/>
      <c r="C2833" s="97"/>
      <c r="D2833" s="96"/>
      <c r="E2833" s="96"/>
      <c r="F2833" s="97"/>
      <c r="G2833" s="97"/>
      <c r="H2833" s="96"/>
      <c r="I2833" s="96"/>
      <c r="J2833" s="97"/>
    </row>
    <row r="2834" spans="1:10" ht="12.6" x14ac:dyDescent="0.25">
      <c r="A2834" s="95"/>
      <c r="B2834" s="97"/>
      <c r="C2834" s="97"/>
      <c r="D2834" s="96"/>
      <c r="E2834" s="96"/>
      <c r="F2834" s="97"/>
      <c r="G2834" s="97"/>
      <c r="H2834" s="96"/>
      <c r="I2834" s="96"/>
      <c r="J2834" s="97"/>
    </row>
    <row r="2835" spans="1:10" ht="12.6" x14ac:dyDescent="0.25">
      <c r="A2835" s="95"/>
      <c r="B2835" s="97"/>
      <c r="C2835" s="97"/>
      <c r="D2835" s="96"/>
      <c r="E2835" s="96"/>
      <c r="F2835" s="97"/>
      <c r="G2835" s="97"/>
      <c r="H2835" s="96"/>
      <c r="I2835" s="96"/>
      <c r="J2835" s="97"/>
    </row>
    <row r="2836" spans="1:10" ht="12.6" x14ac:dyDescent="0.25">
      <c r="A2836" s="95"/>
      <c r="B2836" s="97"/>
      <c r="C2836" s="97"/>
      <c r="D2836" s="96"/>
      <c r="E2836" s="96"/>
      <c r="F2836" s="97"/>
      <c r="G2836" s="97"/>
      <c r="H2836" s="96"/>
      <c r="I2836" s="96"/>
      <c r="J2836" s="97"/>
    </row>
    <row r="2837" spans="1:10" ht="12.6" x14ac:dyDescent="0.25">
      <c r="A2837" s="95"/>
      <c r="B2837" s="97"/>
      <c r="C2837" s="97"/>
      <c r="D2837" s="96"/>
      <c r="E2837" s="96"/>
      <c r="F2837" s="97"/>
      <c r="G2837" s="97"/>
      <c r="H2837" s="96"/>
      <c r="I2837" s="96"/>
      <c r="J2837" s="97"/>
    </row>
    <row r="2838" spans="1:10" ht="12.6" x14ac:dyDescent="0.25">
      <c r="A2838" s="95"/>
      <c r="B2838" s="97"/>
      <c r="C2838" s="97"/>
      <c r="D2838" s="96"/>
      <c r="E2838" s="96"/>
      <c r="F2838" s="97"/>
      <c r="G2838" s="97"/>
      <c r="H2838" s="96"/>
      <c r="I2838" s="96"/>
      <c r="J2838" s="97"/>
    </row>
    <row r="2839" spans="1:10" ht="12.6" x14ac:dyDescent="0.25">
      <c r="A2839" s="95"/>
      <c r="B2839" s="97"/>
      <c r="C2839" s="97"/>
      <c r="D2839" s="96"/>
      <c r="E2839" s="96"/>
      <c r="F2839" s="97"/>
      <c r="G2839" s="97"/>
      <c r="H2839" s="96"/>
      <c r="I2839" s="96"/>
      <c r="J2839" s="97"/>
    </row>
    <row r="2840" spans="1:10" ht="12.6" x14ac:dyDescent="0.25">
      <c r="A2840" s="95"/>
      <c r="B2840" s="97"/>
      <c r="C2840" s="97"/>
      <c r="D2840" s="96"/>
      <c r="E2840" s="96"/>
      <c r="F2840" s="97"/>
      <c r="G2840" s="97"/>
      <c r="H2840" s="96"/>
      <c r="I2840" s="96"/>
      <c r="J2840" s="97"/>
    </row>
    <row r="2841" spans="1:10" ht="12.6" x14ac:dyDescent="0.25">
      <c r="A2841" s="95"/>
      <c r="B2841" s="97"/>
      <c r="C2841" s="97"/>
      <c r="D2841" s="96"/>
      <c r="E2841" s="96"/>
      <c r="F2841" s="97"/>
      <c r="G2841" s="97"/>
      <c r="H2841" s="96"/>
      <c r="I2841" s="96"/>
      <c r="J2841" s="97"/>
    </row>
    <row r="2842" spans="1:10" ht="12.6" x14ac:dyDescent="0.25">
      <c r="A2842" s="95"/>
      <c r="B2842" s="97"/>
      <c r="C2842" s="97"/>
      <c r="D2842" s="96"/>
      <c r="E2842" s="96"/>
      <c r="F2842" s="97"/>
      <c r="G2842" s="97"/>
      <c r="H2842" s="96"/>
      <c r="I2842" s="96"/>
      <c r="J2842" s="97"/>
    </row>
    <row r="2843" spans="1:10" ht="12.6" x14ac:dyDescent="0.25">
      <c r="A2843" s="95"/>
      <c r="B2843" s="97"/>
      <c r="C2843" s="97"/>
      <c r="D2843" s="96"/>
      <c r="E2843" s="96"/>
      <c r="F2843" s="97"/>
      <c r="G2843" s="97"/>
      <c r="H2843" s="96"/>
      <c r="I2843" s="96"/>
      <c r="J2843" s="97"/>
    </row>
    <row r="2844" spans="1:10" ht="12.6" x14ac:dyDescent="0.25">
      <c r="A2844" s="95"/>
      <c r="B2844" s="97"/>
      <c r="C2844" s="97"/>
      <c r="D2844" s="96"/>
      <c r="E2844" s="96"/>
      <c r="F2844" s="97"/>
      <c r="G2844" s="97"/>
      <c r="H2844" s="96"/>
      <c r="I2844" s="96"/>
      <c r="J2844" s="97"/>
    </row>
    <row r="2845" spans="1:10" ht="12.6" x14ac:dyDescent="0.25">
      <c r="A2845" s="95"/>
      <c r="B2845" s="97"/>
      <c r="C2845" s="97"/>
      <c r="D2845" s="96"/>
      <c r="E2845" s="96"/>
      <c r="F2845" s="97"/>
      <c r="G2845" s="97"/>
      <c r="H2845" s="96"/>
      <c r="I2845" s="96"/>
      <c r="J2845" s="97"/>
    </row>
    <row r="2846" spans="1:10" ht="12.6" x14ac:dyDescent="0.25">
      <c r="A2846" s="95"/>
      <c r="B2846" s="97"/>
      <c r="C2846" s="97"/>
      <c r="D2846" s="96"/>
      <c r="E2846" s="96"/>
      <c r="F2846" s="97"/>
      <c r="G2846" s="97"/>
      <c r="H2846" s="96"/>
      <c r="I2846" s="96"/>
      <c r="J2846" s="97"/>
    </row>
    <row r="2847" spans="1:10" ht="12.6" x14ac:dyDescent="0.25">
      <c r="A2847" s="95"/>
      <c r="B2847" s="97"/>
      <c r="C2847" s="97"/>
      <c r="D2847" s="96"/>
      <c r="E2847" s="96"/>
      <c r="F2847" s="97"/>
      <c r="G2847" s="97"/>
      <c r="H2847" s="96"/>
      <c r="I2847" s="96"/>
      <c r="J2847" s="97"/>
    </row>
    <row r="2848" spans="1:10" ht="12.6" x14ac:dyDescent="0.25">
      <c r="A2848" s="95"/>
      <c r="B2848" s="97"/>
      <c r="C2848" s="97"/>
      <c r="D2848" s="96"/>
      <c r="E2848" s="96"/>
      <c r="F2848" s="97"/>
      <c r="G2848" s="97"/>
      <c r="H2848" s="96"/>
      <c r="I2848" s="96"/>
      <c r="J2848" s="97"/>
    </row>
    <row r="2849" spans="1:10" ht="12.6" x14ac:dyDescent="0.25">
      <c r="A2849" s="95"/>
      <c r="B2849" s="97"/>
      <c r="C2849" s="97"/>
      <c r="D2849" s="96"/>
      <c r="E2849" s="96"/>
      <c r="F2849" s="97"/>
      <c r="G2849" s="97"/>
      <c r="H2849" s="96"/>
      <c r="I2849" s="96"/>
      <c r="J2849" s="97"/>
    </row>
    <row r="2850" spans="1:10" ht="12.6" x14ac:dyDescent="0.25">
      <c r="A2850" s="95"/>
      <c r="B2850" s="97"/>
      <c r="C2850" s="97"/>
      <c r="D2850" s="96"/>
      <c r="E2850" s="96"/>
      <c r="F2850" s="97"/>
      <c r="G2850" s="97"/>
      <c r="H2850" s="96"/>
      <c r="I2850" s="96"/>
      <c r="J2850" s="97"/>
    </row>
    <row r="2851" spans="1:10" ht="12.6" x14ac:dyDescent="0.25">
      <c r="A2851" s="95"/>
      <c r="B2851" s="97"/>
      <c r="C2851" s="97"/>
      <c r="D2851" s="96"/>
      <c r="E2851" s="96"/>
      <c r="F2851" s="97"/>
      <c r="G2851" s="97"/>
      <c r="H2851" s="96"/>
      <c r="I2851" s="96"/>
      <c r="J2851" s="97"/>
    </row>
    <row r="2852" spans="1:10" ht="12.6" x14ac:dyDescent="0.25">
      <c r="A2852" s="95"/>
      <c r="B2852" s="97"/>
      <c r="C2852" s="97"/>
      <c r="D2852" s="96"/>
      <c r="E2852" s="96"/>
      <c r="F2852" s="97"/>
      <c r="G2852" s="97"/>
      <c r="H2852" s="96"/>
      <c r="I2852" s="96"/>
      <c r="J2852" s="97"/>
    </row>
    <row r="2853" spans="1:10" ht="12.6" x14ac:dyDescent="0.25">
      <c r="A2853" s="95"/>
      <c r="B2853" s="97"/>
      <c r="C2853" s="97"/>
      <c r="D2853" s="96"/>
      <c r="E2853" s="96"/>
      <c r="F2853" s="97"/>
      <c r="G2853" s="97"/>
      <c r="H2853" s="96"/>
      <c r="I2853" s="96"/>
      <c r="J2853" s="97"/>
    </row>
    <row r="2854" spans="1:10" ht="12.6" x14ac:dyDescent="0.25">
      <c r="A2854" s="95"/>
      <c r="B2854" s="97"/>
      <c r="C2854" s="97"/>
      <c r="D2854" s="96"/>
      <c r="E2854" s="96"/>
      <c r="F2854" s="97"/>
      <c r="G2854" s="97"/>
      <c r="H2854" s="96"/>
      <c r="I2854" s="96"/>
      <c r="J2854" s="97"/>
    </row>
    <row r="2855" spans="1:10" ht="12.6" x14ac:dyDescent="0.25">
      <c r="A2855" s="95"/>
      <c r="B2855" s="97"/>
      <c r="C2855" s="97"/>
      <c r="D2855" s="96"/>
      <c r="E2855" s="96"/>
      <c r="F2855" s="97"/>
      <c r="G2855" s="97"/>
      <c r="H2855" s="96"/>
      <c r="I2855" s="96"/>
      <c r="J2855" s="97"/>
    </row>
    <row r="2856" spans="1:10" ht="12.6" x14ac:dyDescent="0.25">
      <c r="A2856" s="95"/>
      <c r="B2856" s="97"/>
      <c r="C2856" s="97"/>
      <c r="D2856" s="96"/>
      <c r="E2856" s="96"/>
      <c r="F2856" s="97"/>
      <c r="G2856" s="97"/>
      <c r="H2856" s="96"/>
      <c r="I2856" s="96"/>
      <c r="J2856" s="97"/>
    </row>
    <row r="2857" spans="1:10" ht="12.6" x14ac:dyDescent="0.25">
      <c r="A2857" s="95"/>
      <c r="B2857" s="97"/>
      <c r="C2857" s="97"/>
      <c r="D2857" s="96"/>
      <c r="E2857" s="96"/>
      <c r="F2857" s="97"/>
      <c r="G2857" s="97"/>
      <c r="H2857" s="96"/>
      <c r="I2857" s="96"/>
      <c r="J2857" s="97"/>
    </row>
    <row r="2858" spans="1:10" ht="12.6" x14ac:dyDescent="0.25">
      <c r="A2858" s="95"/>
      <c r="B2858" s="97"/>
      <c r="C2858" s="97"/>
      <c r="D2858" s="96"/>
      <c r="E2858" s="96"/>
      <c r="F2858" s="97"/>
      <c r="G2858" s="97"/>
      <c r="H2858" s="96"/>
      <c r="I2858" s="96"/>
      <c r="J2858" s="97"/>
    </row>
    <row r="2859" spans="1:10" ht="12.6" x14ac:dyDescent="0.25">
      <c r="A2859" s="95"/>
      <c r="B2859" s="97"/>
      <c r="C2859" s="97"/>
      <c r="D2859" s="96"/>
      <c r="E2859" s="96"/>
      <c r="F2859" s="97"/>
      <c r="G2859" s="97"/>
      <c r="H2859" s="96"/>
      <c r="I2859" s="96"/>
      <c r="J2859" s="97"/>
    </row>
    <row r="2860" spans="1:10" ht="12.6" x14ac:dyDescent="0.25">
      <c r="A2860" s="95"/>
      <c r="B2860" s="97"/>
      <c r="C2860" s="97"/>
      <c r="D2860" s="96"/>
      <c r="E2860" s="96"/>
      <c r="F2860" s="97"/>
      <c r="G2860" s="97"/>
      <c r="H2860" s="96"/>
      <c r="I2860" s="96"/>
      <c r="J2860" s="97"/>
    </row>
    <row r="2861" spans="1:10" ht="12.6" x14ac:dyDescent="0.25">
      <c r="A2861" s="95"/>
      <c r="B2861" s="97"/>
      <c r="C2861" s="97"/>
      <c r="D2861" s="96"/>
      <c r="E2861" s="96"/>
      <c r="F2861" s="97"/>
      <c r="G2861" s="97"/>
      <c r="H2861" s="96"/>
      <c r="I2861" s="96"/>
      <c r="J2861" s="97"/>
    </row>
    <row r="2862" spans="1:10" ht="12.6" x14ac:dyDescent="0.25">
      <c r="A2862" s="95"/>
      <c r="B2862" s="97"/>
      <c r="C2862" s="97"/>
      <c r="D2862" s="96"/>
      <c r="E2862" s="96"/>
      <c r="F2862" s="97"/>
      <c r="G2862" s="97"/>
      <c r="H2862" s="96"/>
      <c r="I2862" s="96"/>
      <c r="J2862" s="97"/>
    </row>
    <row r="2863" spans="1:10" ht="12.6" x14ac:dyDescent="0.25">
      <c r="A2863"/>
    </row>
    <row r="2864" spans="1:10" ht="12.6" x14ac:dyDescent="0.25">
      <c r="A2864"/>
    </row>
    <row r="2865" spans="1:1" ht="12.6" x14ac:dyDescent="0.25">
      <c r="A2865"/>
    </row>
    <row r="2866" spans="1:1" ht="12.6" x14ac:dyDescent="0.25">
      <c r="A2866"/>
    </row>
    <row r="2867" spans="1:1" ht="12.6" x14ac:dyDescent="0.25">
      <c r="A2867"/>
    </row>
    <row r="2868" spans="1:1" ht="12.6" x14ac:dyDescent="0.25">
      <c r="A2868"/>
    </row>
    <row r="2869" spans="1:1" ht="12.6" x14ac:dyDescent="0.25">
      <c r="A2869"/>
    </row>
    <row r="2870" spans="1:1" ht="12.6" x14ac:dyDescent="0.25">
      <c r="A2870"/>
    </row>
    <row r="2871" spans="1:1" ht="12.6" x14ac:dyDescent="0.25">
      <c r="A2871"/>
    </row>
    <row r="2872" spans="1:1" ht="12.6" x14ac:dyDescent="0.25">
      <c r="A2872"/>
    </row>
    <row r="2873" spans="1:1" ht="12.6" x14ac:dyDescent="0.25">
      <c r="A2873"/>
    </row>
    <row r="2874" spans="1:1" ht="12.6" x14ac:dyDescent="0.25">
      <c r="A2874"/>
    </row>
    <row r="2875" spans="1:1" ht="12.6" x14ac:dyDescent="0.25">
      <c r="A2875"/>
    </row>
    <row r="2876" spans="1:1" ht="12.6" x14ac:dyDescent="0.25">
      <c r="A2876"/>
    </row>
    <row r="2877" spans="1:1" ht="12.6" x14ac:dyDescent="0.25">
      <c r="A2877"/>
    </row>
    <row r="2878" spans="1:1" ht="12.6" x14ac:dyDescent="0.25">
      <c r="A2878"/>
    </row>
    <row r="2879" spans="1:1" ht="12.6" x14ac:dyDescent="0.25">
      <c r="A2879"/>
    </row>
    <row r="2880" spans="1:1" ht="12.6" x14ac:dyDescent="0.25">
      <c r="A2880"/>
    </row>
    <row r="2881" spans="1:1" ht="12.6" x14ac:dyDescent="0.25">
      <c r="A2881"/>
    </row>
    <row r="2882" spans="1:1" ht="12.6" x14ac:dyDescent="0.25">
      <c r="A2882"/>
    </row>
    <row r="2883" spans="1:1" ht="12.6" x14ac:dyDescent="0.25">
      <c r="A2883"/>
    </row>
    <row r="2884" spans="1:1" ht="12.6" x14ac:dyDescent="0.25">
      <c r="A2884"/>
    </row>
    <row r="2885" spans="1:1" ht="12.6" x14ac:dyDescent="0.25">
      <c r="A2885"/>
    </row>
    <row r="2886" spans="1:1" ht="12.6" x14ac:dyDescent="0.25">
      <c r="A2886"/>
    </row>
    <row r="2887" spans="1:1" ht="12.6" x14ac:dyDescent="0.25">
      <c r="A2887"/>
    </row>
    <row r="2888" spans="1:1" ht="12.6" x14ac:dyDescent="0.25">
      <c r="A2888"/>
    </row>
    <row r="2889" spans="1:1" ht="12.6" x14ac:dyDescent="0.25">
      <c r="A2889"/>
    </row>
    <row r="2890" spans="1:1" ht="12.6" x14ac:dyDescent="0.25">
      <c r="A2890"/>
    </row>
    <row r="2891" spans="1:1" ht="12.6" x14ac:dyDescent="0.25">
      <c r="A2891"/>
    </row>
    <row r="2892" spans="1:1" ht="12.6" x14ac:dyDescent="0.25">
      <c r="A2892"/>
    </row>
    <row r="2893" spans="1:1" ht="12.6" x14ac:dyDescent="0.25">
      <c r="A2893"/>
    </row>
    <row r="2894" spans="1:1" ht="12.6" x14ac:dyDescent="0.25">
      <c r="A2894"/>
    </row>
    <row r="2895" spans="1:1" ht="12.6" x14ac:dyDescent="0.25">
      <c r="A2895"/>
    </row>
    <row r="2896" spans="1:1" ht="12.6" x14ac:dyDescent="0.25">
      <c r="A2896"/>
    </row>
    <row r="2897" spans="1:1" ht="12.6" x14ac:dyDescent="0.25">
      <c r="A2897"/>
    </row>
    <row r="2898" spans="1:1" ht="12.6" x14ac:dyDescent="0.25">
      <c r="A2898"/>
    </row>
    <row r="2899" spans="1:1" ht="12.6" x14ac:dyDescent="0.25">
      <c r="A2899"/>
    </row>
    <row r="2900" spans="1:1" ht="12.6" x14ac:dyDescent="0.25">
      <c r="A2900"/>
    </row>
    <row r="2901" spans="1:1" ht="12.6" x14ac:dyDescent="0.25">
      <c r="A2901"/>
    </row>
    <row r="2902" spans="1:1" ht="12.6" x14ac:dyDescent="0.25">
      <c r="A2902"/>
    </row>
    <row r="2903" spans="1:1" ht="12.6" x14ac:dyDescent="0.25">
      <c r="A2903"/>
    </row>
    <row r="2904" spans="1:1" ht="12.6" x14ac:dyDescent="0.25">
      <c r="A2904"/>
    </row>
    <row r="2905" spans="1:1" ht="12.6" x14ac:dyDescent="0.25">
      <c r="A2905"/>
    </row>
    <row r="2906" spans="1:1" ht="12.6" x14ac:dyDescent="0.25">
      <c r="A2906"/>
    </row>
    <row r="2907" spans="1:1" ht="12.6" x14ac:dyDescent="0.25">
      <c r="A2907"/>
    </row>
    <row r="2908" spans="1:1" ht="12.6" x14ac:dyDescent="0.25">
      <c r="A2908"/>
    </row>
    <row r="2909" spans="1:1" ht="12.6" x14ac:dyDescent="0.25">
      <c r="A2909"/>
    </row>
    <row r="2910" spans="1:1" ht="12.6" x14ac:dyDescent="0.25">
      <c r="A2910"/>
    </row>
    <row r="2911" spans="1:1" ht="12.6" x14ac:dyDescent="0.25">
      <c r="A2911"/>
    </row>
    <row r="2912" spans="1:1" ht="12.6" x14ac:dyDescent="0.25">
      <c r="A2912"/>
    </row>
    <row r="2913" spans="1:1" ht="12.6" x14ac:dyDescent="0.25">
      <c r="A2913"/>
    </row>
    <row r="2914" spans="1:1" ht="12.6" x14ac:dyDescent="0.25">
      <c r="A2914"/>
    </row>
    <row r="2915" spans="1:1" ht="12.6" x14ac:dyDescent="0.25">
      <c r="A2915"/>
    </row>
    <row r="2916" spans="1:1" ht="12.6" x14ac:dyDescent="0.25">
      <c r="A2916"/>
    </row>
    <row r="2917" spans="1:1" ht="12.6" x14ac:dyDescent="0.25">
      <c r="A2917"/>
    </row>
    <row r="2918" spans="1:1" ht="12.6" x14ac:dyDescent="0.25">
      <c r="A2918"/>
    </row>
    <row r="2919" spans="1:1" ht="12.6" x14ac:dyDescent="0.25">
      <c r="A2919"/>
    </row>
    <row r="2920" spans="1:1" ht="12.6" x14ac:dyDescent="0.25">
      <c r="A2920"/>
    </row>
    <row r="2921" spans="1:1" ht="12.6" x14ac:dyDescent="0.25">
      <c r="A2921"/>
    </row>
    <row r="2922" spans="1:1" ht="12.6" x14ac:dyDescent="0.25">
      <c r="A2922"/>
    </row>
    <row r="2923" spans="1:1" ht="12.6" x14ac:dyDescent="0.25">
      <c r="A2923"/>
    </row>
    <row r="2924" spans="1:1" ht="12.6" x14ac:dyDescent="0.25">
      <c r="A2924"/>
    </row>
    <row r="2925" spans="1:1" ht="12.6" x14ac:dyDescent="0.25">
      <c r="A2925"/>
    </row>
    <row r="2926" spans="1:1" ht="12.6" x14ac:dyDescent="0.25">
      <c r="A2926"/>
    </row>
    <row r="2927" spans="1:1" ht="12.6" x14ac:dyDescent="0.25">
      <c r="A2927"/>
    </row>
    <row r="2928" spans="1:1" ht="12.6" x14ac:dyDescent="0.25">
      <c r="A2928"/>
    </row>
    <row r="2929" spans="1:1" ht="12.6" x14ac:dyDescent="0.25">
      <c r="A2929"/>
    </row>
    <row r="2930" spans="1:1" ht="12.6" x14ac:dyDescent="0.25">
      <c r="A2930"/>
    </row>
    <row r="2931" spans="1:1" ht="12.6" x14ac:dyDescent="0.25">
      <c r="A2931"/>
    </row>
    <row r="2932" spans="1:1" ht="12.6" x14ac:dyDescent="0.25">
      <c r="A2932"/>
    </row>
    <row r="2933" spans="1:1" ht="12.6" x14ac:dyDescent="0.25">
      <c r="A2933"/>
    </row>
    <row r="2934" spans="1:1" ht="12.6" x14ac:dyDescent="0.25">
      <c r="A2934"/>
    </row>
    <row r="2935" spans="1:1" ht="12.6" x14ac:dyDescent="0.25">
      <c r="A2935"/>
    </row>
    <row r="2936" spans="1:1" ht="12.6" x14ac:dyDescent="0.25">
      <c r="A2936"/>
    </row>
    <row r="2937" spans="1:1" ht="12.6" x14ac:dyDescent="0.25">
      <c r="A2937"/>
    </row>
    <row r="2938" spans="1:1" ht="12.6" x14ac:dyDescent="0.25">
      <c r="A2938"/>
    </row>
    <row r="2939" spans="1:1" ht="12.6" x14ac:dyDescent="0.25">
      <c r="A2939"/>
    </row>
    <row r="2940" spans="1:1" ht="12.6" x14ac:dyDescent="0.25">
      <c r="A2940"/>
    </row>
    <row r="2941" spans="1:1" ht="12.6" x14ac:dyDescent="0.25">
      <c r="A2941"/>
    </row>
    <row r="2942" spans="1:1" ht="12.6" x14ac:dyDescent="0.25">
      <c r="A2942"/>
    </row>
    <row r="2943" spans="1:1" ht="12.6" x14ac:dyDescent="0.25">
      <c r="A2943"/>
    </row>
    <row r="2944" spans="1:1" ht="12.6" x14ac:dyDescent="0.25">
      <c r="A2944"/>
    </row>
    <row r="2945" spans="1:1" ht="12.6" x14ac:dyDescent="0.25">
      <c r="A2945"/>
    </row>
    <row r="2946" spans="1:1" ht="12.6" x14ac:dyDescent="0.25">
      <c r="A2946"/>
    </row>
    <row r="2947" spans="1:1" ht="12.6" x14ac:dyDescent="0.25">
      <c r="A2947"/>
    </row>
    <row r="2948" spans="1:1" ht="12.6" x14ac:dyDescent="0.25">
      <c r="A2948"/>
    </row>
    <row r="2949" spans="1:1" ht="12.6" x14ac:dyDescent="0.25">
      <c r="A2949"/>
    </row>
    <row r="2950" spans="1:1" ht="12.6" x14ac:dyDescent="0.25">
      <c r="A2950"/>
    </row>
    <row r="2951" spans="1:1" ht="12.6" x14ac:dyDescent="0.25">
      <c r="A2951"/>
    </row>
    <row r="2952" spans="1:1" ht="12.6" x14ac:dyDescent="0.25">
      <c r="A2952"/>
    </row>
    <row r="2953" spans="1:1" ht="12.6" x14ac:dyDescent="0.25">
      <c r="A2953"/>
    </row>
    <row r="2954" spans="1:1" ht="12.6" x14ac:dyDescent="0.25">
      <c r="A2954"/>
    </row>
    <row r="2955" spans="1:1" ht="12.6" x14ac:dyDescent="0.25">
      <c r="A2955"/>
    </row>
    <row r="2956" spans="1:1" ht="12.6" x14ac:dyDescent="0.25">
      <c r="A2956"/>
    </row>
    <row r="2957" spans="1:1" ht="12.6" x14ac:dyDescent="0.25">
      <c r="A2957"/>
    </row>
    <row r="2958" spans="1:1" ht="12.6" x14ac:dyDescent="0.25">
      <c r="A2958"/>
    </row>
    <row r="2959" spans="1:1" ht="12.6" x14ac:dyDescent="0.25">
      <c r="A2959"/>
    </row>
    <row r="2960" spans="1:1" ht="12.6" x14ac:dyDescent="0.25">
      <c r="A2960"/>
    </row>
    <row r="2961" spans="1:1" ht="12.6" x14ac:dyDescent="0.25">
      <c r="A2961"/>
    </row>
    <row r="2962" spans="1:1" ht="12.6" x14ac:dyDescent="0.25">
      <c r="A2962"/>
    </row>
    <row r="2963" spans="1:1" ht="12.6" x14ac:dyDescent="0.25">
      <c r="A2963"/>
    </row>
    <row r="2964" spans="1:1" ht="12.6" x14ac:dyDescent="0.25">
      <c r="A2964"/>
    </row>
    <row r="2965" spans="1:1" ht="12.6" x14ac:dyDescent="0.25">
      <c r="A2965"/>
    </row>
    <row r="2966" spans="1:1" ht="12.6" x14ac:dyDescent="0.25">
      <c r="A2966"/>
    </row>
    <row r="2967" spans="1:1" ht="12.6" x14ac:dyDescent="0.25">
      <c r="A2967"/>
    </row>
    <row r="2968" spans="1:1" ht="12.6" x14ac:dyDescent="0.25">
      <c r="A2968"/>
    </row>
    <row r="2969" spans="1:1" ht="12.6" x14ac:dyDescent="0.25">
      <c r="A2969"/>
    </row>
    <row r="2970" spans="1:1" ht="12.6" x14ac:dyDescent="0.25">
      <c r="A2970"/>
    </row>
    <row r="2971" spans="1:1" ht="12.6" x14ac:dyDescent="0.25">
      <c r="A2971"/>
    </row>
    <row r="2972" spans="1:1" ht="12.6" x14ac:dyDescent="0.25">
      <c r="A2972"/>
    </row>
    <row r="2973" spans="1:1" ht="12.6" x14ac:dyDescent="0.25">
      <c r="A2973"/>
    </row>
    <row r="2974" spans="1:1" ht="12.6" x14ac:dyDescent="0.25">
      <c r="A2974"/>
    </row>
    <row r="2975" spans="1:1" ht="12.6" x14ac:dyDescent="0.25">
      <c r="A2975"/>
    </row>
    <row r="2976" spans="1:1" ht="12.6" x14ac:dyDescent="0.25">
      <c r="A2976"/>
    </row>
    <row r="2977" spans="1:1" ht="12.6" x14ac:dyDescent="0.25">
      <c r="A2977"/>
    </row>
    <row r="2978" spans="1:1" ht="12.6" x14ac:dyDescent="0.25">
      <c r="A2978"/>
    </row>
    <row r="2979" spans="1:1" ht="12.6" x14ac:dyDescent="0.25">
      <c r="A2979"/>
    </row>
    <row r="2980" spans="1:1" ht="12.6" x14ac:dyDescent="0.25">
      <c r="A2980"/>
    </row>
    <row r="2981" spans="1:1" ht="12.6" x14ac:dyDescent="0.25">
      <c r="A2981"/>
    </row>
    <row r="2982" spans="1:1" ht="12.6" x14ac:dyDescent="0.25">
      <c r="A2982"/>
    </row>
    <row r="2983" spans="1:1" ht="12.6" x14ac:dyDescent="0.25">
      <c r="A2983"/>
    </row>
    <row r="2984" spans="1:1" ht="12.6" x14ac:dyDescent="0.25">
      <c r="A2984"/>
    </row>
    <row r="2985" spans="1:1" ht="12.6" x14ac:dyDescent="0.25">
      <c r="A2985"/>
    </row>
    <row r="2986" spans="1:1" ht="12.6" x14ac:dyDescent="0.25">
      <c r="A2986"/>
    </row>
    <row r="2987" spans="1:1" ht="12.6" x14ac:dyDescent="0.25">
      <c r="A2987"/>
    </row>
    <row r="2988" spans="1:1" ht="12.6" x14ac:dyDescent="0.25">
      <c r="A2988"/>
    </row>
    <row r="2989" spans="1:1" ht="12.6" x14ac:dyDescent="0.25">
      <c r="A2989"/>
    </row>
    <row r="2990" spans="1:1" ht="12.6" x14ac:dyDescent="0.25">
      <c r="A2990"/>
    </row>
    <row r="2991" spans="1:1" ht="12.6" x14ac:dyDescent="0.25">
      <c r="A2991"/>
    </row>
    <row r="2992" spans="1:1" ht="12.6" x14ac:dyDescent="0.25">
      <c r="A2992"/>
    </row>
    <row r="2993" spans="1:1" ht="12.6" x14ac:dyDescent="0.25">
      <c r="A2993"/>
    </row>
    <row r="2994" spans="1:1" ht="12.6" x14ac:dyDescent="0.25">
      <c r="A2994"/>
    </row>
    <row r="2995" spans="1:1" ht="12.6" x14ac:dyDescent="0.25">
      <c r="A2995"/>
    </row>
    <row r="2996" spans="1:1" ht="12.6" x14ac:dyDescent="0.25">
      <c r="A2996"/>
    </row>
    <row r="2997" spans="1:1" ht="12.6" x14ac:dyDescent="0.25">
      <c r="A2997"/>
    </row>
    <row r="2998" spans="1:1" ht="12.6" x14ac:dyDescent="0.25">
      <c r="A2998"/>
    </row>
    <row r="2999" spans="1:1" ht="12.6" x14ac:dyDescent="0.25">
      <c r="A2999"/>
    </row>
    <row r="3000" spans="1:1" ht="12.6" x14ac:dyDescent="0.25">
      <c r="A3000"/>
    </row>
    <row r="3001" spans="1:1" ht="12.6" x14ac:dyDescent="0.25">
      <c r="A3001"/>
    </row>
    <row r="3002" spans="1:1" ht="12.6" x14ac:dyDescent="0.25">
      <c r="A3002"/>
    </row>
    <row r="3003" spans="1:1" ht="12.6" x14ac:dyDescent="0.25">
      <c r="A3003"/>
    </row>
    <row r="3004" spans="1:1" ht="12.6" x14ac:dyDescent="0.25">
      <c r="A3004"/>
    </row>
    <row r="3005" spans="1:1" ht="12.6" x14ac:dyDescent="0.25">
      <c r="A3005"/>
    </row>
    <row r="3006" spans="1:1" ht="12.6" x14ac:dyDescent="0.25">
      <c r="A3006"/>
    </row>
    <row r="3007" spans="1:1" ht="12.6" x14ac:dyDescent="0.25">
      <c r="A3007"/>
    </row>
    <row r="3008" spans="1:1" ht="12.6" x14ac:dyDescent="0.25">
      <c r="A3008"/>
    </row>
    <row r="3009" spans="1:1" ht="12.6" x14ac:dyDescent="0.25">
      <c r="A3009"/>
    </row>
    <row r="3010" spans="1:1" ht="12.6" x14ac:dyDescent="0.25">
      <c r="A3010"/>
    </row>
    <row r="3011" spans="1:1" ht="12.6" x14ac:dyDescent="0.25">
      <c r="A3011"/>
    </row>
    <row r="3012" spans="1:1" ht="12.6" x14ac:dyDescent="0.25">
      <c r="A3012"/>
    </row>
    <row r="3013" spans="1:1" ht="12.6" x14ac:dyDescent="0.25">
      <c r="A3013"/>
    </row>
    <row r="3014" spans="1:1" ht="12.6" x14ac:dyDescent="0.25">
      <c r="A3014"/>
    </row>
    <row r="3015" spans="1:1" ht="12.6" x14ac:dyDescent="0.25">
      <c r="A3015"/>
    </row>
    <row r="3016" spans="1:1" ht="12.6" x14ac:dyDescent="0.25">
      <c r="A3016"/>
    </row>
    <row r="3017" spans="1:1" ht="12.6" x14ac:dyDescent="0.25">
      <c r="A3017"/>
    </row>
    <row r="3018" spans="1:1" ht="12.6" x14ac:dyDescent="0.25">
      <c r="A3018"/>
    </row>
    <row r="3019" spans="1:1" ht="12.6" x14ac:dyDescent="0.25">
      <c r="A3019"/>
    </row>
    <row r="3020" spans="1:1" ht="12.6" x14ac:dyDescent="0.25">
      <c r="A3020"/>
    </row>
    <row r="3021" spans="1:1" ht="12.6" x14ac:dyDescent="0.25">
      <c r="A3021"/>
    </row>
    <row r="3022" spans="1:1" ht="12.6" x14ac:dyDescent="0.25">
      <c r="A3022"/>
    </row>
    <row r="3023" spans="1:1" ht="12.6" x14ac:dyDescent="0.25">
      <c r="A3023"/>
    </row>
    <row r="3024" spans="1:1" ht="12.6" x14ac:dyDescent="0.25">
      <c r="A3024"/>
    </row>
    <row r="3025" spans="1:1" ht="12.6" x14ac:dyDescent="0.25">
      <c r="A3025"/>
    </row>
    <row r="3026" spans="1:1" ht="12.6" x14ac:dyDescent="0.25">
      <c r="A3026"/>
    </row>
    <row r="3027" spans="1:1" ht="12.6" x14ac:dyDescent="0.25">
      <c r="A3027"/>
    </row>
    <row r="3028" spans="1:1" ht="12.6" x14ac:dyDescent="0.25">
      <c r="A3028"/>
    </row>
    <row r="3029" spans="1:1" ht="12.6" x14ac:dyDescent="0.25">
      <c r="A3029"/>
    </row>
    <row r="3030" spans="1:1" ht="12.6" x14ac:dyDescent="0.25">
      <c r="A3030"/>
    </row>
    <row r="3031" spans="1:1" ht="12.6" x14ac:dyDescent="0.25">
      <c r="A3031"/>
    </row>
    <row r="3032" spans="1:1" ht="12.6" x14ac:dyDescent="0.25">
      <c r="A3032"/>
    </row>
    <row r="3033" spans="1:1" ht="12.6" x14ac:dyDescent="0.25">
      <c r="A3033"/>
    </row>
    <row r="3034" spans="1:1" ht="12.6" x14ac:dyDescent="0.25">
      <c r="A3034"/>
    </row>
    <row r="3035" spans="1:1" ht="12.6" x14ac:dyDescent="0.25">
      <c r="A3035"/>
    </row>
    <row r="3036" spans="1:1" ht="12.6" x14ac:dyDescent="0.25">
      <c r="A3036"/>
    </row>
    <row r="3037" spans="1:1" ht="12.6" x14ac:dyDescent="0.25">
      <c r="A3037"/>
    </row>
    <row r="3038" spans="1:1" ht="12.6" x14ac:dyDescent="0.25">
      <c r="A3038"/>
    </row>
    <row r="3039" spans="1:1" ht="12.6" x14ac:dyDescent="0.25">
      <c r="A3039"/>
    </row>
    <row r="3040" spans="1:1" ht="12.6" x14ac:dyDescent="0.25">
      <c r="A3040"/>
    </row>
    <row r="3041" spans="1:1" ht="12.6" x14ac:dyDescent="0.25">
      <c r="A3041"/>
    </row>
    <row r="3042" spans="1:1" ht="12.6" x14ac:dyDescent="0.25">
      <c r="A3042"/>
    </row>
    <row r="3043" spans="1:1" ht="12.6" x14ac:dyDescent="0.25">
      <c r="A3043"/>
    </row>
    <row r="3044" spans="1:1" ht="12.6" x14ac:dyDescent="0.25">
      <c r="A3044"/>
    </row>
    <row r="3045" spans="1:1" ht="12.6" x14ac:dyDescent="0.25">
      <c r="A3045"/>
    </row>
    <row r="3046" spans="1:1" ht="12.6" x14ac:dyDescent="0.25">
      <c r="A3046"/>
    </row>
    <row r="3047" spans="1:1" ht="12.6" x14ac:dyDescent="0.25">
      <c r="A3047"/>
    </row>
    <row r="3048" spans="1:1" ht="12.6" x14ac:dyDescent="0.25">
      <c r="A3048"/>
    </row>
    <row r="3049" spans="1:1" ht="12.6" x14ac:dyDescent="0.25">
      <c r="A3049"/>
    </row>
    <row r="3050" spans="1:1" ht="12.6" x14ac:dyDescent="0.25">
      <c r="A3050"/>
    </row>
    <row r="3051" spans="1:1" ht="12.6" x14ac:dyDescent="0.25">
      <c r="A3051"/>
    </row>
    <row r="3052" spans="1:1" ht="12.6" x14ac:dyDescent="0.25">
      <c r="A3052"/>
    </row>
    <row r="3053" spans="1:1" ht="12.6" x14ac:dyDescent="0.25">
      <c r="A3053"/>
    </row>
    <row r="3054" spans="1:1" ht="12.6" x14ac:dyDescent="0.25">
      <c r="A3054"/>
    </row>
    <row r="3055" spans="1:1" ht="12.6" x14ac:dyDescent="0.25">
      <c r="A3055"/>
    </row>
    <row r="3056" spans="1:1" ht="12.6" x14ac:dyDescent="0.25">
      <c r="A3056"/>
    </row>
    <row r="3057" spans="1:1" ht="12.6" x14ac:dyDescent="0.25">
      <c r="A3057"/>
    </row>
    <row r="3058" spans="1:1" ht="12.6" x14ac:dyDescent="0.25">
      <c r="A3058"/>
    </row>
    <row r="3059" spans="1:1" ht="12.6" x14ac:dyDescent="0.25">
      <c r="A3059"/>
    </row>
    <row r="3060" spans="1:1" ht="12.6" x14ac:dyDescent="0.25">
      <c r="A3060"/>
    </row>
    <row r="3061" spans="1:1" ht="12.6" x14ac:dyDescent="0.25">
      <c r="A3061"/>
    </row>
    <row r="3062" spans="1:1" ht="12.6" x14ac:dyDescent="0.25">
      <c r="A3062"/>
    </row>
    <row r="3063" spans="1:1" ht="12.6" x14ac:dyDescent="0.25">
      <c r="A3063"/>
    </row>
    <row r="3064" spans="1:1" ht="12.6" x14ac:dyDescent="0.25">
      <c r="A3064"/>
    </row>
    <row r="3065" spans="1:1" ht="12.6" x14ac:dyDescent="0.25">
      <c r="A3065"/>
    </row>
    <row r="3066" spans="1:1" ht="12.6" x14ac:dyDescent="0.25">
      <c r="A3066"/>
    </row>
    <row r="3067" spans="1:1" ht="12.6" x14ac:dyDescent="0.25">
      <c r="A3067"/>
    </row>
    <row r="3068" spans="1:1" ht="12.6" x14ac:dyDescent="0.25">
      <c r="A3068"/>
    </row>
    <row r="3069" spans="1:1" ht="12.6" x14ac:dyDescent="0.25">
      <c r="A3069"/>
    </row>
    <row r="3070" spans="1:1" ht="12.6" x14ac:dyDescent="0.25">
      <c r="A3070"/>
    </row>
    <row r="3071" spans="1:1" ht="12.6" x14ac:dyDescent="0.25">
      <c r="A3071"/>
    </row>
    <row r="3072" spans="1:1" ht="12.6" x14ac:dyDescent="0.25">
      <c r="A3072"/>
    </row>
    <row r="3073" spans="1:1" ht="12.6" x14ac:dyDescent="0.25">
      <c r="A3073"/>
    </row>
    <row r="3074" spans="1:1" ht="12.6" x14ac:dyDescent="0.25">
      <c r="A3074"/>
    </row>
    <row r="3075" spans="1:1" ht="12.6" x14ac:dyDescent="0.25">
      <c r="A3075"/>
    </row>
    <row r="3076" spans="1:1" ht="12.6" x14ac:dyDescent="0.25">
      <c r="A3076"/>
    </row>
    <row r="3077" spans="1:1" ht="12.6" x14ac:dyDescent="0.25">
      <c r="A3077"/>
    </row>
    <row r="3078" spans="1:1" ht="12.6" x14ac:dyDescent="0.25">
      <c r="A3078"/>
    </row>
    <row r="3079" spans="1:1" ht="12.6" x14ac:dyDescent="0.25">
      <c r="A3079"/>
    </row>
    <row r="3080" spans="1:1" ht="12.6" x14ac:dyDescent="0.25">
      <c r="A3080"/>
    </row>
    <row r="3081" spans="1:1" ht="12.6" x14ac:dyDescent="0.25">
      <c r="A3081"/>
    </row>
    <row r="3082" spans="1:1" ht="12.6" x14ac:dyDescent="0.25">
      <c r="A3082"/>
    </row>
    <row r="3083" spans="1:1" ht="12.6" x14ac:dyDescent="0.25">
      <c r="A3083"/>
    </row>
    <row r="3084" spans="1:1" ht="12.6" x14ac:dyDescent="0.25">
      <c r="A3084"/>
    </row>
    <row r="3085" spans="1:1" ht="12.6" x14ac:dyDescent="0.25">
      <c r="A3085"/>
    </row>
    <row r="3086" spans="1:1" ht="12.6" x14ac:dyDescent="0.25">
      <c r="A3086"/>
    </row>
    <row r="3087" spans="1:1" ht="12.6" x14ac:dyDescent="0.25">
      <c r="A3087"/>
    </row>
    <row r="3088" spans="1:1" ht="12.6" x14ac:dyDescent="0.25">
      <c r="A3088"/>
    </row>
    <row r="3089" spans="1:1" ht="12.6" x14ac:dyDescent="0.25">
      <c r="A3089"/>
    </row>
    <row r="3090" spans="1:1" ht="12.6" x14ac:dyDescent="0.25">
      <c r="A3090"/>
    </row>
    <row r="3091" spans="1:1" ht="12.6" x14ac:dyDescent="0.25">
      <c r="A3091"/>
    </row>
    <row r="3092" spans="1:1" ht="12.6" x14ac:dyDescent="0.25">
      <c r="A3092"/>
    </row>
    <row r="3093" spans="1:1" ht="12.6" x14ac:dyDescent="0.25">
      <c r="A3093"/>
    </row>
    <row r="3094" spans="1:1" ht="12.6" x14ac:dyDescent="0.25">
      <c r="A3094"/>
    </row>
    <row r="3095" spans="1:1" ht="12.6" x14ac:dyDescent="0.25">
      <c r="A3095"/>
    </row>
    <row r="3096" spans="1:1" ht="12.6" x14ac:dyDescent="0.25">
      <c r="A3096"/>
    </row>
    <row r="3097" spans="1:1" ht="12.6" x14ac:dyDescent="0.25">
      <c r="A3097"/>
    </row>
    <row r="3098" spans="1:1" ht="12.6" x14ac:dyDescent="0.25">
      <c r="A3098"/>
    </row>
    <row r="3099" spans="1:1" ht="12.6" x14ac:dyDescent="0.25">
      <c r="A3099"/>
    </row>
    <row r="3100" spans="1:1" ht="12.6" x14ac:dyDescent="0.25">
      <c r="A3100"/>
    </row>
    <row r="3101" spans="1:1" ht="12.6" x14ac:dyDescent="0.25">
      <c r="A3101"/>
    </row>
    <row r="3102" spans="1:1" ht="12.6" x14ac:dyDescent="0.25">
      <c r="A3102"/>
    </row>
    <row r="3103" spans="1:1" ht="12.6" x14ac:dyDescent="0.25">
      <c r="A3103"/>
    </row>
    <row r="3104" spans="1:1" ht="12.6" x14ac:dyDescent="0.25">
      <c r="A3104"/>
    </row>
    <row r="3105" spans="1:1" ht="12.6" x14ac:dyDescent="0.25">
      <c r="A3105"/>
    </row>
    <row r="3106" spans="1:1" ht="12.6" x14ac:dyDescent="0.25">
      <c r="A3106"/>
    </row>
    <row r="3107" spans="1:1" ht="12.6" x14ac:dyDescent="0.25">
      <c r="A3107"/>
    </row>
    <row r="3108" spans="1:1" ht="12.6" x14ac:dyDescent="0.25">
      <c r="A3108"/>
    </row>
    <row r="3109" spans="1:1" ht="12.6" x14ac:dyDescent="0.25">
      <c r="A3109"/>
    </row>
    <row r="3110" spans="1:1" ht="12.6" x14ac:dyDescent="0.25">
      <c r="A3110"/>
    </row>
    <row r="3111" spans="1:1" ht="12.6" x14ac:dyDescent="0.25">
      <c r="A3111"/>
    </row>
    <row r="3112" spans="1:1" ht="12.6" x14ac:dyDescent="0.25">
      <c r="A3112"/>
    </row>
    <row r="3113" spans="1:1" ht="12.6" x14ac:dyDescent="0.25">
      <c r="A3113"/>
    </row>
    <row r="3114" spans="1:1" ht="12.6" x14ac:dyDescent="0.25">
      <c r="A3114"/>
    </row>
    <row r="3115" spans="1:1" ht="12.6" x14ac:dyDescent="0.25">
      <c r="A3115"/>
    </row>
    <row r="3116" spans="1:1" ht="12.6" x14ac:dyDescent="0.25">
      <c r="A3116"/>
    </row>
    <row r="3117" spans="1:1" ht="12.6" x14ac:dyDescent="0.25">
      <c r="A3117"/>
    </row>
    <row r="3118" spans="1:1" ht="12.6" x14ac:dyDescent="0.25">
      <c r="A3118"/>
    </row>
    <row r="3119" spans="1:1" ht="12.6" x14ac:dyDescent="0.25">
      <c r="A3119"/>
    </row>
    <row r="3120" spans="1:1" ht="12.6" x14ac:dyDescent="0.25">
      <c r="A3120"/>
    </row>
    <row r="3121" spans="1:1" ht="12.6" x14ac:dyDescent="0.25">
      <c r="A3121"/>
    </row>
    <row r="3122" spans="1:1" ht="12.6" x14ac:dyDescent="0.25">
      <c r="A3122"/>
    </row>
    <row r="3123" spans="1:1" ht="12.6" x14ac:dyDescent="0.25">
      <c r="A3123"/>
    </row>
    <row r="3124" spans="1:1" ht="12.6" x14ac:dyDescent="0.25">
      <c r="A3124"/>
    </row>
    <row r="3125" spans="1:1" ht="12.6" x14ac:dyDescent="0.25">
      <c r="A3125"/>
    </row>
    <row r="3126" spans="1:1" ht="12.6" x14ac:dyDescent="0.25">
      <c r="A3126"/>
    </row>
    <row r="3127" spans="1:1" ht="12.6" x14ac:dyDescent="0.25">
      <c r="A3127"/>
    </row>
    <row r="3128" spans="1:1" ht="12.6" x14ac:dyDescent="0.25">
      <c r="A3128"/>
    </row>
    <row r="3129" spans="1:1" ht="12.6" x14ac:dyDescent="0.25">
      <c r="A3129"/>
    </row>
    <row r="3130" spans="1:1" ht="12.6" x14ac:dyDescent="0.25">
      <c r="A3130"/>
    </row>
    <row r="3131" spans="1:1" ht="12.6" x14ac:dyDescent="0.25">
      <c r="A3131"/>
    </row>
    <row r="3132" spans="1:1" ht="12.6" x14ac:dyDescent="0.25">
      <c r="A3132"/>
    </row>
    <row r="3133" spans="1:1" ht="12.6" x14ac:dyDescent="0.25">
      <c r="A3133"/>
    </row>
    <row r="3134" spans="1:1" ht="12.6" x14ac:dyDescent="0.25">
      <c r="A3134"/>
    </row>
    <row r="3135" spans="1:1" ht="12.6" x14ac:dyDescent="0.25">
      <c r="A3135"/>
    </row>
    <row r="3136" spans="1:1" ht="12.6" x14ac:dyDescent="0.25">
      <c r="A3136"/>
    </row>
    <row r="3137" spans="1:1" ht="12.6" x14ac:dyDescent="0.25">
      <c r="A3137"/>
    </row>
    <row r="3138" spans="1:1" ht="12.6" x14ac:dyDescent="0.25">
      <c r="A3138"/>
    </row>
    <row r="3139" spans="1:1" ht="12.6" x14ac:dyDescent="0.25">
      <c r="A3139"/>
    </row>
    <row r="3140" spans="1:1" ht="12.6" x14ac:dyDescent="0.25">
      <c r="A3140"/>
    </row>
    <row r="3141" spans="1:1" ht="12.6" x14ac:dyDescent="0.25">
      <c r="A3141"/>
    </row>
    <row r="3142" spans="1:1" ht="12.6" x14ac:dyDescent="0.25">
      <c r="A3142"/>
    </row>
    <row r="3143" spans="1:1" ht="12.6" x14ac:dyDescent="0.25">
      <c r="A3143"/>
    </row>
    <row r="3144" spans="1:1" ht="12.6" x14ac:dyDescent="0.25">
      <c r="A3144"/>
    </row>
    <row r="3145" spans="1:1" ht="12.6" x14ac:dyDescent="0.25">
      <c r="A3145"/>
    </row>
    <row r="3146" spans="1:1" ht="12.6" x14ac:dyDescent="0.25">
      <c r="A3146"/>
    </row>
    <row r="3147" spans="1:1" ht="12.6" x14ac:dyDescent="0.25">
      <c r="A3147"/>
    </row>
    <row r="3148" spans="1:1" ht="12.6" x14ac:dyDescent="0.25">
      <c r="A3148"/>
    </row>
    <row r="3149" spans="1:1" ht="12.6" x14ac:dyDescent="0.25">
      <c r="A3149"/>
    </row>
    <row r="3150" spans="1:1" ht="12.6" x14ac:dyDescent="0.25">
      <c r="A3150"/>
    </row>
    <row r="3151" spans="1:1" ht="12.6" x14ac:dyDescent="0.25">
      <c r="A3151"/>
    </row>
    <row r="3152" spans="1:1" ht="12.6" x14ac:dyDescent="0.25">
      <c r="A3152"/>
    </row>
    <row r="3153" spans="1:1" ht="12.6" x14ac:dyDescent="0.25">
      <c r="A3153"/>
    </row>
    <row r="3154" spans="1:1" ht="12.6" x14ac:dyDescent="0.25">
      <c r="A3154"/>
    </row>
    <row r="3155" spans="1:1" ht="12.6" x14ac:dyDescent="0.25">
      <c r="A3155"/>
    </row>
    <row r="3156" spans="1:1" ht="12.6" x14ac:dyDescent="0.25">
      <c r="A3156"/>
    </row>
    <row r="3157" spans="1:1" ht="12.6" x14ac:dyDescent="0.25">
      <c r="A3157"/>
    </row>
    <row r="3158" spans="1:1" ht="12.6" x14ac:dyDescent="0.25">
      <c r="A3158"/>
    </row>
    <row r="3159" spans="1:1" ht="12.6" x14ac:dyDescent="0.25">
      <c r="A3159"/>
    </row>
    <row r="3160" spans="1:1" ht="12.6" x14ac:dyDescent="0.25">
      <c r="A3160"/>
    </row>
    <row r="3161" spans="1:1" ht="12.6" x14ac:dyDescent="0.25">
      <c r="A3161"/>
    </row>
    <row r="3162" spans="1:1" ht="12.6" x14ac:dyDescent="0.25">
      <c r="A3162"/>
    </row>
    <row r="3163" spans="1:1" ht="12.6" x14ac:dyDescent="0.25">
      <c r="A3163"/>
    </row>
    <row r="3164" spans="1:1" ht="12.6" x14ac:dyDescent="0.25">
      <c r="A3164"/>
    </row>
    <row r="3165" spans="1:1" ht="12.6" x14ac:dyDescent="0.25">
      <c r="A3165"/>
    </row>
    <row r="3166" spans="1:1" ht="12.6" x14ac:dyDescent="0.25">
      <c r="A3166"/>
    </row>
    <row r="3167" spans="1:1" ht="12.6" x14ac:dyDescent="0.25">
      <c r="A3167"/>
    </row>
    <row r="3168" spans="1:1" ht="12.6" x14ac:dyDescent="0.25">
      <c r="A3168"/>
    </row>
    <row r="3169" spans="1:1" ht="12.6" x14ac:dyDescent="0.25">
      <c r="A3169"/>
    </row>
    <row r="3170" spans="1:1" ht="12.6" x14ac:dyDescent="0.25">
      <c r="A3170"/>
    </row>
    <row r="3171" spans="1:1" ht="12.6" x14ac:dyDescent="0.25">
      <c r="A3171"/>
    </row>
    <row r="3172" spans="1:1" ht="12.6" x14ac:dyDescent="0.25">
      <c r="A3172"/>
    </row>
    <row r="3173" spans="1:1" ht="12.6" x14ac:dyDescent="0.25">
      <c r="A3173"/>
    </row>
    <row r="3174" spans="1:1" ht="12.6" x14ac:dyDescent="0.25">
      <c r="A3174"/>
    </row>
    <row r="3175" spans="1:1" ht="12.6" x14ac:dyDescent="0.25">
      <c r="A3175"/>
    </row>
    <row r="3176" spans="1:1" ht="12.6" x14ac:dyDescent="0.25">
      <c r="A3176"/>
    </row>
    <row r="3177" spans="1:1" ht="12.6" x14ac:dyDescent="0.25">
      <c r="A3177"/>
    </row>
    <row r="3178" spans="1:1" ht="12.6" x14ac:dyDescent="0.25">
      <c r="A3178"/>
    </row>
    <row r="3179" spans="1:1" ht="12.6" x14ac:dyDescent="0.25">
      <c r="A3179"/>
    </row>
    <row r="3180" spans="1:1" ht="12.6" x14ac:dyDescent="0.25">
      <c r="A3180"/>
    </row>
    <row r="3181" spans="1:1" ht="12.6" x14ac:dyDescent="0.25">
      <c r="A3181"/>
    </row>
    <row r="3182" spans="1:1" ht="12.6" x14ac:dyDescent="0.25">
      <c r="A3182"/>
    </row>
    <row r="3183" spans="1:1" ht="12.6" x14ac:dyDescent="0.25">
      <c r="A3183"/>
    </row>
    <row r="3184" spans="1:1" ht="12.6" x14ac:dyDescent="0.25">
      <c r="A3184"/>
    </row>
    <row r="3185" spans="1:1" ht="12.6" x14ac:dyDescent="0.25">
      <c r="A3185"/>
    </row>
    <row r="3186" spans="1:1" ht="12.6" x14ac:dyDescent="0.25">
      <c r="A3186"/>
    </row>
    <row r="3187" spans="1:1" ht="12.6" x14ac:dyDescent="0.25">
      <c r="A3187"/>
    </row>
    <row r="3188" spans="1:1" ht="12.6" x14ac:dyDescent="0.25">
      <c r="A3188"/>
    </row>
    <row r="3189" spans="1:1" ht="12.6" x14ac:dyDescent="0.25">
      <c r="A3189"/>
    </row>
    <row r="3190" spans="1:1" ht="12.6" x14ac:dyDescent="0.25">
      <c r="A3190"/>
    </row>
    <row r="3191" spans="1:1" ht="12.6" x14ac:dyDescent="0.25">
      <c r="A3191"/>
    </row>
    <row r="3192" spans="1:1" ht="12.6" x14ac:dyDescent="0.25">
      <c r="A3192"/>
    </row>
    <row r="3193" spans="1:1" ht="12.6" x14ac:dyDescent="0.25">
      <c r="A3193"/>
    </row>
    <row r="3194" spans="1:1" ht="12.6" x14ac:dyDescent="0.25">
      <c r="A3194"/>
    </row>
    <row r="3195" spans="1:1" ht="12.6" x14ac:dyDescent="0.25">
      <c r="A3195"/>
    </row>
    <row r="3196" spans="1:1" ht="12.6" x14ac:dyDescent="0.25">
      <c r="A3196"/>
    </row>
    <row r="3197" spans="1:1" ht="12.6" x14ac:dyDescent="0.25">
      <c r="A3197"/>
    </row>
    <row r="3198" spans="1:1" ht="12.6" x14ac:dyDescent="0.25">
      <c r="A3198"/>
    </row>
    <row r="3199" spans="1:1" ht="12.6" x14ac:dyDescent="0.25">
      <c r="A3199"/>
    </row>
    <row r="3200" spans="1:1" ht="12.6" x14ac:dyDescent="0.25">
      <c r="A3200"/>
    </row>
    <row r="3201" spans="1:1" ht="12.6" x14ac:dyDescent="0.25">
      <c r="A3201"/>
    </row>
    <row r="3202" spans="1:1" ht="12.6" x14ac:dyDescent="0.25">
      <c r="A3202"/>
    </row>
    <row r="3203" spans="1:1" ht="12.6" x14ac:dyDescent="0.25">
      <c r="A3203"/>
    </row>
    <row r="3204" spans="1:1" ht="12.6" x14ac:dyDescent="0.25">
      <c r="A3204"/>
    </row>
    <row r="3205" spans="1:1" ht="12.6" x14ac:dyDescent="0.25">
      <c r="A3205"/>
    </row>
    <row r="3206" spans="1:1" ht="12.6" x14ac:dyDescent="0.25">
      <c r="A3206"/>
    </row>
    <row r="3207" spans="1:1" ht="12.6" x14ac:dyDescent="0.25">
      <c r="A3207"/>
    </row>
    <row r="3208" spans="1:1" ht="12.6" x14ac:dyDescent="0.25">
      <c r="A3208"/>
    </row>
    <row r="3209" spans="1:1" ht="12.6" x14ac:dyDescent="0.25">
      <c r="A3209"/>
    </row>
    <row r="3210" spans="1:1" ht="12.6" x14ac:dyDescent="0.25">
      <c r="A3210"/>
    </row>
    <row r="3211" spans="1:1" ht="12.6" x14ac:dyDescent="0.25">
      <c r="A3211"/>
    </row>
    <row r="3212" spans="1:1" ht="12.6" x14ac:dyDescent="0.25">
      <c r="A3212"/>
    </row>
    <row r="3213" spans="1:1" ht="12.6" x14ac:dyDescent="0.25">
      <c r="A3213"/>
    </row>
    <row r="3214" spans="1:1" ht="12.6" x14ac:dyDescent="0.25">
      <c r="A3214"/>
    </row>
    <row r="3215" spans="1:1" ht="12.6" x14ac:dyDescent="0.25">
      <c r="A3215"/>
    </row>
    <row r="3216" spans="1:1" ht="12.6" x14ac:dyDescent="0.25">
      <c r="A3216"/>
    </row>
    <row r="3217" spans="1:1" ht="12.6" x14ac:dyDescent="0.25">
      <c r="A3217"/>
    </row>
    <row r="3218" spans="1:1" ht="12.6" x14ac:dyDescent="0.25">
      <c r="A3218"/>
    </row>
    <row r="3219" spans="1:1" ht="12.6" x14ac:dyDescent="0.25">
      <c r="A3219"/>
    </row>
    <row r="3220" spans="1:1" ht="12.6" x14ac:dyDescent="0.25">
      <c r="A3220"/>
    </row>
    <row r="3221" spans="1:1" ht="12.6" x14ac:dyDescent="0.25">
      <c r="A3221"/>
    </row>
    <row r="3222" spans="1:1" ht="12.6" x14ac:dyDescent="0.25">
      <c r="A3222"/>
    </row>
    <row r="3223" spans="1:1" ht="12.6" x14ac:dyDescent="0.25">
      <c r="A3223"/>
    </row>
    <row r="3224" spans="1:1" ht="12.6" x14ac:dyDescent="0.25">
      <c r="A3224"/>
    </row>
    <row r="3225" spans="1:1" ht="12.6" x14ac:dyDescent="0.25">
      <c r="A3225"/>
    </row>
    <row r="3226" spans="1:1" ht="12.6" x14ac:dyDescent="0.25">
      <c r="A3226"/>
    </row>
    <row r="3227" spans="1:1" ht="12.6" x14ac:dyDescent="0.25">
      <c r="A3227"/>
    </row>
    <row r="3228" spans="1:1" ht="12.6" x14ac:dyDescent="0.25">
      <c r="A3228"/>
    </row>
    <row r="3229" spans="1:1" ht="12.6" x14ac:dyDescent="0.25">
      <c r="A3229"/>
    </row>
    <row r="3230" spans="1:1" ht="12.6" x14ac:dyDescent="0.25">
      <c r="A3230"/>
    </row>
    <row r="3231" spans="1:1" ht="12.6" x14ac:dyDescent="0.25">
      <c r="A3231"/>
    </row>
    <row r="3232" spans="1:1" ht="12.6" x14ac:dyDescent="0.25">
      <c r="A3232"/>
    </row>
    <row r="3233" spans="1:1" ht="12.6" x14ac:dyDescent="0.25">
      <c r="A3233"/>
    </row>
    <row r="3234" spans="1:1" ht="12.6" x14ac:dyDescent="0.25">
      <c r="A3234"/>
    </row>
    <row r="3235" spans="1:1" ht="12.6" x14ac:dyDescent="0.25">
      <c r="A3235"/>
    </row>
    <row r="3236" spans="1:1" ht="12.6" x14ac:dyDescent="0.25">
      <c r="A3236"/>
    </row>
    <row r="3237" spans="1:1" ht="12.6" x14ac:dyDescent="0.25">
      <c r="A3237"/>
    </row>
    <row r="3238" spans="1:1" ht="12.6" x14ac:dyDescent="0.25">
      <c r="A3238"/>
    </row>
    <row r="3239" spans="1:1" ht="12.6" x14ac:dyDescent="0.25">
      <c r="A3239"/>
    </row>
    <row r="3240" spans="1:1" ht="12.6" x14ac:dyDescent="0.25">
      <c r="A3240"/>
    </row>
    <row r="3241" spans="1:1" ht="12.6" x14ac:dyDescent="0.25">
      <c r="A3241"/>
    </row>
    <row r="3242" spans="1:1" ht="12.6" x14ac:dyDescent="0.25">
      <c r="A3242"/>
    </row>
    <row r="3243" spans="1:1" ht="12.6" x14ac:dyDescent="0.25">
      <c r="A3243"/>
    </row>
    <row r="3244" spans="1:1" ht="12.6" x14ac:dyDescent="0.25">
      <c r="A3244"/>
    </row>
    <row r="3245" spans="1:1" ht="12.6" x14ac:dyDescent="0.25">
      <c r="A3245"/>
    </row>
    <row r="3246" spans="1:1" ht="12.6" x14ac:dyDescent="0.25">
      <c r="A3246"/>
    </row>
    <row r="3247" spans="1:1" ht="12.6" x14ac:dyDescent="0.25">
      <c r="A3247"/>
    </row>
    <row r="3248" spans="1:1" ht="12.6" x14ac:dyDescent="0.25">
      <c r="A3248"/>
    </row>
    <row r="3249" spans="1:1" ht="12.6" x14ac:dyDescent="0.25">
      <c r="A3249"/>
    </row>
    <row r="3250" spans="1:1" ht="12.6" x14ac:dyDescent="0.25">
      <c r="A3250"/>
    </row>
    <row r="3251" spans="1:1" ht="12.6" x14ac:dyDescent="0.25">
      <c r="A3251"/>
    </row>
    <row r="3252" spans="1:1" ht="12.6" x14ac:dyDescent="0.25">
      <c r="A3252"/>
    </row>
    <row r="3253" spans="1:1" ht="12.6" x14ac:dyDescent="0.25">
      <c r="A3253"/>
    </row>
    <row r="3254" spans="1:1" ht="12.6" x14ac:dyDescent="0.25">
      <c r="A3254"/>
    </row>
    <row r="3255" spans="1:1" ht="12.6" x14ac:dyDescent="0.25">
      <c r="A3255"/>
    </row>
    <row r="3256" spans="1:1" ht="12.6" x14ac:dyDescent="0.25">
      <c r="A3256"/>
    </row>
    <row r="3257" spans="1:1" ht="12.6" x14ac:dyDescent="0.25">
      <c r="A3257"/>
    </row>
    <row r="3258" spans="1:1" ht="12.6" x14ac:dyDescent="0.25">
      <c r="A3258"/>
    </row>
    <row r="3259" spans="1:1" ht="12.6" x14ac:dyDescent="0.25">
      <c r="A3259"/>
    </row>
    <row r="3260" spans="1:1" ht="12.6" x14ac:dyDescent="0.25">
      <c r="A3260"/>
    </row>
    <row r="3261" spans="1:1" ht="12.6" x14ac:dyDescent="0.25">
      <c r="A3261"/>
    </row>
    <row r="3262" spans="1:1" ht="12.6" x14ac:dyDescent="0.25">
      <c r="A3262"/>
    </row>
    <row r="3263" spans="1:1" ht="12.6" x14ac:dyDescent="0.25">
      <c r="A3263"/>
    </row>
    <row r="3264" spans="1:1" ht="12.6" x14ac:dyDescent="0.25">
      <c r="A3264"/>
    </row>
    <row r="3265" spans="1:1" ht="12.6" x14ac:dyDescent="0.25">
      <c r="A3265"/>
    </row>
    <row r="3266" spans="1:1" ht="12.6" x14ac:dyDescent="0.25">
      <c r="A3266"/>
    </row>
    <row r="3267" spans="1:1" ht="12.6" x14ac:dyDescent="0.25">
      <c r="A3267"/>
    </row>
    <row r="3268" spans="1:1" ht="12.6" x14ac:dyDescent="0.25">
      <c r="A3268"/>
    </row>
    <row r="3269" spans="1:1" ht="12.6" x14ac:dyDescent="0.25">
      <c r="A3269"/>
    </row>
    <row r="3270" spans="1:1" ht="12.6" x14ac:dyDescent="0.25">
      <c r="A3270"/>
    </row>
    <row r="3271" spans="1:1" ht="12.6" x14ac:dyDescent="0.25">
      <c r="A3271"/>
    </row>
    <row r="3272" spans="1:1" ht="12.6" x14ac:dyDescent="0.25">
      <c r="A3272"/>
    </row>
    <row r="3273" spans="1:1" ht="12.6" x14ac:dyDescent="0.25">
      <c r="A3273"/>
    </row>
    <row r="3274" spans="1:1" ht="12.6" x14ac:dyDescent="0.25">
      <c r="A3274"/>
    </row>
    <row r="3275" spans="1:1" ht="12.6" x14ac:dyDescent="0.25">
      <c r="A3275"/>
    </row>
    <row r="3276" spans="1:1" ht="12.6" x14ac:dyDescent="0.25">
      <c r="A3276"/>
    </row>
    <row r="3277" spans="1:1" ht="12.6" x14ac:dyDescent="0.25">
      <c r="A3277"/>
    </row>
    <row r="3278" spans="1:1" ht="12.6" x14ac:dyDescent="0.25">
      <c r="A3278"/>
    </row>
    <row r="3279" spans="1:1" ht="12.6" x14ac:dyDescent="0.25">
      <c r="A3279"/>
    </row>
    <row r="3280" spans="1:1" ht="12.6" x14ac:dyDescent="0.25">
      <c r="A3280"/>
    </row>
    <row r="3281" spans="1:1" ht="12.6" x14ac:dyDescent="0.25">
      <c r="A3281"/>
    </row>
    <row r="3282" spans="1:1" ht="12.6" x14ac:dyDescent="0.25">
      <c r="A3282"/>
    </row>
    <row r="3283" spans="1:1" ht="12.6" x14ac:dyDescent="0.25">
      <c r="A3283"/>
    </row>
    <row r="3284" spans="1:1" ht="12.6" x14ac:dyDescent="0.25">
      <c r="A3284"/>
    </row>
    <row r="3285" spans="1:1" ht="12.6" x14ac:dyDescent="0.25">
      <c r="A3285"/>
    </row>
    <row r="3286" spans="1:1" ht="12.6" x14ac:dyDescent="0.25">
      <c r="A3286"/>
    </row>
    <row r="3287" spans="1:1" ht="12.6" x14ac:dyDescent="0.25">
      <c r="A3287"/>
    </row>
    <row r="3288" spans="1:1" ht="12.6" x14ac:dyDescent="0.25">
      <c r="A3288"/>
    </row>
    <row r="3289" spans="1:1" ht="12.6" x14ac:dyDescent="0.25">
      <c r="A3289"/>
    </row>
    <row r="3290" spans="1:1" ht="12.6" x14ac:dyDescent="0.25">
      <c r="A3290"/>
    </row>
    <row r="3291" spans="1:1" ht="12.6" x14ac:dyDescent="0.25">
      <c r="A3291"/>
    </row>
    <row r="3292" spans="1:1" ht="12.6" x14ac:dyDescent="0.25">
      <c r="A3292"/>
    </row>
    <row r="3293" spans="1:1" ht="12.6" x14ac:dyDescent="0.25">
      <c r="A3293"/>
    </row>
    <row r="3294" spans="1:1" ht="12.6" x14ac:dyDescent="0.25">
      <c r="A3294"/>
    </row>
    <row r="3295" spans="1:1" ht="12.6" x14ac:dyDescent="0.25">
      <c r="A3295"/>
    </row>
    <row r="3296" spans="1:1" ht="12.6" x14ac:dyDescent="0.25">
      <c r="A3296"/>
    </row>
    <row r="3297" spans="1:1" ht="12.6" x14ac:dyDescent="0.25">
      <c r="A3297"/>
    </row>
    <row r="3298" spans="1:1" ht="12.6" x14ac:dyDescent="0.25">
      <c r="A3298"/>
    </row>
    <row r="3299" spans="1:1" ht="12.6" x14ac:dyDescent="0.25">
      <c r="A3299"/>
    </row>
    <row r="3300" spans="1:1" ht="12.6" x14ac:dyDescent="0.25">
      <c r="A3300"/>
    </row>
    <row r="3301" spans="1:1" ht="12.6" x14ac:dyDescent="0.25">
      <c r="A3301"/>
    </row>
    <row r="3302" spans="1:1" ht="12.6" x14ac:dyDescent="0.25">
      <c r="A3302"/>
    </row>
    <row r="3303" spans="1:1" ht="12.6" x14ac:dyDescent="0.25">
      <c r="A3303"/>
    </row>
    <row r="3304" spans="1:1" ht="12.6" x14ac:dyDescent="0.25">
      <c r="A3304"/>
    </row>
    <row r="3305" spans="1:1" ht="12.6" x14ac:dyDescent="0.25">
      <c r="A3305"/>
    </row>
    <row r="3306" spans="1:1" ht="12.6" x14ac:dyDescent="0.25">
      <c r="A3306"/>
    </row>
    <row r="3307" spans="1:1" ht="12.6" x14ac:dyDescent="0.25">
      <c r="A3307"/>
    </row>
    <row r="3308" spans="1:1" ht="12.6" x14ac:dyDescent="0.25">
      <c r="A3308"/>
    </row>
    <row r="3309" spans="1:1" ht="12.6" x14ac:dyDescent="0.25">
      <c r="A3309"/>
    </row>
    <row r="3310" spans="1:1" ht="12.6" x14ac:dyDescent="0.25">
      <c r="A3310"/>
    </row>
    <row r="3311" spans="1:1" ht="12.6" x14ac:dyDescent="0.25">
      <c r="A3311"/>
    </row>
    <row r="3312" spans="1:1" ht="12.6" x14ac:dyDescent="0.25">
      <c r="A3312"/>
    </row>
    <row r="3313" spans="1:1" ht="12.6" x14ac:dyDescent="0.25">
      <c r="A3313"/>
    </row>
    <row r="3314" spans="1:1" ht="12.6" x14ac:dyDescent="0.25">
      <c r="A3314"/>
    </row>
    <row r="3315" spans="1:1" ht="12.6" x14ac:dyDescent="0.25">
      <c r="A3315"/>
    </row>
    <row r="3316" spans="1:1" ht="12.6" x14ac:dyDescent="0.25">
      <c r="A3316"/>
    </row>
    <row r="3317" spans="1:1" ht="12.6" x14ac:dyDescent="0.25">
      <c r="A3317"/>
    </row>
    <row r="3318" spans="1:1" ht="12.6" x14ac:dyDescent="0.25">
      <c r="A3318"/>
    </row>
    <row r="3319" spans="1:1" ht="12.6" x14ac:dyDescent="0.25">
      <c r="A3319"/>
    </row>
    <row r="3320" spans="1:1" ht="12.6" x14ac:dyDescent="0.25">
      <c r="A3320"/>
    </row>
    <row r="3321" spans="1:1" ht="12.6" x14ac:dyDescent="0.25">
      <c r="A3321"/>
    </row>
    <row r="3322" spans="1:1" ht="12.6" x14ac:dyDescent="0.25">
      <c r="A3322"/>
    </row>
    <row r="3323" spans="1:1" ht="12.6" x14ac:dyDescent="0.25">
      <c r="A3323"/>
    </row>
    <row r="3324" spans="1:1" ht="12.6" x14ac:dyDescent="0.25">
      <c r="A3324"/>
    </row>
    <row r="3325" spans="1:1" ht="12.6" x14ac:dyDescent="0.25">
      <c r="A3325"/>
    </row>
    <row r="3326" spans="1:1" ht="12.6" x14ac:dyDescent="0.25">
      <c r="A3326"/>
    </row>
    <row r="3327" spans="1:1" ht="12.6" x14ac:dyDescent="0.25">
      <c r="A3327"/>
    </row>
    <row r="3328" spans="1:1" ht="12.6" x14ac:dyDescent="0.25">
      <c r="A3328"/>
    </row>
    <row r="3329" spans="1:1" ht="12.6" x14ac:dyDescent="0.25">
      <c r="A3329"/>
    </row>
    <row r="3330" spans="1:1" ht="12.6" x14ac:dyDescent="0.25">
      <c r="A3330"/>
    </row>
    <row r="3331" spans="1:1" ht="12.6" x14ac:dyDescent="0.25">
      <c r="A3331"/>
    </row>
    <row r="3332" spans="1:1" ht="12.6" x14ac:dyDescent="0.25">
      <c r="A3332"/>
    </row>
    <row r="3333" spans="1:1" ht="12.6" x14ac:dyDescent="0.25">
      <c r="A3333"/>
    </row>
    <row r="3334" spans="1:1" ht="12.6" x14ac:dyDescent="0.25">
      <c r="A3334"/>
    </row>
    <row r="3335" spans="1:1" ht="12.6" x14ac:dyDescent="0.25">
      <c r="A3335"/>
    </row>
    <row r="3336" spans="1:1" ht="12.6" x14ac:dyDescent="0.25">
      <c r="A3336"/>
    </row>
    <row r="3337" spans="1:1" ht="12.6" x14ac:dyDescent="0.25">
      <c r="A3337"/>
    </row>
    <row r="3338" spans="1:1" ht="12.6" x14ac:dyDescent="0.25">
      <c r="A3338"/>
    </row>
    <row r="3339" spans="1:1" ht="12.6" x14ac:dyDescent="0.25">
      <c r="A3339"/>
    </row>
    <row r="3340" spans="1:1" ht="12.6" x14ac:dyDescent="0.25">
      <c r="A3340"/>
    </row>
    <row r="3341" spans="1:1" ht="12.6" x14ac:dyDescent="0.25">
      <c r="A3341"/>
    </row>
    <row r="3342" spans="1:1" ht="12.6" x14ac:dyDescent="0.25">
      <c r="A3342"/>
    </row>
    <row r="3343" spans="1:1" ht="12.6" x14ac:dyDescent="0.25">
      <c r="A3343"/>
    </row>
    <row r="3344" spans="1:1" ht="12.6" x14ac:dyDescent="0.25">
      <c r="A3344"/>
    </row>
    <row r="3345" spans="1:1" ht="12.6" x14ac:dyDescent="0.25">
      <c r="A3345"/>
    </row>
    <row r="3346" spans="1:1" ht="12.6" x14ac:dyDescent="0.25">
      <c r="A3346"/>
    </row>
    <row r="3347" spans="1:1" ht="12.6" x14ac:dyDescent="0.25">
      <c r="A3347"/>
    </row>
    <row r="3348" spans="1:1" ht="12.6" x14ac:dyDescent="0.25">
      <c r="A3348"/>
    </row>
    <row r="3349" spans="1:1" ht="12.6" x14ac:dyDescent="0.25">
      <c r="A3349"/>
    </row>
    <row r="3350" spans="1:1" ht="12.6" x14ac:dyDescent="0.25">
      <c r="A3350"/>
    </row>
    <row r="3351" spans="1:1" ht="12.6" x14ac:dyDescent="0.25">
      <c r="A3351"/>
    </row>
    <row r="3352" spans="1:1" ht="12.6" x14ac:dyDescent="0.25">
      <c r="A3352"/>
    </row>
    <row r="3353" spans="1:1" ht="12.6" x14ac:dyDescent="0.25">
      <c r="A3353"/>
    </row>
    <row r="3354" spans="1:1" ht="12.6" x14ac:dyDescent="0.25">
      <c r="A3354"/>
    </row>
    <row r="3355" spans="1:1" ht="12.6" x14ac:dyDescent="0.25">
      <c r="A3355"/>
    </row>
    <row r="3356" spans="1:1" ht="12.6" x14ac:dyDescent="0.25">
      <c r="A3356"/>
    </row>
    <row r="3357" spans="1:1" ht="12.6" x14ac:dyDescent="0.25">
      <c r="A3357"/>
    </row>
    <row r="3358" spans="1:1" ht="12.6" x14ac:dyDescent="0.25">
      <c r="A3358"/>
    </row>
    <row r="3359" spans="1:1" ht="12.6" x14ac:dyDescent="0.25">
      <c r="A3359"/>
    </row>
    <row r="3360" spans="1:1" ht="12.6" x14ac:dyDescent="0.25">
      <c r="A3360"/>
    </row>
    <row r="3361" spans="1:1" ht="12.6" x14ac:dyDescent="0.25">
      <c r="A3361"/>
    </row>
    <row r="3362" spans="1:1" ht="12.6" x14ac:dyDescent="0.25">
      <c r="A3362"/>
    </row>
    <row r="3363" spans="1:1" ht="12.6" x14ac:dyDescent="0.25">
      <c r="A3363"/>
    </row>
    <row r="3364" spans="1:1" ht="12.6" x14ac:dyDescent="0.25">
      <c r="A3364"/>
    </row>
    <row r="3365" spans="1:1" ht="12.6" x14ac:dyDescent="0.25">
      <c r="A3365"/>
    </row>
    <row r="3366" spans="1:1" ht="12.6" x14ac:dyDescent="0.25">
      <c r="A3366"/>
    </row>
    <row r="3367" spans="1:1" ht="12.6" x14ac:dyDescent="0.25">
      <c r="A3367"/>
    </row>
    <row r="3368" spans="1:1" ht="12.6" x14ac:dyDescent="0.25">
      <c r="A3368"/>
    </row>
    <row r="3369" spans="1:1" ht="12.6" x14ac:dyDescent="0.25">
      <c r="A3369"/>
    </row>
    <row r="3370" spans="1:1" ht="12.6" x14ac:dyDescent="0.25">
      <c r="A3370"/>
    </row>
    <row r="3371" spans="1:1" ht="12.6" x14ac:dyDescent="0.25">
      <c r="A3371"/>
    </row>
    <row r="3372" spans="1:1" ht="12.6" x14ac:dyDescent="0.25">
      <c r="A3372"/>
    </row>
    <row r="3373" spans="1:1" ht="12.6" x14ac:dyDescent="0.25">
      <c r="A3373"/>
    </row>
    <row r="3374" spans="1:1" ht="12.6" x14ac:dyDescent="0.25">
      <c r="A3374"/>
    </row>
    <row r="3375" spans="1:1" ht="12.6" x14ac:dyDescent="0.25">
      <c r="A3375"/>
    </row>
    <row r="3376" spans="1:1" ht="12.6" x14ac:dyDescent="0.25">
      <c r="A3376"/>
    </row>
    <row r="3377" spans="1:1" ht="12.6" x14ac:dyDescent="0.25">
      <c r="A3377"/>
    </row>
    <row r="3378" spans="1:1" ht="12.6" x14ac:dyDescent="0.25">
      <c r="A3378"/>
    </row>
    <row r="3379" spans="1:1" ht="12.6" x14ac:dyDescent="0.25">
      <c r="A3379"/>
    </row>
    <row r="3380" spans="1:1" ht="12.6" x14ac:dyDescent="0.25">
      <c r="A3380"/>
    </row>
    <row r="3381" spans="1:1" ht="12.6" x14ac:dyDescent="0.25">
      <c r="A3381"/>
    </row>
    <row r="3382" spans="1:1" ht="12.6" x14ac:dyDescent="0.25">
      <c r="A3382"/>
    </row>
    <row r="3383" spans="1:1" ht="12.6" x14ac:dyDescent="0.25">
      <c r="A3383"/>
    </row>
    <row r="3384" spans="1:1" ht="12.6" x14ac:dyDescent="0.25">
      <c r="A3384"/>
    </row>
    <row r="3385" spans="1:1" ht="12.6" x14ac:dyDescent="0.25">
      <c r="A3385"/>
    </row>
    <row r="3386" spans="1:1" ht="12.6" x14ac:dyDescent="0.25">
      <c r="A3386"/>
    </row>
    <row r="3387" spans="1:1" ht="12.6" x14ac:dyDescent="0.25">
      <c r="A3387"/>
    </row>
    <row r="3388" spans="1:1" ht="12.6" x14ac:dyDescent="0.25">
      <c r="A3388"/>
    </row>
    <row r="3389" spans="1:1" ht="12.6" x14ac:dyDescent="0.25">
      <c r="A3389"/>
    </row>
    <row r="3390" spans="1:1" ht="12.6" x14ac:dyDescent="0.25">
      <c r="A3390"/>
    </row>
    <row r="3391" spans="1:1" ht="12.6" x14ac:dyDescent="0.25">
      <c r="A3391"/>
    </row>
    <row r="3392" spans="1:1" ht="12.6" x14ac:dyDescent="0.25">
      <c r="A3392"/>
    </row>
    <row r="3393" spans="1:1" ht="12.6" x14ac:dyDescent="0.25">
      <c r="A3393"/>
    </row>
    <row r="3394" spans="1:1" ht="12.6" x14ac:dyDescent="0.25">
      <c r="A3394"/>
    </row>
    <row r="3395" spans="1:1" ht="12.6" x14ac:dyDescent="0.25">
      <c r="A3395"/>
    </row>
    <row r="3396" spans="1:1" ht="12.6" x14ac:dyDescent="0.25">
      <c r="A3396"/>
    </row>
    <row r="3397" spans="1:1" ht="12.6" x14ac:dyDescent="0.25">
      <c r="A3397"/>
    </row>
    <row r="3398" spans="1:1" ht="12.6" x14ac:dyDescent="0.25">
      <c r="A3398"/>
    </row>
    <row r="3399" spans="1:1" ht="12.6" x14ac:dyDescent="0.25">
      <c r="A3399"/>
    </row>
    <row r="3400" spans="1:1" ht="12.6" x14ac:dyDescent="0.25">
      <c r="A3400"/>
    </row>
    <row r="3401" spans="1:1" ht="12.6" x14ac:dyDescent="0.25">
      <c r="A3401"/>
    </row>
    <row r="3402" spans="1:1" ht="12.6" x14ac:dyDescent="0.25">
      <c r="A3402"/>
    </row>
    <row r="3403" spans="1:1" ht="12.6" x14ac:dyDescent="0.25">
      <c r="A3403"/>
    </row>
    <row r="3404" spans="1:1" ht="12.6" x14ac:dyDescent="0.25">
      <c r="A3404"/>
    </row>
    <row r="3405" spans="1:1" ht="12.6" x14ac:dyDescent="0.25">
      <c r="A3405"/>
    </row>
    <row r="3406" spans="1:1" ht="12.6" x14ac:dyDescent="0.25">
      <c r="A3406"/>
    </row>
    <row r="3407" spans="1:1" ht="12.6" x14ac:dyDescent="0.25">
      <c r="A3407"/>
    </row>
    <row r="3408" spans="1:1" ht="12.6" x14ac:dyDescent="0.25">
      <c r="A3408"/>
    </row>
    <row r="3409" spans="1:1" ht="12.6" x14ac:dyDescent="0.25">
      <c r="A3409"/>
    </row>
    <row r="3410" spans="1:1" ht="12.6" x14ac:dyDescent="0.25">
      <c r="A3410"/>
    </row>
    <row r="3411" spans="1:1" ht="12.6" x14ac:dyDescent="0.25">
      <c r="A3411"/>
    </row>
    <row r="3412" spans="1:1" ht="12.6" x14ac:dyDescent="0.25">
      <c r="A3412"/>
    </row>
    <row r="3413" spans="1:1" ht="12.6" x14ac:dyDescent="0.25">
      <c r="A3413"/>
    </row>
    <row r="3414" spans="1:1" ht="12.6" x14ac:dyDescent="0.25">
      <c r="A3414"/>
    </row>
    <row r="3415" spans="1:1" ht="12.6" x14ac:dyDescent="0.25">
      <c r="A3415"/>
    </row>
    <row r="3416" spans="1:1" ht="12.6" x14ac:dyDescent="0.25">
      <c r="A3416"/>
    </row>
    <row r="3417" spans="1:1" ht="12.6" x14ac:dyDescent="0.25">
      <c r="A3417"/>
    </row>
    <row r="3418" spans="1:1" ht="12.6" x14ac:dyDescent="0.25">
      <c r="A3418"/>
    </row>
    <row r="3419" spans="1:1" ht="12.6" x14ac:dyDescent="0.25">
      <c r="A3419"/>
    </row>
    <row r="3420" spans="1:1" ht="12.6" x14ac:dyDescent="0.25">
      <c r="A3420"/>
    </row>
    <row r="3421" spans="1:1" ht="12.6" x14ac:dyDescent="0.25">
      <c r="A3421"/>
    </row>
    <row r="3422" spans="1:1" ht="12.6" x14ac:dyDescent="0.25">
      <c r="A3422"/>
    </row>
    <row r="3423" spans="1:1" ht="12.6" x14ac:dyDescent="0.25">
      <c r="A3423"/>
    </row>
    <row r="3424" spans="1:1" ht="12.6" x14ac:dyDescent="0.25">
      <c r="A3424"/>
    </row>
    <row r="3425" spans="1:1" ht="12.6" x14ac:dyDescent="0.25">
      <c r="A3425"/>
    </row>
    <row r="3426" spans="1:1" ht="12.6" x14ac:dyDescent="0.25">
      <c r="A3426"/>
    </row>
    <row r="3427" spans="1:1" ht="12.6" x14ac:dyDescent="0.25">
      <c r="A3427"/>
    </row>
    <row r="3428" spans="1:1" ht="12.6" x14ac:dyDescent="0.25">
      <c r="A3428"/>
    </row>
    <row r="3429" spans="1:1" ht="12.6" x14ac:dyDescent="0.25">
      <c r="A3429"/>
    </row>
    <row r="3430" spans="1:1" ht="12.6" x14ac:dyDescent="0.25">
      <c r="A3430"/>
    </row>
    <row r="3431" spans="1:1" ht="12.6" x14ac:dyDescent="0.25">
      <c r="A3431"/>
    </row>
    <row r="3432" spans="1:1" ht="12.6" x14ac:dyDescent="0.25">
      <c r="A3432"/>
    </row>
    <row r="3433" spans="1:1" ht="12.6" x14ac:dyDescent="0.25">
      <c r="A3433"/>
    </row>
    <row r="3434" spans="1:1" ht="12.6" x14ac:dyDescent="0.25">
      <c r="A3434"/>
    </row>
    <row r="3435" spans="1:1" ht="12.6" x14ac:dyDescent="0.25">
      <c r="A3435"/>
    </row>
    <row r="3436" spans="1:1" ht="12.6" x14ac:dyDescent="0.25">
      <c r="A3436"/>
    </row>
    <row r="3437" spans="1:1" ht="12.6" x14ac:dyDescent="0.25">
      <c r="A3437"/>
    </row>
    <row r="3438" spans="1:1" ht="12.6" x14ac:dyDescent="0.25">
      <c r="A3438"/>
    </row>
    <row r="3439" spans="1:1" ht="12.6" x14ac:dyDescent="0.25">
      <c r="A3439"/>
    </row>
    <row r="3440" spans="1:1" ht="12.6" x14ac:dyDescent="0.25">
      <c r="A3440"/>
    </row>
    <row r="3441" spans="1:1" ht="12.6" x14ac:dyDescent="0.25">
      <c r="A3441"/>
    </row>
    <row r="3442" spans="1:1" ht="12.6" x14ac:dyDescent="0.25">
      <c r="A3442"/>
    </row>
    <row r="3443" spans="1:1" ht="12.6" x14ac:dyDescent="0.25">
      <c r="A3443"/>
    </row>
    <row r="3444" spans="1:1" ht="12.6" x14ac:dyDescent="0.25">
      <c r="A3444"/>
    </row>
    <row r="3445" spans="1:1" ht="12.6" x14ac:dyDescent="0.25">
      <c r="A3445"/>
    </row>
    <row r="3446" spans="1:1" ht="12.6" x14ac:dyDescent="0.25">
      <c r="A3446"/>
    </row>
    <row r="3447" spans="1:1" ht="12.6" x14ac:dyDescent="0.25">
      <c r="A3447"/>
    </row>
    <row r="3448" spans="1:1" ht="12.6" x14ac:dyDescent="0.25">
      <c r="A3448"/>
    </row>
    <row r="3449" spans="1:1" ht="12.6" x14ac:dyDescent="0.25">
      <c r="A3449"/>
    </row>
    <row r="3450" spans="1:1" ht="12.6" x14ac:dyDescent="0.25">
      <c r="A3450"/>
    </row>
    <row r="3451" spans="1:1" ht="12.6" x14ac:dyDescent="0.25">
      <c r="A3451"/>
    </row>
    <row r="3452" spans="1:1" ht="12.6" x14ac:dyDescent="0.25">
      <c r="A3452"/>
    </row>
    <row r="3453" spans="1:1" ht="12.6" x14ac:dyDescent="0.25">
      <c r="A3453"/>
    </row>
    <row r="3454" spans="1:1" ht="12.6" x14ac:dyDescent="0.25">
      <c r="A3454"/>
    </row>
    <row r="3455" spans="1:1" ht="12.6" x14ac:dyDescent="0.25">
      <c r="A3455"/>
    </row>
    <row r="3456" spans="1:1" ht="12.6" x14ac:dyDescent="0.25">
      <c r="A3456"/>
    </row>
    <row r="3457" spans="1:1" ht="12.6" x14ac:dyDescent="0.25">
      <c r="A3457"/>
    </row>
    <row r="3458" spans="1:1" ht="12.6" x14ac:dyDescent="0.25">
      <c r="A3458"/>
    </row>
    <row r="3459" spans="1:1" ht="12.6" x14ac:dyDescent="0.25">
      <c r="A3459"/>
    </row>
    <row r="3460" spans="1:1" ht="12.6" x14ac:dyDescent="0.25">
      <c r="A3460"/>
    </row>
    <row r="3461" spans="1:1" ht="12.6" x14ac:dyDescent="0.25">
      <c r="A3461"/>
    </row>
    <row r="3462" spans="1:1" ht="12.6" x14ac:dyDescent="0.25">
      <c r="A3462"/>
    </row>
    <row r="3463" spans="1:1" ht="12.6" x14ac:dyDescent="0.25">
      <c r="A3463"/>
    </row>
    <row r="3464" spans="1:1" ht="12.6" x14ac:dyDescent="0.25">
      <c r="A3464"/>
    </row>
    <row r="3465" spans="1:1" ht="12.6" x14ac:dyDescent="0.25">
      <c r="A3465"/>
    </row>
    <row r="3466" spans="1:1" ht="12.6" x14ac:dyDescent="0.25">
      <c r="A3466"/>
    </row>
    <row r="3467" spans="1:1" ht="12.6" x14ac:dyDescent="0.25">
      <c r="A3467"/>
    </row>
    <row r="3468" spans="1:1" ht="12.6" x14ac:dyDescent="0.25">
      <c r="A3468"/>
    </row>
    <row r="3469" spans="1:1" ht="12.6" x14ac:dyDescent="0.25">
      <c r="A3469"/>
    </row>
    <row r="3470" spans="1:1" ht="12.6" x14ac:dyDescent="0.25">
      <c r="A3470"/>
    </row>
    <row r="3471" spans="1:1" ht="12.6" x14ac:dyDescent="0.25">
      <c r="A3471"/>
    </row>
    <row r="3472" spans="1:1" ht="12.6" x14ac:dyDescent="0.25">
      <c r="A3472"/>
    </row>
    <row r="3473" spans="1:1" ht="12.6" x14ac:dyDescent="0.25">
      <c r="A3473"/>
    </row>
    <row r="3474" spans="1:1" ht="12.6" x14ac:dyDescent="0.25">
      <c r="A3474"/>
    </row>
    <row r="3475" spans="1:1" ht="12.6" x14ac:dyDescent="0.25">
      <c r="A3475"/>
    </row>
    <row r="3476" spans="1:1" ht="12.6" x14ac:dyDescent="0.25">
      <c r="A3476"/>
    </row>
    <row r="3477" spans="1:1" ht="12.6" x14ac:dyDescent="0.25">
      <c r="A3477"/>
    </row>
    <row r="3478" spans="1:1" ht="12.6" x14ac:dyDescent="0.25">
      <c r="A3478"/>
    </row>
    <row r="3479" spans="1:1" ht="12.6" x14ac:dyDescent="0.25">
      <c r="A3479"/>
    </row>
    <row r="3480" spans="1:1" ht="12.6" x14ac:dyDescent="0.25">
      <c r="A3480"/>
    </row>
    <row r="3481" spans="1:1" ht="12.6" x14ac:dyDescent="0.25">
      <c r="A3481"/>
    </row>
    <row r="3482" spans="1:1" ht="12.6" x14ac:dyDescent="0.25">
      <c r="A3482"/>
    </row>
    <row r="3483" spans="1:1" ht="12.6" x14ac:dyDescent="0.25">
      <c r="A3483"/>
    </row>
    <row r="3484" spans="1:1" ht="12.6" x14ac:dyDescent="0.25">
      <c r="A3484"/>
    </row>
    <row r="3485" spans="1:1" ht="12.6" x14ac:dyDescent="0.25">
      <c r="A3485"/>
    </row>
    <row r="3486" spans="1:1" ht="12.6" x14ac:dyDescent="0.25">
      <c r="A3486"/>
    </row>
    <row r="3487" spans="1:1" ht="12.6" x14ac:dyDescent="0.25">
      <c r="A3487"/>
    </row>
    <row r="3488" spans="1:1" ht="12.6" x14ac:dyDescent="0.25">
      <c r="A3488"/>
    </row>
    <row r="3489" spans="1:1" ht="12.6" x14ac:dyDescent="0.25">
      <c r="A3489"/>
    </row>
    <row r="3490" spans="1:1" ht="12.6" x14ac:dyDescent="0.25">
      <c r="A3490"/>
    </row>
    <row r="3491" spans="1:1" ht="12.6" x14ac:dyDescent="0.25">
      <c r="A3491"/>
    </row>
    <row r="3492" spans="1:1" ht="12.6" x14ac:dyDescent="0.25">
      <c r="A3492"/>
    </row>
    <row r="3493" spans="1:1" ht="12.6" x14ac:dyDescent="0.25">
      <c r="A3493"/>
    </row>
    <row r="3494" spans="1:1" ht="12.6" x14ac:dyDescent="0.25">
      <c r="A3494"/>
    </row>
    <row r="3495" spans="1:1" ht="12.6" x14ac:dyDescent="0.25">
      <c r="A3495"/>
    </row>
    <row r="3496" spans="1:1" ht="12.6" x14ac:dyDescent="0.25">
      <c r="A3496"/>
    </row>
    <row r="3497" spans="1:1" ht="12.6" x14ac:dyDescent="0.25">
      <c r="A3497"/>
    </row>
    <row r="3498" spans="1:1" ht="12.6" x14ac:dyDescent="0.25">
      <c r="A3498"/>
    </row>
    <row r="3499" spans="1:1" ht="12.6" x14ac:dyDescent="0.25">
      <c r="A3499"/>
    </row>
    <row r="3500" spans="1:1" ht="12.6" x14ac:dyDescent="0.25">
      <c r="A3500"/>
    </row>
    <row r="3501" spans="1:1" ht="12.6" x14ac:dyDescent="0.25">
      <c r="A3501"/>
    </row>
    <row r="3502" spans="1:1" ht="12.6" x14ac:dyDescent="0.25">
      <c r="A3502"/>
    </row>
    <row r="3503" spans="1:1" ht="12.6" x14ac:dyDescent="0.25">
      <c r="A3503"/>
    </row>
    <row r="3504" spans="1:1" ht="12.6" x14ac:dyDescent="0.25">
      <c r="A3504"/>
    </row>
    <row r="3505" spans="1:1" ht="12.6" x14ac:dyDescent="0.25">
      <c r="A3505"/>
    </row>
    <row r="3506" spans="1:1" ht="12.6" x14ac:dyDescent="0.25">
      <c r="A3506"/>
    </row>
    <row r="3507" spans="1:1" ht="12.6" x14ac:dyDescent="0.25">
      <c r="A3507"/>
    </row>
    <row r="3508" spans="1:1" ht="12.6" x14ac:dyDescent="0.25">
      <c r="A3508"/>
    </row>
    <row r="3509" spans="1:1" ht="12.6" x14ac:dyDescent="0.25">
      <c r="A3509"/>
    </row>
    <row r="3510" spans="1:1" ht="12.6" x14ac:dyDescent="0.25">
      <c r="A3510"/>
    </row>
    <row r="3511" spans="1:1" ht="12.6" x14ac:dyDescent="0.25">
      <c r="A3511"/>
    </row>
    <row r="3512" spans="1:1" ht="12.6" x14ac:dyDescent="0.25">
      <c r="A3512"/>
    </row>
    <row r="3513" spans="1:1" ht="12.6" x14ac:dyDescent="0.25">
      <c r="A3513"/>
    </row>
    <row r="3514" spans="1:1" ht="12.6" x14ac:dyDescent="0.25">
      <c r="A3514"/>
    </row>
    <row r="3515" spans="1:1" ht="12.6" x14ac:dyDescent="0.25">
      <c r="A3515"/>
    </row>
    <row r="3516" spans="1:1" ht="12.6" x14ac:dyDescent="0.25">
      <c r="A3516"/>
    </row>
    <row r="3517" spans="1:1" ht="12.6" x14ac:dyDescent="0.25">
      <c r="A3517"/>
    </row>
    <row r="3518" spans="1:1" ht="12.6" x14ac:dyDescent="0.25">
      <c r="A3518"/>
    </row>
    <row r="3519" spans="1:1" ht="12.6" x14ac:dyDescent="0.25">
      <c r="A3519"/>
    </row>
    <row r="3520" spans="1:1" ht="12.6" x14ac:dyDescent="0.25">
      <c r="A3520"/>
    </row>
    <row r="3521" spans="1:1" ht="12.6" x14ac:dyDescent="0.25">
      <c r="A3521"/>
    </row>
    <row r="3522" spans="1:1" ht="12.6" x14ac:dyDescent="0.25">
      <c r="A3522"/>
    </row>
    <row r="3523" spans="1:1" ht="12.6" x14ac:dyDescent="0.25">
      <c r="A3523"/>
    </row>
    <row r="3524" spans="1:1" ht="12.6" x14ac:dyDescent="0.25">
      <c r="A3524"/>
    </row>
    <row r="3525" spans="1:1" ht="12.6" x14ac:dyDescent="0.25">
      <c r="A3525"/>
    </row>
    <row r="3526" spans="1:1" ht="12.6" x14ac:dyDescent="0.25">
      <c r="A3526"/>
    </row>
    <row r="3527" spans="1:1" ht="12.6" x14ac:dyDescent="0.25">
      <c r="A3527"/>
    </row>
    <row r="3528" spans="1:1" ht="12.6" x14ac:dyDescent="0.25">
      <c r="A3528"/>
    </row>
    <row r="3529" spans="1:1" ht="12.6" x14ac:dyDescent="0.25">
      <c r="A3529"/>
    </row>
    <row r="3530" spans="1:1" ht="12.6" x14ac:dyDescent="0.25">
      <c r="A3530"/>
    </row>
    <row r="3531" spans="1:1" ht="12.6" x14ac:dyDescent="0.25">
      <c r="A3531"/>
    </row>
    <row r="3532" spans="1:1" ht="12.6" x14ac:dyDescent="0.25">
      <c r="A3532"/>
    </row>
    <row r="3533" spans="1:1" ht="12.6" x14ac:dyDescent="0.25">
      <c r="A3533"/>
    </row>
    <row r="3534" spans="1:1" ht="12.6" x14ac:dyDescent="0.25">
      <c r="A3534"/>
    </row>
    <row r="3535" spans="1:1" ht="12.6" x14ac:dyDescent="0.25">
      <c r="A3535"/>
    </row>
    <row r="3536" spans="1:1" ht="12.6" x14ac:dyDescent="0.25">
      <c r="A3536"/>
    </row>
    <row r="3537" spans="1:1" ht="12.6" x14ac:dyDescent="0.25">
      <c r="A3537"/>
    </row>
    <row r="3538" spans="1:1" ht="12.6" x14ac:dyDescent="0.25">
      <c r="A3538"/>
    </row>
    <row r="3539" spans="1:1" ht="12.6" x14ac:dyDescent="0.25">
      <c r="A3539"/>
    </row>
    <row r="3540" spans="1:1" ht="12.6" x14ac:dyDescent="0.25">
      <c r="A3540"/>
    </row>
    <row r="3541" spans="1:1" ht="12.6" x14ac:dyDescent="0.25">
      <c r="A3541"/>
    </row>
    <row r="3542" spans="1:1" ht="12.6" x14ac:dyDescent="0.25">
      <c r="A3542"/>
    </row>
    <row r="3543" spans="1:1" ht="12.6" x14ac:dyDescent="0.25">
      <c r="A3543"/>
    </row>
    <row r="3544" spans="1:1" ht="12.6" x14ac:dyDescent="0.25">
      <c r="A3544"/>
    </row>
    <row r="3545" spans="1:1" ht="12.6" x14ac:dyDescent="0.25">
      <c r="A3545"/>
    </row>
    <row r="3546" spans="1:1" ht="12.6" x14ac:dyDescent="0.25">
      <c r="A3546"/>
    </row>
    <row r="3547" spans="1:1" ht="12.6" x14ac:dyDescent="0.25">
      <c r="A3547"/>
    </row>
    <row r="3548" spans="1:1" ht="12.6" x14ac:dyDescent="0.25">
      <c r="A3548"/>
    </row>
    <row r="3549" spans="1:1" ht="12.6" x14ac:dyDescent="0.25">
      <c r="A3549"/>
    </row>
    <row r="3550" spans="1:1" ht="12.6" x14ac:dyDescent="0.25">
      <c r="A3550"/>
    </row>
    <row r="3551" spans="1:1" ht="12.6" x14ac:dyDescent="0.25">
      <c r="A3551"/>
    </row>
    <row r="3552" spans="1:1" ht="12.6" x14ac:dyDescent="0.25">
      <c r="A3552"/>
    </row>
    <row r="3553" spans="1:1" ht="12.6" x14ac:dyDescent="0.25">
      <c r="A3553"/>
    </row>
    <row r="3554" spans="1:1" ht="12.6" x14ac:dyDescent="0.25">
      <c r="A3554"/>
    </row>
    <row r="3555" spans="1:1" ht="12.6" x14ac:dyDescent="0.25">
      <c r="A3555"/>
    </row>
    <row r="3556" spans="1:1" ht="12.6" x14ac:dyDescent="0.25">
      <c r="A3556"/>
    </row>
    <row r="3557" spans="1:1" ht="12.6" x14ac:dyDescent="0.25">
      <c r="A3557"/>
    </row>
    <row r="3558" spans="1:1" ht="12.6" x14ac:dyDescent="0.25">
      <c r="A3558"/>
    </row>
    <row r="3559" spans="1:1" ht="12.6" x14ac:dyDescent="0.25">
      <c r="A3559"/>
    </row>
    <row r="3560" spans="1:1" ht="12.6" x14ac:dyDescent="0.25">
      <c r="A3560"/>
    </row>
    <row r="3561" spans="1:1" ht="12.6" x14ac:dyDescent="0.25">
      <c r="A3561"/>
    </row>
    <row r="3562" spans="1:1" ht="12.6" x14ac:dyDescent="0.25">
      <c r="A3562"/>
    </row>
    <row r="3563" spans="1:1" ht="12.6" x14ac:dyDescent="0.25">
      <c r="A3563"/>
    </row>
    <row r="3564" spans="1:1" ht="12.6" x14ac:dyDescent="0.25">
      <c r="A3564"/>
    </row>
    <row r="3565" spans="1:1" ht="12.6" x14ac:dyDescent="0.25">
      <c r="A3565"/>
    </row>
    <row r="3566" spans="1:1" ht="12.6" x14ac:dyDescent="0.25">
      <c r="A3566"/>
    </row>
    <row r="3567" spans="1:1" ht="12.6" x14ac:dyDescent="0.25">
      <c r="A3567"/>
    </row>
    <row r="3568" spans="1:1" ht="12.6" x14ac:dyDescent="0.25">
      <c r="A3568"/>
    </row>
    <row r="3569" spans="1:1" ht="12.6" x14ac:dyDescent="0.25">
      <c r="A3569"/>
    </row>
    <row r="3570" spans="1:1" ht="12.6" x14ac:dyDescent="0.25">
      <c r="A3570"/>
    </row>
    <row r="3571" spans="1:1" ht="12.6" x14ac:dyDescent="0.25">
      <c r="A3571"/>
    </row>
    <row r="3572" spans="1:1" ht="12.6" x14ac:dyDescent="0.25">
      <c r="A3572"/>
    </row>
    <row r="3573" spans="1:1" ht="12.6" x14ac:dyDescent="0.25">
      <c r="A3573"/>
    </row>
    <row r="3574" spans="1:1" ht="12.6" x14ac:dyDescent="0.25">
      <c r="A3574"/>
    </row>
    <row r="3575" spans="1:1" ht="12.6" x14ac:dyDescent="0.25">
      <c r="A3575"/>
    </row>
    <row r="3576" spans="1:1" ht="12.6" x14ac:dyDescent="0.25">
      <c r="A3576"/>
    </row>
    <row r="3577" spans="1:1" ht="12.6" x14ac:dyDescent="0.25">
      <c r="A3577"/>
    </row>
    <row r="3578" spans="1:1" ht="12.6" x14ac:dyDescent="0.25">
      <c r="A3578"/>
    </row>
    <row r="3579" spans="1:1" ht="12.6" x14ac:dyDescent="0.25">
      <c r="A3579"/>
    </row>
    <row r="3580" spans="1:1" ht="12.6" x14ac:dyDescent="0.25">
      <c r="A3580"/>
    </row>
    <row r="3581" spans="1:1" ht="12.6" x14ac:dyDescent="0.25">
      <c r="A3581"/>
    </row>
    <row r="3582" spans="1:1" ht="12.6" x14ac:dyDescent="0.25">
      <c r="A3582"/>
    </row>
    <row r="3583" spans="1:1" ht="12.6" x14ac:dyDescent="0.25">
      <c r="A3583"/>
    </row>
    <row r="3584" spans="1:1" ht="12.6" x14ac:dyDescent="0.25">
      <c r="A3584"/>
    </row>
    <row r="3585" spans="1:1" ht="12.6" x14ac:dyDescent="0.25">
      <c r="A3585"/>
    </row>
    <row r="3586" spans="1:1" ht="12.6" x14ac:dyDescent="0.25">
      <c r="A3586"/>
    </row>
    <row r="3587" spans="1:1" ht="12.6" x14ac:dyDescent="0.25">
      <c r="A3587"/>
    </row>
    <row r="3588" spans="1:1" ht="12.6" x14ac:dyDescent="0.25">
      <c r="A3588"/>
    </row>
    <row r="3589" spans="1:1" ht="12.6" x14ac:dyDescent="0.25">
      <c r="A3589"/>
    </row>
    <row r="3590" spans="1:1" ht="12.6" x14ac:dyDescent="0.25">
      <c r="A3590"/>
    </row>
    <row r="3591" spans="1:1" ht="12.6" x14ac:dyDescent="0.25">
      <c r="A3591"/>
    </row>
    <row r="3592" spans="1:1" ht="12.6" x14ac:dyDescent="0.25">
      <c r="A3592"/>
    </row>
    <row r="3593" spans="1:1" ht="12.6" x14ac:dyDescent="0.25">
      <c r="A3593"/>
    </row>
    <row r="3594" spans="1:1" ht="12.6" x14ac:dyDescent="0.25">
      <c r="A3594"/>
    </row>
    <row r="3595" spans="1:1" ht="12.6" x14ac:dyDescent="0.25">
      <c r="A3595"/>
    </row>
    <row r="3596" spans="1:1" ht="12.6" x14ac:dyDescent="0.25">
      <c r="A3596"/>
    </row>
    <row r="3597" spans="1:1" ht="12.6" x14ac:dyDescent="0.25">
      <c r="A3597"/>
    </row>
    <row r="3598" spans="1:1" ht="12.6" x14ac:dyDescent="0.25">
      <c r="A3598"/>
    </row>
    <row r="3599" spans="1:1" ht="12.6" x14ac:dyDescent="0.25">
      <c r="A3599"/>
    </row>
    <row r="3600" spans="1:1" ht="12.6" x14ac:dyDescent="0.25">
      <c r="A3600"/>
    </row>
    <row r="3601" spans="1:1" ht="12.6" x14ac:dyDescent="0.25">
      <c r="A3601"/>
    </row>
    <row r="3602" spans="1:1" ht="12.6" x14ac:dyDescent="0.25">
      <c r="A3602"/>
    </row>
    <row r="3603" spans="1:1" ht="12.6" x14ac:dyDescent="0.25">
      <c r="A3603"/>
    </row>
    <row r="3604" spans="1:1" ht="12.6" x14ac:dyDescent="0.25">
      <c r="A3604"/>
    </row>
    <row r="3605" spans="1:1" ht="12.6" x14ac:dyDescent="0.25">
      <c r="A3605"/>
    </row>
    <row r="3606" spans="1:1" ht="12.6" x14ac:dyDescent="0.25">
      <c r="A3606"/>
    </row>
    <row r="3607" spans="1:1" ht="12.6" x14ac:dyDescent="0.25">
      <c r="A3607"/>
    </row>
    <row r="3608" spans="1:1" ht="12.6" x14ac:dyDescent="0.25">
      <c r="A3608"/>
    </row>
    <row r="3609" spans="1:1" ht="12.6" x14ac:dyDescent="0.25">
      <c r="A3609"/>
    </row>
    <row r="3610" spans="1:1" ht="12.6" x14ac:dyDescent="0.25">
      <c r="A3610"/>
    </row>
    <row r="3611" spans="1:1" ht="12.6" x14ac:dyDescent="0.25">
      <c r="A3611"/>
    </row>
    <row r="3612" spans="1:1" ht="12.6" x14ac:dyDescent="0.25">
      <c r="A3612"/>
    </row>
    <row r="3613" spans="1:1" ht="12.6" x14ac:dyDescent="0.25">
      <c r="A3613"/>
    </row>
    <row r="3614" spans="1:1" ht="12.6" x14ac:dyDescent="0.25">
      <c r="A3614"/>
    </row>
    <row r="3615" spans="1:1" ht="12.6" x14ac:dyDescent="0.25">
      <c r="A3615"/>
    </row>
    <row r="3616" spans="1:1" ht="12.6" x14ac:dyDescent="0.25">
      <c r="A3616"/>
    </row>
    <row r="3617" spans="1:1" ht="12.6" x14ac:dyDescent="0.25">
      <c r="A3617"/>
    </row>
    <row r="3618" spans="1:1" ht="12.6" x14ac:dyDescent="0.25">
      <c r="A3618"/>
    </row>
    <row r="3619" spans="1:1" ht="12.6" x14ac:dyDescent="0.25">
      <c r="A3619"/>
    </row>
    <row r="3620" spans="1:1" ht="12.6" x14ac:dyDescent="0.25">
      <c r="A3620"/>
    </row>
    <row r="3621" spans="1:1" ht="12.6" x14ac:dyDescent="0.25">
      <c r="A3621"/>
    </row>
    <row r="3622" spans="1:1" ht="12.6" x14ac:dyDescent="0.25">
      <c r="A3622"/>
    </row>
    <row r="3623" spans="1:1" ht="12.6" x14ac:dyDescent="0.25">
      <c r="A3623"/>
    </row>
    <row r="3624" spans="1:1" ht="12.6" x14ac:dyDescent="0.25">
      <c r="A3624"/>
    </row>
    <row r="3625" spans="1:1" ht="12.6" x14ac:dyDescent="0.25">
      <c r="A3625"/>
    </row>
    <row r="3626" spans="1:1" ht="12.6" x14ac:dyDescent="0.25">
      <c r="A3626"/>
    </row>
    <row r="3627" spans="1:1" ht="12.6" x14ac:dyDescent="0.25">
      <c r="A3627"/>
    </row>
    <row r="3628" spans="1:1" ht="12.6" x14ac:dyDescent="0.25">
      <c r="A3628"/>
    </row>
    <row r="3629" spans="1:1" ht="12.6" x14ac:dyDescent="0.25">
      <c r="A3629"/>
    </row>
    <row r="3630" spans="1:1" ht="12.6" x14ac:dyDescent="0.25">
      <c r="A3630"/>
    </row>
    <row r="3631" spans="1:1" ht="12.6" x14ac:dyDescent="0.25">
      <c r="A3631"/>
    </row>
    <row r="3632" spans="1:1" ht="12.6" x14ac:dyDescent="0.25">
      <c r="A3632"/>
    </row>
    <row r="3633" spans="1:1" ht="12.6" x14ac:dyDescent="0.25">
      <c r="A3633"/>
    </row>
    <row r="3634" spans="1:1" ht="12.6" x14ac:dyDescent="0.25">
      <c r="A3634"/>
    </row>
    <row r="3635" spans="1:1" ht="12.6" x14ac:dyDescent="0.25">
      <c r="A3635"/>
    </row>
    <row r="3636" spans="1:1" ht="12.6" x14ac:dyDescent="0.25">
      <c r="A3636"/>
    </row>
    <row r="3637" spans="1:1" ht="12.6" x14ac:dyDescent="0.25">
      <c r="A3637"/>
    </row>
    <row r="3638" spans="1:1" ht="12.6" x14ac:dyDescent="0.25">
      <c r="A3638"/>
    </row>
    <row r="3639" spans="1:1" ht="12.6" x14ac:dyDescent="0.25">
      <c r="A3639"/>
    </row>
    <row r="3640" spans="1:1" ht="12.6" x14ac:dyDescent="0.25">
      <c r="A3640"/>
    </row>
    <row r="3641" spans="1:1" ht="12.6" x14ac:dyDescent="0.25">
      <c r="A3641"/>
    </row>
    <row r="3642" spans="1:1" ht="12.6" x14ac:dyDescent="0.25">
      <c r="A3642"/>
    </row>
    <row r="3643" spans="1:1" ht="12.6" x14ac:dyDescent="0.25">
      <c r="A3643"/>
    </row>
    <row r="3644" spans="1:1" ht="12.6" x14ac:dyDescent="0.25">
      <c r="A3644"/>
    </row>
    <row r="3645" spans="1:1" ht="12.6" x14ac:dyDescent="0.25">
      <c r="A3645"/>
    </row>
    <row r="3646" spans="1:1" ht="12.6" x14ac:dyDescent="0.25">
      <c r="A3646"/>
    </row>
    <row r="3647" spans="1:1" ht="12.6" x14ac:dyDescent="0.25">
      <c r="A3647"/>
    </row>
    <row r="3648" spans="1:1" ht="12.6" x14ac:dyDescent="0.25">
      <c r="A3648"/>
    </row>
    <row r="3649" spans="1:1" ht="12.6" x14ac:dyDescent="0.25">
      <c r="A3649"/>
    </row>
    <row r="3650" spans="1:1" ht="12.6" x14ac:dyDescent="0.25">
      <c r="A3650"/>
    </row>
    <row r="3651" spans="1:1" ht="12.6" x14ac:dyDescent="0.25">
      <c r="A3651"/>
    </row>
    <row r="3652" spans="1:1" ht="12.6" x14ac:dyDescent="0.25">
      <c r="A3652"/>
    </row>
    <row r="3653" spans="1:1" ht="12.6" x14ac:dyDescent="0.25">
      <c r="A3653"/>
    </row>
    <row r="3654" spans="1:1" ht="12.6" x14ac:dyDescent="0.25">
      <c r="A3654"/>
    </row>
    <row r="3655" spans="1:1" ht="12.6" x14ac:dyDescent="0.25">
      <c r="A3655"/>
    </row>
    <row r="3656" spans="1:1" ht="12.6" x14ac:dyDescent="0.25">
      <c r="A3656"/>
    </row>
    <row r="3657" spans="1:1" ht="12.6" x14ac:dyDescent="0.25">
      <c r="A3657"/>
    </row>
    <row r="3658" spans="1:1" ht="12.6" x14ac:dyDescent="0.25">
      <c r="A3658"/>
    </row>
    <row r="3659" spans="1:1" ht="12.6" x14ac:dyDescent="0.25">
      <c r="A3659"/>
    </row>
    <row r="3660" spans="1:1" ht="12.6" x14ac:dyDescent="0.25">
      <c r="A3660"/>
    </row>
    <row r="3661" spans="1:1" ht="12.6" x14ac:dyDescent="0.25">
      <c r="A3661"/>
    </row>
    <row r="3662" spans="1:1" ht="12.6" x14ac:dyDescent="0.25">
      <c r="A3662"/>
    </row>
    <row r="3663" spans="1:1" ht="12.6" x14ac:dyDescent="0.25">
      <c r="A3663"/>
    </row>
    <row r="3664" spans="1:1" ht="12.6" x14ac:dyDescent="0.25">
      <c r="A3664"/>
    </row>
    <row r="3665" spans="1:1" ht="12.6" x14ac:dyDescent="0.25">
      <c r="A3665"/>
    </row>
    <row r="3666" spans="1:1" ht="12.6" x14ac:dyDescent="0.25">
      <c r="A3666"/>
    </row>
    <row r="3667" spans="1:1" ht="12.6" x14ac:dyDescent="0.25">
      <c r="A3667"/>
    </row>
    <row r="3668" spans="1:1" ht="12.6" x14ac:dyDescent="0.25">
      <c r="A3668"/>
    </row>
    <row r="3669" spans="1:1" ht="12.6" x14ac:dyDescent="0.25">
      <c r="A3669"/>
    </row>
    <row r="3670" spans="1:1" ht="12.6" x14ac:dyDescent="0.25">
      <c r="A3670"/>
    </row>
    <row r="3671" spans="1:1" ht="12.6" x14ac:dyDescent="0.25">
      <c r="A3671"/>
    </row>
    <row r="3672" spans="1:1" ht="12.6" x14ac:dyDescent="0.25">
      <c r="A3672"/>
    </row>
    <row r="3673" spans="1:1" ht="12.6" x14ac:dyDescent="0.25">
      <c r="A3673"/>
    </row>
    <row r="3674" spans="1:1" ht="12.6" x14ac:dyDescent="0.25">
      <c r="A3674"/>
    </row>
    <row r="3675" spans="1:1" ht="12.6" x14ac:dyDescent="0.25">
      <c r="A3675"/>
    </row>
    <row r="3676" spans="1:1" ht="12.6" x14ac:dyDescent="0.25">
      <c r="A3676"/>
    </row>
    <row r="3677" spans="1:1" ht="12.6" x14ac:dyDescent="0.25">
      <c r="A3677"/>
    </row>
    <row r="3678" spans="1:1" ht="12.6" x14ac:dyDescent="0.25">
      <c r="A3678"/>
    </row>
    <row r="3679" spans="1:1" ht="12.6" x14ac:dyDescent="0.25">
      <c r="A3679"/>
    </row>
    <row r="3680" spans="1:1" ht="12.6" x14ac:dyDescent="0.25">
      <c r="A3680"/>
    </row>
    <row r="3681" spans="1:1" ht="12.6" x14ac:dyDescent="0.25">
      <c r="A3681"/>
    </row>
    <row r="3682" spans="1:1" ht="12.6" x14ac:dyDescent="0.25">
      <c r="A3682"/>
    </row>
    <row r="3683" spans="1:1" ht="12.6" x14ac:dyDescent="0.25">
      <c r="A3683"/>
    </row>
    <row r="3684" spans="1:1" ht="12.6" x14ac:dyDescent="0.25">
      <c r="A3684"/>
    </row>
    <row r="3685" spans="1:1" ht="12.6" x14ac:dyDescent="0.25">
      <c r="A3685"/>
    </row>
    <row r="3686" spans="1:1" ht="12.6" x14ac:dyDescent="0.25">
      <c r="A3686"/>
    </row>
    <row r="3687" spans="1:1" ht="12.6" x14ac:dyDescent="0.25">
      <c r="A3687"/>
    </row>
    <row r="3688" spans="1:1" ht="12.6" x14ac:dyDescent="0.25">
      <c r="A3688"/>
    </row>
    <row r="3689" spans="1:1" ht="12.6" x14ac:dyDescent="0.25">
      <c r="A3689"/>
    </row>
    <row r="3690" spans="1:1" ht="12.6" x14ac:dyDescent="0.25">
      <c r="A3690"/>
    </row>
    <row r="3691" spans="1:1" ht="12.6" x14ac:dyDescent="0.25">
      <c r="A3691"/>
    </row>
    <row r="3692" spans="1:1" ht="12.6" x14ac:dyDescent="0.25">
      <c r="A3692"/>
    </row>
    <row r="3693" spans="1:1" ht="12.6" x14ac:dyDescent="0.25">
      <c r="A3693"/>
    </row>
    <row r="3694" spans="1:1" ht="12.6" x14ac:dyDescent="0.25">
      <c r="A3694"/>
    </row>
    <row r="3695" spans="1:1" ht="12.6" x14ac:dyDescent="0.25">
      <c r="A3695"/>
    </row>
    <row r="3696" spans="1:1" ht="12.6" x14ac:dyDescent="0.25">
      <c r="A3696"/>
    </row>
    <row r="3697" spans="1:1" ht="12.6" x14ac:dyDescent="0.25">
      <c r="A3697"/>
    </row>
    <row r="3698" spans="1:1" ht="12.6" x14ac:dyDescent="0.25">
      <c r="A3698"/>
    </row>
    <row r="3699" spans="1:1" ht="12.6" x14ac:dyDescent="0.25">
      <c r="A3699"/>
    </row>
    <row r="3700" spans="1:1" ht="12.6" x14ac:dyDescent="0.25">
      <c r="A3700"/>
    </row>
    <row r="3701" spans="1:1" ht="12.6" x14ac:dyDescent="0.25">
      <c r="A3701"/>
    </row>
    <row r="3702" spans="1:1" ht="12.6" x14ac:dyDescent="0.25">
      <c r="A3702"/>
    </row>
    <row r="3703" spans="1:1" ht="12.6" x14ac:dyDescent="0.25">
      <c r="A3703"/>
    </row>
    <row r="3704" spans="1:1" ht="12.6" x14ac:dyDescent="0.25">
      <c r="A3704"/>
    </row>
    <row r="3705" spans="1:1" ht="12.6" x14ac:dyDescent="0.25">
      <c r="A3705"/>
    </row>
    <row r="3706" spans="1:1" ht="12.6" x14ac:dyDescent="0.25">
      <c r="A3706"/>
    </row>
    <row r="3707" spans="1:1" ht="12.6" x14ac:dyDescent="0.25">
      <c r="A3707"/>
    </row>
    <row r="3708" spans="1:1" ht="12.6" x14ac:dyDescent="0.25">
      <c r="A3708"/>
    </row>
    <row r="3709" spans="1:1" ht="12.6" x14ac:dyDescent="0.25">
      <c r="A3709"/>
    </row>
    <row r="3710" spans="1:1" ht="12.6" x14ac:dyDescent="0.25">
      <c r="A3710"/>
    </row>
    <row r="3711" spans="1:1" ht="12.6" x14ac:dyDescent="0.25">
      <c r="A3711"/>
    </row>
    <row r="3712" spans="1:1" ht="12.6" x14ac:dyDescent="0.25">
      <c r="A3712"/>
    </row>
    <row r="3713" spans="1:1" ht="12.6" x14ac:dyDescent="0.25">
      <c r="A3713"/>
    </row>
    <row r="3714" spans="1:1" ht="12.6" x14ac:dyDescent="0.25">
      <c r="A3714"/>
    </row>
    <row r="3715" spans="1:1" ht="12.6" x14ac:dyDescent="0.25">
      <c r="A3715"/>
    </row>
    <row r="3716" spans="1:1" ht="12.6" x14ac:dyDescent="0.25">
      <c r="A3716"/>
    </row>
    <row r="3717" spans="1:1" ht="12.6" x14ac:dyDescent="0.25">
      <c r="A3717"/>
    </row>
    <row r="3718" spans="1:1" ht="12.6" x14ac:dyDescent="0.25">
      <c r="A3718"/>
    </row>
    <row r="3719" spans="1:1" ht="12.6" x14ac:dyDescent="0.25">
      <c r="A3719"/>
    </row>
    <row r="3720" spans="1:1" ht="12.6" x14ac:dyDescent="0.25">
      <c r="A3720"/>
    </row>
    <row r="3721" spans="1:1" ht="12.6" x14ac:dyDescent="0.25">
      <c r="A3721"/>
    </row>
    <row r="3722" spans="1:1" ht="12.6" x14ac:dyDescent="0.25">
      <c r="A3722"/>
    </row>
    <row r="3723" spans="1:1" ht="12.6" x14ac:dyDescent="0.25">
      <c r="A3723"/>
    </row>
    <row r="3724" spans="1:1" ht="12.6" x14ac:dyDescent="0.25">
      <c r="A3724"/>
    </row>
    <row r="3725" spans="1:1" ht="12.6" x14ac:dyDescent="0.25">
      <c r="A3725"/>
    </row>
    <row r="3726" spans="1:1" ht="12.6" x14ac:dyDescent="0.25">
      <c r="A3726"/>
    </row>
    <row r="3727" spans="1:1" ht="12.6" x14ac:dyDescent="0.25">
      <c r="A3727"/>
    </row>
    <row r="3728" spans="1:1" ht="12.6" x14ac:dyDescent="0.25">
      <c r="A3728"/>
    </row>
    <row r="3729" spans="1:1" ht="12.6" x14ac:dyDescent="0.25">
      <c r="A3729"/>
    </row>
    <row r="3730" spans="1:1" ht="12.6" x14ac:dyDescent="0.25">
      <c r="A3730"/>
    </row>
    <row r="3731" spans="1:1" ht="12.6" x14ac:dyDescent="0.25">
      <c r="A3731"/>
    </row>
    <row r="3732" spans="1:1" ht="12.6" x14ac:dyDescent="0.25">
      <c r="A3732"/>
    </row>
    <row r="3733" spans="1:1" ht="12.6" x14ac:dyDescent="0.25">
      <c r="A3733"/>
    </row>
    <row r="3734" spans="1:1" ht="12.6" x14ac:dyDescent="0.25">
      <c r="A3734"/>
    </row>
    <row r="3735" spans="1:1" ht="12.6" x14ac:dyDescent="0.25">
      <c r="A3735"/>
    </row>
    <row r="3736" spans="1:1" ht="12.6" x14ac:dyDescent="0.25">
      <c r="A3736"/>
    </row>
    <row r="3737" spans="1:1" ht="12.6" x14ac:dyDescent="0.25">
      <c r="A3737"/>
    </row>
    <row r="3738" spans="1:1" ht="12.6" x14ac:dyDescent="0.25">
      <c r="A3738"/>
    </row>
    <row r="3739" spans="1:1" ht="12.6" x14ac:dyDescent="0.25">
      <c r="A3739"/>
    </row>
    <row r="3740" spans="1:1" ht="12.6" x14ac:dyDescent="0.25">
      <c r="A3740"/>
    </row>
    <row r="3741" spans="1:1" ht="12.6" x14ac:dyDescent="0.25">
      <c r="A3741"/>
    </row>
    <row r="3742" spans="1:1" ht="12.6" x14ac:dyDescent="0.25">
      <c r="A3742"/>
    </row>
    <row r="3743" spans="1:1" ht="12.6" x14ac:dyDescent="0.25">
      <c r="A3743"/>
    </row>
    <row r="3744" spans="1:1" ht="12.6" x14ac:dyDescent="0.25">
      <c r="A3744"/>
    </row>
    <row r="3745" spans="1:1" ht="12.6" x14ac:dyDescent="0.25">
      <c r="A3745"/>
    </row>
    <row r="3746" spans="1:1" ht="12.6" x14ac:dyDescent="0.25">
      <c r="A3746"/>
    </row>
    <row r="3747" spans="1:1" ht="12.6" x14ac:dyDescent="0.25">
      <c r="A3747"/>
    </row>
    <row r="3748" spans="1:1" ht="12.6" x14ac:dyDescent="0.25">
      <c r="A3748"/>
    </row>
    <row r="3749" spans="1:1" ht="12.6" x14ac:dyDescent="0.25">
      <c r="A3749"/>
    </row>
    <row r="3750" spans="1:1" ht="12.6" x14ac:dyDescent="0.25">
      <c r="A3750"/>
    </row>
    <row r="3751" spans="1:1" ht="12.6" x14ac:dyDescent="0.25">
      <c r="A3751"/>
    </row>
    <row r="3752" spans="1:1" ht="12.6" x14ac:dyDescent="0.25">
      <c r="A3752"/>
    </row>
    <row r="3753" spans="1:1" ht="12.6" x14ac:dyDescent="0.25">
      <c r="A3753"/>
    </row>
    <row r="3754" spans="1:1" ht="12.6" x14ac:dyDescent="0.25">
      <c r="A3754"/>
    </row>
    <row r="3755" spans="1:1" ht="12.6" x14ac:dyDescent="0.25">
      <c r="A3755"/>
    </row>
    <row r="3756" spans="1:1" ht="12.6" x14ac:dyDescent="0.25">
      <c r="A3756"/>
    </row>
    <row r="3757" spans="1:1" ht="12.6" x14ac:dyDescent="0.25">
      <c r="A3757"/>
    </row>
    <row r="3758" spans="1:1" ht="12.6" x14ac:dyDescent="0.25">
      <c r="A3758"/>
    </row>
    <row r="3759" spans="1:1" ht="12.6" x14ac:dyDescent="0.25">
      <c r="A3759"/>
    </row>
    <row r="3760" spans="1:1" ht="12.6" x14ac:dyDescent="0.25">
      <c r="A3760"/>
    </row>
    <row r="3761" spans="1:1" ht="12.6" x14ac:dyDescent="0.25">
      <c r="A3761"/>
    </row>
    <row r="3762" spans="1:1" ht="12.6" x14ac:dyDescent="0.25">
      <c r="A3762"/>
    </row>
    <row r="3763" spans="1:1" ht="12.6" x14ac:dyDescent="0.25">
      <c r="A3763"/>
    </row>
    <row r="3764" spans="1:1" ht="12.6" x14ac:dyDescent="0.25">
      <c r="A3764"/>
    </row>
    <row r="3765" spans="1:1" ht="12.6" x14ac:dyDescent="0.25">
      <c r="A3765"/>
    </row>
    <row r="3766" spans="1:1" ht="12.6" x14ac:dyDescent="0.25">
      <c r="A3766"/>
    </row>
    <row r="3767" spans="1:1" ht="12.6" x14ac:dyDescent="0.25">
      <c r="A3767"/>
    </row>
    <row r="3768" spans="1:1" ht="12.6" x14ac:dyDescent="0.25">
      <c r="A3768"/>
    </row>
    <row r="3769" spans="1:1" ht="12.6" x14ac:dyDescent="0.25">
      <c r="A3769"/>
    </row>
    <row r="3770" spans="1:1" ht="12.6" x14ac:dyDescent="0.25">
      <c r="A3770"/>
    </row>
    <row r="3771" spans="1:1" ht="12.6" x14ac:dyDescent="0.25">
      <c r="A3771"/>
    </row>
    <row r="3772" spans="1:1" ht="12.6" x14ac:dyDescent="0.25">
      <c r="A3772"/>
    </row>
    <row r="3773" spans="1:1" ht="12.6" x14ac:dyDescent="0.25">
      <c r="A3773"/>
    </row>
    <row r="3774" spans="1:1" ht="12.6" x14ac:dyDescent="0.25">
      <c r="A3774"/>
    </row>
    <row r="3775" spans="1:1" ht="12.6" x14ac:dyDescent="0.25">
      <c r="A3775"/>
    </row>
    <row r="3776" spans="1:1" ht="12.6" x14ac:dyDescent="0.25">
      <c r="A3776"/>
    </row>
    <row r="3777" spans="1:1" ht="12.6" x14ac:dyDescent="0.25">
      <c r="A3777"/>
    </row>
    <row r="3778" spans="1:1" ht="12.6" x14ac:dyDescent="0.25">
      <c r="A3778"/>
    </row>
    <row r="3779" spans="1:1" ht="12.6" x14ac:dyDescent="0.25">
      <c r="A3779"/>
    </row>
    <row r="3780" spans="1:1" ht="12.6" x14ac:dyDescent="0.25">
      <c r="A3780"/>
    </row>
    <row r="3781" spans="1:1" ht="12.6" x14ac:dyDescent="0.25">
      <c r="A3781"/>
    </row>
    <row r="3782" spans="1:1" ht="12.6" x14ac:dyDescent="0.25">
      <c r="A3782"/>
    </row>
    <row r="3783" spans="1:1" ht="12.6" x14ac:dyDescent="0.25">
      <c r="A3783"/>
    </row>
    <row r="3784" spans="1:1" ht="12.6" x14ac:dyDescent="0.25">
      <c r="A3784"/>
    </row>
    <row r="3785" spans="1:1" ht="12.6" x14ac:dyDescent="0.25">
      <c r="A3785"/>
    </row>
    <row r="3786" spans="1:1" ht="12.6" x14ac:dyDescent="0.25">
      <c r="A3786"/>
    </row>
    <row r="3787" spans="1:1" ht="12.6" x14ac:dyDescent="0.25">
      <c r="A3787"/>
    </row>
    <row r="3788" spans="1:1" ht="12.6" x14ac:dyDescent="0.25">
      <c r="A3788"/>
    </row>
    <row r="3789" spans="1:1" ht="12.6" x14ac:dyDescent="0.25">
      <c r="A3789"/>
    </row>
    <row r="3790" spans="1:1" ht="12.6" x14ac:dyDescent="0.25">
      <c r="A3790"/>
    </row>
    <row r="3791" spans="1:1" ht="12.6" x14ac:dyDescent="0.25">
      <c r="A3791"/>
    </row>
    <row r="3792" spans="1:1" ht="12.6" x14ac:dyDescent="0.25">
      <c r="A3792"/>
    </row>
    <row r="3793" spans="1:1" ht="12.6" x14ac:dyDescent="0.25">
      <c r="A3793"/>
    </row>
    <row r="3794" spans="1:1" ht="12.6" x14ac:dyDescent="0.25">
      <c r="A3794"/>
    </row>
    <row r="3795" spans="1:1" ht="12.6" x14ac:dyDescent="0.25">
      <c r="A3795"/>
    </row>
    <row r="3796" spans="1:1" ht="12.6" x14ac:dyDescent="0.25">
      <c r="A3796"/>
    </row>
    <row r="3797" spans="1:1" ht="12.6" x14ac:dyDescent="0.25">
      <c r="A3797"/>
    </row>
    <row r="3798" spans="1:1" ht="12.6" x14ac:dyDescent="0.25">
      <c r="A3798"/>
    </row>
    <row r="3799" spans="1:1" ht="12.6" x14ac:dyDescent="0.25">
      <c r="A3799"/>
    </row>
    <row r="3800" spans="1:1" ht="12.6" x14ac:dyDescent="0.25">
      <c r="A3800"/>
    </row>
    <row r="3801" spans="1:1" ht="12.6" x14ac:dyDescent="0.25">
      <c r="A3801"/>
    </row>
    <row r="3802" spans="1:1" ht="12.6" x14ac:dyDescent="0.25">
      <c r="A3802"/>
    </row>
    <row r="3803" spans="1:1" ht="12.6" x14ac:dyDescent="0.25">
      <c r="A3803"/>
    </row>
    <row r="3804" spans="1:1" ht="12.6" x14ac:dyDescent="0.25">
      <c r="A3804"/>
    </row>
    <row r="3805" spans="1:1" ht="12.6" x14ac:dyDescent="0.25">
      <c r="A3805"/>
    </row>
    <row r="3806" spans="1:1" ht="12.6" x14ac:dyDescent="0.25">
      <c r="A3806"/>
    </row>
    <row r="3807" spans="1:1" ht="12.6" x14ac:dyDescent="0.25">
      <c r="A3807"/>
    </row>
    <row r="3808" spans="1:1" ht="12.6" x14ac:dyDescent="0.25">
      <c r="A3808"/>
    </row>
    <row r="3809" spans="1:1" ht="12.6" x14ac:dyDescent="0.25">
      <c r="A3809"/>
    </row>
    <row r="3810" spans="1:1" ht="12.6" x14ac:dyDescent="0.25">
      <c r="A3810"/>
    </row>
    <row r="3811" spans="1:1" ht="12.6" x14ac:dyDescent="0.25">
      <c r="A3811"/>
    </row>
    <row r="3812" spans="1:1" ht="12.6" x14ac:dyDescent="0.25">
      <c r="A3812"/>
    </row>
    <row r="3813" spans="1:1" ht="12.6" x14ac:dyDescent="0.25">
      <c r="A3813"/>
    </row>
    <row r="3814" spans="1:1" ht="12.6" x14ac:dyDescent="0.25">
      <c r="A3814"/>
    </row>
    <row r="3815" spans="1:1" ht="12.6" x14ac:dyDescent="0.25">
      <c r="A3815"/>
    </row>
    <row r="3816" spans="1:1" ht="12.6" x14ac:dyDescent="0.25">
      <c r="A3816"/>
    </row>
    <row r="3817" spans="1:1" ht="12.6" x14ac:dyDescent="0.25">
      <c r="A3817"/>
    </row>
    <row r="3818" spans="1:1" ht="12.6" x14ac:dyDescent="0.25">
      <c r="A3818"/>
    </row>
    <row r="3819" spans="1:1" ht="12.6" x14ac:dyDescent="0.25">
      <c r="A3819"/>
    </row>
    <row r="3820" spans="1:1" ht="12.6" x14ac:dyDescent="0.25">
      <c r="A3820"/>
    </row>
    <row r="3821" spans="1:1" ht="12.6" x14ac:dyDescent="0.25">
      <c r="A3821"/>
    </row>
    <row r="3822" spans="1:1" ht="12.6" x14ac:dyDescent="0.25">
      <c r="A3822"/>
    </row>
    <row r="3823" spans="1:1" ht="12.6" x14ac:dyDescent="0.25">
      <c r="A3823"/>
    </row>
    <row r="3824" spans="1:1" ht="12.6" x14ac:dyDescent="0.25">
      <c r="A3824"/>
    </row>
    <row r="3825" spans="1:1" ht="12.6" x14ac:dyDescent="0.25">
      <c r="A3825"/>
    </row>
    <row r="3826" spans="1:1" ht="12.6" x14ac:dyDescent="0.25">
      <c r="A3826"/>
    </row>
    <row r="3827" spans="1:1" ht="12.6" x14ac:dyDescent="0.25">
      <c r="A3827"/>
    </row>
    <row r="3828" spans="1:1" ht="12.6" x14ac:dyDescent="0.25">
      <c r="A3828"/>
    </row>
    <row r="3829" spans="1:1" ht="12.6" x14ac:dyDescent="0.25">
      <c r="A3829"/>
    </row>
    <row r="3830" spans="1:1" ht="12.6" x14ac:dyDescent="0.25">
      <c r="A3830"/>
    </row>
    <row r="3831" spans="1:1" ht="12.6" x14ac:dyDescent="0.25">
      <c r="A3831"/>
    </row>
    <row r="3832" spans="1:1" ht="12.6" x14ac:dyDescent="0.25">
      <c r="A3832"/>
    </row>
    <row r="3833" spans="1:1" ht="12.6" x14ac:dyDescent="0.25">
      <c r="A3833"/>
    </row>
    <row r="3834" spans="1:1" ht="12.6" x14ac:dyDescent="0.25">
      <c r="A3834"/>
    </row>
    <row r="3835" spans="1:1" ht="12.6" x14ac:dyDescent="0.25">
      <c r="A3835"/>
    </row>
    <row r="3836" spans="1:1" ht="12.6" x14ac:dyDescent="0.25">
      <c r="A3836"/>
    </row>
    <row r="3837" spans="1:1" ht="12.6" x14ac:dyDescent="0.25">
      <c r="A3837"/>
    </row>
    <row r="3838" spans="1:1" ht="12.6" x14ac:dyDescent="0.25">
      <c r="A3838"/>
    </row>
    <row r="3839" spans="1:1" ht="12.6" x14ac:dyDescent="0.25">
      <c r="A3839"/>
    </row>
    <row r="3840" spans="1:1" ht="12.6" x14ac:dyDescent="0.25">
      <c r="A3840"/>
    </row>
    <row r="3841" spans="1:1" ht="12.6" x14ac:dyDescent="0.25">
      <c r="A3841"/>
    </row>
    <row r="3842" spans="1:1" ht="12.6" x14ac:dyDescent="0.25">
      <c r="A3842"/>
    </row>
    <row r="3843" spans="1:1" ht="12.6" x14ac:dyDescent="0.25">
      <c r="A3843"/>
    </row>
    <row r="3844" spans="1:1" ht="12.6" x14ac:dyDescent="0.25">
      <c r="A3844"/>
    </row>
    <row r="3845" spans="1:1" ht="12.6" x14ac:dyDescent="0.25">
      <c r="A3845"/>
    </row>
    <row r="3846" spans="1:1" ht="12.6" x14ac:dyDescent="0.25">
      <c r="A3846"/>
    </row>
    <row r="3847" spans="1:1" ht="12.6" x14ac:dyDescent="0.25">
      <c r="A3847"/>
    </row>
    <row r="3848" spans="1:1" ht="12.6" x14ac:dyDescent="0.25">
      <c r="A3848"/>
    </row>
    <row r="3849" spans="1:1" ht="12.6" x14ac:dyDescent="0.25">
      <c r="A3849"/>
    </row>
    <row r="3850" spans="1:1" ht="12.6" x14ac:dyDescent="0.25">
      <c r="A3850"/>
    </row>
    <row r="3851" spans="1:1" ht="12.6" x14ac:dyDescent="0.25">
      <c r="A3851"/>
    </row>
    <row r="3852" spans="1:1" ht="12.6" x14ac:dyDescent="0.25">
      <c r="A3852"/>
    </row>
    <row r="3853" spans="1:1" ht="12.6" x14ac:dyDescent="0.25">
      <c r="A3853"/>
    </row>
    <row r="3854" spans="1:1" ht="12.6" x14ac:dyDescent="0.25">
      <c r="A3854"/>
    </row>
    <row r="3855" spans="1:1" ht="12.6" x14ac:dyDescent="0.25">
      <c r="A3855"/>
    </row>
    <row r="3856" spans="1:1" ht="12.6" x14ac:dyDescent="0.25">
      <c r="A3856"/>
    </row>
    <row r="3857" spans="1:1" ht="12.6" x14ac:dyDescent="0.25">
      <c r="A3857"/>
    </row>
    <row r="3858" spans="1:1" ht="12.6" x14ac:dyDescent="0.25">
      <c r="A3858"/>
    </row>
    <row r="3859" spans="1:1" ht="12.6" x14ac:dyDescent="0.25">
      <c r="A3859"/>
    </row>
    <row r="3860" spans="1:1" ht="12.6" x14ac:dyDescent="0.25">
      <c r="A3860"/>
    </row>
    <row r="3861" spans="1:1" ht="12.6" x14ac:dyDescent="0.25">
      <c r="A3861"/>
    </row>
    <row r="3862" spans="1:1" ht="12.6" x14ac:dyDescent="0.25">
      <c r="A3862"/>
    </row>
    <row r="3863" spans="1:1" ht="12.6" x14ac:dyDescent="0.25">
      <c r="A3863"/>
    </row>
    <row r="3864" spans="1:1" ht="12.6" x14ac:dyDescent="0.25">
      <c r="A3864"/>
    </row>
    <row r="3865" spans="1:1" ht="12.6" x14ac:dyDescent="0.25">
      <c r="A3865"/>
    </row>
    <row r="3866" spans="1:1" ht="12.6" x14ac:dyDescent="0.25">
      <c r="A3866"/>
    </row>
    <row r="3867" spans="1:1" ht="12.6" x14ac:dyDescent="0.25">
      <c r="A3867"/>
    </row>
    <row r="3868" spans="1:1" ht="12.6" x14ac:dyDescent="0.25">
      <c r="A3868"/>
    </row>
    <row r="3869" spans="1:1" ht="12.6" x14ac:dyDescent="0.25">
      <c r="A3869"/>
    </row>
    <row r="3870" spans="1:1" ht="12.6" x14ac:dyDescent="0.25">
      <c r="A3870"/>
    </row>
    <row r="3871" spans="1:1" ht="12.6" x14ac:dyDescent="0.25">
      <c r="A3871"/>
    </row>
    <row r="3872" spans="1:1" ht="12.6" x14ac:dyDescent="0.25">
      <c r="A3872"/>
    </row>
    <row r="3873" spans="1:1" ht="12.6" x14ac:dyDescent="0.25">
      <c r="A3873"/>
    </row>
    <row r="3874" spans="1:1" ht="12.6" x14ac:dyDescent="0.25">
      <c r="A3874"/>
    </row>
    <row r="3875" spans="1:1" ht="12.6" x14ac:dyDescent="0.25">
      <c r="A3875"/>
    </row>
    <row r="3876" spans="1:1" ht="12.6" x14ac:dyDescent="0.25">
      <c r="A3876"/>
    </row>
    <row r="3877" spans="1:1" ht="12.6" x14ac:dyDescent="0.25">
      <c r="A3877"/>
    </row>
    <row r="3878" spans="1:1" ht="12.6" x14ac:dyDescent="0.25">
      <c r="A3878"/>
    </row>
    <row r="3879" spans="1:1" ht="12.6" x14ac:dyDescent="0.25">
      <c r="A3879"/>
    </row>
    <row r="3880" spans="1:1" ht="12.6" x14ac:dyDescent="0.25">
      <c r="A3880"/>
    </row>
    <row r="3881" spans="1:1" ht="12.6" x14ac:dyDescent="0.25">
      <c r="A3881"/>
    </row>
    <row r="3882" spans="1:1" ht="12.6" x14ac:dyDescent="0.25">
      <c r="A3882"/>
    </row>
    <row r="3883" spans="1:1" ht="12.6" x14ac:dyDescent="0.25">
      <c r="A3883"/>
    </row>
    <row r="3884" spans="1:1" ht="12.6" x14ac:dyDescent="0.25">
      <c r="A3884"/>
    </row>
    <row r="3885" spans="1:1" ht="12.6" x14ac:dyDescent="0.25">
      <c r="A3885"/>
    </row>
    <row r="3886" spans="1:1" ht="12.6" x14ac:dyDescent="0.25">
      <c r="A3886"/>
    </row>
    <row r="3887" spans="1:1" ht="12.6" x14ac:dyDescent="0.25">
      <c r="A3887"/>
    </row>
    <row r="3888" spans="1:1" ht="12.6" x14ac:dyDescent="0.25">
      <c r="A3888"/>
    </row>
    <row r="3889" spans="1:1" ht="12.6" x14ac:dyDescent="0.25">
      <c r="A3889"/>
    </row>
    <row r="3890" spans="1:1" ht="12.6" x14ac:dyDescent="0.25">
      <c r="A3890"/>
    </row>
    <row r="3891" spans="1:1" ht="12.6" x14ac:dyDescent="0.25">
      <c r="A3891"/>
    </row>
    <row r="3892" spans="1:1" ht="12.6" x14ac:dyDescent="0.25">
      <c r="A3892"/>
    </row>
    <row r="3893" spans="1:1" ht="12.6" x14ac:dyDescent="0.25">
      <c r="A3893"/>
    </row>
    <row r="3894" spans="1:1" ht="12.6" x14ac:dyDescent="0.25">
      <c r="A3894"/>
    </row>
    <row r="3895" spans="1:1" ht="12.6" x14ac:dyDescent="0.25">
      <c r="A3895"/>
    </row>
    <row r="3896" spans="1:1" ht="12.6" x14ac:dyDescent="0.25">
      <c r="A3896"/>
    </row>
    <row r="3897" spans="1:1" ht="12.6" x14ac:dyDescent="0.25">
      <c r="A3897"/>
    </row>
    <row r="3898" spans="1:1" ht="12.6" x14ac:dyDescent="0.25">
      <c r="A3898"/>
    </row>
    <row r="3899" spans="1:1" ht="12.6" x14ac:dyDescent="0.25">
      <c r="A3899"/>
    </row>
    <row r="3900" spans="1:1" ht="12.6" x14ac:dyDescent="0.25">
      <c r="A3900"/>
    </row>
    <row r="3901" spans="1:1" ht="12.6" x14ac:dyDescent="0.25">
      <c r="A3901"/>
    </row>
    <row r="3902" spans="1:1" ht="12.6" x14ac:dyDescent="0.25">
      <c r="A3902"/>
    </row>
    <row r="3903" spans="1:1" ht="12.6" x14ac:dyDescent="0.25">
      <c r="A3903"/>
    </row>
    <row r="3904" spans="1:1" ht="12.6" x14ac:dyDescent="0.25">
      <c r="A3904"/>
    </row>
    <row r="3905" spans="1:1" ht="12.6" x14ac:dyDescent="0.25">
      <c r="A3905"/>
    </row>
    <row r="3906" spans="1:1" ht="12.6" x14ac:dyDescent="0.25">
      <c r="A3906"/>
    </row>
    <row r="3907" spans="1:1" ht="12.6" x14ac:dyDescent="0.25">
      <c r="A3907"/>
    </row>
    <row r="3908" spans="1:1" ht="12.6" x14ac:dyDescent="0.25">
      <c r="A3908"/>
    </row>
    <row r="3909" spans="1:1" ht="12.6" x14ac:dyDescent="0.25">
      <c r="A3909"/>
    </row>
    <row r="3910" spans="1:1" ht="12.6" x14ac:dyDescent="0.25">
      <c r="A3910"/>
    </row>
    <row r="3911" spans="1:1" ht="12.6" x14ac:dyDescent="0.25">
      <c r="A3911"/>
    </row>
    <row r="3912" spans="1:1" ht="12.6" x14ac:dyDescent="0.25">
      <c r="A3912"/>
    </row>
    <row r="3913" spans="1:1" ht="12.6" x14ac:dyDescent="0.25">
      <c r="A3913"/>
    </row>
    <row r="3914" spans="1:1" ht="12.6" x14ac:dyDescent="0.25">
      <c r="A3914"/>
    </row>
    <row r="3915" spans="1:1" ht="12.6" x14ac:dyDescent="0.25">
      <c r="A3915"/>
    </row>
    <row r="3916" spans="1:1" ht="12.6" x14ac:dyDescent="0.25">
      <c r="A3916"/>
    </row>
    <row r="3917" spans="1:1" ht="12.6" x14ac:dyDescent="0.25">
      <c r="A3917"/>
    </row>
    <row r="3918" spans="1:1" ht="12.6" x14ac:dyDescent="0.25">
      <c r="A3918"/>
    </row>
    <row r="3919" spans="1:1" ht="12.6" x14ac:dyDescent="0.25">
      <c r="A3919"/>
    </row>
    <row r="3920" spans="1:1" ht="12.6" x14ac:dyDescent="0.25">
      <c r="A3920"/>
    </row>
    <row r="3921" spans="1:1" ht="12.6" x14ac:dyDescent="0.25">
      <c r="A3921"/>
    </row>
    <row r="3922" spans="1:1" ht="12.6" x14ac:dyDescent="0.25">
      <c r="A3922"/>
    </row>
    <row r="3923" spans="1:1" ht="12.6" x14ac:dyDescent="0.25">
      <c r="A3923"/>
    </row>
    <row r="3924" spans="1:1" ht="12.6" x14ac:dyDescent="0.25">
      <c r="A3924"/>
    </row>
    <row r="3925" spans="1:1" ht="12.6" x14ac:dyDescent="0.25">
      <c r="A3925"/>
    </row>
    <row r="3926" spans="1:1" ht="12.6" x14ac:dyDescent="0.25">
      <c r="A3926"/>
    </row>
    <row r="3927" spans="1:1" ht="12.6" x14ac:dyDescent="0.25">
      <c r="A3927"/>
    </row>
    <row r="3928" spans="1:1" ht="12.6" x14ac:dyDescent="0.25">
      <c r="A3928"/>
    </row>
    <row r="3929" spans="1:1" ht="12.6" x14ac:dyDescent="0.25">
      <c r="A3929"/>
    </row>
    <row r="3930" spans="1:1" ht="12.6" x14ac:dyDescent="0.25">
      <c r="A3930"/>
    </row>
    <row r="3931" spans="1:1" ht="12.6" x14ac:dyDescent="0.25">
      <c r="A3931"/>
    </row>
    <row r="3932" spans="1:1" ht="12.6" x14ac:dyDescent="0.25">
      <c r="A3932"/>
    </row>
    <row r="3933" spans="1:1" ht="12.6" x14ac:dyDescent="0.25">
      <c r="A3933"/>
    </row>
    <row r="3934" spans="1:1" ht="12.6" x14ac:dyDescent="0.25">
      <c r="A3934"/>
    </row>
    <row r="3935" spans="1:1" ht="12.6" x14ac:dyDescent="0.25">
      <c r="A3935"/>
    </row>
    <row r="3936" spans="1:1" ht="12.6" x14ac:dyDescent="0.25">
      <c r="A3936"/>
    </row>
    <row r="3937" spans="1:1" ht="12.6" x14ac:dyDescent="0.25">
      <c r="A3937"/>
    </row>
    <row r="3938" spans="1:1" ht="12.6" x14ac:dyDescent="0.25">
      <c r="A3938"/>
    </row>
    <row r="3939" spans="1:1" ht="12.6" x14ac:dyDescent="0.25">
      <c r="A3939"/>
    </row>
    <row r="3940" spans="1:1" ht="12.6" x14ac:dyDescent="0.25">
      <c r="A3940"/>
    </row>
    <row r="3941" spans="1:1" ht="12.6" x14ac:dyDescent="0.25">
      <c r="A3941"/>
    </row>
    <row r="3942" spans="1:1" ht="12.6" x14ac:dyDescent="0.25">
      <c r="A3942"/>
    </row>
    <row r="3943" spans="1:1" ht="12.6" x14ac:dyDescent="0.25">
      <c r="A3943"/>
    </row>
    <row r="3944" spans="1:1" ht="12.6" x14ac:dyDescent="0.25">
      <c r="A3944"/>
    </row>
    <row r="3945" spans="1:1" ht="12.6" x14ac:dyDescent="0.25">
      <c r="A3945"/>
    </row>
    <row r="3946" spans="1:1" ht="12.6" x14ac:dyDescent="0.25">
      <c r="A3946"/>
    </row>
    <row r="3947" spans="1:1" ht="12.6" x14ac:dyDescent="0.25">
      <c r="A3947"/>
    </row>
    <row r="3948" spans="1:1" ht="12.6" x14ac:dyDescent="0.25">
      <c r="A3948"/>
    </row>
    <row r="3949" spans="1:1" ht="12.6" x14ac:dyDescent="0.25">
      <c r="A3949"/>
    </row>
    <row r="3950" spans="1:1" ht="12.6" x14ac:dyDescent="0.25">
      <c r="A3950"/>
    </row>
    <row r="3951" spans="1:1" ht="12.6" x14ac:dyDescent="0.25">
      <c r="A3951"/>
    </row>
    <row r="3952" spans="1:1" ht="12.6" x14ac:dyDescent="0.25">
      <c r="A3952"/>
    </row>
    <row r="3953" spans="1:1" ht="12.6" x14ac:dyDescent="0.25">
      <c r="A3953"/>
    </row>
    <row r="3954" spans="1:1" ht="12.6" x14ac:dyDescent="0.25">
      <c r="A3954"/>
    </row>
    <row r="3955" spans="1:1" ht="12.6" x14ac:dyDescent="0.25">
      <c r="A3955"/>
    </row>
    <row r="3956" spans="1:1" ht="12.6" x14ac:dyDescent="0.25">
      <c r="A3956"/>
    </row>
    <row r="3957" spans="1:1" ht="12.6" x14ac:dyDescent="0.25">
      <c r="A3957"/>
    </row>
    <row r="3958" spans="1:1" ht="12.6" x14ac:dyDescent="0.25">
      <c r="A3958"/>
    </row>
    <row r="3959" spans="1:1" ht="12.6" x14ac:dyDescent="0.25">
      <c r="A3959"/>
    </row>
    <row r="3960" spans="1:1" ht="12.6" x14ac:dyDescent="0.25">
      <c r="A3960"/>
    </row>
    <row r="3961" spans="1:1" ht="12.6" x14ac:dyDescent="0.25">
      <c r="A3961"/>
    </row>
    <row r="3962" spans="1:1" ht="12.6" x14ac:dyDescent="0.25">
      <c r="A3962"/>
    </row>
    <row r="3963" spans="1:1" ht="12.6" x14ac:dyDescent="0.25">
      <c r="A3963"/>
    </row>
    <row r="3964" spans="1:1" ht="12.6" x14ac:dyDescent="0.25">
      <c r="A3964"/>
    </row>
    <row r="3965" spans="1:1" ht="12.6" x14ac:dyDescent="0.25">
      <c r="A3965"/>
    </row>
    <row r="3966" spans="1:1" ht="12.6" x14ac:dyDescent="0.25">
      <c r="A3966"/>
    </row>
    <row r="3967" spans="1:1" ht="12.6" x14ac:dyDescent="0.25">
      <c r="A3967"/>
    </row>
    <row r="3968" spans="1:1" ht="12.6" x14ac:dyDescent="0.25">
      <c r="A3968"/>
    </row>
    <row r="3969" spans="1:1" ht="12.6" x14ac:dyDescent="0.25">
      <c r="A3969"/>
    </row>
    <row r="3970" spans="1:1" ht="12.6" x14ac:dyDescent="0.25">
      <c r="A3970"/>
    </row>
    <row r="3971" spans="1:1" ht="12.6" x14ac:dyDescent="0.25">
      <c r="A3971"/>
    </row>
    <row r="3972" spans="1:1" ht="12.6" x14ac:dyDescent="0.25">
      <c r="A3972"/>
    </row>
    <row r="3973" spans="1:1" ht="12.6" x14ac:dyDescent="0.25">
      <c r="A3973"/>
    </row>
    <row r="3974" spans="1:1" ht="12.6" x14ac:dyDescent="0.25">
      <c r="A3974"/>
    </row>
    <row r="3975" spans="1:1" ht="12.6" x14ac:dyDescent="0.25">
      <c r="A3975"/>
    </row>
    <row r="3976" spans="1:1" ht="12.6" x14ac:dyDescent="0.25">
      <c r="A3976"/>
    </row>
    <row r="3977" spans="1:1" ht="12.6" x14ac:dyDescent="0.25">
      <c r="A3977"/>
    </row>
    <row r="3978" spans="1:1" ht="12.6" x14ac:dyDescent="0.25">
      <c r="A3978"/>
    </row>
    <row r="3979" spans="1:1" ht="12.6" x14ac:dyDescent="0.25">
      <c r="A3979"/>
    </row>
    <row r="3980" spans="1:1" ht="12.6" x14ac:dyDescent="0.25">
      <c r="A3980"/>
    </row>
    <row r="3981" spans="1:1" ht="12.6" x14ac:dyDescent="0.25">
      <c r="A3981"/>
    </row>
    <row r="3982" spans="1:1" ht="12.6" x14ac:dyDescent="0.25">
      <c r="A3982"/>
    </row>
    <row r="3983" spans="1:1" ht="12.6" x14ac:dyDescent="0.25">
      <c r="A3983"/>
    </row>
    <row r="3984" spans="1:1" ht="12.6" x14ac:dyDescent="0.25">
      <c r="A3984"/>
    </row>
    <row r="3985" spans="1:1" ht="12.6" x14ac:dyDescent="0.25">
      <c r="A3985"/>
    </row>
    <row r="3986" spans="1:1" ht="12.6" x14ac:dyDescent="0.25">
      <c r="A3986"/>
    </row>
    <row r="3987" spans="1:1" ht="12.6" x14ac:dyDescent="0.25">
      <c r="A3987"/>
    </row>
    <row r="3988" spans="1:1" ht="12.6" x14ac:dyDescent="0.25">
      <c r="A3988"/>
    </row>
    <row r="3989" spans="1:1" ht="12.6" x14ac:dyDescent="0.25">
      <c r="A3989"/>
    </row>
    <row r="3990" spans="1:1" ht="12.6" x14ac:dyDescent="0.25">
      <c r="A3990"/>
    </row>
    <row r="3991" spans="1:1" ht="12.6" x14ac:dyDescent="0.25">
      <c r="A3991"/>
    </row>
    <row r="3992" spans="1:1" ht="12.6" x14ac:dyDescent="0.25">
      <c r="A3992"/>
    </row>
    <row r="3993" spans="1:1" ht="12.6" x14ac:dyDescent="0.25">
      <c r="A3993"/>
    </row>
    <row r="3994" spans="1:1" ht="12.6" x14ac:dyDescent="0.25">
      <c r="A3994"/>
    </row>
    <row r="3995" spans="1:1" ht="12.6" x14ac:dyDescent="0.25">
      <c r="A3995"/>
    </row>
    <row r="3996" spans="1:1" ht="12.6" x14ac:dyDescent="0.25">
      <c r="A3996"/>
    </row>
    <row r="3997" spans="1:1" ht="12.6" x14ac:dyDescent="0.25">
      <c r="A3997"/>
    </row>
    <row r="3998" spans="1:1" ht="12.6" x14ac:dyDescent="0.25">
      <c r="A3998"/>
    </row>
    <row r="3999" spans="1:1" ht="12.6" x14ac:dyDescent="0.25">
      <c r="A3999"/>
    </row>
    <row r="4000" spans="1:1" ht="12.6" x14ac:dyDescent="0.25">
      <c r="A4000"/>
    </row>
    <row r="4001" spans="1:1" ht="12.6" x14ac:dyDescent="0.25">
      <c r="A4001"/>
    </row>
    <row r="4002" spans="1:1" ht="12.6" x14ac:dyDescent="0.25">
      <c r="A4002"/>
    </row>
    <row r="4003" spans="1:1" ht="12.6" x14ac:dyDescent="0.25">
      <c r="A4003"/>
    </row>
    <row r="4004" spans="1:1" ht="12.6" x14ac:dyDescent="0.25">
      <c r="A4004"/>
    </row>
    <row r="4005" spans="1:1" ht="12.6" x14ac:dyDescent="0.25">
      <c r="A4005"/>
    </row>
    <row r="4006" spans="1:1" ht="12.6" x14ac:dyDescent="0.25">
      <c r="A4006"/>
    </row>
    <row r="4007" spans="1:1" ht="12.6" x14ac:dyDescent="0.25">
      <c r="A4007"/>
    </row>
    <row r="4008" spans="1:1" ht="12.6" x14ac:dyDescent="0.25">
      <c r="A4008"/>
    </row>
    <row r="4009" spans="1:1" ht="12.6" x14ac:dyDescent="0.25">
      <c r="A4009"/>
    </row>
    <row r="4010" spans="1:1" ht="12.6" x14ac:dyDescent="0.25">
      <c r="A4010"/>
    </row>
    <row r="4011" spans="1:1" ht="12.6" x14ac:dyDescent="0.25">
      <c r="A4011"/>
    </row>
    <row r="4012" spans="1:1" ht="12.6" x14ac:dyDescent="0.25">
      <c r="A4012"/>
    </row>
    <row r="4013" spans="1:1" ht="12.6" x14ac:dyDescent="0.25">
      <c r="A4013"/>
    </row>
    <row r="4014" spans="1:1" ht="12.6" x14ac:dyDescent="0.25">
      <c r="A4014"/>
    </row>
    <row r="4015" spans="1:1" ht="12.6" x14ac:dyDescent="0.25">
      <c r="A4015"/>
    </row>
    <row r="4016" spans="1:1" ht="12.6" x14ac:dyDescent="0.25">
      <c r="A4016"/>
    </row>
    <row r="4017" spans="1:1" ht="12.6" x14ac:dyDescent="0.25">
      <c r="A4017"/>
    </row>
    <row r="4018" spans="1:1" ht="12.6" x14ac:dyDescent="0.25">
      <c r="A4018"/>
    </row>
    <row r="4019" spans="1:1" ht="12.6" x14ac:dyDescent="0.25">
      <c r="A4019"/>
    </row>
    <row r="4020" spans="1:1" ht="12.6" x14ac:dyDescent="0.25">
      <c r="A4020"/>
    </row>
    <row r="4021" spans="1:1" ht="12.6" x14ac:dyDescent="0.25">
      <c r="A4021"/>
    </row>
    <row r="4022" spans="1:1" ht="12.6" x14ac:dyDescent="0.25">
      <c r="A4022"/>
    </row>
    <row r="4023" spans="1:1" ht="12.6" x14ac:dyDescent="0.25">
      <c r="A4023"/>
    </row>
    <row r="4024" spans="1:1" ht="12.6" x14ac:dyDescent="0.25">
      <c r="A4024"/>
    </row>
    <row r="4025" spans="1:1" ht="12.6" x14ac:dyDescent="0.25">
      <c r="A4025"/>
    </row>
    <row r="4026" spans="1:1" ht="12.6" x14ac:dyDescent="0.25">
      <c r="A4026"/>
    </row>
    <row r="4027" spans="1:1" ht="12.6" x14ac:dyDescent="0.25">
      <c r="A4027"/>
    </row>
    <row r="4028" spans="1:1" ht="12.6" x14ac:dyDescent="0.25">
      <c r="A4028"/>
    </row>
    <row r="4029" spans="1:1" ht="12.6" x14ac:dyDescent="0.25">
      <c r="A4029"/>
    </row>
    <row r="4030" spans="1:1" ht="12.6" x14ac:dyDescent="0.25">
      <c r="A4030"/>
    </row>
    <row r="4031" spans="1:1" ht="12.6" x14ac:dyDescent="0.25">
      <c r="A4031"/>
    </row>
    <row r="4032" spans="1:1" ht="12.6" x14ac:dyDescent="0.25">
      <c r="A4032"/>
    </row>
    <row r="4033" spans="1:1" ht="12.6" x14ac:dyDescent="0.25">
      <c r="A4033"/>
    </row>
    <row r="4034" spans="1:1" ht="12.6" x14ac:dyDescent="0.25">
      <c r="A4034"/>
    </row>
    <row r="4035" spans="1:1" ht="12.6" x14ac:dyDescent="0.25">
      <c r="A4035"/>
    </row>
    <row r="4036" spans="1:1" ht="12.6" x14ac:dyDescent="0.25">
      <c r="A4036"/>
    </row>
    <row r="4037" spans="1:1" ht="12.6" x14ac:dyDescent="0.25">
      <c r="A4037"/>
    </row>
    <row r="4038" spans="1:1" ht="12.6" x14ac:dyDescent="0.25">
      <c r="A4038"/>
    </row>
    <row r="4039" spans="1:1" ht="12.6" x14ac:dyDescent="0.25">
      <c r="A4039"/>
    </row>
    <row r="4040" spans="1:1" ht="12.6" x14ac:dyDescent="0.25">
      <c r="A4040"/>
    </row>
    <row r="4041" spans="1:1" ht="12.6" x14ac:dyDescent="0.25">
      <c r="A4041"/>
    </row>
    <row r="4042" spans="1:1" ht="12.6" x14ac:dyDescent="0.25">
      <c r="A4042"/>
    </row>
    <row r="4043" spans="1:1" ht="12.6" x14ac:dyDescent="0.25">
      <c r="A4043"/>
    </row>
    <row r="4044" spans="1:1" ht="12.6" x14ac:dyDescent="0.25">
      <c r="A4044"/>
    </row>
    <row r="4045" spans="1:1" ht="12.6" x14ac:dyDescent="0.25">
      <c r="A4045"/>
    </row>
    <row r="4046" spans="1:1" ht="12.6" x14ac:dyDescent="0.25">
      <c r="A4046"/>
    </row>
    <row r="4047" spans="1:1" ht="12.6" x14ac:dyDescent="0.25">
      <c r="A4047"/>
    </row>
    <row r="4048" spans="1:1" ht="12.6" x14ac:dyDescent="0.25">
      <c r="A4048"/>
    </row>
    <row r="4049" spans="1:1" ht="12.6" x14ac:dyDescent="0.25">
      <c r="A4049"/>
    </row>
    <row r="4050" spans="1:1" ht="12.6" x14ac:dyDescent="0.25">
      <c r="A4050"/>
    </row>
    <row r="4051" spans="1:1" ht="12.6" x14ac:dyDescent="0.25">
      <c r="A4051"/>
    </row>
    <row r="4052" spans="1:1" ht="12.6" x14ac:dyDescent="0.25">
      <c r="A4052"/>
    </row>
    <row r="4053" spans="1:1" ht="12.6" x14ac:dyDescent="0.25">
      <c r="A4053"/>
    </row>
    <row r="4054" spans="1:1" ht="12.6" x14ac:dyDescent="0.25">
      <c r="A4054"/>
    </row>
    <row r="4055" spans="1:1" ht="12.6" x14ac:dyDescent="0.25">
      <c r="A4055"/>
    </row>
    <row r="4056" spans="1:1" ht="12.6" x14ac:dyDescent="0.25">
      <c r="A4056"/>
    </row>
    <row r="4057" spans="1:1" ht="12.6" x14ac:dyDescent="0.25">
      <c r="A4057"/>
    </row>
    <row r="4058" spans="1:1" ht="12.6" x14ac:dyDescent="0.25">
      <c r="A4058"/>
    </row>
    <row r="4059" spans="1:1" ht="12.6" x14ac:dyDescent="0.25">
      <c r="A4059"/>
    </row>
    <row r="4060" spans="1:1" ht="12.6" x14ac:dyDescent="0.25">
      <c r="A4060"/>
    </row>
    <row r="4061" spans="1:1" ht="12.6" x14ac:dyDescent="0.25">
      <c r="A4061"/>
    </row>
    <row r="4062" spans="1:1" ht="12.6" x14ac:dyDescent="0.25">
      <c r="A4062"/>
    </row>
    <row r="4063" spans="1:1" ht="12.6" x14ac:dyDescent="0.25">
      <c r="A4063"/>
    </row>
    <row r="4064" spans="1:1" ht="12.6" x14ac:dyDescent="0.25">
      <c r="A4064"/>
    </row>
    <row r="4065" spans="1:1" ht="12.6" x14ac:dyDescent="0.25">
      <c r="A4065"/>
    </row>
    <row r="4066" spans="1:1" ht="12.6" x14ac:dyDescent="0.25">
      <c r="A4066"/>
    </row>
    <row r="4067" spans="1:1" ht="12.6" x14ac:dyDescent="0.25">
      <c r="A4067"/>
    </row>
    <row r="4068" spans="1:1" ht="12.6" x14ac:dyDescent="0.25">
      <c r="A4068"/>
    </row>
    <row r="4069" spans="1:1" ht="12.6" x14ac:dyDescent="0.25">
      <c r="A4069"/>
    </row>
    <row r="4070" spans="1:1" ht="12.6" x14ac:dyDescent="0.25">
      <c r="A4070"/>
    </row>
    <row r="4071" spans="1:1" ht="12.6" x14ac:dyDescent="0.25">
      <c r="A4071"/>
    </row>
    <row r="4072" spans="1:1" ht="12.6" x14ac:dyDescent="0.25">
      <c r="A4072"/>
    </row>
    <row r="4073" spans="1:1" ht="12.6" x14ac:dyDescent="0.25">
      <c r="A4073"/>
    </row>
    <row r="4074" spans="1:1" ht="12.6" x14ac:dyDescent="0.25">
      <c r="A4074"/>
    </row>
    <row r="4075" spans="1:1" ht="12.6" x14ac:dyDescent="0.25">
      <c r="A4075"/>
    </row>
    <row r="4076" spans="1:1" ht="12.6" x14ac:dyDescent="0.25">
      <c r="A4076"/>
    </row>
    <row r="4077" spans="1:1" ht="12.6" x14ac:dyDescent="0.25">
      <c r="A4077"/>
    </row>
    <row r="4078" spans="1:1" ht="12.6" x14ac:dyDescent="0.25">
      <c r="A4078"/>
    </row>
    <row r="4079" spans="1:1" ht="12.6" x14ac:dyDescent="0.25">
      <c r="A4079"/>
    </row>
    <row r="4080" spans="1:1" ht="12.6" x14ac:dyDescent="0.25">
      <c r="A4080"/>
    </row>
    <row r="4081" spans="1:1" ht="12.6" x14ac:dyDescent="0.25">
      <c r="A4081"/>
    </row>
    <row r="4082" spans="1:1" ht="12.6" x14ac:dyDescent="0.25">
      <c r="A4082"/>
    </row>
    <row r="4083" spans="1:1" ht="12.6" x14ac:dyDescent="0.25">
      <c r="A4083"/>
    </row>
    <row r="4084" spans="1:1" ht="12.6" x14ac:dyDescent="0.25">
      <c r="A4084"/>
    </row>
    <row r="4085" spans="1:1" ht="12.6" x14ac:dyDescent="0.25">
      <c r="A4085"/>
    </row>
    <row r="4086" spans="1:1" ht="12.6" x14ac:dyDescent="0.25">
      <c r="A4086"/>
    </row>
    <row r="4087" spans="1:1" ht="12.6" x14ac:dyDescent="0.25">
      <c r="A4087"/>
    </row>
    <row r="4088" spans="1:1" ht="12.6" x14ac:dyDescent="0.25">
      <c r="A4088"/>
    </row>
    <row r="4089" spans="1:1" ht="12.6" x14ac:dyDescent="0.25">
      <c r="A4089"/>
    </row>
    <row r="4090" spans="1:1" ht="12.6" x14ac:dyDescent="0.25">
      <c r="A4090"/>
    </row>
    <row r="4091" spans="1:1" ht="12.6" x14ac:dyDescent="0.25">
      <c r="A4091"/>
    </row>
    <row r="4092" spans="1:1" ht="12.6" x14ac:dyDescent="0.25">
      <c r="A4092"/>
    </row>
    <row r="4093" spans="1:1" ht="12.6" x14ac:dyDescent="0.25">
      <c r="A4093"/>
    </row>
    <row r="4094" spans="1:1" ht="12.6" x14ac:dyDescent="0.25">
      <c r="A4094"/>
    </row>
    <row r="4095" spans="1:1" ht="12.6" x14ac:dyDescent="0.25">
      <c r="A4095"/>
    </row>
    <row r="4096" spans="1:1" ht="12.6" x14ac:dyDescent="0.25">
      <c r="A4096"/>
    </row>
    <row r="4097" spans="1:1" ht="12.6" x14ac:dyDescent="0.25">
      <c r="A4097"/>
    </row>
    <row r="4098" spans="1:1" ht="12.6" x14ac:dyDescent="0.25">
      <c r="A4098"/>
    </row>
    <row r="4099" spans="1:1" ht="12.6" x14ac:dyDescent="0.25">
      <c r="A4099"/>
    </row>
    <row r="4100" spans="1:1" ht="12.6" x14ac:dyDescent="0.25">
      <c r="A4100"/>
    </row>
    <row r="4101" spans="1:1" ht="12.6" x14ac:dyDescent="0.25">
      <c r="A4101"/>
    </row>
    <row r="4102" spans="1:1" ht="12.6" x14ac:dyDescent="0.25">
      <c r="A4102"/>
    </row>
    <row r="4103" spans="1:1" ht="12.6" x14ac:dyDescent="0.25">
      <c r="A4103"/>
    </row>
    <row r="4104" spans="1:1" ht="12.6" x14ac:dyDescent="0.25">
      <c r="A4104"/>
    </row>
    <row r="4105" spans="1:1" ht="12.6" x14ac:dyDescent="0.25">
      <c r="A4105"/>
    </row>
    <row r="4106" spans="1:1" ht="12.6" x14ac:dyDescent="0.25">
      <c r="A4106"/>
    </row>
    <row r="4107" spans="1:1" ht="12.6" x14ac:dyDescent="0.25">
      <c r="A4107"/>
    </row>
    <row r="4108" spans="1:1" ht="12.6" x14ac:dyDescent="0.25">
      <c r="A4108"/>
    </row>
    <row r="4109" spans="1:1" ht="12.6" x14ac:dyDescent="0.25">
      <c r="A4109"/>
    </row>
    <row r="4110" spans="1:1" ht="12.6" x14ac:dyDescent="0.25">
      <c r="A4110"/>
    </row>
    <row r="4111" spans="1:1" ht="12.6" x14ac:dyDescent="0.25">
      <c r="A4111"/>
    </row>
    <row r="4112" spans="1:1" ht="12.6" x14ac:dyDescent="0.25">
      <c r="A4112"/>
    </row>
    <row r="4113" spans="1:1" ht="12.6" x14ac:dyDescent="0.25">
      <c r="A4113"/>
    </row>
    <row r="4114" spans="1:1" ht="12.6" x14ac:dyDescent="0.25">
      <c r="A4114"/>
    </row>
    <row r="4115" spans="1:1" ht="12.6" x14ac:dyDescent="0.25">
      <c r="A4115"/>
    </row>
    <row r="4116" spans="1:1" ht="12.6" x14ac:dyDescent="0.25">
      <c r="A4116"/>
    </row>
    <row r="4117" spans="1:1" ht="12.6" x14ac:dyDescent="0.25">
      <c r="A4117"/>
    </row>
    <row r="4118" spans="1:1" ht="12.6" x14ac:dyDescent="0.25">
      <c r="A4118"/>
    </row>
    <row r="4119" spans="1:1" ht="12.6" x14ac:dyDescent="0.25">
      <c r="A4119"/>
    </row>
    <row r="4120" spans="1:1" ht="12.6" x14ac:dyDescent="0.25">
      <c r="A4120"/>
    </row>
    <row r="4121" spans="1:1" ht="12.6" x14ac:dyDescent="0.25">
      <c r="A4121"/>
    </row>
    <row r="4122" spans="1:1" ht="12.6" x14ac:dyDescent="0.25">
      <c r="A4122"/>
    </row>
    <row r="4123" spans="1:1" ht="12.6" x14ac:dyDescent="0.25">
      <c r="A4123"/>
    </row>
    <row r="4124" spans="1:1" ht="12.6" x14ac:dyDescent="0.25">
      <c r="A4124"/>
    </row>
    <row r="4125" spans="1:1" ht="12.6" x14ac:dyDescent="0.25">
      <c r="A4125"/>
    </row>
    <row r="4126" spans="1:1" ht="12.6" x14ac:dyDescent="0.25">
      <c r="A4126"/>
    </row>
    <row r="4127" spans="1:1" ht="12.6" x14ac:dyDescent="0.25">
      <c r="A4127"/>
    </row>
    <row r="4128" spans="1:1" ht="12.6" x14ac:dyDescent="0.25">
      <c r="A4128"/>
    </row>
    <row r="4129" spans="1:1" ht="12.6" x14ac:dyDescent="0.25">
      <c r="A4129"/>
    </row>
    <row r="4130" spans="1:1" ht="12.6" x14ac:dyDescent="0.25">
      <c r="A4130"/>
    </row>
    <row r="4131" spans="1:1" ht="12.6" x14ac:dyDescent="0.25">
      <c r="A4131"/>
    </row>
    <row r="4132" spans="1:1" ht="12.6" x14ac:dyDescent="0.25">
      <c r="A4132"/>
    </row>
    <row r="4133" spans="1:1" ht="12.6" x14ac:dyDescent="0.25">
      <c r="A4133"/>
    </row>
    <row r="4134" spans="1:1" ht="12.6" x14ac:dyDescent="0.25">
      <c r="A4134"/>
    </row>
    <row r="4135" spans="1:1" ht="12.6" x14ac:dyDescent="0.25">
      <c r="A4135"/>
    </row>
    <row r="4136" spans="1:1" ht="12.6" x14ac:dyDescent="0.25">
      <c r="A4136"/>
    </row>
    <row r="4137" spans="1:1" ht="12.6" x14ac:dyDescent="0.25">
      <c r="A4137"/>
    </row>
    <row r="4138" spans="1:1" ht="12.6" x14ac:dyDescent="0.25">
      <c r="A4138"/>
    </row>
    <row r="4139" spans="1:1" ht="12.6" x14ac:dyDescent="0.25">
      <c r="A4139"/>
    </row>
    <row r="4140" spans="1:1" ht="12.6" x14ac:dyDescent="0.25">
      <c r="A4140"/>
    </row>
    <row r="4141" spans="1:1" ht="12.6" x14ac:dyDescent="0.25">
      <c r="A4141"/>
    </row>
    <row r="4142" spans="1:1" ht="12.6" x14ac:dyDescent="0.25">
      <c r="A4142"/>
    </row>
    <row r="4143" spans="1:1" ht="12.6" x14ac:dyDescent="0.25">
      <c r="A4143"/>
    </row>
    <row r="4144" spans="1:1" ht="12.6" x14ac:dyDescent="0.25">
      <c r="A4144"/>
    </row>
    <row r="4145" spans="1:1" ht="12.6" x14ac:dyDescent="0.25">
      <c r="A4145"/>
    </row>
    <row r="4146" spans="1:1" ht="12.6" x14ac:dyDescent="0.25">
      <c r="A4146"/>
    </row>
    <row r="4147" spans="1:1" ht="12.6" x14ac:dyDescent="0.25">
      <c r="A4147"/>
    </row>
    <row r="4148" spans="1:1" ht="12.6" x14ac:dyDescent="0.25">
      <c r="A4148"/>
    </row>
    <row r="4149" spans="1:1" ht="12.6" x14ac:dyDescent="0.25">
      <c r="A4149"/>
    </row>
    <row r="4150" spans="1:1" ht="12.6" x14ac:dyDescent="0.25">
      <c r="A4150"/>
    </row>
    <row r="4151" spans="1:1" ht="12.6" x14ac:dyDescent="0.25">
      <c r="A4151"/>
    </row>
    <row r="4152" spans="1:1" ht="12.6" x14ac:dyDescent="0.25">
      <c r="A4152"/>
    </row>
    <row r="4153" spans="1:1" ht="12.6" x14ac:dyDescent="0.25">
      <c r="A4153"/>
    </row>
    <row r="4154" spans="1:1" ht="12.6" x14ac:dyDescent="0.25">
      <c r="A4154"/>
    </row>
    <row r="4155" spans="1:1" ht="12.6" x14ac:dyDescent="0.25">
      <c r="A4155"/>
    </row>
    <row r="4156" spans="1:1" ht="12.6" x14ac:dyDescent="0.25">
      <c r="A4156"/>
    </row>
    <row r="4157" spans="1:1" ht="12.6" x14ac:dyDescent="0.25">
      <c r="A4157"/>
    </row>
    <row r="4158" spans="1:1" ht="12.6" x14ac:dyDescent="0.25">
      <c r="A4158"/>
    </row>
    <row r="4159" spans="1:1" ht="12.6" x14ac:dyDescent="0.25">
      <c r="A4159"/>
    </row>
    <row r="4160" spans="1:1" ht="12.6" x14ac:dyDescent="0.25">
      <c r="A4160"/>
    </row>
    <row r="4161" spans="1:1" ht="12.6" x14ac:dyDescent="0.25">
      <c r="A4161"/>
    </row>
    <row r="4162" spans="1:1" ht="12.6" x14ac:dyDescent="0.25">
      <c r="A4162"/>
    </row>
    <row r="4163" spans="1:1" ht="12.6" x14ac:dyDescent="0.25">
      <c r="A4163"/>
    </row>
    <row r="4164" spans="1:1" ht="12.6" x14ac:dyDescent="0.25">
      <c r="A4164"/>
    </row>
    <row r="4165" spans="1:1" ht="12.6" x14ac:dyDescent="0.25">
      <c r="A4165"/>
    </row>
    <row r="4166" spans="1:1" ht="12.6" x14ac:dyDescent="0.25">
      <c r="A4166"/>
    </row>
    <row r="4167" spans="1:1" ht="12.6" x14ac:dyDescent="0.25">
      <c r="A4167"/>
    </row>
    <row r="4168" spans="1:1" ht="12.6" x14ac:dyDescent="0.25">
      <c r="A4168"/>
    </row>
    <row r="4169" spans="1:1" ht="12.6" x14ac:dyDescent="0.25">
      <c r="A4169"/>
    </row>
    <row r="4170" spans="1:1" ht="12.6" x14ac:dyDescent="0.25">
      <c r="A4170"/>
    </row>
    <row r="4171" spans="1:1" ht="12.6" x14ac:dyDescent="0.25">
      <c r="A4171"/>
    </row>
    <row r="4172" spans="1:1" ht="12.6" x14ac:dyDescent="0.25">
      <c r="A4172"/>
    </row>
    <row r="4173" spans="1:1" ht="12.6" x14ac:dyDescent="0.25">
      <c r="A4173"/>
    </row>
    <row r="4174" spans="1:1" ht="12.6" x14ac:dyDescent="0.25">
      <c r="A4174"/>
    </row>
    <row r="4175" spans="1:1" ht="12.6" x14ac:dyDescent="0.25">
      <c r="A4175"/>
    </row>
    <row r="4176" spans="1:1" ht="12.6" x14ac:dyDescent="0.25">
      <c r="A4176"/>
    </row>
    <row r="4177" spans="1:1" ht="12.6" x14ac:dyDescent="0.25">
      <c r="A4177"/>
    </row>
    <row r="4178" spans="1:1" ht="12.6" x14ac:dyDescent="0.25">
      <c r="A4178"/>
    </row>
    <row r="4179" spans="1:1" ht="12.6" x14ac:dyDescent="0.25">
      <c r="A4179"/>
    </row>
    <row r="4180" spans="1:1" ht="12.6" x14ac:dyDescent="0.25">
      <c r="A4180"/>
    </row>
    <row r="4181" spans="1:1" ht="12.6" x14ac:dyDescent="0.25">
      <c r="A4181"/>
    </row>
    <row r="4182" spans="1:1" ht="12.6" x14ac:dyDescent="0.25">
      <c r="A4182"/>
    </row>
    <row r="4183" spans="1:1" ht="12.6" x14ac:dyDescent="0.25">
      <c r="A4183"/>
    </row>
    <row r="4184" spans="1:1" ht="12.6" x14ac:dyDescent="0.25">
      <c r="A4184"/>
    </row>
    <row r="4185" spans="1:1" ht="12.6" x14ac:dyDescent="0.25">
      <c r="A4185"/>
    </row>
    <row r="4186" spans="1:1" ht="12.6" x14ac:dyDescent="0.25">
      <c r="A4186"/>
    </row>
    <row r="4187" spans="1:1" ht="12.6" x14ac:dyDescent="0.25">
      <c r="A4187"/>
    </row>
    <row r="4188" spans="1:1" ht="12.6" x14ac:dyDescent="0.25">
      <c r="A4188"/>
    </row>
    <row r="4189" spans="1:1" ht="12.6" x14ac:dyDescent="0.25">
      <c r="A4189"/>
    </row>
    <row r="4190" spans="1:1" ht="12.6" x14ac:dyDescent="0.25">
      <c r="A4190"/>
    </row>
    <row r="4191" spans="1:1" ht="12.6" x14ac:dyDescent="0.25">
      <c r="A4191"/>
    </row>
    <row r="4192" spans="1:1" ht="12.6" x14ac:dyDescent="0.25">
      <c r="A4192"/>
    </row>
    <row r="4193" spans="1:1" ht="12.6" x14ac:dyDescent="0.25">
      <c r="A4193"/>
    </row>
    <row r="4194" spans="1:1" ht="12.6" x14ac:dyDescent="0.25">
      <c r="A4194"/>
    </row>
    <row r="4195" spans="1:1" ht="12.6" x14ac:dyDescent="0.25">
      <c r="A4195"/>
    </row>
    <row r="4196" spans="1:1" ht="12.6" x14ac:dyDescent="0.25">
      <c r="A4196"/>
    </row>
    <row r="4197" spans="1:1" ht="12.6" x14ac:dyDescent="0.25">
      <c r="A4197"/>
    </row>
    <row r="4198" spans="1:1" ht="12.6" x14ac:dyDescent="0.25">
      <c r="A4198"/>
    </row>
    <row r="4199" spans="1:1" ht="12.6" x14ac:dyDescent="0.25">
      <c r="A4199"/>
    </row>
    <row r="4200" spans="1:1" ht="12.6" x14ac:dyDescent="0.25">
      <c r="A4200"/>
    </row>
    <row r="4201" spans="1:1" ht="12.6" x14ac:dyDescent="0.25">
      <c r="A4201"/>
    </row>
    <row r="4202" spans="1:1" ht="12.6" x14ac:dyDescent="0.25">
      <c r="A4202"/>
    </row>
    <row r="4203" spans="1:1" ht="12.6" x14ac:dyDescent="0.25">
      <c r="A4203"/>
    </row>
    <row r="4204" spans="1:1" ht="12.6" x14ac:dyDescent="0.25">
      <c r="A4204"/>
    </row>
    <row r="4205" spans="1:1" ht="12.6" x14ac:dyDescent="0.25">
      <c r="A4205"/>
    </row>
    <row r="4206" spans="1:1" ht="12.6" x14ac:dyDescent="0.25">
      <c r="A4206"/>
    </row>
    <row r="4207" spans="1:1" ht="12.6" x14ac:dyDescent="0.25">
      <c r="A4207"/>
    </row>
    <row r="4208" spans="1:1" ht="12.6" x14ac:dyDescent="0.25">
      <c r="A4208"/>
    </row>
    <row r="4209" spans="1:1" ht="12.6" x14ac:dyDescent="0.25">
      <c r="A4209"/>
    </row>
    <row r="4210" spans="1:1" ht="12.6" x14ac:dyDescent="0.25">
      <c r="A4210"/>
    </row>
    <row r="4211" spans="1:1" ht="12.6" x14ac:dyDescent="0.25">
      <c r="A4211"/>
    </row>
    <row r="4212" spans="1:1" ht="12.6" x14ac:dyDescent="0.25">
      <c r="A4212"/>
    </row>
    <row r="4213" spans="1:1" ht="12.6" x14ac:dyDescent="0.25">
      <c r="A4213"/>
    </row>
    <row r="4214" spans="1:1" ht="12.6" x14ac:dyDescent="0.25">
      <c r="A4214"/>
    </row>
    <row r="4215" spans="1:1" ht="12.6" x14ac:dyDescent="0.25">
      <c r="A4215"/>
    </row>
    <row r="4216" spans="1:1" ht="12.6" x14ac:dyDescent="0.25">
      <c r="A4216"/>
    </row>
    <row r="4217" spans="1:1" ht="12.6" x14ac:dyDescent="0.25">
      <c r="A4217"/>
    </row>
    <row r="4218" spans="1:1" ht="12.6" x14ac:dyDescent="0.25">
      <c r="A4218"/>
    </row>
    <row r="4219" spans="1:1" ht="12.6" x14ac:dyDescent="0.25">
      <c r="A4219"/>
    </row>
    <row r="4220" spans="1:1" ht="12.6" x14ac:dyDescent="0.25">
      <c r="A4220"/>
    </row>
    <row r="4221" spans="1:1" ht="12.6" x14ac:dyDescent="0.25">
      <c r="A4221"/>
    </row>
    <row r="4222" spans="1:1" ht="12.6" x14ac:dyDescent="0.25">
      <c r="A4222"/>
    </row>
    <row r="4223" spans="1:1" ht="12.6" x14ac:dyDescent="0.25">
      <c r="A4223"/>
    </row>
    <row r="4224" spans="1:1" ht="12.6" x14ac:dyDescent="0.25">
      <c r="A4224"/>
    </row>
    <row r="4225" spans="1:1" ht="12.6" x14ac:dyDescent="0.25">
      <c r="A4225"/>
    </row>
    <row r="4226" spans="1:1" ht="12.6" x14ac:dyDescent="0.25">
      <c r="A4226"/>
    </row>
    <row r="4227" spans="1:1" ht="12.6" x14ac:dyDescent="0.25">
      <c r="A4227"/>
    </row>
    <row r="4228" spans="1:1" ht="12.6" x14ac:dyDescent="0.25">
      <c r="A4228"/>
    </row>
    <row r="4229" spans="1:1" ht="12.6" x14ac:dyDescent="0.25">
      <c r="A4229"/>
    </row>
    <row r="4230" spans="1:1" ht="12.6" x14ac:dyDescent="0.25">
      <c r="A4230"/>
    </row>
    <row r="4231" spans="1:1" ht="12.6" x14ac:dyDescent="0.25">
      <c r="A4231"/>
    </row>
    <row r="4232" spans="1:1" ht="12.6" x14ac:dyDescent="0.25">
      <c r="A4232"/>
    </row>
    <row r="4233" spans="1:1" ht="12.6" x14ac:dyDescent="0.25">
      <c r="A4233"/>
    </row>
    <row r="4234" spans="1:1" ht="12.6" x14ac:dyDescent="0.25">
      <c r="A4234"/>
    </row>
    <row r="4235" spans="1:1" ht="12.6" x14ac:dyDescent="0.25">
      <c r="A4235"/>
    </row>
    <row r="4236" spans="1:1" ht="12.6" x14ac:dyDescent="0.25">
      <c r="A4236"/>
    </row>
    <row r="4237" spans="1:1" ht="12.6" x14ac:dyDescent="0.25">
      <c r="A4237"/>
    </row>
    <row r="4238" spans="1:1" ht="12.6" x14ac:dyDescent="0.25">
      <c r="A4238"/>
    </row>
    <row r="4239" spans="1:1" ht="12.6" x14ac:dyDescent="0.25">
      <c r="A4239"/>
    </row>
    <row r="4240" spans="1:1" ht="12.6" x14ac:dyDescent="0.25">
      <c r="A4240"/>
    </row>
    <row r="4241" spans="1:1" ht="12.6" x14ac:dyDescent="0.25">
      <c r="A4241"/>
    </row>
    <row r="4242" spans="1:1" ht="12.6" x14ac:dyDescent="0.25">
      <c r="A4242"/>
    </row>
    <row r="4243" spans="1:1" ht="12.6" x14ac:dyDescent="0.25">
      <c r="A4243"/>
    </row>
    <row r="4244" spans="1:1" ht="12.6" x14ac:dyDescent="0.25">
      <c r="A4244"/>
    </row>
    <row r="4245" spans="1:1" ht="12.6" x14ac:dyDescent="0.25">
      <c r="A4245"/>
    </row>
    <row r="4246" spans="1:1" ht="12.6" x14ac:dyDescent="0.25">
      <c r="A4246"/>
    </row>
    <row r="4247" spans="1:1" ht="12.6" x14ac:dyDescent="0.25">
      <c r="A4247"/>
    </row>
    <row r="4248" spans="1:1" ht="12.6" x14ac:dyDescent="0.25">
      <c r="A4248"/>
    </row>
    <row r="4249" spans="1:1" ht="12.6" x14ac:dyDescent="0.25">
      <c r="A4249"/>
    </row>
    <row r="4250" spans="1:1" ht="12.6" x14ac:dyDescent="0.25">
      <c r="A4250"/>
    </row>
    <row r="4251" spans="1:1" ht="12.6" x14ac:dyDescent="0.25">
      <c r="A4251"/>
    </row>
    <row r="4252" spans="1:1" ht="12.6" x14ac:dyDescent="0.25">
      <c r="A4252"/>
    </row>
    <row r="4253" spans="1:1" ht="12.6" x14ac:dyDescent="0.25">
      <c r="A4253"/>
    </row>
    <row r="4254" spans="1:1" ht="12.6" x14ac:dyDescent="0.25">
      <c r="A4254"/>
    </row>
    <row r="4255" spans="1:1" ht="12.6" x14ac:dyDescent="0.25">
      <c r="A4255"/>
    </row>
    <row r="4256" spans="1:1" ht="12.6" x14ac:dyDescent="0.25">
      <c r="A4256"/>
    </row>
    <row r="4257" spans="1:1" ht="12.6" x14ac:dyDescent="0.25">
      <c r="A4257"/>
    </row>
    <row r="4258" spans="1:1" ht="12.6" x14ac:dyDescent="0.25">
      <c r="A4258"/>
    </row>
    <row r="4259" spans="1:1" ht="12.6" x14ac:dyDescent="0.25">
      <c r="A4259"/>
    </row>
    <row r="4260" spans="1:1" ht="12.6" x14ac:dyDescent="0.25">
      <c r="A4260"/>
    </row>
    <row r="4261" spans="1:1" ht="12.6" x14ac:dyDescent="0.25">
      <c r="A4261"/>
    </row>
    <row r="4262" spans="1:1" ht="12.6" x14ac:dyDescent="0.25">
      <c r="A4262"/>
    </row>
    <row r="4263" spans="1:1" ht="12.6" x14ac:dyDescent="0.25">
      <c r="A4263"/>
    </row>
    <row r="4264" spans="1:1" ht="12.6" x14ac:dyDescent="0.25">
      <c r="A4264"/>
    </row>
    <row r="4265" spans="1:1" ht="12.6" x14ac:dyDescent="0.25">
      <c r="A4265"/>
    </row>
    <row r="4266" spans="1:1" ht="12.6" x14ac:dyDescent="0.25">
      <c r="A4266"/>
    </row>
    <row r="4267" spans="1:1" ht="12.6" x14ac:dyDescent="0.25">
      <c r="A4267"/>
    </row>
    <row r="4268" spans="1:1" ht="12.6" x14ac:dyDescent="0.25">
      <c r="A4268"/>
    </row>
    <row r="4269" spans="1:1" ht="12.6" x14ac:dyDescent="0.25">
      <c r="A4269"/>
    </row>
    <row r="4270" spans="1:1" ht="12.6" x14ac:dyDescent="0.25">
      <c r="A4270"/>
    </row>
    <row r="4271" spans="1:1" ht="12.6" x14ac:dyDescent="0.25">
      <c r="A4271"/>
    </row>
    <row r="4272" spans="1:1" ht="12.6" x14ac:dyDescent="0.25">
      <c r="A4272"/>
    </row>
    <row r="4273" spans="1:1" ht="12.6" x14ac:dyDescent="0.25">
      <c r="A4273"/>
    </row>
    <row r="4274" spans="1:1" ht="12.6" x14ac:dyDescent="0.25">
      <c r="A4274"/>
    </row>
    <row r="4275" spans="1:1" ht="12.6" x14ac:dyDescent="0.25">
      <c r="A4275"/>
    </row>
    <row r="4276" spans="1:1" ht="12.6" x14ac:dyDescent="0.25">
      <c r="A4276"/>
    </row>
    <row r="4277" spans="1:1" ht="12.6" x14ac:dyDescent="0.25">
      <c r="A4277"/>
    </row>
    <row r="4278" spans="1:1" ht="12.6" x14ac:dyDescent="0.25">
      <c r="A4278"/>
    </row>
    <row r="4279" spans="1:1" ht="12.6" x14ac:dyDescent="0.25">
      <c r="A4279"/>
    </row>
    <row r="4280" spans="1:1" ht="12.6" x14ac:dyDescent="0.25">
      <c r="A4280"/>
    </row>
    <row r="4281" spans="1:1" ht="12.6" x14ac:dyDescent="0.25">
      <c r="A4281"/>
    </row>
    <row r="4282" spans="1:1" ht="12.6" x14ac:dyDescent="0.25">
      <c r="A4282"/>
    </row>
    <row r="4283" spans="1:1" ht="12.6" x14ac:dyDescent="0.25">
      <c r="A4283"/>
    </row>
    <row r="4284" spans="1:1" ht="12.6" x14ac:dyDescent="0.25">
      <c r="A4284"/>
    </row>
    <row r="4285" spans="1:1" ht="12.6" x14ac:dyDescent="0.25">
      <c r="A4285"/>
    </row>
    <row r="4286" spans="1:1" ht="12.6" x14ac:dyDescent="0.25">
      <c r="A4286"/>
    </row>
    <row r="4287" spans="1:1" ht="12.6" x14ac:dyDescent="0.25">
      <c r="A4287"/>
    </row>
    <row r="4288" spans="1:1" ht="12.6" x14ac:dyDescent="0.25">
      <c r="A4288"/>
    </row>
    <row r="4289" spans="1:1" ht="12.6" x14ac:dyDescent="0.25">
      <c r="A4289"/>
    </row>
    <row r="4290" spans="1:1" ht="12.6" x14ac:dyDescent="0.25">
      <c r="A4290"/>
    </row>
    <row r="4291" spans="1:1" ht="12.6" x14ac:dyDescent="0.25">
      <c r="A4291"/>
    </row>
    <row r="4292" spans="1:1" ht="12.6" x14ac:dyDescent="0.25">
      <c r="A4292"/>
    </row>
    <row r="4293" spans="1:1" ht="12.6" x14ac:dyDescent="0.25">
      <c r="A4293"/>
    </row>
    <row r="4294" spans="1:1" ht="12.6" x14ac:dyDescent="0.25">
      <c r="A4294"/>
    </row>
    <row r="4295" spans="1:1" ht="12.6" x14ac:dyDescent="0.25">
      <c r="A4295"/>
    </row>
    <row r="4296" spans="1:1" ht="12.6" x14ac:dyDescent="0.25">
      <c r="A4296"/>
    </row>
    <row r="4297" spans="1:1" ht="12.6" x14ac:dyDescent="0.25">
      <c r="A4297"/>
    </row>
    <row r="4298" spans="1:1" ht="12.6" x14ac:dyDescent="0.25">
      <c r="A4298"/>
    </row>
    <row r="4299" spans="1:1" ht="12.6" x14ac:dyDescent="0.25">
      <c r="A4299"/>
    </row>
    <row r="4300" spans="1:1" ht="12.6" x14ac:dyDescent="0.25">
      <c r="A4300"/>
    </row>
    <row r="4301" spans="1:1" ht="12.6" x14ac:dyDescent="0.25">
      <c r="A4301"/>
    </row>
    <row r="4302" spans="1:1" ht="12.6" x14ac:dyDescent="0.25">
      <c r="A4302"/>
    </row>
    <row r="4303" spans="1:1" ht="12.6" x14ac:dyDescent="0.25">
      <c r="A4303"/>
    </row>
    <row r="4304" spans="1:1" ht="12.6" x14ac:dyDescent="0.25">
      <c r="A4304"/>
    </row>
    <row r="4305" spans="1:1" ht="12.6" x14ac:dyDescent="0.25">
      <c r="A4305"/>
    </row>
    <row r="4306" spans="1:1" ht="12.6" x14ac:dyDescent="0.25">
      <c r="A4306"/>
    </row>
    <row r="4307" spans="1:1" ht="12.6" x14ac:dyDescent="0.25">
      <c r="A4307"/>
    </row>
    <row r="4308" spans="1:1" ht="12.6" x14ac:dyDescent="0.25">
      <c r="A4308"/>
    </row>
    <row r="4309" spans="1:1" ht="12.6" x14ac:dyDescent="0.25">
      <c r="A4309"/>
    </row>
    <row r="4310" spans="1:1" ht="12.6" x14ac:dyDescent="0.25">
      <c r="A4310"/>
    </row>
    <row r="4311" spans="1:1" ht="12.6" x14ac:dyDescent="0.25">
      <c r="A4311"/>
    </row>
    <row r="4312" spans="1:1" ht="12.6" x14ac:dyDescent="0.25">
      <c r="A4312"/>
    </row>
    <row r="4313" spans="1:1" ht="12.6" x14ac:dyDescent="0.25">
      <c r="A4313"/>
    </row>
    <row r="4314" spans="1:1" ht="12.6" x14ac:dyDescent="0.25">
      <c r="A4314"/>
    </row>
    <row r="4315" spans="1:1" ht="12.6" x14ac:dyDescent="0.25">
      <c r="A4315"/>
    </row>
    <row r="4316" spans="1:1" ht="12.6" x14ac:dyDescent="0.25">
      <c r="A4316"/>
    </row>
    <row r="4317" spans="1:1" ht="12.6" x14ac:dyDescent="0.25">
      <c r="A4317"/>
    </row>
    <row r="4318" spans="1:1" ht="12.6" x14ac:dyDescent="0.25">
      <c r="A4318"/>
    </row>
    <row r="4319" spans="1:1" ht="12.6" x14ac:dyDescent="0.25">
      <c r="A4319"/>
    </row>
    <row r="4320" spans="1:1" ht="12.6" x14ac:dyDescent="0.25">
      <c r="A4320"/>
    </row>
    <row r="4321" spans="1:1" ht="12.6" x14ac:dyDescent="0.25">
      <c r="A4321"/>
    </row>
    <row r="4322" spans="1:1" ht="12.6" x14ac:dyDescent="0.25">
      <c r="A4322"/>
    </row>
    <row r="4323" spans="1:1" ht="12.6" x14ac:dyDescent="0.25">
      <c r="A4323"/>
    </row>
    <row r="4324" spans="1:1" ht="12.6" x14ac:dyDescent="0.25">
      <c r="A4324"/>
    </row>
    <row r="4325" spans="1:1" ht="12.6" x14ac:dyDescent="0.25">
      <c r="A4325"/>
    </row>
    <row r="4326" spans="1:1" ht="12.6" x14ac:dyDescent="0.25">
      <c r="A4326"/>
    </row>
    <row r="4327" spans="1:1" ht="12.6" x14ac:dyDescent="0.25">
      <c r="A4327"/>
    </row>
    <row r="4328" spans="1:1" ht="12.6" x14ac:dyDescent="0.25">
      <c r="A4328"/>
    </row>
    <row r="4329" spans="1:1" ht="12.6" x14ac:dyDescent="0.25">
      <c r="A4329"/>
    </row>
    <row r="4330" spans="1:1" ht="12.6" x14ac:dyDescent="0.25">
      <c r="A4330"/>
    </row>
    <row r="4331" spans="1:1" ht="12.6" x14ac:dyDescent="0.25">
      <c r="A4331"/>
    </row>
    <row r="4332" spans="1:1" ht="12.6" x14ac:dyDescent="0.25">
      <c r="A4332"/>
    </row>
    <row r="4333" spans="1:1" ht="12.6" x14ac:dyDescent="0.25">
      <c r="A4333"/>
    </row>
    <row r="4334" spans="1:1" ht="12.6" x14ac:dyDescent="0.25">
      <c r="A4334"/>
    </row>
    <row r="4335" spans="1:1" ht="12.6" x14ac:dyDescent="0.25">
      <c r="A4335"/>
    </row>
    <row r="4336" spans="1:1" ht="12.6" x14ac:dyDescent="0.25">
      <c r="A4336"/>
    </row>
    <row r="4337" spans="1:1" ht="12.6" x14ac:dyDescent="0.25">
      <c r="A4337"/>
    </row>
    <row r="4338" spans="1:1" ht="12.6" x14ac:dyDescent="0.25">
      <c r="A4338"/>
    </row>
    <row r="4339" spans="1:1" ht="12.6" x14ac:dyDescent="0.25">
      <c r="A4339"/>
    </row>
    <row r="4340" spans="1:1" ht="12.6" x14ac:dyDescent="0.25">
      <c r="A4340"/>
    </row>
    <row r="4341" spans="1:1" ht="12.6" x14ac:dyDescent="0.25">
      <c r="A4341"/>
    </row>
    <row r="4342" spans="1:1" ht="12.6" x14ac:dyDescent="0.25">
      <c r="A4342"/>
    </row>
    <row r="4343" spans="1:1" ht="12.6" x14ac:dyDescent="0.25">
      <c r="A4343"/>
    </row>
    <row r="4344" spans="1:1" ht="12.6" x14ac:dyDescent="0.25">
      <c r="A4344"/>
    </row>
    <row r="4345" spans="1:1" ht="12.6" x14ac:dyDescent="0.25">
      <c r="A4345"/>
    </row>
    <row r="4346" spans="1:1" ht="12.6" x14ac:dyDescent="0.25">
      <c r="A4346"/>
    </row>
    <row r="4347" spans="1:1" ht="12.6" x14ac:dyDescent="0.25">
      <c r="A4347"/>
    </row>
    <row r="4348" spans="1:1" ht="12.6" x14ac:dyDescent="0.25">
      <c r="A4348"/>
    </row>
    <row r="4349" spans="1:1" ht="12.6" x14ac:dyDescent="0.25">
      <c r="A4349"/>
    </row>
    <row r="4350" spans="1:1" ht="12.6" x14ac:dyDescent="0.25">
      <c r="A4350"/>
    </row>
    <row r="4351" spans="1:1" ht="12.6" x14ac:dyDescent="0.25">
      <c r="A4351"/>
    </row>
    <row r="4352" spans="1:1" ht="12.6" x14ac:dyDescent="0.25">
      <c r="A4352"/>
    </row>
    <row r="4353" spans="1:1" ht="12.6" x14ac:dyDescent="0.25">
      <c r="A4353"/>
    </row>
    <row r="4354" spans="1:1" ht="12.6" x14ac:dyDescent="0.25">
      <c r="A4354"/>
    </row>
    <row r="4355" spans="1:1" ht="12.6" x14ac:dyDescent="0.25">
      <c r="A4355"/>
    </row>
    <row r="4356" spans="1:1" ht="12.6" x14ac:dyDescent="0.25">
      <c r="A4356"/>
    </row>
    <row r="4357" spans="1:1" ht="12.6" x14ac:dyDescent="0.25">
      <c r="A4357"/>
    </row>
    <row r="4358" spans="1:1" ht="12.6" x14ac:dyDescent="0.25">
      <c r="A4358"/>
    </row>
    <row r="4359" spans="1:1" ht="12.6" x14ac:dyDescent="0.25">
      <c r="A4359"/>
    </row>
    <row r="4360" spans="1:1" ht="12.6" x14ac:dyDescent="0.25">
      <c r="A4360"/>
    </row>
    <row r="4361" spans="1:1" ht="12.6" x14ac:dyDescent="0.25">
      <c r="A4361"/>
    </row>
    <row r="4362" spans="1:1" ht="12.6" x14ac:dyDescent="0.25">
      <c r="A4362"/>
    </row>
    <row r="4363" spans="1:1" ht="12.6" x14ac:dyDescent="0.25">
      <c r="A4363"/>
    </row>
    <row r="4364" spans="1:1" ht="12.6" x14ac:dyDescent="0.25">
      <c r="A4364"/>
    </row>
    <row r="4365" spans="1:1" ht="12.6" x14ac:dyDescent="0.25">
      <c r="A4365"/>
    </row>
    <row r="4366" spans="1:1" ht="12.6" x14ac:dyDescent="0.25">
      <c r="A4366"/>
    </row>
    <row r="4367" spans="1:1" ht="12.6" x14ac:dyDescent="0.25">
      <c r="A4367"/>
    </row>
    <row r="4368" spans="1:1" ht="12.6" x14ac:dyDescent="0.25">
      <c r="A4368"/>
    </row>
    <row r="4369" spans="1:1" ht="12.6" x14ac:dyDescent="0.25">
      <c r="A4369"/>
    </row>
    <row r="4370" spans="1:1" ht="12.6" x14ac:dyDescent="0.25">
      <c r="A4370"/>
    </row>
    <row r="4371" spans="1:1" ht="12.6" x14ac:dyDescent="0.25">
      <c r="A4371"/>
    </row>
    <row r="4372" spans="1:1" ht="12.6" x14ac:dyDescent="0.25">
      <c r="A4372"/>
    </row>
    <row r="4373" spans="1:1" ht="12.6" x14ac:dyDescent="0.25">
      <c r="A4373"/>
    </row>
    <row r="4374" spans="1:1" ht="12.6" x14ac:dyDescent="0.25">
      <c r="A4374"/>
    </row>
    <row r="4375" spans="1:1" ht="12.6" x14ac:dyDescent="0.25">
      <c r="A4375"/>
    </row>
    <row r="4376" spans="1:1" ht="12.6" x14ac:dyDescent="0.25">
      <c r="A4376"/>
    </row>
    <row r="4377" spans="1:1" ht="12.6" x14ac:dyDescent="0.25">
      <c r="A4377"/>
    </row>
    <row r="4378" spans="1:1" ht="12.6" x14ac:dyDescent="0.25">
      <c r="A4378"/>
    </row>
    <row r="4379" spans="1:1" ht="12.6" x14ac:dyDescent="0.25">
      <c r="A4379"/>
    </row>
    <row r="4380" spans="1:1" ht="12.6" x14ac:dyDescent="0.25">
      <c r="A4380"/>
    </row>
    <row r="4381" spans="1:1" ht="12.6" x14ac:dyDescent="0.25">
      <c r="A4381"/>
    </row>
    <row r="4382" spans="1:1" ht="12.6" x14ac:dyDescent="0.25">
      <c r="A4382"/>
    </row>
    <row r="4383" spans="1:1" ht="12.6" x14ac:dyDescent="0.25">
      <c r="A4383"/>
    </row>
    <row r="4384" spans="1:1" ht="12.6" x14ac:dyDescent="0.25">
      <c r="A4384"/>
    </row>
    <row r="4385" spans="1:1" ht="12.6" x14ac:dyDescent="0.25">
      <c r="A4385"/>
    </row>
    <row r="4386" spans="1:1" ht="12.6" x14ac:dyDescent="0.25">
      <c r="A4386"/>
    </row>
    <row r="4387" spans="1:1" ht="12.6" x14ac:dyDescent="0.25">
      <c r="A4387"/>
    </row>
    <row r="4388" spans="1:1" ht="12.6" x14ac:dyDescent="0.25">
      <c r="A4388"/>
    </row>
    <row r="4389" spans="1:1" ht="12.6" x14ac:dyDescent="0.25">
      <c r="A4389"/>
    </row>
    <row r="4390" spans="1:1" ht="12.6" x14ac:dyDescent="0.25">
      <c r="A4390"/>
    </row>
    <row r="4391" spans="1:1" ht="12.6" x14ac:dyDescent="0.25">
      <c r="A4391"/>
    </row>
    <row r="4392" spans="1:1" ht="12.6" x14ac:dyDescent="0.25">
      <c r="A4392"/>
    </row>
    <row r="4393" spans="1:1" ht="12.6" x14ac:dyDescent="0.25">
      <c r="A4393"/>
    </row>
    <row r="4394" spans="1:1" ht="12.6" x14ac:dyDescent="0.25">
      <c r="A4394"/>
    </row>
    <row r="4395" spans="1:1" ht="12.6" x14ac:dyDescent="0.25">
      <c r="A4395"/>
    </row>
    <row r="4396" spans="1:1" ht="12.6" x14ac:dyDescent="0.25">
      <c r="A4396"/>
    </row>
    <row r="4397" spans="1:1" ht="12.6" x14ac:dyDescent="0.25">
      <c r="A4397"/>
    </row>
    <row r="4398" spans="1:1" ht="12.6" x14ac:dyDescent="0.25">
      <c r="A4398"/>
    </row>
    <row r="4399" spans="1:1" ht="12.6" x14ac:dyDescent="0.25">
      <c r="A4399"/>
    </row>
    <row r="4400" spans="1:1" ht="12.6" x14ac:dyDescent="0.25">
      <c r="A4400"/>
    </row>
    <row r="4401" spans="1:1" ht="12.6" x14ac:dyDescent="0.25">
      <c r="A4401"/>
    </row>
    <row r="4402" spans="1:1" ht="12.6" x14ac:dyDescent="0.25">
      <c r="A4402"/>
    </row>
    <row r="4403" spans="1:1" ht="12.6" x14ac:dyDescent="0.25">
      <c r="A4403"/>
    </row>
    <row r="4404" spans="1:1" ht="12.6" x14ac:dyDescent="0.25">
      <c r="A4404"/>
    </row>
    <row r="4405" spans="1:1" ht="12.6" x14ac:dyDescent="0.25">
      <c r="A4405"/>
    </row>
    <row r="4406" spans="1:1" ht="12.6" x14ac:dyDescent="0.25">
      <c r="A4406"/>
    </row>
    <row r="4407" spans="1:1" ht="12.6" x14ac:dyDescent="0.25">
      <c r="A4407"/>
    </row>
    <row r="4408" spans="1:1" ht="12.6" x14ac:dyDescent="0.25">
      <c r="A4408"/>
    </row>
    <row r="4409" spans="1:1" ht="12.6" x14ac:dyDescent="0.25">
      <c r="A4409"/>
    </row>
    <row r="4410" spans="1:1" ht="12.6" x14ac:dyDescent="0.25">
      <c r="A4410"/>
    </row>
    <row r="4411" spans="1:1" ht="12.6" x14ac:dyDescent="0.25">
      <c r="A4411"/>
    </row>
    <row r="4412" spans="1:1" ht="12.6" x14ac:dyDescent="0.25">
      <c r="A4412"/>
    </row>
    <row r="4413" spans="1:1" ht="12.6" x14ac:dyDescent="0.25">
      <c r="A4413"/>
    </row>
    <row r="4414" spans="1:1" ht="12.6" x14ac:dyDescent="0.25">
      <c r="A4414"/>
    </row>
    <row r="4415" spans="1:1" ht="12.6" x14ac:dyDescent="0.25">
      <c r="A4415"/>
    </row>
    <row r="4416" spans="1:1" ht="12.6" x14ac:dyDescent="0.25">
      <c r="A4416"/>
    </row>
    <row r="4417" spans="1:1" ht="12.6" x14ac:dyDescent="0.25">
      <c r="A4417"/>
    </row>
    <row r="4418" spans="1:1" ht="12.6" x14ac:dyDescent="0.25">
      <c r="A4418"/>
    </row>
    <row r="4419" spans="1:1" ht="12.6" x14ac:dyDescent="0.25">
      <c r="A4419"/>
    </row>
    <row r="4420" spans="1:1" ht="12.6" x14ac:dyDescent="0.25">
      <c r="A4420"/>
    </row>
    <row r="4421" spans="1:1" ht="12.6" x14ac:dyDescent="0.25">
      <c r="A4421"/>
    </row>
    <row r="4422" spans="1:1" ht="12.6" x14ac:dyDescent="0.25">
      <c r="A4422"/>
    </row>
    <row r="4423" spans="1:1" ht="12.6" x14ac:dyDescent="0.25">
      <c r="A4423"/>
    </row>
    <row r="4424" spans="1:1" ht="12.6" x14ac:dyDescent="0.25">
      <c r="A4424"/>
    </row>
    <row r="4425" spans="1:1" ht="12.6" x14ac:dyDescent="0.25">
      <c r="A4425"/>
    </row>
    <row r="4426" spans="1:1" ht="12.6" x14ac:dyDescent="0.25">
      <c r="A4426"/>
    </row>
    <row r="4427" spans="1:1" ht="12.6" x14ac:dyDescent="0.25">
      <c r="A4427"/>
    </row>
    <row r="4428" spans="1:1" ht="12.6" x14ac:dyDescent="0.25">
      <c r="A4428"/>
    </row>
    <row r="4429" spans="1:1" ht="12.6" x14ac:dyDescent="0.25">
      <c r="A4429"/>
    </row>
    <row r="4430" spans="1:1" ht="12.6" x14ac:dyDescent="0.25">
      <c r="A4430"/>
    </row>
    <row r="4431" spans="1:1" ht="12.6" x14ac:dyDescent="0.25">
      <c r="A4431"/>
    </row>
    <row r="4432" spans="1:1" ht="12.6" x14ac:dyDescent="0.25">
      <c r="A4432"/>
    </row>
    <row r="4433" spans="1:1" ht="12.6" x14ac:dyDescent="0.25">
      <c r="A4433"/>
    </row>
    <row r="4434" spans="1:1" ht="12.6" x14ac:dyDescent="0.25">
      <c r="A4434"/>
    </row>
    <row r="4435" spans="1:1" ht="12.6" x14ac:dyDescent="0.25">
      <c r="A4435"/>
    </row>
    <row r="4436" spans="1:1" ht="12.6" x14ac:dyDescent="0.25">
      <c r="A4436"/>
    </row>
    <row r="4437" spans="1:1" ht="12.6" x14ac:dyDescent="0.25">
      <c r="A4437"/>
    </row>
    <row r="4438" spans="1:1" ht="12.6" x14ac:dyDescent="0.25">
      <c r="A4438"/>
    </row>
    <row r="4439" spans="1:1" ht="12.6" x14ac:dyDescent="0.25">
      <c r="A4439"/>
    </row>
    <row r="4440" spans="1:1" ht="12.6" x14ac:dyDescent="0.25">
      <c r="A4440"/>
    </row>
    <row r="4441" spans="1:1" ht="12.6" x14ac:dyDescent="0.25">
      <c r="A4441"/>
    </row>
    <row r="4442" spans="1:1" ht="12.6" x14ac:dyDescent="0.25">
      <c r="A4442"/>
    </row>
    <row r="4443" spans="1:1" ht="12.6" x14ac:dyDescent="0.25">
      <c r="A4443"/>
    </row>
    <row r="4444" spans="1:1" ht="12.6" x14ac:dyDescent="0.25">
      <c r="A4444"/>
    </row>
    <row r="4445" spans="1:1" ht="12.6" x14ac:dyDescent="0.25">
      <c r="A4445"/>
    </row>
    <row r="4446" spans="1:1" ht="12.6" x14ac:dyDescent="0.25">
      <c r="A4446"/>
    </row>
    <row r="4447" spans="1:1" ht="12.6" x14ac:dyDescent="0.25">
      <c r="A4447"/>
    </row>
    <row r="4448" spans="1:1" ht="12.6" x14ac:dyDescent="0.25">
      <c r="A4448"/>
    </row>
    <row r="4449" spans="1:1" ht="12.6" x14ac:dyDescent="0.25">
      <c r="A4449"/>
    </row>
    <row r="4450" spans="1:1" ht="12.6" x14ac:dyDescent="0.25">
      <c r="A4450"/>
    </row>
    <row r="4451" spans="1:1" ht="12.6" x14ac:dyDescent="0.25">
      <c r="A4451"/>
    </row>
    <row r="4452" spans="1:1" ht="12.6" x14ac:dyDescent="0.25">
      <c r="A4452"/>
    </row>
    <row r="4453" spans="1:1" ht="12.6" x14ac:dyDescent="0.25">
      <c r="A4453"/>
    </row>
    <row r="4454" spans="1:1" ht="12.6" x14ac:dyDescent="0.25">
      <c r="A4454"/>
    </row>
    <row r="4455" spans="1:1" ht="12.6" x14ac:dyDescent="0.25">
      <c r="A4455"/>
    </row>
    <row r="4456" spans="1:1" ht="12.6" x14ac:dyDescent="0.25">
      <c r="A4456"/>
    </row>
    <row r="4457" spans="1:1" ht="12.6" x14ac:dyDescent="0.25">
      <c r="A4457"/>
    </row>
    <row r="4458" spans="1:1" ht="12.6" x14ac:dyDescent="0.25">
      <c r="A4458"/>
    </row>
    <row r="4459" spans="1:1" ht="12.6" x14ac:dyDescent="0.25">
      <c r="A4459"/>
    </row>
    <row r="4460" spans="1:1" ht="12.6" x14ac:dyDescent="0.25">
      <c r="A4460"/>
    </row>
    <row r="4461" spans="1:1" ht="12.6" x14ac:dyDescent="0.25">
      <c r="A4461"/>
    </row>
    <row r="4462" spans="1:1" ht="12.6" x14ac:dyDescent="0.25">
      <c r="A4462"/>
    </row>
    <row r="4463" spans="1:1" ht="12.6" x14ac:dyDescent="0.25">
      <c r="A4463"/>
    </row>
    <row r="4464" spans="1:1" ht="12.6" x14ac:dyDescent="0.25">
      <c r="A4464"/>
    </row>
    <row r="4465" spans="1:1" ht="12.6" x14ac:dyDescent="0.25">
      <c r="A4465"/>
    </row>
    <row r="4466" spans="1:1" ht="12.6" x14ac:dyDescent="0.25">
      <c r="A4466"/>
    </row>
    <row r="4467" spans="1:1" ht="12.6" x14ac:dyDescent="0.25">
      <c r="A4467"/>
    </row>
    <row r="4468" spans="1:1" ht="12.6" x14ac:dyDescent="0.25">
      <c r="A4468"/>
    </row>
    <row r="4469" spans="1:1" ht="12.6" x14ac:dyDescent="0.25">
      <c r="A4469"/>
    </row>
    <row r="4470" spans="1:1" ht="12.6" x14ac:dyDescent="0.25">
      <c r="A4470"/>
    </row>
    <row r="4471" spans="1:1" ht="12.6" x14ac:dyDescent="0.25">
      <c r="A4471"/>
    </row>
    <row r="4472" spans="1:1" ht="12.6" x14ac:dyDescent="0.25">
      <c r="A4472"/>
    </row>
    <row r="4473" spans="1:1" ht="12.6" x14ac:dyDescent="0.25">
      <c r="A4473"/>
    </row>
    <row r="4474" spans="1:1" ht="12.6" x14ac:dyDescent="0.25">
      <c r="A4474"/>
    </row>
    <row r="4475" spans="1:1" ht="12.6" x14ac:dyDescent="0.25">
      <c r="A4475"/>
    </row>
    <row r="4476" spans="1:1" ht="12.6" x14ac:dyDescent="0.25">
      <c r="A4476"/>
    </row>
    <row r="4477" spans="1:1" ht="12.6" x14ac:dyDescent="0.25">
      <c r="A4477"/>
    </row>
    <row r="4478" spans="1:1" ht="12.6" x14ac:dyDescent="0.25">
      <c r="A4478"/>
    </row>
    <row r="4479" spans="1:1" ht="12.6" x14ac:dyDescent="0.25">
      <c r="A4479"/>
    </row>
    <row r="4480" spans="1:1" ht="12.6" x14ac:dyDescent="0.25">
      <c r="A4480"/>
    </row>
    <row r="4481" spans="1:1" ht="12.6" x14ac:dyDescent="0.25">
      <c r="A4481"/>
    </row>
    <row r="4482" spans="1:1" ht="12.6" x14ac:dyDescent="0.25">
      <c r="A4482"/>
    </row>
    <row r="4483" spans="1:1" ht="12.6" x14ac:dyDescent="0.25">
      <c r="A4483"/>
    </row>
    <row r="4484" spans="1:1" ht="12.6" x14ac:dyDescent="0.25">
      <c r="A4484"/>
    </row>
    <row r="4485" spans="1:1" ht="12.6" x14ac:dyDescent="0.25">
      <c r="A4485"/>
    </row>
    <row r="4486" spans="1:1" ht="12.6" x14ac:dyDescent="0.25">
      <c r="A4486"/>
    </row>
    <row r="4487" spans="1:1" ht="12.6" x14ac:dyDescent="0.25">
      <c r="A4487"/>
    </row>
    <row r="4488" spans="1:1" ht="12.6" x14ac:dyDescent="0.25">
      <c r="A4488"/>
    </row>
    <row r="4489" spans="1:1" ht="12.6" x14ac:dyDescent="0.25">
      <c r="A4489"/>
    </row>
    <row r="4490" spans="1:1" ht="12.6" x14ac:dyDescent="0.25">
      <c r="A4490"/>
    </row>
    <row r="4491" spans="1:1" ht="12.6" x14ac:dyDescent="0.25">
      <c r="A4491"/>
    </row>
    <row r="4492" spans="1:1" ht="12.6" x14ac:dyDescent="0.25">
      <c r="A4492"/>
    </row>
    <row r="4493" spans="1:1" ht="12.6" x14ac:dyDescent="0.25">
      <c r="A4493"/>
    </row>
    <row r="4494" spans="1:1" ht="12.6" x14ac:dyDescent="0.25">
      <c r="A4494"/>
    </row>
    <row r="4495" spans="1:1" ht="12.6" x14ac:dyDescent="0.25">
      <c r="A4495"/>
    </row>
    <row r="4496" spans="1:1" ht="12.6" x14ac:dyDescent="0.25">
      <c r="A4496"/>
    </row>
    <row r="4497" spans="1:1" ht="12.6" x14ac:dyDescent="0.25">
      <c r="A4497"/>
    </row>
    <row r="4498" spans="1:1" ht="12.6" x14ac:dyDescent="0.25">
      <c r="A4498"/>
    </row>
    <row r="4499" spans="1:1" ht="12.6" x14ac:dyDescent="0.25">
      <c r="A4499"/>
    </row>
    <row r="4500" spans="1:1" ht="12.6" x14ac:dyDescent="0.25">
      <c r="A4500"/>
    </row>
    <row r="4501" spans="1:1" ht="12.6" x14ac:dyDescent="0.25">
      <c r="A4501"/>
    </row>
    <row r="4502" spans="1:1" ht="12.6" x14ac:dyDescent="0.25">
      <c r="A4502"/>
    </row>
    <row r="4503" spans="1:1" ht="12.6" x14ac:dyDescent="0.25">
      <c r="A4503"/>
    </row>
    <row r="4504" spans="1:1" ht="12.6" x14ac:dyDescent="0.25">
      <c r="A4504"/>
    </row>
    <row r="4505" spans="1:1" ht="12.6" x14ac:dyDescent="0.25">
      <c r="A4505"/>
    </row>
    <row r="4506" spans="1:1" ht="12.6" x14ac:dyDescent="0.25">
      <c r="A4506"/>
    </row>
    <row r="4507" spans="1:1" ht="12.6" x14ac:dyDescent="0.25">
      <c r="A4507"/>
    </row>
    <row r="4508" spans="1:1" ht="12.6" x14ac:dyDescent="0.25">
      <c r="A4508"/>
    </row>
    <row r="4509" spans="1:1" ht="12.6" x14ac:dyDescent="0.25">
      <c r="A4509"/>
    </row>
    <row r="4510" spans="1:1" ht="12.6" x14ac:dyDescent="0.25">
      <c r="A4510"/>
    </row>
    <row r="4511" spans="1:1" ht="12.6" x14ac:dyDescent="0.25">
      <c r="A4511"/>
    </row>
    <row r="4512" spans="1:1" ht="12.6" x14ac:dyDescent="0.25">
      <c r="A4512"/>
    </row>
    <row r="4513" spans="1:1" ht="12.6" x14ac:dyDescent="0.25">
      <c r="A4513"/>
    </row>
    <row r="4514" spans="1:1" ht="12.6" x14ac:dyDescent="0.25">
      <c r="A4514"/>
    </row>
    <row r="4515" spans="1:1" ht="12.6" x14ac:dyDescent="0.25">
      <c r="A4515"/>
    </row>
    <row r="4516" spans="1:1" ht="12.6" x14ac:dyDescent="0.25">
      <c r="A4516"/>
    </row>
    <row r="4517" spans="1:1" ht="12.6" x14ac:dyDescent="0.25">
      <c r="A4517"/>
    </row>
    <row r="4518" spans="1:1" ht="12.6" x14ac:dyDescent="0.25">
      <c r="A4518"/>
    </row>
    <row r="4519" spans="1:1" ht="12.6" x14ac:dyDescent="0.25">
      <c r="A4519"/>
    </row>
    <row r="4520" spans="1:1" ht="12.6" x14ac:dyDescent="0.25">
      <c r="A4520"/>
    </row>
    <row r="4521" spans="1:1" ht="12.6" x14ac:dyDescent="0.25">
      <c r="A4521"/>
    </row>
    <row r="4522" spans="1:1" ht="12.6" x14ac:dyDescent="0.25">
      <c r="A4522"/>
    </row>
    <row r="4523" spans="1:1" ht="12.6" x14ac:dyDescent="0.25">
      <c r="A4523"/>
    </row>
    <row r="4524" spans="1:1" ht="12.6" x14ac:dyDescent="0.25">
      <c r="A4524"/>
    </row>
    <row r="4525" spans="1:1" ht="12.6" x14ac:dyDescent="0.25">
      <c r="A4525"/>
    </row>
    <row r="4526" spans="1:1" ht="12.6" x14ac:dyDescent="0.25">
      <c r="A4526"/>
    </row>
    <row r="4527" spans="1:1" ht="12.6" x14ac:dyDescent="0.25">
      <c r="A4527"/>
    </row>
    <row r="4528" spans="1:1" ht="12.6" x14ac:dyDescent="0.25">
      <c r="A4528"/>
    </row>
    <row r="4529" spans="1:1" ht="12.6" x14ac:dyDescent="0.25">
      <c r="A4529"/>
    </row>
    <row r="4530" spans="1:1" ht="12.6" x14ac:dyDescent="0.25">
      <c r="A4530"/>
    </row>
    <row r="4531" spans="1:1" ht="12.6" x14ac:dyDescent="0.25">
      <c r="A4531"/>
    </row>
    <row r="4532" spans="1:1" ht="12.6" x14ac:dyDescent="0.25">
      <c r="A4532"/>
    </row>
    <row r="4533" spans="1:1" ht="12.6" x14ac:dyDescent="0.25">
      <c r="A4533"/>
    </row>
    <row r="4534" spans="1:1" ht="12.6" x14ac:dyDescent="0.25">
      <c r="A4534"/>
    </row>
    <row r="4535" spans="1:1" ht="12.6" x14ac:dyDescent="0.25">
      <c r="A4535"/>
    </row>
    <row r="4536" spans="1:1" ht="12.6" x14ac:dyDescent="0.25">
      <c r="A4536"/>
    </row>
    <row r="4537" spans="1:1" ht="12.6" x14ac:dyDescent="0.25">
      <c r="A4537"/>
    </row>
    <row r="4538" spans="1:1" ht="12.6" x14ac:dyDescent="0.25">
      <c r="A4538"/>
    </row>
    <row r="4539" spans="1:1" ht="12.6" x14ac:dyDescent="0.25">
      <c r="A4539"/>
    </row>
    <row r="4540" spans="1:1" ht="12.6" x14ac:dyDescent="0.25">
      <c r="A4540"/>
    </row>
    <row r="4541" spans="1:1" ht="12.6" x14ac:dyDescent="0.25">
      <c r="A4541"/>
    </row>
    <row r="4542" spans="1:1" ht="12.6" x14ac:dyDescent="0.25">
      <c r="A4542"/>
    </row>
    <row r="4543" spans="1:1" ht="12.6" x14ac:dyDescent="0.25">
      <c r="A4543"/>
    </row>
    <row r="4544" spans="1:1" ht="12.6" x14ac:dyDescent="0.25">
      <c r="A4544"/>
    </row>
    <row r="4545" spans="1:1" ht="12.6" x14ac:dyDescent="0.25">
      <c r="A4545"/>
    </row>
    <row r="4546" spans="1:1" ht="12.6" x14ac:dyDescent="0.25">
      <c r="A4546"/>
    </row>
    <row r="4547" spans="1:1" ht="12.6" x14ac:dyDescent="0.25">
      <c r="A4547"/>
    </row>
    <row r="4548" spans="1:1" ht="12.6" x14ac:dyDescent="0.25">
      <c r="A4548"/>
    </row>
    <row r="4549" spans="1:1" ht="12.6" x14ac:dyDescent="0.25">
      <c r="A4549"/>
    </row>
    <row r="4550" spans="1:1" ht="12.6" x14ac:dyDescent="0.25">
      <c r="A4550"/>
    </row>
    <row r="4551" spans="1:1" ht="12.6" x14ac:dyDescent="0.25">
      <c r="A4551"/>
    </row>
    <row r="4552" spans="1:1" ht="12.6" x14ac:dyDescent="0.25">
      <c r="A4552"/>
    </row>
    <row r="4553" spans="1:1" ht="12.6" x14ac:dyDescent="0.25">
      <c r="A4553"/>
    </row>
    <row r="4554" spans="1:1" ht="12.6" x14ac:dyDescent="0.25">
      <c r="A4554"/>
    </row>
    <row r="4555" spans="1:1" ht="12.6" x14ac:dyDescent="0.25">
      <c r="A4555"/>
    </row>
    <row r="4556" spans="1:1" ht="12.6" x14ac:dyDescent="0.25">
      <c r="A4556"/>
    </row>
    <row r="4557" spans="1:1" ht="12.6" x14ac:dyDescent="0.25">
      <c r="A4557"/>
    </row>
    <row r="4558" spans="1:1" ht="12.6" x14ac:dyDescent="0.25">
      <c r="A4558"/>
    </row>
    <row r="4559" spans="1:1" ht="12.6" x14ac:dyDescent="0.25">
      <c r="A4559"/>
    </row>
    <row r="4560" spans="1:1" ht="12.6" x14ac:dyDescent="0.25">
      <c r="A4560"/>
    </row>
    <row r="4561" spans="1:1" ht="12.6" x14ac:dyDescent="0.25">
      <c r="A4561"/>
    </row>
    <row r="4562" spans="1:1" ht="12.6" x14ac:dyDescent="0.25">
      <c r="A4562"/>
    </row>
    <row r="4563" spans="1:1" ht="12.6" x14ac:dyDescent="0.25">
      <c r="A4563"/>
    </row>
    <row r="4564" spans="1:1" ht="12.6" x14ac:dyDescent="0.25">
      <c r="A4564"/>
    </row>
    <row r="4565" spans="1:1" ht="12.6" x14ac:dyDescent="0.25">
      <c r="A4565"/>
    </row>
    <row r="4566" spans="1:1" ht="12.6" x14ac:dyDescent="0.25">
      <c r="A4566"/>
    </row>
    <row r="4567" spans="1:1" ht="12.6" x14ac:dyDescent="0.25">
      <c r="A4567"/>
    </row>
    <row r="4568" spans="1:1" ht="12.6" x14ac:dyDescent="0.25">
      <c r="A4568"/>
    </row>
    <row r="4569" spans="1:1" ht="12.6" x14ac:dyDescent="0.25">
      <c r="A4569"/>
    </row>
    <row r="4570" spans="1:1" ht="12.6" x14ac:dyDescent="0.25">
      <c r="A4570"/>
    </row>
    <row r="4571" spans="1:1" ht="12.6" x14ac:dyDescent="0.25">
      <c r="A4571"/>
    </row>
    <row r="4572" spans="1:1" ht="12.6" x14ac:dyDescent="0.25">
      <c r="A4572"/>
    </row>
    <row r="4573" spans="1:1" ht="12.6" x14ac:dyDescent="0.25">
      <c r="A4573"/>
    </row>
    <row r="4574" spans="1:1" ht="12.6" x14ac:dyDescent="0.25">
      <c r="A4574"/>
    </row>
    <row r="4575" spans="1:1" ht="12.6" x14ac:dyDescent="0.25">
      <c r="A4575"/>
    </row>
    <row r="4576" spans="1:1" ht="12.6" x14ac:dyDescent="0.25">
      <c r="A4576"/>
    </row>
    <row r="4577" spans="1:1" ht="12.6" x14ac:dyDescent="0.25">
      <c r="A4577"/>
    </row>
    <row r="4578" spans="1:1" ht="12.6" x14ac:dyDescent="0.25">
      <c r="A4578"/>
    </row>
    <row r="4579" spans="1:1" ht="12.6" x14ac:dyDescent="0.25">
      <c r="A4579"/>
    </row>
    <row r="4580" spans="1:1" ht="12.6" x14ac:dyDescent="0.25">
      <c r="A4580"/>
    </row>
    <row r="4581" spans="1:1" ht="12.6" x14ac:dyDescent="0.25">
      <c r="A4581"/>
    </row>
    <row r="4582" spans="1:1" ht="12.6" x14ac:dyDescent="0.25">
      <c r="A4582"/>
    </row>
    <row r="4583" spans="1:1" ht="12.6" x14ac:dyDescent="0.25">
      <c r="A4583"/>
    </row>
    <row r="4584" spans="1:1" ht="12.6" x14ac:dyDescent="0.25">
      <c r="A4584"/>
    </row>
    <row r="4585" spans="1:1" ht="12.6" x14ac:dyDescent="0.25">
      <c r="A4585"/>
    </row>
    <row r="4586" spans="1:1" ht="12.6" x14ac:dyDescent="0.25">
      <c r="A4586"/>
    </row>
    <row r="4587" spans="1:1" ht="12.6" x14ac:dyDescent="0.25">
      <c r="A4587"/>
    </row>
    <row r="4588" spans="1:1" ht="12.6" x14ac:dyDescent="0.25">
      <c r="A4588"/>
    </row>
    <row r="4589" spans="1:1" ht="12.6" x14ac:dyDescent="0.25">
      <c r="A4589"/>
    </row>
    <row r="4590" spans="1:1" ht="12.6" x14ac:dyDescent="0.25">
      <c r="A4590"/>
    </row>
    <row r="4591" spans="1:1" ht="12.6" x14ac:dyDescent="0.25">
      <c r="A4591"/>
    </row>
    <row r="4592" spans="1:1" ht="12.6" x14ac:dyDescent="0.25">
      <c r="A4592"/>
    </row>
    <row r="4593" spans="1:1" ht="12.6" x14ac:dyDescent="0.25">
      <c r="A4593"/>
    </row>
    <row r="4594" spans="1:1" ht="12.6" x14ac:dyDescent="0.25">
      <c r="A4594"/>
    </row>
    <row r="4595" spans="1:1" ht="12.6" x14ac:dyDescent="0.25">
      <c r="A4595"/>
    </row>
    <row r="4596" spans="1:1" ht="12.6" x14ac:dyDescent="0.25">
      <c r="A4596"/>
    </row>
    <row r="4597" spans="1:1" ht="12.6" x14ac:dyDescent="0.25">
      <c r="A4597"/>
    </row>
    <row r="4598" spans="1:1" ht="12.6" x14ac:dyDescent="0.25">
      <c r="A4598"/>
    </row>
    <row r="4599" spans="1:1" ht="12.6" x14ac:dyDescent="0.25">
      <c r="A4599"/>
    </row>
    <row r="4600" spans="1:1" ht="12.6" x14ac:dyDescent="0.25">
      <c r="A4600"/>
    </row>
    <row r="4601" spans="1:1" ht="12.6" x14ac:dyDescent="0.25">
      <c r="A4601"/>
    </row>
    <row r="4602" spans="1:1" ht="12.6" x14ac:dyDescent="0.25">
      <c r="A4602"/>
    </row>
    <row r="4603" spans="1:1" ht="12.6" x14ac:dyDescent="0.25">
      <c r="A4603"/>
    </row>
    <row r="4604" spans="1:1" ht="12.6" x14ac:dyDescent="0.25">
      <c r="A4604"/>
    </row>
    <row r="4605" spans="1:1" ht="12.6" x14ac:dyDescent="0.25">
      <c r="A4605"/>
    </row>
    <row r="4606" spans="1:1" ht="12.6" x14ac:dyDescent="0.25">
      <c r="A4606"/>
    </row>
    <row r="4607" spans="1:1" ht="12.6" x14ac:dyDescent="0.25">
      <c r="A4607"/>
    </row>
    <row r="4608" spans="1:1" ht="12.6" x14ac:dyDescent="0.25">
      <c r="A4608"/>
    </row>
    <row r="4609" spans="1:1" ht="12.6" x14ac:dyDescent="0.25">
      <c r="A4609"/>
    </row>
    <row r="4610" spans="1:1" ht="12.6" x14ac:dyDescent="0.25">
      <c r="A4610"/>
    </row>
    <row r="4611" spans="1:1" ht="12.6" x14ac:dyDescent="0.25">
      <c r="A4611"/>
    </row>
    <row r="4612" spans="1:1" ht="12.6" x14ac:dyDescent="0.25">
      <c r="A4612"/>
    </row>
    <row r="4613" spans="1:1" ht="12.6" x14ac:dyDescent="0.25">
      <c r="A4613"/>
    </row>
    <row r="4614" spans="1:1" ht="12.6" x14ac:dyDescent="0.25">
      <c r="A4614"/>
    </row>
    <row r="4615" spans="1:1" ht="12.6" x14ac:dyDescent="0.25">
      <c r="A4615"/>
    </row>
    <row r="4616" spans="1:1" ht="12.6" x14ac:dyDescent="0.25">
      <c r="A4616"/>
    </row>
    <row r="4617" spans="1:1" ht="12.6" x14ac:dyDescent="0.25">
      <c r="A4617"/>
    </row>
    <row r="4618" spans="1:1" ht="12.6" x14ac:dyDescent="0.25">
      <c r="A4618"/>
    </row>
    <row r="4619" spans="1:1" ht="12.6" x14ac:dyDescent="0.25">
      <c r="A4619"/>
    </row>
    <row r="4620" spans="1:1" ht="12.6" x14ac:dyDescent="0.25">
      <c r="A4620"/>
    </row>
    <row r="4621" spans="1:1" ht="12.6" x14ac:dyDescent="0.25">
      <c r="A4621"/>
    </row>
    <row r="4622" spans="1:1" ht="12.6" x14ac:dyDescent="0.25">
      <c r="A4622"/>
    </row>
    <row r="4623" spans="1:1" ht="12.6" x14ac:dyDescent="0.25">
      <c r="A4623"/>
    </row>
    <row r="4624" spans="1:1" ht="12.6" x14ac:dyDescent="0.25">
      <c r="A4624"/>
    </row>
    <row r="4625" spans="1:1" ht="12.6" x14ac:dyDescent="0.25">
      <c r="A4625"/>
    </row>
    <row r="4626" spans="1:1" ht="12.6" x14ac:dyDescent="0.25">
      <c r="A4626"/>
    </row>
    <row r="4627" spans="1:1" ht="12.6" x14ac:dyDescent="0.25">
      <c r="A4627"/>
    </row>
    <row r="4628" spans="1:1" ht="12.6" x14ac:dyDescent="0.25">
      <c r="A4628"/>
    </row>
    <row r="4629" spans="1:1" ht="12.6" x14ac:dyDescent="0.25">
      <c r="A4629"/>
    </row>
    <row r="4630" spans="1:1" ht="12.6" x14ac:dyDescent="0.25">
      <c r="A4630"/>
    </row>
    <row r="4631" spans="1:1" ht="12.6" x14ac:dyDescent="0.25">
      <c r="A4631"/>
    </row>
    <row r="4632" spans="1:1" ht="12.6" x14ac:dyDescent="0.25">
      <c r="A4632"/>
    </row>
    <row r="4633" spans="1:1" ht="12.6" x14ac:dyDescent="0.25">
      <c r="A4633"/>
    </row>
    <row r="4634" spans="1:1" ht="12.6" x14ac:dyDescent="0.25">
      <c r="A4634"/>
    </row>
    <row r="4635" spans="1:1" ht="12.6" x14ac:dyDescent="0.25">
      <c r="A4635"/>
    </row>
    <row r="4636" spans="1:1" ht="12.6" x14ac:dyDescent="0.25">
      <c r="A4636"/>
    </row>
    <row r="4637" spans="1:1" ht="12.6" x14ac:dyDescent="0.25">
      <c r="A4637"/>
    </row>
    <row r="4638" spans="1:1" ht="12.6" x14ac:dyDescent="0.25">
      <c r="A4638"/>
    </row>
    <row r="4639" spans="1:1" ht="12.6" x14ac:dyDescent="0.25">
      <c r="A4639"/>
    </row>
    <row r="4640" spans="1:1" ht="12.6" x14ac:dyDescent="0.25">
      <c r="A4640"/>
    </row>
    <row r="4641" spans="1:1" ht="12.6" x14ac:dyDescent="0.25">
      <c r="A4641"/>
    </row>
    <row r="4642" spans="1:1" ht="12.6" x14ac:dyDescent="0.25">
      <c r="A4642"/>
    </row>
    <row r="4643" spans="1:1" ht="12.6" x14ac:dyDescent="0.25">
      <c r="A4643"/>
    </row>
    <row r="4644" spans="1:1" ht="12.6" x14ac:dyDescent="0.25">
      <c r="A4644"/>
    </row>
    <row r="4645" spans="1:1" ht="12.6" x14ac:dyDescent="0.25">
      <c r="A4645"/>
    </row>
    <row r="4646" spans="1:1" ht="12.6" x14ac:dyDescent="0.25">
      <c r="A4646"/>
    </row>
    <row r="4647" spans="1:1" ht="12.6" x14ac:dyDescent="0.25">
      <c r="A4647"/>
    </row>
    <row r="4648" spans="1:1" ht="12.6" x14ac:dyDescent="0.25">
      <c r="A4648"/>
    </row>
    <row r="4649" spans="1:1" ht="12.6" x14ac:dyDescent="0.25">
      <c r="A4649"/>
    </row>
    <row r="4650" spans="1:1" ht="12.6" x14ac:dyDescent="0.25">
      <c r="A4650"/>
    </row>
    <row r="4651" spans="1:1" ht="12.6" x14ac:dyDescent="0.25">
      <c r="A4651"/>
    </row>
    <row r="4652" spans="1:1" ht="12.6" x14ac:dyDescent="0.25">
      <c r="A4652"/>
    </row>
    <row r="4653" spans="1:1" ht="12.6" x14ac:dyDescent="0.25">
      <c r="A4653"/>
    </row>
    <row r="4654" spans="1:1" ht="12.6" x14ac:dyDescent="0.25">
      <c r="A4654"/>
    </row>
    <row r="4655" spans="1:1" ht="12.6" x14ac:dyDescent="0.25">
      <c r="A4655"/>
    </row>
    <row r="4656" spans="1:1" ht="12.6" x14ac:dyDescent="0.25">
      <c r="A4656"/>
    </row>
    <row r="4657" spans="1:1" ht="12.6" x14ac:dyDescent="0.25">
      <c r="A4657"/>
    </row>
    <row r="4658" spans="1:1" ht="12.6" x14ac:dyDescent="0.25">
      <c r="A4658"/>
    </row>
    <row r="4659" spans="1:1" ht="12.6" x14ac:dyDescent="0.25">
      <c r="A4659"/>
    </row>
    <row r="4660" spans="1:1" ht="12.6" x14ac:dyDescent="0.25">
      <c r="A4660"/>
    </row>
    <row r="4661" spans="1:1" ht="12.6" x14ac:dyDescent="0.25">
      <c r="A4661"/>
    </row>
    <row r="4662" spans="1:1" ht="12.6" x14ac:dyDescent="0.25">
      <c r="A4662"/>
    </row>
    <row r="4663" spans="1:1" ht="12.6" x14ac:dyDescent="0.25">
      <c r="A4663"/>
    </row>
    <row r="4664" spans="1:1" ht="12.6" x14ac:dyDescent="0.25">
      <c r="A4664"/>
    </row>
    <row r="4665" spans="1:1" ht="12.6" x14ac:dyDescent="0.25">
      <c r="A4665"/>
    </row>
    <row r="4666" spans="1:1" ht="12.6" x14ac:dyDescent="0.25">
      <c r="A4666"/>
    </row>
    <row r="4667" spans="1:1" ht="12.6" x14ac:dyDescent="0.25">
      <c r="A4667"/>
    </row>
    <row r="4668" spans="1:1" ht="12.6" x14ac:dyDescent="0.25">
      <c r="A4668"/>
    </row>
    <row r="4669" spans="1:1" ht="12.6" x14ac:dyDescent="0.25">
      <c r="A4669"/>
    </row>
    <row r="4670" spans="1:1" ht="12.6" x14ac:dyDescent="0.25">
      <c r="A4670"/>
    </row>
    <row r="4671" spans="1:1" ht="12.6" x14ac:dyDescent="0.25">
      <c r="A4671"/>
    </row>
    <row r="4672" spans="1:1" ht="12.6" x14ac:dyDescent="0.25">
      <c r="A4672"/>
    </row>
    <row r="4673" spans="1:1" ht="12.6" x14ac:dyDescent="0.25">
      <c r="A4673"/>
    </row>
    <row r="4674" spans="1:1" ht="12.6" x14ac:dyDescent="0.25">
      <c r="A4674"/>
    </row>
    <row r="4675" spans="1:1" ht="12.6" x14ac:dyDescent="0.25">
      <c r="A4675"/>
    </row>
    <row r="4676" spans="1:1" ht="12.6" x14ac:dyDescent="0.25">
      <c r="A4676"/>
    </row>
    <row r="4677" spans="1:1" ht="12.6" x14ac:dyDescent="0.25">
      <c r="A4677"/>
    </row>
    <row r="4678" spans="1:1" ht="12.6" x14ac:dyDescent="0.25">
      <c r="A4678"/>
    </row>
    <row r="4679" spans="1:1" ht="12.6" x14ac:dyDescent="0.25">
      <c r="A4679"/>
    </row>
    <row r="4680" spans="1:1" ht="12.6" x14ac:dyDescent="0.25">
      <c r="A4680"/>
    </row>
    <row r="4681" spans="1:1" ht="12.6" x14ac:dyDescent="0.25">
      <c r="A4681"/>
    </row>
    <row r="4682" spans="1:1" ht="12.6" x14ac:dyDescent="0.25">
      <c r="A4682"/>
    </row>
    <row r="4683" spans="1:1" ht="12.6" x14ac:dyDescent="0.25">
      <c r="A4683"/>
    </row>
    <row r="4684" spans="1:1" ht="12.6" x14ac:dyDescent="0.25">
      <c r="A4684"/>
    </row>
    <row r="4685" spans="1:1" ht="12.6" x14ac:dyDescent="0.25">
      <c r="A4685"/>
    </row>
    <row r="4686" spans="1:1" ht="12.6" x14ac:dyDescent="0.25">
      <c r="A4686"/>
    </row>
    <row r="4687" spans="1:1" ht="12.6" x14ac:dyDescent="0.25">
      <c r="A4687"/>
    </row>
    <row r="4688" spans="1:1" ht="12.6" x14ac:dyDescent="0.25">
      <c r="A4688"/>
    </row>
    <row r="4689" spans="1:1" ht="12.6" x14ac:dyDescent="0.25">
      <c r="A4689"/>
    </row>
    <row r="4690" spans="1:1" ht="12.6" x14ac:dyDescent="0.25">
      <c r="A4690"/>
    </row>
    <row r="4691" spans="1:1" ht="12.6" x14ac:dyDescent="0.25">
      <c r="A4691"/>
    </row>
    <row r="4692" spans="1:1" ht="12.6" x14ac:dyDescent="0.25">
      <c r="A4692"/>
    </row>
    <row r="4693" spans="1:1" ht="12.6" x14ac:dyDescent="0.25">
      <c r="A4693"/>
    </row>
    <row r="4694" spans="1:1" ht="12.6" x14ac:dyDescent="0.25">
      <c r="A4694"/>
    </row>
    <row r="4695" spans="1:1" ht="12.6" x14ac:dyDescent="0.25">
      <c r="A4695"/>
    </row>
    <row r="4696" spans="1:1" ht="12.6" x14ac:dyDescent="0.25">
      <c r="A4696"/>
    </row>
    <row r="4697" spans="1:1" ht="12.6" x14ac:dyDescent="0.25">
      <c r="A4697"/>
    </row>
    <row r="4698" spans="1:1" ht="12.6" x14ac:dyDescent="0.25">
      <c r="A4698"/>
    </row>
    <row r="4699" spans="1:1" ht="12.6" x14ac:dyDescent="0.25">
      <c r="A4699"/>
    </row>
    <row r="4700" spans="1:1" ht="12.6" x14ac:dyDescent="0.25">
      <c r="A4700"/>
    </row>
    <row r="4701" spans="1:1" ht="12.6" x14ac:dyDescent="0.25">
      <c r="A4701"/>
    </row>
    <row r="4702" spans="1:1" ht="12.6" x14ac:dyDescent="0.25">
      <c r="A4702"/>
    </row>
    <row r="4703" spans="1:1" ht="12.6" x14ac:dyDescent="0.25">
      <c r="A4703"/>
    </row>
    <row r="4704" spans="1:1" ht="12.6" x14ac:dyDescent="0.25">
      <c r="A4704"/>
    </row>
    <row r="4705" spans="1:1" ht="12.6" x14ac:dyDescent="0.25">
      <c r="A4705"/>
    </row>
    <row r="4706" spans="1:1" ht="12.6" x14ac:dyDescent="0.25">
      <c r="A4706"/>
    </row>
    <row r="4707" spans="1:1" ht="12.6" x14ac:dyDescent="0.25">
      <c r="A4707"/>
    </row>
    <row r="4708" spans="1:1" ht="12.6" x14ac:dyDescent="0.25">
      <c r="A4708"/>
    </row>
    <row r="4709" spans="1:1" ht="12.6" x14ac:dyDescent="0.25">
      <c r="A4709"/>
    </row>
    <row r="4710" spans="1:1" ht="12.6" x14ac:dyDescent="0.25">
      <c r="A4710"/>
    </row>
    <row r="4711" spans="1:1" ht="12.6" x14ac:dyDescent="0.25">
      <c r="A4711"/>
    </row>
    <row r="4712" spans="1:1" ht="12.6" x14ac:dyDescent="0.25">
      <c r="A4712"/>
    </row>
    <row r="4713" spans="1:1" ht="12.6" x14ac:dyDescent="0.25">
      <c r="A4713"/>
    </row>
    <row r="4714" spans="1:1" ht="12.6" x14ac:dyDescent="0.25">
      <c r="A4714"/>
    </row>
    <row r="4715" spans="1:1" ht="12.6" x14ac:dyDescent="0.25">
      <c r="A4715"/>
    </row>
    <row r="4716" spans="1:1" ht="12.6" x14ac:dyDescent="0.25">
      <c r="A4716"/>
    </row>
    <row r="4717" spans="1:1" ht="12.6" x14ac:dyDescent="0.25">
      <c r="A4717"/>
    </row>
    <row r="4718" spans="1:1" ht="12.6" x14ac:dyDescent="0.25">
      <c r="A4718"/>
    </row>
    <row r="4719" spans="1:1" ht="12.6" x14ac:dyDescent="0.25">
      <c r="A4719"/>
    </row>
    <row r="4720" spans="1:1" ht="12.6" x14ac:dyDescent="0.25">
      <c r="A4720"/>
    </row>
    <row r="4721" spans="1:1" ht="12.6" x14ac:dyDescent="0.25">
      <c r="A4721"/>
    </row>
    <row r="4722" spans="1:1" ht="12.6" x14ac:dyDescent="0.25">
      <c r="A4722"/>
    </row>
    <row r="4723" spans="1:1" ht="12.6" x14ac:dyDescent="0.25">
      <c r="A4723"/>
    </row>
    <row r="4724" spans="1:1" ht="12.6" x14ac:dyDescent="0.25">
      <c r="A4724"/>
    </row>
    <row r="4725" spans="1:1" ht="12.6" x14ac:dyDescent="0.25">
      <c r="A4725"/>
    </row>
    <row r="4726" spans="1:1" ht="12.6" x14ac:dyDescent="0.25">
      <c r="A4726"/>
    </row>
    <row r="4727" spans="1:1" ht="12.6" x14ac:dyDescent="0.25">
      <c r="A4727"/>
    </row>
    <row r="4728" spans="1:1" ht="12.6" x14ac:dyDescent="0.25">
      <c r="A4728"/>
    </row>
    <row r="4729" spans="1:1" ht="12.6" x14ac:dyDescent="0.25">
      <c r="A4729"/>
    </row>
    <row r="4730" spans="1:1" ht="12.6" x14ac:dyDescent="0.25">
      <c r="A4730"/>
    </row>
    <row r="4731" spans="1:1" ht="12.6" x14ac:dyDescent="0.25">
      <c r="A4731"/>
    </row>
    <row r="4732" spans="1:1" ht="12.6" x14ac:dyDescent="0.25">
      <c r="A4732"/>
    </row>
    <row r="4733" spans="1:1" ht="12.6" x14ac:dyDescent="0.25">
      <c r="A4733"/>
    </row>
    <row r="4734" spans="1:1" ht="12.6" x14ac:dyDescent="0.25">
      <c r="A4734"/>
    </row>
    <row r="4735" spans="1:1" ht="12.6" x14ac:dyDescent="0.25">
      <c r="A4735"/>
    </row>
    <row r="4736" spans="1:1" ht="12.6" x14ac:dyDescent="0.25">
      <c r="A4736"/>
    </row>
    <row r="4737" spans="1:1" ht="12.6" x14ac:dyDescent="0.25">
      <c r="A4737"/>
    </row>
    <row r="4738" spans="1:1" ht="12.6" x14ac:dyDescent="0.25">
      <c r="A4738"/>
    </row>
    <row r="4739" spans="1:1" ht="12.6" x14ac:dyDescent="0.25">
      <c r="A4739"/>
    </row>
    <row r="4740" spans="1:1" ht="12.6" x14ac:dyDescent="0.25">
      <c r="A4740"/>
    </row>
    <row r="4741" spans="1:1" ht="12.6" x14ac:dyDescent="0.25">
      <c r="A4741"/>
    </row>
    <row r="4742" spans="1:1" ht="12.6" x14ac:dyDescent="0.25">
      <c r="A4742"/>
    </row>
    <row r="4743" spans="1:1" ht="12.6" x14ac:dyDescent="0.25">
      <c r="A4743"/>
    </row>
    <row r="4744" spans="1:1" ht="12.6" x14ac:dyDescent="0.25">
      <c r="A4744"/>
    </row>
    <row r="4745" spans="1:1" ht="12.6" x14ac:dyDescent="0.25">
      <c r="A4745"/>
    </row>
    <row r="4746" spans="1:1" ht="12.6" x14ac:dyDescent="0.25">
      <c r="A4746"/>
    </row>
    <row r="4747" spans="1:1" ht="12.6" x14ac:dyDescent="0.25">
      <c r="A4747"/>
    </row>
    <row r="4748" spans="1:1" ht="12.6" x14ac:dyDescent="0.25">
      <c r="A4748"/>
    </row>
    <row r="4749" spans="1:1" ht="12.6" x14ac:dyDescent="0.25">
      <c r="A4749"/>
    </row>
    <row r="4750" spans="1:1" ht="12.6" x14ac:dyDescent="0.25">
      <c r="A4750"/>
    </row>
    <row r="4751" spans="1:1" ht="12.6" x14ac:dyDescent="0.25">
      <c r="A4751"/>
    </row>
    <row r="4752" spans="1:1" ht="12.6" x14ac:dyDescent="0.25">
      <c r="A4752"/>
    </row>
    <row r="4753" spans="1:1" ht="12.6" x14ac:dyDescent="0.25">
      <c r="A4753"/>
    </row>
    <row r="4754" spans="1:1" ht="12.6" x14ac:dyDescent="0.25">
      <c r="A4754"/>
    </row>
    <row r="4755" spans="1:1" ht="12.6" x14ac:dyDescent="0.25">
      <c r="A4755"/>
    </row>
    <row r="4756" spans="1:1" ht="12.6" x14ac:dyDescent="0.25">
      <c r="A4756"/>
    </row>
    <row r="4757" spans="1:1" ht="12.6" x14ac:dyDescent="0.25">
      <c r="A4757"/>
    </row>
    <row r="4758" spans="1:1" ht="12.6" x14ac:dyDescent="0.25">
      <c r="A4758"/>
    </row>
    <row r="4759" spans="1:1" ht="12.6" x14ac:dyDescent="0.25">
      <c r="A4759"/>
    </row>
    <row r="4760" spans="1:1" ht="12.6" x14ac:dyDescent="0.25">
      <c r="A4760"/>
    </row>
    <row r="4761" spans="1:1" ht="12.6" x14ac:dyDescent="0.25">
      <c r="A4761"/>
    </row>
    <row r="4762" spans="1:1" ht="12.6" x14ac:dyDescent="0.25">
      <c r="A4762"/>
    </row>
    <row r="4763" spans="1:1" ht="12.6" x14ac:dyDescent="0.25">
      <c r="A4763"/>
    </row>
    <row r="4764" spans="1:1" ht="12.6" x14ac:dyDescent="0.25">
      <c r="A4764"/>
    </row>
    <row r="4765" spans="1:1" ht="12.6" x14ac:dyDescent="0.25">
      <c r="A4765"/>
    </row>
    <row r="4766" spans="1:1" ht="12.6" x14ac:dyDescent="0.25">
      <c r="A4766"/>
    </row>
    <row r="4767" spans="1:1" ht="12.6" x14ac:dyDescent="0.25">
      <c r="A4767"/>
    </row>
    <row r="4768" spans="1:1" ht="12.6" x14ac:dyDescent="0.25">
      <c r="A4768"/>
    </row>
    <row r="4769" spans="1:1" ht="12.6" x14ac:dyDescent="0.25">
      <c r="A4769"/>
    </row>
    <row r="4770" spans="1:1" ht="12.6" x14ac:dyDescent="0.25">
      <c r="A4770"/>
    </row>
    <row r="4771" spans="1:1" ht="12.6" x14ac:dyDescent="0.25">
      <c r="A4771"/>
    </row>
    <row r="4772" spans="1:1" ht="12.6" x14ac:dyDescent="0.25">
      <c r="A4772"/>
    </row>
    <row r="4773" spans="1:1" ht="12.6" x14ac:dyDescent="0.25">
      <c r="A4773"/>
    </row>
    <row r="4774" spans="1:1" ht="12.6" x14ac:dyDescent="0.25">
      <c r="A4774"/>
    </row>
    <row r="4775" spans="1:1" ht="12.6" x14ac:dyDescent="0.25">
      <c r="A4775"/>
    </row>
    <row r="4776" spans="1:1" ht="12.6" x14ac:dyDescent="0.25">
      <c r="A4776"/>
    </row>
    <row r="4777" spans="1:1" ht="12.6" x14ac:dyDescent="0.25">
      <c r="A4777"/>
    </row>
    <row r="4778" spans="1:1" ht="12.6" x14ac:dyDescent="0.25">
      <c r="A4778"/>
    </row>
    <row r="4779" spans="1:1" ht="12.6" x14ac:dyDescent="0.25">
      <c r="A4779"/>
    </row>
    <row r="4780" spans="1:1" ht="12.6" x14ac:dyDescent="0.25">
      <c r="A4780"/>
    </row>
    <row r="4781" spans="1:1" ht="12.6" x14ac:dyDescent="0.25">
      <c r="A4781"/>
    </row>
    <row r="4782" spans="1:1" ht="12.6" x14ac:dyDescent="0.25">
      <c r="A4782"/>
    </row>
    <row r="4783" spans="1:1" ht="12.6" x14ac:dyDescent="0.25">
      <c r="A4783"/>
    </row>
    <row r="4784" spans="1:1" ht="12.6" x14ac:dyDescent="0.25">
      <c r="A4784"/>
    </row>
    <row r="4785" spans="1:1" ht="12.6" x14ac:dyDescent="0.25">
      <c r="A4785"/>
    </row>
    <row r="4786" spans="1:1" ht="12.6" x14ac:dyDescent="0.25">
      <c r="A4786"/>
    </row>
    <row r="4787" spans="1:1" ht="12.6" x14ac:dyDescent="0.25">
      <c r="A4787"/>
    </row>
    <row r="4788" spans="1:1" ht="12.6" x14ac:dyDescent="0.25">
      <c r="A4788"/>
    </row>
    <row r="4789" spans="1:1" ht="12.6" x14ac:dyDescent="0.25">
      <c r="A4789"/>
    </row>
    <row r="4790" spans="1:1" ht="12.6" x14ac:dyDescent="0.25">
      <c r="A4790"/>
    </row>
    <row r="4791" spans="1:1" ht="12.6" x14ac:dyDescent="0.25">
      <c r="A4791"/>
    </row>
    <row r="4792" spans="1:1" ht="12.6" x14ac:dyDescent="0.25">
      <c r="A4792"/>
    </row>
    <row r="4793" spans="1:1" ht="12.6" x14ac:dyDescent="0.25">
      <c r="A4793"/>
    </row>
    <row r="4794" spans="1:1" ht="12.6" x14ac:dyDescent="0.25">
      <c r="A4794"/>
    </row>
    <row r="4795" spans="1:1" ht="12.6" x14ac:dyDescent="0.25">
      <c r="A4795"/>
    </row>
    <row r="4796" spans="1:1" ht="12.6" x14ac:dyDescent="0.25">
      <c r="A4796"/>
    </row>
    <row r="4797" spans="1:1" ht="12.6" x14ac:dyDescent="0.25">
      <c r="A4797"/>
    </row>
    <row r="4798" spans="1:1" ht="12.6" x14ac:dyDescent="0.25">
      <c r="A4798"/>
    </row>
    <row r="4799" spans="1:1" ht="12.6" x14ac:dyDescent="0.25">
      <c r="A4799"/>
    </row>
    <row r="4800" spans="1:1" ht="12.6" x14ac:dyDescent="0.25">
      <c r="A4800"/>
    </row>
    <row r="4801" spans="1:1" ht="12.6" x14ac:dyDescent="0.25">
      <c r="A4801"/>
    </row>
    <row r="4802" spans="1:1" ht="12.6" x14ac:dyDescent="0.25">
      <c r="A4802"/>
    </row>
    <row r="4803" spans="1:1" ht="12.6" x14ac:dyDescent="0.25">
      <c r="A4803"/>
    </row>
    <row r="4804" spans="1:1" ht="12.6" x14ac:dyDescent="0.25">
      <c r="A4804"/>
    </row>
    <row r="4805" spans="1:1" ht="12.6" x14ac:dyDescent="0.25">
      <c r="A4805"/>
    </row>
    <row r="4806" spans="1:1" ht="12.6" x14ac:dyDescent="0.25">
      <c r="A4806"/>
    </row>
    <row r="4807" spans="1:1" ht="12.6" x14ac:dyDescent="0.25">
      <c r="A4807"/>
    </row>
    <row r="4808" spans="1:1" ht="12.6" x14ac:dyDescent="0.25">
      <c r="A4808"/>
    </row>
    <row r="4809" spans="1:1" ht="12.6" x14ac:dyDescent="0.25">
      <c r="A4809"/>
    </row>
    <row r="4810" spans="1:1" ht="12.6" x14ac:dyDescent="0.25">
      <c r="A4810"/>
    </row>
    <row r="4811" spans="1:1" ht="12.6" x14ac:dyDescent="0.25">
      <c r="A4811"/>
    </row>
    <row r="4812" spans="1:1" ht="12.6" x14ac:dyDescent="0.25">
      <c r="A4812"/>
    </row>
    <row r="4813" spans="1:1" ht="12.6" x14ac:dyDescent="0.25">
      <c r="A4813"/>
    </row>
    <row r="4814" spans="1:1" ht="12.6" x14ac:dyDescent="0.25">
      <c r="A4814"/>
    </row>
    <row r="4815" spans="1:1" ht="12.6" x14ac:dyDescent="0.25">
      <c r="A4815"/>
    </row>
    <row r="4816" spans="1:1" ht="12.6" x14ac:dyDescent="0.25">
      <c r="A4816"/>
    </row>
    <row r="4817" spans="1:1" ht="12.6" x14ac:dyDescent="0.25">
      <c r="A4817"/>
    </row>
    <row r="4818" spans="1:1" ht="12.6" x14ac:dyDescent="0.25">
      <c r="A4818"/>
    </row>
    <row r="4819" spans="1:1" ht="12.6" x14ac:dyDescent="0.25">
      <c r="A4819"/>
    </row>
    <row r="4820" spans="1:1" ht="12.6" x14ac:dyDescent="0.25">
      <c r="A4820"/>
    </row>
    <row r="4821" spans="1:1" ht="12.6" x14ac:dyDescent="0.25">
      <c r="A4821"/>
    </row>
    <row r="4822" spans="1:1" ht="12.6" x14ac:dyDescent="0.25">
      <c r="A4822"/>
    </row>
    <row r="4823" spans="1:1" ht="12.6" x14ac:dyDescent="0.25">
      <c r="A4823"/>
    </row>
    <row r="4824" spans="1:1" ht="12.6" x14ac:dyDescent="0.25">
      <c r="A4824"/>
    </row>
    <row r="4825" spans="1:1" ht="12.6" x14ac:dyDescent="0.25">
      <c r="A4825"/>
    </row>
    <row r="4826" spans="1:1" ht="12.6" x14ac:dyDescent="0.25">
      <c r="A4826"/>
    </row>
    <row r="4827" spans="1:1" ht="12.6" x14ac:dyDescent="0.25">
      <c r="A4827"/>
    </row>
    <row r="4828" spans="1:1" ht="12.6" x14ac:dyDescent="0.25">
      <c r="A4828"/>
    </row>
    <row r="4829" spans="1:1" ht="12.6" x14ac:dyDescent="0.25">
      <c r="A4829"/>
    </row>
    <row r="4830" spans="1:1" ht="12.6" x14ac:dyDescent="0.25">
      <c r="A4830"/>
    </row>
    <row r="4831" spans="1:1" ht="12.6" x14ac:dyDescent="0.25">
      <c r="A4831"/>
    </row>
    <row r="4832" spans="1:1" ht="12.6" x14ac:dyDescent="0.25">
      <c r="A4832"/>
    </row>
    <row r="4833" spans="1:1" ht="12.6" x14ac:dyDescent="0.25">
      <c r="A4833"/>
    </row>
    <row r="4834" spans="1:1" ht="12.6" x14ac:dyDescent="0.25">
      <c r="A4834"/>
    </row>
    <row r="4835" spans="1:1" ht="12.6" x14ac:dyDescent="0.25">
      <c r="A4835"/>
    </row>
    <row r="4836" spans="1:1" ht="12.6" x14ac:dyDescent="0.25">
      <c r="A4836"/>
    </row>
    <row r="4837" spans="1:1" ht="12.6" x14ac:dyDescent="0.25">
      <c r="A4837"/>
    </row>
    <row r="4838" spans="1:1" ht="12.6" x14ac:dyDescent="0.25">
      <c r="A4838"/>
    </row>
    <row r="4839" spans="1:1" ht="12.6" x14ac:dyDescent="0.25">
      <c r="A4839"/>
    </row>
    <row r="4840" spans="1:1" ht="12.6" x14ac:dyDescent="0.25">
      <c r="A4840"/>
    </row>
    <row r="4841" spans="1:1" ht="12.6" x14ac:dyDescent="0.25">
      <c r="A4841"/>
    </row>
    <row r="4842" spans="1:1" ht="12.6" x14ac:dyDescent="0.25">
      <c r="A4842"/>
    </row>
    <row r="4843" spans="1:1" ht="12.6" x14ac:dyDescent="0.25">
      <c r="A4843"/>
    </row>
    <row r="4844" spans="1:1" ht="12.6" x14ac:dyDescent="0.25">
      <c r="A4844"/>
    </row>
    <row r="4845" spans="1:1" ht="12.6" x14ac:dyDescent="0.25">
      <c r="A4845"/>
    </row>
    <row r="4846" spans="1:1" ht="12.6" x14ac:dyDescent="0.25">
      <c r="A4846"/>
    </row>
    <row r="4847" spans="1:1" ht="12.6" x14ac:dyDescent="0.25">
      <c r="A4847"/>
    </row>
    <row r="4848" spans="1:1" ht="12.6" x14ac:dyDescent="0.25">
      <c r="A4848"/>
    </row>
    <row r="4849" spans="1:1" ht="12.6" x14ac:dyDescent="0.25">
      <c r="A4849"/>
    </row>
    <row r="4850" spans="1:1" ht="12.6" x14ac:dyDescent="0.25">
      <c r="A4850"/>
    </row>
    <row r="4851" spans="1:1" ht="12.6" x14ac:dyDescent="0.25">
      <c r="A4851"/>
    </row>
    <row r="4852" spans="1:1" ht="12.6" x14ac:dyDescent="0.25">
      <c r="A4852"/>
    </row>
    <row r="4853" spans="1:1" ht="12.6" x14ac:dyDescent="0.25">
      <c r="A4853"/>
    </row>
    <row r="4854" spans="1:1" ht="12.6" x14ac:dyDescent="0.25">
      <c r="A4854"/>
    </row>
    <row r="4855" spans="1:1" ht="12.6" x14ac:dyDescent="0.25">
      <c r="A4855"/>
    </row>
    <row r="4856" spans="1:1" ht="12.6" x14ac:dyDescent="0.25">
      <c r="A4856"/>
    </row>
    <row r="4857" spans="1:1" ht="12.6" x14ac:dyDescent="0.25">
      <c r="A4857"/>
    </row>
    <row r="4858" spans="1:1" ht="12.6" x14ac:dyDescent="0.25">
      <c r="A4858"/>
    </row>
    <row r="4859" spans="1:1" ht="12.6" x14ac:dyDescent="0.25">
      <c r="A4859"/>
    </row>
    <row r="4860" spans="1:1" ht="12.6" x14ac:dyDescent="0.25">
      <c r="A4860"/>
    </row>
    <row r="4861" spans="1:1" ht="12.6" x14ac:dyDescent="0.25">
      <c r="A4861"/>
    </row>
    <row r="4862" spans="1:1" ht="12.6" x14ac:dyDescent="0.25">
      <c r="A4862"/>
    </row>
    <row r="4863" spans="1:1" ht="12.6" x14ac:dyDescent="0.25">
      <c r="A4863"/>
    </row>
    <row r="4864" spans="1:1" ht="12.6" x14ac:dyDescent="0.25">
      <c r="A4864"/>
    </row>
    <row r="4865" spans="1:1" ht="12.6" x14ac:dyDescent="0.25">
      <c r="A4865"/>
    </row>
    <row r="4866" spans="1:1" ht="12.6" x14ac:dyDescent="0.25">
      <c r="A4866"/>
    </row>
    <row r="4867" spans="1:1" ht="12.6" x14ac:dyDescent="0.25">
      <c r="A4867"/>
    </row>
    <row r="4868" spans="1:1" ht="12.6" x14ac:dyDescent="0.25">
      <c r="A4868"/>
    </row>
    <row r="4869" spans="1:1" ht="12.6" x14ac:dyDescent="0.25">
      <c r="A4869"/>
    </row>
    <row r="4870" spans="1:1" ht="12.6" x14ac:dyDescent="0.25">
      <c r="A4870"/>
    </row>
    <row r="4871" spans="1:1" ht="12.6" x14ac:dyDescent="0.25">
      <c r="A4871"/>
    </row>
    <row r="4872" spans="1:1" ht="12.6" x14ac:dyDescent="0.25">
      <c r="A4872"/>
    </row>
    <row r="4873" spans="1:1" ht="12.6" x14ac:dyDescent="0.25">
      <c r="A4873"/>
    </row>
    <row r="4874" spans="1:1" ht="12.6" x14ac:dyDescent="0.25">
      <c r="A4874"/>
    </row>
    <row r="4875" spans="1:1" ht="12.6" x14ac:dyDescent="0.25">
      <c r="A4875"/>
    </row>
    <row r="4876" spans="1:1" ht="12.6" x14ac:dyDescent="0.25">
      <c r="A4876"/>
    </row>
    <row r="4877" spans="1:1" ht="12.6" x14ac:dyDescent="0.25">
      <c r="A4877"/>
    </row>
    <row r="4878" spans="1:1" ht="12.6" x14ac:dyDescent="0.25">
      <c r="A4878"/>
    </row>
    <row r="4879" spans="1:1" ht="12.6" x14ac:dyDescent="0.25">
      <c r="A4879"/>
    </row>
    <row r="4880" spans="1:1" ht="12.6" x14ac:dyDescent="0.25">
      <c r="A4880"/>
    </row>
    <row r="4881" spans="1:1" ht="12.6" x14ac:dyDescent="0.25">
      <c r="A4881"/>
    </row>
    <row r="4882" spans="1:1" ht="12.6" x14ac:dyDescent="0.25">
      <c r="A4882"/>
    </row>
    <row r="4883" spans="1:1" ht="12.6" x14ac:dyDescent="0.25">
      <c r="A4883"/>
    </row>
    <row r="4884" spans="1:1" ht="12.6" x14ac:dyDescent="0.25">
      <c r="A4884"/>
    </row>
    <row r="4885" spans="1:1" ht="12.6" x14ac:dyDescent="0.25">
      <c r="A4885"/>
    </row>
    <row r="4886" spans="1:1" ht="12.6" x14ac:dyDescent="0.25">
      <c r="A4886"/>
    </row>
    <row r="4887" spans="1:1" ht="12.6" x14ac:dyDescent="0.25">
      <c r="A4887"/>
    </row>
    <row r="4888" spans="1:1" ht="12.6" x14ac:dyDescent="0.25">
      <c r="A4888"/>
    </row>
    <row r="4889" spans="1:1" ht="12.6" x14ac:dyDescent="0.25">
      <c r="A4889"/>
    </row>
    <row r="4890" spans="1:1" ht="12.6" x14ac:dyDescent="0.25">
      <c r="A4890"/>
    </row>
    <row r="4891" spans="1:1" ht="12.6" x14ac:dyDescent="0.25">
      <c r="A4891"/>
    </row>
    <row r="4892" spans="1:1" ht="12.6" x14ac:dyDescent="0.25">
      <c r="A4892"/>
    </row>
    <row r="4893" spans="1:1" ht="12.6" x14ac:dyDescent="0.25">
      <c r="A4893"/>
    </row>
    <row r="4894" spans="1:1" ht="12.6" x14ac:dyDescent="0.25">
      <c r="A4894"/>
    </row>
    <row r="4895" spans="1:1" ht="12.6" x14ac:dyDescent="0.25">
      <c r="A4895"/>
    </row>
    <row r="4896" spans="1:1" ht="12.6" x14ac:dyDescent="0.25">
      <c r="A4896"/>
    </row>
    <row r="4897" spans="1:1" ht="12.6" x14ac:dyDescent="0.25">
      <c r="A4897"/>
    </row>
    <row r="4898" spans="1:1" ht="12.6" x14ac:dyDescent="0.25">
      <c r="A4898"/>
    </row>
    <row r="4899" spans="1:1" ht="12.6" x14ac:dyDescent="0.25">
      <c r="A4899"/>
    </row>
    <row r="4900" spans="1:1" ht="12.6" x14ac:dyDescent="0.25">
      <c r="A4900"/>
    </row>
    <row r="4901" spans="1:1" ht="12.6" x14ac:dyDescent="0.25">
      <c r="A4901"/>
    </row>
    <row r="4902" spans="1:1" ht="12.6" x14ac:dyDescent="0.25">
      <c r="A4902"/>
    </row>
    <row r="4903" spans="1:1" ht="12.6" x14ac:dyDescent="0.25">
      <c r="A4903"/>
    </row>
    <row r="4904" spans="1:1" ht="12.6" x14ac:dyDescent="0.25">
      <c r="A4904"/>
    </row>
    <row r="4905" spans="1:1" ht="12.6" x14ac:dyDescent="0.25">
      <c r="A4905"/>
    </row>
    <row r="4906" spans="1:1" ht="12.6" x14ac:dyDescent="0.25">
      <c r="A4906"/>
    </row>
    <row r="4907" spans="1:1" ht="12.6" x14ac:dyDescent="0.25">
      <c r="A4907"/>
    </row>
    <row r="4908" spans="1:1" ht="12.6" x14ac:dyDescent="0.25">
      <c r="A4908"/>
    </row>
    <row r="4909" spans="1:1" ht="12.6" x14ac:dyDescent="0.25">
      <c r="A4909"/>
    </row>
    <row r="4910" spans="1:1" ht="12.6" x14ac:dyDescent="0.25">
      <c r="A4910"/>
    </row>
    <row r="4911" spans="1:1" ht="12.6" x14ac:dyDescent="0.25">
      <c r="A4911"/>
    </row>
    <row r="4912" spans="1:1" ht="12.6" x14ac:dyDescent="0.25">
      <c r="A4912"/>
    </row>
    <row r="4913" spans="1:1" ht="12.6" x14ac:dyDescent="0.25">
      <c r="A4913"/>
    </row>
    <row r="4914" spans="1:1" ht="12.6" x14ac:dyDescent="0.25">
      <c r="A4914"/>
    </row>
    <row r="4915" spans="1:1" ht="12.6" x14ac:dyDescent="0.25">
      <c r="A4915"/>
    </row>
    <row r="4916" spans="1:1" ht="12.6" x14ac:dyDescent="0.25">
      <c r="A4916"/>
    </row>
    <row r="4917" spans="1:1" ht="12.6" x14ac:dyDescent="0.25">
      <c r="A4917"/>
    </row>
    <row r="4918" spans="1:1" ht="12.6" x14ac:dyDescent="0.25">
      <c r="A4918"/>
    </row>
    <row r="4919" spans="1:1" ht="12.6" x14ac:dyDescent="0.25">
      <c r="A4919"/>
    </row>
    <row r="4920" spans="1:1" ht="12.6" x14ac:dyDescent="0.25">
      <c r="A4920"/>
    </row>
    <row r="4921" spans="1:1" ht="12.6" x14ac:dyDescent="0.25">
      <c r="A4921"/>
    </row>
    <row r="4922" spans="1:1" ht="12.6" x14ac:dyDescent="0.25">
      <c r="A4922"/>
    </row>
    <row r="4923" spans="1:1" ht="12.6" x14ac:dyDescent="0.25">
      <c r="A4923"/>
    </row>
    <row r="4924" spans="1:1" ht="12.6" x14ac:dyDescent="0.25">
      <c r="A4924"/>
    </row>
    <row r="4925" spans="1:1" ht="12.6" x14ac:dyDescent="0.25">
      <c r="A4925"/>
    </row>
    <row r="4926" spans="1:1" ht="12.6" x14ac:dyDescent="0.25">
      <c r="A4926"/>
    </row>
    <row r="4927" spans="1:1" ht="12.6" x14ac:dyDescent="0.25">
      <c r="A4927"/>
    </row>
    <row r="4928" spans="1:1" ht="12.6" x14ac:dyDescent="0.25">
      <c r="A4928"/>
    </row>
    <row r="4929" spans="1:1" ht="12.6" x14ac:dyDescent="0.25">
      <c r="A4929"/>
    </row>
    <row r="4930" spans="1:1" ht="12.6" x14ac:dyDescent="0.25">
      <c r="A4930"/>
    </row>
    <row r="4931" spans="1:1" ht="12.6" x14ac:dyDescent="0.25">
      <c r="A4931"/>
    </row>
    <row r="4932" spans="1:1" ht="12.6" x14ac:dyDescent="0.25">
      <c r="A4932"/>
    </row>
    <row r="4933" spans="1:1" ht="12.6" x14ac:dyDescent="0.25">
      <c r="A4933"/>
    </row>
    <row r="4934" spans="1:1" ht="12.6" x14ac:dyDescent="0.25">
      <c r="A4934"/>
    </row>
    <row r="4935" spans="1:1" ht="12.6" x14ac:dyDescent="0.25">
      <c r="A4935"/>
    </row>
    <row r="4936" spans="1:1" ht="12.6" x14ac:dyDescent="0.25">
      <c r="A4936"/>
    </row>
    <row r="4937" spans="1:1" ht="12.6" x14ac:dyDescent="0.25">
      <c r="A4937"/>
    </row>
    <row r="4938" spans="1:1" ht="12.6" x14ac:dyDescent="0.25">
      <c r="A4938"/>
    </row>
    <row r="4939" spans="1:1" ht="12.6" x14ac:dyDescent="0.25">
      <c r="A4939"/>
    </row>
    <row r="4940" spans="1:1" ht="12.6" x14ac:dyDescent="0.25">
      <c r="A4940"/>
    </row>
    <row r="4941" spans="1:1" ht="12.6" x14ac:dyDescent="0.25">
      <c r="A4941"/>
    </row>
    <row r="4942" spans="1:1" ht="12.6" x14ac:dyDescent="0.25">
      <c r="A4942"/>
    </row>
    <row r="4943" spans="1:1" ht="12.6" x14ac:dyDescent="0.25">
      <c r="A4943"/>
    </row>
    <row r="4944" spans="1:1" ht="12.6" x14ac:dyDescent="0.25">
      <c r="A4944"/>
    </row>
    <row r="4945" spans="1:1" ht="12.6" x14ac:dyDescent="0.25">
      <c r="A4945"/>
    </row>
    <row r="4946" spans="1:1" ht="12.6" x14ac:dyDescent="0.25">
      <c r="A4946"/>
    </row>
    <row r="4947" spans="1:1" ht="12.6" x14ac:dyDescent="0.25">
      <c r="A4947"/>
    </row>
    <row r="4948" spans="1:1" ht="12.6" x14ac:dyDescent="0.25">
      <c r="A4948"/>
    </row>
    <row r="4949" spans="1:1" ht="12.6" x14ac:dyDescent="0.25">
      <c r="A4949"/>
    </row>
    <row r="4950" spans="1:1" ht="12.6" x14ac:dyDescent="0.25">
      <c r="A4950"/>
    </row>
    <row r="4951" spans="1:1" ht="12.6" x14ac:dyDescent="0.25">
      <c r="A4951"/>
    </row>
    <row r="4952" spans="1:1" ht="12.6" x14ac:dyDescent="0.25">
      <c r="A4952"/>
    </row>
    <row r="4953" spans="1:1" ht="12.6" x14ac:dyDescent="0.25">
      <c r="A4953"/>
    </row>
    <row r="4954" spans="1:1" ht="12.6" x14ac:dyDescent="0.25">
      <c r="A4954"/>
    </row>
    <row r="4955" spans="1:1" ht="12.6" x14ac:dyDescent="0.25">
      <c r="A4955"/>
    </row>
    <row r="4956" spans="1:1" ht="12.6" x14ac:dyDescent="0.25">
      <c r="A4956"/>
    </row>
    <row r="4957" spans="1:1" ht="12.6" x14ac:dyDescent="0.25">
      <c r="A4957"/>
    </row>
    <row r="4958" spans="1:1" ht="12.6" x14ac:dyDescent="0.25">
      <c r="A4958"/>
    </row>
    <row r="4959" spans="1:1" ht="12.6" x14ac:dyDescent="0.25">
      <c r="A4959"/>
    </row>
    <row r="4960" spans="1:1" ht="12.6" x14ac:dyDescent="0.25">
      <c r="A4960"/>
    </row>
    <row r="4961" spans="1:1" ht="12.6" x14ac:dyDescent="0.25">
      <c r="A4961"/>
    </row>
    <row r="4962" spans="1:1" ht="12.6" x14ac:dyDescent="0.25">
      <c r="A4962"/>
    </row>
    <row r="4963" spans="1:1" ht="12.6" x14ac:dyDescent="0.25">
      <c r="A4963"/>
    </row>
    <row r="4964" spans="1:1" ht="12.6" x14ac:dyDescent="0.25">
      <c r="A4964"/>
    </row>
    <row r="4965" spans="1:1" ht="12.6" x14ac:dyDescent="0.25">
      <c r="A4965"/>
    </row>
    <row r="4966" spans="1:1" ht="12.6" x14ac:dyDescent="0.25">
      <c r="A4966"/>
    </row>
    <row r="4967" spans="1:1" ht="12.6" x14ac:dyDescent="0.25">
      <c r="A4967"/>
    </row>
    <row r="4968" spans="1:1" ht="12.6" x14ac:dyDescent="0.25">
      <c r="A4968"/>
    </row>
    <row r="4969" spans="1:1" ht="12.6" x14ac:dyDescent="0.25">
      <c r="A4969"/>
    </row>
    <row r="4970" spans="1:1" ht="12.6" x14ac:dyDescent="0.25">
      <c r="A4970"/>
    </row>
    <row r="4971" spans="1:1" ht="12.6" x14ac:dyDescent="0.25">
      <c r="A4971"/>
    </row>
    <row r="4972" spans="1:1" ht="12.6" x14ac:dyDescent="0.25">
      <c r="A4972"/>
    </row>
    <row r="4973" spans="1:1" ht="12.6" x14ac:dyDescent="0.25">
      <c r="A4973"/>
    </row>
    <row r="4974" spans="1:1" ht="12.6" x14ac:dyDescent="0.25">
      <c r="A4974"/>
    </row>
    <row r="4975" spans="1:1" ht="12.6" x14ac:dyDescent="0.25">
      <c r="A4975"/>
    </row>
    <row r="4976" spans="1:1" ht="12.6" x14ac:dyDescent="0.25">
      <c r="A4976"/>
    </row>
    <row r="4977" spans="1:1" ht="12.6" x14ac:dyDescent="0.25">
      <c r="A4977"/>
    </row>
    <row r="4978" spans="1:1" ht="12.6" x14ac:dyDescent="0.25">
      <c r="A4978"/>
    </row>
    <row r="4979" spans="1:1" ht="12.6" x14ac:dyDescent="0.25">
      <c r="A4979"/>
    </row>
    <row r="4980" spans="1:1" ht="12.6" x14ac:dyDescent="0.25">
      <c r="A4980"/>
    </row>
    <row r="4981" spans="1:1" ht="12.6" x14ac:dyDescent="0.25">
      <c r="A4981"/>
    </row>
    <row r="4982" spans="1:1" ht="12.6" x14ac:dyDescent="0.25">
      <c r="A4982"/>
    </row>
    <row r="4983" spans="1:1" ht="12.6" x14ac:dyDescent="0.25">
      <c r="A4983"/>
    </row>
    <row r="4984" spans="1:1" ht="12.6" x14ac:dyDescent="0.25">
      <c r="A4984"/>
    </row>
    <row r="4985" spans="1:1" ht="12.6" x14ac:dyDescent="0.25">
      <c r="A4985"/>
    </row>
    <row r="4986" spans="1:1" ht="12.6" x14ac:dyDescent="0.25">
      <c r="A4986"/>
    </row>
    <row r="4987" spans="1:1" ht="12.6" x14ac:dyDescent="0.25">
      <c r="A4987"/>
    </row>
    <row r="4988" spans="1:1" ht="12.6" x14ac:dyDescent="0.25">
      <c r="A4988"/>
    </row>
    <row r="4989" spans="1:1" ht="12.6" x14ac:dyDescent="0.25">
      <c r="A4989"/>
    </row>
    <row r="4990" spans="1:1" ht="12.6" x14ac:dyDescent="0.25">
      <c r="A4990"/>
    </row>
    <row r="4991" spans="1:1" ht="12.6" x14ac:dyDescent="0.25">
      <c r="A4991"/>
    </row>
    <row r="4992" spans="1:1" ht="12.6" x14ac:dyDescent="0.25">
      <c r="A4992"/>
    </row>
    <row r="4993" spans="1:1" ht="12.6" x14ac:dyDescent="0.25">
      <c r="A4993"/>
    </row>
    <row r="4994" spans="1:1" ht="12.6" x14ac:dyDescent="0.25">
      <c r="A4994"/>
    </row>
    <row r="4995" spans="1:1" ht="12.6" x14ac:dyDescent="0.25">
      <c r="A4995"/>
    </row>
    <row r="4996" spans="1:1" ht="12.6" x14ac:dyDescent="0.25">
      <c r="A4996"/>
    </row>
    <row r="4997" spans="1:1" ht="12.6" x14ac:dyDescent="0.25">
      <c r="A4997"/>
    </row>
    <row r="4998" spans="1:1" ht="12.6" x14ac:dyDescent="0.25">
      <c r="A4998"/>
    </row>
    <row r="4999" spans="1:1" ht="12.6" x14ac:dyDescent="0.25">
      <c r="A4999"/>
    </row>
    <row r="5000" spans="1:1" ht="12.6" x14ac:dyDescent="0.25">
      <c r="A5000"/>
    </row>
    <row r="5001" spans="1:1" ht="12.6" x14ac:dyDescent="0.25">
      <c r="A5001"/>
    </row>
    <row r="5002" spans="1:1" ht="12.6" x14ac:dyDescent="0.25">
      <c r="A5002"/>
    </row>
    <row r="5003" spans="1:1" ht="12.6" x14ac:dyDescent="0.25">
      <c r="A5003"/>
    </row>
    <row r="5004" spans="1:1" ht="12.6" x14ac:dyDescent="0.25">
      <c r="A5004"/>
    </row>
    <row r="5005" spans="1:1" ht="12.6" x14ac:dyDescent="0.25">
      <c r="A5005"/>
    </row>
    <row r="5006" spans="1:1" ht="12.6" x14ac:dyDescent="0.25">
      <c r="A5006"/>
    </row>
    <row r="5007" spans="1:1" ht="12.6" x14ac:dyDescent="0.25">
      <c r="A5007"/>
    </row>
    <row r="5008" spans="1:1" ht="12.6" x14ac:dyDescent="0.25">
      <c r="A5008"/>
    </row>
    <row r="5009" spans="1:1" ht="12.6" x14ac:dyDescent="0.25">
      <c r="A5009"/>
    </row>
    <row r="5010" spans="1:1" ht="12.6" x14ac:dyDescent="0.25">
      <c r="A5010"/>
    </row>
    <row r="5011" spans="1:1" ht="12.6" x14ac:dyDescent="0.25">
      <c r="A5011"/>
    </row>
    <row r="5012" spans="1:1" ht="12.6" x14ac:dyDescent="0.25">
      <c r="A5012"/>
    </row>
    <row r="5013" spans="1:1" ht="12.6" x14ac:dyDescent="0.25">
      <c r="A5013"/>
    </row>
    <row r="5014" spans="1:1" ht="12.6" x14ac:dyDescent="0.25">
      <c r="A5014"/>
    </row>
    <row r="5015" spans="1:1" ht="12.6" x14ac:dyDescent="0.25">
      <c r="A5015"/>
    </row>
    <row r="5016" spans="1:1" ht="12.6" x14ac:dyDescent="0.25">
      <c r="A5016"/>
    </row>
    <row r="5017" spans="1:1" ht="12.6" x14ac:dyDescent="0.25">
      <c r="A5017"/>
    </row>
    <row r="5018" spans="1:1" ht="12.6" x14ac:dyDescent="0.25">
      <c r="A5018"/>
    </row>
    <row r="5019" spans="1:1" ht="12.6" x14ac:dyDescent="0.25">
      <c r="A5019"/>
    </row>
    <row r="5020" spans="1:1" ht="12.6" x14ac:dyDescent="0.25">
      <c r="A5020"/>
    </row>
    <row r="5021" spans="1:1" ht="12.6" x14ac:dyDescent="0.25">
      <c r="A5021"/>
    </row>
    <row r="5022" spans="1:1" ht="12.6" x14ac:dyDescent="0.25">
      <c r="A5022"/>
    </row>
    <row r="5023" spans="1:1" ht="12.6" x14ac:dyDescent="0.25">
      <c r="A5023"/>
    </row>
    <row r="5024" spans="1:1" ht="12.6" x14ac:dyDescent="0.25">
      <c r="A5024"/>
    </row>
    <row r="5025" spans="1:1" ht="12.6" x14ac:dyDescent="0.25">
      <c r="A5025"/>
    </row>
    <row r="5026" spans="1:1" ht="12.6" x14ac:dyDescent="0.25">
      <c r="A5026"/>
    </row>
    <row r="5027" spans="1:1" ht="12.6" x14ac:dyDescent="0.25">
      <c r="A5027"/>
    </row>
    <row r="5028" spans="1:1" ht="12.6" x14ac:dyDescent="0.25">
      <c r="A5028"/>
    </row>
    <row r="5029" spans="1:1" ht="12.6" x14ac:dyDescent="0.25">
      <c r="A5029"/>
    </row>
    <row r="5030" spans="1:1" ht="12.6" x14ac:dyDescent="0.25">
      <c r="A5030"/>
    </row>
    <row r="5031" spans="1:1" ht="12.6" x14ac:dyDescent="0.25">
      <c r="A5031"/>
    </row>
    <row r="5032" spans="1:1" ht="12.6" x14ac:dyDescent="0.25">
      <c r="A5032"/>
    </row>
    <row r="5033" spans="1:1" ht="12.6" x14ac:dyDescent="0.25">
      <c r="A5033"/>
    </row>
    <row r="5034" spans="1:1" ht="12.6" x14ac:dyDescent="0.25">
      <c r="A5034"/>
    </row>
    <row r="5035" spans="1:1" ht="12.6" x14ac:dyDescent="0.25">
      <c r="A5035"/>
    </row>
    <row r="5036" spans="1:1" ht="12.6" x14ac:dyDescent="0.25">
      <c r="A5036"/>
    </row>
    <row r="5037" spans="1:1" ht="12.6" x14ac:dyDescent="0.25">
      <c r="A5037"/>
    </row>
    <row r="5038" spans="1:1" ht="12.6" x14ac:dyDescent="0.25">
      <c r="A5038"/>
    </row>
    <row r="5039" spans="1:1" ht="12.6" x14ac:dyDescent="0.25">
      <c r="A5039"/>
    </row>
    <row r="5040" spans="1:1" ht="12.6" x14ac:dyDescent="0.25">
      <c r="A5040"/>
    </row>
    <row r="5041" spans="1:1" ht="12.6" x14ac:dyDescent="0.25">
      <c r="A5041"/>
    </row>
    <row r="5042" spans="1:1" ht="12.6" x14ac:dyDescent="0.25">
      <c r="A5042"/>
    </row>
    <row r="5043" spans="1:1" ht="12.6" x14ac:dyDescent="0.25">
      <c r="A5043"/>
    </row>
    <row r="5044" spans="1:1" ht="12.6" x14ac:dyDescent="0.25">
      <c r="A5044"/>
    </row>
    <row r="5045" spans="1:1" ht="12.6" x14ac:dyDescent="0.25">
      <c r="A5045"/>
    </row>
    <row r="5046" spans="1:1" ht="12.6" x14ac:dyDescent="0.25">
      <c r="A5046"/>
    </row>
    <row r="5047" spans="1:1" ht="12.6" x14ac:dyDescent="0.25">
      <c r="A5047"/>
    </row>
    <row r="5048" spans="1:1" ht="12.6" x14ac:dyDescent="0.25">
      <c r="A5048"/>
    </row>
    <row r="5049" spans="1:1" ht="12.6" x14ac:dyDescent="0.25">
      <c r="A5049"/>
    </row>
    <row r="5050" spans="1:1" ht="12.6" x14ac:dyDescent="0.25">
      <c r="A5050"/>
    </row>
    <row r="5051" spans="1:1" ht="12.6" x14ac:dyDescent="0.25">
      <c r="A5051"/>
    </row>
    <row r="5052" spans="1:1" ht="12.6" x14ac:dyDescent="0.25">
      <c r="A5052"/>
    </row>
    <row r="5053" spans="1:1" ht="12.6" x14ac:dyDescent="0.25">
      <c r="A5053"/>
    </row>
    <row r="5054" spans="1:1" ht="12.6" x14ac:dyDescent="0.25">
      <c r="A5054"/>
    </row>
    <row r="5055" spans="1:1" ht="12.6" x14ac:dyDescent="0.25">
      <c r="A5055"/>
    </row>
    <row r="5056" spans="1:1" ht="12.6" x14ac:dyDescent="0.25">
      <c r="A5056"/>
    </row>
    <row r="5057" spans="1:1" ht="12.6" x14ac:dyDescent="0.25">
      <c r="A5057"/>
    </row>
    <row r="5058" spans="1:1" ht="12.6" x14ac:dyDescent="0.25">
      <c r="A5058"/>
    </row>
    <row r="5059" spans="1:1" ht="12.6" x14ac:dyDescent="0.25">
      <c r="A5059"/>
    </row>
    <row r="5060" spans="1:1" ht="12.6" x14ac:dyDescent="0.25">
      <c r="A5060"/>
    </row>
    <row r="5061" spans="1:1" ht="12.6" x14ac:dyDescent="0.25">
      <c r="A5061"/>
    </row>
    <row r="5062" spans="1:1" ht="12.6" x14ac:dyDescent="0.25">
      <c r="A5062"/>
    </row>
    <row r="5063" spans="1:1" ht="12.6" x14ac:dyDescent="0.25">
      <c r="A5063"/>
    </row>
    <row r="5064" spans="1:1" ht="12.6" x14ac:dyDescent="0.25">
      <c r="A5064"/>
    </row>
    <row r="5065" spans="1:1" ht="12.6" x14ac:dyDescent="0.25">
      <c r="A5065"/>
    </row>
    <row r="5066" spans="1:1" ht="12.6" x14ac:dyDescent="0.25">
      <c r="A5066"/>
    </row>
    <row r="5067" spans="1:1" ht="12.6" x14ac:dyDescent="0.25">
      <c r="A5067"/>
    </row>
    <row r="5068" spans="1:1" ht="12.6" x14ac:dyDescent="0.25">
      <c r="A5068"/>
    </row>
    <row r="5069" spans="1:1" ht="12.6" x14ac:dyDescent="0.25">
      <c r="A5069"/>
    </row>
    <row r="5070" spans="1:1" ht="12.6" x14ac:dyDescent="0.25">
      <c r="A5070"/>
    </row>
    <row r="5071" spans="1:1" ht="12.6" x14ac:dyDescent="0.25">
      <c r="A5071"/>
    </row>
    <row r="5072" spans="1:1" ht="12.6" x14ac:dyDescent="0.25">
      <c r="A5072"/>
    </row>
    <row r="5073" spans="1:1" ht="12.6" x14ac:dyDescent="0.25">
      <c r="A5073"/>
    </row>
    <row r="5074" spans="1:1" ht="12.6" x14ac:dyDescent="0.25">
      <c r="A5074"/>
    </row>
    <row r="5075" spans="1:1" ht="12.6" x14ac:dyDescent="0.25">
      <c r="A5075"/>
    </row>
    <row r="5076" spans="1:1" ht="12.6" x14ac:dyDescent="0.25">
      <c r="A5076"/>
    </row>
    <row r="5077" spans="1:1" ht="12.6" x14ac:dyDescent="0.25">
      <c r="A5077"/>
    </row>
    <row r="5078" spans="1:1" ht="12.6" x14ac:dyDescent="0.25">
      <c r="A5078"/>
    </row>
    <row r="5079" spans="1:1" ht="12.6" x14ac:dyDescent="0.25">
      <c r="A5079"/>
    </row>
    <row r="5080" spans="1:1" ht="12.6" x14ac:dyDescent="0.25">
      <c r="A5080"/>
    </row>
    <row r="5081" spans="1:1" ht="12.6" x14ac:dyDescent="0.25">
      <c r="A5081"/>
    </row>
    <row r="5082" spans="1:1" ht="12.6" x14ac:dyDescent="0.25">
      <c r="A5082"/>
    </row>
    <row r="5083" spans="1:1" ht="12.6" x14ac:dyDescent="0.25">
      <c r="A5083"/>
    </row>
    <row r="5084" spans="1:1" ht="12.6" x14ac:dyDescent="0.25">
      <c r="A5084"/>
    </row>
    <row r="5085" spans="1:1" ht="12.6" x14ac:dyDescent="0.25">
      <c r="A5085"/>
    </row>
    <row r="5086" spans="1:1" ht="12.6" x14ac:dyDescent="0.25">
      <c r="A5086"/>
    </row>
    <row r="5087" spans="1:1" ht="12.6" x14ac:dyDescent="0.25">
      <c r="A5087"/>
    </row>
    <row r="5088" spans="1:1" ht="12.6" x14ac:dyDescent="0.25">
      <c r="A5088"/>
    </row>
    <row r="5089" spans="1:1" ht="12.6" x14ac:dyDescent="0.25">
      <c r="A5089"/>
    </row>
    <row r="5090" spans="1:1" ht="12.6" x14ac:dyDescent="0.25">
      <c r="A5090"/>
    </row>
    <row r="5091" spans="1:1" ht="12.6" x14ac:dyDescent="0.25">
      <c r="A5091"/>
    </row>
    <row r="5092" spans="1:1" ht="12.6" x14ac:dyDescent="0.25">
      <c r="A5092"/>
    </row>
    <row r="5093" spans="1:1" ht="12.6" x14ac:dyDescent="0.25">
      <c r="A5093"/>
    </row>
    <row r="5094" spans="1:1" ht="12.6" x14ac:dyDescent="0.25">
      <c r="A5094"/>
    </row>
    <row r="5095" spans="1:1" ht="12.6" x14ac:dyDescent="0.25">
      <c r="A5095"/>
    </row>
    <row r="5096" spans="1:1" ht="12.6" x14ac:dyDescent="0.25">
      <c r="A5096"/>
    </row>
    <row r="5097" spans="1:1" ht="12.6" x14ac:dyDescent="0.25">
      <c r="A5097"/>
    </row>
    <row r="5098" spans="1:1" ht="12.6" x14ac:dyDescent="0.25">
      <c r="A5098"/>
    </row>
    <row r="5099" spans="1:1" ht="12.6" x14ac:dyDescent="0.25">
      <c r="A5099"/>
    </row>
    <row r="5100" spans="1:1" ht="12.6" x14ac:dyDescent="0.25">
      <c r="A5100"/>
    </row>
    <row r="5101" spans="1:1" ht="12.6" x14ac:dyDescent="0.25">
      <c r="A5101"/>
    </row>
    <row r="5102" spans="1:1" ht="12.6" x14ac:dyDescent="0.25">
      <c r="A5102"/>
    </row>
    <row r="5103" spans="1:1" ht="12.6" x14ac:dyDescent="0.25">
      <c r="A5103"/>
    </row>
    <row r="5104" spans="1:1" ht="12.6" x14ac:dyDescent="0.25">
      <c r="A5104"/>
    </row>
    <row r="5105" spans="1:1" ht="12.6" x14ac:dyDescent="0.25">
      <c r="A5105"/>
    </row>
    <row r="5106" spans="1:1" ht="12.6" x14ac:dyDescent="0.25">
      <c r="A5106"/>
    </row>
    <row r="5107" spans="1:1" ht="12.6" x14ac:dyDescent="0.25">
      <c r="A5107"/>
    </row>
    <row r="5108" spans="1:1" ht="12.6" x14ac:dyDescent="0.25">
      <c r="A5108"/>
    </row>
    <row r="5109" spans="1:1" ht="12.6" x14ac:dyDescent="0.25">
      <c r="A5109"/>
    </row>
    <row r="5110" spans="1:1" ht="12.6" x14ac:dyDescent="0.25">
      <c r="A5110"/>
    </row>
    <row r="5111" spans="1:1" ht="12.6" x14ac:dyDescent="0.25">
      <c r="A5111"/>
    </row>
    <row r="5112" spans="1:1" ht="12.6" x14ac:dyDescent="0.25">
      <c r="A5112"/>
    </row>
    <row r="5113" spans="1:1" ht="12.6" x14ac:dyDescent="0.25">
      <c r="A5113"/>
    </row>
    <row r="5114" spans="1:1" ht="12.6" x14ac:dyDescent="0.25">
      <c r="A5114"/>
    </row>
    <row r="5115" spans="1:1" ht="12.6" x14ac:dyDescent="0.25">
      <c r="A5115"/>
    </row>
    <row r="5116" spans="1:1" ht="12.6" x14ac:dyDescent="0.25">
      <c r="A5116"/>
    </row>
    <row r="5117" spans="1:1" ht="12.6" x14ac:dyDescent="0.25">
      <c r="A5117"/>
    </row>
    <row r="5118" spans="1:1" ht="12.6" x14ac:dyDescent="0.25">
      <c r="A5118"/>
    </row>
    <row r="5119" spans="1:1" ht="12.6" x14ac:dyDescent="0.25">
      <c r="A5119"/>
    </row>
    <row r="5120" spans="1:1" ht="12.6" x14ac:dyDescent="0.25">
      <c r="A5120"/>
    </row>
    <row r="5121" spans="1:1" ht="12.6" x14ac:dyDescent="0.25">
      <c r="A5121"/>
    </row>
    <row r="5122" spans="1:1" ht="12.6" x14ac:dyDescent="0.25">
      <c r="A5122"/>
    </row>
    <row r="5123" spans="1:1" ht="12.6" x14ac:dyDescent="0.25">
      <c r="A5123"/>
    </row>
    <row r="5124" spans="1:1" ht="12.6" x14ac:dyDescent="0.25">
      <c r="A5124"/>
    </row>
    <row r="5125" spans="1:1" ht="12.6" x14ac:dyDescent="0.25">
      <c r="A5125"/>
    </row>
    <row r="5126" spans="1:1" ht="12.6" x14ac:dyDescent="0.25">
      <c r="A5126"/>
    </row>
    <row r="5127" spans="1:1" ht="12.6" x14ac:dyDescent="0.25">
      <c r="A5127"/>
    </row>
    <row r="5128" spans="1:1" ht="12.6" x14ac:dyDescent="0.25">
      <c r="A5128"/>
    </row>
    <row r="5129" spans="1:1" ht="12.6" x14ac:dyDescent="0.25">
      <c r="A5129"/>
    </row>
    <row r="5130" spans="1:1" ht="12.6" x14ac:dyDescent="0.25">
      <c r="A5130"/>
    </row>
    <row r="5131" spans="1:1" ht="12.6" x14ac:dyDescent="0.25">
      <c r="A5131"/>
    </row>
    <row r="5132" spans="1:1" ht="12.6" x14ac:dyDescent="0.25">
      <c r="A5132"/>
    </row>
    <row r="5133" spans="1:1" ht="12.6" x14ac:dyDescent="0.25">
      <c r="A5133"/>
    </row>
    <row r="5134" spans="1:1" ht="12.6" x14ac:dyDescent="0.25">
      <c r="A5134"/>
    </row>
    <row r="5135" spans="1:1" ht="12.6" x14ac:dyDescent="0.25">
      <c r="A5135"/>
    </row>
    <row r="5136" spans="1:1" ht="12.6" x14ac:dyDescent="0.25">
      <c r="A5136"/>
    </row>
    <row r="5137" spans="1:1" ht="12.6" x14ac:dyDescent="0.25">
      <c r="A5137"/>
    </row>
    <row r="5138" spans="1:1" ht="12.6" x14ac:dyDescent="0.25">
      <c r="A5138"/>
    </row>
    <row r="5139" spans="1:1" ht="12.6" x14ac:dyDescent="0.25">
      <c r="A5139"/>
    </row>
    <row r="5140" spans="1:1" ht="12.6" x14ac:dyDescent="0.25">
      <c r="A5140"/>
    </row>
    <row r="5141" spans="1:1" ht="12.6" x14ac:dyDescent="0.25">
      <c r="A5141"/>
    </row>
    <row r="5142" spans="1:1" ht="12.6" x14ac:dyDescent="0.25">
      <c r="A5142"/>
    </row>
    <row r="5143" spans="1:1" ht="12.6" x14ac:dyDescent="0.25">
      <c r="A5143"/>
    </row>
    <row r="5144" spans="1:1" ht="12.6" x14ac:dyDescent="0.25">
      <c r="A5144"/>
    </row>
    <row r="5145" spans="1:1" ht="12.6" x14ac:dyDescent="0.25">
      <c r="A5145"/>
    </row>
    <row r="5146" spans="1:1" ht="12.6" x14ac:dyDescent="0.25">
      <c r="A5146"/>
    </row>
    <row r="5147" spans="1:1" ht="12.6" x14ac:dyDescent="0.25">
      <c r="A5147"/>
    </row>
    <row r="5148" spans="1:1" ht="12.6" x14ac:dyDescent="0.25">
      <c r="A5148"/>
    </row>
    <row r="5149" spans="1:1" ht="12.6" x14ac:dyDescent="0.25">
      <c r="A5149"/>
    </row>
    <row r="5150" spans="1:1" ht="12.6" x14ac:dyDescent="0.25">
      <c r="A5150"/>
    </row>
    <row r="5151" spans="1:1" ht="12.6" x14ac:dyDescent="0.25">
      <c r="A5151"/>
    </row>
    <row r="5152" spans="1:1" ht="12.6" x14ac:dyDescent="0.25">
      <c r="A5152"/>
    </row>
    <row r="5153" spans="1:1" ht="12.6" x14ac:dyDescent="0.25">
      <c r="A5153"/>
    </row>
    <row r="5154" spans="1:1" ht="12.6" x14ac:dyDescent="0.25">
      <c r="A5154"/>
    </row>
    <row r="5155" spans="1:1" ht="12.6" x14ac:dyDescent="0.25">
      <c r="A5155"/>
    </row>
    <row r="5156" spans="1:1" ht="12.6" x14ac:dyDescent="0.25">
      <c r="A5156"/>
    </row>
    <row r="5157" spans="1:1" ht="12.6" x14ac:dyDescent="0.25">
      <c r="A5157"/>
    </row>
    <row r="5158" spans="1:1" ht="12.6" x14ac:dyDescent="0.25">
      <c r="A5158"/>
    </row>
    <row r="5159" spans="1:1" ht="12.6" x14ac:dyDescent="0.25">
      <c r="A5159"/>
    </row>
    <row r="5160" spans="1:1" ht="12.6" x14ac:dyDescent="0.25">
      <c r="A5160"/>
    </row>
    <row r="5161" spans="1:1" ht="12.6" x14ac:dyDescent="0.25">
      <c r="A5161"/>
    </row>
    <row r="5162" spans="1:1" ht="12.6" x14ac:dyDescent="0.25">
      <c r="A5162"/>
    </row>
    <row r="5163" spans="1:1" ht="12.6" x14ac:dyDescent="0.25">
      <c r="A5163"/>
    </row>
    <row r="5164" spans="1:1" ht="12.6" x14ac:dyDescent="0.25">
      <c r="A5164"/>
    </row>
    <row r="5165" spans="1:1" ht="12.6" x14ac:dyDescent="0.25">
      <c r="A5165"/>
    </row>
    <row r="5166" spans="1:1" ht="12.6" x14ac:dyDescent="0.25">
      <c r="A5166"/>
    </row>
    <row r="5167" spans="1:1" ht="12.6" x14ac:dyDescent="0.25">
      <c r="A5167"/>
    </row>
    <row r="5168" spans="1:1" ht="12.6" x14ac:dyDescent="0.25">
      <c r="A5168"/>
    </row>
    <row r="5169" spans="1:1" ht="12.6" x14ac:dyDescent="0.25">
      <c r="A5169"/>
    </row>
    <row r="5170" spans="1:1" ht="12.6" x14ac:dyDescent="0.25">
      <c r="A5170"/>
    </row>
    <row r="5171" spans="1:1" ht="12.6" x14ac:dyDescent="0.25">
      <c r="A5171"/>
    </row>
    <row r="5172" spans="1:1" ht="12.6" x14ac:dyDescent="0.25">
      <c r="A5172"/>
    </row>
    <row r="5173" spans="1:1" ht="12.6" x14ac:dyDescent="0.25">
      <c r="A5173"/>
    </row>
    <row r="5174" spans="1:1" ht="12.6" x14ac:dyDescent="0.25">
      <c r="A5174"/>
    </row>
    <row r="5175" spans="1:1" ht="12.6" x14ac:dyDescent="0.25">
      <c r="A5175"/>
    </row>
    <row r="5176" spans="1:1" ht="12.6" x14ac:dyDescent="0.25">
      <c r="A5176"/>
    </row>
    <row r="5177" spans="1:1" ht="12.6" x14ac:dyDescent="0.25">
      <c r="A5177"/>
    </row>
    <row r="5178" spans="1:1" ht="12.6" x14ac:dyDescent="0.25">
      <c r="A5178"/>
    </row>
    <row r="5179" spans="1:1" ht="12.6" x14ac:dyDescent="0.25">
      <c r="A5179"/>
    </row>
    <row r="5180" spans="1:1" ht="12.6" x14ac:dyDescent="0.25">
      <c r="A5180"/>
    </row>
    <row r="5181" spans="1:1" ht="12.6" x14ac:dyDescent="0.25">
      <c r="A5181"/>
    </row>
    <row r="5182" spans="1:1" ht="12.6" x14ac:dyDescent="0.25">
      <c r="A5182"/>
    </row>
    <row r="5183" spans="1:1" ht="12.6" x14ac:dyDescent="0.25">
      <c r="A5183"/>
    </row>
    <row r="5184" spans="1:1" ht="12.6" x14ac:dyDescent="0.25">
      <c r="A5184"/>
    </row>
    <row r="5185" spans="1:1" ht="12.6" x14ac:dyDescent="0.25">
      <c r="A5185"/>
    </row>
    <row r="5186" spans="1:1" ht="12.6" x14ac:dyDescent="0.25">
      <c r="A5186"/>
    </row>
    <row r="5187" spans="1:1" ht="12.6" x14ac:dyDescent="0.25">
      <c r="A5187"/>
    </row>
    <row r="5188" spans="1:1" ht="12.6" x14ac:dyDescent="0.25">
      <c r="A5188"/>
    </row>
    <row r="5189" spans="1:1" ht="12.6" x14ac:dyDescent="0.25">
      <c r="A5189"/>
    </row>
    <row r="5190" spans="1:1" ht="12.6" x14ac:dyDescent="0.25">
      <c r="A5190"/>
    </row>
    <row r="5191" spans="1:1" ht="12.6" x14ac:dyDescent="0.25">
      <c r="A5191"/>
    </row>
    <row r="5192" spans="1:1" ht="12.6" x14ac:dyDescent="0.25">
      <c r="A5192"/>
    </row>
    <row r="5193" spans="1:1" ht="12.6" x14ac:dyDescent="0.25">
      <c r="A5193"/>
    </row>
    <row r="5194" spans="1:1" ht="12.6" x14ac:dyDescent="0.25">
      <c r="A5194"/>
    </row>
    <row r="5195" spans="1:1" ht="12.6" x14ac:dyDescent="0.25">
      <c r="A5195"/>
    </row>
    <row r="5196" spans="1:1" ht="12.6" x14ac:dyDescent="0.25">
      <c r="A5196"/>
    </row>
    <row r="5197" spans="1:1" ht="12.6" x14ac:dyDescent="0.25">
      <c r="A5197"/>
    </row>
    <row r="5198" spans="1:1" ht="12.6" x14ac:dyDescent="0.25">
      <c r="A5198"/>
    </row>
    <row r="5199" spans="1:1" ht="12.6" x14ac:dyDescent="0.25">
      <c r="A5199"/>
    </row>
    <row r="5200" spans="1:1" ht="12.6" x14ac:dyDescent="0.25">
      <c r="A5200"/>
    </row>
    <row r="5201" spans="1:1" ht="12.6" x14ac:dyDescent="0.25">
      <c r="A5201"/>
    </row>
    <row r="5202" spans="1:1" ht="12.6" x14ac:dyDescent="0.25">
      <c r="A5202"/>
    </row>
    <row r="5203" spans="1:1" ht="12.6" x14ac:dyDescent="0.25">
      <c r="A5203"/>
    </row>
    <row r="5204" spans="1:1" ht="12.6" x14ac:dyDescent="0.25">
      <c r="A5204"/>
    </row>
    <row r="5205" spans="1:1" ht="12.6" x14ac:dyDescent="0.25">
      <c r="A5205"/>
    </row>
    <row r="5206" spans="1:1" ht="12.6" x14ac:dyDescent="0.25">
      <c r="A5206"/>
    </row>
    <row r="5207" spans="1:1" ht="12.6" x14ac:dyDescent="0.25">
      <c r="A5207"/>
    </row>
    <row r="5208" spans="1:1" ht="12.6" x14ac:dyDescent="0.25">
      <c r="A5208"/>
    </row>
    <row r="5209" spans="1:1" ht="12.6" x14ac:dyDescent="0.25">
      <c r="A5209"/>
    </row>
    <row r="5210" spans="1:1" ht="12.6" x14ac:dyDescent="0.25">
      <c r="A5210"/>
    </row>
    <row r="5211" spans="1:1" ht="12.6" x14ac:dyDescent="0.25">
      <c r="A5211"/>
    </row>
    <row r="5212" spans="1:1" ht="12.6" x14ac:dyDescent="0.25">
      <c r="A5212"/>
    </row>
    <row r="5213" spans="1:1" ht="12.6" x14ac:dyDescent="0.25">
      <c r="A5213"/>
    </row>
    <row r="5214" spans="1:1" ht="12.6" x14ac:dyDescent="0.25">
      <c r="A5214"/>
    </row>
    <row r="5215" spans="1:1" ht="12.6" x14ac:dyDescent="0.25">
      <c r="A5215"/>
    </row>
    <row r="5216" spans="1:1" ht="12.6" x14ac:dyDescent="0.25">
      <c r="A5216"/>
    </row>
    <row r="5217" spans="1:1" ht="12.6" x14ac:dyDescent="0.25">
      <c r="A5217"/>
    </row>
    <row r="5218" spans="1:1" ht="12.6" x14ac:dyDescent="0.25">
      <c r="A5218"/>
    </row>
    <row r="5219" spans="1:1" ht="12.6" x14ac:dyDescent="0.25">
      <c r="A5219"/>
    </row>
    <row r="5220" spans="1:1" ht="12.6" x14ac:dyDescent="0.25">
      <c r="A5220"/>
    </row>
    <row r="5221" spans="1:1" ht="12.6" x14ac:dyDescent="0.25">
      <c r="A5221"/>
    </row>
    <row r="5222" spans="1:1" ht="12.6" x14ac:dyDescent="0.25">
      <c r="A5222"/>
    </row>
    <row r="5223" spans="1:1" ht="12.6" x14ac:dyDescent="0.25">
      <c r="A5223"/>
    </row>
    <row r="5224" spans="1:1" ht="12.6" x14ac:dyDescent="0.25">
      <c r="A5224"/>
    </row>
    <row r="5225" spans="1:1" ht="12.6" x14ac:dyDescent="0.25">
      <c r="A5225"/>
    </row>
    <row r="5226" spans="1:1" ht="12.6" x14ac:dyDescent="0.25">
      <c r="A5226"/>
    </row>
    <row r="5227" spans="1:1" ht="12.6" x14ac:dyDescent="0.25">
      <c r="A5227"/>
    </row>
    <row r="5228" spans="1:1" ht="12.6" x14ac:dyDescent="0.25">
      <c r="A5228"/>
    </row>
    <row r="5229" spans="1:1" ht="12.6" x14ac:dyDescent="0.25">
      <c r="A5229"/>
    </row>
    <row r="5230" spans="1:1" ht="12.6" x14ac:dyDescent="0.25">
      <c r="A5230"/>
    </row>
    <row r="5231" spans="1:1" ht="12.6" x14ac:dyDescent="0.25">
      <c r="A5231"/>
    </row>
    <row r="5232" spans="1:1" ht="12.6" x14ac:dyDescent="0.25">
      <c r="A5232"/>
    </row>
    <row r="5233" spans="1:1" ht="12.6" x14ac:dyDescent="0.25">
      <c r="A5233"/>
    </row>
    <row r="5234" spans="1:1" ht="12.6" x14ac:dyDescent="0.25">
      <c r="A5234"/>
    </row>
    <row r="5235" spans="1:1" ht="12.6" x14ac:dyDescent="0.25">
      <c r="A5235"/>
    </row>
    <row r="5236" spans="1:1" ht="12.6" x14ac:dyDescent="0.25">
      <c r="A5236"/>
    </row>
    <row r="5237" spans="1:1" ht="12.6" x14ac:dyDescent="0.25">
      <c r="A5237"/>
    </row>
    <row r="5238" spans="1:1" ht="12.6" x14ac:dyDescent="0.25">
      <c r="A5238"/>
    </row>
    <row r="5239" spans="1:1" ht="12.6" x14ac:dyDescent="0.25">
      <c r="A5239"/>
    </row>
    <row r="5240" spans="1:1" ht="12.6" x14ac:dyDescent="0.25">
      <c r="A5240"/>
    </row>
    <row r="5241" spans="1:1" ht="12.6" x14ac:dyDescent="0.25">
      <c r="A5241"/>
    </row>
    <row r="5242" spans="1:1" ht="12.6" x14ac:dyDescent="0.25">
      <c r="A5242"/>
    </row>
    <row r="5243" spans="1:1" ht="12.6" x14ac:dyDescent="0.25">
      <c r="A5243"/>
    </row>
    <row r="5244" spans="1:1" ht="12.6" x14ac:dyDescent="0.25">
      <c r="A5244"/>
    </row>
    <row r="5245" spans="1:1" ht="12.6" x14ac:dyDescent="0.25">
      <c r="A5245"/>
    </row>
    <row r="5246" spans="1:1" ht="12.6" x14ac:dyDescent="0.25">
      <c r="A5246"/>
    </row>
    <row r="5247" spans="1:1" ht="12.6" x14ac:dyDescent="0.25">
      <c r="A5247"/>
    </row>
    <row r="5248" spans="1:1" ht="12.6" x14ac:dyDescent="0.25">
      <c r="A5248"/>
    </row>
    <row r="5249" spans="1:1" ht="12.6" x14ac:dyDescent="0.25">
      <c r="A5249"/>
    </row>
    <row r="5250" spans="1:1" ht="12.6" x14ac:dyDescent="0.25">
      <c r="A5250"/>
    </row>
    <row r="5251" spans="1:1" ht="12.6" x14ac:dyDescent="0.25">
      <c r="A5251"/>
    </row>
    <row r="5252" spans="1:1" ht="12.6" x14ac:dyDescent="0.25">
      <c r="A5252"/>
    </row>
    <row r="5253" spans="1:1" ht="12.6" x14ac:dyDescent="0.25">
      <c r="A5253"/>
    </row>
    <row r="5254" spans="1:1" ht="12.6" x14ac:dyDescent="0.25">
      <c r="A5254"/>
    </row>
    <row r="5255" spans="1:1" ht="12.6" x14ac:dyDescent="0.25">
      <c r="A5255"/>
    </row>
    <row r="5256" spans="1:1" ht="12.6" x14ac:dyDescent="0.25">
      <c r="A5256"/>
    </row>
    <row r="5257" spans="1:1" ht="12.6" x14ac:dyDescent="0.25">
      <c r="A5257"/>
    </row>
    <row r="5258" spans="1:1" ht="12.6" x14ac:dyDescent="0.25">
      <c r="A5258"/>
    </row>
    <row r="5259" spans="1:1" ht="12.6" x14ac:dyDescent="0.25">
      <c r="A5259"/>
    </row>
    <row r="5260" spans="1:1" ht="12.6" x14ac:dyDescent="0.25">
      <c r="A5260"/>
    </row>
    <row r="5261" spans="1:1" ht="12.6" x14ac:dyDescent="0.25">
      <c r="A5261"/>
    </row>
    <row r="5262" spans="1:1" ht="12.6" x14ac:dyDescent="0.25">
      <c r="A5262"/>
    </row>
    <row r="5263" spans="1:1" ht="12.6" x14ac:dyDescent="0.25">
      <c r="A5263"/>
    </row>
    <row r="5264" spans="1:1" ht="12.6" x14ac:dyDescent="0.25">
      <c r="A5264"/>
    </row>
    <row r="5265" spans="1:1" ht="12.6" x14ac:dyDescent="0.25">
      <c r="A5265"/>
    </row>
    <row r="5266" spans="1:1" ht="12.6" x14ac:dyDescent="0.25">
      <c r="A5266"/>
    </row>
    <row r="5267" spans="1:1" ht="12.6" x14ac:dyDescent="0.25">
      <c r="A5267"/>
    </row>
    <row r="5268" spans="1:1" ht="12.6" x14ac:dyDescent="0.25">
      <c r="A5268"/>
    </row>
    <row r="5269" spans="1:1" ht="12.6" x14ac:dyDescent="0.25">
      <c r="A5269"/>
    </row>
    <row r="5270" spans="1:1" ht="12.6" x14ac:dyDescent="0.25">
      <c r="A5270"/>
    </row>
    <row r="5271" spans="1:1" ht="12.6" x14ac:dyDescent="0.25">
      <c r="A5271"/>
    </row>
    <row r="5272" spans="1:1" ht="12.6" x14ac:dyDescent="0.25">
      <c r="A5272"/>
    </row>
    <row r="5273" spans="1:1" ht="12.6" x14ac:dyDescent="0.25">
      <c r="A5273"/>
    </row>
    <row r="5274" spans="1:1" ht="12.6" x14ac:dyDescent="0.25">
      <c r="A5274"/>
    </row>
    <row r="5275" spans="1:1" ht="12.6" x14ac:dyDescent="0.25">
      <c r="A5275"/>
    </row>
    <row r="5276" spans="1:1" ht="12.6" x14ac:dyDescent="0.25">
      <c r="A5276"/>
    </row>
    <row r="5277" spans="1:1" ht="12.6" x14ac:dyDescent="0.25">
      <c r="A5277"/>
    </row>
    <row r="5278" spans="1:1" ht="12.6" x14ac:dyDescent="0.25">
      <c r="A5278"/>
    </row>
    <row r="5279" spans="1:1" ht="12.6" x14ac:dyDescent="0.25">
      <c r="A5279"/>
    </row>
    <row r="5280" spans="1:1" ht="12.6" x14ac:dyDescent="0.25">
      <c r="A5280"/>
    </row>
    <row r="5281" spans="1:1" ht="12.6" x14ac:dyDescent="0.25">
      <c r="A5281"/>
    </row>
    <row r="5282" spans="1:1" ht="12.6" x14ac:dyDescent="0.25">
      <c r="A5282"/>
    </row>
    <row r="5283" spans="1:1" ht="12.6" x14ac:dyDescent="0.25">
      <c r="A5283"/>
    </row>
    <row r="5284" spans="1:1" ht="12.6" x14ac:dyDescent="0.25">
      <c r="A5284"/>
    </row>
    <row r="5285" spans="1:1" ht="12.6" x14ac:dyDescent="0.25">
      <c r="A5285"/>
    </row>
    <row r="5286" spans="1:1" ht="12.6" x14ac:dyDescent="0.25">
      <c r="A5286"/>
    </row>
    <row r="5287" spans="1:1" ht="12.6" x14ac:dyDescent="0.25">
      <c r="A5287"/>
    </row>
    <row r="5288" spans="1:1" ht="12.6" x14ac:dyDescent="0.25">
      <c r="A5288"/>
    </row>
    <row r="5289" spans="1:1" ht="12.6" x14ac:dyDescent="0.25">
      <c r="A5289"/>
    </row>
    <row r="5290" spans="1:1" ht="12.6" x14ac:dyDescent="0.25">
      <c r="A5290"/>
    </row>
    <row r="5291" spans="1:1" ht="12.6" x14ac:dyDescent="0.25">
      <c r="A5291"/>
    </row>
    <row r="5292" spans="1:1" ht="12.6" x14ac:dyDescent="0.25">
      <c r="A5292"/>
    </row>
    <row r="5293" spans="1:1" ht="12.6" x14ac:dyDescent="0.25">
      <c r="A5293"/>
    </row>
    <row r="5294" spans="1:1" ht="12.6" x14ac:dyDescent="0.25">
      <c r="A5294"/>
    </row>
    <row r="5295" spans="1:1" ht="12.6" x14ac:dyDescent="0.25">
      <c r="A5295"/>
    </row>
    <row r="5296" spans="1:1" ht="12.6" x14ac:dyDescent="0.25">
      <c r="A5296"/>
    </row>
    <row r="5297" spans="1:1" ht="12.6" x14ac:dyDescent="0.25">
      <c r="A5297"/>
    </row>
    <row r="5298" spans="1:1" ht="12.6" x14ac:dyDescent="0.25">
      <c r="A5298"/>
    </row>
    <row r="5299" spans="1:1" ht="12.6" x14ac:dyDescent="0.25">
      <c r="A5299"/>
    </row>
    <row r="5300" spans="1:1" ht="12.6" x14ac:dyDescent="0.25">
      <c r="A5300"/>
    </row>
    <row r="5301" spans="1:1" ht="12.6" x14ac:dyDescent="0.25">
      <c r="A5301"/>
    </row>
    <row r="5302" spans="1:1" ht="12.6" x14ac:dyDescent="0.25">
      <c r="A5302"/>
    </row>
    <row r="5303" spans="1:1" ht="12.6" x14ac:dyDescent="0.25">
      <c r="A5303"/>
    </row>
    <row r="5304" spans="1:1" ht="12.6" x14ac:dyDescent="0.25">
      <c r="A5304"/>
    </row>
    <row r="5305" spans="1:1" ht="12.6" x14ac:dyDescent="0.25">
      <c r="A5305"/>
    </row>
    <row r="5306" spans="1:1" ht="12.6" x14ac:dyDescent="0.25">
      <c r="A5306"/>
    </row>
    <row r="5307" spans="1:1" ht="12.6" x14ac:dyDescent="0.25">
      <c r="A5307"/>
    </row>
    <row r="5308" spans="1:1" ht="12.6" x14ac:dyDescent="0.25">
      <c r="A5308"/>
    </row>
    <row r="5309" spans="1:1" ht="12.6" x14ac:dyDescent="0.25">
      <c r="A5309"/>
    </row>
    <row r="5310" spans="1:1" ht="12.6" x14ac:dyDescent="0.25">
      <c r="A5310"/>
    </row>
    <row r="5311" spans="1:1" ht="12.6" x14ac:dyDescent="0.25">
      <c r="A5311"/>
    </row>
    <row r="5312" spans="1:1" ht="12.6" x14ac:dyDescent="0.25">
      <c r="A5312"/>
    </row>
    <row r="5313" spans="1:1" ht="12.6" x14ac:dyDescent="0.25">
      <c r="A5313"/>
    </row>
    <row r="5314" spans="1:1" ht="12.6" x14ac:dyDescent="0.25">
      <c r="A5314"/>
    </row>
    <row r="5315" spans="1:1" ht="12.6" x14ac:dyDescent="0.25">
      <c r="A5315"/>
    </row>
    <row r="5316" spans="1:1" ht="12.6" x14ac:dyDescent="0.25">
      <c r="A5316"/>
    </row>
    <row r="5317" spans="1:1" ht="12.6" x14ac:dyDescent="0.25">
      <c r="A5317"/>
    </row>
    <row r="5318" spans="1:1" ht="12.6" x14ac:dyDescent="0.25">
      <c r="A5318"/>
    </row>
    <row r="5319" spans="1:1" ht="12.6" x14ac:dyDescent="0.25">
      <c r="A5319"/>
    </row>
    <row r="5320" spans="1:1" ht="12.6" x14ac:dyDescent="0.25">
      <c r="A5320"/>
    </row>
    <row r="5321" spans="1:1" ht="12.6" x14ac:dyDescent="0.25">
      <c r="A5321"/>
    </row>
    <row r="5322" spans="1:1" ht="12.6" x14ac:dyDescent="0.25">
      <c r="A5322"/>
    </row>
    <row r="5323" spans="1:1" ht="12.6" x14ac:dyDescent="0.25">
      <c r="A5323"/>
    </row>
    <row r="5324" spans="1:1" ht="12.6" x14ac:dyDescent="0.25">
      <c r="A5324"/>
    </row>
    <row r="5325" spans="1:1" ht="12.6" x14ac:dyDescent="0.25">
      <c r="A5325"/>
    </row>
    <row r="5326" spans="1:1" ht="12.6" x14ac:dyDescent="0.25">
      <c r="A5326"/>
    </row>
    <row r="5327" spans="1:1" ht="12.6" x14ac:dyDescent="0.25">
      <c r="A5327"/>
    </row>
    <row r="5328" spans="1:1" ht="12.6" x14ac:dyDescent="0.25">
      <c r="A5328"/>
    </row>
    <row r="5329" spans="1:1" ht="12.6" x14ac:dyDescent="0.25">
      <c r="A5329"/>
    </row>
    <row r="5330" spans="1:1" ht="12.6" x14ac:dyDescent="0.25">
      <c r="A5330"/>
    </row>
    <row r="5331" spans="1:1" ht="12.6" x14ac:dyDescent="0.25">
      <c r="A5331"/>
    </row>
    <row r="5332" spans="1:1" ht="12.6" x14ac:dyDescent="0.25">
      <c r="A5332"/>
    </row>
    <row r="5333" spans="1:1" ht="12.6" x14ac:dyDescent="0.25">
      <c r="A5333"/>
    </row>
    <row r="5334" spans="1:1" ht="12.6" x14ac:dyDescent="0.25">
      <c r="A5334"/>
    </row>
    <row r="5335" spans="1:1" ht="12.6" x14ac:dyDescent="0.25">
      <c r="A5335"/>
    </row>
    <row r="5336" spans="1:1" ht="12.6" x14ac:dyDescent="0.25">
      <c r="A5336"/>
    </row>
    <row r="5337" spans="1:1" ht="12.6" x14ac:dyDescent="0.25">
      <c r="A5337"/>
    </row>
    <row r="5338" spans="1:1" ht="12.6" x14ac:dyDescent="0.25">
      <c r="A5338"/>
    </row>
    <row r="5339" spans="1:1" ht="12.6" x14ac:dyDescent="0.25">
      <c r="A5339"/>
    </row>
    <row r="5340" spans="1:1" ht="12.6" x14ac:dyDescent="0.25">
      <c r="A5340"/>
    </row>
    <row r="5341" spans="1:1" ht="12.6" x14ac:dyDescent="0.25">
      <c r="A5341"/>
    </row>
    <row r="5342" spans="1:1" ht="12.6" x14ac:dyDescent="0.25">
      <c r="A5342"/>
    </row>
    <row r="5343" spans="1:1" ht="12.6" x14ac:dyDescent="0.25">
      <c r="A5343"/>
    </row>
    <row r="5344" spans="1:1" ht="12.6" x14ac:dyDescent="0.25">
      <c r="A5344"/>
    </row>
    <row r="5345" spans="1:1" ht="12.6" x14ac:dyDescent="0.25">
      <c r="A5345"/>
    </row>
    <row r="5346" spans="1:1" ht="12.6" x14ac:dyDescent="0.25">
      <c r="A5346"/>
    </row>
    <row r="5347" spans="1:1" ht="12.6" x14ac:dyDescent="0.25">
      <c r="A5347"/>
    </row>
    <row r="5348" spans="1:1" ht="12.6" x14ac:dyDescent="0.25">
      <c r="A5348"/>
    </row>
    <row r="5349" spans="1:1" ht="12.6" x14ac:dyDescent="0.25">
      <c r="A5349"/>
    </row>
    <row r="5350" spans="1:1" ht="12.6" x14ac:dyDescent="0.25">
      <c r="A5350"/>
    </row>
    <row r="5351" spans="1:1" ht="12.6" x14ac:dyDescent="0.25">
      <c r="A5351"/>
    </row>
    <row r="5352" spans="1:1" ht="12.6" x14ac:dyDescent="0.25">
      <c r="A5352"/>
    </row>
    <row r="5353" spans="1:1" ht="12.6" x14ac:dyDescent="0.25">
      <c r="A5353"/>
    </row>
    <row r="5354" spans="1:1" ht="12.6" x14ac:dyDescent="0.25">
      <c r="A5354"/>
    </row>
    <row r="5355" spans="1:1" ht="12.6" x14ac:dyDescent="0.25">
      <c r="A5355"/>
    </row>
    <row r="5356" spans="1:1" ht="12.6" x14ac:dyDescent="0.25">
      <c r="A5356"/>
    </row>
    <row r="5357" spans="1:1" ht="12.6" x14ac:dyDescent="0.25">
      <c r="A5357"/>
    </row>
    <row r="5358" spans="1:1" ht="12.6" x14ac:dyDescent="0.25">
      <c r="A5358"/>
    </row>
    <row r="5359" spans="1:1" ht="12.6" x14ac:dyDescent="0.25">
      <c r="A5359"/>
    </row>
    <row r="5360" spans="1:1" ht="12.6" x14ac:dyDescent="0.25">
      <c r="A5360"/>
    </row>
    <row r="5361" spans="1:1" ht="12.6" x14ac:dyDescent="0.25">
      <c r="A5361"/>
    </row>
    <row r="5362" spans="1:1" ht="12.6" x14ac:dyDescent="0.25">
      <c r="A5362"/>
    </row>
    <row r="5363" spans="1:1" ht="12.6" x14ac:dyDescent="0.25">
      <c r="A5363"/>
    </row>
    <row r="5364" spans="1:1" ht="12.6" x14ac:dyDescent="0.25">
      <c r="A5364"/>
    </row>
    <row r="5365" spans="1:1" ht="12.6" x14ac:dyDescent="0.25">
      <c r="A5365"/>
    </row>
    <row r="5366" spans="1:1" ht="12.6" x14ac:dyDescent="0.25">
      <c r="A5366"/>
    </row>
    <row r="5367" spans="1:1" ht="12.6" x14ac:dyDescent="0.25">
      <c r="A5367"/>
    </row>
    <row r="5368" spans="1:1" ht="12.6" x14ac:dyDescent="0.25">
      <c r="A5368"/>
    </row>
    <row r="5369" spans="1:1" ht="12.6" x14ac:dyDescent="0.25">
      <c r="A5369"/>
    </row>
    <row r="5370" spans="1:1" ht="12.6" x14ac:dyDescent="0.25">
      <c r="A5370"/>
    </row>
    <row r="5371" spans="1:1" ht="12.6" x14ac:dyDescent="0.25">
      <c r="A5371"/>
    </row>
    <row r="5372" spans="1:1" ht="12.6" x14ac:dyDescent="0.25">
      <c r="A5372"/>
    </row>
    <row r="5373" spans="1:1" ht="12.6" x14ac:dyDescent="0.25">
      <c r="A5373"/>
    </row>
    <row r="5374" spans="1:1" ht="12.6" x14ac:dyDescent="0.25">
      <c r="A5374"/>
    </row>
    <row r="5375" spans="1:1" ht="12.6" x14ac:dyDescent="0.25">
      <c r="A5375"/>
    </row>
    <row r="5376" spans="1:1" ht="12.6" x14ac:dyDescent="0.25">
      <c r="A5376"/>
    </row>
    <row r="5377" spans="1:1" ht="12.6" x14ac:dyDescent="0.25">
      <c r="A5377"/>
    </row>
    <row r="5378" spans="1:1" ht="12.6" x14ac:dyDescent="0.25">
      <c r="A5378"/>
    </row>
    <row r="5379" spans="1:1" ht="12.6" x14ac:dyDescent="0.25">
      <c r="A5379"/>
    </row>
    <row r="5380" spans="1:1" ht="12.6" x14ac:dyDescent="0.25">
      <c r="A5380"/>
    </row>
    <row r="5381" spans="1:1" ht="12.6" x14ac:dyDescent="0.25">
      <c r="A5381"/>
    </row>
    <row r="5382" spans="1:1" ht="12.6" x14ac:dyDescent="0.25">
      <c r="A5382"/>
    </row>
    <row r="5383" spans="1:1" ht="12.6" x14ac:dyDescent="0.25">
      <c r="A5383"/>
    </row>
    <row r="5384" spans="1:1" ht="12.6" x14ac:dyDescent="0.25">
      <c r="A5384"/>
    </row>
    <row r="5385" spans="1:1" ht="12.6" x14ac:dyDescent="0.25">
      <c r="A5385"/>
    </row>
    <row r="5386" spans="1:1" ht="12.6" x14ac:dyDescent="0.25">
      <c r="A5386"/>
    </row>
    <row r="5387" spans="1:1" ht="12.6" x14ac:dyDescent="0.25">
      <c r="A5387"/>
    </row>
    <row r="5388" spans="1:1" ht="12.6" x14ac:dyDescent="0.25">
      <c r="A5388"/>
    </row>
    <row r="5389" spans="1:1" ht="12.6" x14ac:dyDescent="0.25">
      <c r="A5389"/>
    </row>
    <row r="5390" spans="1:1" ht="12.6" x14ac:dyDescent="0.25">
      <c r="A5390"/>
    </row>
    <row r="5391" spans="1:1" ht="12.6" x14ac:dyDescent="0.25">
      <c r="A5391"/>
    </row>
    <row r="5392" spans="1:1" ht="12.6" x14ac:dyDescent="0.25">
      <c r="A5392"/>
    </row>
    <row r="5393" spans="1:1" ht="12.6" x14ac:dyDescent="0.25">
      <c r="A5393"/>
    </row>
    <row r="5394" spans="1:1" ht="12.6" x14ac:dyDescent="0.25">
      <c r="A5394"/>
    </row>
    <row r="5395" spans="1:1" ht="12.6" x14ac:dyDescent="0.25">
      <c r="A5395"/>
    </row>
    <row r="5396" spans="1:1" ht="12.6" x14ac:dyDescent="0.25">
      <c r="A5396"/>
    </row>
    <row r="5397" spans="1:1" ht="12.6" x14ac:dyDescent="0.25">
      <c r="A5397"/>
    </row>
    <row r="5398" spans="1:1" ht="12.6" x14ac:dyDescent="0.25">
      <c r="A5398"/>
    </row>
    <row r="5399" spans="1:1" ht="12.6" x14ac:dyDescent="0.25">
      <c r="A5399"/>
    </row>
    <row r="5400" spans="1:1" ht="12.6" x14ac:dyDescent="0.25">
      <c r="A5400"/>
    </row>
    <row r="5401" spans="1:1" ht="12.6" x14ac:dyDescent="0.25">
      <c r="A5401"/>
    </row>
    <row r="5402" spans="1:1" ht="12.6" x14ac:dyDescent="0.25">
      <c r="A5402"/>
    </row>
    <row r="5403" spans="1:1" ht="12.6" x14ac:dyDescent="0.25">
      <c r="A5403"/>
    </row>
    <row r="5404" spans="1:1" ht="12.6" x14ac:dyDescent="0.25">
      <c r="A5404"/>
    </row>
    <row r="5405" spans="1:1" ht="12.6" x14ac:dyDescent="0.25">
      <c r="A5405"/>
    </row>
    <row r="5406" spans="1:1" ht="12.6" x14ac:dyDescent="0.25">
      <c r="A5406"/>
    </row>
    <row r="5407" spans="1:1" ht="12.6" x14ac:dyDescent="0.25">
      <c r="A5407"/>
    </row>
    <row r="5408" spans="1:1" ht="12.6" x14ac:dyDescent="0.25">
      <c r="A5408"/>
    </row>
    <row r="5409" spans="1:1" ht="12.6" x14ac:dyDescent="0.25">
      <c r="A5409"/>
    </row>
    <row r="5410" spans="1:1" ht="12.6" x14ac:dyDescent="0.25">
      <c r="A5410"/>
    </row>
    <row r="5411" spans="1:1" ht="12.6" x14ac:dyDescent="0.25">
      <c r="A5411"/>
    </row>
    <row r="5412" spans="1:1" ht="12.6" x14ac:dyDescent="0.25">
      <c r="A5412"/>
    </row>
    <row r="5413" spans="1:1" ht="12.6" x14ac:dyDescent="0.25">
      <c r="A5413"/>
    </row>
    <row r="5414" spans="1:1" ht="12.6" x14ac:dyDescent="0.25">
      <c r="A5414"/>
    </row>
    <row r="5415" spans="1:1" ht="12.6" x14ac:dyDescent="0.25">
      <c r="A5415"/>
    </row>
    <row r="5416" spans="1:1" ht="12.6" x14ac:dyDescent="0.25">
      <c r="A5416"/>
    </row>
    <row r="5417" spans="1:1" ht="12.6" x14ac:dyDescent="0.25">
      <c r="A5417"/>
    </row>
    <row r="5418" spans="1:1" ht="12.6" x14ac:dyDescent="0.25">
      <c r="A5418"/>
    </row>
    <row r="5419" spans="1:1" ht="12.6" x14ac:dyDescent="0.25">
      <c r="A5419"/>
    </row>
    <row r="5420" spans="1:1" ht="12.6" x14ac:dyDescent="0.25">
      <c r="A5420"/>
    </row>
    <row r="5421" spans="1:1" ht="12.6" x14ac:dyDescent="0.25">
      <c r="A5421"/>
    </row>
    <row r="5422" spans="1:1" ht="12.6" x14ac:dyDescent="0.25">
      <c r="A5422"/>
    </row>
    <row r="5423" spans="1:1" ht="12.6" x14ac:dyDescent="0.25">
      <c r="A5423"/>
    </row>
    <row r="5424" spans="1:1" ht="12.6" x14ac:dyDescent="0.25">
      <c r="A5424"/>
    </row>
    <row r="5425" spans="1:1" ht="12.6" x14ac:dyDescent="0.25">
      <c r="A5425"/>
    </row>
    <row r="5426" spans="1:1" ht="12.6" x14ac:dyDescent="0.25">
      <c r="A5426"/>
    </row>
    <row r="5427" spans="1:1" ht="12.6" x14ac:dyDescent="0.25">
      <c r="A5427"/>
    </row>
    <row r="5428" spans="1:1" ht="12.6" x14ac:dyDescent="0.25">
      <c r="A5428"/>
    </row>
    <row r="5429" spans="1:1" ht="12.6" x14ac:dyDescent="0.25">
      <c r="A5429"/>
    </row>
    <row r="5430" spans="1:1" ht="12.6" x14ac:dyDescent="0.25">
      <c r="A5430"/>
    </row>
    <row r="5431" spans="1:1" ht="12.6" x14ac:dyDescent="0.25">
      <c r="A5431"/>
    </row>
    <row r="5432" spans="1:1" ht="12.6" x14ac:dyDescent="0.25">
      <c r="A5432"/>
    </row>
    <row r="5433" spans="1:1" ht="12.6" x14ac:dyDescent="0.25">
      <c r="A5433"/>
    </row>
    <row r="5434" spans="1:1" ht="12.6" x14ac:dyDescent="0.25">
      <c r="A5434"/>
    </row>
    <row r="5435" spans="1:1" ht="12.6" x14ac:dyDescent="0.25">
      <c r="A5435"/>
    </row>
    <row r="5436" spans="1:1" ht="12.6" x14ac:dyDescent="0.25">
      <c r="A5436"/>
    </row>
    <row r="5437" spans="1:1" ht="12.6" x14ac:dyDescent="0.25">
      <c r="A5437"/>
    </row>
    <row r="5438" spans="1:1" ht="12.6" x14ac:dyDescent="0.25">
      <c r="A5438"/>
    </row>
    <row r="5439" spans="1:1" ht="12.6" x14ac:dyDescent="0.25">
      <c r="A5439"/>
    </row>
    <row r="5440" spans="1:1" ht="12.6" x14ac:dyDescent="0.25">
      <c r="A5440"/>
    </row>
    <row r="5441" spans="1:1" ht="12.6" x14ac:dyDescent="0.25">
      <c r="A5441"/>
    </row>
    <row r="5442" spans="1:1" ht="12.6" x14ac:dyDescent="0.25">
      <c r="A5442"/>
    </row>
    <row r="5443" spans="1:1" ht="12.6" x14ac:dyDescent="0.25">
      <c r="A5443"/>
    </row>
    <row r="5444" spans="1:1" ht="12.6" x14ac:dyDescent="0.25">
      <c r="A5444"/>
    </row>
    <row r="5445" spans="1:1" ht="12.6" x14ac:dyDescent="0.25">
      <c r="A5445"/>
    </row>
    <row r="5446" spans="1:1" ht="12.6" x14ac:dyDescent="0.25">
      <c r="A5446"/>
    </row>
    <row r="5447" spans="1:1" ht="12.6" x14ac:dyDescent="0.25">
      <c r="A5447"/>
    </row>
    <row r="5448" spans="1:1" ht="12.6" x14ac:dyDescent="0.25">
      <c r="A5448"/>
    </row>
    <row r="5449" spans="1:1" ht="12.6" x14ac:dyDescent="0.25">
      <c r="A5449"/>
    </row>
    <row r="5450" spans="1:1" ht="12.6" x14ac:dyDescent="0.25">
      <c r="A5450"/>
    </row>
    <row r="5451" spans="1:1" ht="12.6" x14ac:dyDescent="0.25">
      <c r="A5451"/>
    </row>
    <row r="5452" spans="1:1" ht="12.6" x14ac:dyDescent="0.25">
      <c r="A5452"/>
    </row>
    <row r="5453" spans="1:1" ht="12.6" x14ac:dyDescent="0.25">
      <c r="A5453"/>
    </row>
    <row r="5454" spans="1:1" ht="12.6" x14ac:dyDescent="0.25">
      <c r="A5454"/>
    </row>
    <row r="5455" spans="1:1" ht="12.6" x14ac:dyDescent="0.25">
      <c r="A5455"/>
    </row>
    <row r="5456" spans="1:1" ht="12.6" x14ac:dyDescent="0.25">
      <c r="A5456"/>
    </row>
    <row r="5457" spans="1:1" ht="12.6" x14ac:dyDescent="0.25">
      <c r="A5457"/>
    </row>
    <row r="5458" spans="1:1" ht="12.6" x14ac:dyDescent="0.25">
      <c r="A5458"/>
    </row>
    <row r="5459" spans="1:1" ht="12.6" x14ac:dyDescent="0.25">
      <c r="A5459"/>
    </row>
    <row r="5460" spans="1:1" ht="12.6" x14ac:dyDescent="0.25">
      <c r="A5460"/>
    </row>
    <row r="5461" spans="1:1" ht="12.6" x14ac:dyDescent="0.25">
      <c r="A5461"/>
    </row>
    <row r="5462" spans="1:1" ht="12.6" x14ac:dyDescent="0.25">
      <c r="A5462"/>
    </row>
    <row r="5463" spans="1:1" ht="12.6" x14ac:dyDescent="0.25">
      <c r="A5463"/>
    </row>
    <row r="5464" spans="1:1" ht="12.6" x14ac:dyDescent="0.25">
      <c r="A5464"/>
    </row>
    <row r="5465" spans="1:1" ht="12.6" x14ac:dyDescent="0.25">
      <c r="A5465"/>
    </row>
    <row r="5466" spans="1:1" ht="12.6" x14ac:dyDescent="0.25">
      <c r="A5466"/>
    </row>
    <row r="5467" spans="1:1" ht="12.6" x14ac:dyDescent="0.25">
      <c r="A5467"/>
    </row>
    <row r="5468" spans="1:1" ht="12.6" x14ac:dyDescent="0.25">
      <c r="A5468"/>
    </row>
    <row r="5469" spans="1:1" ht="12.6" x14ac:dyDescent="0.25">
      <c r="A5469"/>
    </row>
    <row r="5470" spans="1:1" ht="12.6" x14ac:dyDescent="0.25">
      <c r="A5470"/>
    </row>
    <row r="5471" spans="1:1" ht="12.6" x14ac:dyDescent="0.25">
      <c r="A5471"/>
    </row>
    <row r="5472" spans="1:1" ht="12.6" x14ac:dyDescent="0.25">
      <c r="A5472"/>
    </row>
    <row r="5473" spans="1:1" ht="12.6" x14ac:dyDescent="0.25">
      <c r="A5473"/>
    </row>
    <row r="5474" spans="1:1" ht="12.6" x14ac:dyDescent="0.25">
      <c r="A5474"/>
    </row>
    <row r="5475" spans="1:1" ht="12.6" x14ac:dyDescent="0.25">
      <c r="A5475"/>
    </row>
    <row r="5476" spans="1:1" ht="12.6" x14ac:dyDescent="0.25">
      <c r="A5476"/>
    </row>
    <row r="5477" spans="1:1" ht="12.6" x14ac:dyDescent="0.25">
      <c r="A5477"/>
    </row>
    <row r="5478" spans="1:1" ht="12.6" x14ac:dyDescent="0.25">
      <c r="A5478"/>
    </row>
    <row r="5479" spans="1:1" ht="12.6" x14ac:dyDescent="0.25">
      <c r="A5479"/>
    </row>
    <row r="5480" spans="1:1" ht="12.6" x14ac:dyDescent="0.25">
      <c r="A5480"/>
    </row>
    <row r="5481" spans="1:1" ht="12.6" x14ac:dyDescent="0.25">
      <c r="A5481"/>
    </row>
    <row r="5482" spans="1:1" ht="12.6" x14ac:dyDescent="0.25">
      <c r="A5482"/>
    </row>
    <row r="5483" spans="1:1" ht="12.6" x14ac:dyDescent="0.25">
      <c r="A5483"/>
    </row>
    <row r="5484" spans="1:1" ht="12.6" x14ac:dyDescent="0.25">
      <c r="A5484"/>
    </row>
    <row r="5485" spans="1:1" ht="12.6" x14ac:dyDescent="0.25">
      <c r="A5485"/>
    </row>
    <row r="5486" spans="1:1" ht="12.6" x14ac:dyDescent="0.25">
      <c r="A5486"/>
    </row>
    <row r="5487" spans="1:1" ht="12.6" x14ac:dyDescent="0.25">
      <c r="A5487"/>
    </row>
    <row r="5488" spans="1:1" ht="12.6" x14ac:dyDescent="0.25">
      <c r="A5488"/>
    </row>
    <row r="5489" spans="1:1" ht="12.6" x14ac:dyDescent="0.25">
      <c r="A5489"/>
    </row>
    <row r="5490" spans="1:1" ht="12.6" x14ac:dyDescent="0.25">
      <c r="A5490"/>
    </row>
    <row r="5491" spans="1:1" ht="12.6" x14ac:dyDescent="0.25">
      <c r="A5491"/>
    </row>
    <row r="5492" spans="1:1" ht="12.6" x14ac:dyDescent="0.25">
      <c r="A5492"/>
    </row>
    <row r="5493" spans="1:1" ht="12.6" x14ac:dyDescent="0.25">
      <c r="A5493"/>
    </row>
    <row r="5494" spans="1:1" ht="12.6" x14ac:dyDescent="0.25">
      <c r="A5494"/>
    </row>
    <row r="5495" spans="1:1" ht="12.6" x14ac:dyDescent="0.25">
      <c r="A5495"/>
    </row>
    <row r="5496" spans="1:1" ht="12.6" x14ac:dyDescent="0.25">
      <c r="A5496"/>
    </row>
    <row r="5497" spans="1:1" ht="12.6" x14ac:dyDescent="0.25">
      <c r="A5497"/>
    </row>
    <row r="5498" spans="1:1" ht="12.6" x14ac:dyDescent="0.25">
      <c r="A5498"/>
    </row>
    <row r="5499" spans="1:1" ht="12.6" x14ac:dyDescent="0.25">
      <c r="A5499"/>
    </row>
    <row r="5500" spans="1:1" ht="12.6" x14ac:dyDescent="0.25">
      <c r="A5500"/>
    </row>
    <row r="5501" spans="1:1" ht="12.6" x14ac:dyDescent="0.25">
      <c r="A5501"/>
    </row>
    <row r="5502" spans="1:1" ht="12.6" x14ac:dyDescent="0.25">
      <c r="A5502"/>
    </row>
    <row r="5503" spans="1:1" ht="12.6" x14ac:dyDescent="0.25">
      <c r="A5503"/>
    </row>
    <row r="5504" spans="1:1" ht="12.6" x14ac:dyDescent="0.25">
      <c r="A5504"/>
    </row>
    <row r="5505" spans="1:1" ht="12.6" x14ac:dyDescent="0.25">
      <c r="A5505"/>
    </row>
    <row r="5506" spans="1:1" ht="12.6" x14ac:dyDescent="0.25">
      <c r="A5506"/>
    </row>
    <row r="5507" spans="1:1" ht="12.6" x14ac:dyDescent="0.25">
      <c r="A5507"/>
    </row>
    <row r="5508" spans="1:1" ht="12.6" x14ac:dyDescent="0.25">
      <c r="A5508"/>
    </row>
    <row r="5509" spans="1:1" ht="12.6" x14ac:dyDescent="0.25">
      <c r="A5509"/>
    </row>
    <row r="5510" spans="1:1" ht="12.6" x14ac:dyDescent="0.25">
      <c r="A5510"/>
    </row>
    <row r="5511" spans="1:1" ht="12.6" x14ac:dyDescent="0.25">
      <c r="A5511"/>
    </row>
    <row r="5512" spans="1:1" ht="12.6" x14ac:dyDescent="0.25">
      <c r="A5512"/>
    </row>
    <row r="5513" spans="1:1" ht="12.6" x14ac:dyDescent="0.25">
      <c r="A5513"/>
    </row>
    <row r="5514" spans="1:1" ht="12.6" x14ac:dyDescent="0.25">
      <c r="A5514"/>
    </row>
    <row r="5515" spans="1:1" ht="12.6" x14ac:dyDescent="0.25">
      <c r="A5515"/>
    </row>
    <row r="5516" spans="1:1" ht="12.6" x14ac:dyDescent="0.25">
      <c r="A5516"/>
    </row>
    <row r="5517" spans="1:1" ht="12.6" x14ac:dyDescent="0.25">
      <c r="A5517"/>
    </row>
    <row r="5518" spans="1:1" ht="12.6" x14ac:dyDescent="0.25">
      <c r="A5518"/>
    </row>
    <row r="5519" spans="1:1" ht="12.6" x14ac:dyDescent="0.25">
      <c r="A5519"/>
    </row>
    <row r="5520" spans="1:1" ht="12.6" x14ac:dyDescent="0.25">
      <c r="A5520"/>
    </row>
    <row r="5521" spans="1:1" ht="12.6" x14ac:dyDescent="0.25">
      <c r="A5521"/>
    </row>
    <row r="5522" spans="1:1" ht="12.6" x14ac:dyDescent="0.25">
      <c r="A5522"/>
    </row>
    <row r="5523" spans="1:1" ht="12.6" x14ac:dyDescent="0.25">
      <c r="A5523"/>
    </row>
    <row r="5524" spans="1:1" ht="12.6" x14ac:dyDescent="0.25">
      <c r="A5524"/>
    </row>
    <row r="5525" spans="1:1" ht="12.6" x14ac:dyDescent="0.25">
      <c r="A5525"/>
    </row>
    <row r="5526" spans="1:1" ht="12.6" x14ac:dyDescent="0.25">
      <c r="A5526"/>
    </row>
    <row r="5527" spans="1:1" ht="12.6" x14ac:dyDescent="0.25">
      <c r="A5527"/>
    </row>
    <row r="5528" spans="1:1" ht="12.6" x14ac:dyDescent="0.25">
      <c r="A5528"/>
    </row>
    <row r="5529" spans="1:1" ht="12.6" x14ac:dyDescent="0.25">
      <c r="A5529"/>
    </row>
    <row r="5530" spans="1:1" ht="12.6" x14ac:dyDescent="0.25">
      <c r="A5530"/>
    </row>
    <row r="5531" spans="1:1" ht="12.6" x14ac:dyDescent="0.25">
      <c r="A5531"/>
    </row>
    <row r="5532" spans="1:1" ht="12.6" x14ac:dyDescent="0.25">
      <c r="A5532"/>
    </row>
    <row r="5533" spans="1:1" ht="12.6" x14ac:dyDescent="0.25">
      <c r="A5533"/>
    </row>
    <row r="5534" spans="1:1" ht="12.6" x14ac:dyDescent="0.25">
      <c r="A5534"/>
    </row>
    <row r="5535" spans="1:1" ht="12.6" x14ac:dyDescent="0.25">
      <c r="A5535"/>
    </row>
    <row r="5536" spans="1:1" ht="12.6" x14ac:dyDescent="0.25">
      <c r="A5536"/>
    </row>
    <row r="5537" spans="1:1" ht="12.6" x14ac:dyDescent="0.25">
      <c r="A5537"/>
    </row>
    <row r="5538" spans="1:1" ht="12.6" x14ac:dyDescent="0.25">
      <c r="A5538"/>
    </row>
    <row r="5539" spans="1:1" ht="12.6" x14ac:dyDescent="0.25">
      <c r="A5539"/>
    </row>
    <row r="5540" spans="1:1" ht="12.6" x14ac:dyDescent="0.25">
      <c r="A5540"/>
    </row>
    <row r="5541" spans="1:1" ht="12.6" x14ac:dyDescent="0.25">
      <c r="A5541"/>
    </row>
    <row r="5542" spans="1:1" ht="12.6" x14ac:dyDescent="0.25">
      <c r="A5542"/>
    </row>
    <row r="5543" spans="1:1" ht="12.6" x14ac:dyDescent="0.25">
      <c r="A5543"/>
    </row>
    <row r="5544" spans="1:1" ht="12.6" x14ac:dyDescent="0.25">
      <c r="A5544"/>
    </row>
    <row r="5545" spans="1:1" ht="12.6" x14ac:dyDescent="0.25">
      <c r="A5545"/>
    </row>
    <row r="5546" spans="1:1" ht="12.6" x14ac:dyDescent="0.25">
      <c r="A5546"/>
    </row>
    <row r="5547" spans="1:1" ht="12.6" x14ac:dyDescent="0.25">
      <c r="A5547"/>
    </row>
    <row r="5548" spans="1:1" ht="12.6" x14ac:dyDescent="0.25">
      <c r="A5548"/>
    </row>
    <row r="5549" spans="1:1" ht="12.6" x14ac:dyDescent="0.25">
      <c r="A5549"/>
    </row>
    <row r="5550" spans="1:1" ht="12.6" x14ac:dyDescent="0.25">
      <c r="A5550"/>
    </row>
    <row r="5551" spans="1:1" ht="12.6" x14ac:dyDescent="0.25">
      <c r="A5551"/>
    </row>
    <row r="5552" spans="1:1" ht="12.6" x14ac:dyDescent="0.25">
      <c r="A5552"/>
    </row>
    <row r="5553" spans="1:1" ht="12.6" x14ac:dyDescent="0.25">
      <c r="A5553"/>
    </row>
    <row r="5554" spans="1:1" ht="12.6" x14ac:dyDescent="0.25">
      <c r="A5554"/>
    </row>
    <row r="5555" spans="1:1" ht="12.6" x14ac:dyDescent="0.25">
      <c r="A5555"/>
    </row>
    <row r="5556" spans="1:1" ht="12.6" x14ac:dyDescent="0.25">
      <c r="A5556"/>
    </row>
    <row r="5557" spans="1:1" ht="12.6" x14ac:dyDescent="0.25">
      <c r="A5557"/>
    </row>
    <row r="5558" spans="1:1" ht="12.6" x14ac:dyDescent="0.25">
      <c r="A5558"/>
    </row>
    <row r="5559" spans="1:1" ht="12.6" x14ac:dyDescent="0.25">
      <c r="A5559"/>
    </row>
    <row r="5560" spans="1:1" ht="12.6" x14ac:dyDescent="0.25">
      <c r="A5560"/>
    </row>
    <row r="5561" spans="1:1" ht="12.6" x14ac:dyDescent="0.25">
      <c r="A5561"/>
    </row>
    <row r="5562" spans="1:1" ht="12.6" x14ac:dyDescent="0.25">
      <c r="A5562"/>
    </row>
    <row r="5563" spans="1:1" ht="12.6" x14ac:dyDescent="0.25">
      <c r="A5563"/>
    </row>
    <row r="5564" spans="1:1" ht="12.6" x14ac:dyDescent="0.25">
      <c r="A5564"/>
    </row>
    <row r="5565" spans="1:1" ht="12.6" x14ac:dyDescent="0.25">
      <c r="A5565"/>
    </row>
    <row r="5566" spans="1:1" ht="12.6" x14ac:dyDescent="0.25">
      <c r="A5566"/>
    </row>
    <row r="5567" spans="1:1" ht="12.6" x14ac:dyDescent="0.25">
      <c r="A5567"/>
    </row>
    <row r="5568" spans="1:1" ht="12.6" x14ac:dyDescent="0.25">
      <c r="A5568"/>
    </row>
    <row r="5569" spans="1:1" ht="12.6" x14ac:dyDescent="0.25">
      <c r="A5569"/>
    </row>
    <row r="5570" spans="1:1" ht="12.6" x14ac:dyDescent="0.25">
      <c r="A5570"/>
    </row>
    <row r="5571" spans="1:1" ht="12.6" x14ac:dyDescent="0.25">
      <c r="A5571"/>
    </row>
    <row r="5572" spans="1:1" ht="12.6" x14ac:dyDescent="0.25">
      <c r="A5572"/>
    </row>
    <row r="5573" spans="1:1" ht="12.6" x14ac:dyDescent="0.25">
      <c r="A5573"/>
    </row>
    <row r="5574" spans="1:1" ht="12.6" x14ac:dyDescent="0.25">
      <c r="A5574"/>
    </row>
    <row r="5575" spans="1:1" ht="12.6" x14ac:dyDescent="0.25">
      <c r="A5575"/>
    </row>
    <row r="5576" spans="1:1" ht="12.6" x14ac:dyDescent="0.25">
      <c r="A5576"/>
    </row>
    <row r="5577" spans="1:1" ht="12.6" x14ac:dyDescent="0.25">
      <c r="A5577"/>
    </row>
    <row r="5578" spans="1:1" ht="12.6" x14ac:dyDescent="0.25">
      <c r="A5578"/>
    </row>
    <row r="5579" spans="1:1" ht="12.6" x14ac:dyDescent="0.25">
      <c r="A5579"/>
    </row>
    <row r="5580" spans="1:1" ht="12.6" x14ac:dyDescent="0.25">
      <c r="A5580"/>
    </row>
    <row r="5581" spans="1:1" ht="12.6" x14ac:dyDescent="0.25">
      <c r="A5581"/>
    </row>
    <row r="5582" spans="1:1" ht="12.6" x14ac:dyDescent="0.25">
      <c r="A5582"/>
    </row>
    <row r="5583" spans="1:1" ht="12.6" x14ac:dyDescent="0.25">
      <c r="A5583"/>
    </row>
    <row r="5584" spans="1:1" ht="12.6" x14ac:dyDescent="0.25">
      <c r="A5584"/>
    </row>
    <row r="5585" spans="1:1" ht="12.6" x14ac:dyDescent="0.25">
      <c r="A5585"/>
    </row>
    <row r="5586" spans="1:1" ht="12.6" x14ac:dyDescent="0.25">
      <c r="A5586"/>
    </row>
    <row r="5587" spans="1:1" ht="12.6" x14ac:dyDescent="0.25">
      <c r="A5587"/>
    </row>
    <row r="5588" spans="1:1" ht="12.6" x14ac:dyDescent="0.25">
      <c r="A5588"/>
    </row>
    <row r="5589" spans="1:1" ht="12.6" x14ac:dyDescent="0.25">
      <c r="A5589"/>
    </row>
    <row r="5590" spans="1:1" ht="12.6" x14ac:dyDescent="0.25">
      <c r="A5590"/>
    </row>
    <row r="5591" spans="1:1" ht="12.6" x14ac:dyDescent="0.25">
      <c r="A5591"/>
    </row>
    <row r="5592" spans="1:1" ht="12.6" x14ac:dyDescent="0.25">
      <c r="A5592"/>
    </row>
    <row r="5593" spans="1:1" ht="12.6" x14ac:dyDescent="0.25">
      <c r="A5593"/>
    </row>
    <row r="5594" spans="1:1" ht="12.6" x14ac:dyDescent="0.25">
      <c r="A5594"/>
    </row>
    <row r="5595" spans="1:1" ht="12.6" x14ac:dyDescent="0.25">
      <c r="A5595"/>
    </row>
    <row r="5596" spans="1:1" ht="12.6" x14ac:dyDescent="0.25">
      <c r="A5596"/>
    </row>
    <row r="5597" spans="1:1" ht="12.6" x14ac:dyDescent="0.25">
      <c r="A5597"/>
    </row>
    <row r="5598" spans="1:1" ht="12.6" x14ac:dyDescent="0.25">
      <c r="A5598"/>
    </row>
    <row r="5599" spans="1:1" ht="12.6" x14ac:dyDescent="0.25">
      <c r="A5599"/>
    </row>
    <row r="5600" spans="1:1" ht="12.6" x14ac:dyDescent="0.25">
      <c r="A5600"/>
    </row>
    <row r="5601" spans="1:1" ht="12.6" x14ac:dyDescent="0.25">
      <c r="A5601"/>
    </row>
    <row r="5602" spans="1:1" ht="12.6" x14ac:dyDescent="0.25">
      <c r="A5602"/>
    </row>
    <row r="5603" spans="1:1" ht="12.6" x14ac:dyDescent="0.25">
      <c r="A5603"/>
    </row>
    <row r="5604" spans="1:1" ht="12.6" x14ac:dyDescent="0.25">
      <c r="A5604"/>
    </row>
    <row r="5605" spans="1:1" ht="12.6" x14ac:dyDescent="0.25">
      <c r="A5605"/>
    </row>
    <row r="5606" spans="1:1" ht="12.6" x14ac:dyDescent="0.25">
      <c r="A5606"/>
    </row>
    <row r="5607" spans="1:1" ht="12.6" x14ac:dyDescent="0.25">
      <c r="A5607"/>
    </row>
    <row r="5608" spans="1:1" ht="12.6" x14ac:dyDescent="0.25">
      <c r="A5608"/>
    </row>
    <row r="5609" spans="1:1" ht="12.6" x14ac:dyDescent="0.25">
      <c r="A5609"/>
    </row>
    <row r="5610" spans="1:1" ht="12.6" x14ac:dyDescent="0.25">
      <c r="A5610"/>
    </row>
    <row r="5611" spans="1:1" ht="12.6" x14ac:dyDescent="0.25">
      <c r="A5611"/>
    </row>
    <row r="5612" spans="1:1" ht="12.6" x14ac:dyDescent="0.25">
      <c r="A5612"/>
    </row>
    <row r="5613" spans="1:1" ht="12.6" x14ac:dyDescent="0.25">
      <c r="A5613"/>
    </row>
    <row r="5614" spans="1:1" ht="12.6" x14ac:dyDescent="0.25">
      <c r="A5614"/>
    </row>
    <row r="5615" spans="1:1" ht="12.6" x14ac:dyDescent="0.25">
      <c r="A5615"/>
    </row>
    <row r="5616" spans="1:1" ht="12.6" x14ac:dyDescent="0.25">
      <c r="A5616"/>
    </row>
    <row r="5617" spans="1:1" ht="12.6" x14ac:dyDescent="0.25">
      <c r="A5617"/>
    </row>
    <row r="5618" spans="1:1" ht="12.6" x14ac:dyDescent="0.25">
      <c r="A5618"/>
    </row>
    <row r="5619" spans="1:1" ht="12.6" x14ac:dyDescent="0.25">
      <c r="A5619"/>
    </row>
    <row r="5620" spans="1:1" ht="12.6" x14ac:dyDescent="0.25">
      <c r="A5620"/>
    </row>
    <row r="5621" spans="1:1" ht="12.6" x14ac:dyDescent="0.25">
      <c r="A5621"/>
    </row>
    <row r="5622" spans="1:1" ht="12.6" x14ac:dyDescent="0.25">
      <c r="A5622"/>
    </row>
    <row r="5623" spans="1:1" ht="12.6" x14ac:dyDescent="0.25">
      <c r="A5623"/>
    </row>
    <row r="5624" spans="1:1" ht="12.6" x14ac:dyDescent="0.25">
      <c r="A5624"/>
    </row>
    <row r="5625" spans="1:1" ht="12.6" x14ac:dyDescent="0.25">
      <c r="A5625"/>
    </row>
    <row r="5626" spans="1:1" ht="12.6" x14ac:dyDescent="0.25">
      <c r="A5626"/>
    </row>
    <row r="5627" spans="1:1" ht="12.6" x14ac:dyDescent="0.25">
      <c r="A5627"/>
    </row>
    <row r="5628" spans="1:1" ht="12.6" x14ac:dyDescent="0.25">
      <c r="A5628"/>
    </row>
    <row r="5629" spans="1:1" ht="12.6" x14ac:dyDescent="0.25">
      <c r="A5629"/>
    </row>
    <row r="5630" spans="1:1" ht="12.6" x14ac:dyDescent="0.25">
      <c r="A5630"/>
    </row>
    <row r="5631" spans="1:1" ht="12.6" x14ac:dyDescent="0.25">
      <c r="A5631"/>
    </row>
    <row r="5632" spans="1:1" ht="12.6" x14ac:dyDescent="0.25">
      <c r="A5632"/>
    </row>
    <row r="5633" spans="1:1" ht="12.6" x14ac:dyDescent="0.25">
      <c r="A5633"/>
    </row>
    <row r="5634" spans="1:1" ht="12.6" x14ac:dyDescent="0.25">
      <c r="A5634"/>
    </row>
    <row r="5635" spans="1:1" ht="12.6" x14ac:dyDescent="0.25">
      <c r="A5635"/>
    </row>
    <row r="5636" spans="1:1" ht="12.6" x14ac:dyDescent="0.25">
      <c r="A5636"/>
    </row>
    <row r="5637" spans="1:1" ht="12.6" x14ac:dyDescent="0.25">
      <c r="A5637"/>
    </row>
    <row r="5638" spans="1:1" ht="12.6" x14ac:dyDescent="0.25">
      <c r="A5638"/>
    </row>
    <row r="5639" spans="1:1" ht="12.6" x14ac:dyDescent="0.25">
      <c r="A5639"/>
    </row>
    <row r="5640" spans="1:1" ht="12.6" x14ac:dyDescent="0.25">
      <c r="A5640"/>
    </row>
    <row r="5641" spans="1:1" ht="12.6" x14ac:dyDescent="0.25">
      <c r="A5641"/>
    </row>
    <row r="5642" spans="1:1" ht="12.6" x14ac:dyDescent="0.25">
      <c r="A5642"/>
    </row>
    <row r="5643" spans="1:1" ht="12.6" x14ac:dyDescent="0.25">
      <c r="A5643"/>
    </row>
    <row r="5644" spans="1:1" ht="12.6" x14ac:dyDescent="0.25">
      <c r="A5644"/>
    </row>
    <row r="5645" spans="1:1" ht="12.6" x14ac:dyDescent="0.25">
      <c r="A5645"/>
    </row>
    <row r="5646" spans="1:1" ht="12.6" x14ac:dyDescent="0.25">
      <c r="A5646"/>
    </row>
    <row r="5647" spans="1:1" ht="12.6" x14ac:dyDescent="0.25">
      <c r="A5647"/>
    </row>
    <row r="5648" spans="1:1" ht="12.6" x14ac:dyDescent="0.25">
      <c r="A5648"/>
    </row>
    <row r="5649" spans="1:1" ht="12.6" x14ac:dyDescent="0.25">
      <c r="A5649"/>
    </row>
    <row r="5650" spans="1:1" ht="12.6" x14ac:dyDescent="0.25">
      <c r="A5650"/>
    </row>
    <row r="5651" spans="1:1" ht="12.6" x14ac:dyDescent="0.25">
      <c r="A5651"/>
    </row>
    <row r="5652" spans="1:1" ht="12.6" x14ac:dyDescent="0.25">
      <c r="A5652"/>
    </row>
    <row r="5653" spans="1:1" ht="12.6" x14ac:dyDescent="0.25">
      <c r="A5653"/>
    </row>
    <row r="5654" spans="1:1" ht="12.6" x14ac:dyDescent="0.25">
      <c r="A5654"/>
    </row>
    <row r="5655" spans="1:1" ht="12.6" x14ac:dyDescent="0.25">
      <c r="A5655"/>
    </row>
    <row r="5656" spans="1:1" ht="12.6" x14ac:dyDescent="0.25">
      <c r="A5656"/>
    </row>
    <row r="5657" spans="1:1" ht="12.6" x14ac:dyDescent="0.25">
      <c r="A5657"/>
    </row>
    <row r="5658" spans="1:1" ht="12.6" x14ac:dyDescent="0.25">
      <c r="A5658"/>
    </row>
    <row r="5659" spans="1:1" ht="12.6" x14ac:dyDescent="0.25">
      <c r="A5659"/>
    </row>
    <row r="5660" spans="1:1" ht="12.6" x14ac:dyDescent="0.25">
      <c r="A5660"/>
    </row>
    <row r="5661" spans="1:1" ht="12.6" x14ac:dyDescent="0.25">
      <c r="A5661"/>
    </row>
    <row r="5662" spans="1:1" ht="12.6" x14ac:dyDescent="0.25">
      <c r="A5662"/>
    </row>
    <row r="5663" spans="1:1" ht="12.6" x14ac:dyDescent="0.25">
      <c r="A5663"/>
    </row>
    <row r="5664" spans="1:1" ht="12.6" x14ac:dyDescent="0.25">
      <c r="A5664"/>
    </row>
    <row r="5665" spans="1:1" ht="12.6" x14ac:dyDescent="0.25">
      <c r="A5665"/>
    </row>
    <row r="5666" spans="1:1" ht="12.6" x14ac:dyDescent="0.25">
      <c r="A5666"/>
    </row>
    <row r="5667" spans="1:1" ht="12.6" x14ac:dyDescent="0.25">
      <c r="A5667"/>
    </row>
    <row r="5668" spans="1:1" ht="12.6" x14ac:dyDescent="0.25">
      <c r="A5668"/>
    </row>
    <row r="5669" spans="1:1" ht="12.6" x14ac:dyDescent="0.25">
      <c r="A5669"/>
    </row>
    <row r="5670" spans="1:1" ht="12.6" x14ac:dyDescent="0.25">
      <c r="A5670"/>
    </row>
    <row r="5671" spans="1:1" ht="12.6" x14ac:dyDescent="0.25">
      <c r="A5671"/>
    </row>
    <row r="5672" spans="1:1" ht="12.6" x14ac:dyDescent="0.25">
      <c r="A5672"/>
    </row>
    <row r="5673" spans="1:1" ht="12.6" x14ac:dyDescent="0.25">
      <c r="A5673"/>
    </row>
    <row r="5674" spans="1:1" ht="12.6" x14ac:dyDescent="0.25">
      <c r="A5674"/>
    </row>
    <row r="5675" spans="1:1" ht="12.6" x14ac:dyDescent="0.25">
      <c r="A5675"/>
    </row>
    <row r="5676" spans="1:1" ht="12.6" x14ac:dyDescent="0.25">
      <c r="A5676"/>
    </row>
    <row r="5677" spans="1:1" ht="12.6" x14ac:dyDescent="0.25">
      <c r="A5677"/>
    </row>
    <row r="5678" spans="1:1" ht="12.6" x14ac:dyDescent="0.25">
      <c r="A5678"/>
    </row>
    <row r="5679" spans="1:1" ht="12.6" x14ac:dyDescent="0.25">
      <c r="A5679"/>
    </row>
    <row r="5680" spans="1:1" ht="12.6" x14ac:dyDescent="0.25">
      <c r="A5680"/>
    </row>
    <row r="5681" spans="1:1" ht="12.6" x14ac:dyDescent="0.25">
      <c r="A5681"/>
    </row>
    <row r="5682" spans="1:1" ht="12.6" x14ac:dyDescent="0.25">
      <c r="A5682"/>
    </row>
    <row r="5683" spans="1:1" ht="12.6" x14ac:dyDescent="0.25">
      <c r="A5683"/>
    </row>
    <row r="5684" spans="1:1" ht="12.6" x14ac:dyDescent="0.25">
      <c r="A5684"/>
    </row>
    <row r="5685" spans="1:1" ht="12.6" x14ac:dyDescent="0.25">
      <c r="A5685"/>
    </row>
    <row r="5686" spans="1:1" ht="12.6" x14ac:dyDescent="0.25">
      <c r="A5686"/>
    </row>
    <row r="5687" spans="1:1" ht="12.6" x14ac:dyDescent="0.25">
      <c r="A5687"/>
    </row>
    <row r="5688" spans="1:1" ht="12.6" x14ac:dyDescent="0.25">
      <c r="A5688"/>
    </row>
    <row r="5689" spans="1:1" ht="12.6" x14ac:dyDescent="0.25">
      <c r="A5689"/>
    </row>
    <row r="5690" spans="1:1" ht="12.6" x14ac:dyDescent="0.25">
      <c r="A5690"/>
    </row>
    <row r="5691" spans="1:1" ht="12.6" x14ac:dyDescent="0.25">
      <c r="A5691"/>
    </row>
    <row r="5692" spans="1:1" ht="12.6" x14ac:dyDescent="0.25">
      <c r="A5692"/>
    </row>
    <row r="5693" spans="1:1" ht="12.6" x14ac:dyDescent="0.25">
      <c r="A5693"/>
    </row>
    <row r="5694" spans="1:1" ht="12.6" x14ac:dyDescent="0.25">
      <c r="A5694"/>
    </row>
    <row r="5695" spans="1:1" ht="12.6" x14ac:dyDescent="0.25">
      <c r="A5695"/>
    </row>
    <row r="5696" spans="1:1" ht="12.6" x14ac:dyDescent="0.25">
      <c r="A5696"/>
    </row>
    <row r="5697" spans="1:1" ht="12.6" x14ac:dyDescent="0.25">
      <c r="A5697"/>
    </row>
    <row r="5698" spans="1:1" ht="12.6" x14ac:dyDescent="0.25">
      <c r="A5698"/>
    </row>
    <row r="5699" spans="1:1" ht="12.6" x14ac:dyDescent="0.25">
      <c r="A5699"/>
    </row>
    <row r="5700" spans="1:1" ht="12.6" x14ac:dyDescent="0.25">
      <c r="A5700"/>
    </row>
    <row r="5701" spans="1:1" ht="12.6" x14ac:dyDescent="0.25">
      <c r="A5701"/>
    </row>
    <row r="5702" spans="1:1" ht="12.6" x14ac:dyDescent="0.25">
      <c r="A5702"/>
    </row>
    <row r="5703" spans="1:1" ht="12.6" x14ac:dyDescent="0.25">
      <c r="A5703"/>
    </row>
    <row r="5704" spans="1:1" ht="12.6" x14ac:dyDescent="0.25">
      <c r="A5704"/>
    </row>
    <row r="5705" spans="1:1" ht="12.6" x14ac:dyDescent="0.25">
      <c r="A5705"/>
    </row>
    <row r="5706" spans="1:1" ht="12.6" x14ac:dyDescent="0.25">
      <c r="A5706"/>
    </row>
    <row r="5707" spans="1:1" ht="12.6" x14ac:dyDescent="0.25">
      <c r="A5707"/>
    </row>
    <row r="5708" spans="1:1" ht="12.6" x14ac:dyDescent="0.25">
      <c r="A5708"/>
    </row>
    <row r="5709" spans="1:1" ht="12.6" x14ac:dyDescent="0.25">
      <c r="A5709"/>
    </row>
    <row r="5710" spans="1:1" ht="12.6" x14ac:dyDescent="0.25">
      <c r="A5710"/>
    </row>
    <row r="5711" spans="1:1" ht="12.6" x14ac:dyDescent="0.25">
      <c r="A5711"/>
    </row>
    <row r="5712" spans="1:1" ht="12.6" x14ac:dyDescent="0.25">
      <c r="A5712"/>
    </row>
    <row r="5713" spans="1:1" ht="12.6" x14ac:dyDescent="0.25">
      <c r="A5713"/>
    </row>
    <row r="5714" spans="1:1" ht="12.6" x14ac:dyDescent="0.25">
      <c r="A5714"/>
    </row>
    <row r="5715" spans="1:1" ht="12.6" x14ac:dyDescent="0.25">
      <c r="A5715"/>
    </row>
    <row r="5716" spans="1:1" ht="12.6" x14ac:dyDescent="0.25">
      <c r="A5716"/>
    </row>
    <row r="5717" spans="1:1" ht="12.6" x14ac:dyDescent="0.25">
      <c r="A5717"/>
    </row>
    <row r="5718" spans="1:1" ht="12.6" x14ac:dyDescent="0.25">
      <c r="A5718"/>
    </row>
    <row r="5719" spans="1:1" ht="12.6" x14ac:dyDescent="0.25">
      <c r="A5719"/>
    </row>
    <row r="5720" spans="1:1" ht="12.6" x14ac:dyDescent="0.25">
      <c r="A5720"/>
    </row>
    <row r="5721" spans="1:1" ht="12.6" x14ac:dyDescent="0.25">
      <c r="A5721"/>
    </row>
    <row r="5722" spans="1:1" ht="12.6" x14ac:dyDescent="0.25">
      <c r="A5722"/>
    </row>
    <row r="5723" spans="1:1" ht="12.6" x14ac:dyDescent="0.25">
      <c r="A5723"/>
    </row>
    <row r="5724" spans="1:1" ht="12.6" x14ac:dyDescent="0.25">
      <c r="A5724"/>
    </row>
    <row r="5725" spans="1:1" ht="12.6" x14ac:dyDescent="0.25">
      <c r="A5725"/>
    </row>
    <row r="5726" spans="1:1" ht="12.6" x14ac:dyDescent="0.25">
      <c r="A5726"/>
    </row>
    <row r="5727" spans="1:1" ht="12.6" x14ac:dyDescent="0.25">
      <c r="A5727"/>
    </row>
    <row r="5728" spans="1:1" ht="12.6" x14ac:dyDescent="0.25">
      <c r="A5728"/>
    </row>
    <row r="5729" spans="1:1" ht="12.6" x14ac:dyDescent="0.25">
      <c r="A5729"/>
    </row>
    <row r="5730" spans="1:1" ht="12.6" x14ac:dyDescent="0.25">
      <c r="A5730"/>
    </row>
    <row r="5731" spans="1:1" ht="12.6" x14ac:dyDescent="0.25">
      <c r="A5731"/>
    </row>
    <row r="5732" spans="1:1" ht="12.6" x14ac:dyDescent="0.25">
      <c r="A5732"/>
    </row>
    <row r="5733" spans="1:1" ht="12.6" x14ac:dyDescent="0.25">
      <c r="A5733"/>
    </row>
    <row r="5734" spans="1:1" ht="12.6" x14ac:dyDescent="0.25">
      <c r="A5734"/>
    </row>
    <row r="5735" spans="1:1" ht="12.6" x14ac:dyDescent="0.25">
      <c r="A5735"/>
    </row>
    <row r="5736" spans="1:1" ht="12.6" x14ac:dyDescent="0.25">
      <c r="A5736"/>
    </row>
    <row r="5737" spans="1:1" ht="12.6" x14ac:dyDescent="0.25">
      <c r="A5737"/>
    </row>
    <row r="5738" spans="1:1" ht="12.6" x14ac:dyDescent="0.25">
      <c r="A5738"/>
    </row>
    <row r="5739" spans="1:1" ht="12.6" x14ac:dyDescent="0.25">
      <c r="A5739"/>
    </row>
    <row r="5740" spans="1:1" ht="12.6" x14ac:dyDescent="0.25">
      <c r="A5740"/>
    </row>
    <row r="5741" spans="1:1" ht="12.6" x14ac:dyDescent="0.25">
      <c r="A5741"/>
    </row>
    <row r="5742" spans="1:1" ht="12.6" x14ac:dyDescent="0.25">
      <c r="A5742"/>
    </row>
    <row r="5743" spans="1:1" ht="12.6" x14ac:dyDescent="0.25">
      <c r="A5743"/>
    </row>
    <row r="5744" spans="1:1" ht="12.6" x14ac:dyDescent="0.25">
      <c r="A5744"/>
    </row>
    <row r="5745" spans="1:1" ht="12.6" x14ac:dyDescent="0.25">
      <c r="A5745"/>
    </row>
    <row r="5746" spans="1:1" ht="12.6" x14ac:dyDescent="0.25">
      <c r="A5746"/>
    </row>
    <row r="5747" spans="1:1" ht="12.6" x14ac:dyDescent="0.25">
      <c r="A5747"/>
    </row>
    <row r="5748" spans="1:1" ht="12.6" x14ac:dyDescent="0.25">
      <c r="A5748"/>
    </row>
    <row r="5749" spans="1:1" ht="12.6" x14ac:dyDescent="0.25">
      <c r="A5749"/>
    </row>
    <row r="5750" spans="1:1" ht="12.6" x14ac:dyDescent="0.25">
      <c r="A5750"/>
    </row>
    <row r="5751" spans="1:1" ht="12.6" x14ac:dyDescent="0.25">
      <c r="A5751"/>
    </row>
    <row r="5752" spans="1:1" ht="12.6" x14ac:dyDescent="0.25">
      <c r="A5752"/>
    </row>
    <row r="5753" spans="1:1" ht="12.6" x14ac:dyDescent="0.25">
      <c r="A5753"/>
    </row>
    <row r="5754" spans="1:1" ht="12.6" x14ac:dyDescent="0.25">
      <c r="A5754"/>
    </row>
    <row r="5755" spans="1:1" ht="12.6" x14ac:dyDescent="0.25">
      <c r="A5755"/>
    </row>
    <row r="5756" spans="1:1" ht="12.6" x14ac:dyDescent="0.25">
      <c r="A5756"/>
    </row>
    <row r="5757" spans="1:1" ht="12.6" x14ac:dyDescent="0.25">
      <c r="A5757"/>
    </row>
    <row r="5758" spans="1:1" ht="12.6" x14ac:dyDescent="0.25">
      <c r="A5758"/>
    </row>
    <row r="5759" spans="1:1" ht="12.6" x14ac:dyDescent="0.25">
      <c r="A5759"/>
    </row>
    <row r="5760" spans="1:1" ht="12.6" x14ac:dyDescent="0.25">
      <c r="A5760"/>
    </row>
    <row r="5761" spans="1:1" ht="12.6" x14ac:dyDescent="0.25">
      <c r="A5761"/>
    </row>
    <row r="5762" spans="1:1" ht="12.6" x14ac:dyDescent="0.25">
      <c r="A5762"/>
    </row>
    <row r="5763" spans="1:1" ht="12.6" x14ac:dyDescent="0.25">
      <c r="A5763"/>
    </row>
    <row r="5764" spans="1:1" ht="12.6" x14ac:dyDescent="0.25">
      <c r="A5764"/>
    </row>
    <row r="5765" spans="1:1" ht="12.6" x14ac:dyDescent="0.25">
      <c r="A5765"/>
    </row>
    <row r="5766" spans="1:1" ht="12.6" x14ac:dyDescent="0.25">
      <c r="A5766"/>
    </row>
    <row r="5767" spans="1:1" ht="12.6" x14ac:dyDescent="0.25">
      <c r="A5767"/>
    </row>
    <row r="5768" spans="1:1" ht="12.6" x14ac:dyDescent="0.25">
      <c r="A5768"/>
    </row>
    <row r="5769" spans="1:1" ht="12.6" x14ac:dyDescent="0.25">
      <c r="A5769"/>
    </row>
    <row r="5770" spans="1:1" ht="12.6" x14ac:dyDescent="0.25">
      <c r="A5770"/>
    </row>
    <row r="5771" spans="1:1" ht="12.6" x14ac:dyDescent="0.25">
      <c r="A5771"/>
    </row>
    <row r="5772" spans="1:1" ht="12.6" x14ac:dyDescent="0.25">
      <c r="A5772"/>
    </row>
    <row r="5773" spans="1:1" ht="12.6" x14ac:dyDescent="0.25">
      <c r="A5773"/>
    </row>
    <row r="5774" spans="1:1" ht="12.6" x14ac:dyDescent="0.25">
      <c r="A5774"/>
    </row>
    <row r="5775" spans="1:1" ht="12.6" x14ac:dyDescent="0.25">
      <c r="A5775"/>
    </row>
    <row r="5776" spans="1:1" ht="12.6" x14ac:dyDescent="0.25">
      <c r="A5776"/>
    </row>
    <row r="5777" spans="1:1" ht="12.6" x14ac:dyDescent="0.25">
      <c r="A5777"/>
    </row>
    <row r="5778" spans="1:1" ht="12.6" x14ac:dyDescent="0.25">
      <c r="A5778"/>
    </row>
    <row r="5779" spans="1:1" ht="12.6" x14ac:dyDescent="0.25">
      <c r="A5779"/>
    </row>
    <row r="5780" spans="1:1" ht="12.6" x14ac:dyDescent="0.25">
      <c r="A5780"/>
    </row>
    <row r="5781" spans="1:1" ht="12.6" x14ac:dyDescent="0.25">
      <c r="A5781"/>
    </row>
    <row r="5782" spans="1:1" ht="12.6" x14ac:dyDescent="0.25">
      <c r="A5782"/>
    </row>
    <row r="5783" spans="1:1" ht="12.6" x14ac:dyDescent="0.25">
      <c r="A5783"/>
    </row>
    <row r="5784" spans="1:1" ht="12.6" x14ac:dyDescent="0.25">
      <c r="A5784"/>
    </row>
    <row r="5785" spans="1:1" ht="12.6" x14ac:dyDescent="0.25">
      <c r="A5785"/>
    </row>
    <row r="5786" spans="1:1" ht="12.6" x14ac:dyDescent="0.25">
      <c r="A5786"/>
    </row>
    <row r="5787" spans="1:1" ht="12.6" x14ac:dyDescent="0.25">
      <c r="A5787"/>
    </row>
    <row r="5788" spans="1:1" ht="12.6" x14ac:dyDescent="0.25">
      <c r="A5788"/>
    </row>
    <row r="5789" spans="1:1" ht="12.6" x14ac:dyDescent="0.25">
      <c r="A5789"/>
    </row>
    <row r="5790" spans="1:1" ht="12.6" x14ac:dyDescent="0.25">
      <c r="A5790"/>
    </row>
    <row r="5791" spans="1:1" ht="12.6" x14ac:dyDescent="0.25">
      <c r="A5791"/>
    </row>
    <row r="5792" spans="1:1" ht="12.6" x14ac:dyDescent="0.25">
      <c r="A5792"/>
    </row>
    <row r="5793" spans="1:1" ht="12.6" x14ac:dyDescent="0.25">
      <c r="A5793"/>
    </row>
    <row r="5794" spans="1:1" ht="12.6" x14ac:dyDescent="0.25">
      <c r="A5794"/>
    </row>
    <row r="5795" spans="1:1" ht="12.6" x14ac:dyDescent="0.25">
      <c r="A5795"/>
    </row>
    <row r="5796" spans="1:1" ht="12.6" x14ac:dyDescent="0.25">
      <c r="A5796"/>
    </row>
    <row r="5797" spans="1:1" ht="12.6" x14ac:dyDescent="0.25">
      <c r="A5797"/>
    </row>
    <row r="5798" spans="1:1" ht="12.6" x14ac:dyDescent="0.25">
      <c r="A5798"/>
    </row>
    <row r="5799" spans="1:1" ht="12.6" x14ac:dyDescent="0.25">
      <c r="A5799"/>
    </row>
    <row r="5800" spans="1:1" ht="12.6" x14ac:dyDescent="0.25">
      <c r="A5800"/>
    </row>
    <row r="5801" spans="1:1" ht="12.6" x14ac:dyDescent="0.25">
      <c r="A5801"/>
    </row>
    <row r="5802" spans="1:1" ht="12.6" x14ac:dyDescent="0.25">
      <c r="A5802"/>
    </row>
    <row r="5803" spans="1:1" ht="12.6" x14ac:dyDescent="0.25">
      <c r="A5803"/>
    </row>
    <row r="5804" spans="1:1" ht="12.6" x14ac:dyDescent="0.25">
      <c r="A5804"/>
    </row>
    <row r="5805" spans="1:1" ht="12.6" x14ac:dyDescent="0.25">
      <c r="A5805"/>
    </row>
    <row r="5806" spans="1:1" ht="12.6" x14ac:dyDescent="0.25">
      <c r="A5806"/>
    </row>
    <row r="5807" spans="1:1" ht="12.6" x14ac:dyDescent="0.25">
      <c r="A5807"/>
    </row>
    <row r="5808" spans="1:1" ht="12.6" x14ac:dyDescent="0.25">
      <c r="A5808"/>
    </row>
    <row r="5809" spans="1:1" ht="12.6" x14ac:dyDescent="0.25">
      <c r="A5809"/>
    </row>
    <row r="5810" spans="1:1" ht="12.6" x14ac:dyDescent="0.25">
      <c r="A5810"/>
    </row>
    <row r="5811" spans="1:1" ht="12.6" x14ac:dyDescent="0.25">
      <c r="A5811"/>
    </row>
    <row r="5812" spans="1:1" ht="12.6" x14ac:dyDescent="0.25">
      <c r="A5812"/>
    </row>
    <row r="5813" spans="1:1" ht="12.6" x14ac:dyDescent="0.25">
      <c r="A5813"/>
    </row>
    <row r="5814" spans="1:1" ht="12.6" x14ac:dyDescent="0.25">
      <c r="A5814"/>
    </row>
    <row r="5815" spans="1:1" ht="12.6" x14ac:dyDescent="0.25">
      <c r="A5815"/>
    </row>
    <row r="5816" spans="1:1" ht="12.6" x14ac:dyDescent="0.25">
      <c r="A5816"/>
    </row>
    <row r="5817" spans="1:1" ht="12.6" x14ac:dyDescent="0.25">
      <c r="A5817"/>
    </row>
    <row r="5818" spans="1:1" ht="12.6" x14ac:dyDescent="0.25">
      <c r="A5818"/>
    </row>
    <row r="5819" spans="1:1" ht="12.6" x14ac:dyDescent="0.25">
      <c r="A5819"/>
    </row>
    <row r="5820" spans="1:1" ht="12.6" x14ac:dyDescent="0.25">
      <c r="A5820"/>
    </row>
    <row r="5821" spans="1:1" ht="12.6" x14ac:dyDescent="0.25">
      <c r="A5821"/>
    </row>
    <row r="5822" spans="1:1" ht="12.6" x14ac:dyDescent="0.25">
      <c r="A5822"/>
    </row>
    <row r="5823" spans="1:1" ht="12.6" x14ac:dyDescent="0.25">
      <c r="A5823"/>
    </row>
    <row r="5824" spans="1:1" ht="12.6" x14ac:dyDescent="0.25">
      <c r="A5824"/>
    </row>
    <row r="5825" spans="1:1" ht="12.6" x14ac:dyDescent="0.25">
      <c r="A5825"/>
    </row>
    <row r="5826" spans="1:1" ht="12.6" x14ac:dyDescent="0.25">
      <c r="A5826"/>
    </row>
    <row r="5827" spans="1:1" ht="12.6" x14ac:dyDescent="0.25">
      <c r="A5827"/>
    </row>
    <row r="5828" spans="1:1" ht="12.6" x14ac:dyDescent="0.25">
      <c r="A5828"/>
    </row>
    <row r="5829" spans="1:1" ht="12.6" x14ac:dyDescent="0.25">
      <c r="A5829"/>
    </row>
    <row r="5830" spans="1:1" ht="12.6" x14ac:dyDescent="0.25">
      <c r="A5830"/>
    </row>
    <row r="5831" spans="1:1" ht="12.6" x14ac:dyDescent="0.25">
      <c r="A5831"/>
    </row>
    <row r="5832" spans="1:1" ht="12.6" x14ac:dyDescent="0.25">
      <c r="A5832"/>
    </row>
    <row r="5833" spans="1:1" ht="12.6" x14ac:dyDescent="0.25">
      <c r="A5833"/>
    </row>
    <row r="5834" spans="1:1" ht="12.6" x14ac:dyDescent="0.25">
      <c r="A5834"/>
    </row>
    <row r="5835" spans="1:1" ht="12.6" x14ac:dyDescent="0.25">
      <c r="A5835"/>
    </row>
    <row r="5836" spans="1:1" ht="12.6" x14ac:dyDescent="0.25">
      <c r="A5836"/>
    </row>
    <row r="5837" spans="1:1" ht="12.6" x14ac:dyDescent="0.25">
      <c r="A5837"/>
    </row>
    <row r="5838" spans="1:1" ht="12.6" x14ac:dyDescent="0.25">
      <c r="A5838"/>
    </row>
    <row r="5839" spans="1:1" ht="12.6" x14ac:dyDescent="0.25">
      <c r="A5839"/>
    </row>
    <row r="5840" spans="1:1" ht="12.6" x14ac:dyDescent="0.25">
      <c r="A5840"/>
    </row>
    <row r="5841" spans="1:1" ht="12.6" x14ac:dyDescent="0.25">
      <c r="A5841"/>
    </row>
    <row r="5842" spans="1:1" ht="12.6" x14ac:dyDescent="0.25">
      <c r="A5842"/>
    </row>
    <row r="5843" spans="1:1" ht="12.6" x14ac:dyDescent="0.25">
      <c r="A5843"/>
    </row>
    <row r="5844" spans="1:1" ht="12.6" x14ac:dyDescent="0.25">
      <c r="A5844"/>
    </row>
    <row r="5845" spans="1:1" ht="12.6" x14ac:dyDescent="0.25">
      <c r="A5845"/>
    </row>
    <row r="5846" spans="1:1" ht="12.6" x14ac:dyDescent="0.25">
      <c r="A5846"/>
    </row>
    <row r="5847" spans="1:1" ht="12.6" x14ac:dyDescent="0.25">
      <c r="A5847"/>
    </row>
    <row r="5848" spans="1:1" ht="12.6" x14ac:dyDescent="0.25">
      <c r="A5848"/>
    </row>
    <row r="5849" spans="1:1" ht="12.6" x14ac:dyDescent="0.25">
      <c r="A5849"/>
    </row>
    <row r="5850" spans="1:1" ht="12.6" x14ac:dyDescent="0.25">
      <c r="A5850"/>
    </row>
    <row r="5851" spans="1:1" ht="12.6" x14ac:dyDescent="0.25">
      <c r="A5851"/>
    </row>
    <row r="5852" spans="1:1" ht="12.6" x14ac:dyDescent="0.25">
      <c r="A5852"/>
    </row>
    <row r="5853" spans="1:1" ht="12.6" x14ac:dyDescent="0.25">
      <c r="A5853"/>
    </row>
    <row r="5854" spans="1:1" ht="12.6" x14ac:dyDescent="0.25">
      <c r="A5854"/>
    </row>
    <row r="5855" spans="1:1" ht="12.6" x14ac:dyDescent="0.25">
      <c r="A5855"/>
    </row>
    <row r="5856" spans="1:1" ht="12.6" x14ac:dyDescent="0.25">
      <c r="A5856"/>
    </row>
    <row r="5857" spans="1:1" ht="12.6" x14ac:dyDescent="0.25">
      <c r="A5857"/>
    </row>
    <row r="5858" spans="1:1" ht="12.6" x14ac:dyDescent="0.25">
      <c r="A5858"/>
    </row>
    <row r="5859" spans="1:1" ht="12.6" x14ac:dyDescent="0.25">
      <c r="A5859"/>
    </row>
    <row r="5860" spans="1:1" ht="12.6" x14ac:dyDescent="0.25">
      <c r="A5860"/>
    </row>
    <row r="5861" spans="1:1" ht="12.6" x14ac:dyDescent="0.25">
      <c r="A5861"/>
    </row>
    <row r="5862" spans="1:1" ht="12.6" x14ac:dyDescent="0.25">
      <c r="A5862"/>
    </row>
    <row r="5863" spans="1:1" ht="12.6" x14ac:dyDescent="0.25">
      <c r="A5863"/>
    </row>
    <row r="5864" spans="1:1" ht="12.6" x14ac:dyDescent="0.25">
      <c r="A5864"/>
    </row>
    <row r="5865" spans="1:1" ht="12.6" x14ac:dyDescent="0.25">
      <c r="A5865"/>
    </row>
    <row r="5866" spans="1:1" ht="12.6" x14ac:dyDescent="0.25">
      <c r="A5866"/>
    </row>
    <row r="5867" spans="1:1" ht="12.6" x14ac:dyDescent="0.25">
      <c r="A5867"/>
    </row>
    <row r="5868" spans="1:1" ht="12.6" x14ac:dyDescent="0.25">
      <c r="A5868"/>
    </row>
    <row r="5869" spans="1:1" ht="12.6" x14ac:dyDescent="0.25">
      <c r="A5869"/>
    </row>
    <row r="5870" spans="1:1" ht="12.6" x14ac:dyDescent="0.25">
      <c r="A5870"/>
    </row>
    <row r="5871" spans="1:1" ht="12.6" x14ac:dyDescent="0.25">
      <c r="A5871"/>
    </row>
    <row r="5872" spans="1:1" ht="12.6" x14ac:dyDescent="0.25">
      <c r="A5872"/>
    </row>
    <row r="5873" spans="1:1" ht="12.6" x14ac:dyDescent="0.25">
      <c r="A5873"/>
    </row>
    <row r="5874" spans="1:1" ht="12.6" x14ac:dyDescent="0.25">
      <c r="A5874"/>
    </row>
    <row r="5875" spans="1:1" ht="12.6" x14ac:dyDescent="0.25">
      <c r="A5875"/>
    </row>
    <row r="5876" spans="1:1" ht="12.6" x14ac:dyDescent="0.25">
      <c r="A5876"/>
    </row>
    <row r="5877" spans="1:1" ht="12.6" x14ac:dyDescent="0.25">
      <c r="A5877"/>
    </row>
    <row r="5878" spans="1:1" ht="12.6" x14ac:dyDescent="0.25">
      <c r="A5878"/>
    </row>
    <row r="5879" spans="1:1" ht="12.6" x14ac:dyDescent="0.25">
      <c r="A5879"/>
    </row>
    <row r="5880" spans="1:1" ht="12.6" x14ac:dyDescent="0.25">
      <c r="A5880"/>
    </row>
    <row r="5881" spans="1:1" ht="12.6" x14ac:dyDescent="0.25">
      <c r="A5881"/>
    </row>
    <row r="5882" spans="1:1" ht="12.6" x14ac:dyDescent="0.25">
      <c r="A5882"/>
    </row>
    <row r="5883" spans="1:1" ht="12.6" x14ac:dyDescent="0.25">
      <c r="A5883"/>
    </row>
    <row r="5884" spans="1:1" ht="12.6" x14ac:dyDescent="0.25">
      <c r="A5884"/>
    </row>
    <row r="5885" spans="1:1" ht="12.6" x14ac:dyDescent="0.25">
      <c r="A5885"/>
    </row>
    <row r="5886" spans="1:1" ht="12.6" x14ac:dyDescent="0.25">
      <c r="A5886"/>
    </row>
    <row r="5887" spans="1:1" ht="12.6" x14ac:dyDescent="0.25">
      <c r="A5887"/>
    </row>
    <row r="5888" spans="1:1" ht="12.6" x14ac:dyDescent="0.25">
      <c r="A5888"/>
    </row>
    <row r="5889" spans="1:1" ht="12.6" x14ac:dyDescent="0.25">
      <c r="A5889"/>
    </row>
    <row r="5890" spans="1:1" ht="12.6" x14ac:dyDescent="0.25">
      <c r="A5890"/>
    </row>
    <row r="5891" spans="1:1" ht="12.6" x14ac:dyDescent="0.25">
      <c r="A5891"/>
    </row>
    <row r="5892" spans="1:1" ht="12.6" x14ac:dyDescent="0.25">
      <c r="A5892"/>
    </row>
    <row r="5893" spans="1:1" ht="12.6" x14ac:dyDescent="0.25">
      <c r="A5893"/>
    </row>
    <row r="5894" spans="1:1" ht="12.6" x14ac:dyDescent="0.25">
      <c r="A5894"/>
    </row>
    <row r="5895" spans="1:1" ht="12.6" x14ac:dyDescent="0.25">
      <c r="A5895"/>
    </row>
    <row r="5896" spans="1:1" ht="12.6" x14ac:dyDescent="0.25">
      <c r="A5896"/>
    </row>
    <row r="5897" spans="1:1" ht="12.6" x14ac:dyDescent="0.25">
      <c r="A5897"/>
    </row>
    <row r="5898" spans="1:1" ht="12.6" x14ac:dyDescent="0.25">
      <c r="A5898"/>
    </row>
    <row r="5899" spans="1:1" ht="12.6" x14ac:dyDescent="0.25">
      <c r="A5899"/>
    </row>
    <row r="5900" spans="1:1" ht="12.6" x14ac:dyDescent="0.25">
      <c r="A5900"/>
    </row>
    <row r="5901" spans="1:1" ht="12.6" x14ac:dyDescent="0.25">
      <c r="A5901"/>
    </row>
    <row r="5902" spans="1:1" ht="12.6" x14ac:dyDescent="0.25">
      <c r="A5902"/>
    </row>
    <row r="5903" spans="1:1" ht="12.6" x14ac:dyDescent="0.25">
      <c r="A5903"/>
    </row>
    <row r="5904" spans="1:1" ht="12.6" x14ac:dyDescent="0.25">
      <c r="A5904"/>
    </row>
    <row r="5905" spans="1:1" ht="12.6" x14ac:dyDescent="0.25">
      <c r="A5905"/>
    </row>
    <row r="5906" spans="1:1" ht="12.6" x14ac:dyDescent="0.25">
      <c r="A5906"/>
    </row>
    <row r="5907" spans="1:1" ht="12.6" x14ac:dyDescent="0.25">
      <c r="A5907"/>
    </row>
    <row r="5908" spans="1:1" ht="12.6" x14ac:dyDescent="0.25">
      <c r="A5908"/>
    </row>
    <row r="5909" spans="1:1" ht="12.6" x14ac:dyDescent="0.25">
      <c r="A5909"/>
    </row>
    <row r="5910" spans="1:1" ht="12.6" x14ac:dyDescent="0.25">
      <c r="A5910"/>
    </row>
    <row r="5911" spans="1:1" ht="12.6" x14ac:dyDescent="0.25">
      <c r="A5911"/>
    </row>
    <row r="5912" spans="1:1" ht="12.6" x14ac:dyDescent="0.25">
      <c r="A5912"/>
    </row>
    <row r="5913" spans="1:1" ht="12.6" x14ac:dyDescent="0.25">
      <c r="A5913"/>
    </row>
    <row r="5914" spans="1:1" ht="12.6" x14ac:dyDescent="0.25">
      <c r="A5914"/>
    </row>
    <row r="5915" spans="1:1" ht="12.6" x14ac:dyDescent="0.25">
      <c r="A5915"/>
    </row>
    <row r="5916" spans="1:1" ht="12.6" x14ac:dyDescent="0.25">
      <c r="A5916"/>
    </row>
    <row r="5917" spans="1:1" ht="12.6" x14ac:dyDescent="0.25">
      <c r="A5917"/>
    </row>
    <row r="5918" spans="1:1" ht="12.6" x14ac:dyDescent="0.25">
      <c r="A5918"/>
    </row>
    <row r="5919" spans="1:1" ht="12.6" x14ac:dyDescent="0.25">
      <c r="A5919"/>
    </row>
    <row r="5920" spans="1:1" ht="12.6" x14ac:dyDescent="0.25">
      <c r="A5920"/>
    </row>
    <row r="5921" spans="1:1" ht="12.6" x14ac:dyDescent="0.25">
      <c r="A5921"/>
    </row>
    <row r="5922" spans="1:1" ht="12.6" x14ac:dyDescent="0.25">
      <c r="A5922"/>
    </row>
    <row r="5923" spans="1:1" ht="12.6" x14ac:dyDescent="0.25">
      <c r="A5923"/>
    </row>
    <row r="5924" spans="1:1" ht="12.6" x14ac:dyDescent="0.25">
      <c r="A5924"/>
    </row>
    <row r="5925" spans="1:1" ht="12.6" x14ac:dyDescent="0.25">
      <c r="A5925"/>
    </row>
    <row r="5926" spans="1:1" ht="12.6" x14ac:dyDescent="0.25">
      <c r="A5926"/>
    </row>
    <row r="5927" spans="1:1" ht="12.6" x14ac:dyDescent="0.25">
      <c r="A5927"/>
    </row>
    <row r="5928" spans="1:1" ht="12.6" x14ac:dyDescent="0.25">
      <c r="A5928"/>
    </row>
    <row r="5929" spans="1:1" ht="12.6" x14ac:dyDescent="0.25">
      <c r="A5929"/>
    </row>
    <row r="5930" spans="1:1" ht="12.6" x14ac:dyDescent="0.25">
      <c r="A5930"/>
    </row>
    <row r="5931" spans="1:1" ht="12.6" x14ac:dyDescent="0.25">
      <c r="A5931"/>
    </row>
    <row r="5932" spans="1:1" ht="12.6" x14ac:dyDescent="0.25">
      <c r="A5932"/>
    </row>
    <row r="5933" spans="1:1" ht="12.6" x14ac:dyDescent="0.25">
      <c r="A5933"/>
    </row>
    <row r="5934" spans="1:1" ht="12.6" x14ac:dyDescent="0.25">
      <c r="A5934"/>
    </row>
    <row r="5935" spans="1:1" ht="12.6" x14ac:dyDescent="0.25">
      <c r="A5935"/>
    </row>
    <row r="5936" spans="1:1" ht="12.6" x14ac:dyDescent="0.25">
      <c r="A5936"/>
    </row>
    <row r="5937" spans="1:1" ht="12.6" x14ac:dyDescent="0.25">
      <c r="A5937"/>
    </row>
    <row r="5938" spans="1:1" ht="12.6" x14ac:dyDescent="0.25">
      <c r="A5938"/>
    </row>
    <row r="5939" spans="1:1" ht="12.6" x14ac:dyDescent="0.25">
      <c r="A5939"/>
    </row>
    <row r="5940" spans="1:1" ht="12.6" x14ac:dyDescent="0.25">
      <c r="A5940"/>
    </row>
    <row r="5941" spans="1:1" ht="12.6" x14ac:dyDescent="0.25">
      <c r="A5941"/>
    </row>
    <row r="5942" spans="1:1" ht="12.6" x14ac:dyDescent="0.25">
      <c r="A5942"/>
    </row>
    <row r="5943" spans="1:1" ht="12.6" x14ac:dyDescent="0.25">
      <c r="A5943"/>
    </row>
    <row r="5944" spans="1:1" ht="12.6" x14ac:dyDescent="0.25">
      <c r="A5944"/>
    </row>
    <row r="5945" spans="1:1" ht="12.6" x14ac:dyDescent="0.25">
      <c r="A5945"/>
    </row>
    <row r="5946" spans="1:1" ht="12.6" x14ac:dyDescent="0.25">
      <c r="A5946"/>
    </row>
    <row r="5947" spans="1:1" ht="12.6" x14ac:dyDescent="0.25">
      <c r="A5947"/>
    </row>
    <row r="5948" spans="1:1" ht="12.6" x14ac:dyDescent="0.25">
      <c r="A5948"/>
    </row>
    <row r="5949" spans="1:1" ht="12.6" x14ac:dyDescent="0.25">
      <c r="A5949"/>
    </row>
    <row r="5950" spans="1:1" ht="12.6" x14ac:dyDescent="0.25">
      <c r="A5950"/>
    </row>
    <row r="5951" spans="1:1" ht="12.6" x14ac:dyDescent="0.25">
      <c r="A5951"/>
    </row>
    <row r="5952" spans="1:1" ht="12.6" x14ac:dyDescent="0.25">
      <c r="A5952"/>
    </row>
    <row r="5953" spans="1:1" ht="12.6" x14ac:dyDescent="0.25">
      <c r="A5953"/>
    </row>
    <row r="5954" spans="1:1" ht="12.6" x14ac:dyDescent="0.25">
      <c r="A5954"/>
    </row>
    <row r="5955" spans="1:1" ht="12.6" x14ac:dyDescent="0.25">
      <c r="A5955"/>
    </row>
    <row r="5956" spans="1:1" ht="12.6" x14ac:dyDescent="0.25">
      <c r="A5956"/>
    </row>
    <row r="5957" spans="1:1" ht="12.6" x14ac:dyDescent="0.25">
      <c r="A5957"/>
    </row>
    <row r="5958" spans="1:1" ht="12.6" x14ac:dyDescent="0.25">
      <c r="A5958"/>
    </row>
    <row r="5959" spans="1:1" ht="12.6" x14ac:dyDescent="0.25">
      <c r="A5959"/>
    </row>
    <row r="5960" spans="1:1" ht="12.6" x14ac:dyDescent="0.25">
      <c r="A5960"/>
    </row>
    <row r="5961" spans="1:1" ht="12.6" x14ac:dyDescent="0.25">
      <c r="A5961"/>
    </row>
    <row r="5962" spans="1:1" ht="12.6" x14ac:dyDescent="0.25">
      <c r="A5962"/>
    </row>
    <row r="5963" spans="1:1" ht="12.6" x14ac:dyDescent="0.25">
      <c r="A5963"/>
    </row>
    <row r="5964" spans="1:1" ht="12.6" x14ac:dyDescent="0.25">
      <c r="A5964"/>
    </row>
    <row r="5965" spans="1:1" ht="12.6" x14ac:dyDescent="0.25">
      <c r="A5965"/>
    </row>
    <row r="5966" spans="1:1" ht="12.6" x14ac:dyDescent="0.25">
      <c r="A5966"/>
    </row>
    <row r="5967" spans="1:1" ht="12.6" x14ac:dyDescent="0.25">
      <c r="A5967"/>
    </row>
    <row r="5968" spans="1:1" ht="12.6" x14ac:dyDescent="0.25">
      <c r="A5968"/>
    </row>
    <row r="5969" spans="1:1" ht="12.6" x14ac:dyDescent="0.25">
      <c r="A5969"/>
    </row>
    <row r="5970" spans="1:1" ht="12.6" x14ac:dyDescent="0.25">
      <c r="A5970"/>
    </row>
    <row r="5971" spans="1:1" ht="12.6" x14ac:dyDescent="0.25">
      <c r="A5971"/>
    </row>
    <row r="5972" spans="1:1" ht="12.6" x14ac:dyDescent="0.25">
      <c r="A5972"/>
    </row>
    <row r="5973" spans="1:1" ht="12.6" x14ac:dyDescent="0.25">
      <c r="A5973"/>
    </row>
    <row r="5974" spans="1:1" ht="12.6" x14ac:dyDescent="0.25">
      <c r="A5974"/>
    </row>
    <row r="5975" spans="1:1" ht="12.6" x14ac:dyDescent="0.25">
      <c r="A5975"/>
    </row>
    <row r="5976" spans="1:1" ht="12.6" x14ac:dyDescent="0.25">
      <c r="A5976"/>
    </row>
    <row r="5977" spans="1:1" ht="12.6" x14ac:dyDescent="0.25">
      <c r="A5977"/>
    </row>
    <row r="5978" spans="1:1" ht="12.6" x14ac:dyDescent="0.25">
      <c r="A5978"/>
    </row>
    <row r="5979" spans="1:1" ht="12.6" x14ac:dyDescent="0.25">
      <c r="A5979"/>
    </row>
    <row r="5980" spans="1:1" ht="12.6" x14ac:dyDescent="0.25">
      <c r="A5980"/>
    </row>
    <row r="5981" spans="1:1" ht="12.6" x14ac:dyDescent="0.25">
      <c r="A5981"/>
    </row>
    <row r="5982" spans="1:1" ht="12.6" x14ac:dyDescent="0.25">
      <c r="A5982"/>
    </row>
    <row r="5983" spans="1:1" ht="12.6" x14ac:dyDescent="0.25">
      <c r="A5983"/>
    </row>
    <row r="5984" spans="1:1" ht="12.6" x14ac:dyDescent="0.25">
      <c r="A5984"/>
    </row>
    <row r="5985" spans="1:1" ht="12.6" x14ac:dyDescent="0.25">
      <c r="A5985"/>
    </row>
    <row r="5986" spans="1:1" ht="12.6" x14ac:dyDescent="0.25">
      <c r="A5986"/>
    </row>
    <row r="5987" spans="1:1" ht="12.6" x14ac:dyDescent="0.25">
      <c r="A5987"/>
    </row>
    <row r="5988" spans="1:1" ht="12.6" x14ac:dyDescent="0.25">
      <c r="A5988"/>
    </row>
    <row r="5989" spans="1:1" ht="12.6" x14ac:dyDescent="0.25">
      <c r="A5989"/>
    </row>
    <row r="5990" spans="1:1" ht="12.6" x14ac:dyDescent="0.25">
      <c r="A5990"/>
    </row>
    <row r="5991" spans="1:1" ht="12.6" x14ac:dyDescent="0.25">
      <c r="A5991"/>
    </row>
    <row r="5992" spans="1:1" ht="12.6" x14ac:dyDescent="0.25">
      <c r="A5992"/>
    </row>
    <row r="5993" spans="1:1" ht="12.6" x14ac:dyDescent="0.25">
      <c r="A5993"/>
    </row>
    <row r="5994" spans="1:1" ht="12.6" x14ac:dyDescent="0.25">
      <c r="A5994"/>
    </row>
    <row r="5995" spans="1:1" ht="12.6" x14ac:dyDescent="0.25">
      <c r="A5995"/>
    </row>
    <row r="5996" spans="1:1" ht="12.6" x14ac:dyDescent="0.25">
      <c r="A5996"/>
    </row>
    <row r="5997" spans="1:1" ht="12.6" x14ac:dyDescent="0.25">
      <c r="A5997"/>
    </row>
    <row r="5998" spans="1:1" ht="12.6" x14ac:dyDescent="0.25">
      <c r="A5998"/>
    </row>
    <row r="5999" spans="1:1" ht="12.6" x14ac:dyDescent="0.25">
      <c r="A5999"/>
    </row>
    <row r="6000" spans="1:1" ht="12.6" x14ac:dyDescent="0.25">
      <c r="A6000"/>
    </row>
    <row r="6001" spans="1:1" ht="12.6" x14ac:dyDescent="0.25">
      <c r="A6001"/>
    </row>
    <row r="6002" spans="1:1" ht="12.6" x14ac:dyDescent="0.25">
      <c r="A6002"/>
    </row>
    <row r="6003" spans="1:1" ht="12.6" x14ac:dyDescent="0.25">
      <c r="A6003"/>
    </row>
    <row r="6004" spans="1:1" ht="12.6" x14ac:dyDescent="0.25">
      <c r="A6004"/>
    </row>
    <row r="6005" spans="1:1" ht="12.6" x14ac:dyDescent="0.25">
      <c r="A6005"/>
    </row>
    <row r="6006" spans="1:1" ht="12.6" x14ac:dyDescent="0.25">
      <c r="A6006"/>
    </row>
    <row r="6007" spans="1:1" ht="12.6" x14ac:dyDescent="0.25">
      <c r="A6007"/>
    </row>
    <row r="6008" spans="1:1" ht="12.6" x14ac:dyDescent="0.25">
      <c r="A6008"/>
    </row>
    <row r="6009" spans="1:1" ht="12.6" x14ac:dyDescent="0.25">
      <c r="A6009"/>
    </row>
    <row r="6010" spans="1:1" ht="12.6" x14ac:dyDescent="0.25">
      <c r="A6010"/>
    </row>
    <row r="6011" spans="1:1" ht="12.6" x14ac:dyDescent="0.25">
      <c r="A6011"/>
    </row>
    <row r="6012" spans="1:1" ht="12.6" x14ac:dyDescent="0.25">
      <c r="A6012"/>
    </row>
    <row r="6013" spans="1:1" ht="12.6" x14ac:dyDescent="0.25">
      <c r="A6013"/>
    </row>
    <row r="6014" spans="1:1" ht="12.6" x14ac:dyDescent="0.25">
      <c r="A6014"/>
    </row>
    <row r="6015" spans="1:1" ht="12.6" x14ac:dyDescent="0.25">
      <c r="A6015"/>
    </row>
    <row r="6016" spans="1:1" ht="12.6" x14ac:dyDescent="0.25">
      <c r="A6016"/>
    </row>
    <row r="6017" spans="1:1" ht="12.6" x14ac:dyDescent="0.25">
      <c r="A6017"/>
    </row>
    <row r="6018" spans="1:1" ht="12.6" x14ac:dyDescent="0.25">
      <c r="A6018"/>
    </row>
    <row r="6019" spans="1:1" ht="12.6" x14ac:dyDescent="0.25">
      <c r="A6019"/>
    </row>
    <row r="6020" spans="1:1" ht="12.6" x14ac:dyDescent="0.25">
      <c r="A6020"/>
    </row>
    <row r="6021" spans="1:1" ht="12.6" x14ac:dyDescent="0.25">
      <c r="A6021"/>
    </row>
    <row r="6022" spans="1:1" ht="12.6" x14ac:dyDescent="0.25">
      <c r="A6022"/>
    </row>
    <row r="6023" spans="1:1" ht="12.6" x14ac:dyDescent="0.25">
      <c r="A6023"/>
    </row>
    <row r="6024" spans="1:1" ht="12.6" x14ac:dyDescent="0.25">
      <c r="A6024"/>
    </row>
    <row r="6025" spans="1:1" ht="12.6" x14ac:dyDescent="0.25">
      <c r="A6025"/>
    </row>
    <row r="6026" spans="1:1" ht="12.6" x14ac:dyDescent="0.25">
      <c r="A6026"/>
    </row>
    <row r="6027" spans="1:1" ht="12.6" x14ac:dyDescent="0.25">
      <c r="A6027"/>
    </row>
    <row r="6028" spans="1:1" ht="12.6" x14ac:dyDescent="0.25">
      <c r="A6028"/>
    </row>
    <row r="6029" spans="1:1" ht="12.6" x14ac:dyDescent="0.25">
      <c r="A6029"/>
    </row>
    <row r="6030" spans="1:1" ht="12.6" x14ac:dyDescent="0.25">
      <c r="A6030"/>
    </row>
    <row r="6031" spans="1:1" ht="12.6" x14ac:dyDescent="0.25">
      <c r="A6031"/>
    </row>
    <row r="6032" spans="1:1" ht="12.6" x14ac:dyDescent="0.25">
      <c r="A6032"/>
    </row>
    <row r="6033" spans="1:1" ht="12.6" x14ac:dyDescent="0.25">
      <c r="A6033"/>
    </row>
    <row r="6034" spans="1:1" ht="12.6" x14ac:dyDescent="0.25">
      <c r="A6034"/>
    </row>
    <row r="6035" spans="1:1" ht="12.6" x14ac:dyDescent="0.25">
      <c r="A6035"/>
    </row>
    <row r="6036" spans="1:1" ht="12.6" x14ac:dyDescent="0.25">
      <c r="A6036"/>
    </row>
    <row r="6037" spans="1:1" ht="12.6" x14ac:dyDescent="0.25">
      <c r="A6037"/>
    </row>
    <row r="6038" spans="1:1" ht="12.6" x14ac:dyDescent="0.25">
      <c r="A6038"/>
    </row>
    <row r="6039" spans="1:1" ht="12.6" x14ac:dyDescent="0.25">
      <c r="A6039"/>
    </row>
    <row r="6040" spans="1:1" ht="12.6" x14ac:dyDescent="0.25">
      <c r="A6040"/>
    </row>
    <row r="6041" spans="1:1" ht="12.6" x14ac:dyDescent="0.25">
      <c r="A6041"/>
    </row>
    <row r="6042" spans="1:1" ht="12.6" x14ac:dyDescent="0.25">
      <c r="A6042"/>
    </row>
    <row r="6043" spans="1:1" ht="12.6" x14ac:dyDescent="0.25">
      <c r="A6043"/>
    </row>
    <row r="6044" spans="1:1" ht="12.6" x14ac:dyDescent="0.25">
      <c r="A6044"/>
    </row>
    <row r="6045" spans="1:1" ht="12.6" x14ac:dyDescent="0.25">
      <c r="A6045"/>
    </row>
    <row r="6046" spans="1:1" ht="12.6" x14ac:dyDescent="0.25">
      <c r="A6046"/>
    </row>
    <row r="6047" spans="1:1" ht="12.6" x14ac:dyDescent="0.25">
      <c r="A6047"/>
    </row>
    <row r="6048" spans="1:1" ht="12.6" x14ac:dyDescent="0.25">
      <c r="A6048"/>
    </row>
    <row r="6049" spans="1:1" ht="12.6" x14ac:dyDescent="0.25">
      <c r="A6049"/>
    </row>
    <row r="6050" spans="1:1" ht="12.6" x14ac:dyDescent="0.25">
      <c r="A6050"/>
    </row>
    <row r="6051" spans="1:1" ht="12.6" x14ac:dyDescent="0.25">
      <c r="A6051"/>
    </row>
    <row r="6052" spans="1:1" ht="12.6" x14ac:dyDescent="0.25">
      <c r="A6052"/>
    </row>
    <row r="6053" spans="1:1" ht="12.6" x14ac:dyDescent="0.25">
      <c r="A6053"/>
    </row>
    <row r="6054" spans="1:1" ht="12.6" x14ac:dyDescent="0.25">
      <c r="A6054"/>
    </row>
    <row r="6055" spans="1:1" ht="12.6" x14ac:dyDescent="0.25">
      <c r="A6055"/>
    </row>
    <row r="6056" spans="1:1" ht="12.6" x14ac:dyDescent="0.25">
      <c r="A6056"/>
    </row>
    <row r="6057" spans="1:1" ht="12.6" x14ac:dyDescent="0.25">
      <c r="A6057"/>
    </row>
    <row r="6058" spans="1:1" ht="12.6" x14ac:dyDescent="0.25">
      <c r="A6058"/>
    </row>
    <row r="6059" spans="1:1" ht="12.6" x14ac:dyDescent="0.25">
      <c r="A6059"/>
    </row>
    <row r="6060" spans="1:1" ht="12.6" x14ac:dyDescent="0.25">
      <c r="A6060"/>
    </row>
    <row r="6061" spans="1:1" ht="12.6" x14ac:dyDescent="0.25">
      <c r="A6061"/>
    </row>
    <row r="6062" spans="1:1" ht="12.6" x14ac:dyDescent="0.25">
      <c r="A6062"/>
    </row>
    <row r="6063" spans="1:1" ht="12.6" x14ac:dyDescent="0.25">
      <c r="A6063"/>
    </row>
    <row r="6064" spans="1:1" ht="12.6" x14ac:dyDescent="0.25">
      <c r="A6064"/>
    </row>
    <row r="6065" spans="1:1" ht="12.6" x14ac:dyDescent="0.25">
      <c r="A6065"/>
    </row>
    <row r="6066" spans="1:1" ht="12.6" x14ac:dyDescent="0.25">
      <c r="A6066"/>
    </row>
    <row r="6067" spans="1:1" ht="12.6" x14ac:dyDescent="0.25">
      <c r="A6067"/>
    </row>
    <row r="6068" spans="1:1" ht="12.6" x14ac:dyDescent="0.25">
      <c r="A6068"/>
    </row>
    <row r="6069" spans="1:1" ht="12.6" x14ac:dyDescent="0.25">
      <c r="A6069"/>
    </row>
    <row r="6070" spans="1:1" ht="12.6" x14ac:dyDescent="0.25">
      <c r="A6070"/>
    </row>
    <row r="6071" spans="1:1" ht="12.6" x14ac:dyDescent="0.25">
      <c r="A6071"/>
    </row>
    <row r="6072" spans="1:1" ht="12.6" x14ac:dyDescent="0.25">
      <c r="A6072"/>
    </row>
    <row r="6073" spans="1:1" ht="12.6" x14ac:dyDescent="0.25">
      <c r="A6073"/>
    </row>
    <row r="6074" spans="1:1" ht="12.6" x14ac:dyDescent="0.25">
      <c r="A6074"/>
    </row>
    <row r="6075" spans="1:1" ht="12.6" x14ac:dyDescent="0.25">
      <c r="A6075"/>
    </row>
    <row r="6076" spans="1:1" ht="12.6" x14ac:dyDescent="0.25">
      <c r="A6076"/>
    </row>
    <row r="6077" spans="1:1" ht="12.6" x14ac:dyDescent="0.25">
      <c r="A6077"/>
    </row>
    <row r="6078" spans="1:1" ht="12.6" x14ac:dyDescent="0.25">
      <c r="A6078"/>
    </row>
    <row r="6079" spans="1:1" ht="12.6" x14ac:dyDescent="0.25">
      <c r="A6079"/>
    </row>
    <row r="6080" spans="1:1" ht="12.6" x14ac:dyDescent="0.25">
      <c r="A6080"/>
    </row>
    <row r="6081" spans="1:1" ht="12.6" x14ac:dyDescent="0.25">
      <c r="A6081"/>
    </row>
    <row r="6082" spans="1:1" ht="12.6" x14ac:dyDescent="0.25">
      <c r="A6082"/>
    </row>
    <row r="6083" spans="1:1" ht="12.6" x14ac:dyDescent="0.25">
      <c r="A6083"/>
    </row>
    <row r="6084" spans="1:1" ht="12.6" x14ac:dyDescent="0.25">
      <c r="A6084"/>
    </row>
    <row r="6085" spans="1:1" ht="12.6" x14ac:dyDescent="0.25">
      <c r="A6085"/>
    </row>
    <row r="6086" spans="1:1" ht="12.6" x14ac:dyDescent="0.25">
      <c r="A6086"/>
    </row>
    <row r="6087" spans="1:1" ht="12.6" x14ac:dyDescent="0.25">
      <c r="A6087"/>
    </row>
    <row r="6088" spans="1:1" ht="12.6" x14ac:dyDescent="0.25">
      <c r="A6088"/>
    </row>
    <row r="6089" spans="1:1" ht="12.6" x14ac:dyDescent="0.25">
      <c r="A6089"/>
    </row>
    <row r="6090" spans="1:1" ht="12.6" x14ac:dyDescent="0.25">
      <c r="A6090"/>
    </row>
    <row r="6091" spans="1:1" ht="12.6" x14ac:dyDescent="0.25">
      <c r="A6091"/>
    </row>
    <row r="6092" spans="1:1" ht="12.6" x14ac:dyDescent="0.25">
      <c r="A6092"/>
    </row>
    <row r="6093" spans="1:1" ht="12.6" x14ac:dyDescent="0.25">
      <c r="A6093"/>
    </row>
    <row r="6094" spans="1:1" ht="12.6" x14ac:dyDescent="0.25">
      <c r="A6094"/>
    </row>
    <row r="6095" spans="1:1" ht="12.6" x14ac:dyDescent="0.25">
      <c r="A6095"/>
    </row>
    <row r="6096" spans="1:1" ht="12.6" x14ac:dyDescent="0.25">
      <c r="A6096"/>
    </row>
    <row r="6097" spans="1:1" ht="12.6" x14ac:dyDescent="0.25">
      <c r="A6097"/>
    </row>
    <row r="6098" spans="1:1" ht="12.6" x14ac:dyDescent="0.25">
      <c r="A6098"/>
    </row>
    <row r="6099" spans="1:1" ht="12.6" x14ac:dyDescent="0.25">
      <c r="A6099"/>
    </row>
    <row r="6100" spans="1:1" ht="12.6" x14ac:dyDescent="0.25">
      <c r="A6100"/>
    </row>
    <row r="6101" spans="1:1" ht="12.6" x14ac:dyDescent="0.25">
      <c r="A6101"/>
    </row>
    <row r="6102" spans="1:1" ht="12.6" x14ac:dyDescent="0.25">
      <c r="A6102"/>
    </row>
    <row r="6103" spans="1:1" ht="12.6" x14ac:dyDescent="0.25">
      <c r="A6103"/>
    </row>
    <row r="6104" spans="1:1" ht="12.6" x14ac:dyDescent="0.25">
      <c r="A6104"/>
    </row>
    <row r="6105" spans="1:1" ht="12.6" x14ac:dyDescent="0.25">
      <c r="A6105"/>
    </row>
    <row r="6106" spans="1:1" ht="12.6" x14ac:dyDescent="0.25">
      <c r="A6106"/>
    </row>
    <row r="6107" spans="1:1" ht="12.6" x14ac:dyDescent="0.25">
      <c r="A6107"/>
    </row>
    <row r="6108" spans="1:1" ht="12.6" x14ac:dyDescent="0.25">
      <c r="A6108"/>
    </row>
    <row r="6109" spans="1:1" ht="12.6" x14ac:dyDescent="0.25">
      <c r="A6109"/>
    </row>
    <row r="6110" spans="1:1" ht="12.6" x14ac:dyDescent="0.25">
      <c r="A6110"/>
    </row>
    <row r="6111" spans="1:1" ht="12.6" x14ac:dyDescent="0.25">
      <c r="A6111"/>
    </row>
    <row r="6112" spans="1:1" ht="12.6" x14ac:dyDescent="0.25">
      <c r="A6112"/>
    </row>
    <row r="6113" spans="1:1" ht="12.6" x14ac:dyDescent="0.25">
      <c r="A6113"/>
    </row>
    <row r="6114" spans="1:1" ht="12.6" x14ac:dyDescent="0.25">
      <c r="A6114"/>
    </row>
    <row r="6115" spans="1:1" ht="12.6" x14ac:dyDescent="0.25">
      <c r="A6115"/>
    </row>
    <row r="6116" spans="1:1" ht="12.6" x14ac:dyDescent="0.25">
      <c r="A6116"/>
    </row>
    <row r="6117" spans="1:1" ht="12.6" x14ac:dyDescent="0.25">
      <c r="A6117"/>
    </row>
    <row r="6118" spans="1:1" ht="12.6" x14ac:dyDescent="0.25">
      <c r="A6118"/>
    </row>
    <row r="6119" spans="1:1" ht="12.6" x14ac:dyDescent="0.25">
      <c r="A6119"/>
    </row>
    <row r="6120" spans="1:1" ht="12.6" x14ac:dyDescent="0.25">
      <c r="A6120"/>
    </row>
    <row r="6121" spans="1:1" ht="12.6" x14ac:dyDescent="0.25">
      <c r="A6121"/>
    </row>
    <row r="6122" spans="1:1" ht="12.6" x14ac:dyDescent="0.25">
      <c r="A6122"/>
    </row>
    <row r="6123" spans="1:1" ht="12.6" x14ac:dyDescent="0.25">
      <c r="A6123"/>
    </row>
    <row r="6124" spans="1:1" ht="12.6" x14ac:dyDescent="0.25">
      <c r="A6124"/>
    </row>
    <row r="6125" spans="1:1" ht="12.6" x14ac:dyDescent="0.25">
      <c r="A6125"/>
    </row>
    <row r="6126" spans="1:1" ht="12.6" x14ac:dyDescent="0.25">
      <c r="A6126"/>
    </row>
    <row r="6127" spans="1:1" ht="12.6" x14ac:dyDescent="0.25">
      <c r="A6127"/>
    </row>
    <row r="6128" spans="1:1" ht="12.6" x14ac:dyDescent="0.25">
      <c r="A6128"/>
    </row>
    <row r="6129" spans="1:1" ht="12.6" x14ac:dyDescent="0.25">
      <c r="A6129"/>
    </row>
    <row r="6130" spans="1:1" ht="12.6" x14ac:dyDescent="0.25">
      <c r="A6130"/>
    </row>
    <row r="6131" spans="1:1" ht="12.6" x14ac:dyDescent="0.25">
      <c r="A6131"/>
    </row>
    <row r="6132" spans="1:1" ht="12.6" x14ac:dyDescent="0.25">
      <c r="A6132"/>
    </row>
    <row r="6133" spans="1:1" ht="12.6" x14ac:dyDescent="0.25">
      <c r="A6133"/>
    </row>
    <row r="6134" spans="1:1" ht="12.6" x14ac:dyDescent="0.25">
      <c r="A6134"/>
    </row>
    <row r="6135" spans="1:1" ht="12.6" x14ac:dyDescent="0.25">
      <c r="A6135"/>
    </row>
    <row r="6136" spans="1:1" ht="12.6" x14ac:dyDescent="0.25">
      <c r="A6136"/>
    </row>
    <row r="6137" spans="1:1" ht="12.6" x14ac:dyDescent="0.25">
      <c r="A6137"/>
    </row>
    <row r="6138" spans="1:1" ht="12.6" x14ac:dyDescent="0.25">
      <c r="A6138"/>
    </row>
    <row r="6139" spans="1:1" ht="12.6" x14ac:dyDescent="0.25">
      <c r="A6139"/>
    </row>
    <row r="6140" spans="1:1" ht="12.6" x14ac:dyDescent="0.25">
      <c r="A6140"/>
    </row>
    <row r="6141" spans="1:1" ht="12.6" x14ac:dyDescent="0.25">
      <c r="A6141"/>
    </row>
    <row r="6142" spans="1:1" ht="12.6" x14ac:dyDescent="0.25">
      <c r="A6142"/>
    </row>
    <row r="6143" spans="1:1" ht="12.6" x14ac:dyDescent="0.25">
      <c r="A6143"/>
    </row>
    <row r="6144" spans="1:1" ht="12.6" x14ac:dyDescent="0.25">
      <c r="A6144"/>
    </row>
    <row r="6145" spans="1:1" ht="12.6" x14ac:dyDescent="0.25">
      <c r="A6145"/>
    </row>
    <row r="6146" spans="1:1" ht="12.6" x14ac:dyDescent="0.25">
      <c r="A6146"/>
    </row>
    <row r="6147" spans="1:1" ht="12.6" x14ac:dyDescent="0.25">
      <c r="A6147"/>
    </row>
    <row r="6148" spans="1:1" ht="12.6" x14ac:dyDescent="0.25">
      <c r="A6148"/>
    </row>
    <row r="6149" spans="1:1" ht="12.6" x14ac:dyDescent="0.25">
      <c r="A6149"/>
    </row>
    <row r="6150" spans="1:1" ht="12.6" x14ac:dyDescent="0.25">
      <c r="A6150"/>
    </row>
    <row r="6151" spans="1:1" ht="12.6" x14ac:dyDescent="0.25">
      <c r="A6151"/>
    </row>
    <row r="6152" spans="1:1" ht="12.6" x14ac:dyDescent="0.25">
      <c r="A6152"/>
    </row>
    <row r="6153" spans="1:1" ht="12.6" x14ac:dyDescent="0.25">
      <c r="A6153"/>
    </row>
    <row r="6154" spans="1:1" ht="12.6" x14ac:dyDescent="0.25">
      <c r="A6154"/>
    </row>
    <row r="6155" spans="1:1" ht="12.6" x14ac:dyDescent="0.25">
      <c r="A6155"/>
    </row>
    <row r="6156" spans="1:1" ht="12.6" x14ac:dyDescent="0.25">
      <c r="A6156"/>
    </row>
    <row r="6157" spans="1:1" ht="12.6" x14ac:dyDescent="0.25">
      <c r="A6157"/>
    </row>
    <row r="6158" spans="1:1" ht="12.6" x14ac:dyDescent="0.25">
      <c r="A6158"/>
    </row>
    <row r="6159" spans="1:1" ht="12.6" x14ac:dyDescent="0.25">
      <c r="A6159"/>
    </row>
    <row r="6160" spans="1:1" ht="12.6" x14ac:dyDescent="0.25">
      <c r="A6160"/>
    </row>
    <row r="6161" spans="1:1" ht="12.6" x14ac:dyDescent="0.25">
      <c r="A6161"/>
    </row>
    <row r="6162" spans="1:1" ht="12.6" x14ac:dyDescent="0.25">
      <c r="A6162"/>
    </row>
    <row r="6163" spans="1:1" ht="12.6" x14ac:dyDescent="0.25">
      <c r="A6163"/>
    </row>
    <row r="6164" spans="1:1" ht="12.6" x14ac:dyDescent="0.25">
      <c r="A6164"/>
    </row>
    <row r="6165" spans="1:1" ht="12.6" x14ac:dyDescent="0.25">
      <c r="A6165"/>
    </row>
    <row r="6166" spans="1:1" ht="12.6" x14ac:dyDescent="0.25">
      <c r="A6166"/>
    </row>
    <row r="6167" spans="1:1" ht="12.6" x14ac:dyDescent="0.25">
      <c r="A6167"/>
    </row>
    <row r="6168" spans="1:1" ht="12.6" x14ac:dyDescent="0.25">
      <c r="A6168"/>
    </row>
    <row r="6169" spans="1:1" ht="12.6" x14ac:dyDescent="0.25">
      <c r="A6169"/>
    </row>
    <row r="6170" spans="1:1" ht="12.6" x14ac:dyDescent="0.25">
      <c r="A6170"/>
    </row>
    <row r="6171" spans="1:1" ht="12.6" x14ac:dyDescent="0.25">
      <c r="A6171"/>
    </row>
    <row r="6172" spans="1:1" ht="12.6" x14ac:dyDescent="0.25">
      <c r="A6172"/>
    </row>
    <row r="6173" spans="1:1" ht="12.6" x14ac:dyDescent="0.25">
      <c r="A6173"/>
    </row>
    <row r="6174" spans="1:1" ht="12.6" x14ac:dyDescent="0.25">
      <c r="A6174"/>
    </row>
    <row r="6175" spans="1:1" ht="12.6" x14ac:dyDescent="0.25">
      <c r="A6175"/>
    </row>
    <row r="6176" spans="1:1" ht="12.6" x14ac:dyDescent="0.25">
      <c r="A6176"/>
    </row>
    <row r="6177" spans="1:1" ht="12.6" x14ac:dyDescent="0.25">
      <c r="A6177"/>
    </row>
    <row r="6178" spans="1:1" ht="12.6" x14ac:dyDescent="0.25">
      <c r="A6178"/>
    </row>
    <row r="6179" spans="1:1" ht="12.6" x14ac:dyDescent="0.25">
      <c r="A6179"/>
    </row>
    <row r="6180" spans="1:1" ht="12.6" x14ac:dyDescent="0.25">
      <c r="A6180"/>
    </row>
    <row r="6181" spans="1:1" ht="12.6" x14ac:dyDescent="0.25">
      <c r="A6181"/>
    </row>
    <row r="6182" spans="1:1" ht="12.6" x14ac:dyDescent="0.25">
      <c r="A6182"/>
    </row>
    <row r="6183" spans="1:1" ht="12.6" x14ac:dyDescent="0.25">
      <c r="A6183"/>
    </row>
    <row r="6184" spans="1:1" ht="12.6" x14ac:dyDescent="0.25">
      <c r="A6184"/>
    </row>
    <row r="6185" spans="1:1" ht="12.6" x14ac:dyDescent="0.25">
      <c r="A6185"/>
    </row>
    <row r="6186" spans="1:1" ht="12.6" x14ac:dyDescent="0.25">
      <c r="A6186"/>
    </row>
    <row r="6187" spans="1:1" ht="12.6" x14ac:dyDescent="0.25">
      <c r="A6187"/>
    </row>
    <row r="6188" spans="1:1" ht="12.6" x14ac:dyDescent="0.25">
      <c r="A6188"/>
    </row>
    <row r="6189" spans="1:1" ht="12.6" x14ac:dyDescent="0.25">
      <c r="A6189"/>
    </row>
    <row r="6190" spans="1:1" ht="12.6" x14ac:dyDescent="0.25">
      <c r="A6190"/>
    </row>
    <row r="6191" spans="1:1" ht="12.6" x14ac:dyDescent="0.25">
      <c r="A6191"/>
    </row>
    <row r="6192" spans="1:1" ht="12.6" x14ac:dyDescent="0.25">
      <c r="A6192"/>
    </row>
    <row r="6193" spans="1:1" ht="12.6" x14ac:dyDescent="0.25">
      <c r="A6193"/>
    </row>
    <row r="6194" spans="1:1" ht="12.6" x14ac:dyDescent="0.25">
      <c r="A6194"/>
    </row>
    <row r="6195" spans="1:1" ht="12.6" x14ac:dyDescent="0.25">
      <c r="A6195"/>
    </row>
    <row r="6196" spans="1:1" ht="12.6" x14ac:dyDescent="0.25">
      <c r="A6196"/>
    </row>
    <row r="6197" spans="1:1" ht="12.6" x14ac:dyDescent="0.25">
      <c r="A6197"/>
    </row>
    <row r="6198" spans="1:1" ht="12.6" x14ac:dyDescent="0.25">
      <c r="A6198"/>
    </row>
    <row r="6199" spans="1:1" ht="12.6" x14ac:dyDescent="0.25">
      <c r="A6199"/>
    </row>
    <row r="6200" spans="1:1" ht="12.6" x14ac:dyDescent="0.25">
      <c r="A6200"/>
    </row>
    <row r="6201" spans="1:1" ht="12.6" x14ac:dyDescent="0.25">
      <c r="A6201"/>
    </row>
    <row r="6202" spans="1:1" ht="12.6" x14ac:dyDescent="0.25">
      <c r="A6202"/>
    </row>
    <row r="6203" spans="1:1" ht="12.6" x14ac:dyDescent="0.25">
      <c r="A6203"/>
    </row>
    <row r="6204" spans="1:1" ht="12.6" x14ac:dyDescent="0.25">
      <c r="A6204"/>
    </row>
    <row r="6205" spans="1:1" ht="12.6" x14ac:dyDescent="0.25">
      <c r="A6205"/>
    </row>
    <row r="6206" spans="1:1" ht="12.6" x14ac:dyDescent="0.25">
      <c r="A6206"/>
    </row>
    <row r="6207" spans="1:1" ht="12.6" x14ac:dyDescent="0.25">
      <c r="A6207"/>
    </row>
    <row r="6208" spans="1:1" ht="12.6" x14ac:dyDescent="0.25">
      <c r="A6208"/>
    </row>
    <row r="6209" spans="1:1" ht="12.6" x14ac:dyDescent="0.25">
      <c r="A6209"/>
    </row>
    <row r="6210" spans="1:1" ht="12.6" x14ac:dyDescent="0.25">
      <c r="A6210"/>
    </row>
    <row r="6211" spans="1:1" ht="12.6" x14ac:dyDescent="0.25">
      <c r="A6211"/>
    </row>
    <row r="6212" spans="1:1" ht="12.6" x14ac:dyDescent="0.25">
      <c r="A6212"/>
    </row>
    <row r="6213" spans="1:1" ht="12.6" x14ac:dyDescent="0.25">
      <c r="A6213"/>
    </row>
    <row r="6214" spans="1:1" ht="12.6" x14ac:dyDescent="0.25">
      <c r="A6214"/>
    </row>
    <row r="6215" spans="1:1" ht="12.6" x14ac:dyDescent="0.25">
      <c r="A6215"/>
    </row>
    <row r="6216" spans="1:1" ht="12.6" x14ac:dyDescent="0.25">
      <c r="A6216"/>
    </row>
    <row r="6217" spans="1:1" ht="12.6" x14ac:dyDescent="0.25">
      <c r="A6217"/>
    </row>
    <row r="6218" spans="1:1" ht="12.6" x14ac:dyDescent="0.25">
      <c r="A6218"/>
    </row>
    <row r="6219" spans="1:1" ht="12.6" x14ac:dyDescent="0.25">
      <c r="A6219"/>
    </row>
    <row r="6220" spans="1:1" ht="12.6" x14ac:dyDescent="0.25">
      <c r="A6220"/>
    </row>
    <row r="6221" spans="1:1" ht="12.6" x14ac:dyDescent="0.25">
      <c r="A6221"/>
    </row>
    <row r="6222" spans="1:1" ht="12.6" x14ac:dyDescent="0.25">
      <c r="A6222"/>
    </row>
    <row r="6223" spans="1:1" ht="12.6" x14ac:dyDescent="0.25">
      <c r="A6223"/>
    </row>
    <row r="6224" spans="1:1" ht="12.6" x14ac:dyDescent="0.25">
      <c r="A6224"/>
    </row>
    <row r="6225" spans="1:1" ht="12.6" x14ac:dyDescent="0.25">
      <c r="A6225"/>
    </row>
    <row r="6226" spans="1:1" ht="12.6" x14ac:dyDescent="0.25">
      <c r="A6226"/>
    </row>
    <row r="6227" spans="1:1" ht="12.6" x14ac:dyDescent="0.25">
      <c r="A6227"/>
    </row>
    <row r="6228" spans="1:1" ht="12.6" x14ac:dyDescent="0.25">
      <c r="A6228"/>
    </row>
    <row r="6229" spans="1:1" ht="12.6" x14ac:dyDescent="0.25">
      <c r="A6229"/>
    </row>
    <row r="6230" spans="1:1" ht="12.6" x14ac:dyDescent="0.25">
      <c r="A6230"/>
    </row>
    <row r="6231" spans="1:1" ht="12.6" x14ac:dyDescent="0.25">
      <c r="A6231"/>
    </row>
    <row r="6232" spans="1:1" ht="12.6" x14ac:dyDescent="0.25">
      <c r="A6232"/>
    </row>
    <row r="6233" spans="1:1" ht="12.6" x14ac:dyDescent="0.25">
      <c r="A6233"/>
    </row>
    <row r="6234" spans="1:1" ht="12.6" x14ac:dyDescent="0.25">
      <c r="A6234"/>
    </row>
    <row r="6235" spans="1:1" ht="12.6" x14ac:dyDescent="0.25">
      <c r="A6235"/>
    </row>
    <row r="6236" spans="1:1" ht="12.6" x14ac:dyDescent="0.25">
      <c r="A6236"/>
    </row>
    <row r="6237" spans="1:1" ht="12.6" x14ac:dyDescent="0.25">
      <c r="A6237"/>
    </row>
    <row r="6238" spans="1:1" ht="12.6" x14ac:dyDescent="0.25">
      <c r="A6238"/>
    </row>
    <row r="6239" spans="1:1" ht="12.6" x14ac:dyDescent="0.25">
      <c r="A6239"/>
    </row>
    <row r="6240" spans="1:1" ht="12.6" x14ac:dyDescent="0.25">
      <c r="A6240"/>
    </row>
    <row r="6241" spans="1:1" ht="12.6" x14ac:dyDescent="0.25">
      <c r="A6241"/>
    </row>
    <row r="6242" spans="1:1" ht="12.6" x14ac:dyDescent="0.25">
      <c r="A6242"/>
    </row>
    <row r="6243" spans="1:1" ht="12.6" x14ac:dyDescent="0.25">
      <c r="A6243"/>
    </row>
    <row r="6244" spans="1:1" ht="12.6" x14ac:dyDescent="0.25">
      <c r="A6244"/>
    </row>
    <row r="6245" spans="1:1" ht="12.6" x14ac:dyDescent="0.25">
      <c r="A6245"/>
    </row>
    <row r="6246" spans="1:1" ht="12.6" x14ac:dyDescent="0.25">
      <c r="A6246"/>
    </row>
    <row r="6247" spans="1:1" ht="12.6" x14ac:dyDescent="0.25">
      <c r="A6247"/>
    </row>
    <row r="6248" spans="1:1" ht="12.6" x14ac:dyDescent="0.25">
      <c r="A6248"/>
    </row>
    <row r="6249" spans="1:1" ht="12.6" x14ac:dyDescent="0.25">
      <c r="A6249"/>
    </row>
    <row r="6250" spans="1:1" ht="12.6" x14ac:dyDescent="0.25">
      <c r="A6250"/>
    </row>
    <row r="6251" spans="1:1" ht="12.6" x14ac:dyDescent="0.25">
      <c r="A6251"/>
    </row>
    <row r="6252" spans="1:1" ht="12.6" x14ac:dyDescent="0.25">
      <c r="A6252"/>
    </row>
    <row r="6253" spans="1:1" ht="12.6" x14ac:dyDescent="0.25">
      <c r="A6253"/>
    </row>
    <row r="6254" spans="1:1" ht="12.6" x14ac:dyDescent="0.25">
      <c r="A6254"/>
    </row>
    <row r="6255" spans="1:1" ht="12.6" x14ac:dyDescent="0.25">
      <c r="A6255"/>
    </row>
    <row r="6256" spans="1:1" ht="12.6" x14ac:dyDescent="0.25">
      <c r="A6256"/>
    </row>
    <row r="6257" spans="1:1" ht="12.6" x14ac:dyDescent="0.25">
      <c r="A6257"/>
    </row>
    <row r="6258" spans="1:1" ht="12.6" x14ac:dyDescent="0.25">
      <c r="A6258"/>
    </row>
    <row r="6259" spans="1:1" ht="12.6" x14ac:dyDescent="0.25">
      <c r="A6259"/>
    </row>
    <row r="6260" spans="1:1" ht="12.6" x14ac:dyDescent="0.25">
      <c r="A6260"/>
    </row>
    <row r="6261" spans="1:1" ht="12.6" x14ac:dyDescent="0.25">
      <c r="A6261"/>
    </row>
    <row r="6262" spans="1:1" ht="12.6" x14ac:dyDescent="0.25">
      <c r="A6262"/>
    </row>
    <row r="6263" spans="1:1" ht="12.6" x14ac:dyDescent="0.25">
      <c r="A6263"/>
    </row>
    <row r="6264" spans="1:1" ht="12.6" x14ac:dyDescent="0.25">
      <c r="A6264"/>
    </row>
    <row r="6265" spans="1:1" ht="12.6" x14ac:dyDescent="0.25">
      <c r="A6265"/>
    </row>
    <row r="6266" spans="1:1" ht="12.6" x14ac:dyDescent="0.25">
      <c r="A6266"/>
    </row>
    <row r="6267" spans="1:1" ht="12.6" x14ac:dyDescent="0.25">
      <c r="A6267"/>
    </row>
    <row r="6268" spans="1:1" ht="12.6" x14ac:dyDescent="0.25">
      <c r="A6268"/>
    </row>
    <row r="6269" spans="1:1" ht="12.6" x14ac:dyDescent="0.25">
      <c r="A6269"/>
    </row>
    <row r="6270" spans="1:1" ht="12.6" x14ac:dyDescent="0.25">
      <c r="A6270"/>
    </row>
    <row r="6271" spans="1:1" ht="12.6" x14ac:dyDescent="0.25">
      <c r="A6271"/>
    </row>
    <row r="6272" spans="1:1" ht="12.6" x14ac:dyDescent="0.25">
      <c r="A6272"/>
    </row>
    <row r="6273" spans="1:1" ht="12.6" x14ac:dyDescent="0.25">
      <c r="A6273"/>
    </row>
    <row r="6274" spans="1:1" ht="12.6" x14ac:dyDescent="0.25">
      <c r="A6274"/>
    </row>
    <row r="6275" spans="1:1" ht="12.6" x14ac:dyDescent="0.25">
      <c r="A6275"/>
    </row>
    <row r="6276" spans="1:1" ht="12.6" x14ac:dyDescent="0.25">
      <c r="A6276"/>
    </row>
    <row r="6277" spans="1:1" ht="12.6" x14ac:dyDescent="0.25">
      <c r="A6277"/>
    </row>
    <row r="6278" spans="1:1" ht="12.6" x14ac:dyDescent="0.25">
      <c r="A6278"/>
    </row>
    <row r="6279" spans="1:1" ht="12.6" x14ac:dyDescent="0.25">
      <c r="A6279"/>
    </row>
    <row r="6280" spans="1:1" ht="12.6" x14ac:dyDescent="0.25">
      <c r="A6280"/>
    </row>
    <row r="6281" spans="1:1" ht="12.6" x14ac:dyDescent="0.25">
      <c r="A6281"/>
    </row>
    <row r="6282" spans="1:1" ht="12.6" x14ac:dyDescent="0.25">
      <c r="A6282"/>
    </row>
    <row r="6283" spans="1:1" ht="12.6" x14ac:dyDescent="0.25">
      <c r="A6283"/>
    </row>
    <row r="6284" spans="1:1" ht="12.6" x14ac:dyDescent="0.25">
      <c r="A6284"/>
    </row>
    <row r="6285" spans="1:1" ht="12.6" x14ac:dyDescent="0.25">
      <c r="A6285"/>
    </row>
    <row r="6286" spans="1:1" ht="12.6" x14ac:dyDescent="0.25">
      <c r="A6286"/>
    </row>
    <row r="6287" spans="1:1" ht="12.6" x14ac:dyDescent="0.25">
      <c r="A6287"/>
    </row>
    <row r="6288" spans="1:1" ht="12.6" x14ac:dyDescent="0.25">
      <c r="A6288"/>
    </row>
    <row r="6289" spans="1:1" ht="12.6" x14ac:dyDescent="0.25">
      <c r="A6289"/>
    </row>
    <row r="6290" spans="1:1" ht="12.6" x14ac:dyDescent="0.25">
      <c r="A6290"/>
    </row>
    <row r="6291" spans="1:1" ht="12.6" x14ac:dyDescent="0.25">
      <c r="A6291"/>
    </row>
    <row r="6292" spans="1:1" ht="12.6" x14ac:dyDescent="0.25">
      <c r="A6292"/>
    </row>
    <row r="6293" spans="1:1" ht="12.6" x14ac:dyDescent="0.25">
      <c r="A6293"/>
    </row>
    <row r="6294" spans="1:1" ht="12.6" x14ac:dyDescent="0.25">
      <c r="A6294"/>
    </row>
    <row r="6295" spans="1:1" ht="12.6" x14ac:dyDescent="0.25">
      <c r="A6295"/>
    </row>
    <row r="6296" spans="1:1" ht="12.6" x14ac:dyDescent="0.25">
      <c r="A6296"/>
    </row>
    <row r="6297" spans="1:1" ht="12.6" x14ac:dyDescent="0.25">
      <c r="A6297"/>
    </row>
    <row r="6298" spans="1:1" ht="12.6" x14ac:dyDescent="0.25">
      <c r="A6298"/>
    </row>
    <row r="6299" spans="1:1" ht="12.6" x14ac:dyDescent="0.25">
      <c r="A6299"/>
    </row>
    <row r="6300" spans="1:1" ht="12.6" x14ac:dyDescent="0.25">
      <c r="A6300"/>
    </row>
    <row r="6301" spans="1:1" ht="12.6" x14ac:dyDescent="0.25">
      <c r="A6301"/>
    </row>
    <row r="6302" spans="1:1" ht="12.6" x14ac:dyDescent="0.25">
      <c r="A6302"/>
    </row>
    <row r="6303" spans="1:1" ht="12.6" x14ac:dyDescent="0.25">
      <c r="A6303"/>
    </row>
    <row r="6304" spans="1:1" ht="12.6" x14ac:dyDescent="0.25">
      <c r="A6304"/>
    </row>
    <row r="6305" spans="1:1" ht="12.6" x14ac:dyDescent="0.25">
      <c r="A6305"/>
    </row>
    <row r="6306" spans="1:1" ht="12.6" x14ac:dyDescent="0.25">
      <c r="A6306"/>
    </row>
    <row r="6307" spans="1:1" ht="12.6" x14ac:dyDescent="0.25">
      <c r="A6307"/>
    </row>
    <row r="6308" spans="1:1" ht="12.6" x14ac:dyDescent="0.25">
      <c r="A6308"/>
    </row>
    <row r="6309" spans="1:1" ht="12.6" x14ac:dyDescent="0.25">
      <c r="A6309"/>
    </row>
    <row r="6310" spans="1:1" ht="12.6" x14ac:dyDescent="0.25">
      <c r="A6310"/>
    </row>
    <row r="6311" spans="1:1" ht="12.6" x14ac:dyDescent="0.25">
      <c r="A6311"/>
    </row>
    <row r="6312" spans="1:1" ht="12.6" x14ac:dyDescent="0.25">
      <c r="A6312"/>
    </row>
    <row r="6313" spans="1:1" ht="12.6" x14ac:dyDescent="0.25">
      <c r="A6313"/>
    </row>
    <row r="6314" spans="1:1" ht="12.6" x14ac:dyDescent="0.25">
      <c r="A6314"/>
    </row>
    <row r="6315" spans="1:1" ht="12.6" x14ac:dyDescent="0.25">
      <c r="A6315"/>
    </row>
    <row r="6316" spans="1:1" ht="12.6" x14ac:dyDescent="0.25">
      <c r="A6316"/>
    </row>
    <row r="6317" spans="1:1" ht="12.6" x14ac:dyDescent="0.25">
      <c r="A6317"/>
    </row>
    <row r="6318" spans="1:1" ht="12.6" x14ac:dyDescent="0.25">
      <c r="A6318"/>
    </row>
    <row r="6319" spans="1:1" ht="12.6" x14ac:dyDescent="0.25">
      <c r="A6319"/>
    </row>
    <row r="6320" spans="1:1" ht="12.6" x14ac:dyDescent="0.25">
      <c r="A6320"/>
    </row>
    <row r="6321" spans="1:1" ht="12.6" x14ac:dyDescent="0.25">
      <c r="A6321"/>
    </row>
    <row r="6322" spans="1:1" ht="12.6" x14ac:dyDescent="0.25">
      <c r="A6322"/>
    </row>
    <row r="6323" spans="1:1" ht="12.6" x14ac:dyDescent="0.25">
      <c r="A6323"/>
    </row>
    <row r="6324" spans="1:1" ht="12.6" x14ac:dyDescent="0.25">
      <c r="A6324"/>
    </row>
    <row r="6325" spans="1:1" ht="12.6" x14ac:dyDescent="0.25">
      <c r="A6325"/>
    </row>
    <row r="6326" spans="1:1" ht="12.6" x14ac:dyDescent="0.25">
      <c r="A6326"/>
    </row>
    <row r="6327" spans="1:1" ht="12.6" x14ac:dyDescent="0.25">
      <c r="A6327"/>
    </row>
    <row r="6328" spans="1:1" ht="12.6" x14ac:dyDescent="0.25">
      <c r="A6328"/>
    </row>
    <row r="6329" spans="1:1" ht="12.6" x14ac:dyDescent="0.25">
      <c r="A6329"/>
    </row>
    <row r="6330" spans="1:1" ht="12.6" x14ac:dyDescent="0.25">
      <c r="A6330"/>
    </row>
    <row r="6331" spans="1:1" ht="12.6" x14ac:dyDescent="0.25">
      <c r="A6331"/>
    </row>
    <row r="6332" spans="1:1" ht="12.6" x14ac:dyDescent="0.25">
      <c r="A6332"/>
    </row>
    <row r="6333" spans="1:1" ht="12.6" x14ac:dyDescent="0.25">
      <c r="A6333"/>
    </row>
    <row r="6334" spans="1:1" ht="12.6" x14ac:dyDescent="0.25">
      <c r="A6334"/>
    </row>
    <row r="6335" spans="1:1" ht="12.6" x14ac:dyDescent="0.25">
      <c r="A6335"/>
    </row>
    <row r="6336" spans="1:1" ht="12.6" x14ac:dyDescent="0.25">
      <c r="A6336"/>
    </row>
    <row r="6337" spans="1:1" ht="12.6" x14ac:dyDescent="0.25">
      <c r="A6337"/>
    </row>
    <row r="6338" spans="1:1" ht="12.6" x14ac:dyDescent="0.25">
      <c r="A6338"/>
    </row>
    <row r="6339" spans="1:1" ht="12.6" x14ac:dyDescent="0.25">
      <c r="A6339"/>
    </row>
    <row r="6340" spans="1:1" ht="12.6" x14ac:dyDescent="0.25">
      <c r="A6340"/>
    </row>
    <row r="6341" spans="1:1" ht="12.6" x14ac:dyDescent="0.25">
      <c r="A6341"/>
    </row>
    <row r="6342" spans="1:1" ht="12.6" x14ac:dyDescent="0.25">
      <c r="A6342"/>
    </row>
    <row r="6343" spans="1:1" ht="12.6" x14ac:dyDescent="0.25">
      <c r="A6343"/>
    </row>
    <row r="6344" spans="1:1" ht="12.6" x14ac:dyDescent="0.25">
      <c r="A6344"/>
    </row>
    <row r="6345" spans="1:1" ht="12.6" x14ac:dyDescent="0.25">
      <c r="A6345"/>
    </row>
    <row r="6346" spans="1:1" ht="12.6" x14ac:dyDescent="0.25">
      <c r="A6346"/>
    </row>
    <row r="6347" spans="1:1" ht="12.6" x14ac:dyDescent="0.25">
      <c r="A6347"/>
    </row>
    <row r="6348" spans="1:1" ht="12.6" x14ac:dyDescent="0.25">
      <c r="A6348"/>
    </row>
    <row r="6349" spans="1:1" ht="12.6" x14ac:dyDescent="0.25">
      <c r="A6349"/>
    </row>
    <row r="6350" spans="1:1" ht="12.6" x14ac:dyDescent="0.25">
      <c r="A6350"/>
    </row>
    <row r="6351" spans="1:1" ht="12.6" x14ac:dyDescent="0.25">
      <c r="A6351"/>
    </row>
    <row r="6352" spans="1:1" ht="12.6" x14ac:dyDescent="0.25">
      <c r="A6352"/>
    </row>
    <row r="6353" spans="1:1" ht="12.6" x14ac:dyDescent="0.25">
      <c r="A6353"/>
    </row>
    <row r="6354" spans="1:1" ht="12.6" x14ac:dyDescent="0.25">
      <c r="A6354"/>
    </row>
    <row r="6355" spans="1:1" ht="12.6" x14ac:dyDescent="0.25">
      <c r="A6355"/>
    </row>
    <row r="6356" spans="1:1" ht="12.6" x14ac:dyDescent="0.25">
      <c r="A6356"/>
    </row>
    <row r="6357" spans="1:1" ht="12.6" x14ac:dyDescent="0.25">
      <c r="A6357"/>
    </row>
    <row r="6358" spans="1:1" ht="12.6" x14ac:dyDescent="0.25">
      <c r="A6358"/>
    </row>
    <row r="6359" spans="1:1" ht="12.6" x14ac:dyDescent="0.25">
      <c r="A6359"/>
    </row>
    <row r="6360" spans="1:1" ht="12.6" x14ac:dyDescent="0.25">
      <c r="A6360"/>
    </row>
    <row r="6361" spans="1:1" ht="12.6" x14ac:dyDescent="0.25">
      <c r="A6361"/>
    </row>
    <row r="6362" spans="1:1" ht="12.6" x14ac:dyDescent="0.25">
      <c r="A6362"/>
    </row>
    <row r="6363" spans="1:1" ht="12.6" x14ac:dyDescent="0.25">
      <c r="A6363"/>
    </row>
    <row r="6364" spans="1:1" ht="12.6" x14ac:dyDescent="0.25">
      <c r="A6364"/>
    </row>
    <row r="6365" spans="1:1" ht="12.6" x14ac:dyDescent="0.25">
      <c r="A6365"/>
    </row>
    <row r="6366" spans="1:1" ht="12.6" x14ac:dyDescent="0.25">
      <c r="A6366"/>
    </row>
    <row r="6367" spans="1:1" ht="12.6" x14ac:dyDescent="0.25">
      <c r="A6367"/>
    </row>
    <row r="6368" spans="1:1" ht="12.6" x14ac:dyDescent="0.25">
      <c r="A6368"/>
    </row>
    <row r="6369" spans="1:1" ht="12.6" x14ac:dyDescent="0.25">
      <c r="A6369"/>
    </row>
    <row r="6370" spans="1:1" ht="12.6" x14ac:dyDescent="0.25">
      <c r="A6370"/>
    </row>
    <row r="6371" spans="1:1" ht="12.6" x14ac:dyDescent="0.25">
      <c r="A6371"/>
    </row>
    <row r="6372" spans="1:1" ht="12.6" x14ac:dyDescent="0.25">
      <c r="A6372"/>
    </row>
    <row r="6373" spans="1:1" ht="12.6" x14ac:dyDescent="0.25">
      <c r="A6373"/>
    </row>
    <row r="6374" spans="1:1" ht="12.6" x14ac:dyDescent="0.25">
      <c r="A6374"/>
    </row>
    <row r="6375" spans="1:1" ht="12.6" x14ac:dyDescent="0.25">
      <c r="A6375"/>
    </row>
    <row r="6376" spans="1:1" ht="12.6" x14ac:dyDescent="0.25">
      <c r="A6376"/>
    </row>
    <row r="6377" spans="1:1" ht="12.6" x14ac:dyDescent="0.25">
      <c r="A6377"/>
    </row>
    <row r="6378" spans="1:1" ht="12.6" x14ac:dyDescent="0.25">
      <c r="A6378"/>
    </row>
    <row r="6379" spans="1:1" ht="12.6" x14ac:dyDescent="0.25">
      <c r="A6379"/>
    </row>
    <row r="6380" spans="1:1" ht="12.6" x14ac:dyDescent="0.25">
      <c r="A6380"/>
    </row>
    <row r="6381" spans="1:1" ht="12.6" x14ac:dyDescent="0.25">
      <c r="A6381"/>
    </row>
    <row r="6382" spans="1:1" ht="12.6" x14ac:dyDescent="0.25">
      <c r="A6382"/>
    </row>
    <row r="6383" spans="1:1" ht="12.6" x14ac:dyDescent="0.25">
      <c r="A6383"/>
    </row>
    <row r="6384" spans="1:1" ht="12.6" x14ac:dyDescent="0.25">
      <c r="A6384"/>
    </row>
    <row r="6385" spans="1:1" ht="12.6" x14ac:dyDescent="0.25">
      <c r="A6385"/>
    </row>
    <row r="6386" spans="1:1" ht="12.6" x14ac:dyDescent="0.25">
      <c r="A6386"/>
    </row>
    <row r="6387" spans="1:1" ht="12.6" x14ac:dyDescent="0.25">
      <c r="A6387"/>
    </row>
    <row r="6388" spans="1:1" ht="12.6" x14ac:dyDescent="0.25">
      <c r="A6388"/>
    </row>
    <row r="6389" spans="1:1" ht="12.6" x14ac:dyDescent="0.25">
      <c r="A6389"/>
    </row>
    <row r="6390" spans="1:1" ht="12.6" x14ac:dyDescent="0.25">
      <c r="A6390"/>
    </row>
    <row r="6391" spans="1:1" ht="12.6" x14ac:dyDescent="0.25">
      <c r="A6391"/>
    </row>
    <row r="6392" spans="1:1" ht="12.6" x14ac:dyDescent="0.25">
      <c r="A6392"/>
    </row>
    <row r="6393" spans="1:1" ht="12.6" x14ac:dyDescent="0.25">
      <c r="A6393"/>
    </row>
    <row r="6394" spans="1:1" ht="12.6" x14ac:dyDescent="0.25">
      <c r="A6394"/>
    </row>
    <row r="6395" spans="1:1" ht="12.6" x14ac:dyDescent="0.25">
      <c r="A6395"/>
    </row>
    <row r="6396" spans="1:1" ht="12.6" x14ac:dyDescent="0.25">
      <c r="A6396"/>
    </row>
    <row r="6397" spans="1:1" ht="12.6" x14ac:dyDescent="0.25">
      <c r="A6397"/>
    </row>
    <row r="6398" spans="1:1" ht="12.6" x14ac:dyDescent="0.25">
      <c r="A6398"/>
    </row>
    <row r="6399" spans="1:1" ht="12.6" x14ac:dyDescent="0.25">
      <c r="A6399"/>
    </row>
    <row r="6400" spans="1:1" ht="12.6" x14ac:dyDescent="0.25">
      <c r="A6400"/>
    </row>
    <row r="6401" spans="1:1" ht="12.6" x14ac:dyDescent="0.25">
      <c r="A6401"/>
    </row>
    <row r="6402" spans="1:1" ht="12.6" x14ac:dyDescent="0.25">
      <c r="A6402"/>
    </row>
    <row r="6403" spans="1:1" ht="12.6" x14ac:dyDescent="0.25">
      <c r="A6403"/>
    </row>
    <row r="6404" spans="1:1" ht="12.6" x14ac:dyDescent="0.25">
      <c r="A6404"/>
    </row>
    <row r="6405" spans="1:1" ht="12.6" x14ac:dyDescent="0.25">
      <c r="A6405"/>
    </row>
    <row r="6406" spans="1:1" ht="12.6" x14ac:dyDescent="0.25">
      <c r="A6406"/>
    </row>
    <row r="6407" spans="1:1" ht="12.6" x14ac:dyDescent="0.25">
      <c r="A6407"/>
    </row>
    <row r="6408" spans="1:1" ht="12.6" x14ac:dyDescent="0.25">
      <c r="A6408"/>
    </row>
    <row r="6409" spans="1:1" ht="12.6" x14ac:dyDescent="0.25">
      <c r="A6409"/>
    </row>
    <row r="6410" spans="1:1" ht="12.6" x14ac:dyDescent="0.25">
      <c r="A6410"/>
    </row>
    <row r="6411" spans="1:1" ht="12.6" x14ac:dyDescent="0.25">
      <c r="A6411"/>
    </row>
    <row r="6412" spans="1:1" ht="12.6" x14ac:dyDescent="0.25">
      <c r="A6412"/>
    </row>
    <row r="6413" spans="1:1" ht="12.6" x14ac:dyDescent="0.25">
      <c r="A6413"/>
    </row>
    <row r="6414" spans="1:1" ht="12.6" x14ac:dyDescent="0.25">
      <c r="A6414"/>
    </row>
    <row r="6415" spans="1:1" ht="12.6" x14ac:dyDescent="0.25">
      <c r="A6415"/>
    </row>
    <row r="6416" spans="1:1" ht="12.6" x14ac:dyDescent="0.25">
      <c r="A6416"/>
    </row>
    <row r="6417" spans="1:1" ht="12.6" x14ac:dyDescent="0.25">
      <c r="A6417"/>
    </row>
    <row r="6418" spans="1:1" ht="12.6" x14ac:dyDescent="0.25">
      <c r="A6418"/>
    </row>
    <row r="6419" spans="1:1" ht="12.6" x14ac:dyDescent="0.25">
      <c r="A6419"/>
    </row>
    <row r="6420" spans="1:1" ht="12.6" x14ac:dyDescent="0.25">
      <c r="A6420"/>
    </row>
    <row r="6421" spans="1:1" ht="12.6" x14ac:dyDescent="0.25">
      <c r="A6421"/>
    </row>
    <row r="6422" spans="1:1" ht="12.6" x14ac:dyDescent="0.25">
      <c r="A6422"/>
    </row>
    <row r="6423" spans="1:1" ht="12.6" x14ac:dyDescent="0.25">
      <c r="A6423"/>
    </row>
    <row r="6424" spans="1:1" ht="12.6" x14ac:dyDescent="0.25">
      <c r="A6424"/>
    </row>
    <row r="6425" spans="1:1" ht="12.6" x14ac:dyDescent="0.25">
      <c r="A6425"/>
    </row>
    <row r="6426" spans="1:1" ht="12.6" x14ac:dyDescent="0.25">
      <c r="A6426"/>
    </row>
    <row r="6427" spans="1:1" ht="12.6" x14ac:dyDescent="0.25">
      <c r="A6427"/>
    </row>
    <row r="6428" spans="1:1" ht="12.6" x14ac:dyDescent="0.25">
      <c r="A6428"/>
    </row>
    <row r="6429" spans="1:1" ht="12.6" x14ac:dyDescent="0.25">
      <c r="A6429"/>
    </row>
    <row r="6430" spans="1:1" ht="12.6" x14ac:dyDescent="0.25">
      <c r="A6430"/>
    </row>
    <row r="6431" spans="1:1" ht="12.6" x14ac:dyDescent="0.25">
      <c r="A6431"/>
    </row>
    <row r="6432" spans="1:1" ht="12.6" x14ac:dyDescent="0.25">
      <c r="A6432"/>
    </row>
    <row r="6433" spans="1:1" ht="12.6" x14ac:dyDescent="0.25">
      <c r="A6433"/>
    </row>
    <row r="6434" spans="1:1" ht="12.6" x14ac:dyDescent="0.25">
      <c r="A6434"/>
    </row>
    <row r="6435" spans="1:1" ht="12.6" x14ac:dyDescent="0.25">
      <c r="A6435"/>
    </row>
    <row r="6436" spans="1:1" ht="12.6" x14ac:dyDescent="0.25">
      <c r="A6436"/>
    </row>
    <row r="6437" spans="1:1" ht="12.6" x14ac:dyDescent="0.25">
      <c r="A6437"/>
    </row>
    <row r="6438" spans="1:1" ht="12.6" x14ac:dyDescent="0.25">
      <c r="A6438"/>
    </row>
    <row r="6439" spans="1:1" ht="12.6" x14ac:dyDescent="0.25">
      <c r="A6439"/>
    </row>
    <row r="6440" spans="1:1" ht="12.6" x14ac:dyDescent="0.25">
      <c r="A6440"/>
    </row>
    <row r="6441" spans="1:1" ht="12.6" x14ac:dyDescent="0.25">
      <c r="A6441"/>
    </row>
    <row r="6442" spans="1:1" ht="12.6" x14ac:dyDescent="0.25">
      <c r="A6442"/>
    </row>
    <row r="6443" spans="1:1" ht="12.6" x14ac:dyDescent="0.25">
      <c r="A6443"/>
    </row>
    <row r="6444" spans="1:1" ht="12.6" x14ac:dyDescent="0.25">
      <c r="A6444"/>
    </row>
    <row r="6445" spans="1:1" ht="12.6" x14ac:dyDescent="0.25">
      <c r="A6445"/>
    </row>
    <row r="6446" spans="1:1" ht="12.6" x14ac:dyDescent="0.25">
      <c r="A6446"/>
    </row>
    <row r="6447" spans="1:1" ht="12.6" x14ac:dyDescent="0.25">
      <c r="A6447"/>
    </row>
    <row r="6448" spans="1:1" ht="12.6" x14ac:dyDescent="0.25">
      <c r="A6448"/>
    </row>
    <row r="6449" spans="1:1" ht="12.6" x14ac:dyDescent="0.25">
      <c r="A6449"/>
    </row>
    <row r="6450" spans="1:1" ht="12.6" x14ac:dyDescent="0.25">
      <c r="A6450"/>
    </row>
    <row r="6451" spans="1:1" ht="12.6" x14ac:dyDescent="0.25">
      <c r="A6451"/>
    </row>
    <row r="6452" spans="1:1" ht="12.6" x14ac:dyDescent="0.25">
      <c r="A6452"/>
    </row>
    <row r="6453" spans="1:1" ht="12.6" x14ac:dyDescent="0.25">
      <c r="A6453"/>
    </row>
    <row r="6454" spans="1:1" ht="12.6" x14ac:dyDescent="0.25">
      <c r="A6454"/>
    </row>
    <row r="6455" spans="1:1" ht="12.6" x14ac:dyDescent="0.25">
      <c r="A6455"/>
    </row>
    <row r="6456" spans="1:1" ht="12.6" x14ac:dyDescent="0.25">
      <c r="A6456"/>
    </row>
    <row r="6457" spans="1:1" ht="12.6" x14ac:dyDescent="0.25">
      <c r="A6457"/>
    </row>
    <row r="6458" spans="1:1" ht="12.6" x14ac:dyDescent="0.25">
      <c r="A6458"/>
    </row>
    <row r="6459" spans="1:1" ht="12.6" x14ac:dyDescent="0.25">
      <c r="A6459"/>
    </row>
    <row r="6460" spans="1:1" ht="12.6" x14ac:dyDescent="0.25">
      <c r="A6460"/>
    </row>
    <row r="6461" spans="1:1" ht="12.6" x14ac:dyDescent="0.25">
      <c r="A6461"/>
    </row>
    <row r="6462" spans="1:1" ht="12.6" x14ac:dyDescent="0.25">
      <c r="A6462"/>
    </row>
    <row r="6463" spans="1:1" ht="12.6" x14ac:dyDescent="0.25">
      <c r="A6463"/>
    </row>
    <row r="6464" spans="1:1" ht="12.6" x14ac:dyDescent="0.25">
      <c r="A6464"/>
    </row>
    <row r="6465" spans="1:1" ht="12.6" x14ac:dyDescent="0.25">
      <c r="A6465"/>
    </row>
    <row r="6466" spans="1:1" ht="12.6" x14ac:dyDescent="0.25">
      <c r="A6466"/>
    </row>
    <row r="6467" spans="1:1" ht="12.6" x14ac:dyDescent="0.25">
      <c r="A6467"/>
    </row>
    <row r="6468" spans="1:1" ht="12.6" x14ac:dyDescent="0.25">
      <c r="A6468"/>
    </row>
    <row r="6469" spans="1:1" ht="12.6" x14ac:dyDescent="0.25">
      <c r="A6469"/>
    </row>
    <row r="6470" spans="1:1" ht="12.6" x14ac:dyDescent="0.25">
      <c r="A6470"/>
    </row>
    <row r="6471" spans="1:1" ht="12.6" x14ac:dyDescent="0.25">
      <c r="A6471"/>
    </row>
    <row r="6472" spans="1:1" ht="12.6" x14ac:dyDescent="0.25">
      <c r="A6472"/>
    </row>
    <row r="6473" spans="1:1" ht="12.6" x14ac:dyDescent="0.25">
      <c r="A6473"/>
    </row>
    <row r="6474" spans="1:1" ht="12.6" x14ac:dyDescent="0.25">
      <c r="A6474"/>
    </row>
    <row r="6475" spans="1:1" ht="12.6" x14ac:dyDescent="0.25">
      <c r="A6475"/>
    </row>
    <row r="6476" spans="1:1" ht="12.6" x14ac:dyDescent="0.25">
      <c r="A6476"/>
    </row>
    <row r="6477" spans="1:1" ht="12.6" x14ac:dyDescent="0.25">
      <c r="A6477"/>
    </row>
    <row r="6478" spans="1:1" ht="12.6" x14ac:dyDescent="0.25">
      <c r="A6478"/>
    </row>
    <row r="6479" spans="1:1" ht="12.6" x14ac:dyDescent="0.25">
      <c r="A6479"/>
    </row>
    <row r="6480" spans="1:1" ht="12.6" x14ac:dyDescent="0.25">
      <c r="A6480"/>
    </row>
    <row r="6481" spans="1:1" ht="12.6" x14ac:dyDescent="0.25">
      <c r="A6481"/>
    </row>
    <row r="6482" spans="1:1" ht="12.6" x14ac:dyDescent="0.25">
      <c r="A6482"/>
    </row>
    <row r="6483" spans="1:1" ht="12.6" x14ac:dyDescent="0.25">
      <c r="A6483"/>
    </row>
    <row r="6484" spans="1:1" ht="12.6" x14ac:dyDescent="0.25">
      <c r="A6484"/>
    </row>
    <row r="6485" spans="1:1" ht="12.6" x14ac:dyDescent="0.25">
      <c r="A6485"/>
    </row>
    <row r="6486" spans="1:1" ht="12.6" x14ac:dyDescent="0.25">
      <c r="A6486"/>
    </row>
    <row r="6487" spans="1:1" ht="12.6" x14ac:dyDescent="0.25">
      <c r="A6487"/>
    </row>
    <row r="6488" spans="1:1" ht="12.6" x14ac:dyDescent="0.25">
      <c r="A6488"/>
    </row>
    <row r="6489" spans="1:1" ht="12.6" x14ac:dyDescent="0.25">
      <c r="A6489"/>
    </row>
    <row r="6490" spans="1:1" ht="12.6" x14ac:dyDescent="0.25">
      <c r="A6490"/>
    </row>
    <row r="6491" spans="1:1" ht="12.6" x14ac:dyDescent="0.25">
      <c r="A6491"/>
    </row>
    <row r="6492" spans="1:1" ht="12.6" x14ac:dyDescent="0.25">
      <c r="A6492"/>
    </row>
    <row r="6493" spans="1:1" ht="12.6" x14ac:dyDescent="0.25">
      <c r="A6493"/>
    </row>
    <row r="6494" spans="1:1" ht="12.6" x14ac:dyDescent="0.25">
      <c r="A6494"/>
    </row>
    <row r="6495" spans="1:1" ht="12.6" x14ac:dyDescent="0.25">
      <c r="A6495"/>
    </row>
    <row r="6496" spans="1:1" ht="12.6" x14ac:dyDescent="0.25">
      <c r="A6496"/>
    </row>
    <row r="6497" spans="1:1" ht="12.6" x14ac:dyDescent="0.25">
      <c r="A6497"/>
    </row>
    <row r="6498" spans="1:1" ht="12.6" x14ac:dyDescent="0.25">
      <c r="A6498"/>
    </row>
    <row r="6499" spans="1:1" ht="12.6" x14ac:dyDescent="0.25">
      <c r="A6499"/>
    </row>
    <row r="6500" spans="1:1" ht="12.6" x14ac:dyDescent="0.25">
      <c r="A6500"/>
    </row>
    <row r="6501" spans="1:1" ht="12.6" x14ac:dyDescent="0.25">
      <c r="A6501"/>
    </row>
    <row r="6502" spans="1:1" ht="12.6" x14ac:dyDescent="0.25">
      <c r="A6502"/>
    </row>
    <row r="6503" spans="1:1" ht="12.6" x14ac:dyDescent="0.25">
      <c r="A6503"/>
    </row>
    <row r="6504" spans="1:1" ht="12.6" x14ac:dyDescent="0.25">
      <c r="A6504"/>
    </row>
    <row r="6505" spans="1:1" ht="12.6" x14ac:dyDescent="0.25">
      <c r="A6505"/>
    </row>
    <row r="6506" spans="1:1" ht="12.6" x14ac:dyDescent="0.25">
      <c r="A6506"/>
    </row>
    <row r="6507" spans="1:1" ht="12.6" x14ac:dyDescent="0.25">
      <c r="A6507"/>
    </row>
    <row r="6508" spans="1:1" ht="12.6" x14ac:dyDescent="0.25">
      <c r="A6508"/>
    </row>
    <row r="6509" spans="1:1" ht="12.6" x14ac:dyDescent="0.25">
      <c r="A6509"/>
    </row>
    <row r="6510" spans="1:1" ht="12.6" x14ac:dyDescent="0.25">
      <c r="A6510"/>
    </row>
    <row r="6511" spans="1:1" ht="12.6" x14ac:dyDescent="0.25">
      <c r="A6511"/>
    </row>
    <row r="6512" spans="1:1" ht="12.6" x14ac:dyDescent="0.25">
      <c r="A6512"/>
    </row>
    <row r="6513" spans="1:1" ht="12.6" x14ac:dyDescent="0.25">
      <c r="A6513"/>
    </row>
    <row r="6514" spans="1:1" ht="12.6" x14ac:dyDescent="0.25">
      <c r="A6514"/>
    </row>
    <row r="6515" spans="1:1" ht="12.6" x14ac:dyDescent="0.25">
      <c r="A6515"/>
    </row>
    <row r="6516" spans="1:1" ht="12.6" x14ac:dyDescent="0.25">
      <c r="A6516"/>
    </row>
    <row r="6517" spans="1:1" ht="12.6" x14ac:dyDescent="0.25">
      <c r="A6517"/>
    </row>
    <row r="6518" spans="1:1" ht="12.6" x14ac:dyDescent="0.25">
      <c r="A6518"/>
    </row>
    <row r="6519" spans="1:1" ht="12.6" x14ac:dyDescent="0.25">
      <c r="A6519"/>
    </row>
    <row r="6520" spans="1:1" ht="12.6" x14ac:dyDescent="0.25">
      <c r="A6520"/>
    </row>
    <row r="6521" spans="1:1" ht="12.6" x14ac:dyDescent="0.25">
      <c r="A6521"/>
    </row>
    <row r="6522" spans="1:1" ht="12.6" x14ac:dyDescent="0.25">
      <c r="A6522"/>
    </row>
    <row r="6523" spans="1:1" ht="12.6" x14ac:dyDescent="0.25">
      <c r="A6523"/>
    </row>
    <row r="6524" spans="1:1" ht="12.6" x14ac:dyDescent="0.25">
      <c r="A6524"/>
    </row>
    <row r="6525" spans="1:1" ht="12.6" x14ac:dyDescent="0.25">
      <c r="A6525"/>
    </row>
    <row r="6526" spans="1:1" ht="12.6" x14ac:dyDescent="0.25">
      <c r="A6526"/>
    </row>
    <row r="6527" spans="1:1" ht="12.6" x14ac:dyDescent="0.25">
      <c r="A6527"/>
    </row>
    <row r="6528" spans="1:1" ht="12.6" x14ac:dyDescent="0.25">
      <c r="A6528"/>
    </row>
    <row r="6529" spans="1:1" ht="12.6" x14ac:dyDescent="0.25">
      <c r="A6529"/>
    </row>
    <row r="6530" spans="1:1" ht="12.6" x14ac:dyDescent="0.25">
      <c r="A6530"/>
    </row>
    <row r="6531" spans="1:1" ht="12.6" x14ac:dyDescent="0.25">
      <c r="A6531"/>
    </row>
    <row r="6532" spans="1:1" ht="12.6" x14ac:dyDescent="0.25">
      <c r="A6532"/>
    </row>
    <row r="6533" spans="1:1" ht="12.6" x14ac:dyDescent="0.25">
      <c r="A6533"/>
    </row>
    <row r="6534" spans="1:1" ht="12.6" x14ac:dyDescent="0.25">
      <c r="A6534"/>
    </row>
    <row r="6535" spans="1:1" ht="12.6" x14ac:dyDescent="0.25">
      <c r="A6535"/>
    </row>
    <row r="6536" spans="1:1" ht="12.6" x14ac:dyDescent="0.25">
      <c r="A6536"/>
    </row>
    <row r="6537" spans="1:1" ht="12.6" x14ac:dyDescent="0.25">
      <c r="A6537"/>
    </row>
    <row r="6538" spans="1:1" ht="12.6" x14ac:dyDescent="0.25">
      <c r="A6538"/>
    </row>
    <row r="6539" spans="1:1" ht="12.6" x14ac:dyDescent="0.25">
      <c r="A6539"/>
    </row>
    <row r="6540" spans="1:1" ht="12.6" x14ac:dyDescent="0.25">
      <c r="A6540"/>
    </row>
    <row r="6541" spans="1:1" ht="12.6" x14ac:dyDescent="0.25">
      <c r="A6541"/>
    </row>
    <row r="6542" spans="1:1" ht="12.6" x14ac:dyDescent="0.25">
      <c r="A6542"/>
    </row>
    <row r="6543" spans="1:1" ht="12.6" x14ac:dyDescent="0.25">
      <c r="A6543"/>
    </row>
    <row r="6544" spans="1:1" ht="12.6" x14ac:dyDescent="0.25">
      <c r="A6544"/>
    </row>
    <row r="6545" spans="1:1" ht="12.6" x14ac:dyDescent="0.25">
      <c r="A6545"/>
    </row>
    <row r="6546" spans="1:1" ht="12.6" x14ac:dyDescent="0.25">
      <c r="A6546"/>
    </row>
    <row r="6547" spans="1:1" ht="12.6" x14ac:dyDescent="0.25">
      <c r="A6547"/>
    </row>
    <row r="6548" spans="1:1" ht="12.6" x14ac:dyDescent="0.25">
      <c r="A6548"/>
    </row>
    <row r="6549" spans="1:1" ht="12.6" x14ac:dyDescent="0.25">
      <c r="A6549"/>
    </row>
    <row r="6550" spans="1:1" ht="12.6" x14ac:dyDescent="0.25">
      <c r="A6550"/>
    </row>
    <row r="6551" spans="1:1" ht="12.6" x14ac:dyDescent="0.25">
      <c r="A6551"/>
    </row>
    <row r="6552" spans="1:1" ht="12.6" x14ac:dyDescent="0.25">
      <c r="A6552"/>
    </row>
    <row r="6553" spans="1:1" ht="12.6" x14ac:dyDescent="0.25">
      <c r="A6553"/>
    </row>
    <row r="6554" spans="1:1" ht="12.6" x14ac:dyDescent="0.25">
      <c r="A6554"/>
    </row>
    <row r="6555" spans="1:1" ht="12.6" x14ac:dyDescent="0.25">
      <c r="A6555"/>
    </row>
    <row r="6556" spans="1:1" ht="12.6" x14ac:dyDescent="0.25">
      <c r="A6556"/>
    </row>
    <row r="6557" spans="1:1" ht="12.6" x14ac:dyDescent="0.25">
      <c r="A6557"/>
    </row>
    <row r="6558" spans="1:1" ht="12.6" x14ac:dyDescent="0.25">
      <c r="A6558"/>
    </row>
    <row r="6559" spans="1:1" ht="12.6" x14ac:dyDescent="0.25">
      <c r="A6559"/>
    </row>
    <row r="6560" spans="1:1" ht="12.6" x14ac:dyDescent="0.25">
      <c r="A6560"/>
    </row>
    <row r="6561" spans="1:1" ht="12.6" x14ac:dyDescent="0.25">
      <c r="A6561"/>
    </row>
    <row r="6562" spans="1:1" ht="12.6" x14ac:dyDescent="0.25">
      <c r="A6562"/>
    </row>
    <row r="6563" spans="1:1" ht="12.6" x14ac:dyDescent="0.25">
      <c r="A6563"/>
    </row>
    <row r="6564" spans="1:1" ht="12.6" x14ac:dyDescent="0.25">
      <c r="A6564"/>
    </row>
    <row r="6565" spans="1:1" ht="12.6" x14ac:dyDescent="0.25">
      <c r="A6565"/>
    </row>
    <row r="6566" spans="1:1" ht="12.6" x14ac:dyDescent="0.25">
      <c r="A6566"/>
    </row>
    <row r="6567" spans="1:1" ht="12.6" x14ac:dyDescent="0.25">
      <c r="A6567"/>
    </row>
    <row r="6568" spans="1:1" ht="12.6" x14ac:dyDescent="0.25">
      <c r="A6568"/>
    </row>
    <row r="6569" spans="1:1" ht="12.6" x14ac:dyDescent="0.25">
      <c r="A6569"/>
    </row>
    <row r="6570" spans="1:1" ht="12.6" x14ac:dyDescent="0.25">
      <c r="A6570"/>
    </row>
    <row r="6571" spans="1:1" ht="12.6" x14ac:dyDescent="0.25">
      <c r="A6571"/>
    </row>
    <row r="6572" spans="1:1" ht="12.6" x14ac:dyDescent="0.25">
      <c r="A6572"/>
    </row>
    <row r="6573" spans="1:1" ht="12.6" x14ac:dyDescent="0.25">
      <c r="A6573"/>
    </row>
    <row r="6574" spans="1:1" ht="12.6" x14ac:dyDescent="0.25">
      <c r="A6574"/>
    </row>
    <row r="6575" spans="1:1" ht="12.6" x14ac:dyDescent="0.25">
      <c r="A6575"/>
    </row>
    <row r="6576" spans="1:1" ht="12.6" x14ac:dyDescent="0.25">
      <c r="A6576"/>
    </row>
    <row r="6577" spans="1:1" ht="12.6" x14ac:dyDescent="0.25">
      <c r="A6577"/>
    </row>
    <row r="6578" spans="1:1" ht="12.6" x14ac:dyDescent="0.25">
      <c r="A6578"/>
    </row>
    <row r="6579" spans="1:1" ht="12.6" x14ac:dyDescent="0.25">
      <c r="A6579"/>
    </row>
    <row r="6580" spans="1:1" ht="12.6" x14ac:dyDescent="0.25">
      <c r="A6580"/>
    </row>
    <row r="6581" spans="1:1" ht="12.6" x14ac:dyDescent="0.25">
      <c r="A6581"/>
    </row>
    <row r="6582" spans="1:1" ht="12.6" x14ac:dyDescent="0.25">
      <c r="A6582"/>
    </row>
    <row r="6583" spans="1:1" ht="12.6" x14ac:dyDescent="0.25">
      <c r="A6583"/>
    </row>
    <row r="6584" spans="1:1" ht="12.6" x14ac:dyDescent="0.25">
      <c r="A6584"/>
    </row>
    <row r="6585" spans="1:1" ht="12.6" x14ac:dyDescent="0.25">
      <c r="A6585"/>
    </row>
    <row r="6586" spans="1:1" ht="12.6" x14ac:dyDescent="0.25">
      <c r="A6586"/>
    </row>
    <row r="6587" spans="1:1" ht="12.6" x14ac:dyDescent="0.25">
      <c r="A6587"/>
    </row>
    <row r="6588" spans="1:1" ht="12.6" x14ac:dyDescent="0.25">
      <c r="A6588"/>
    </row>
    <row r="6589" spans="1:1" ht="12.6" x14ac:dyDescent="0.25">
      <c r="A6589"/>
    </row>
    <row r="6590" spans="1:1" ht="12.6" x14ac:dyDescent="0.25">
      <c r="A6590"/>
    </row>
    <row r="6591" spans="1:1" ht="12.6" x14ac:dyDescent="0.25">
      <c r="A6591"/>
    </row>
    <row r="6592" spans="1:1" ht="12.6" x14ac:dyDescent="0.25">
      <c r="A6592"/>
    </row>
    <row r="6593" spans="1:1" ht="12.6" x14ac:dyDescent="0.25">
      <c r="A6593"/>
    </row>
    <row r="6594" spans="1:1" ht="12.6" x14ac:dyDescent="0.25">
      <c r="A6594"/>
    </row>
    <row r="6595" spans="1:1" ht="12.6" x14ac:dyDescent="0.25">
      <c r="A6595"/>
    </row>
    <row r="6596" spans="1:1" ht="12.6" x14ac:dyDescent="0.25">
      <c r="A6596"/>
    </row>
    <row r="6597" spans="1:1" ht="12.6" x14ac:dyDescent="0.25">
      <c r="A6597"/>
    </row>
    <row r="6598" spans="1:1" ht="12.6" x14ac:dyDescent="0.25">
      <c r="A6598"/>
    </row>
    <row r="6599" spans="1:1" ht="12.6" x14ac:dyDescent="0.25">
      <c r="A6599"/>
    </row>
    <row r="6600" spans="1:1" ht="12.6" x14ac:dyDescent="0.25">
      <c r="A6600"/>
    </row>
    <row r="6601" spans="1:1" ht="12.6" x14ac:dyDescent="0.25">
      <c r="A6601"/>
    </row>
    <row r="6602" spans="1:1" ht="12.6" x14ac:dyDescent="0.25">
      <c r="A6602"/>
    </row>
    <row r="6603" spans="1:1" ht="12.6" x14ac:dyDescent="0.25">
      <c r="A6603"/>
    </row>
    <row r="6604" spans="1:1" ht="12.6" x14ac:dyDescent="0.25">
      <c r="A6604"/>
    </row>
    <row r="6605" spans="1:1" ht="12.6" x14ac:dyDescent="0.25">
      <c r="A6605"/>
    </row>
    <row r="6606" spans="1:1" ht="12.6" x14ac:dyDescent="0.25">
      <c r="A6606"/>
    </row>
    <row r="6607" spans="1:1" ht="12.6" x14ac:dyDescent="0.25">
      <c r="A6607"/>
    </row>
    <row r="6608" spans="1:1" ht="12.6" x14ac:dyDescent="0.25">
      <c r="A6608"/>
    </row>
    <row r="6609" spans="1:1" ht="12.6" x14ac:dyDescent="0.25">
      <c r="A6609"/>
    </row>
    <row r="6610" spans="1:1" ht="12.6" x14ac:dyDescent="0.25">
      <c r="A6610"/>
    </row>
    <row r="6611" spans="1:1" ht="12.6" x14ac:dyDescent="0.25">
      <c r="A6611"/>
    </row>
    <row r="6612" spans="1:1" ht="12.6" x14ac:dyDescent="0.25">
      <c r="A6612"/>
    </row>
    <row r="6613" spans="1:1" ht="12.6" x14ac:dyDescent="0.25">
      <c r="A6613"/>
    </row>
    <row r="6614" spans="1:1" ht="12.6" x14ac:dyDescent="0.25">
      <c r="A6614"/>
    </row>
    <row r="6615" spans="1:1" ht="12.6" x14ac:dyDescent="0.25">
      <c r="A6615"/>
    </row>
    <row r="6616" spans="1:1" ht="12.6" x14ac:dyDescent="0.25">
      <c r="A6616"/>
    </row>
    <row r="6617" spans="1:1" ht="12.6" x14ac:dyDescent="0.25">
      <c r="A6617"/>
    </row>
    <row r="6618" spans="1:1" ht="12.6" x14ac:dyDescent="0.25">
      <c r="A6618"/>
    </row>
    <row r="6619" spans="1:1" ht="12.6" x14ac:dyDescent="0.25">
      <c r="A6619"/>
    </row>
    <row r="6620" spans="1:1" ht="12.6" x14ac:dyDescent="0.25">
      <c r="A6620"/>
    </row>
    <row r="6621" spans="1:1" ht="12.6" x14ac:dyDescent="0.25">
      <c r="A6621"/>
    </row>
    <row r="6622" spans="1:1" ht="12.6" x14ac:dyDescent="0.25">
      <c r="A6622"/>
    </row>
    <row r="6623" spans="1:1" ht="12.6" x14ac:dyDescent="0.25">
      <c r="A6623"/>
    </row>
    <row r="6624" spans="1:1" ht="12.6" x14ac:dyDescent="0.25">
      <c r="A6624"/>
    </row>
    <row r="6625" spans="1:1" ht="12.6" x14ac:dyDescent="0.25">
      <c r="A6625"/>
    </row>
    <row r="6626" spans="1:1" ht="12.6" x14ac:dyDescent="0.25">
      <c r="A6626"/>
    </row>
    <row r="6627" spans="1:1" ht="12.6" x14ac:dyDescent="0.25">
      <c r="A6627"/>
    </row>
    <row r="6628" spans="1:1" ht="12.6" x14ac:dyDescent="0.25">
      <c r="A6628"/>
    </row>
    <row r="6629" spans="1:1" ht="12.6" x14ac:dyDescent="0.25">
      <c r="A6629"/>
    </row>
    <row r="6630" spans="1:1" ht="12.6" x14ac:dyDescent="0.25">
      <c r="A6630"/>
    </row>
    <row r="6631" spans="1:1" ht="12.6" x14ac:dyDescent="0.25">
      <c r="A6631"/>
    </row>
    <row r="6632" spans="1:1" ht="12.6" x14ac:dyDescent="0.25">
      <c r="A6632"/>
    </row>
    <row r="6633" spans="1:1" ht="12.6" x14ac:dyDescent="0.25">
      <c r="A6633"/>
    </row>
    <row r="6634" spans="1:1" ht="12.6" x14ac:dyDescent="0.25">
      <c r="A6634"/>
    </row>
    <row r="6635" spans="1:1" ht="12.6" x14ac:dyDescent="0.25">
      <c r="A6635"/>
    </row>
    <row r="6636" spans="1:1" ht="12.6" x14ac:dyDescent="0.25">
      <c r="A6636"/>
    </row>
    <row r="6637" spans="1:1" ht="12.6" x14ac:dyDescent="0.25">
      <c r="A6637"/>
    </row>
    <row r="6638" spans="1:1" ht="12.6" x14ac:dyDescent="0.25">
      <c r="A6638"/>
    </row>
    <row r="6639" spans="1:1" ht="12.6" x14ac:dyDescent="0.25">
      <c r="A6639"/>
    </row>
    <row r="6640" spans="1:1" ht="12.6" x14ac:dyDescent="0.25">
      <c r="A6640"/>
    </row>
    <row r="6641" spans="1:1" ht="12.6" x14ac:dyDescent="0.25">
      <c r="A6641"/>
    </row>
    <row r="6642" spans="1:1" ht="12.6" x14ac:dyDescent="0.25">
      <c r="A6642"/>
    </row>
    <row r="6643" spans="1:1" ht="12.6" x14ac:dyDescent="0.25">
      <c r="A6643"/>
    </row>
    <row r="6644" spans="1:1" ht="12.6" x14ac:dyDescent="0.25">
      <c r="A6644"/>
    </row>
    <row r="6645" spans="1:1" ht="12.6" x14ac:dyDescent="0.25">
      <c r="A6645"/>
    </row>
    <row r="6646" spans="1:1" ht="12.6" x14ac:dyDescent="0.25">
      <c r="A6646"/>
    </row>
    <row r="6647" spans="1:1" ht="12.6" x14ac:dyDescent="0.25">
      <c r="A6647"/>
    </row>
    <row r="6648" spans="1:1" ht="12.6" x14ac:dyDescent="0.25">
      <c r="A6648"/>
    </row>
    <row r="6649" spans="1:1" ht="12.6" x14ac:dyDescent="0.25">
      <c r="A6649"/>
    </row>
    <row r="6650" spans="1:1" ht="12.6" x14ac:dyDescent="0.25">
      <c r="A6650"/>
    </row>
    <row r="6651" spans="1:1" ht="12.6" x14ac:dyDescent="0.25">
      <c r="A6651"/>
    </row>
    <row r="6652" spans="1:1" ht="12.6" x14ac:dyDescent="0.25">
      <c r="A6652"/>
    </row>
    <row r="6653" spans="1:1" ht="12.6" x14ac:dyDescent="0.25">
      <c r="A6653"/>
    </row>
    <row r="6654" spans="1:1" ht="12.6" x14ac:dyDescent="0.25">
      <c r="A6654"/>
    </row>
    <row r="6655" spans="1:1" ht="12.6" x14ac:dyDescent="0.25">
      <c r="A6655"/>
    </row>
    <row r="6656" spans="1:1" ht="12.6" x14ac:dyDescent="0.25">
      <c r="A6656"/>
    </row>
    <row r="6657" spans="1:1" ht="12.6" x14ac:dyDescent="0.25">
      <c r="A6657"/>
    </row>
    <row r="6658" spans="1:1" ht="12.6" x14ac:dyDescent="0.25">
      <c r="A6658"/>
    </row>
    <row r="6659" spans="1:1" ht="12.6" x14ac:dyDescent="0.25">
      <c r="A6659"/>
    </row>
    <row r="6660" spans="1:1" ht="12.6" x14ac:dyDescent="0.25">
      <c r="A6660"/>
    </row>
    <row r="6661" spans="1:1" ht="12.6" x14ac:dyDescent="0.25">
      <c r="A6661"/>
    </row>
    <row r="6662" spans="1:1" ht="12.6" x14ac:dyDescent="0.25">
      <c r="A6662"/>
    </row>
    <row r="6663" spans="1:1" ht="12.6" x14ac:dyDescent="0.25">
      <c r="A6663"/>
    </row>
    <row r="6664" spans="1:1" ht="12.6" x14ac:dyDescent="0.25">
      <c r="A6664"/>
    </row>
    <row r="6665" spans="1:1" ht="12.6" x14ac:dyDescent="0.25">
      <c r="A6665"/>
    </row>
    <row r="6666" spans="1:1" ht="12.6" x14ac:dyDescent="0.25">
      <c r="A6666"/>
    </row>
    <row r="6667" spans="1:1" ht="12.6" x14ac:dyDescent="0.25">
      <c r="A6667"/>
    </row>
    <row r="6668" spans="1:1" ht="12.6" x14ac:dyDescent="0.25">
      <c r="A6668"/>
    </row>
    <row r="6669" spans="1:1" ht="12.6" x14ac:dyDescent="0.25">
      <c r="A6669"/>
    </row>
    <row r="6670" spans="1:1" ht="12.6" x14ac:dyDescent="0.25">
      <c r="A6670"/>
    </row>
    <row r="6671" spans="1:1" ht="12.6" x14ac:dyDescent="0.25">
      <c r="A6671"/>
    </row>
    <row r="6672" spans="1:1" ht="12.6" x14ac:dyDescent="0.25">
      <c r="A6672"/>
    </row>
    <row r="6673" spans="1:1" ht="12.6" x14ac:dyDescent="0.25">
      <c r="A6673"/>
    </row>
    <row r="6674" spans="1:1" ht="12.6" x14ac:dyDescent="0.25">
      <c r="A6674"/>
    </row>
    <row r="6675" spans="1:1" ht="12.6" x14ac:dyDescent="0.25">
      <c r="A6675"/>
    </row>
    <row r="6676" spans="1:1" ht="12.6" x14ac:dyDescent="0.25">
      <c r="A6676"/>
    </row>
    <row r="6677" spans="1:1" ht="12.6" x14ac:dyDescent="0.25">
      <c r="A6677"/>
    </row>
    <row r="6678" spans="1:1" ht="12.6" x14ac:dyDescent="0.25">
      <c r="A6678"/>
    </row>
    <row r="6679" spans="1:1" ht="12.6" x14ac:dyDescent="0.25">
      <c r="A6679"/>
    </row>
    <row r="6680" spans="1:1" ht="12.6" x14ac:dyDescent="0.25">
      <c r="A6680"/>
    </row>
    <row r="6681" spans="1:1" ht="12.6" x14ac:dyDescent="0.25">
      <c r="A6681"/>
    </row>
    <row r="6682" spans="1:1" ht="12.6" x14ac:dyDescent="0.25">
      <c r="A6682"/>
    </row>
    <row r="6683" spans="1:1" ht="12.6" x14ac:dyDescent="0.25">
      <c r="A6683"/>
    </row>
    <row r="6684" spans="1:1" ht="12.6" x14ac:dyDescent="0.25">
      <c r="A6684"/>
    </row>
    <row r="6685" spans="1:1" ht="12.6" x14ac:dyDescent="0.25">
      <c r="A6685"/>
    </row>
    <row r="6686" spans="1:1" ht="12.6" x14ac:dyDescent="0.25">
      <c r="A6686"/>
    </row>
    <row r="6687" spans="1:1" ht="12.6" x14ac:dyDescent="0.25">
      <c r="A6687"/>
    </row>
    <row r="6688" spans="1:1" ht="12.6" x14ac:dyDescent="0.25">
      <c r="A6688"/>
    </row>
    <row r="6689" spans="1:1" ht="12.6" x14ac:dyDescent="0.25">
      <c r="A6689"/>
    </row>
    <row r="6690" spans="1:1" ht="12.6" x14ac:dyDescent="0.25">
      <c r="A6690"/>
    </row>
    <row r="6691" spans="1:1" ht="12.6" x14ac:dyDescent="0.25">
      <c r="A6691"/>
    </row>
    <row r="6692" spans="1:1" ht="12.6" x14ac:dyDescent="0.25">
      <c r="A6692"/>
    </row>
    <row r="6693" spans="1:1" ht="12.6" x14ac:dyDescent="0.25">
      <c r="A6693"/>
    </row>
    <row r="6694" spans="1:1" ht="12.6" x14ac:dyDescent="0.25">
      <c r="A6694"/>
    </row>
    <row r="6695" spans="1:1" ht="12.6" x14ac:dyDescent="0.25">
      <c r="A6695"/>
    </row>
    <row r="6696" spans="1:1" ht="12.6" x14ac:dyDescent="0.25">
      <c r="A6696"/>
    </row>
    <row r="6697" spans="1:1" ht="12.6" x14ac:dyDescent="0.25">
      <c r="A6697"/>
    </row>
    <row r="6698" spans="1:1" ht="12.6" x14ac:dyDescent="0.25">
      <c r="A6698"/>
    </row>
    <row r="6699" spans="1:1" ht="12.6" x14ac:dyDescent="0.25">
      <c r="A6699"/>
    </row>
    <row r="6700" spans="1:1" ht="12.6" x14ac:dyDescent="0.25">
      <c r="A6700"/>
    </row>
    <row r="6701" spans="1:1" ht="12.6" x14ac:dyDescent="0.25">
      <c r="A6701"/>
    </row>
    <row r="6702" spans="1:1" ht="12.6" x14ac:dyDescent="0.25">
      <c r="A6702"/>
    </row>
    <row r="6703" spans="1:1" ht="12.6" x14ac:dyDescent="0.25">
      <c r="A6703"/>
    </row>
    <row r="6704" spans="1:1" ht="12.6" x14ac:dyDescent="0.25">
      <c r="A6704"/>
    </row>
    <row r="6705" spans="1:1" ht="12.6" x14ac:dyDescent="0.25">
      <c r="A6705"/>
    </row>
    <row r="6706" spans="1:1" ht="12.6" x14ac:dyDescent="0.25">
      <c r="A6706"/>
    </row>
    <row r="6707" spans="1:1" ht="12.6" x14ac:dyDescent="0.25">
      <c r="A6707"/>
    </row>
    <row r="6708" spans="1:1" ht="12.6" x14ac:dyDescent="0.25">
      <c r="A6708"/>
    </row>
    <row r="6709" spans="1:1" ht="12.6" x14ac:dyDescent="0.25">
      <c r="A6709"/>
    </row>
    <row r="6710" spans="1:1" ht="12.6" x14ac:dyDescent="0.25">
      <c r="A6710"/>
    </row>
    <row r="6711" spans="1:1" ht="12.6" x14ac:dyDescent="0.25">
      <c r="A6711"/>
    </row>
    <row r="6712" spans="1:1" ht="12.6" x14ac:dyDescent="0.25">
      <c r="A6712"/>
    </row>
    <row r="6713" spans="1:1" ht="12.6" x14ac:dyDescent="0.25">
      <c r="A6713"/>
    </row>
    <row r="6714" spans="1:1" ht="12.6" x14ac:dyDescent="0.25">
      <c r="A6714"/>
    </row>
    <row r="6715" spans="1:1" ht="12.6" x14ac:dyDescent="0.25">
      <c r="A6715"/>
    </row>
    <row r="6716" spans="1:1" ht="12.6" x14ac:dyDescent="0.25">
      <c r="A6716"/>
    </row>
    <row r="6717" spans="1:1" ht="12.6" x14ac:dyDescent="0.25">
      <c r="A6717"/>
    </row>
    <row r="6718" spans="1:1" ht="12.6" x14ac:dyDescent="0.25">
      <c r="A6718"/>
    </row>
    <row r="6719" spans="1:1" ht="12.6" x14ac:dyDescent="0.25">
      <c r="A6719"/>
    </row>
    <row r="6720" spans="1:1" ht="12.6" x14ac:dyDescent="0.25">
      <c r="A6720"/>
    </row>
    <row r="6721" spans="1:1" ht="12.6" x14ac:dyDescent="0.25">
      <c r="A6721"/>
    </row>
    <row r="6722" spans="1:1" ht="12.6" x14ac:dyDescent="0.25">
      <c r="A6722"/>
    </row>
    <row r="6723" spans="1:1" ht="12.6" x14ac:dyDescent="0.25">
      <c r="A6723"/>
    </row>
    <row r="6724" spans="1:1" ht="12.6" x14ac:dyDescent="0.25">
      <c r="A6724"/>
    </row>
    <row r="6725" spans="1:1" ht="12.6" x14ac:dyDescent="0.25">
      <c r="A6725"/>
    </row>
    <row r="6726" spans="1:1" ht="12.6" x14ac:dyDescent="0.25">
      <c r="A6726"/>
    </row>
    <row r="6727" spans="1:1" ht="12.6" x14ac:dyDescent="0.25">
      <c r="A6727"/>
    </row>
    <row r="6728" spans="1:1" ht="12.6" x14ac:dyDescent="0.25">
      <c r="A6728"/>
    </row>
    <row r="6729" spans="1:1" ht="12.6" x14ac:dyDescent="0.25">
      <c r="A6729"/>
    </row>
    <row r="6730" spans="1:1" ht="12.6" x14ac:dyDescent="0.25">
      <c r="A6730"/>
    </row>
    <row r="6731" spans="1:1" ht="12.6" x14ac:dyDescent="0.25">
      <c r="A6731"/>
    </row>
    <row r="6732" spans="1:1" ht="12.6" x14ac:dyDescent="0.25">
      <c r="A6732"/>
    </row>
    <row r="6733" spans="1:1" ht="12.6" x14ac:dyDescent="0.25">
      <c r="A6733"/>
    </row>
    <row r="6734" spans="1:1" ht="12.6" x14ac:dyDescent="0.25">
      <c r="A6734"/>
    </row>
    <row r="6735" spans="1:1" ht="12.6" x14ac:dyDescent="0.25">
      <c r="A6735"/>
    </row>
    <row r="6736" spans="1:1" ht="12.6" x14ac:dyDescent="0.25">
      <c r="A6736"/>
    </row>
    <row r="6737" spans="1:1" ht="12.6" x14ac:dyDescent="0.25">
      <c r="A6737"/>
    </row>
    <row r="6738" spans="1:1" ht="12.6" x14ac:dyDescent="0.25">
      <c r="A6738"/>
    </row>
    <row r="6739" spans="1:1" ht="12.6" x14ac:dyDescent="0.25">
      <c r="A6739"/>
    </row>
    <row r="6740" spans="1:1" ht="12.6" x14ac:dyDescent="0.25">
      <c r="A6740"/>
    </row>
    <row r="6741" spans="1:1" ht="12.6" x14ac:dyDescent="0.25">
      <c r="A6741"/>
    </row>
    <row r="6742" spans="1:1" ht="12.6" x14ac:dyDescent="0.25">
      <c r="A6742"/>
    </row>
    <row r="6743" spans="1:1" ht="12.6" x14ac:dyDescent="0.25">
      <c r="A6743"/>
    </row>
    <row r="6744" spans="1:1" ht="12.6" x14ac:dyDescent="0.25">
      <c r="A6744"/>
    </row>
    <row r="6745" spans="1:1" ht="12.6" x14ac:dyDescent="0.25">
      <c r="A6745"/>
    </row>
    <row r="6746" spans="1:1" ht="12.6" x14ac:dyDescent="0.25">
      <c r="A6746"/>
    </row>
    <row r="6747" spans="1:1" ht="12.6" x14ac:dyDescent="0.25">
      <c r="A6747"/>
    </row>
    <row r="6748" spans="1:1" ht="12.6" x14ac:dyDescent="0.25">
      <c r="A6748"/>
    </row>
    <row r="6749" spans="1:1" ht="12.6" x14ac:dyDescent="0.25">
      <c r="A6749"/>
    </row>
    <row r="6750" spans="1:1" ht="12.6" x14ac:dyDescent="0.25">
      <c r="A6750"/>
    </row>
    <row r="6751" spans="1:1" ht="12.6" x14ac:dyDescent="0.25">
      <c r="A6751"/>
    </row>
    <row r="6752" spans="1:1" ht="12.6" x14ac:dyDescent="0.25">
      <c r="A6752"/>
    </row>
    <row r="6753" spans="1:1" ht="12.6" x14ac:dyDescent="0.25">
      <c r="A6753"/>
    </row>
    <row r="6754" spans="1:1" ht="12.6" x14ac:dyDescent="0.25">
      <c r="A6754"/>
    </row>
    <row r="6755" spans="1:1" ht="12.6" x14ac:dyDescent="0.25">
      <c r="A6755"/>
    </row>
    <row r="6756" spans="1:1" ht="12.6" x14ac:dyDescent="0.25">
      <c r="A6756"/>
    </row>
    <row r="6757" spans="1:1" ht="12.6" x14ac:dyDescent="0.25">
      <c r="A6757"/>
    </row>
    <row r="6758" spans="1:1" ht="12.6" x14ac:dyDescent="0.25">
      <c r="A6758"/>
    </row>
    <row r="6759" spans="1:1" ht="12.6" x14ac:dyDescent="0.25">
      <c r="A6759"/>
    </row>
    <row r="6760" spans="1:1" ht="12.6" x14ac:dyDescent="0.25">
      <c r="A6760"/>
    </row>
    <row r="6761" spans="1:1" ht="12.6" x14ac:dyDescent="0.25">
      <c r="A6761"/>
    </row>
    <row r="6762" spans="1:1" ht="12.6" x14ac:dyDescent="0.25">
      <c r="A6762"/>
    </row>
    <row r="6763" spans="1:1" ht="12.6" x14ac:dyDescent="0.25">
      <c r="A6763"/>
    </row>
    <row r="6764" spans="1:1" ht="12.6" x14ac:dyDescent="0.25">
      <c r="A6764"/>
    </row>
    <row r="6765" spans="1:1" ht="12.6" x14ac:dyDescent="0.25">
      <c r="A6765"/>
    </row>
    <row r="6766" spans="1:1" ht="12.6" x14ac:dyDescent="0.25">
      <c r="A6766"/>
    </row>
    <row r="6767" spans="1:1" ht="12.6" x14ac:dyDescent="0.25">
      <c r="A6767"/>
    </row>
    <row r="6768" spans="1:1" ht="12.6" x14ac:dyDescent="0.25">
      <c r="A6768"/>
    </row>
    <row r="6769" spans="1:1" ht="12.6" x14ac:dyDescent="0.25">
      <c r="A6769"/>
    </row>
    <row r="6770" spans="1:1" ht="12.6" x14ac:dyDescent="0.25">
      <c r="A6770"/>
    </row>
    <row r="6771" spans="1:1" ht="12.6" x14ac:dyDescent="0.25">
      <c r="A6771"/>
    </row>
    <row r="6772" spans="1:1" ht="12.6" x14ac:dyDescent="0.25">
      <c r="A6772"/>
    </row>
    <row r="6773" spans="1:1" ht="12.6" x14ac:dyDescent="0.25">
      <c r="A6773"/>
    </row>
    <row r="6774" spans="1:1" ht="12.6" x14ac:dyDescent="0.25">
      <c r="A6774"/>
    </row>
    <row r="6775" spans="1:1" ht="12.6" x14ac:dyDescent="0.25">
      <c r="A6775"/>
    </row>
    <row r="6776" spans="1:1" ht="12.6" x14ac:dyDescent="0.25">
      <c r="A6776"/>
    </row>
    <row r="6777" spans="1:1" ht="12.6" x14ac:dyDescent="0.25">
      <c r="A6777"/>
    </row>
    <row r="6778" spans="1:1" ht="12.6" x14ac:dyDescent="0.25">
      <c r="A6778"/>
    </row>
    <row r="6779" spans="1:1" ht="12.6" x14ac:dyDescent="0.25">
      <c r="A6779"/>
    </row>
    <row r="6780" spans="1:1" ht="12.6" x14ac:dyDescent="0.25">
      <c r="A6780"/>
    </row>
    <row r="6781" spans="1:1" ht="12.6" x14ac:dyDescent="0.25">
      <c r="A6781"/>
    </row>
    <row r="6782" spans="1:1" ht="12.6" x14ac:dyDescent="0.25">
      <c r="A6782"/>
    </row>
    <row r="6783" spans="1:1" ht="12.6" x14ac:dyDescent="0.25">
      <c r="A6783"/>
    </row>
    <row r="6784" spans="1:1" ht="12.6" x14ac:dyDescent="0.25">
      <c r="A6784"/>
    </row>
    <row r="6785" spans="1:1" ht="12.6" x14ac:dyDescent="0.25">
      <c r="A6785"/>
    </row>
    <row r="6786" spans="1:1" ht="12.6" x14ac:dyDescent="0.25">
      <c r="A6786"/>
    </row>
    <row r="6787" spans="1:1" ht="12.6" x14ac:dyDescent="0.25">
      <c r="A6787"/>
    </row>
    <row r="6788" spans="1:1" ht="12.6" x14ac:dyDescent="0.25">
      <c r="A6788"/>
    </row>
    <row r="6789" spans="1:1" ht="12.6" x14ac:dyDescent="0.25">
      <c r="A6789"/>
    </row>
    <row r="6790" spans="1:1" ht="12.6" x14ac:dyDescent="0.25">
      <c r="A6790"/>
    </row>
    <row r="6791" spans="1:1" ht="12.6" x14ac:dyDescent="0.25">
      <c r="A6791"/>
    </row>
    <row r="6792" spans="1:1" ht="12.6" x14ac:dyDescent="0.25">
      <c r="A6792"/>
    </row>
    <row r="6793" spans="1:1" ht="12.6" x14ac:dyDescent="0.25">
      <c r="A6793"/>
    </row>
    <row r="6794" spans="1:1" ht="12.6" x14ac:dyDescent="0.25">
      <c r="A6794"/>
    </row>
    <row r="6795" spans="1:1" ht="12.6" x14ac:dyDescent="0.25">
      <c r="A6795"/>
    </row>
    <row r="6796" spans="1:1" ht="12.6" x14ac:dyDescent="0.25">
      <c r="A6796"/>
    </row>
    <row r="6797" spans="1:1" ht="12.6" x14ac:dyDescent="0.25">
      <c r="A6797"/>
    </row>
    <row r="6798" spans="1:1" ht="12.6" x14ac:dyDescent="0.25">
      <c r="A6798"/>
    </row>
    <row r="6799" spans="1:1" ht="12.6" x14ac:dyDescent="0.25">
      <c r="A6799"/>
    </row>
    <row r="6800" spans="1:1" ht="12.6" x14ac:dyDescent="0.25">
      <c r="A6800"/>
    </row>
    <row r="6801" spans="1:1" ht="12.6" x14ac:dyDescent="0.25">
      <c r="A6801"/>
    </row>
    <row r="6802" spans="1:1" ht="12.6" x14ac:dyDescent="0.25">
      <c r="A6802"/>
    </row>
    <row r="6803" spans="1:1" ht="12.6" x14ac:dyDescent="0.25">
      <c r="A6803"/>
    </row>
    <row r="6804" spans="1:1" ht="12.6" x14ac:dyDescent="0.25">
      <c r="A6804"/>
    </row>
    <row r="6805" spans="1:1" ht="12.6" x14ac:dyDescent="0.25">
      <c r="A6805"/>
    </row>
    <row r="6806" spans="1:1" ht="12.6" x14ac:dyDescent="0.25">
      <c r="A6806"/>
    </row>
    <row r="6807" spans="1:1" ht="12.6" x14ac:dyDescent="0.25">
      <c r="A6807"/>
    </row>
    <row r="6808" spans="1:1" ht="12.6" x14ac:dyDescent="0.25">
      <c r="A6808"/>
    </row>
    <row r="6809" spans="1:1" ht="12.6" x14ac:dyDescent="0.25">
      <c r="A6809"/>
    </row>
    <row r="6810" spans="1:1" ht="12.6" x14ac:dyDescent="0.25">
      <c r="A6810"/>
    </row>
    <row r="6811" spans="1:1" ht="12.6" x14ac:dyDescent="0.25">
      <c r="A6811"/>
    </row>
    <row r="6812" spans="1:1" ht="12.6" x14ac:dyDescent="0.25">
      <c r="A6812"/>
    </row>
    <row r="6813" spans="1:1" ht="12.6" x14ac:dyDescent="0.25">
      <c r="A6813"/>
    </row>
    <row r="6814" spans="1:1" ht="12.6" x14ac:dyDescent="0.25">
      <c r="A6814"/>
    </row>
    <row r="6815" spans="1:1" ht="12.6" x14ac:dyDescent="0.25">
      <c r="A6815"/>
    </row>
    <row r="6816" spans="1:1" ht="12.6" x14ac:dyDescent="0.25">
      <c r="A6816"/>
    </row>
    <row r="6817" spans="1:1" ht="12.6" x14ac:dyDescent="0.25">
      <c r="A6817"/>
    </row>
    <row r="6818" spans="1:1" ht="12.6" x14ac:dyDescent="0.25">
      <c r="A6818"/>
    </row>
    <row r="6819" spans="1:1" ht="12.6" x14ac:dyDescent="0.25">
      <c r="A6819"/>
    </row>
    <row r="6820" spans="1:1" ht="12.6" x14ac:dyDescent="0.25">
      <c r="A6820"/>
    </row>
    <row r="6821" spans="1:1" ht="12.6" x14ac:dyDescent="0.25">
      <c r="A6821"/>
    </row>
    <row r="6822" spans="1:1" ht="12.6" x14ac:dyDescent="0.25">
      <c r="A6822"/>
    </row>
    <row r="6823" spans="1:1" ht="12.6" x14ac:dyDescent="0.25">
      <c r="A6823"/>
    </row>
    <row r="6824" spans="1:1" ht="12.6" x14ac:dyDescent="0.25">
      <c r="A6824"/>
    </row>
    <row r="6825" spans="1:1" ht="12.6" x14ac:dyDescent="0.25">
      <c r="A6825"/>
    </row>
    <row r="6826" spans="1:1" ht="12.6" x14ac:dyDescent="0.25">
      <c r="A6826"/>
    </row>
    <row r="6827" spans="1:1" ht="12.6" x14ac:dyDescent="0.25">
      <c r="A6827"/>
    </row>
    <row r="6828" spans="1:1" ht="12.6" x14ac:dyDescent="0.25">
      <c r="A6828"/>
    </row>
    <row r="6829" spans="1:1" ht="12.6" x14ac:dyDescent="0.25">
      <c r="A6829"/>
    </row>
    <row r="6830" spans="1:1" ht="12.6" x14ac:dyDescent="0.25">
      <c r="A6830"/>
    </row>
    <row r="6831" spans="1:1" ht="12.6" x14ac:dyDescent="0.25">
      <c r="A6831"/>
    </row>
    <row r="6832" spans="1:1" ht="12.6" x14ac:dyDescent="0.25">
      <c r="A6832"/>
    </row>
    <row r="6833" spans="1:1" ht="12.6" x14ac:dyDescent="0.25">
      <c r="A6833"/>
    </row>
    <row r="6834" spans="1:1" ht="12.6" x14ac:dyDescent="0.25">
      <c r="A6834"/>
    </row>
    <row r="6835" spans="1:1" ht="12.6" x14ac:dyDescent="0.25">
      <c r="A6835"/>
    </row>
    <row r="6836" spans="1:1" ht="12.6" x14ac:dyDescent="0.25">
      <c r="A6836"/>
    </row>
    <row r="6837" spans="1:1" ht="12.6" x14ac:dyDescent="0.25">
      <c r="A6837"/>
    </row>
    <row r="6838" spans="1:1" ht="12.6" x14ac:dyDescent="0.25">
      <c r="A6838"/>
    </row>
    <row r="6839" spans="1:1" ht="12.6" x14ac:dyDescent="0.25">
      <c r="A6839"/>
    </row>
    <row r="6840" spans="1:1" ht="12.6" x14ac:dyDescent="0.25">
      <c r="A6840"/>
    </row>
    <row r="6841" spans="1:1" ht="12.6" x14ac:dyDescent="0.25">
      <c r="A6841"/>
    </row>
    <row r="6842" spans="1:1" ht="12.6" x14ac:dyDescent="0.25">
      <c r="A6842"/>
    </row>
    <row r="6843" spans="1:1" ht="12.6" x14ac:dyDescent="0.25">
      <c r="A6843"/>
    </row>
    <row r="6844" spans="1:1" ht="12.6" x14ac:dyDescent="0.25">
      <c r="A6844"/>
    </row>
    <row r="6845" spans="1:1" ht="12.6" x14ac:dyDescent="0.25">
      <c r="A6845"/>
    </row>
    <row r="6846" spans="1:1" ht="12.6" x14ac:dyDescent="0.25">
      <c r="A6846"/>
    </row>
    <row r="6847" spans="1:1" ht="12.6" x14ac:dyDescent="0.25">
      <c r="A6847"/>
    </row>
    <row r="6848" spans="1:1" ht="12.6" x14ac:dyDescent="0.25">
      <c r="A6848"/>
    </row>
    <row r="6849" spans="1:1" ht="12.6" x14ac:dyDescent="0.25">
      <c r="A6849"/>
    </row>
    <row r="6850" spans="1:1" ht="12.6" x14ac:dyDescent="0.25">
      <c r="A6850"/>
    </row>
    <row r="6851" spans="1:1" ht="12.6" x14ac:dyDescent="0.25">
      <c r="A6851"/>
    </row>
    <row r="6852" spans="1:1" ht="12.6" x14ac:dyDescent="0.25">
      <c r="A6852"/>
    </row>
    <row r="6853" spans="1:1" ht="12.6" x14ac:dyDescent="0.25">
      <c r="A6853"/>
    </row>
    <row r="6854" spans="1:1" ht="12.6" x14ac:dyDescent="0.25">
      <c r="A6854"/>
    </row>
    <row r="6855" spans="1:1" ht="12.6" x14ac:dyDescent="0.25">
      <c r="A6855"/>
    </row>
    <row r="6856" spans="1:1" ht="12.6" x14ac:dyDescent="0.25">
      <c r="A6856"/>
    </row>
    <row r="6857" spans="1:1" ht="12.6" x14ac:dyDescent="0.25">
      <c r="A6857"/>
    </row>
    <row r="6858" spans="1:1" ht="12.6" x14ac:dyDescent="0.25">
      <c r="A6858"/>
    </row>
    <row r="6859" spans="1:1" ht="12.6" x14ac:dyDescent="0.25">
      <c r="A6859"/>
    </row>
    <row r="6860" spans="1:1" ht="12.6" x14ac:dyDescent="0.25">
      <c r="A6860"/>
    </row>
    <row r="6861" spans="1:1" ht="12.6" x14ac:dyDescent="0.25">
      <c r="A6861"/>
    </row>
    <row r="6862" spans="1:1" ht="12.6" x14ac:dyDescent="0.25">
      <c r="A6862"/>
    </row>
    <row r="6863" spans="1:1" ht="12.6" x14ac:dyDescent="0.25">
      <c r="A6863"/>
    </row>
    <row r="6864" spans="1:1" ht="12.6" x14ac:dyDescent="0.25">
      <c r="A6864"/>
    </row>
    <row r="6865" spans="1:1" ht="12.6" x14ac:dyDescent="0.25">
      <c r="A6865"/>
    </row>
    <row r="6866" spans="1:1" ht="12.6" x14ac:dyDescent="0.25">
      <c r="A6866"/>
    </row>
    <row r="6867" spans="1:1" ht="12.6" x14ac:dyDescent="0.25">
      <c r="A6867"/>
    </row>
    <row r="6868" spans="1:1" ht="12.6" x14ac:dyDescent="0.25">
      <c r="A6868"/>
    </row>
    <row r="6869" spans="1:1" ht="12.6" x14ac:dyDescent="0.25">
      <c r="A6869"/>
    </row>
    <row r="6870" spans="1:1" ht="12.6" x14ac:dyDescent="0.25">
      <c r="A6870"/>
    </row>
    <row r="6871" spans="1:1" ht="12.6" x14ac:dyDescent="0.25">
      <c r="A6871"/>
    </row>
    <row r="6872" spans="1:1" ht="12.6" x14ac:dyDescent="0.25">
      <c r="A6872"/>
    </row>
    <row r="6873" spans="1:1" ht="12.6" x14ac:dyDescent="0.25">
      <c r="A6873"/>
    </row>
    <row r="6874" spans="1:1" ht="12.6" x14ac:dyDescent="0.25">
      <c r="A6874"/>
    </row>
    <row r="6875" spans="1:1" ht="12.6" x14ac:dyDescent="0.25">
      <c r="A6875"/>
    </row>
    <row r="6876" spans="1:1" ht="12.6" x14ac:dyDescent="0.25">
      <c r="A6876"/>
    </row>
    <row r="6877" spans="1:1" ht="12.6" x14ac:dyDescent="0.25">
      <c r="A6877"/>
    </row>
    <row r="6878" spans="1:1" ht="12.6" x14ac:dyDescent="0.25">
      <c r="A6878"/>
    </row>
    <row r="6879" spans="1:1" ht="12.6" x14ac:dyDescent="0.25">
      <c r="A6879"/>
    </row>
    <row r="6880" spans="1:1" ht="12.6" x14ac:dyDescent="0.25">
      <c r="A6880"/>
    </row>
    <row r="6881" spans="1:1" ht="12.6" x14ac:dyDescent="0.25">
      <c r="A6881"/>
    </row>
    <row r="6882" spans="1:1" ht="12.6" x14ac:dyDescent="0.25">
      <c r="A6882"/>
    </row>
    <row r="6883" spans="1:1" ht="12.6" x14ac:dyDescent="0.25">
      <c r="A6883"/>
    </row>
    <row r="6884" spans="1:1" ht="12.6" x14ac:dyDescent="0.25">
      <c r="A6884"/>
    </row>
    <row r="6885" spans="1:1" ht="12.6" x14ac:dyDescent="0.25">
      <c r="A6885"/>
    </row>
    <row r="6886" spans="1:1" ht="12.6" x14ac:dyDescent="0.25">
      <c r="A6886"/>
    </row>
    <row r="6887" spans="1:1" ht="12.6" x14ac:dyDescent="0.25">
      <c r="A6887"/>
    </row>
    <row r="6888" spans="1:1" ht="12.6" x14ac:dyDescent="0.25">
      <c r="A6888"/>
    </row>
    <row r="6889" spans="1:1" ht="12.6" x14ac:dyDescent="0.25">
      <c r="A6889"/>
    </row>
    <row r="6890" spans="1:1" ht="12.6" x14ac:dyDescent="0.25">
      <c r="A6890"/>
    </row>
    <row r="6891" spans="1:1" ht="12.6" x14ac:dyDescent="0.25">
      <c r="A6891"/>
    </row>
    <row r="6892" spans="1:1" ht="12.6" x14ac:dyDescent="0.25">
      <c r="A6892"/>
    </row>
    <row r="6893" spans="1:1" ht="12.6" x14ac:dyDescent="0.25">
      <c r="A6893"/>
    </row>
    <row r="6894" spans="1:1" ht="12.6" x14ac:dyDescent="0.25">
      <c r="A6894"/>
    </row>
    <row r="6895" spans="1:1" ht="12.6" x14ac:dyDescent="0.25">
      <c r="A6895"/>
    </row>
    <row r="6896" spans="1:1" ht="12.6" x14ac:dyDescent="0.25">
      <c r="A6896"/>
    </row>
    <row r="6897" spans="1:1" ht="12.6" x14ac:dyDescent="0.25">
      <c r="A6897"/>
    </row>
    <row r="6898" spans="1:1" ht="12.6" x14ac:dyDescent="0.25">
      <c r="A6898"/>
    </row>
    <row r="6899" spans="1:1" ht="12.6" x14ac:dyDescent="0.25">
      <c r="A6899"/>
    </row>
    <row r="6900" spans="1:1" ht="12.6" x14ac:dyDescent="0.25">
      <c r="A6900"/>
    </row>
    <row r="6901" spans="1:1" ht="12.6" x14ac:dyDescent="0.25">
      <c r="A6901"/>
    </row>
    <row r="6902" spans="1:1" ht="12.6" x14ac:dyDescent="0.25">
      <c r="A6902"/>
    </row>
    <row r="6903" spans="1:1" ht="12.6" x14ac:dyDescent="0.25">
      <c r="A6903"/>
    </row>
    <row r="6904" spans="1:1" ht="12.6" x14ac:dyDescent="0.25">
      <c r="A6904"/>
    </row>
    <row r="6905" spans="1:1" ht="12.6" x14ac:dyDescent="0.25">
      <c r="A6905"/>
    </row>
    <row r="6906" spans="1:1" ht="12.6" x14ac:dyDescent="0.25">
      <c r="A6906"/>
    </row>
    <row r="6907" spans="1:1" ht="12.6" x14ac:dyDescent="0.25">
      <c r="A6907"/>
    </row>
    <row r="6908" spans="1:1" ht="12.6" x14ac:dyDescent="0.25">
      <c r="A6908"/>
    </row>
    <row r="6909" spans="1:1" ht="12.6" x14ac:dyDescent="0.25">
      <c r="A6909"/>
    </row>
    <row r="6910" spans="1:1" ht="12.6" x14ac:dyDescent="0.25">
      <c r="A6910"/>
    </row>
    <row r="6911" spans="1:1" ht="12.6" x14ac:dyDescent="0.25">
      <c r="A6911"/>
    </row>
    <row r="6912" spans="1:1" ht="12.6" x14ac:dyDescent="0.25">
      <c r="A6912"/>
    </row>
    <row r="6913" spans="1:1" ht="12.6" x14ac:dyDescent="0.25">
      <c r="A6913"/>
    </row>
    <row r="6914" spans="1:1" ht="12.6" x14ac:dyDescent="0.25">
      <c r="A6914"/>
    </row>
    <row r="6915" spans="1:1" ht="12.6" x14ac:dyDescent="0.25">
      <c r="A6915"/>
    </row>
    <row r="6916" spans="1:1" ht="12.6" x14ac:dyDescent="0.25">
      <c r="A6916"/>
    </row>
    <row r="6917" spans="1:1" ht="12.6" x14ac:dyDescent="0.25">
      <c r="A6917"/>
    </row>
    <row r="6918" spans="1:1" ht="12.6" x14ac:dyDescent="0.25">
      <c r="A6918"/>
    </row>
    <row r="6919" spans="1:1" ht="12.6" x14ac:dyDescent="0.25">
      <c r="A6919"/>
    </row>
    <row r="6920" spans="1:1" ht="12.6" x14ac:dyDescent="0.25">
      <c r="A6920"/>
    </row>
    <row r="6921" spans="1:1" ht="12.6" x14ac:dyDescent="0.25">
      <c r="A6921"/>
    </row>
    <row r="6922" spans="1:1" ht="12.6" x14ac:dyDescent="0.25">
      <c r="A6922"/>
    </row>
    <row r="6923" spans="1:1" ht="12.6" x14ac:dyDescent="0.25">
      <c r="A6923"/>
    </row>
    <row r="6924" spans="1:1" ht="12.6" x14ac:dyDescent="0.25">
      <c r="A6924"/>
    </row>
    <row r="6925" spans="1:1" ht="12.6" x14ac:dyDescent="0.25">
      <c r="A6925"/>
    </row>
    <row r="6926" spans="1:1" ht="12.6" x14ac:dyDescent="0.25">
      <c r="A6926"/>
    </row>
    <row r="6927" spans="1:1" ht="12.6" x14ac:dyDescent="0.25">
      <c r="A6927"/>
    </row>
    <row r="6928" spans="1:1" ht="12.6" x14ac:dyDescent="0.25">
      <c r="A6928"/>
    </row>
    <row r="6929" spans="1:1" ht="12.6" x14ac:dyDescent="0.25">
      <c r="A6929"/>
    </row>
    <row r="6930" spans="1:1" ht="12.6" x14ac:dyDescent="0.25">
      <c r="A6930"/>
    </row>
    <row r="6931" spans="1:1" ht="12.6" x14ac:dyDescent="0.25">
      <c r="A6931"/>
    </row>
    <row r="6932" spans="1:1" ht="12.6" x14ac:dyDescent="0.25">
      <c r="A6932"/>
    </row>
    <row r="6933" spans="1:1" ht="12.6" x14ac:dyDescent="0.25">
      <c r="A6933"/>
    </row>
    <row r="6934" spans="1:1" ht="12.6" x14ac:dyDescent="0.25">
      <c r="A6934"/>
    </row>
    <row r="6935" spans="1:1" ht="12.6" x14ac:dyDescent="0.25">
      <c r="A6935"/>
    </row>
    <row r="6936" spans="1:1" ht="12.6" x14ac:dyDescent="0.25">
      <c r="A6936"/>
    </row>
    <row r="6937" spans="1:1" ht="12.6" x14ac:dyDescent="0.25">
      <c r="A6937"/>
    </row>
    <row r="6938" spans="1:1" ht="12.6" x14ac:dyDescent="0.25">
      <c r="A6938"/>
    </row>
    <row r="6939" spans="1:1" ht="12.6" x14ac:dyDescent="0.25">
      <c r="A6939"/>
    </row>
    <row r="6940" spans="1:1" ht="12.6" x14ac:dyDescent="0.25">
      <c r="A6940"/>
    </row>
    <row r="6941" spans="1:1" ht="12.6" x14ac:dyDescent="0.25">
      <c r="A6941"/>
    </row>
    <row r="6942" spans="1:1" ht="12.6" x14ac:dyDescent="0.25">
      <c r="A6942"/>
    </row>
    <row r="6943" spans="1:1" ht="12.6" x14ac:dyDescent="0.25">
      <c r="A6943"/>
    </row>
    <row r="6944" spans="1:1" ht="12.6" x14ac:dyDescent="0.25">
      <c r="A6944"/>
    </row>
    <row r="6945" spans="1:1" ht="12.6" x14ac:dyDescent="0.25">
      <c r="A6945"/>
    </row>
    <row r="6946" spans="1:1" ht="12.6" x14ac:dyDescent="0.25">
      <c r="A6946"/>
    </row>
    <row r="6947" spans="1:1" ht="12.6" x14ac:dyDescent="0.25">
      <c r="A6947"/>
    </row>
    <row r="6948" spans="1:1" ht="12.6" x14ac:dyDescent="0.25">
      <c r="A6948"/>
    </row>
    <row r="6949" spans="1:1" ht="12.6" x14ac:dyDescent="0.25">
      <c r="A6949"/>
    </row>
    <row r="6950" spans="1:1" ht="12.6" x14ac:dyDescent="0.25">
      <c r="A6950"/>
    </row>
    <row r="6951" spans="1:1" ht="12.6" x14ac:dyDescent="0.25">
      <c r="A6951"/>
    </row>
    <row r="6952" spans="1:1" ht="12.6" x14ac:dyDescent="0.25">
      <c r="A6952"/>
    </row>
    <row r="6953" spans="1:1" ht="12.6" x14ac:dyDescent="0.25">
      <c r="A6953"/>
    </row>
    <row r="6954" spans="1:1" ht="12.6" x14ac:dyDescent="0.25">
      <c r="A6954"/>
    </row>
    <row r="6955" spans="1:1" ht="12.6" x14ac:dyDescent="0.25">
      <c r="A6955"/>
    </row>
    <row r="6956" spans="1:1" ht="12.6" x14ac:dyDescent="0.25">
      <c r="A6956"/>
    </row>
    <row r="6957" spans="1:1" ht="12.6" x14ac:dyDescent="0.25">
      <c r="A6957"/>
    </row>
    <row r="6958" spans="1:1" ht="12.6" x14ac:dyDescent="0.25">
      <c r="A6958"/>
    </row>
    <row r="6959" spans="1:1" ht="12.6" x14ac:dyDescent="0.25">
      <c r="A6959"/>
    </row>
    <row r="6960" spans="1:1" ht="12.6" x14ac:dyDescent="0.25">
      <c r="A6960"/>
    </row>
    <row r="6961" spans="1:1" ht="12.6" x14ac:dyDescent="0.25">
      <c r="A6961"/>
    </row>
    <row r="6962" spans="1:1" ht="12.6" x14ac:dyDescent="0.25">
      <c r="A6962"/>
    </row>
    <row r="6963" spans="1:1" ht="12.6" x14ac:dyDescent="0.25">
      <c r="A6963"/>
    </row>
    <row r="6964" spans="1:1" ht="12.6" x14ac:dyDescent="0.25">
      <c r="A6964"/>
    </row>
    <row r="6965" spans="1:1" ht="12.6" x14ac:dyDescent="0.25">
      <c r="A6965"/>
    </row>
    <row r="6966" spans="1:1" ht="12.6" x14ac:dyDescent="0.25">
      <c r="A6966"/>
    </row>
    <row r="6967" spans="1:1" ht="12.6" x14ac:dyDescent="0.25">
      <c r="A6967"/>
    </row>
    <row r="6968" spans="1:1" ht="12.6" x14ac:dyDescent="0.25">
      <c r="A6968"/>
    </row>
    <row r="6969" spans="1:1" ht="12.6" x14ac:dyDescent="0.25">
      <c r="A6969"/>
    </row>
    <row r="6970" spans="1:1" ht="12.6" x14ac:dyDescent="0.25">
      <c r="A6970"/>
    </row>
    <row r="6971" spans="1:1" ht="12.6" x14ac:dyDescent="0.25">
      <c r="A6971"/>
    </row>
    <row r="6972" spans="1:1" ht="12.6" x14ac:dyDescent="0.25">
      <c r="A6972"/>
    </row>
    <row r="6973" spans="1:1" ht="12.6" x14ac:dyDescent="0.25">
      <c r="A6973"/>
    </row>
    <row r="6974" spans="1:1" ht="12.6" x14ac:dyDescent="0.25">
      <c r="A6974"/>
    </row>
    <row r="6975" spans="1:1" ht="12.6" x14ac:dyDescent="0.25">
      <c r="A6975"/>
    </row>
    <row r="6976" spans="1:1" ht="12.6" x14ac:dyDescent="0.25">
      <c r="A6976"/>
    </row>
    <row r="6977" spans="1:1" ht="12.6" x14ac:dyDescent="0.25">
      <c r="A6977"/>
    </row>
    <row r="6978" spans="1:1" ht="12.6" x14ac:dyDescent="0.25">
      <c r="A6978"/>
    </row>
    <row r="6979" spans="1:1" ht="12.6" x14ac:dyDescent="0.25">
      <c r="A6979"/>
    </row>
    <row r="6980" spans="1:1" ht="12.6" x14ac:dyDescent="0.25">
      <c r="A6980"/>
    </row>
    <row r="6981" spans="1:1" ht="12.6" x14ac:dyDescent="0.25">
      <c r="A6981"/>
    </row>
    <row r="6982" spans="1:1" ht="12.6" x14ac:dyDescent="0.25">
      <c r="A6982"/>
    </row>
    <row r="6983" spans="1:1" ht="12.6" x14ac:dyDescent="0.25">
      <c r="A6983"/>
    </row>
    <row r="6984" spans="1:1" ht="12.6" x14ac:dyDescent="0.25">
      <c r="A6984"/>
    </row>
    <row r="6985" spans="1:1" ht="12.6" x14ac:dyDescent="0.25">
      <c r="A6985"/>
    </row>
    <row r="6986" spans="1:1" ht="12.6" x14ac:dyDescent="0.25">
      <c r="A6986"/>
    </row>
    <row r="6987" spans="1:1" ht="12.6" x14ac:dyDescent="0.25">
      <c r="A6987"/>
    </row>
    <row r="6988" spans="1:1" ht="12.6" x14ac:dyDescent="0.25">
      <c r="A6988"/>
    </row>
    <row r="6989" spans="1:1" ht="12.6" x14ac:dyDescent="0.25">
      <c r="A6989"/>
    </row>
    <row r="6990" spans="1:1" ht="12.6" x14ac:dyDescent="0.25">
      <c r="A6990"/>
    </row>
    <row r="6991" spans="1:1" ht="12.6" x14ac:dyDescent="0.25">
      <c r="A6991"/>
    </row>
    <row r="6992" spans="1:1" ht="12.6" x14ac:dyDescent="0.25">
      <c r="A6992"/>
    </row>
    <row r="6993" spans="1:1" ht="12.6" x14ac:dyDescent="0.25">
      <c r="A6993"/>
    </row>
    <row r="6994" spans="1:1" ht="12.6" x14ac:dyDescent="0.25">
      <c r="A6994"/>
    </row>
    <row r="6995" spans="1:1" ht="12.6" x14ac:dyDescent="0.25">
      <c r="A6995"/>
    </row>
    <row r="6996" spans="1:1" ht="12.6" x14ac:dyDescent="0.25">
      <c r="A6996"/>
    </row>
    <row r="6997" spans="1:1" ht="12.6" x14ac:dyDescent="0.25">
      <c r="A6997"/>
    </row>
    <row r="6998" spans="1:1" ht="12.6" x14ac:dyDescent="0.25">
      <c r="A6998"/>
    </row>
    <row r="6999" spans="1:1" ht="12.6" x14ac:dyDescent="0.25">
      <c r="A6999"/>
    </row>
    <row r="7000" spans="1:1" ht="12.6" x14ac:dyDescent="0.25">
      <c r="A7000"/>
    </row>
    <row r="7001" spans="1:1" ht="12.6" x14ac:dyDescent="0.25">
      <c r="A7001"/>
    </row>
    <row r="7002" spans="1:1" ht="12.6" x14ac:dyDescent="0.25">
      <c r="A7002"/>
    </row>
    <row r="7003" spans="1:1" ht="12.6" x14ac:dyDescent="0.25">
      <c r="A7003"/>
    </row>
    <row r="7004" spans="1:1" ht="12.6" x14ac:dyDescent="0.25">
      <c r="A7004"/>
    </row>
    <row r="7005" spans="1:1" ht="12.6" x14ac:dyDescent="0.25">
      <c r="A7005"/>
    </row>
    <row r="7006" spans="1:1" ht="12.6" x14ac:dyDescent="0.25">
      <c r="A7006"/>
    </row>
    <row r="7007" spans="1:1" ht="12.6" x14ac:dyDescent="0.25">
      <c r="A7007"/>
    </row>
    <row r="7008" spans="1:1" ht="12.6" x14ac:dyDescent="0.25">
      <c r="A7008"/>
    </row>
    <row r="7009" spans="1:1" ht="12.6" x14ac:dyDescent="0.25">
      <c r="A7009"/>
    </row>
    <row r="7010" spans="1:1" ht="12.6" x14ac:dyDescent="0.25">
      <c r="A7010"/>
    </row>
    <row r="7011" spans="1:1" ht="12.6" x14ac:dyDescent="0.25">
      <c r="A7011"/>
    </row>
    <row r="7012" spans="1:1" ht="12.6" x14ac:dyDescent="0.25">
      <c r="A7012"/>
    </row>
    <row r="7013" spans="1:1" ht="12.6" x14ac:dyDescent="0.25">
      <c r="A7013"/>
    </row>
    <row r="7014" spans="1:1" ht="12.6" x14ac:dyDescent="0.25">
      <c r="A7014"/>
    </row>
    <row r="7015" spans="1:1" ht="12.6" x14ac:dyDescent="0.25">
      <c r="A7015"/>
    </row>
    <row r="7016" spans="1:1" ht="12.6" x14ac:dyDescent="0.25">
      <c r="A7016"/>
    </row>
    <row r="7017" spans="1:1" ht="12.6" x14ac:dyDescent="0.25">
      <c r="A7017"/>
    </row>
    <row r="7018" spans="1:1" ht="12.6" x14ac:dyDescent="0.25">
      <c r="A7018"/>
    </row>
    <row r="7019" spans="1:1" ht="12.6" x14ac:dyDescent="0.25">
      <c r="A7019"/>
    </row>
    <row r="7020" spans="1:1" ht="12.6" x14ac:dyDescent="0.25">
      <c r="A7020"/>
    </row>
    <row r="7021" spans="1:1" ht="12.6" x14ac:dyDescent="0.25">
      <c r="A7021"/>
    </row>
    <row r="7022" spans="1:1" ht="12.6" x14ac:dyDescent="0.25">
      <c r="A7022"/>
    </row>
    <row r="7023" spans="1:1" ht="12.6" x14ac:dyDescent="0.25">
      <c r="A7023"/>
    </row>
    <row r="7024" spans="1:1" ht="12.6" x14ac:dyDescent="0.25">
      <c r="A7024"/>
    </row>
    <row r="7025" spans="1:1" ht="12.6" x14ac:dyDescent="0.25">
      <c r="A7025"/>
    </row>
    <row r="7026" spans="1:1" ht="12.6" x14ac:dyDescent="0.25">
      <c r="A7026"/>
    </row>
    <row r="7027" spans="1:1" ht="12.6" x14ac:dyDescent="0.25">
      <c r="A7027"/>
    </row>
    <row r="7028" spans="1:1" ht="12.6" x14ac:dyDescent="0.25">
      <c r="A7028"/>
    </row>
    <row r="7029" spans="1:1" ht="12.6" x14ac:dyDescent="0.25">
      <c r="A7029"/>
    </row>
    <row r="7030" spans="1:1" ht="12.6" x14ac:dyDescent="0.25">
      <c r="A7030"/>
    </row>
    <row r="7031" spans="1:1" ht="12.6" x14ac:dyDescent="0.25">
      <c r="A7031"/>
    </row>
    <row r="7032" spans="1:1" ht="12.6" x14ac:dyDescent="0.25">
      <c r="A7032"/>
    </row>
    <row r="7033" spans="1:1" ht="12.6" x14ac:dyDescent="0.25">
      <c r="A7033"/>
    </row>
    <row r="7034" spans="1:1" ht="12.6" x14ac:dyDescent="0.25">
      <c r="A7034"/>
    </row>
    <row r="7035" spans="1:1" ht="12.6" x14ac:dyDescent="0.25">
      <c r="A7035"/>
    </row>
    <row r="7036" spans="1:1" ht="12.6" x14ac:dyDescent="0.25">
      <c r="A7036"/>
    </row>
    <row r="7037" spans="1:1" ht="12.6" x14ac:dyDescent="0.25">
      <c r="A7037"/>
    </row>
    <row r="7038" spans="1:1" ht="12.6" x14ac:dyDescent="0.25">
      <c r="A7038"/>
    </row>
    <row r="7039" spans="1:1" ht="12.6" x14ac:dyDescent="0.25">
      <c r="A7039"/>
    </row>
    <row r="7040" spans="1:1" ht="12.6" x14ac:dyDescent="0.25">
      <c r="A7040"/>
    </row>
    <row r="7041" spans="1:1" ht="12.6" x14ac:dyDescent="0.25">
      <c r="A7041"/>
    </row>
    <row r="7042" spans="1:1" ht="12.6" x14ac:dyDescent="0.25">
      <c r="A7042"/>
    </row>
    <row r="7043" spans="1:1" ht="12.6" x14ac:dyDescent="0.25">
      <c r="A7043"/>
    </row>
    <row r="7044" spans="1:1" ht="12.6" x14ac:dyDescent="0.25">
      <c r="A7044"/>
    </row>
    <row r="7045" spans="1:1" ht="12.6" x14ac:dyDescent="0.25">
      <c r="A7045"/>
    </row>
    <row r="7046" spans="1:1" ht="12.6" x14ac:dyDescent="0.25">
      <c r="A7046"/>
    </row>
    <row r="7047" spans="1:1" ht="12.6" x14ac:dyDescent="0.25">
      <c r="A7047"/>
    </row>
    <row r="7048" spans="1:1" ht="12.6" x14ac:dyDescent="0.25">
      <c r="A7048"/>
    </row>
    <row r="7049" spans="1:1" ht="12.6" x14ac:dyDescent="0.25">
      <c r="A7049"/>
    </row>
    <row r="7050" spans="1:1" ht="12.6" x14ac:dyDescent="0.25">
      <c r="A7050"/>
    </row>
    <row r="7051" spans="1:1" ht="12.6" x14ac:dyDescent="0.25">
      <c r="A7051"/>
    </row>
    <row r="7052" spans="1:1" ht="12.6" x14ac:dyDescent="0.25">
      <c r="A7052"/>
    </row>
    <row r="7053" spans="1:1" ht="12.6" x14ac:dyDescent="0.25">
      <c r="A7053"/>
    </row>
    <row r="7054" spans="1:1" ht="12.6" x14ac:dyDescent="0.25">
      <c r="A7054"/>
    </row>
    <row r="7055" spans="1:1" ht="12.6" x14ac:dyDescent="0.25">
      <c r="A7055"/>
    </row>
    <row r="7056" spans="1:1" ht="12.6" x14ac:dyDescent="0.25">
      <c r="A7056"/>
    </row>
    <row r="7057" spans="1:1" ht="12.6" x14ac:dyDescent="0.25">
      <c r="A7057"/>
    </row>
    <row r="7058" spans="1:1" ht="12.6" x14ac:dyDescent="0.25">
      <c r="A7058"/>
    </row>
    <row r="7059" spans="1:1" ht="12.6" x14ac:dyDescent="0.25">
      <c r="A7059"/>
    </row>
    <row r="7060" spans="1:1" ht="12.6" x14ac:dyDescent="0.25">
      <c r="A7060"/>
    </row>
    <row r="7061" spans="1:1" ht="12.6" x14ac:dyDescent="0.25">
      <c r="A7061"/>
    </row>
    <row r="7062" spans="1:1" ht="12.6" x14ac:dyDescent="0.25">
      <c r="A7062"/>
    </row>
    <row r="7063" spans="1:1" ht="12.6" x14ac:dyDescent="0.25">
      <c r="A7063"/>
    </row>
    <row r="7064" spans="1:1" ht="12.6" x14ac:dyDescent="0.25">
      <c r="A7064"/>
    </row>
    <row r="7065" spans="1:1" ht="12.6" x14ac:dyDescent="0.25">
      <c r="A7065"/>
    </row>
    <row r="7066" spans="1:1" ht="12.6" x14ac:dyDescent="0.25">
      <c r="A7066"/>
    </row>
    <row r="7067" spans="1:1" ht="12.6" x14ac:dyDescent="0.25">
      <c r="A7067"/>
    </row>
    <row r="7068" spans="1:1" ht="12.6" x14ac:dyDescent="0.25">
      <c r="A7068"/>
    </row>
    <row r="7069" spans="1:1" ht="12.6" x14ac:dyDescent="0.25">
      <c r="A7069"/>
    </row>
    <row r="7070" spans="1:1" ht="12.6" x14ac:dyDescent="0.25">
      <c r="A7070"/>
    </row>
    <row r="7071" spans="1:1" ht="12.6" x14ac:dyDescent="0.25">
      <c r="A7071"/>
    </row>
    <row r="7072" spans="1:1" ht="12.6" x14ac:dyDescent="0.25">
      <c r="A7072"/>
    </row>
    <row r="7073" spans="1:1" ht="12.6" x14ac:dyDescent="0.25">
      <c r="A7073"/>
    </row>
    <row r="7074" spans="1:1" ht="12.6" x14ac:dyDescent="0.25">
      <c r="A7074"/>
    </row>
    <row r="7075" spans="1:1" ht="12.6" x14ac:dyDescent="0.25">
      <c r="A7075"/>
    </row>
    <row r="7076" spans="1:1" ht="12.6" x14ac:dyDescent="0.25">
      <c r="A7076"/>
    </row>
    <row r="7077" spans="1:1" ht="12.6" x14ac:dyDescent="0.25">
      <c r="A7077"/>
    </row>
    <row r="7078" spans="1:1" ht="12.6" x14ac:dyDescent="0.25">
      <c r="A7078"/>
    </row>
    <row r="7079" spans="1:1" ht="12.6" x14ac:dyDescent="0.25">
      <c r="A7079"/>
    </row>
    <row r="7080" spans="1:1" ht="12.6" x14ac:dyDescent="0.25">
      <c r="A7080"/>
    </row>
    <row r="7081" spans="1:1" ht="12.6" x14ac:dyDescent="0.25">
      <c r="A7081"/>
    </row>
    <row r="7082" spans="1:1" ht="12.6" x14ac:dyDescent="0.25">
      <c r="A7082"/>
    </row>
    <row r="7083" spans="1:1" ht="12.6" x14ac:dyDescent="0.25">
      <c r="A7083"/>
    </row>
    <row r="7084" spans="1:1" ht="12.6" x14ac:dyDescent="0.25">
      <c r="A7084"/>
    </row>
    <row r="7085" spans="1:1" ht="12.6" x14ac:dyDescent="0.25">
      <c r="A7085"/>
    </row>
    <row r="7086" spans="1:1" ht="12.6" x14ac:dyDescent="0.25">
      <c r="A7086"/>
    </row>
    <row r="7087" spans="1:1" ht="12.6" x14ac:dyDescent="0.25">
      <c r="A7087"/>
    </row>
    <row r="7088" spans="1:1" ht="12.6" x14ac:dyDescent="0.25">
      <c r="A7088"/>
    </row>
    <row r="7089" spans="1:1" ht="12.6" x14ac:dyDescent="0.25">
      <c r="A7089"/>
    </row>
    <row r="7090" spans="1:1" ht="12.6" x14ac:dyDescent="0.25">
      <c r="A7090"/>
    </row>
    <row r="7091" spans="1:1" ht="12.6" x14ac:dyDescent="0.25">
      <c r="A7091"/>
    </row>
    <row r="7092" spans="1:1" ht="12.6" x14ac:dyDescent="0.25">
      <c r="A7092"/>
    </row>
    <row r="7093" spans="1:1" ht="12.6" x14ac:dyDescent="0.25">
      <c r="A7093"/>
    </row>
    <row r="7094" spans="1:1" ht="12.6" x14ac:dyDescent="0.25">
      <c r="A7094"/>
    </row>
    <row r="7095" spans="1:1" ht="12.6" x14ac:dyDescent="0.25">
      <c r="A7095"/>
    </row>
    <row r="7096" spans="1:1" ht="12.6" x14ac:dyDescent="0.25">
      <c r="A7096"/>
    </row>
    <row r="7097" spans="1:1" ht="12.6" x14ac:dyDescent="0.25">
      <c r="A7097"/>
    </row>
    <row r="7098" spans="1:1" ht="12.6" x14ac:dyDescent="0.25">
      <c r="A7098"/>
    </row>
    <row r="7099" spans="1:1" ht="12.6" x14ac:dyDescent="0.25">
      <c r="A7099"/>
    </row>
    <row r="7100" spans="1:1" ht="12.6" x14ac:dyDescent="0.25">
      <c r="A7100"/>
    </row>
    <row r="7101" spans="1:1" ht="12.6" x14ac:dyDescent="0.25">
      <c r="A7101"/>
    </row>
    <row r="7102" spans="1:1" ht="12.6" x14ac:dyDescent="0.25">
      <c r="A7102"/>
    </row>
    <row r="7103" spans="1:1" ht="12.6" x14ac:dyDescent="0.25">
      <c r="A7103"/>
    </row>
    <row r="7104" spans="1:1" ht="12.6" x14ac:dyDescent="0.25">
      <c r="A7104"/>
    </row>
    <row r="7105" spans="1:1" ht="12.6" x14ac:dyDescent="0.25">
      <c r="A7105"/>
    </row>
    <row r="7106" spans="1:1" ht="12.6" x14ac:dyDescent="0.25">
      <c r="A7106"/>
    </row>
    <row r="7107" spans="1:1" ht="12.6" x14ac:dyDescent="0.25">
      <c r="A7107"/>
    </row>
    <row r="7108" spans="1:1" ht="12.6" x14ac:dyDescent="0.25">
      <c r="A7108"/>
    </row>
    <row r="7109" spans="1:1" ht="12.6" x14ac:dyDescent="0.25">
      <c r="A7109"/>
    </row>
    <row r="7110" spans="1:1" ht="12.6" x14ac:dyDescent="0.25">
      <c r="A7110"/>
    </row>
    <row r="7111" spans="1:1" ht="12.6" x14ac:dyDescent="0.25">
      <c r="A7111"/>
    </row>
    <row r="7112" spans="1:1" ht="12.6" x14ac:dyDescent="0.25">
      <c r="A7112"/>
    </row>
    <row r="7113" spans="1:1" ht="12.6" x14ac:dyDescent="0.25">
      <c r="A7113"/>
    </row>
    <row r="7114" spans="1:1" ht="12.6" x14ac:dyDescent="0.25">
      <c r="A7114"/>
    </row>
    <row r="7115" spans="1:1" ht="12.6" x14ac:dyDescent="0.25">
      <c r="A7115"/>
    </row>
    <row r="7116" spans="1:1" ht="12.6" x14ac:dyDescent="0.25">
      <c r="A7116"/>
    </row>
    <row r="7117" spans="1:1" ht="12.6" x14ac:dyDescent="0.25">
      <c r="A7117"/>
    </row>
    <row r="7118" spans="1:1" ht="12.6" x14ac:dyDescent="0.25">
      <c r="A7118"/>
    </row>
    <row r="7119" spans="1:1" ht="12.6" x14ac:dyDescent="0.25">
      <c r="A7119"/>
    </row>
    <row r="7120" spans="1:1" ht="12.6" x14ac:dyDescent="0.25">
      <c r="A7120"/>
    </row>
    <row r="7121" spans="1:1" ht="12.6" x14ac:dyDescent="0.25">
      <c r="A7121"/>
    </row>
    <row r="7122" spans="1:1" ht="12.6" x14ac:dyDescent="0.25">
      <c r="A7122"/>
    </row>
    <row r="7123" spans="1:1" ht="12.6" x14ac:dyDescent="0.25">
      <c r="A7123"/>
    </row>
    <row r="7124" spans="1:1" ht="12.6" x14ac:dyDescent="0.25">
      <c r="A7124"/>
    </row>
    <row r="7125" spans="1:1" ht="12.6" x14ac:dyDescent="0.25">
      <c r="A7125"/>
    </row>
    <row r="7126" spans="1:1" ht="12.6" x14ac:dyDescent="0.25">
      <c r="A7126"/>
    </row>
    <row r="7127" spans="1:1" ht="12.6" x14ac:dyDescent="0.25">
      <c r="A7127"/>
    </row>
    <row r="7128" spans="1:1" ht="12.6" x14ac:dyDescent="0.25">
      <c r="A7128"/>
    </row>
    <row r="7129" spans="1:1" ht="12.6" x14ac:dyDescent="0.25">
      <c r="A7129"/>
    </row>
    <row r="7130" spans="1:1" ht="12.6" x14ac:dyDescent="0.25">
      <c r="A7130"/>
    </row>
    <row r="7131" spans="1:1" ht="12.6" x14ac:dyDescent="0.25">
      <c r="A7131"/>
    </row>
    <row r="7132" spans="1:1" ht="12.6" x14ac:dyDescent="0.25">
      <c r="A7132"/>
    </row>
    <row r="7133" spans="1:1" ht="12.6" x14ac:dyDescent="0.25">
      <c r="A7133"/>
    </row>
    <row r="7134" spans="1:1" ht="12.6" x14ac:dyDescent="0.25">
      <c r="A7134"/>
    </row>
    <row r="7135" spans="1:1" ht="12.6" x14ac:dyDescent="0.25">
      <c r="A7135"/>
    </row>
    <row r="7136" spans="1:1" ht="12.6" x14ac:dyDescent="0.25">
      <c r="A7136"/>
    </row>
    <row r="7137" spans="1:1" ht="12.6" x14ac:dyDescent="0.25">
      <c r="A7137"/>
    </row>
    <row r="7138" spans="1:1" ht="12.6" x14ac:dyDescent="0.25">
      <c r="A7138"/>
    </row>
    <row r="7139" spans="1:1" ht="12.6" x14ac:dyDescent="0.25">
      <c r="A7139"/>
    </row>
    <row r="7140" spans="1:1" ht="12.6" x14ac:dyDescent="0.25">
      <c r="A7140"/>
    </row>
    <row r="7141" spans="1:1" ht="12.6" x14ac:dyDescent="0.25">
      <c r="A7141"/>
    </row>
    <row r="7142" spans="1:1" ht="12.6" x14ac:dyDescent="0.25">
      <c r="A7142"/>
    </row>
    <row r="7143" spans="1:1" ht="12.6" x14ac:dyDescent="0.25">
      <c r="A7143"/>
    </row>
    <row r="7144" spans="1:1" ht="12.6" x14ac:dyDescent="0.25">
      <c r="A7144"/>
    </row>
    <row r="7145" spans="1:1" ht="12.6" x14ac:dyDescent="0.25">
      <c r="A7145"/>
    </row>
    <row r="7146" spans="1:1" ht="12.6" x14ac:dyDescent="0.25">
      <c r="A7146"/>
    </row>
    <row r="7147" spans="1:1" ht="12.6" x14ac:dyDescent="0.25">
      <c r="A7147"/>
    </row>
    <row r="7148" spans="1:1" ht="12.6" x14ac:dyDescent="0.25">
      <c r="A7148"/>
    </row>
    <row r="7149" spans="1:1" ht="12.6" x14ac:dyDescent="0.25">
      <c r="A7149"/>
    </row>
    <row r="7150" spans="1:1" ht="12.6" x14ac:dyDescent="0.25">
      <c r="A7150"/>
    </row>
    <row r="7151" spans="1:1" ht="12.6" x14ac:dyDescent="0.25">
      <c r="A7151"/>
    </row>
    <row r="7152" spans="1:1" ht="12.6" x14ac:dyDescent="0.25">
      <c r="A7152"/>
    </row>
    <row r="7153" spans="1:1" ht="12.6" x14ac:dyDescent="0.25">
      <c r="A7153"/>
    </row>
    <row r="7154" spans="1:1" ht="12.6" x14ac:dyDescent="0.25">
      <c r="A7154"/>
    </row>
    <row r="7155" spans="1:1" ht="12.6" x14ac:dyDescent="0.25">
      <c r="A7155"/>
    </row>
    <row r="7156" spans="1:1" ht="12.6" x14ac:dyDescent="0.25">
      <c r="A7156"/>
    </row>
    <row r="7157" spans="1:1" ht="12.6" x14ac:dyDescent="0.25">
      <c r="A7157"/>
    </row>
    <row r="7158" spans="1:1" ht="12.6" x14ac:dyDescent="0.25">
      <c r="A7158"/>
    </row>
    <row r="7159" spans="1:1" ht="12.6" x14ac:dyDescent="0.25">
      <c r="A7159"/>
    </row>
    <row r="7160" spans="1:1" ht="12.6" x14ac:dyDescent="0.25">
      <c r="A7160"/>
    </row>
    <row r="7161" spans="1:1" ht="12.6" x14ac:dyDescent="0.25">
      <c r="A7161"/>
    </row>
    <row r="7162" spans="1:1" ht="12.6" x14ac:dyDescent="0.25">
      <c r="A7162"/>
    </row>
    <row r="7163" spans="1:1" ht="12.6" x14ac:dyDescent="0.25">
      <c r="A7163"/>
    </row>
    <row r="7164" spans="1:1" ht="12.6" x14ac:dyDescent="0.25">
      <c r="A7164"/>
    </row>
    <row r="7165" spans="1:1" ht="12.6" x14ac:dyDescent="0.25">
      <c r="A7165"/>
    </row>
    <row r="7166" spans="1:1" ht="12.6" x14ac:dyDescent="0.25">
      <c r="A7166"/>
    </row>
    <row r="7167" spans="1:1" ht="12.6" x14ac:dyDescent="0.25">
      <c r="A7167"/>
    </row>
    <row r="7168" spans="1:1" ht="12.6" x14ac:dyDescent="0.25">
      <c r="A7168"/>
    </row>
    <row r="7169" spans="1:1" ht="12.6" x14ac:dyDescent="0.25">
      <c r="A7169"/>
    </row>
    <row r="7170" spans="1:1" ht="12.6" x14ac:dyDescent="0.25">
      <c r="A7170"/>
    </row>
    <row r="7171" spans="1:1" ht="12.6" x14ac:dyDescent="0.25">
      <c r="A7171"/>
    </row>
    <row r="7172" spans="1:1" ht="12.6" x14ac:dyDescent="0.25">
      <c r="A7172"/>
    </row>
    <row r="7173" spans="1:1" ht="12.6" x14ac:dyDescent="0.25">
      <c r="A7173"/>
    </row>
    <row r="7174" spans="1:1" ht="12.6" x14ac:dyDescent="0.25">
      <c r="A7174"/>
    </row>
    <row r="7175" spans="1:1" ht="12.6" x14ac:dyDescent="0.25">
      <c r="A7175"/>
    </row>
    <row r="7176" spans="1:1" ht="12.6" x14ac:dyDescent="0.25">
      <c r="A7176"/>
    </row>
    <row r="7177" spans="1:1" ht="12.6" x14ac:dyDescent="0.25">
      <c r="A7177"/>
    </row>
    <row r="7178" spans="1:1" ht="12.6" x14ac:dyDescent="0.25">
      <c r="A7178"/>
    </row>
    <row r="7179" spans="1:1" ht="12.6" x14ac:dyDescent="0.25">
      <c r="A7179"/>
    </row>
    <row r="7180" spans="1:1" ht="12.6" x14ac:dyDescent="0.25">
      <c r="A7180"/>
    </row>
    <row r="7181" spans="1:1" ht="12.6" x14ac:dyDescent="0.25">
      <c r="A7181"/>
    </row>
    <row r="7182" spans="1:1" ht="12.6" x14ac:dyDescent="0.25">
      <c r="A7182"/>
    </row>
    <row r="7183" spans="1:1" ht="12.6" x14ac:dyDescent="0.25">
      <c r="A7183"/>
    </row>
    <row r="7184" spans="1:1" ht="12.6" x14ac:dyDescent="0.25">
      <c r="A7184"/>
    </row>
    <row r="7185" spans="1:1" ht="12.6" x14ac:dyDescent="0.25">
      <c r="A7185"/>
    </row>
    <row r="7186" spans="1:1" ht="12.6" x14ac:dyDescent="0.25">
      <c r="A7186"/>
    </row>
    <row r="7187" spans="1:1" ht="12.6" x14ac:dyDescent="0.25">
      <c r="A7187"/>
    </row>
    <row r="7188" spans="1:1" ht="12.6" x14ac:dyDescent="0.25">
      <c r="A7188"/>
    </row>
    <row r="7189" spans="1:1" ht="12.6" x14ac:dyDescent="0.25">
      <c r="A7189"/>
    </row>
    <row r="7190" spans="1:1" ht="12.6" x14ac:dyDescent="0.25">
      <c r="A7190"/>
    </row>
    <row r="7191" spans="1:1" ht="12.6" x14ac:dyDescent="0.25">
      <c r="A7191"/>
    </row>
    <row r="7192" spans="1:1" ht="12.6" x14ac:dyDescent="0.25">
      <c r="A7192"/>
    </row>
    <row r="7193" spans="1:1" ht="12.6" x14ac:dyDescent="0.25">
      <c r="A7193"/>
    </row>
    <row r="7194" spans="1:1" ht="12.6" x14ac:dyDescent="0.25">
      <c r="A7194"/>
    </row>
    <row r="7195" spans="1:1" ht="12.6" x14ac:dyDescent="0.25">
      <c r="A7195"/>
    </row>
    <row r="7196" spans="1:1" ht="12.6" x14ac:dyDescent="0.25">
      <c r="A7196"/>
    </row>
    <row r="7197" spans="1:1" ht="12.6" x14ac:dyDescent="0.25">
      <c r="A7197"/>
    </row>
    <row r="7198" spans="1:1" ht="12.6" x14ac:dyDescent="0.25">
      <c r="A7198"/>
    </row>
    <row r="7199" spans="1:1" ht="12.6" x14ac:dyDescent="0.25">
      <c r="A7199"/>
    </row>
    <row r="7200" spans="1:1" ht="12.6" x14ac:dyDescent="0.25">
      <c r="A7200"/>
    </row>
    <row r="7201" spans="1:1" ht="12.6" x14ac:dyDescent="0.25">
      <c r="A7201"/>
    </row>
    <row r="7202" spans="1:1" ht="12.6" x14ac:dyDescent="0.25">
      <c r="A7202"/>
    </row>
    <row r="7203" spans="1:1" ht="12.6" x14ac:dyDescent="0.25">
      <c r="A7203"/>
    </row>
    <row r="7204" spans="1:1" ht="12.6" x14ac:dyDescent="0.25">
      <c r="A7204"/>
    </row>
    <row r="7205" spans="1:1" ht="12.6" x14ac:dyDescent="0.25">
      <c r="A7205"/>
    </row>
    <row r="7206" spans="1:1" ht="12.6" x14ac:dyDescent="0.25">
      <c r="A7206"/>
    </row>
    <row r="7207" spans="1:1" ht="12.6" x14ac:dyDescent="0.25">
      <c r="A7207"/>
    </row>
    <row r="7208" spans="1:1" ht="12.6" x14ac:dyDescent="0.25">
      <c r="A7208"/>
    </row>
    <row r="7209" spans="1:1" ht="12.6" x14ac:dyDescent="0.25">
      <c r="A7209"/>
    </row>
    <row r="7210" spans="1:1" ht="12.6" x14ac:dyDescent="0.25">
      <c r="A7210"/>
    </row>
    <row r="7211" spans="1:1" ht="12.6" x14ac:dyDescent="0.25">
      <c r="A7211"/>
    </row>
    <row r="7212" spans="1:1" ht="12.6" x14ac:dyDescent="0.25">
      <c r="A7212"/>
    </row>
    <row r="7213" spans="1:1" ht="12.6" x14ac:dyDescent="0.25">
      <c r="A7213"/>
    </row>
    <row r="7214" spans="1:1" ht="12.6" x14ac:dyDescent="0.25">
      <c r="A7214"/>
    </row>
    <row r="7215" spans="1:1" ht="12.6" x14ac:dyDescent="0.25">
      <c r="A7215"/>
    </row>
    <row r="7216" spans="1:1" ht="12.6" x14ac:dyDescent="0.25">
      <c r="A7216"/>
    </row>
    <row r="7217" spans="1:1" ht="12.6" x14ac:dyDescent="0.25">
      <c r="A7217"/>
    </row>
    <row r="7218" spans="1:1" ht="12.6" x14ac:dyDescent="0.25">
      <c r="A7218"/>
    </row>
    <row r="7219" spans="1:1" ht="12.6" x14ac:dyDescent="0.25">
      <c r="A7219"/>
    </row>
    <row r="7220" spans="1:1" ht="12.6" x14ac:dyDescent="0.25">
      <c r="A7220"/>
    </row>
    <row r="7221" spans="1:1" ht="12.6" x14ac:dyDescent="0.25">
      <c r="A7221"/>
    </row>
    <row r="7222" spans="1:1" ht="12.6" x14ac:dyDescent="0.25">
      <c r="A7222"/>
    </row>
    <row r="7223" spans="1:1" ht="12.6" x14ac:dyDescent="0.25">
      <c r="A7223"/>
    </row>
    <row r="7224" spans="1:1" ht="12.6" x14ac:dyDescent="0.25">
      <c r="A7224"/>
    </row>
    <row r="7225" spans="1:1" ht="12.6" x14ac:dyDescent="0.25">
      <c r="A7225"/>
    </row>
    <row r="7226" spans="1:1" ht="12.6" x14ac:dyDescent="0.25">
      <c r="A7226"/>
    </row>
    <row r="7227" spans="1:1" ht="12.6" x14ac:dyDescent="0.25">
      <c r="A7227"/>
    </row>
    <row r="7228" spans="1:1" ht="12.6" x14ac:dyDescent="0.25">
      <c r="A7228"/>
    </row>
    <row r="7229" spans="1:1" ht="12.6" x14ac:dyDescent="0.25">
      <c r="A7229"/>
    </row>
    <row r="7230" spans="1:1" ht="12.6" x14ac:dyDescent="0.25">
      <c r="A7230"/>
    </row>
    <row r="7231" spans="1:1" ht="12.6" x14ac:dyDescent="0.25">
      <c r="A7231"/>
    </row>
    <row r="7232" spans="1:1" ht="12.6" x14ac:dyDescent="0.25">
      <c r="A7232"/>
    </row>
    <row r="7233" spans="1:1" ht="12.6" x14ac:dyDescent="0.25">
      <c r="A7233"/>
    </row>
    <row r="7234" spans="1:1" ht="12.6" x14ac:dyDescent="0.25">
      <c r="A7234"/>
    </row>
    <row r="7235" spans="1:1" ht="12.6" x14ac:dyDescent="0.25">
      <c r="A7235"/>
    </row>
    <row r="7236" spans="1:1" ht="12.6" x14ac:dyDescent="0.25">
      <c r="A7236"/>
    </row>
    <row r="7237" spans="1:1" ht="12.6" x14ac:dyDescent="0.25">
      <c r="A7237"/>
    </row>
    <row r="7238" spans="1:1" ht="12.6" x14ac:dyDescent="0.25">
      <c r="A7238"/>
    </row>
    <row r="7239" spans="1:1" ht="12.6" x14ac:dyDescent="0.25">
      <c r="A7239"/>
    </row>
    <row r="7240" spans="1:1" ht="12.6" x14ac:dyDescent="0.25">
      <c r="A7240"/>
    </row>
    <row r="7241" spans="1:1" ht="12.6" x14ac:dyDescent="0.25">
      <c r="A7241"/>
    </row>
    <row r="7242" spans="1:1" ht="12.6" x14ac:dyDescent="0.25">
      <c r="A7242"/>
    </row>
    <row r="7243" spans="1:1" ht="12.6" x14ac:dyDescent="0.25">
      <c r="A7243"/>
    </row>
    <row r="7244" spans="1:1" ht="12.6" x14ac:dyDescent="0.25">
      <c r="A7244"/>
    </row>
    <row r="7245" spans="1:1" ht="12.6" x14ac:dyDescent="0.25">
      <c r="A7245"/>
    </row>
    <row r="7246" spans="1:1" ht="12.6" x14ac:dyDescent="0.25">
      <c r="A7246"/>
    </row>
    <row r="7247" spans="1:1" ht="12.6" x14ac:dyDescent="0.25">
      <c r="A7247"/>
    </row>
    <row r="7248" spans="1:1" ht="12.6" x14ac:dyDescent="0.25">
      <c r="A7248"/>
    </row>
    <row r="7249" spans="1:1" ht="12.6" x14ac:dyDescent="0.25">
      <c r="A7249"/>
    </row>
    <row r="7250" spans="1:1" ht="12.6" x14ac:dyDescent="0.25">
      <c r="A7250"/>
    </row>
    <row r="7251" spans="1:1" ht="12.6" x14ac:dyDescent="0.25">
      <c r="A7251"/>
    </row>
    <row r="7252" spans="1:1" ht="12.6" x14ac:dyDescent="0.25">
      <c r="A7252"/>
    </row>
    <row r="7253" spans="1:1" ht="12.6" x14ac:dyDescent="0.25">
      <c r="A7253"/>
    </row>
    <row r="7254" spans="1:1" ht="12.6" x14ac:dyDescent="0.25">
      <c r="A7254"/>
    </row>
    <row r="7255" spans="1:1" ht="12.6" x14ac:dyDescent="0.25">
      <c r="A7255"/>
    </row>
    <row r="7256" spans="1:1" ht="12.6" x14ac:dyDescent="0.25">
      <c r="A7256"/>
    </row>
    <row r="7257" spans="1:1" ht="12.6" x14ac:dyDescent="0.25">
      <c r="A7257"/>
    </row>
    <row r="7258" spans="1:1" ht="12.6" x14ac:dyDescent="0.25">
      <c r="A7258"/>
    </row>
    <row r="7259" spans="1:1" ht="12.6" x14ac:dyDescent="0.25">
      <c r="A7259"/>
    </row>
    <row r="7260" spans="1:1" ht="12.6" x14ac:dyDescent="0.25">
      <c r="A7260"/>
    </row>
    <row r="7261" spans="1:1" ht="12.6" x14ac:dyDescent="0.25">
      <c r="A7261"/>
    </row>
    <row r="7262" spans="1:1" ht="12.6" x14ac:dyDescent="0.25">
      <c r="A7262"/>
    </row>
    <row r="7263" spans="1:1" ht="12.6" x14ac:dyDescent="0.25">
      <c r="A7263"/>
    </row>
    <row r="7264" spans="1:1" ht="12.6" x14ac:dyDescent="0.25">
      <c r="A7264"/>
    </row>
    <row r="7265" spans="1:1" ht="12.6" x14ac:dyDescent="0.25">
      <c r="A7265"/>
    </row>
    <row r="7266" spans="1:1" ht="12.6" x14ac:dyDescent="0.25">
      <c r="A7266"/>
    </row>
    <row r="7267" spans="1:1" ht="12.6" x14ac:dyDescent="0.25">
      <c r="A7267"/>
    </row>
    <row r="7268" spans="1:1" ht="12.6" x14ac:dyDescent="0.25">
      <c r="A7268"/>
    </row>
    <row r="7269" spans="1:1" ht="12.6" x14ac:dyDescent="0.25">
      <c r="A7269"/>
    </row>
    <row r="7270" spans="1:1" ht="12.6" x14ac:dyDescent="0.25">
      <c r="A7270"/>
    </row>
    <row r="7271" spans="1:1" ht="12.6" x14ac:dyDescent="0.25">
      <c r="A7271"/>
    </row>
    <row r="7272" spans="1:1" ht="12.6" x14ac:dyDescent="0.25">
      <c r="A7272"/>
    </row>
    <row r="7273" spans="1:1" ht="12.6" x14ac:dyDescent="0.25">
      <c r="A7273"/>
    </row>
    <row r="7274" spans="1:1" ht="12.6" x14ac:dyDescent="0.25">
      <c r="A7274"/>
    </row>
    <row r="7275" spans="1:1" ht="12.6" x14ac:dyDescent="0.25">
      <c r="A7275"/>
    </row>
    <row r="7276" spans="1:1" ht="12.6" x14ac:dyDescent="0.25">
      <c r="A7276"/>
    </row>
    <row r="7277" spans="1:1" ht="12.6" x14ac:dyDescent="0.25">
      <c r="A7277"/>
    </row>
    <row r="7278" spans="1:1" ht="12.6" x14ac:dyDescent="0.25">
      <c r="A7278"/>
    </row>
    <row r="7279" spans="1:1" ht="12.6" x14ac:dyDescent="0.25">
      <c r="A7279"/>
    </row>
    <row r="7280" spans="1:1" ht="12.6" x14ac:dyDescent="0.25">
      <c r="A7280"/>
    </row>
    <row r="7281" spans="1:1" ht="12.6" x14ac:dyDescent="0.25">
      <c r="A7281"/>
    </row>
    <row r="7282" spans="1:1" ht="12.6" x14ac:dyDescent="0.25">
      <c r="A7282"/>
    </row>
    <row r="7283" spans="1:1" ht="12.6" x14ac:dyDescent="0.25">
      <c r="A7283"/>
    </row>
    <row r="7284" spans="1:1" ht="12.6" x14ac:dyDescent="0.25">
      <c r="A7284"/>
    </row>
    <row r="7285" spans="1:1" ht="12.6" x14ac:dyDescent="0.25">
      <c r="A7285"/>
    </row>
    <row r="7286" spans="1:1" ht="12.6" x14ac:dyDescent="0.25">
      <c r="A7286"/>
    </row>
    <row r="7287" spans="1:1" ht="12.6" x14ac:dyDescent="0.25">
      <c r="A7287"/>
    </row>
    <row r="7288" spans="1:1" ht="12.6" x14ac:dyDescent="0.25">
      <c r="A7288"/>
    </row>
    <row r="7289" spans="1:1" ht="12.6" x14ac:dyDescent="0.25">
      <c r="A7289"/>
    </row>
    <row r="7290" spans="1:1" ht="12.6" x14ac:dyDescent="0.25">
      <c r="A7290"/>
    </row>
    <row r="7291" spans="1:1" ht="12.6" x14ac:dyDescent="0.25">
      <c r="A7291"/>
    </row>
    <row r="7292" spans="1:1" ht="12.6" x14ac:dyDescent="0.25">
      <c r="A7292"/>
    </row>
    <row r="7293" spans="1:1" ht="12.6" x14ac:dyDescent="0.25">
      <c r="A7293"/>
    </row>
    <row r="7294" spans="1:1" ht="12.6" x14ac:dyDescent="0.25">
      <c r="A7294"/>
    </row>
    <row r="7295" spans="1:1" ht="12.6" x14ac:dyDescent="0.25">
      <c r="A7295"/>
    </row>
    <row r="7296" spans="1:1" ht="12.6" x14ac:dyDescent="0.25">
      <c r="A7296"/>
    </row>
    <row r="7297" spans="1:1" ht="12.6" x14ac:dyDescent="0.25">
      <c r="A7297"/>
    </row>
    <row r="7298" spans="1:1" ht="12.6" x14ac:dyDescent="0.25">
      <c r="A7298"/>
    </row>
    <row r="7299" spans="1:1" ht="12.6" x14ac:dyDescent="0.25">
      <c r="A7299"/>
    </row>
    <row r="7300" spans="1:1" ht="12.6" x14ac:dyDescent="0.25">
      <c r="A7300"/>
    </row>
    <row r="7301" spans="1:1" ht="12.6" x14ac:dyDescent="0.25">
      <c r="A7301"/>
    </row>
    <row r="7302" spans="1:1" ht="12.6" x14ac:dyDescent="0.25">
      <c r="A7302"/>
    </row>
    <row r="7303" spans="1:1" ht="12.6" x14ac:dyDescent="0.25">
      <c r="A7303"/>
    </row>
    <row r="7304" spans="1:1" ht="12.6" x14ac:dyDescent="0.25">
      <c r="A7304"/>
    </row>
    <row r="7305" spans="1:1" ht="12.6" x14ac:dyDescent="0.25">
      <c r="A7305"/>
    </row>
    <row r="7306" spans="1:1" ht="12.6" x14ac:dyDescent="0.25">
      <c r="A7306"/>
    </row>
    <row r="7307" spans="1:1" ht="12.6" x14ac:dyDescent="0.25">
      <c r="A7307"/>
    </row>
    <row r="7308" spans="1:1" ht="12.6" x14ac:dyDescent="0.25">
      <c r="A7308"/>
    </row>
    <row r="7309" spans="1:1" ht="12.6" x14ac:dyDescent="0.25">
      <c r="A7309"/>
    </row>
    <row r="7310" spans="1:1" ht="12.6" x14ac:dyDescent="0.25">
      <c r="A7310"/>
    </row>
    <row r="7311" spans="1:1" ht="12.6" x14ac:dyDescent="0.25">
      <c r="A7311"/>
    </row>
    <row r="7312" spans="1:1" ht="12.6" x14ac:dyDescent="0.25">
      <c r="A7312"/>
    </row>
    <row r="7313" spans="1:1" ht="12.6" x14ac:dyDescent="0.25">
      <c r="A7313"/>
    </row>
    <row r="7314" spans="1:1" ht="12.6" x14ac:dyDescent="0.25">
      <c r="A7314"/>
    </row>
    <row r="7315" spans="1:1" ht="12.6" x14ac:dyDescent="0.25">
      <c r="A7315"/>
    </row>
    <row r="7316" spans="1:1" ht="12.6" x14ac:dyDescent="0.25">
      <c r="A7316"/>
    </row>
    <row r="7317" spans="1:1" ht="12.6" x14ac:dyDescent="0.25">
      <c r="A7317"/>
    </row>
    <row r="7318" spans="1:1" ht="12.6" x14ac:dyDescent="0.25">
      <c r="A7318"/>
    </row>
    <row r="7319" spans="1:1" ht="12.6" x14ac:dyDescent="0.25">
      <c r="A7319"/>
    </row>
    <row r="7320" spans="1:1" ht="12.6" x14ac:dyDescent="0.25">
      <c r="A7320"/>
    </row>
    <row r="7321" spans="1:1" ht="12.6" x14ac:dyDescent="0.25">
      <c r="A7321"/>
    </row>
    <row r="7322" spans="1:1" ht="12.6" x14ac:dyDescent="0.25">
      <c r="A7322"/>
    </row>
    <row r="7323" spans="1:1" ht="12.6" x14ac:dyDescent="0.25">
      <c r="A7323"/>
    </row>
    <row r="7324" spans="1:1" ht="12.6" x14ac:dyDescent="0.25">
      <c r="A7324"/>
    </row>
    <row r="7325" spans="1:1" ht="12.6" x14ac:dyDescent="0.25">
      <c r="A7325"/>
    </row>
    <row r="7326" spans="1:1" ht="12.6" x14ac:dyDescent="0.25">
      <c r="A7326"/>
    </row>
    <row r="7327" spans="1:1" ht="12.6" x14ac:dyDescent="0.25">
      <c r="A7327"/>
    </row>
    <row r="7328" spans="1:1" ht="12.6" x14ac:dyDescent="0.25">
      <c r="A7328"/>
    </row>
    <row r="7329" spans="1:1" ht="12.6" x14ac:dyDescent="0.25">
      <c r="A7329"/>
    </row>
    <row r="7330" spans="1:1" ht="12.6" x14ac:dyDescent="0.25">
      <c r="A7330"/>
    </row>
    <row r="7331" spans="1:1" ht="12.6" x14ac:dyDescent="0.25">
      <c r="A7331"/>
    </row>
    <row r="7332" spans="1:1" ht="12.6" x14ac:dyDescent="0.25">
      <c r="A7332"/>
    </row>
    <row r="7333" spans="1:1" ht="12.6" x14ac:dyDescent="0.25">
      <c r="A7333"/>
    </row>
    <row r="7334" spans="1:1" ht="12.6" x14ac:dyDescent="0.25">
      <c r="A7334"/>
    </row>
    <row r="7335" spans="1:1" ht="12.6" x14ac:dyDescent="0.25">
      <c r="A7335"/>
    </row>
    <row r="7336" spans="1:1" ht="12.6" x14ac:dyDescent="0.25">
      <c r="A7336"/>
    </row>
    <row r="7337" spans="1:1" ht="12.6" x14ac:dyDescent="0.25">
      <c r="A7337"/>
    </row>
    <row r="7338" spans="1:1" ht="12.6" x14ac:dyDescent="0.25">
      <c r="A7338"/>
    </row>
    <row r="7339" spans="1:1" ht="12.6" x14ac:dyDescent="0.25">
      <c r="A7339"/>
    </row>
    <row r="7340" spans="1:1" ht="12.6" x14ac:dyDescent="0.25">
      <c r="A7340"/>
    </row>
    <row r="7341" spans="1:1" ht="12.6" x14ac:dyDescent="0.25">
      <c r="A7341"/>
    </row>
    <row r="7342" spans="1:1" ht="12.6" x14ac:dyDescent="0.25">
      <c r="A7342"/>
    </row>
    <row r="7343" spans="1:1" ht="12.6" x14ac:dyDescent="0.25">
      <c r="A7343"/>
    </row>
    <row r="7344" spans="1:1" ht="12.6" x14ac:dyDescent="0.25">
      <c r="A7344"/>
    </row>
    <row r="7345" spans="1:1" ht="12.6" x14ac:dyDescent="0.25">
      <c r="A7345"/>
    </row>
    <row r="7346" spans="1:1" ht="12.6" x14ac:dyDescent="0.25">
      <c r="A7346"/>
    </row>
    <row r="7347" spans="1:1" ht="12.6" x14ac:dyDescent="0.25">
      <c r="A7347"/>
    </row>
    <row r="7348" spans="1:1" ht="12.6" x14ac:dyDescent="0.25">
      <c r="A7348"/>
    </row>
    <row r="7349" spans="1:1" ht="12.6" x14ac:dyDescent="0.25">
      <c r="A7349"/>
    </row>
    <row r="7350" spans="1:1" ht="12.6" x14ac:dyDescent="0.25">
      <c r="A7350"/>
    </row>
    <row r="7351" spans="1:1" ht="12.6" x14ac:dyDescent="0.25">
      <c r="A7351"/>
    </row>
    <row r="7352" spans="1:1" ht="12.6" x14ac:dyDescent="0.25">
      <c r="A7352"/>
    </row>
    <row r="7353" spans="1:1" ht="12.6" x14ac:dyDescent="0.25">
      <c r="A7353"/>
    </row>
    <row r="7354" spans="1:1" ht="12.6" x14ac:dyDescent="0.25">
      <c r="A7354"/>
    </row>
    <row r="7355" spans="1:1" ht="12.6" x14ac:dyDescent="0.25">
      <c r="A7355"/>
    </row>
    <row r="7356" spans="1:1" ht="12.6" x14ac:dyDescent="0.25">
      <c r="A7356"/>
    </row>
    <row r="7357" spans="1:1" ht="12.6" x14ac:dyDescent="0.25">
      <c r="A7357"/>
    </row>
    <row r="7358" spans="1:1" ht="12.6" x14ac:dyDescent="0.25">
      <c r="A7358"/>
    </row>
    <row r="7359" spans="1:1" ht="12.6" x14ac:dyDescent="0.25">
      <c r="A7359"/>
    </row>
    <row r="7360" spans="1:1" ht="12.6" x14ac:dyDescent="0.25">
      <c r="A7360"/>
    </row>
    <row r="7361" spans="1:1" ht="12.6" x14ac:dyDescent="0.25">
      <c r="A7361"/>
    </row>
    <row r="7362" spans="1:1" ht="12.6" x14ac:dyDescent="0.25">
      <c r="A7362"/>
    </row>
    <row r="7363" spans="1:1" ht="12.6" x14ac:dyDescent="0.25">
      <c r="A7363"/>
    </row>
    <row r="7364" spans="1:1" ht="12.6" x14ac:dyDescent="0.25">
      <c r="A7364"/>
    </row>
    <row r="7365" spans="1:1" ht="12.6" x14ac:dyDescent="0.25">
      <c r="A7365"/>
    </row>
    <row r="7366" spans="1:1" ht="12.6" x14ac:dyDescent="0.25">
      <c r="A7366"/>
    </row>
    <row r="7367" spans="1:1" ht="12.6" x14ac:dyDescent="0.25">
      <c r="A7367"/>
    </row>
    <row r="7368" spans="1:1" ht="12.6" x14ac:dyDescent="0.25">
      <c r="A7368"/>
    </row>
    <row r="7369" spans="1:1" ht="12.6" x14ac:dyDescent="0.25">
      <c r="A7369"/>
    </row>
    <row r="7370" spans="1:1" ht="12.6" x14ac:dyDescent="0.25">
      <c r="A7370"/>
    </row>
    <row r="7371" spans="1:1" ht="12.6" x14ac:dyDescent="0.25">
      <c r="A7371"/>
    </row>
    <row r="7372" spans="1:1" ht="12.6" x14ac:dyDescent="0.25">
      <c r="A7372"/>
    </row>
    <row r="7373" spans="1:1" ht="12.6" x14ac:dyDescent="0.25">
      <c r="A7373"/>
    </row>
    <row r="7374" spans="1:1" ht="12.6" x14ac:dyDescent="0.25">
      <c r="A7374"/>
    </row>
    <row r="7375" spans="1:1" ht="12.6" x14ac:dyDescent="0.25">
      <c r="A7375"/>
    </row>
    <row r="7376" spans="1:1" ht="12.6" x14ac:dyDescent="0.25">
      <c r="A7376"/>
    </row>
    <row r="7377" spans="1:1" ht="12.6" x14ac:dyDescent="0.25">
      <c r="A7377"/>
    </row>
    <row r="7378" spans="1:1" ht="12.6" x14ac:dyDescent="0.25">
      <c r="A7378"/>
    </row>
    <row r="7379" spans="1:1" ht="12.6" x14ac:dyDescent="0.25">
      <c r="A7379"/>
    </row>
    <row r="7380" spans="1:1" ht="12.6" x14ac:dyDescent="0.25">
      <c r="A7380"/>
    </row>
    <row r="7381" spans="1:1" ht="12.6" x14ac:dyDescent="0.25">
      <c r="A7381"/>
    </row>
    <row r="7382" spans="1:1" ht="12.6" x14ac:dyDescent="0.25">
      <c r="A7382"/>
    </row>
    <row r="7383" spans="1:1" ht="12.6" x14ac:dyDescent="0.25">
      <c r="A7383"/>
    </row>
    <row r="7384" spans="1:1" ht="12.6" x14ac:dyDescent="0.25">
      <c r="A7384"/>
    </row>
    <row r="7385" spans="1:1" ht="12.6" x14ac:dyDescent="0.25">
      <c r="A7385"/>
    </row>
    <row r="7386" spans="1:1" ht="12.6" x14ac:dyDescent="0.25">
      <c r="A7386"/>
    </row>
    <row r="7387" spans="1:1" ht="12.6" x14ac:dyDescent="0.25">
      <c r="A7387"/>
    </row>
    <row r="7388" spans="1:1" ht="12.6" x14ac:dyDescent="0.25">
      <c r="A7388"/>
    </row>
    <row r="7389" spans="1:1" ht="12.6" x14ac:dyDescent="0.25">
      <c r="A7389"/>
    </row>
    <row r="7390" spans="1:1" ht="12.6" x14ac:dyDescent="0.25">
      <c r="A7390"/>
    </row>
    <row r="7391" spans="1:1" ht="12.6" x14ac:dyDescent="0.25">
      <c r="A7391"/>
    </row>
    <row r="7392" spans="1:1" ht="12.6" x14ac:dyDescent="0.25">
      <c r="A7392"/>
    </row>
    <row r="7393" spans="1:1" ht="12.6" x14ac:dyDescent="0.25">
      <c r="A7393"/>
    </row>
    <row r="7394" spans="1:1" ht="12.6" x14ac:dyDescent="0.25">
      <c r="A7394"/>
    </row>
    <row r="7395" spans="1:1" ht="12.6" x14ac:dyDescent="0.25">
      <c r="A7395"/>
    </row>
    <row r="7396" spans="1:1" ht="12.6" x14ac:dyDescent="0.25">
      <c r="A7396"/>
    </row>
    <row r="7397" spans="1:1" ht="12.6" x14ac:dyDescent="0.25">
      <c r="A7397"/>
    </row>
    <row r="7398" spans="1:1" ht="12.6" x14ac:dyDescent="0.25">
      <c r="A7398"/>
    </row>
    <row r="7399" spans="1:1" ht="12.6" x14ac:dyDescent="0.25">
      <c r="A7399"/>
    </row>
    <row r="7400" spans="1:1" ht="12.6" x14ac:dyDescent="0.25">
      <c r="A7400"/>
    </row>
    <row r="7401" spans="1:1" ht="12.6" x14ac:dyDescent="0.25">
      <c r="A7401"/>
    </row>
    <row r="7402" spans="1:1" ht="12.6" x14ac:dyDescent="0.25">
      <c r="A7402"/>
    </row>
    <row r="7403" spans="1:1" ht="12.6" x14ac:dyDescent="0.25">
      <c r="A7403"/>
    </row>
    <row r="7404" spans="1:1" ht="12.6" x14ac:dyDescent="0.25">
      <c r="A7404"/>
    </row>
    <row r="7405" spans="1:1" ht="12.6" x14ac:dyDescent="0.25">
      <c r="A7405"/>
    </row>
    <row r="7406" spans="1:1" ht="12.6" x14ac:dyDescent="0.25">
      <c r="A7406"/>
    </row>
    <row r="7407" spans="1:1" ht="12.6" x14ac:dyDescent="0.25">
      <c r="A7407"/>
    </row>
    <row r="7408" spans="1:1" ht="12.6" x14ac:dyDescent="0.25">
      <c r="A7408"/>
    </row>
    <row r="7409" spans="1:1" ht="12.6" x14ac:dyDescent="0.25">
      <c r="A7409"/>
    </row>
    <row r="7410" spans="1:1" ht="12.6" x14ac:dyDescent="0.25">
      <c r="A7410"/>
    </row>
    <row r="7411" spans="1:1" ht="12.6" x14ac:dyDescent="0.25">
      <c r="A7411"/>
    </row>
    <row r="7412" spans="1:1" ht="12.6" x14ac:dyDescent="0.25">
      <c r="A7412"/>
    </row>
    <row r="7413" spans="1:1" ht="12.6" x14ac:dyDescent="0.25">
      <c r="A7413"/>
    </row>
    <row r="7414" spans="1:1" ht="12.6" x14ac:dyDescent="0.25">
      <c r="A7414"/>
    </row>
    <row r="7415" spans="1:1" ht="12.6" x14ac:dyDescent="0.25">
      <c r="A7415"/>
    </row>
    <row r="7416" spans="1:1" ht="12.6" x14ac:dyDescent="0.25">
      <c r="A7416"/>
    </row>
    <row r="7417" spans="1:1" ht="12.6" x14ac:dyDescent="0.25">
      <c r="A7417"/>
    </row>
    <row r="7418" spans="1:1" ht="12.6" x14ac:dyDescent="0.25">
      <c r="A7418"/>
    </row>
    <row r="7419" spans="1:1" ht="12.6" x14ac:dyDescent="0.25">
      <c r="A7419"/>
    </row>
    <row r="7420" spans="1:1" ht="12.6" x14ac:dyDescent="0.25">
      <c r="A7420"/>
    </row>
    <row r="7421" spans="1:1" ht="12.6" x14ac:dyDescent="0.25">
      <c r="A7421"/>
    </row>
    <row r="7422" spans="1:1" ht="12.6" x14ac:dyDescent="0.25">
      <c r="A7422"/>
    </row>
    <row r="7423" spans="1:1" ht="12.6" x14ac:dyDescent="0.25">
      <c r="A7423"/>
    </row>
    <row r="7424" spans="1:1" ht="12.6" x14ac:dyDescent="0.25">
      <c r="A7424"/>
    </row>
    <row r="7425" spans="1:1" ht="12.6" x14ac:dyDescent="0.25">
      <c r="A7425"/>
    </row>
    <row r="7426" spans="1:1" ht="12.6" x14ac:dyDescent="0.25">
      <c r="A7426"/>
    </row>
    <row r="7427" spans="1:1" ht="12.6" x14ac:dyDescent="0.25">
      <c r="A7427"/>
    </row>
    <row r="7428" spans="1:1" ht="12.6" x14ac:dyDescent="0.25">
      <c r="A7428"/>
    </row>
    <row r="7429" spans="1:1" ht="12.6" x14ac:dyDescent="0.25">
      <c r="A7429"/>
    </row>
    <row r="7430" spans="1:1" ht="12.6" x14ac:dyDescent="0.25">
      <c r="A7430"/>
    </row>
    <row r="7431" spans="1:1" ht="12.6" x14ac:dyDescent="0.25">
      <c r="A7431"/>
    </row>
    <row r="7432" spans="1:1" ht="12.6" x14ac:dyDescent="0.25">
      <c r="A7432"/>
    </row>
    <row r="7433" spans="1:1" ht="12.6" x14ac:dyDescent="0.25">
      <c r="A7433"/>
    </row>
    <row r="7434" spans="1:1" ht="12.6" x14ac:dyDescent="0.25">
      <c r="A7434"/>
    </row>
    <row r="7435" spans="1:1" ht="12.6" x14ac:dyDescent="0.25">
      <c r="A7435"/>
    </row>
    <row r="7436" spans="1:1" ht="12.6" x14ac:dyDescent="0.25">
      <c r="A7436"/>
    </row>
    <row r="7437" spans="1:1" ht="12.6" x14ac:dyDescent="0.25">
      <c r="A7437"/>
    </row>
    <row r="7438" spans="1:1" ht="12.6" x14ac:dyDescent="0.25">
      <c r="A7438"/>
    </row>
    <row r="7439" spans="1:1" ht="12.6" x14ac:dyDescent="0.25">
      <c r="A7439"/>
    </row>
    <row r="7440" spans="1:1" ht="12.6" x14ac:dyDescent="0.25">
      <c r="A7440"/>
    </row>
    <row r="7441" spans="1:1" ht="12.6" x14ac:dyDescent="0.25">
      <c r="A7441"/>
    </row>
    <row r="7442" spans="1:1" ht="12.6" x14ac:dyDescent="0.25">
      <c r="A7442"/>
    </row>
    <row r="7443" spans="1:1" ht="12.6" x14ac:dyDescent="0.25">
      <c r="A7443"/>
    </row>
    <row r="7444" spans="1:1" ht="12.6" x14ac:dyDescent="0.25">
      <c r="A7444"/>
    </row>
    <row r="7445" spans="1:1" ht="12.6" x14ac:dyDescent="0.25">
      <c r="A7445"/>
    </row>
    <row r="7446" spans="1:1" ht="12.6" x14ac:dyDescent="0.25">
      <c r="A7446"/>
    </row>
    <row r="7447" spans="1:1" ht="12.6" x14ac:dyDescent="0.25">
      <c r="A7447"/>
    </row>
    <row r="7448" spans="1:1" ht="12.6" x14ac:dyDescent="0.25">
      <c r="A7448"/>
    </row>
    <row r="7449" spans="1:1" ht="12.6" x14ac:dyDescent="0.25">
      <c r="A7449"/>
    </row>
    <row r="7450" spans="1:1" ht="12.6" x14ac:dyDescent="0.25">
      <c r="A7450"/>
    </row>
    <row r="7451" spans="1:1" ht="12.6" x14ac:dyDescent="0.25">
      <c r="A7451"/>
    </row>
    <row r="7452" spans="1:1" ht="12.6" x14ac:dyDescent="0.25">
      <c r="A7452"/>
    </row>
    <row r="7453" spans="1:1" ht="12.6" x14ac:dyDescent="0.25">
      <c r="A7453"/>
    </row>
    <row r="7454" spans="1:1" ht="12.6" x14ac:dyDescent="0.25">
      <c r="A7454"/>
    </row>
    <row r="7455" spans="1:1" ht="12.6" x14ac:dyDescent="0.25">
      <c r="A7455"/>
    </row>
    <row r="7456" spans="1:1" ht="12.6" x14ac:dyDescent="0.25">
      <c r="A7456"/>
    </row>
    <row r="7457" spans="1:1" ht="12.6" x14ac:dyDescent="0.25">
      <c r="A7457"/>
    </row>
    <row r="7458" spans="1:1" ht="12.6" x14ac:dyDescent="0.25">
      <c r="A7458"/>
    </row>
    <row r="7459" spans="1:1" ht="12.6" x14ac:dyDescent="0.25">
      <c r="A7459"/>
    </row>
    <row r="7460" spans="1:1" ht="12.6" x14ac:dyDescent="0.25">
      <c r="A7460"/>
    </row>
    <row r="7461" spans="1:1" ht="12.6" x14ac:dyDescent="0.25">
      <c r="A7461"/>
    </row>
    <row r="7462" spans="1:1" ht="12.6" x14ac:dyDescent="0.25">
      <c r="A7462"/>
    </row>
    <row r="7463" spans="1:1" ht="12.6" x14ac:dyDescent="0.25">
      <c r="A7463"/>
    </row>
    <row r="7464" spans="1:1" ht="12.6" x14ac:dyDescent="0.25">
      <c r="A7464"/>
    </row>
    <row r="7465" spans="1:1" ht="12.6" x14ac:dyDescent="0.25">
      <c r="A7465"/>
    </row>
    <row r="7466" spans="1:1" ht="12.6" x14ac:dyDescent="0.25">
      <c r="A7466"/>
    </row>
    <row r="7467" spans="1:1" ht="12.6" x14ac:dyDescent="0.25">
      <c r="A7467"/>
    </row>
    <row r="7468" spans="1:1" ht="12.6" x14ac:dyDescent="0.25">
      <c r="A7468"/>
    </row>
    <row r="7469" spans="1:1" ht="12.6" x14ac:dyDescent="0.25">
      <c r="A7469"/>
    </row>
    <row r="7470" spans="1:1" ht="12.6" x14ac:dyDescent="0.25">
      <c r="A7470"/>
    </row>
    <row r="7471" spans="1:1" ht="12.6" x14ac:dyDescent="0.25">
      <c r="A7471"/>
    </row>
    <row r="7472" spans="1:1" ht="12.6" x14ac:dyDescent="0.25">
      <c r="A7472"/>
    </row>
    <row r="7473" spans="1:1" ht="12.6" x14ac:dyDescent="0.25">
      <c r="A7473"/>
    </row>
    <row r="7474" spans="1:1" ht="12.6" x14ac:dyDescent="0.25">
      <c r="A7474"/>
    </row>
    <row r="7475" spans="1:1" ht="12.6" x14ac:dyDescent="0.25">
      <c r="A7475"/>
    </row>
    <row r="7476" spans="1:1" ht="12.6" x14ac:dyDescent="0.25">
      <c r="A7476"/>
    </row>
    <row r="7477" spans="1:1" ht="12.6" x14ac:dyDescent="0.25">
      <c r="A7477"/>
    </row>
    <row r="7478" spans="1:1" ht="12.6" x14ac:dyDescent="0.25">
      <c r="A7478"/>
    </row>
    <row r="7479" spans="1:1" ht="12.6" x14ac:dyDescent="0.25">
      <c r="A7479"/>
    </row>
    <row r="7480" spans="1:1" ht="12.6" x14ac:dyDescent="0.25">
      <c r="A7480"/>
    </row>
    <row r="7481" spans="1:1" ht="12.6" x14ac:dyDescent="0.25">
      <c r="A7481"/>
    </row>
    <row r="7482" spans="1:1" ht="12.6" x14ac:dyDescent="0.25">
      <c r="A7482"/>
    </row>
    <row r="7483" spans="1:1" ht="12.6" x14ac:dyDescent="0.25">
      <c r="A7483"/>
    </row>
    <row r="7484" spans="1:1" ht="12.6" x14ac:dyDescent="0.25">
      <c r="A7484"/>
    </row>
    <row r="7485" spans="1:1" ht="12.6" x14ac:dyDescent="0.25">
      <c r="A7485"/>
    </row>
    <row r="7486" spans="1:1" ht="12.6" x14ac:dyDescent="0.25">
      <c r="A7486"/>
    </row>
    <row r="7487" spans="1:1" ht="12.6" x14ac:dyDescent="0.25">
      <c r="A7487"/>
    </row>
    <row r="7488" spans="1:1" ht="12.6" x14ac:dyDescent="0.25">
      <c r="A7488"/>
    </row>
    <row r="7489" spans="1:1" ht="12.6" x14ac:dyDescent="0.25">
      <c r="A7489"/>
    </row>
    <row r="7490" spans="1:1" ht="12.6" x14ac:dyDescent="0.25">
      <c r="A7490"/>
    </row>
    <row r="7491" spans="1:1" ht="12.6" x14ac:dyDescent="0.25">
      <c r="A7491"/>
    </row>
    <row r="7492" spans="1:1" ht="12.6" x14ac:dyDescent="0.25">
      <c r="A7492"/>
    </row>
    <row r="7493" spans="1:1" ht="12.6" x14ac:dyDescent="0.25">
      <c r="A7493"/>
    </row>
    <row r="7494" spans="1:1" ht="12.6" x14ac:dyDescent="0.25">
      <c r="A7494"/>
    </row>
    <row r="7495" spans="1:1" ht="12.6" x14ac:dyDescent="0.25">
      <c r="A7495"/>
    </row>
    <row r="7496" spans="1:1" ht="12.6" x14ac:dyDescent="0.25">
      <c r="A7496"/>
    </row>
    <row r="7497" spans="1:1" ht="12.6" x14ac:dyDescent="0.25">
      <c r="A7497"/>
    </row>
    <row r="7498" spans="1:1" ht="12.6" x14ac:dyDescent="0.25">
      <c r="A7498"/>
    </row>
    <row r="7499" spans="1:1" ht="12.6" x14ac:dyDescent="0.25">
      <c r="A7499"/>
    </row>
    <row r="7500" spans="1:1" ht="12.6" x14ac:dyDescent="0.25">
      <c r="A7500"/>
    </row>
    <row r="7501" spans="1:1" ht="12.6" x14ac:dyDescent="0.25">
      <c r="A7501"/>
    </row>
    <row r="7502" spans="1:1" ht="12.6" x14ac:dyDescent="0.25">
      <c r="A7502"/>
    </row>
    <row r="7503" spans="1:1" ht="12.6" x14ac:dyDescent="0.25">
      <c r="A7503"/>
    </row>
    <row r="7504" spans="1:1" ht="12.6" x14ac:dyDescent="0.25">
      <c r="A7504"/>
    </row>
    <row r="7505" spans="1:1" ht="12.6" x14ac:dyDescent="0.25">
      <c r="A7505"/>
    </row>
    <row r="7506" spans="1:1" ht="12.6" x14ac:dyDescent="0.25">
      <c r="A7506"/>
    </row>
    <row r="7507" spans="1:1" ht="12.6" x14ac:dyDescent="0.25">
      <c r="A7507"/>
    </row>
    <row r="7508" spans="1:1" ht="12.6" x14ac:dyDescent="0.25">
      <c r="A7508"/>
    </row>
    <row r="7509" spans="1:1" ht="12.6" x14ac:dyDescent="0.25">
      <c r="A7509"/>
    </row>
    <row r="7510" spans="1:1" ht="12.6" x14ac:dyDescent="0.25">
      <c r="A7510"/>
    </row>
    <row r="7511" spans="1:1" ht="12.6" x14ac:dyDescent="0.25">
      <c r="A7511"/>
    </row>
    <row r="7512" spans="1:1" ht="12.6" x14ac:dyDescent="0.25">
      <c r="A7512"/>
    </row>
    <row r="7513" spans="1:1" ht="12.6" x14ac:dyDescent="0.25">
      <c r="A7513"/>
    </row>
    <row r="7514" spans="1:1" ht="12.6" x14ac:dyDescent="0.25">
      <c r="A7514"/>
    </row>
    <row r="7515" spans="1:1" ht="12.6" x14ac:dyDescent="0.25">
      <c r="A7515"/>
    </row>
    <row r="7516" spans="1:1" ht="12.6" x14ac:dyDescent="0.25">
      <c r="A7516"/>
    </row>
    <row r="7517" spans="1:1" ht="12.6" x14ac:dyDescent="0.25">
      <c r="A7517"/>
    </row>
    <row r="7518" spans="1:1" ht="12.6" x14ac:dyDescent="0.25">
      <c r="A7518"/>
    </row>
    <row r="7519" spans="1:1" ht="12.6" x14ac:dyDescent="0.25">
      <c r="A7519"/>
    </row>
    <row r="7520" spans="1:1" ht="12.6" x14ac:dyDescent="0.25">
      <c r="A7520"/>
    </row>
    <row r="7521" spans="1:1" ht="12.6" x14ac:dyDescent="0.25">
      <c r="A7521"/>
    </row>
    <row r="7522" spans="1:1" ht="12.6" x14ac:dyDescent="0.25">
      <c r="A7522"/>
    </row>
    <row r="7523" spans="1:1" ht="12.6" x14ac:dyDescent="0.25">
      <c r="A7523"/>
    </row>
    <row r="7524" spans="1:1" ht="12.6" x14ac:dyDescent="0.25">
      <c r="A7524"/>
    </row>
    <row r="7525" spans="1:1" ht="12.6" x14ac:dyDescent="0.25">
      <c r="A7525"/>
    </row>
    <row r="7526" spans="1:1" ht="12.6" x14ac:dyDescent="0.25">
      <c r="A7526"/>
    </row>
    <row r="7527" spans="1:1" ht="12.6" x14ac:dyDescent="0.25">
      <c r="A7527"/>
    </row>
    <row r="7528" spans="1:1" ht="12.6" x14ac:dyDescent="0.25">
      <c r="A7528"/>
    </row>
    <row r="7529" spans="1:1" ht="12.6" x14ac:dyDescent="0.25">
      <c r="A7529"/>
    </row>
    <row r="7530" spans="1:1" ht="12.6" x14ac:dyDescent="0.25">
      <c r="A7530"/>
    </row>
    <row r="7531" spans="1:1" ht="12.6" x14ac:dyDescent="0.25">
      <c r="A7531"/>
    </row>
    <row r="7532" spans="1:1" ht="12.6" x14ac:dyDescent="0.25">
      <c r="A7532"/>
    </row>
    <row r="7533" spans="1:1" ht="12.6" x14ac:dyDescent="0.25">
      <c r="A7533"/>
    </row>
    <row r="7534" spans="1:1" ht="12.6" x14ac:dyDescent="0.25">
      <c r="A7534"/>
    </row>
    <row r="7535" spans="1:1" ht="12.6" x14ac:dyDescent="0.25">
      <c r="A7535"/>
    </row>
    <row r="7536" spans="1:1" ht="12.6" x14ac:dyDescent="0.25">
      <c r="A7536"/>
    </row>
    <row r="7537" spans="1:1" ht="12.6" x14ac:dyDescent="0.25">
      <c r="A7537"/>
    </row>
    <row r="7538" spans="1:1" ht="12.6" x14ac:dyDescent="0.25">
      <c r="A7538"/>
    </row>
    <row r="7539" spans="1:1" ht="12.6" x14ac:dyDescent="0.25">
      <c r="A7539"/>
    </row>
    <row r="7540" spans="1:1" ht="12.6" x14ac:dyDescent="0.25">
      <c r="A7540"/>
    </row>
    <row r="7541" spans="1:1" ht="12.6" x14ac:dyDescent="0.25">
      <c r="A7541"/>
    </row>
    <row r="7542" spans="1:1" ht="12.6" x14ac:dyDescent="0.25">
      <c r="A7542"/>
    </row>
    <row r="7543" spans="1:1" ht="12.6" x14ac:dyDescent="0.25">
      <c r="A7543"/>
    </row>
    <row r="7544" spans="1:1" ht="12.6" x14ac:dyDescent="0.25">
      <c r="A7544"/>
    </row>
    <row r="7545" spans="1:1" ht="12.6" x14ac:dyDescent="0.25">
      <c r="A7545"/>
    </row>
    <row r="7546" spans="1:1" ht="12.6" x14ac:dyDescent="0.25">
      <c r="A7546"/>
    </row>
    <row r="7547" spans="1:1" ht="12.6" x14ac:dyDescent="0.25">
      <c r="A7547"/>
    </row>
    <row r="7548" spans="1:1" ht="12.6" x14ac:dyDescent="0.25">
      <c r="A7548"/>
    </row>
    <row r="7549" spans="1:1" ht="12.6" x14ac:dyDescent="0.25">
      <c r="A7549"/>
    </row>
    <row r="7550" spans="1:1" ht="12.6" x14ac:dyDescent="0.25">
      <c r="A7550"/>
    </row>
    <row r="7551" spans="1:1" ht="12.6" x14ac:dyDescent="0.25">
      <c r="A7551"/>
    </row>
    <row r="7552" spans="1:1" ht="12.6" x14ac:dyDescent="0.25">
      <c r="A7552"/>
    </row>
    <row r="7553" spans="1:1" ht="12.6" x14ac:dyDescent="0.25">
      <c r="A7553"/>
    </row>
    <row r="7554" spans="1:1" ht="12.6" x14ac:dyDescent="0.25">
      <c r="A7554"/>
    </row>
    <row r="7555" spans="1:1" ht="12.6" x14ac:dyDescent="0.25">
      <c r="A7555"/>
    </row>
    <row r="7556" spans="1:1" ht="12.6" x14ac:dyDescent="0.25">
      <c r="A7556"/>
    </row>
    <row r="7557" spans="1:1" ht="12.6" x14ac:dyDescent="0.25">
      <c r="A7557"/>
    </row>
    <row r="7558" spans="1:1" ht="12.6" x14ac:dyDescent="0.25">
      <c r="A7558"/>
    </row>
    <row r="7559" spans="1:1" ht="12.6" x14ac:dyDescent="0.25">
      <c r="A7559"/>
    </row>
    <row r="7560" spans="1:1" ht="12.6" x14ac:dyDescent="0.25">
      <c r="A7560"/>
    </row>
    <row r="7561" spans="1:1" ht="12.6" x14ac:dyDescent="0.25">
      <c r="A7561"/>
    </row>
    <row r="7562" spans="1:1" ht="12.6" x14ac:dyDescent="0.25">
      <c r="A7562"/>
    </row>
    <row r="7563" spans="1:1" ht="12.6" x14ac:dyDescent="0.25">
      <c r="A7563"/>
    </row>
    <row r="7564" spans="1:1" ht="12.6" x14ac:dyDescent="0.25">
      <c r="A7564"/>
    </row>
    <row r="7565" spans="1:1" ht="12.6" x14ac:dyDescent="0.25">
      <c r="A7565"/>
    </row>
    <row r="7566" spans="1:1" ht="12.6" x14ac:dyDescent="0.25">
      <c r="A7566"/>
    </row>
    <row r="7567" spans="1:1" ht="12.6" x14ac:dyDescent="0.25">
      <c r="A7567"/>
    </row>
    <row r="7568" spans="1:1" ht="12.6" x14ac:dyDescent="0.25">
      <c r="A7568"/>
    </row>
    <row r="7569" spans="1:1" ht="12.6" x14ac:dyDescent="0.25">
      <c r="A7569"/>
    </row>
    <row r="7570" spans="1:1" ht="12.6" x14ac:dyDescent="0.25">
      <c r="A7570"/>
    </row>
    <row r="7571" spans="1:1" ht="12.6" x14ac:dyDescent="0.25">
      <c r="A7571"/>
    </row>
    <row r="7572" spans="1:1" ht="12.6" x14ac:dyDescent="0.25">
      <c r="A7572"/>
    </row>
    <row r="7573" spans="1:1" ht="12.6" x14ac:dyDescent="0.25">
      <c r="A7573"/>
    </row>
    <row r="7574" spans="1:1" ht="12.6" x14ac:dyDescent="0.25">
      <c r="A7574"/>
    </row>
    <row r="7575" spans="1:1" ht="12.6" x14ac:dyDescent="0.25">
      <c r="A7575"/>
    </row>
    <row r="7576" spans="1:1" ht="12.6" x14ac:dyDescent="0.25">
      <c r="A7576"/>
    </row>
    <row r="7577" spans="1:1" ht="12.6" x14ac:dyDescent="0.25">
      <c r="A7577"/>
    </row>
    <row r="7578" spans="1:1" ht="12.6" x14ac:dyDescent="0.25">
      <c r="A7578"/>
    </row>
    <row r="7579" spans="1:1" ht="12.6" x14ac:dyDescent="0.25">
      <c r="A7579"/>
    </row>
    <row r="7580" spans="1:1" ht="12.6" x14ac:dyDescent="0.25">
      <c r="A7580"/>
    </row>
    <row r="7581" spans="1:1" ht="12.6" x14ac:dyDescent="0.25">
      <c r="A7581"/>
    </row>
    <row r="7582" spans="1:1" ht="12.6" x14ac:dyDescent="0.25">
      <c r="A7582"/>
    </row>
    <row r="7583" spans="1:1" ht="12.6" x14ac:dyDescent="0.25">
      <c r="A7583"/>
    </row>
    <row r="7584" spans="1:1" ht="12.6" x14ac:dyDescent="0.25">
      <c r="A7584"/>
    </row>
    <row r="7585" spans="1:1" ht="12.6" x14ac:dyDescent="0.25">
      <c r="A7585"/>
    </row>
    <row r="7586" spans="1:1" ht="12.6" x14ac:dyDescent="0.25">
      <c r="A7586"/>
    </row>
    <row r="7587" spans="1:1" ht="12.6" x14ac:dyDescent="0.25">
      <c r="A7587"/>
    </row>
    <row r="7588" spans="1:1" ht="12.6" x14ac:dyDescent="0.25">
      <c r="A7588"/>
    </row>
    <row r="7589" spans="1:1" ht="12.6" x14ac:dyDescent="0.25">
      <c r="A7589"/>
    </row>
    <row r="7590" spans="1:1" ht="12.6" x14ac:dyDescent="0.25">
      <c r="A7590"/>
    </row>
    <row r="7591" spans="1:1" ht="12.6" x14ac:dyDescent="0.25">
      <c r="A7591"/>
    </row>
    <row r="7592" spans="1:1" ht="12.6" x14ac:dyDescent="0.25">
      <c r="A7592"/>
    </row>
    <row r="7593" spans="1:1" ht="12.6" x14ac:dyDescent="0.25">
      <c r="A7593"/>
    </row>
    <row r="7594" spans="1:1" ht="12.6" x14ac:dyDescent="0.25">
      <c r="A7594"/>
    </row>
    <row r="7595" spans="1:1" ht="12.6" x14ac:dyDescent="0.25">
      <c r="A7595"/>
    </row>
    <row r="7596" spans="1:1" ht="12.6" x14ac:dyDescent="0.25">
      <c r="A7596"/>
    </row>
    <row r="7597" spans="1:1" ht="12.6" x14ac:dyDescent="0.25">
      <c r="A7597"/>
    </row>
    <row r="7598" spans="1:1" ht="12.6" x14ac:dyDescent="0.25">
      <c r="A7598"/>
    </row>
    <row r="7599" spans="1:1" ht="12.6" x14ac:dyDescent="0.25">
      <c r="A7599"/>
    </row>
    <row r="7600" spans="1:1" ht="12.6" x14ac:dyDescent="0.25">
      <c r="A7600"/>
    </row>
    <row r="7601" spans="1:1" ht="12.6" x14ac:dyDescent="0.25">
      <c r="A7601"/>
    </row>
    <row r="7602" spans="1:1" ht="12.6" x14ac:dyDescent="0.25">
      <c r="A7602"/>
    </row>
    <row r="7603" spans="1:1" ht="12.6" x14ac:dyDescent="0.25">
      <c r="A7603"/>
    </row>
    <row r="7604" spans="1:1" ht="12.6" x14ac:dyDescent="0.25">
      <c r="A7604"/>
    </row>
    <row r="7605" spans="1:1" ht="12.6" x14ac:dyDescent="0.25">
      <c r="A7605"/>
    </row>
    <row r="7606" spans="1:1" ht="12.6" x14ac:dyDescent="0.25">
      <c r="A7606"/>
    </row>
    <row r="7607" spans="1:1" ht="12.6" x14ac:dyDescent="0.25">
      <c r="A7607"/>
    </row>
    <row r="7608" spans="1:1" ht="12.6" x14ac:dyDescent="0.25">
      <c r="A7608"/>
    </row>
    <row r="7609" spans="1:1" ht="12.6" x14ac:dyDescent="0.25">
      <c r="A7609"/>
    </row>
    <row r="7610" spans="1:1" ht="12.6" x14ac:dyDescent="0.25">
      <c r="A7610"/>
    </row>
    <row r="7611" spans="1:1" ht="12.6" x14ac:dyDescent="0.25">
      <c r="A7611"/>
    </row>
    <row r="7612" spans="1:1" ht="12.6" x14ac:dyDescent="0.25">
      <c r="A7612"/>
    </row>
    <row r="7613" spans="1:1" ht="12.6" x14ac:dyDescent="0.25">
      <c r="A7613"/>
    </row>
    <row r="7614" spans="1:1" ht="12.6" x14ac:dyDescent="0.25">
      <c r="A7614"/>
    </row>
    <row r="7615" spans="1:1" ht="12.6" x14ac:dyDescent="0.25">
      <c r="A7615"/>
    </row>
    <row r="7616" spans="1:1" ht="12.6" x14ac:dyDescent="0.25">
      <c r="A7616"/>
    </row>
    <row r="7617" spans="1:1" ht="12.6" x14ac:dyDescent="0.25">
      <c r="A7617"/>
    </row>
    <row r="7618" spans="1:1" ht="12.6" x14ac:dyDescent="0.25">
      <c r="A7618"/>
    </row>
    <row r="7619" spans="1:1" ht="12.6" x14ac:dyDescent="0.25">
      <c r="A7619"/>
    </row>
    <row r="7620" spans="1:1" ht="12.6" x14ac:dyDescent="0.25">
      <c r="A7620"/>
    </row>
    <row r="7621" spans="1:1" ht="12.6" x14ac:dyDescent="0.25">
      <c r="A7621"/>
    </row>
    <row r="7622" spans="1:1" ht="12.6" x14ac:dyDescent="0.25">
      <c r="A7622"/>
    </row>
    <row r="7623" spans="1:1" ht="12.6" x14ac:dyDescent="0.25">
      <c r="A7623"/>
    </row>
    <row r="7624" spans="1:1" ht="12.6" x14ac:dyDescent="0.25">
      <c r="A7624"/>
    </row>
    <row r="7625" spans="1:1" ht="12.6" x14ac:dyDescent="0.25">
      <c r="A7625"/>
    </row>
    <row r="7626" spans="1:1" ht="12.6" x14ac:dyDescent="0.25">
      <c r="A7626"/>
    </row>
    <row r="7627" spans="1:1" ht="12.6" x14ac:dyDescent="0.25">
      <c r="A7627"/>
    </row>
    <row r="7628" spans="1:1" ht="12.6" x14ac:dyDescent="0.25">
      <c r="A7628"/>
    </row>
    <row r="7629" spans="1:1" ht="12.6" x14ac:dyDescent="0.25">
      <c r="A7629"/>
    </row>
    <row r="7630" spans="1:1" ht="12.6" x14ac:dyDescent="0.25">
      <c r="A7630"/>
    </row>
    <row r="7631" spans="1:1" ht="12.6" x14ac:dyDescent="0.25">
      <c r="A7631"/>
    </row>
    <row r="7632" spans="1:1" ht="12.6" x14ac:dyDescent="0.25">
      <c r="A7632"/>
    </row>
    <row r="7633" spans="1:1" ht="12.6" x14ac:dyDescent="0.25">
      <c r="A7633"/>
    </row>
    <row r="7634" spans="1:1" ht="12.6" x14ac:dyDescent="0.25">
      <c r="A7634"/>
    </row>
    <row r="7635" spans="1:1" ht="12.6" x14ac:dyDescent="0.25">
      <c r="A7635"/>
    </row>
    <row r="7636" spans="1:1" ht="12.6" x14ac:dyDescent="0.25">
      <c r="A7636"/>
    </row>
    <row r="7637" spans="1:1" ht="12.6" x14ac:dyDescent="0.25">
      <c r="A7637"/>
    </row>
    <row r="7638" spans="1:1" ht="12.6" x14ac:dyDescent="0.25">
      <c r="A7638"/>
    </row>
    <row r="7639" spans="1:1" ht="12.6" x14ac:dyDescent="0.25">
      <c r="A7639"/>
    </row>
    <row r="7640" spans="1:1" ht="12.6" x14ac:dyDescent="0.25">
      <c r="A7640"/>
    </row>
    <row r="7641" spans="1:1" ht="12.6" x14ac:dyDescent="0.25">
      <c r="A7641"/>
    </row>
    <row r="7642" spans="1:1" ht="12.6" x14ac:dyDescent="0.25">
      <c r="A7642"/>
    </row>
    <row r="7643" spans="1:1" ht="12.6" x14ac:dyDescent="0.25">
      <c r="A7643"/>
    </row>
    <row r="7644" spans="1:1" ht="12.6" x14ac:dyDescent="0.25">
      <c r="A7644"/>
    </row>
    <row r="7645" spans="1:1" ht="12.6" x14ac:dyDescent="0.25">
      <c r="A7645"/>
    </row>
    <row r="7646" spans="1:1" ht="12.6" x14ac:dyDescent="0.25">
      <c r="A7646"/>
    </row>
    <row r="7647" spans="1:1" ht="12.6" x14ac:dyDescent="0.25">
      <c r="A7647"/>
    </row>
    <row r="7648" spans="1:1" ht="12.6" x14ac:dyDescent="0.25">
      <c r="A7648"/>
    </row>
    <row r="7649" spans="1:1" ht="12.6" x14ac:dyDescent="0.25">
      <c r="A7649"/>
    </row>
    <row r="7650" spans="1:1" ht="12.6" x14ac:dyDescent="0.25">
      <c r="A7650"/>
    </row>
    <row r="7651" spans="1:1" ht="12.6" x14ac:dyDescent="0.25">
      <c r="A7651"/>
    </row>
    <row r="7652" spans="1:1" ht="12.6" x14ac:dyDescent="0.25">
      <c r="A7652"/>
    </row>
    <row r="7653" spans="1:1" ht="12.6" x14ac:dyDescent="0.25">
      <c r="A7653"/>
    </row>
    <row r="7654" spans="1:1" ht="12.6" x14ac:dyDescent="0.25">
      <c r="A7654"/>
    </row>
    <row r="7655" spans="1:1" ht="12.6" x14ac:dyDescent="0.25">
      <c r="A7655"/>
    </row>
    <row r="7656" spans="1:1" ht="12.6" x14ac:dyDescent="0.25">
      <c r="A7656"/>
    </row>
    <row r="7657" spans="1:1" ht="12.6" x14ac:dyDescent="0.25">
      <c r="A7657"/>
    </row>
    <row r="7658" spans="1:1" ht="12.6" x14ac:dyDescent="0.25">
      <c r="A7658"/>
    </row>
    <row r="7659" spans="1:1" ht="12.6" x14ac:dyDescent="0.25">
      <c r="A7659"/>
    </row>
    <row r="7660" spans="1:1" ht="12.6" x14ac:dyDescent="0.25">
      <c r="A7660"/>
    </row>
    <row r="7661" spans="1:1" ht="12.6" x14ac:dyDescent="0.25">
      <c r="A7661"/>
    </row>
    <row r="7662" spans="1:1" ht="12.6" x14ac:dyDescent="0.25">
      <c r="A7662"/>
    </row>
    <row r="7663" spans="1:1" ht="12.6" x14ac:dyDescent="0.25">
      <c r="A7663"/>
    </row>
    <row r="7664" spans="1:1" ht="12.6" x14ac:dyDescent="0.25">
      <c r="A7664"/>
    </row>
    <row r="7665" spans="1:1" ht="12.6" x14ac:dyDescent="0.25">
      <c r="A7665"/>
    </row>
    <row r="7666" spans="1:1" ht="12.6" x14ac:dyDescent="0.25">
      <c r="A7666"/>
    </row>
    <row r="7667" spans="1:1" ht="12.6" x14ac:dyDescent="0.25">
      <c r="A7667"/>
    </row>
    <row r="7668" spans="1:1" ht="12.6" x14ac:dyDescent="0.25">
      <c r="A7668"/>
    </row>
    <row r="7669" spans="1:1" ht="12.6" x14ac:dyDescent="0.25">
      <c r="A7669"/>
    </row>
    <row r="7670" spans="1:1" ht="12.6" x14ac:dyDescent="0.25">
      <c r="A7670"/>
    </row>
    <row r="7671" spans="1:1" ht="12.6" x14ac:dyDescent="0.25">
      <c r="A7671"/>
    </row>
    <row r="7672" spans="1:1" ht="12.6" x14ac:dyDescent="0.25">
      <c r="A7672"/>
    </row>
    <row r="7673" spans="1:1" ht="12.6" x14ac:dyDescent="0.25">
      <c r="A7673"/>
    </row>
    <row r="7674" spans="1:1" ht="12.6" x14ac:dyDescent="0.25">
      <c r="A7674"/>
    </row>
    <row r="7675" spans="1:1" ht="12.6" x14ac:dyDescent="0.25">
      <c r="A7675"/>
    </row>
    <row r="7676" spans="1:1" ht="12.6" x14ac:dyDescent="0.25">
      <c r="A7676"/>
    </row>
    <row r="7677" spans="1:1" ht="12.6" x14ac:dyDescent="0.25">
      <c r="A7677"/>
    </row>
    <row r="7678" spans="1:1" ht="12.6" x14ac:dyDescent="0.25">
      <c r="A7678"/>
    </row>
    <row r="7679" spans="1:1" ht="12.6" x14ac:dyDescent="0.25">
      <c r="A7679"/>
    </row>
    <row r="7680" spans="1:1" ht="12.6" x14ac:dyDescent="0.25">
      <c r="A7680"/>
    </row>
    <row r="7681" spans="1:1" ht="12.6" x14ac:dyDescent="0.25">
      <c r="A7681"/>
    </row>
    <row r="7682" spans="1:1" ht="12.6" x14ac:dyDescent="0.25">
      <c r="A7682"/>
    </row>
    <row r="7683" spans="1:1" ht="12.6" x14ac:dyDescent="0.25">
      <c r="A7683"/>
    </row>
    <row r="7684" spans="1:1" ht="12.6" x14ac:dyDescent="0.25">
      <c r="A7684"/>
    </row>
    <row r="7685" spans="1:1" ht="12.6" x14ac:dyDescent="0.25">
      <c r="A7685"/>
    </row>
    <row r="7686" spans="1:1" ht="12.6" x14ac:dyDescent="0.25">
      <c r="A7686"/>
    </row>
    <row r="7687" spans="1:1" ht="12.6" x14ac:dyDescent="0.25">
      <c r="A7687"/>
    </row>
    <row r="7688" spans="1:1" ht="12.6" x14ac:dyDescent="0.25">
      <c r="A7688"/>
    </row>
    <row r="7689" spans="1:1" ht="12.6" x14ac:dyDescent="0.25">
      <c r="A7689"/>
    </row>
    <row r="7690" spans="1:1" ht="12.6" x14ac:dyDescent="0.25">
      <c r="A7690"/>
    </row>
    <row r="7691" spans="1:1" ht="12.6" x14ac:dyDescent="0.25">
      <c r="A7691"/>
    </row>
    <row r="7692" spans="1:1" ht="12.6" x14ac:dyDescent="0.25">
      <c r="A7692"/>
    </row>
    <row r="7693" spans="1:1" ht="12.6" x14ac:dyDescent="0.25">
      <c r="A7693"/>
    </row>
    <row r="7694" spans="1:1" ht="12.6" x14ac:dyDescent="0.25">
      <c r="A7694"/>
    </row>
    <row r="7695" spans="1:1" ht="12.6" x14ac:dyDescent="0.25">
      <c r="A7695"/>
    </row>
    <row r="7696" spans="1:1" ht="12.6" x14ac:dyDescent="0.25">
      <c r="A7696"/>
    </row>
    <row r="7697" spans="1:1" ht="12.6" x14ac:dyDescent="0.25">
      <c r="A7697"/>
    </row>
    <row r="7698" spans="1:1" ht="12.6" x14ac:dyDescent="0.25">
      <c r="A7698"/>
    </row>
    <row r="7699" spans="1:1" ht="12.6" x14ac:dyDescent="0.25">
      <c r="A7699"/>
    </row>
    <row r="7700" spans="1:1" ht="12.6" x14ac:dyDescent="0.25">
      <c r="A7700"/>
    </row>
    <row r="7701" spans="1:1" ht="12.6" x14ac:dyDescent="0.25">
      <c r="A7701"/>
    </row>
    <row r="7702" spans="1:1" ht="12.6" x14ac:dyDescent="0.25">
      <c r="A7702"/>
    </row>
    <row r="7703" spans="1:1" ht="12.6" x14ac:dyDescent="0.25">
      <c r="A7703"/>
    </row>
    <row r="7704" spans="1:1" ht="12.6" x14ac:dyDescent="0.25">
      <c r="A7704"/>
    </row>
    <row r="7705" spans="1:1" ht="12.6" x14ac:dyDescent="0.25">
      <c r="A7705"/>
    </row>
    <row r="7706" spans="1:1" ht="12.6" x14ac:dyDescent="0.25">
      <c r="A7706"/>
    </row>
    <row r="7707" spans="1:1" ht="12.6" x14ac:dyDescent="0.25">
      <c r="A7707"/>
    </row>
    <row r="7708" spans="1:1" ht="12.6" x14ac:dyDescent="0.25">
      <c r="A7708"/>
    </row>
    <row r="7709" spans="1:1" ht="12.6" x14ac:dyDescent="0.25">
      <c r="A7709"/>
    </row>
    <row r="7710" spans="1:1" ht="12.6" x14ac:dyDescent="0.25">
      <c r="A7710"/>
    </row>
    <row r="7711" spans="1:1" ht="12.6" x14ac:dyDescent="0.25">
      <c r="A7711"/>
    </row>
    <row r="7712" spans="1:1" ht="12.6" x14ac:dyDescent="0.25">
      <c r="A7712"/>
    </row>
    <row r="7713" spans="1:1" ht="12.6" x14ac:dyDescent="0.25">
      <c r="A7713"/>
    </row>
    <row r="7714" spans="1:1" ht="12.6" x14ac:dyDescent="0.25">
      <c r="A7714"/>
    </row>
    <row r="7715" spans="1:1" ht="12.6" x14ac:dyDescent="0.25">
      <c r="A7715"/>
    </row>
    <row r="7716" spans="1:1" ht="12.6" x14ac:dyDescent="0.25">
      <c r="A7716"/>
    </row>
    <row r="7717" spans="1:1" ht="12.6" x14ac:dyDescent="0.25">
      <c r="A7717"/>
    </row>
    <row r="7718" spans="1:1" ht="12.6" x14ac:dyDescent="0.25">
      <c r="A7718"/>
    </row>
    <row r="7719" spans="1:1" ht="12.6" x14ac:dyDescent="0.25">
      <c r="A7719"/>
    </row>
    <row r="7720" spans="1:1" ht="12.6" x14ac:dyDescent="0.25">
      <c r="A7720"/>
    </row>
    <row r="7721" spans="1:1" ht="12.6" x14ac:dyDescent="0.25">
      <c r="A7721"/>
    </row>
    <row r="7722" spans="1:1" ht="12.6" x14ac:dyDescent="0.25">
      <c r="A7722"/>
    </row>
    <row r="7723" spans="1:1" ht="12.6" x14ac:dyDescent="0.25">
      <c r="A7723"/>
    </row>
    <row r="7724" spans="1:1" ht="12.6" x14ac:dyDescent="0.25">
      <c r="A7724"/>
    </row>
    <row r="7725" spans="1:1" ht="12.6" x14ac:dyDescent="0.25">
      <c r="A7725"/>
    </row>
    <row r="7726" spans="1:1" ht="12.6" x14ac:dyDescent="0.25">
      <c r="A7726"/>
    </row>
    <row r="7727" spans="1:1" ht="12.6" x14ac:dyDescent="0.25">
      <c r="A7727"/>
    </row>
    <row r="7728" spans="1:1" ht="12.6" x14ac:dyDescent="0.25">
      <c r="A7728"/>
    </row>
    <row r="7729" spans="1:1" ht="12.6" x14ac:dyDescent="0.25">
      <c r="A7729"/>
    </row>
    <row r="7730" spans="1:1" ht="12.6" x14ac:dyDescent="0.25">
      <c r="A7730"/>
    </row>
    <row r="7731" spans="1:1" ht="12.6" x14ac:dyDescent="0.25">
      <c r="A7731"/>
    </row>
    <row r="7732" spans="1:1" ht="12.6" x14ac:dyDescent="0.25">
      <c r="A7732"/>
    </row>
    <row r="7733" spans="1:1" ht="12.6" x14ac:dyDescent="0.25">
      <c r="A7733"/>
    </row>
    <row r="7734" spans="1:1" ht="12.6" x14ac:dyDescent="0.25">
      <c r="A7734"/>
    </row>
    <row r="7735" spans="1:1" ht="12.6" x14ac:dyDescent="0.25">
      <c r="A7735"/>
    </row>
    <row r="7736" spans="1:1" ht="12.6" x14ac:dyDescent="0.25">
      <c r="A7736"/>
    </row>
    <row r="7737" spans="1:1" ht="12.6" x14ac:dyDescent="0.25">
      <c r="A7737"/>
    </row>
    <row r="7738" spans="1:1" ht="12.6" x14ac:dyDescent="0.25">
      <c r="A7738"/>
    </row>
    <row r="7739" spans="1:1" ht="12.6" x14ac:dyDescent="0.25">
      <c r="A7739"/>
    </row>
    <row r="7740" spans="1:1" ht="12.6" x14ac:dyDescent="0.25">
      <c r="A7740"/>
    </row>
    <row r="7741" spans="1:1" ht="12.6" x14ac:dyDescent="0.25">
      <c r="A7741"/>
    </row>
    <row r="7742" spans="1:1" ht="12.6" x14ac:dyDescent="0.25">
      <c r="A7742"/>
    </row>
    <row r="7743" spans="1:1" ht="12.6" x14ac:dyDescent="0.25">
      <c r="A7743"/>
    </row>
    <row r="7744" spans="1:1" ht="12.6" x14ac:dyDescent="0.25">
      <c r="A7744"/>
    </row>
    <row r="7745" spans="1:1" ht="12.6" x14ac:dyDescent="0.25">
      <c r="A7745"/>
    </row>
    <row r="7746" spans="1:1" ht="12.6" x14ac:dyDescent="0.25">
      <c r="A7746"/>
    </row>
    <row r="7747" spans="1:1" ht="12.6" x14ac:dyDescent="0.25">
      <c r="A7747"/>
    </row>
    <row r="7748" spans="1:1" ht="12.6" x14ac:dyDescent="0.25">
      <c r="A7748"/>
    </row>
    <row r="7749" spans="1:1" ht="12.6" x14ac:dyDescent="0.25">
      <c r="A7749"/>
    </row>
    <row r="7750" spans="1:1" ht="12.6" x14ac:dyDescent="0.25">
      <c r="A7750"/>
    </row>
    <row r="7751" spans="1:1" ht="12.6" x14ac:dyDescent="0.25">
      <c r="A7751"/>
    </row>
    <row r="7752" spans="1:1" ht="12.6" x14ac:dyDescent="0.25">
      <c r="A7752"/>
    </row>
    <row r="7753" spans="1:1" ht="12.6" x14ac:dyDescent="0.25">
      <c r="A7753"/>
    </row>
    <row r="7754" spans="1:1" ht="12.6" x14ac:dyDescent="0.25">
      <c r="A7754"/>
    </row>
    <row r="7755" spans="1:1" ht="12.6" x14ac:dyDescent="0.25">
      <c r="A7755"/>
    </row>
    <row r="7756" spans="1:1" ht="12.6" x14ac:dyDescent="0.25">
      <c r="A7756"/>
    </row>
    <row r="7757" spans="1:1" ht="12.6" x14ac:dyDescent="0.25">
      <c r="A7757"/>
    </row>
    <row r="7758" spans="1:1" ht="12.6" x14ac:dyDescent="0.25">
      <c r="A7758"/>
    </row>
    <row r="7759" spans="1:1" ht="12.6" x14ac:dyDescent="0.25">
      <c r="A7759"/>
    </row>
    <row r="7760" spans="1:1" ht="12.6" x14ac:dyDescent="0.25">
      <c r="A7760"/>
    </row>
    <row r="7761" spans="1:1" ht="12.6" x14ac:dyDescent="0.25">
      <c r="A7761"/>
    </row>
    <row r="7762" spans="1:1" ht="12.6" x14ac:dyDescent="0.25">
      <c r="A7762"/>
    </row>
    <row r="7763" spans="1:1" ht="12.6" x14ac:dyDescent="0.25">
      <c r="A7763"/>
    </row>
    <row r="7764" spans="1:1" ht="12.6" x14ac:dyDescent="0.25">
      <c r="A7764"/>
    </row>
    <row r="7765" spans="1:1" ht="12.6" x14ac:dyDescent="0.25">
      <c r="A7765"/>
    </row>
    <row r="7766" spans="1:1" ht="12.6" x14ac:dyDescent="0.25">
      <c r="A7766"/>
    </row>
    <row r="7767" spans="1:1" ht="12.6" x14ac:dyDescent="0.25">
      <c r="A7767"/>
    </row>
    <row r="7768" spans="1:1" ht="12.6" x14ac:dyDescent="0.25">
      <c r="A7768"/>
    </row>
    <row r="7769" spans="1:1" ht="12.6" x14ac:dyDescent="0.25">
      <c r="A7769"/>
    </row>
    <row r="7770" spans="1:1" ht="12.6" x14ac:dyDescent="0.25">
      <c r="A7770"/>
    </row>
    <row r="7771" spans="1:1" ht="12.6" x14ac:dyDescent="0.25">
      <c r="A7771"/>
    </row>
    <row r="7772" spans="1:1" ht="12.6" x14ac:dyDescent="0.25">
      <c r="A7772"/>
    </row>
    <row r="7773" spans="1:1" ht="12.6" x14ac:dyDescent="0.25">
      <c r="A7773"/>
    </row>
    <row r="7774" spans="1:1" ht="12.6" x14ac:dyDescent="0.25">
      <c r="A7774"/>
    </row>
    <row r="7775" spans="1:1" ht="12.6" x14ac:dyDescent="0.25">
      <c r="A7775"/>
    </row>
    <row r="7776" spans="1:1" ht="12.6" x14ac:dyDescent="0.25">
      <c r="A7776"/>
    </row>
    <row r="7777" spans="1:1" ht="12.6" x14ac:dyDescent="0.25">
      <c r="A7777"/>
    </row>
    <row r="7778" spans="1:1" ht="12.6" x14ac:dyDescent="0.25">
      <c r="A7778"/>
    </row>
    <row r="7779" spans="1:1" ht="12.6" x14ac:dyDescent="0.25">
      <c r="A7779"/>
    </row>
    <row r="7780" spans="1:1" ht="12.6" x14ac:dyDescent="0.25">
      <c r="A7780"/>
    </row>
    <row r="7781" spans="1:1" ht="12.6" x14ac:dyDescent="0.25">
      <c r="A7781"/>
    </row>
    <row r="7782" spans="1:1" ht="12.6" x14ac:dyDescent="0.25">
      <c r="A7782"/>
    </row>
    <row r="7783" spans="1:1" ht="12.6" x14ac:dyDescent="0.25">
      <c r="A7783"/>
    </row>
    <row r="7784" spans="1:1" ht="12.6" x14ac:dyDescent="0.25">
      <c r="A7784"/>
    </row>
    <row r="7785" spans="1:1" ht="12.6" x14ac:dyDescent="0.25">
      <c r="A7785"/>
    </row>
    <row r="7786" spans="1:1" ht="12.6" x14ac:dyDescent="0.25">
      <c r="A7786"/>
    </row>
    <row r="7787" spans="1:1" ht="12.6" x14ac:dyDescent="0.25">
      <c r="A7787"/>
    </row>
    <row r="7788" spans="1:1" ht="12.6" x14ac:dyDescent="0.25">
      <c r="A7788"/>
    </row>
    <row r="7789" spans="1:1" ht="12.6" x14ac:dyDescent="0.25">
      <c r="A7789"/>
    </row>
    <row r="7790" spans="1:1" ht="12.6" x14ac:dyDescent="0.25">
      <c r="A7790"/>
    </row>
    <row r="7791" spans="1:1" ht="12.6" x14ac:dyDescent="0.25">
      <c r="A7791"/>
    </row>
    <row r="7792" spans="1:1" ht="12.6" x14ac:dyDescent="0.25">
      <c r="A7792"/>
    </row>
    <row r="7793" spans="1:1" ht="12.6" x14ac:dyDescent="0.25">
      <c r="A7793"/>
    </row>
    <row r="7794" spans="1:1" ht="12.6" x14ac:dyDescent="0.25">
      <c r="A7794"/>
    </row>
    <row r="7795" spans="1:1" ht="12.6" x14ac:dyDescent="0.25">
      <c r="A7795"/>
    </row>
    <row r="7796" spans="1:1" ht="12.6" x14ac:dyDescent="0.25">
      <c r="A7796"/>
    </row>
    <row r="7797" spans="1:1" ht="12.6" x14ac:dyDescent="0.25">
      <c r="A7797"/>
    </row>
    <row r="7798" spans="1:1" ht="12.6" x14ac:dyDescent="0.25">
      <c r="A7798"/>
    </row>
    <row r="7799" spans="1:1" ht="12.6" x14ac:dyDescent="0.25">
      <c r="A7799"/>
    </row>
    <row r="7800" spans="1:1" ht="12.6" x14ac:dyDescent="0.25">
      <c r="A7800"/>
    </row>
    <row r="7801" spans="1:1" ht="12.6" x14ac:dyDescent="0.25">
      <c r="A7801"/>
    </row>
    <row r="7802" spans="1:1" ht="12.6" x14ac:dyDescent="0.25">
      <c r="A7802"/>
    </row>
    <row r="7803" spans="1:1" ht="12.6" x14ac:dyDescent="0.25">
      <c r="A7803"/>
    </row>
    <row r="7804" spans="1:1" ht="12.6" x14ac:dyDescent="0.25">
      <c r="A7804"/>
    </row>
    <row r="7805" spans="1:1" ht="12.6" x14ac:dyDescent="0.25">
      <c r="A7805"/>
    </row>
    <row r="7806" spans="1:1" ht="12.6" x14ac:dyDescent="0.25">
      <c r="A7806"/>
    </row>
    <row r="7807" spans="1:1" ht="12.6" x14ac:dyDescent="0.25">
      <c r="A7807"/>
    </row>
    <row r="7808" spans="1:1" ht="12.6" x14ac:dyDescent="0.25">
      <c r="A7808"/>
    </row>
    <row r="7809" spans="1:1" ht="12.6" x14ac:dyDescent="0.25">
      <c r="A7809"/>
    </row>
    <row r="7810" spans="1:1" ht="12.6" x14ac:dyDescent="0.25">
      <c r="A7810"/>
    </row>
    <row r="7811" spans="1:1" ht="12.6" x14ac:dyDescent="0.25">
      <c r="A7811"/>
    </row>
    <row r="7812" spans="1:1" ht="12.6" x14ac:dyDescent="0.25">
      <c r="A7812"/>
    </row>
    <row r="7813" spans="1:1" ht="12.6" x14ac:dyDescent="0.25">
      <c r="A7813"/>
    </row>
    <row r="7814" spans="1:1" ht="12.6" x14ac:dyDescent="0.25">
      <c r="A7814"/>
    </row>
    <row r="7815" spans="1:1" ht="12.6" x14ac:dyDescent="0.25">
      <c r="A7815"/>
    </row>
    <row r="7816" spans="1:1" ht="12.6" x14ac:dyDescent="0.25">
      <c r="A7816"/>
    </row>
    <row r="7817" spans="1:1" ht="12.6" x14ac:dyDescent="0.25">
      <c r="A7817"/>
    </row>
    <row r="7818" spans="1:1" ht="12.6" x14ac:dyDescent="0.25">
      <c r="A7818"/>
    </row>
    <row r="7819" spans="1:1" ht="12.6" x14ac:dyDescent="0.25">
      <c r="A7819"/>
    </row>
    <row r="7820" spans="1:1" ht="12.6" x14ac:dyDescent="0.25">
      <c r="A7820"/>
    </row>
    <row r="7821" spans="1:1" ht="12.6" x14ac:dyDescent="0.25">
      <c r="A7821"/>
    </row>
    <row r="7822" spans="1:1" ht="12.6" x14ac:dyDescent="0.25">
      <c r="A7822"/>
    </row>
    <row r="7823" spans="1:1" ht="12.6" x14ac:dyDescent="0.25">
      <c r="A7823"/>
    </row>
    <row r="7824" spans="1:1" ht="12.6" x14ac:dyDescent="0.25">
      <c r="A7824"/>
    </row>
    <row r="7825" spans="1:1" ht="12.6" x14ac:dyDescent="0.25">
      <c r="A7825"/>
    </row>
    <row r="7826" spans="1:1" ht="12.6" x14ac:dyDescent="0.25">
      <c r="A7826"/>
    </row>
    <row r="7827" spans="1:1" ht="12.6" x14ac:dyDescent="0.25">
      <c r="A7827"/>
    </row>
    <row r="7828" spans="1:1" ht="12.6" x14ac:dyDescent="0.25">
      <c r="A7828"/>
    </row>
    <row r="7829" spans="1:1" ht="12.6" x14ac:dyDescent="0.25">
      <c r="A7829"/>
    </row>
    <row r="7830" spans="1:1" ht="12.6" x14ac:dyDescent="0.25">
      <c r="A7830"/>
    </row>
    <row r="7831" spans="1:1" ht="12.6" x14ac:dyDescent="0.25">
      <c r="A7831"/>
    </row>
    <row r="7832" spans="1:1" ht="12.6" x14ac:dyDescent="0.25">
      <c r="A7832"/>
    </row>
    <row r="7833" spans="1:1" ht="12.6" x14ac:dyDescent="0.25">
      <c r="A7833"/>
    </row>
    <row r="7834" spans="1:1" ht="12.6" x14ac:dyDescent="0.25">
      <c r="A7834"/>
    </row>
    <row r="7835" spans="1:1" ht="12.6" x14ac:dyDescent="0.25">
      <c r="A7835"/>
    </row>
    <row r="7836" spans="1:1" ht="12.6" x14ac:dyDescent="0.25">
      <c r="A7836"/>
    </row>
    <row r="7837" spans="1:1" ht="12.6" x14ac:dyDescent="0.25">
      <c r="A7837"/>
    </row>
    <row r="7838" spans="1:1" ht="12.6" x14ac:dyDescent="0.25">
      <c r="A7838"/>
    </row>
    <row r="7839" spans="1:1" ht="12.6" x14ac:dyDescent="0.25">
      <c r="A7839"/>
    </row>
    <row r="7840" spans="1:1" ht="12.6" x14ac:dyDescent="0.25">
      <c r="A7840"/>
    </row>
    <row r="7841" spans="1:1" ht="12.6" x14ac:dyDescent="0.25">
      <c r="A7841"/>
    </row>
    <row r="7842" spans="1:1" ht="12.6" x14ac:dyDescent="0.25">
      <c r="A7842"/>
    </row>
    <row r="7843" spans="1:1" ht="12.6" x14ac:dyDescent="0.25">
      <c r="A7843"/>
    </row>
    <row r="7844" spans="1:1" ht="12.6" x14ac:dyDescent="0.25">
      <c r="A7844"/>
    </row>
    <row r="7845" spans="1:1" ht="12.6" x14ac:dyDescent="0.25">
      <c r="A7845"/>
    </row>
    <row r="7846" spans="1:1" ht="12.6" x14ac:dyDescent="0.25">
      <c r="A7846"/>
    </row>
    <row r="7847" spans="1:1" ht="12.6" x14ac:dyDescent="0.25">
      <c r="A7847"/>
    </row>
    <row r="7848" spans="1:1" ht="12.6" x14ac:dyDescent="0.25">
      <c r="A7848"/>
    </row>
    <row r="7849" spans="1:1" ht="12.6" x14ac:dyDescent="0.25">
      <c r="A7849"/>
    </row>
    <row r="7850" spans="1:1" ht="12.6" x14ac:dyDescent="0.25">
      <c r="A7850"/>
    </row>
    <row r="7851" spans="1:1" ht="12.6" x14ac:dyDescent="0.25">
      <c r="A7851"/>
    </row>
    <row r="7852" spans="1:1" ht="12.6" x14ac:dyDescent="0.25">
      <c r="A7852"/>
    </row>
    <row r="7853" spans="1:1" ht="12.6" x14ac:dyDescent="0.25">
      <c r="A7853"/>
    </row>
    <row r="7854" spans="1:1" ht="12.6" x14ac:dyDescent="0.25">
      <c r="A7854"/>
    </row>
    <row r="7855" spans="1:1" ht="12.6" x14ac:dyDescent="0.25">
      <c r="A7855"/>
    </row>
    <row r="7856" spans="1:1" ht="12.6" x14ac:dyDescent="0.25">
      <c r="A7856"/>
    </row>
    <row r="7857" spans="1:1" ht="12.6" x14ac:dyDescent="0.25">
      <c r="A7857"/>
    </row>
    <row r="7858" spans="1:1" ht="12.6" x14ac:dyDescent="0.25">
      <c r="A7858"/>
    </row>
    <row r="7859" spans="1:1" ht="12.6" x14ac:dyDescent="0.25">
      <c r="A7859"/>
    </row>
    <row r="7860" spans="1:1" ht="12.6" x14ac:dyDescent="0.25">
      <c r="A7860"/>
    </row>
    <row r="7861" spans="1:1" ht="12.6" x14ac:dyDescent="0.25">
      <c r="A7861"/>
    </row>
    <row r="7862" spans="1:1" ht="12.6" x14ac:dyDescent="0.25">
      <c r="A7862"/>
    </row>
    <row r="7863" spans="1:1" ht="12.6" x14ac:dyDescent="0.25">
      <c r="A7863"/>
    </row>
    <row r="7864" spans="1:1" ht="12.6" x14ac:dyDescent="0.25">
      <c r="A7864"/>
    </row>
    <row r="7865" spans="1:1" ht="12.6" x14ac:dyDescent="0.25">
      <c r="A7865"/>
    </row>
    <row r="7866" spans="1:1" ht="12.6" x14ac:dyDescent="0.25">
      <c r="A7866"/>
    </row>
    <row r="7867" spans="1:1" ht="12.6" x14ac:dyDescent="0.25">
      <c r="A7867"/>
    </row>
    <row r="7868" spans="1:1" ht="12.6" x14ac:dyDescent="0.25">
      <c r="A7868"/>
    </row>
    <row r="7869" spans="1:1" ht="12.6" x14ac:dyDescent="0.25">
      <c r="A7869"/>
    </row>
    <row r="7870" spans="1:1" ht="12.6" x14ac:dyDescent="0.25">
      <c r="A7870"/>
    </row>
    <row r="7871" spans="1:1" ht="12.6" x14ac:dyDescent="0.25">
      <c r="A7871"/>
    </row>
    <row r="7872" spans="1:1" ht="12.6" x14ac:dyDescent="0.25">
      <c r="A7872"/>
    </row>
    <row r="7873" spans="1:1" ht="12.6" x14ac:dyDescent="0.25">
      <c r="A7873"/>
    </row>
    <row r="7874" spans="1:1" ht="12.6" x14ac:dyDescent="0.25">
      <c r="A7874"/>
    </row>
    <row r="7875" spans="1:1" ht="12.6" x14ac:dyDescent="0.25">
      <c r="A7875"/>
    </row>
    <row r="7876" spans="1:1" ht="12.6" x14ac:dyDescent="0.25">
      <c r="A7876"/>
    </row>
    <row r="7877" spans="1:1" ht="12.6" x14ac:dyDescent="0.25">
      <c r="A7877"/>
    </row>
    <row r="7878" spans="1:1" ht="12.6" x14ac:dyDescent="0.25">
      <c r="A7878"/>
    </row>
    <row r="7879" spans="1:1" ht="12.6" x14ac:dyDescent="0.25">
      <c r="A7879"/>
    </row>
    <row r="7880" spans="1:1" ht="12.6" x14ac:dyDescent="0.25">
      <c r="A7880"/>
    </row>
    <row r="7881" spans="1:1" ht="12.6" x14ac:dyDescent="0.25">
      <c r="A7881"/>
    </row>
    <row r="7882" spans="1:1" ht="12.6" x14ac:dyDescent="0.25">
      <c r="A7882"/>
    </row>
    <row r="7883" spans="1:1" ht="12.6" x14ac:dyDescent="0.25">
      <c r="A7883"/>
    </row>
    <row r="7884" spans="1:1" ht="12.6" x14ac:dyDescent="0.25">
      <c r="A7884"/>
    </row>
    <row r="7885" spans="1:1" ht="12.6" x14ac:dyDescent="0.25">
      <c r="A7885"/>
    </row>
    <row r="7886" spans="1:1" ht="12.6" x14ac:dyDescent="0.25">
      <c r="A7886"/>
    </row>
    <row r="7887" spans="1:1" ht="12.6" x14ac:dyDescent="0.25">
      <c r="A7887"/>
    </row>
    <row r="7888" spans="1:1" ht="12.6" x14ac:dyDescent="0.25">
      <c r="A7888"/>
    </row>
    <row r="7889" spans="1:1" ht="12.6" x14ac:dyDescent="0.25">
      <c r="A7889"/>
    </row>
    <row r="7890" spans="1:1" ht="12.6" x14ac:dyDescent="0.25">
      <c r="A7890"/>
    </row>
    <row r="7891" spans="1:1" ht="12.6" x14ac:dyDescent="0.25">
      <c r="A7891"/>
    </row>
    <row r="7892" spans="1:1" ht="12.6" x14ac:dyDescent="0.25">
      <c r="A7892"/>
    </row>
    <row r="7893" spans="1:1" ht="12.6" x14ac:dyDescent="0.25">
      <c r="A7893"/>
    </row>
    <row r="7894" spans="1:1" ht="12.6" x14ac:dyDescent="0.25">
      <c r="A7894"/>
    </row>
    <row r="7895" spans="1:1" ht="12.6" x14ac:dyDescent="0.25">
      <c r="A7895"/>
    </row>
    <row r="7896" spans="1:1" ht="12.6" x14ac:dyDescent="0.25">
      <c r="A7896"/>
    </row>
    <row r="7897" spans="1:1" ht="12.6" x14ac:dyDescent="0.25">
      <c r="A7897"/>
    </row>
    <row r="7898" spans="1:1" ht="12.6" x14ac:dyDescent="0.25">
      <c r="A7898"/>
    </row>
    <row r="7899" spans="1:1" ht="12.6" x14ac:dyDescent="0.25">
      <c r="A7899"/>
    </row>
    <row r="7900" spans="1:1" ht="12.6" x14ac:dyDescent="0.25">
      <c r="A7900"/>
    </row>
    <row r="7901" spans="1:1" ht="12.6" x14ac:dyDescent="0.25">
      <c r="A7901"/>
    </row>
    <row r="7902" spans="1:1" ht="12.6" x14ac:dyDescent="0.25">
      <c r="A7902"/>
    </row>
    <row r="7903" spans="1:1" ht="12.6" x14ac:dyDescent="0.25">
      <c r="A7903"/>
    </row>
    <row r="7904" spans="1:1" ht="12.6" x14ac:dyDescent="0.25">
      <c r="A7904"/>
    </row>
    <row r="7905" spans="1:1" ht="12.6" x14ac:dyDescent="0.25">
      <c r="A7905"/>
    </row>
    <row r="7906" spans="1:1" ht="12.6" x14ac:dyDescent="0.25">
      <c r="A7906"/>
    </row>
    <row r="7907" spans="1:1" ht="12.6" x14ac:dyDescent="0.25">
      <c r="A7907"/>
    </row>
    <row r="7908" spans="1:1" ht="12.6" x14ac:dyDescent="0.25">
      <c r="A7908"/>
    </row>
    <row r="7909" spans="1:1" ht="12.6" x14ac:dyDescent="0.25">
      <c r="A7909"/>
    </row>
    <row r="7910" spans="1:1" ht="12.6" x14ac:dyDescent="0.25">
      <c r="A7910"/>
    </row>
    <row r="7911" spans="1:1" ht="12.6" x14ac:dyDescent="0.25">
      <c r="A7911"/>
    </row>
    <row r="7912" spans="1:1" ht="12.6" x14ac:dyDescent="0.25">
      <c r="A7912"/>
    </row>
    <row r="7913" spans="1:1" ht="12.6" x14ac:dyDescent="0.25">
      <c r="A7913"/>
    </row>
    <row r="7914" spans="1:1" ht="12.6" x14ac:dyDescent="0.25">
      <c r="A7914"/>
    </row>
    <row r="7915" spans="1:1" ht="12.6" x14ac:dyDescent="0.25">
      <c r="A7915"/>
    </row>
    <row r="7916" spans="1:1" ht="12.6" x14ac:dyDescent="0.25">
      <c r="A7916"/>
    </row>
    <row r="7917" spans="1:1" ht="12.6" x14ac:dyDescent="0.25">
      <c r="A7917"/>
    </row>
    <row r="7918" spans="1:1" ht="12.6" x14ac:dyDescent="0.25">
      <c r="A7918"/>
    </row>
    <row r="7919" spans="1:1" ht="12.6" x14ac:dyDescent="0.25">
      <c r="A7919"/>
    </row>
    <row r="7920" spans="1:1" ht="12.6" x14ac:dyDescent="0.25">
      <c r="A7920"/>
    </row>
    <row r="7921" spans="1:1" ht="12.6" x14ac:dyDescent="0.25">
      <c r="A7921"/>
    </row>
    <row r="7922" spans="1:1" ht="12.6" x14ac:dyDescent="0.25">
      <c r="A7922"/>
    </row>
    <row r="7923" spans="1:1" ht="12.6" x14ac:dyDescent="0.25">
      <c r="A7923"/>
    </row>
    <row r="7924" spans="1:1" ht="12.6" x14ac:dyDescent="0.25">
      <c r="A7924"/>
    </row>
    <row r="7925" spans="1:1" ht="12.6" x14ac:dyDescent="0.25">
      <c r="A7925"/>
    </row>
    <row r="7926" spans="1:1" ht="12.6" x14ac:dyDescent="0.25">
      <c r="A7926"/>
    </row>
    <row r="7927" spans="1:1" ht="12.6" x14ac:dyDescent="0.25">
      <c r="A7927"/>
    </row>
    <row r="7928" spans="1:1" ht="12.6" x14ac:dyDescent="0.25">
      <c r="A7928"/>
    </row>
    <row r="7929" spans="1:1" ht="12.6" x14ac:dyDescent="0.25">
      <c r="A7929"/>
    </row>
    <row r="7930" spans="1:1" ht="12.6" x14ac:dyDescent="0.25">
      <c r="A7930"/>
    </row>
    <row r="7931" spans="1:1" ht="12.6" x14ac:dyDescent="0.25">
      <c r="A7931"/>
    </row>
    <row r="7932" spans="1:1" ht="12.6" x14ac:dyDescent="0.25">
      <c r="A7932"/>
    </row>
    <row r="7933" spans="1:1" ht="12.6" x14ac:dyDescent="0.25">
      <c r="A7933"/>
    </row>
    <row r="7934" spans="1:1" ht="12.6" x14ac:dyDescent="0.25">
      <c r="A7934"/>
    </row>
    <row r="7935" spans="1:1" ht="12.6" x14ac:dyDescent="0.25">
      <c r="A7935"/>
    </row>
    <row r="7936" spans="1:1" ht="12.6" x14ac:dyDescent="0.25">
      <c r="A7936"/>
    </row>
    <row r="7937" spans="1:1" ht="12.6" x14ac:dyDescent="0.25">
      <c r="A7937"/>
    </row>
    <row r="7938" spans="1:1" ht="12.6" x14ac:dyDescent="0.25">
      <c r="A7938"/>
    </row>
    <row r="7939" spans="1:1" ht="12.6" x14ac:dyDescent="0.25">
      <c r="A7939"/>
    </row>
    <row r="7940" spans="1:1" ht="12.6" x14ac:dyDescent="0.25">
      <c r="A7940"/>
    </row>
    <row r="7941" spans="1:1" ht="12.6" x14ac:dyDescent="0.25">
      <c r="A7941"/>
    </row>
    <row r="7942" spans="1:1" ht="12.6" x14ac:dyDescent="0.25">
      <c r="A7942"/>
    </row>
    <row r="7943" spans="1:1" ht="12.6" x14ac:dyDescent="0.25">
      <c r="A7943"/>
    </row>
    <row r="7944" spans="1:1" ht="12.6" x14ac:dyDescent="0.25">
      <c r="A7944"/>
    </row>
    <row r="7945" spans="1:1" ht="12.6" x14ac:dyDescent="0.25">
      <c r="A7945"/>
    </row>
    <row r="7946" spans="1:1" ht="12.6" x14ac:dyDescent="0.25">
      <c r="A7946"/>
    </row>
    <row r="7947" spans="1:1" ht="12.6" x14ac:dyDescent="0.25">
      <c r="A7947"/>
    </row>
    <row r="7948" spans="1:1" ht="12.6" x14ac:dyDescent="0.25">
      <c r="A7948"/>
    </row>
    <row r="7949" spans="1:1" ht="12.6" x14ac:dyDescent="0.25">
      <c r="A7949"/>
    </row>
    <row r="7950" spans="1:1" ht="12.6" x14ac:dyDescent="0.25">
      <c r="A7950"/>
    </row>
    <row r="7951" spans="1:1" ht="12.6" x14ac:dyDescent="0.25">
      <c r="A7951"/>
    </row>
    <row r="7952" spans="1:1" ht="12.6" x14ac:dyDescent="0.25">
      <c r="A7952"/>
    </row>
    <row r="7953" spans="1:1" ht="12.6" x14ac:dyDescent="0.25">
      <c r="A7953"/>
    </row>
    <row r="7954" spans="1:1" ht="12.6" x14ac:dyDescent="0.25">
      <c r="A7954"/>
    </row>
    <row r="7955" spans="1:1" ht="12.6" x14ac:dyDescent="0.25">
      <c r="A7955"/>
    </row>
    <row r="7956" spans="1:1" ht="12.6" x14ac:dyDescent="0.25">
      <c r="A7956"/>
    </row>
    <row r="7957" spans="1:1" ht="12.6" x14ac:dyDescent="0.25">
      <c r="A7957"/>
    </row>
    <row r="7958" spans="1:1" ht="12.6" x14ac:dyDescent="0.25">
      <c r="A7958"/>
    </row>
    <row r="7959" spans="1:1" ht="12.6" x14ac:dyDescent="0.25">
      <c r="A7959"/>
    </row>
    <row r="7960" spans="1:1" ht="12.6" x14ac:dyDescent="0.25">
      <c r="A7960"/>
    </row>
    <row r="7961" spans="1:1" ht="12.6" x14ac:dyDescent="0.25">
      <c r="A7961"/>
    </row>
    <row r="7962" spans="1:1" ht="12.6" x14ac:dyDescent="0.25">
      <c r="A7962"/>
    </row>
    <row r="7963" spans="1:1" ht="12.6" x14ac:dyDescent="0.25">
      <c r="A7963"/>
    </row>
    <row r="7964" spans="1:1" ht="12.6" x14ac:dyDescent="0.25">
      <c r="A7964"/>
    </row>
    <row r="7965" spans="1:1" ht="12.6" x14ac:dyDescent="0.25">
      <c r="A7965"/>
    </row>
    <row r="7966" spans="1:1" ht="12.6" x14ac:dyDescent="0.25">
      <c r="A7966"/>
    </row>
    <row r="7967" spans="1:1" ht="12.6" x14ac:dyDescent="0.25">
      <c r="A7967"/>
    </row>
    <row r="7968" spans="1:1" ht="12.6" x14ac:dyDescent="0.25">
      <c r="A7968"/>
    </row>
    <row r="7969" spans="1:1" ht="12.6" x14ac:dyDescent="0.25">
      <c r="A7969"/>
    </row>
    <row r="7970" spans="1:1" ht="12.6" x14ac:dyDescent="0.25">
      <c r="A7970"/>
    </row>
    <row r="7971" spans="1:1" ht="12.6" x14ac:dyDescent="0.25">
      <c r="A7971"/>
    </row>
    <row r="7972" spans="1:1" ht="12.6" x14ac:dyDescent="0.25">
      <c r="A7972"/>
    </row>
    <row r="7973" spans="1:1" ht="12.6" x14ac:dyDescent="0.25">
      <c r="A7973"/>
    </row>
    <row r="7974" spans="1:1" ht="12.6" x14ac:dyDescent="0.25">
      <c r="A7974"/>
    </row>
    <row r="7975" spans="1:1" ht="12.6" x14ac:dyDescent="0.25">
      <c r="A7975"/>
    </row>
    <row r="7976" spans="1:1" ht="12.6" x14ac:dyDescent="0.25">
      <c r="A7976"/>
    </row>
    <row r="7977" spans="1:1" ht="12.6" x14ac:dyDescent="0.25">
      <c r="A7977"/>
    </row>
    <row r="7978" spans="1:1" ht="12.6" x14ac:dyDescent="0.25">
      <c r="A7978"/>
    </row>
    <row r="7979" spans="1:1" ht="12.6" x14ac:dyDescent="0.25">
      <c r="A7979"/>
    </row>
    <row r="7980" spans="1:1" ht="12.6" x14ac:dyDescent="0.25">
      <c r="A7980"/>
    </row>
    <row r="7981" spans="1:1" ht="12.6" x14ac:dyDescent="0.25">
      <c r="A7981"/>
    </row>
    <row r="7982" spans="1:1" ht="12.6" x14ac:dyDescent="0.25">
      <c r="A7982"/>
    </row>
    <row r="7983" spans="1:1" ht="12.6" x14ac:dyDescent="0.25">
      <c r="A7983"/>
    </row>
    <row r="7984" spans="1:1" ht="12.6" x14ac:dyDescent="0.25">
      <c r="A7984"/>
    </row>
    <row r="7985" spans="1:1" ht="12.6" x14ac:dyDescent="0.25">
      <c r="A7985"/>
    </row>
    <row r="7986" spans="1:1" ht="12.6" x14ac:dyDescent="0.25">
      <c r="A7986"/>
    </row>
    <row r="7987" spans="1:1" ht="12.6" x14ac:dyDescent="0.25">
      <c r="A7987"/>
    </row>
    <row r="7988" spans="1:1" ht="12.6" x14ac:dyDescent="0.25">
      <c r="A7988"/>
    </row>
    <row r="7989" spans="1:1" ht="12.6" x14ac:dyDescent="0.25">
      <c r="A7989"/>
    </row>
    <row r="7990" spans="1:1" ht="12.6" x14ac:dyDescent="0.25">
      <c r="A7990"/>
    </row>
    <row r="7991" spans="1:1" ht="12.6" x14ac:dyDescent="0.25">
      <c r="A7991"/>
    </row>
    <row r="7992" spans="1:1" ht="12.6" x14ac:dyDescent="0.25">
      <c r="A7992"/>
    </row>
    <row r="7993" spans="1:1" ht="12.6" x14ac:dyDescent="0.25">
      <c r="A7993"/>
    </row>
    <row r="7994" spans="1:1" ht="12.6" x14ac:dyDescent="0.25">
      <c r="A7994"/>
    </row>
    <row r="7995" spans="1:1" ht="12.6" x14ac:dyDescent="0.25">
      <c r="A7995"/>
    </row>
    <row r="7996" spans="1:1" ht="12.6" x14ac:dyDescent="0.25">
      <c r="A7996"/>
    </row>
    <row r="7997" spans="1:1" ht="12.6" x14ac:dyDescent="0.25">
      <c r="A7997"/>
    </row>
    <row r="7998" spans="1:1" ht="12.6" x14ac:dyDescent="0.25">
      <c r="A7998"/>
    </row>
    <row r="7999" spans="1:1" ht="12.6" x14ac:dyDescent="0.25">
      <c r="A7999"/>
    </row>
    <row r="8000" spans="1:1" ht="12.6" x14ac:dyDescent="0.25">
      <c r="A8000"/>
    </row>
    <row r="8001" spans="1:1" ht="12.6" x14ac:dyDescent="0.25">
      <c r="A8001"/>
    </row>
    <row r="8002" spans="1:1" ht="12.6" x14ac:dyDescent="0.25">
      <c r="A8002"/>
    </row>
    <row r="8003" spans="1:1" ht="12.6" x14ac:dyDescent="0.25">
      <c r="A8003"/>
    </row>
    <row r="8004" spans="1:1" ht="12.6" x14ac:dyDescent="0.25">
      <c r="A8004"/>
    </row>
    <row r="8005" spans="1:1" ht="12.6" x14ac:dyDescent="0.25">
      <c r="A8005"/>
    </row>
    <row r="8006" spans="1:1" ht="12.6" x14ac:dyDescent="0.25">
      <c r="A8006"/>
    </row>
    <row r="8007" spans="1:1" ht="12.6" x14ac:dyDescent="0.25">
      <c r="A8007"/>
    </row>
    <row r="8008" spans="1:1" ht="12.6" x14ac:dyDescent="0.25">
      <c r="A8008"/>
    </row>
    <row r="8009" spans="1:1" ht="12.6" x14ac:dyDescent="0.25">
      <c r="A8009"/>
    </row>
    <row r="8010" spans="1:1" ht="12.6" x14ac:dyDescent="0.25">
      <c r="A8010"/>
    </row>
    <row r="8011" spans="1:1" ht="12.6" x14ac:dyDescent="0.25">
      <c r="A8011"/>
    </row>
    <row r="8012" spans="1:1" ht="12.6" x14ac:dyDescent="0.25">
      <c r="A8012"/>
    </row>
    <row r="8013" spans="1:1" ht="12.6" x14ac:dyDescent="0.25">
      <c r="A8013"/>
    </row>
    <row r="8014" spans="1:1" ht="12.6" x14ac:dyDescent="0.25">
      <c r="A8014"/>
    </row>
    <row r="8015" spans="1:1" ht="12.6" x14ac:dyDescent="0.25">
      <c r="A8015"/>
    </row>
    <row r="8016" spans="1:1" ht="12.6" x14ac:dyDescent="0.25">
      <c r="A8016"/>
    </row>
    <row r="8017" spans="1:1" ht="12.6" x14ac:dyDescent="0.25">
      <c r="A8017"/>
    </row>
    <row r="8018" spans="1:1" ht="12.6" x14ac:dyDescent="0.25">
      <c r="A8018"/>
    </row>
    <row r="8019" spans="1:1" ht="12.6" x14ac:dyDescent="0.25">
      <c r="A8019"/>
    </row>
    <row r="8020" spans="1:1" ht="12.6" x14ac:dyDescent="0.25">
      <c r="A8020"/>
    </row>
    <row r="8021" spans="1:1" ht="12.6" x14ac:dyDescent="0.25">
      <c r="A8021"/>
    </row>
    <row r="8022" spans="1:1" ht="12.6" x14ac:dyDescent="0.25">
      <c r="A8022"/>
    </row>
    <row r="8023" spans="1:1" ht="12.6" x14ac:dyDescent="0.25">
      <c r="A8023"/>
    </row>
    <row r="8024" spans="1:1" ht="12.6" x14ac:dyDescent="0.25">
      <c r="A8024"/>
    </row>
    <row r="8025" spans="1:1" ht="12.6" x14ac:dyDescent="0.25">
      <c r="A8025"/>
    </row>
    <row r="8026" spans="1:1" ht="12.6" x14ac:dyDescent="0.25">
      <c r="A8026"/>
    </row>
    <row r="8027" spans="1:1" ht="12.6" x14ac:dyDescent="0.25">
      <c r="A8027"/>
    </row>
    <row r="8028" spans="1:1" ht="12.6" x14ac:dyDescent="0.25">
      <c r="A8028"/>
    </row>
    <row r="8029" spans="1:1" ht="12.6" x14ac:dyDescent="0.25">
      <c r="A8029"/>
    </row>
    <row r="8030" spans="1:1" ht="12.6" x14ac:dyDescent="0.25">
      <c r="A8030"/>
    </row>
    <row r="8031" spans="1:1" ht="12.6" x14ac:dyDescent="0.25">
      <c r="A8031"/>
    </row>
    <row r="8032" spans="1:1" ht="12.6" x14ac:dyDescent="0.25">
      <c r="A8032"/>
    </row>
    <row r="8033" spans="1:1" ht="12.6" x14ac:dyDescent="0.25">
      <c r="A8033"/>
    </row>
    <row r="8034" spans="1:1" ht="12.6" x14ac:dyDescent="0.25">
      <c r="A8034"/>
    </row>
    <row r="8035" spans="1:1" ht="12.6" x14ac:dyDescent="0.25">
      <c r="A8035"/>
    </row>
    <row r="8036" spans="1:1" ht="12.6" x14ac:dyDescent="0.25">
      <c r="A8036"/>
    </row>
    <row r="8037" spans="1:1" ht="12.6" x14ac:dyDescent="0.25">
      <c r="A8037"/>
    </row>
    <row r="8038" spans="1:1" ht="12.6" x14ac:dyDescent="0.25">
      <c r="A8038"/>
    </row>
    <row r="8039" spans="1:1" ht="12.6" x14ac:dyDescent="0.25">
      <c r="A8039"/>
    </row>
    <row r="8040" spans="1:1" ht="12.6" x14ac:dyDescent="0.25">
      <c r="A8040"/>
    </row>
    <row r="8041" spans="1:1" ht="12.6" x14ac:dyDescent="0.25">
      <c r="A8041"/>
    </row>
    <row r="8042" spans="1:1" ht="12.6" x14ac:dyDescent="0.25">
      <c r="A8042"/>
    </row>
    <row r="8043" spans="1:1" ht="12.6" x14ac:dyDescent="0.25">
      <c r="A8043"/>
    </row>
    <row r="8044" spans="1:1" ht="12.6" x14ac:dyDescent="0.25">
      <c r="A8044"/>
    </row>
    <row r="8045" spans="1:1" ht="12.6" x14ac:dyDescent="0.25">
      <c r="A8045"/>
    </row>
    <row r="8046" spans="1:1" ht="12.6" x14ac:dyDescent="0.25">
      <c r="A8046"/>
    </row>
    <row r="8047" spans="1:1" ht="12.6" x14ac:dyDescent="0.25">
      <c r="A8047"/>
    </row>
    <row r="8048" spans="1:1" ht="12.6" x14ac:dyDescent="0.25">
      <c r="A8048"/>
    </row>
    <row r="8049" spans="1:1" ht="12.6" x14ac:dyDescent="0.25">
      <c r="A8049"/>
    </row>
    <row r="8050" spans="1:1" ht="12.6" x14ac:dyDescent="0.25">
      <c r="A8050"/>
    </row>
    <row r="8051" spans="1:1" ht="12.6" x14ac:dyDescent="0.25">
      <c r="A8051"/>
    </row>
    <row r="8052" spans="1:1" ht="12.6" x14ac:dyDescent="0.25">
      <c r="A8052"/>
    </row>
    <row r="8053" spans="1:1" ht="12.6" x14ac:dyDescent="0.25">
      <c r="A8053"/>
    </row>
    <row r="8054" spans="1:1" ht="12.6" x14ac:dyDescent="0.25">
      <c r="A8054"/>
    </row>
    <row r="8055" spans="1:1" ht="12.6" x14ac:dyDescent="0.25">
      <c r="A8055"/>
    </row>
    <row r="8056" spans="1:1" ht="12.6" x14ac:dyDescent="0.25">
      <c r="A8056"/>
    </row>
    <row r="8057" spans="1:1" ht="12.6" x14ac:dyDescent="0.25">
      <c r="A8057"/>
    </row>
    <row r="8058" spans="1:1" ht="12.6" x14ac:dyDescent="0.25">
      <c r="A8058"/>
    </row>
    <row r="8059" spans="1:1" ht="12.6" x14ac:dyDescent="0.25">
      <c r="A8059"/>
    </row>
    <row r="8060" spans="1:1" ht="12.6" x14ac:dyDescent="0.25">
      <c r="A8060"/>
    </row>
    <row r="8061" spans="1:1" ht="12.6" x14ac:dyDescent="0.25">
      <c r="A8061"/>
    </row>
    <row r="8062" spans="1:1" ht="12.6" x14ac:dyDescent="0.25">
      <c r="A8062"/>
    </row>
    <row r="8063" spans="1:1" ht="12.6" x14ac:dyDescent="0.25">
      <c r="A8063"/>
    </row>
    <row r="8064" spans="1:1" ht="12.6" x14ac:dyDescent="0.25">
      <c r="A8064"/>
    </row>
    <row r="8065" spans="1:1" ht="12.6" x14ac:dyDescent="0.25">
      <c r="A8065"/>
    </row>
    <row r="8066" spans="1:1" ht="12.6" x14ac:dyDescent="0.25">
      <c r="A8066"/>
    </row>
    <row r="8067" spans="1:1" ht="12.6" x14ac:dyDescent="0.25">
      <c r="A8067"/>
    </row>
    <row r="8068" spans="1:1" ht="12.6" x14ac:dyDescent="0.25">
      <c r="A8068"/>
    </row>
    <row r="8069" spans="1:1" ht="12.6" x14ac:dyDescent="0.25">
      <c r="A8069"/>
    </row>
    <row r="8070" spans="1:1" ht="12.6" x14ac:dyDescent="0.25">
      <c r="A8070"/>
    </row>
    <row r="8071" spans="1:1" ht="12.6" x14ac:dyDescent="0.25">
      <c r="A8071"/>
    </row>
    <row r="8072" spans="1:1" ht="12.6" x14ac:dyDescent="0.25">
      <c r="A8072"/>
    </row>
    <row r="8073" spans="1:1" ht="12.6" x14ac:dyDescent="0.25">
      <c r="A8073"/>
    </row>
    <row r="8074" spans="1:1" ht="12.6" x14ac:dyDescent="0.25">
      <c r="A8074"/>
    </row>
    <row r="8075" spans="1:1" ht="12.6" x14ac:dyDescent="0.25">
      <c r="A8075"/>
    </row>
    <row r="8076" spans="1:1" ht="12.6" x14ac:dyDescent="0.25">
      <c r="A8076"/>
    </row>
    <row r="8077" spans="1:1" ht="12.6" x14ac:dyDescent="0.25">
      <c r="A8077"/>
    </row>
    <row r="8078" spans="1:1" ht="12.6" x14ac:dyDescent="0.25">
      <c r="A8078"/>
    </row>
    <row r="8079" spans="1:1" ht="12.6" x14ac:dyDescent="0.25">
      <c r="A8079"/>
    </row>
    <row r="8080" spans="1:1" ht="12.6" x14ac:dyDescent="0.25">
      <c r="A8080"/>
    </row>
    <row r="8081" spans="1:1" ht="12.6" x14ac:dyDescent="0.25">
      <c r="A8081"/>
    </row>
    <row r="8082" spans="1:1" ht="12.6" x14ac:dyDescent="0.25">
      <c r="A8082"/>
    </row>
    <row r="8083" spans="1:1" ht="12.6" x14ac:dyDescent="0.25">
      <c r="A8083"/>
    </row>
    <row r="8084" spans="1:1" ht="12.6" x14ac:dyDescent="0.25">
      <c r="A8084"/>
    </row>
    <row r="8085" spans="1:1" ht="12.6" x14ac:dyDescent="0.25">
      <c r="A8085"/>
    </row>
    <row r="8086" spans="1:1" ht="12.6" x14ac:dyDescent="0.25">
      <c r="A8086"/>
    </row>
    <row r="8087" spans="1:1" ht="12.6" x14ac:dyDescent="0.25">
      <c r="A8087"/>
    </row>
    <row r="8088" spans="1:1" ht="12.6" x14ac:dyDescent="0.25">
      <c r="A8088"/>
    </row>
    <row r="8089" spans="1:1" ht="12.6" x14ac:dyDescent="0.25">
      <c r="A8089"/>
    </row>
    <row r="8090" spans="1:1" ht="12.6" x14ac:dyDescent="0.25">
      <c r="A8090"/>
    </row>
    <row r="8091" spans="1:1" ht="12.6" x14ac:dyDescent="0.25">
      <c r="A8091"/>
    </row>
    <row r="8092" spans="1:1" ht="12.6" x14ac:dyDescent="0.25">
      <c r="A8092"/>
    </row>
    <row r="8093" spans="1:1" ht="12.6" x14ac:dyDescent="0.25">
      <c r="A8093"/>
    </row>
    <row r="8094" spans="1:1" ht="12.6" x14ac:dyDescent="0.25">
      <c r="A8094"/>
    </row>
    <row r="8095" spans="1:1" ht="12.6" x14ac:dyDescent="0.25">
      <c r="A8095"/>
    </row>
    <row r="8096" spans="1:1" ht="12.6" x14ac:dyDescent="0.25">
      <c r="A8096"/>
    </row>
    <row r="8097" spans="1:1" ht="12.6" x14ac:dyDescent="0.25">
      <c r="A8097"/>
    </row>
    <row r="8098" spans="1:1" ht="12.6" x14ac:dyDescent="0.25">
      <c r="A8098"/>
    </row>
    <row r="8099" spans="1:1" ht="12.6" x14ac:dyDescent="0.25">
      <c r="A8099"/>
    </row>
    <row r="8100" spans="1:1" ht="12.6" x14ac:dyDescent="0.25">
      <c r="A8100"/>
    </row>
    <row r="8101" spans="1:1" ht="12.6" x14ac:dyDescent="0.25">
      <c r="A8101"/>
    </row>
    <row r="8102" spans="1:1" ht="12.6" x14ac:dyDescent="0.25">
      <c r="A8102"/>
    </row>
    <row r="8103" spans="1:1" ht="12.6" x14ac:dyDescent="0.25">
      <c r="A8103"/>
    </row>
    <row r="8104" spans="1:1" ht="12.6" x14ac:dyDescent="0.25">
      <c r="A8104"/>
    </row>
    <row r="8105" spans="1:1" ht="12.6" x14ac:dyDescent="0.25">
      <c r="A8105"/>
    </row>
    <row r="8106" spans="1:1" ht="12.6" x14ac:dyDescent="0.25">
      <c r="A8106"/>
    </row>
    <row r="8107" spans="1:1" ht="12.6" x14ac:dyDescent="0.25">
      <c r="A8107"/>
    </row>
    <row r="8108" spans="1:1" ht="12.6" x14ac:dyDescent="0.25">
      <c r="A8108"/>
    </row>
    <row r="8109" spans="1:1" ht="12.6" x14ac:dyDescent="0.25">
      <c r="A8109"/>
    </row>
    <row r="8110" spans="1:1" ht="12.6" x14ac:dyDescent="0.25">
      <c r="A8110"/>
    </row>
    <row r="8111" spans="1:1" ht="12.6" x14ac:dyDescent="0.25">
      <c r="A8111"/>
    </row>
    <row r="8112" spans="1:1" ht="12.6" x14ac:dyDescent="0.25">
      <c r="A8112"/>
    </row>
    <row r="8113" spans="1:1" ht="12.6" x14ac:dyDescent="0.25">
      <c r="A8113"/>
    </row>
    <row r="8114" spans="1:1" ht="12.6" x14ac:dyDescent="0.25">
      <c r="A8114"/>
    </row>
    <row r="8115" spans="1:1" ht="12.6" x14ac:dyDescent="0.25">
      <c r="A8115"/>
    </row>
    <row r="8116" spans="1:1" ht="12.6" x14ac:dyDescent="0.25">
      <c r="A8116"/>
    </row>
    <row r="8117" spans="1:1" ht="12.6" x14ac:dyDescent="0.25">
      <c r="A8117"/>
    </row>
    <row r="8118" spans="1:1" ht="12.6" x14ac:dyDescent="0.25">
      <c r="A8118"/>
    </row>
    <row r="8119" spans="1:1" ht="12.6" x14ac:dyDescent="0.25">
      <c r="A8119"/>
    </row>
    <row r="8120" spans="1:1" ht="12.6" x14ac:dyDescent="0.25">
      <c r="A8120"/>
    </row>
    <row r="8121" spans="1:1" ht="12.6" x14ac:dyDescent="0.25">
      <c r="A8121"/>
    </row>
    <row r="8122" spans="1:1" ht="12.6" x14ac:dyDescent="0.25">
      <c r="A8122"/>
    </row>
    <row r="8123" spans="1:1" ht="12.6" x14ac:dyDescent="0.25">
      <c r="A8123"/>
    </row>
    <row r="8124" spans="1:1" ht="12.6" x14ac:dyDescent="0.25">
      <c r="A8124"/>
    </row>
    <row r="8125" spans="1:1" ht="12.6" x14ac:dyDescent="0.25">
      <c r="A8125"/>
    </row>
    <row r="8126" spans="1:1" ht="12.6" x14ac:dyDescent="0.25">
      <c r="A8126"/>
    </row>
    <row r="8127" spans="1:1" ht="12.6" x14ac:dyDescent="0.25">
      <c r="A8127"/>
    </row>
    <row r="8128" spans="1:1" ht="12.6" x14ac:dyDescent="0.25">
      <c r="A8128"/>
    </row>
    <row r="8129" spans="1:1" ht="12.6" x14ac:dyDescent="0.25">
      <c r="A8129"/>
    </row>
    <row r="8130" spans="1:1" ht="12.6" x14ac:dyDescent="0.25">
      <c r="A8130"/>
    </row>
    <row r="8131" spans="1:1" ht="12.6" x14ac:dyDescent="0.25">
      <c r="A8131"/>
    </row>
    <row r="8132" spans="1:1" ht="12.6" x14ac:dyDescent="0.25">
      <c r="A8132"/>
    </row>
    <row r="8133" spans="1:1" ht="12.6" x14ac:dyDescent="0.25">
      <c r="A8133"/>
    </row>
    <row r="8134" spans="1:1" ht="12.6" x14ac:dyDescent="0.25">
      <c r="A8134"/>
    </row>
    <row r="8135" spans="1:1" ht="12.6" x14ac:dyDescent="0.25">
      <c r="A8135"/>
    </row>
    <row r="8136" spans="1:1" ht="12.6" x14ac:dyDescent="0.25">
      <c r="A8136"/>
    </row>
    <row r="8137" spans="1:1" ht="12.6" x14ac:dyDescent="0.25">
      <c r="A8137"/>
    </row>
    <row r="8138" spans="1:1" ht="12.6" x14ac:dyDescent="0.25">
      <c r="A8138"/>
    </row>
    <row r="8139" spans="1:1" ht="12.6" x14ac:dyDescent="0.25">
      <c r="A8139"/>
    </row>
    <row r="8140" spans="1:1" ht="12.6" x14ac:dyDescent="0.25">
      <c r="A8140"/>
    </row>
    <row r="8141" spans="1:1" ht="12.6" x14ac:dyDescent="0.25">
      <c r="A8141"/>
    </row>
    <row r="8142" spans="1:1" ht="12.6" x14ac:dyDescent="0.25">
      <c r="A8142"/>
    </row>
    <row r="8143" spans="1:1" ht="12.6" x14ac:dyDescent="0.25">
      <c r="A8143"/>
    </row>
    <row r="8144" spans="1:1" ht="12.6" x14ac:dyDescent="0.25">
      <c r="A8144"/>
    </row>
    <row r="8145" spans="1:1" ht="12.6" x14ac:dyDescent="0.25">
      <c r="A8145"/>
    </row>
    <row r="8146" spans="1:1" ht="12.6" x14ac:dyDescent="0.25">
      <c r="A8146"/>
    </row>
    <row r="8147" spans="1:1" ht="12.6" x14ac:dyDescent="0.25">
      <c r="A8147"/>
    </row>
    <row r="8148" spans="1:1" ht="12.6" x14ac:dyDescent="0.25">
      <c r="A8148"/>
    </row>
    <row r="8149" spans="1:1" ht="12.6" x14ac:dyDescent="0.25">
      <c r="A8149"/>
    </row>
    <row r="8150" spans="1:1" ht="12.6" x14ac:dyDescent="0.25">
      <c r="A8150"/>
    </row>
    <row r="8151" spans="1:1" ht="12.6" x14ac:dyDescent="0.25">
      <c r="A8151"/>
    </row>
    <row r="8152" spans="1:1" ht="12.6" x14ac:dyDescent="0.25">
      <c r="A8152"/>
    </row>
    <row r="8153" spans="1:1" ht="12.6" x14ac:dyDescent="0.25">
      <c r="A8153"/>
    </row>
    <row r="8154" spans="1:1" ht="12.6" x14ac:dyDescent="0.25">
      <c r="A8154"/>
    </row>
    <row r="8155" spans="1:1" ht="12.6" x14ac:dyDescent="0.25">
      <c r="A8155"/>
    </row>
    <row r="8156" spans="1:1" ht="12.6" x14ac:dyDescent="0.25">
      <c r="A8156"/>
    </row>
    <row r="8157" spans="1:1" ht="12.6" x14ac:dyDescent="0.25">
      <c r="A8157"/>
    </row>
    <row r="8158" spans="1:1" ht="12.6" x14ac:dyDescent="0.25">
      <c r="A8158"/>
    </row>
    <row r="8159" spans="1:1" ht="12.6" x14ac:dyDescent="0.25">
      <c r="A8159"/>
    </row>
    <row r="8160" spans="1:1" ht="12.6" x14ac:dyDescent="0.25">
      <c r="A8160"/>
    </row>
    <row r="8161" spans="1:1" ht="12.6" x14ac:dyDescent="0.25">
      <c r="A8161"/>
    </row>
    <row r="8162" spans="1:1" ht="12.6" x14ac:dyDescent="0.25">
      <c r="A8162"/>
    </row>
    <row r="8163" spans="1:1" ht="12.6" x14ac:dyDescent="0.25">
      <c r="A8163"/>
    </row>
    <row r="8164" spans="1:1" ht="12.6" x14ac:dyDescent="0.25">
      <c r="A8164"/>
    </row>
    <row r="8165" spans="1:1" ht="12.6" x14ac:dyDescent="0.25">
      <c r="A8165"/>
    </row>
    <row r="8166" spans="1:1" ht="12.6" x14ac:dyDescent="0.25">
      <c r="A8166"/>
    </row>
    <row r="8167" spans="1:1" ht="12.6" x14ac:dyDescent="0.25">
      <c r="A8167"/>
    </row>
    <row r="8168" spans="1:1" ht="12.6" x14ac:dyDescent="0.25">
      <c r="A8168"/>
    </row>
    <row r="8169" spans="1:1" ht="12.6" x14ac:dyDescent="0.25">
      <c r="A8169"/>
    </row>
    <row r="8170" spans="1:1" ht="12.6" x14ac:dyDescent="0.25">
      <c r="A8170"/>
    </row>
    <row r="8171" spans="1:1" ht="12.6" x14ac:dyDescent="0.25">
      <c r="A8171"/>
    </row>
    <row r="8172" spans="1:1" ht="12.6" x14ac:dyDescent="0.25">
      <c r="A8172"/>
    </row>
    <row r="8173" spans="1:1" ht="12.6" x14ac:dyDescent="0.25">
      <c r="A8173"/>
    </row>
    <row r="8174" spans="1:1" ht="12.6" x14ac:dyDescent="0.25">
      <c r="A8174"/>
    </row>
    <row r="8175" spans="1:1" ht="12.6" x14ac:dyDescent="0.25">
      <c r="A8175"/>
    </row>
    <row r="8176" spans="1:1" ht="12.6" x14ac:dyDescent="0.25">
      <c r="A8176"/>
    </row>
    <row r="8177" spans="1:1" ht="12.6" x14ac:dyDescent="0.25">
      <c r="A8177"/>
    </row>
    <row r="8178" spans="1:1" ht="12.6" x14ac:dyDescent="0.25">
      <c r="A8178"/>
    </row>
    <row r="8179" spans="1:1" ht="12.6" x14ac:dyDescent="0.25">
      <c r="A8179"/>
    </row>
    <row r="8180" spans="1:1" ht="12.6" x14ac:dyDescent="0.25">
      <c r="A8180"/>
    </row>
    <row r="8181" spans="1:1" ht="12.6" x14ac:dyDescent="0.25">
      <c r="A8181"/>
    </row>
    <row r="8182" spans="1:1" ht="12.6" x14ac:dyDescent="0.25">
      <c r="A8182"/>
    </row>
    <row r="8183" spans="1:1" ht="12.6" x14ac:dyDescent="0.25">
      <c r="A8183"/>
    </row>
    <row r="8184" spans="1:1" ht="12.6" x14ac:dyDescent="0.25">
      <c r="A8184"/>
    </row>
    <row r="8185" spans="1:1" ht="12.6" x14ac:dyDescent="0.25">
      <c r="A8185"/>
    </row>
    <row r="8186" spans="1:1" ht="12.6" x14ac:dyDescent="0.25">
      <c r="A8186"/>
    </row>
    <row r="8187" spans="1:1" ht="12.6" x14ac:dyDescent="0.25">
      <c r="A8187"/>
    </row>
    <row r="8188" spans="1:1" ht="12.6" x14ac:dyDescent="0.25">
      <c r="A8188"/>
    </row>
    <row r="8189" spans="1:1" ht="12.6" x14ac:dyDescent="0.25">
      <c r="A8189"/>
    </row>
    <row r="8190" spans="1:1" ht="12.6" x14ac:dyDescent="0.25">
      <c r="A8190"/>
    </row>
    <row r="8191" spans="1:1" ht="12.6" x14ac:dyDescent="0.25">
      <c r="A8191"/>
    </row>
    <row r="8192" spans="1:1" ht="12.6" x14ac:dyDescent="0.25">
      <c r="A8192"/>
    </row>
    <row r="8193" spans="1:1" ht="12.6" x14ac:dyDescent="0.25">
      <c r="A8193"/>
    </row>
    <row r="8194" spans="1:1" ht="12.6" x14ac:dyDescent="0.25">
      <c r="A8194"/>
    </row>
    <row r="8195" spans="1:1" ht="12.6" x14ac:dyDescent="0.25">
      <c r="A8195"/>
    </row>
    <row r="8196" spans="1:1" ht="12.6" x14ac:dyDescent="0.25">
      <c r="A8196"/>
    </row>
    <row r="8197" spans="1:1" ht="12.6" x14ac:dyDescent="0.25">
      <c r="A8197"/>
    </row>
    <row r="8198" spans="1:1" ht="12.6" x14ac:dyDescent="0.25">
      <c r="A8198"/>
    </row>
    <row r="8199" spans="1:1" ht="12.6" x14ac:dyDescent="0.25">
      <c r="A8199"/>
    </row>
    <row r="8200" spans="1:1" ht="12.6" x14ac:dyDescent="0.25">
      <c r="A8200"/>
    </row>
    <row r="8201" spans="1:1" ht="12.6" x14ac:dyDescent="0.25">
      <c r="A8201"/>
    </row>
    <row r="8202" spans="1:1" ht="12.6" x14ac:dyDescent="0.25">
      <c r="A8202"/>
    </row>
    <row r="8203" spans="1:1" ht="12.6" x14ac:dyDescent="0.25">
      <c r="A8203"/>
    </row>
    <row r="8204" spans="1:1" ht="12.6" x14ac:dyDescent="0.25">
      <c r="A8204"/>
    </row>
    <row r="8205" spans="1:1" ht="12.6" x14ac:dyDescent="0.25">
      <c r="A8205"/>
    </row>
    <row r="8206" spans="1:1" ht="12.6" x14ac:dyDescent="0.25">
      <c r="A8206"/>
    </row>
    <row r="8207" spans="1:1" ht="12.6" x14ac:dyDescent="0.25">
      <c r="A8207"/>
    </row>
    <row r="8208" spans="1:1" ht="12.6" x14ac:dyDescent="0.25">
      <c r="A8208"/>
    </row>
    <row r="8209" spans="1:1" ht="12.6" x14ac:dyDescent="0.25">
      <c r="A8209"/>
    </row>
    <row r="8210" spans="1:1" ht="12.6" x14ac:dyDescent="0.25">
      <c r="A8210"/>
    </row>
    <row r="8211" spans="1:1" ht="12.6" x14ac:dyDescent="0.25">
      <c r="A8211"/>
    </row>
    <row r="8212" spans="1:1" ht="12.6" x14ac:dyDescent="0.25">
      <c r="A8212"/>
    </row>
    <row r="8213" spans="1:1" ht="12.6" x14ac:dyDescent="0.25">
      <c r="A8213"/>
    </row>
    <row r="8214" spans="1:1" ht="12.6" x14ac:dyDescent="0.25">
      <c r="A8214"/>
    </row>
    <row r="8215" spans="1:1" ht="12.6" x14ac:dyDescent="0.25">
      <c r="A8215"/>
    </row>
    <row r="8216" spans="1:1" ht="12.6" x14ac:dyDescent="0.25">
      <c r="A8216"/>
    </row>
    <row r="8217" spans="1:1" ht="12.6" x14ac:dyDescent="0.25">
      <c r="A8217"/>
    </row>
    <row r="8218" spans="1:1" ht="12.6" x14ac:dyDescent="0.25">
      <c r="A8218"/>
    </row>
    <row r="8219" spans="1:1" ht="12.6" x14ac:dyDescent="0.25">
      <c r="A8219"/>
    </row>
    <row r="8220" spans="1:1" ht="12.6" x14ac:dyDescent="0.25">
      <c r="A8220"/>
    </row>
    <row r="8221" spans="1:1" ht="12.6" x14ac:dyDescent="0.25">
      <c r="A8221"/>
    </row>
    <row r="8222" spans="1:1" ht="12.6" x14ac:dyDescent="0.25">
      <c r="A8222"/>
    </row>
    <row r="8223" spans="1:1" ht="12.6" x14ac:dyDescent="0.25">
      <c r="A8223"/>
    </row>
    <row r="8224" spans="1:1" ht="12.6" x14ac:dyDescent="0.25">
      <c r="A8224"/>
    </row>
    <row r="8225" spans="1:1" ht="12.6" x14ac:dyDescent="0.25">
      <c r="A8225"/>
    </row>
    <row r="8226" spans="1:1" ht="12.6" x14ac:dyDescent="0.25">
      <c r="A8226"/>
    </row>
    <row r="8227" spans="1:1" ht="12.6" x14ac:dyDescent="0.25">
      <c r="A8227"/>
    </row>
    <row r="8228" spans="1:1" ht="12.6" x14ac:dyDescent="0.25">
      <c r="A8228"/>
    </row>
    <row r="8229" spans="1:1" ht="12.6" x14ac:dyDescent="0.25">
      <c r="A8229"/>
    </row>
    <row r="8230" spans="1:1" ht="12.6" x14ac:dyDescent="0.25">
      <c r="A8230"/>
    </row>
    <row r="8231" spans="1:1" ht="12.6" x14ac:dyDescent="0.25">
      <c r="A8231"/>
    </row>
    <row r="8232" spans="1:1" ht="12.6" x14ac:dyDescent="0.25">
      <c r="A8232"/>
    </row>
    <row r="8233" spans="1:1" ht="12.6" x14ac:dyDescent="0.25">
      <c r="A8233"/>
    </row>
    <row r="8234" spans="1:1" ht="12.6" x14ac:dyDescent="0.25">
      <c r="A8234"/>
    </row>
    <row r="8235" spans="1:1" ht="12.6" x14ac:dyDescent="0.25">
      <c r="A8235"/>
    </row>
    <row r="8236" spans="1:1" ht="12.6" x14ac:dyDescent="0.25">
      <c r="A8236"/>
    </row>
    <row r="8237" spans="1:1" ht="12.6" x14ac:dyDescent="0.25">
      <c r="A8237"/>
    </row>
    <row r="8238" spans="1:1" ht="12.6" x14ac:dyDescent="0.25">
      <c r="A8238"/>
    </row>
    <row r="8239" spans="1:1" ht="12.6" x14ac:dyDescent="0.25">
      <c r="A8239"/>
    </row>
    <row r="8240" spans="1:1" ht="12.6" x14ac:dyDescent="0.25">
      <c r="A8240"/>
    </row>
    <row r="8241" spans="1:1" ht="12.6" x14ac:dyDescent="0.25">
      <c r="A8241"/>
    </row>
    <row r="8242" spans="1:1" ht="12.6" x14ac:dyDescent="0.25">
      <c r="A8242"/>
    </row>
    <row r="8243" spans="1:1" ht="12.6" x14ac:dyDescent="0.25">
      <c r="A8243"/>
    </row>
    <row r="8244" spans="1:1" ht="12.6" x14ac:dyDescent="0.25">
      <c r="A8244"/>
    </row>
    <row r="8245" spans="1:1" ht="12.6" x14ac:dyDescent="0.25">
      <c r="A8245"/>
    </row>
    <row r="8246" spans="1:1" ht="12.6" x14ac:dyDescent="0.25">
      <c r="A8246"/>
    </row>
    <row r="8247" spans="1:1" ht="12.6" x14ac:dyDescent="0.25">
      <c r="A8247"/>
    </row>
    <row r="8248" spans="1:1" ht="12.6" x14ac:dyDescent="0.25">
      <c r="A8248"/>
    </row>
    <row r="8249" spans="1:1" ht="12.6" x14ac:dyDescent="0.25">
      <c r="A8249"/>
    </row>
    <row r="8250" spans="1:1" ht="12.6" x14ac:dyDescent="0.25">
      <c r="A8250"/>
    </row>
    <row r="8251" spans="1:1" ht="12.6" x14ac:dyDescent="0.25">
      <c r="A8251"/>
    </row>
    <row r="8252" spans="1:1" ht="12.6" x14ac:dyDescent="0.25">
      <c r="A8252"/>
    </row>
    <row r="8253" spans="1:1" ht="12.6" x14ac:dyDescent="0.25">
      <c r="A8253"/>
    </row>
    <row r="8254" spans="1:1" ht="12.6" x14ac:dyDescent="0.25">
      <c r="A8254"/>
    </row>
    <row r="8255" spans="1:1" ht="12.6" x14ac:dyDescent="0.25">
      <c r="A8255"/>
    </row>
    <row r="8256" spans="1:1" ht="12.6" x14ac:dyDescent="0.25">
      <c r="A8256"/>
    </row>
    <row r="8257" spans="1:1" ht="12.6" x14ac:dyDescent="0.25">
      <c r="A8257"/>
    </row>
    <row r="8258" spans="1:1" ht="12.6" x14ac:dyDescent="0.25">
      <c r="A8258"/>
    </row>
    <row r="8259" spans="1:1" ht="12.6" x14ac:dyDescent="0.25">
      <c r="A8259"/>
    </row>
    <row r="8260" spans="1:1" ht="12.6" x14ac:dyDescent="0.25">
      <c r="A8260"/>
    </row>
    <row r="8261" spans="1:1" ht="12.6" x14ac:dyDescent="0.25">
      <c r="A8261"/>
    </row>
    <row r="8262" spans="1:1" ht="12.6" x14ac:dyDescent="0.25">
      <c r="A8262"/>
    </row>
    <row r="8263" spans="1:1" ht="12.6" x14ac:dyDescent="0.25">
      <c r="A8263"/>
    </row>
    <row r="8264" spans="1:1" ht="12.6" x14ac:dyDescent="0.25">
      <c r="A8264"/>
    </row>
    <row r="8265" spans="1:1" ht="12.6" x14ac:dyDescent="0.25">
      <c r="A8265"/>
    </row>
    <row r="8266" spans="1:1" ht="12.6" x14ac:dyDescent="0.25">
      <c r="A8266"/>
    </row>
    <row r="8267" spans="1:1" ht="12.6" x14ac:dyDescent="0.25">
      <c r="A8267"/>
    </row>
    <row r="8268" spans="1:1" ht="12.6" x14ac:dyDescent="0.25">
      <c r="A8268"/>
    </row>
    <row r="8269" spans="1:1" ht="12.6" x14ac:dyDescent="0.25">
      <c r="A8269"/>
    </row>
    <row r="8270" spans="1:1" ht="12.6" x14ac:dyDescent="0.25">
      <c r="A8270"/>
    </row>
    <row r="8271" spans="1:1" ht="12.6" x14ac:dyDescent="0.25">
      <c r="A8271"/>
    </row>
    <row r="8272" spans="1:1" ht="12.6" x14ac:dyDescent="0.25">
      <c r="A8272"/>
    </row>
    <row r="8273" spans="1:1" ht="12.6" x14ac:dyDescent="0.25">
      <c r="A8273"/>
    </row>
    <row r="8274" spans="1:1" ht="12.6" x14ac:dyDescent="0.25">
      <c r="A8274"/>
    </row>
    <row r="8275" spans="1:1" ht="12.6" x14ac:dyDescent="0.25">
      <c r="A8275"/>
    </row>
    <row r="8276" spans="1:1" ht="12.6" x14ac:dyDescent="0.25">
      <c r="A8276"/>
    </row>
    <row r="8277" spans="1:1" ht="12.6" x14ac:dyDescent="0.25">
      <c r="A8277"/>
    </row>
    <row r="8278" spans="1:1" ht="12.6" x14ac:dyDescent="0.25">
      <c r="A8278"/>
    </row>
    <row r="8279" spans="1:1" ht="12.6" x14ac:dyDescent="0.25">
      <c r="A8279"/>
    </row>
    <row r="8280" spans="1:1" ht="12.6" x14ac:dyDescent="0.25">
      <c r="A8280"/>
    </row>
    <row r="8281" spans="1:1" ht="12.6" x14ac:dyDescent="0.25">
      <c r="A8281"/>
    </row>
    <row r="8282" spans="1:1" ht="12.6" x14ac:dyDescent="0.25">
      <c r="A8282"/>
    </row>
    <row r="8283" spans="1:1" ht="12.6" x14ac:dyDescent="0.25">
      <c r="A8283"/>
    </row>
    <row r="8284" spans="1:1" ht="12.6" x14ac:dyDescent="0.25">
      <c r="A8284"/>
    </row>
    <row r="8285" spans="1:1" ht="12.6" x14ac:dyDescent="0.25">
      <c r="A8285"/>
    </row>
    <row r="8286" spans="1:1" ht="12.6" x14ac:dyDescent="0.25">
      <c r="A8286"/>
    </row>
    <row r="8287" spans="1:1" ht="12.6" x14ac:dyDescent="0.25">
      <c r="A8287"/>
    </row>
    <row r="8288" spans="1:1" ht="12.6" x14ac:dyDescent="0.25">
      <c r="A8288"/>
    </row>
    <row r="8289" spans="1:1" ht="12.6" x14ac:dyDescent="0.25">
      <c r="A8289"/>
    </row>
    <row r="8290" spans="1:1" ht="12.6" x14ac:dyDescent="0.25">
      <c r="A8290"/>
    </row>
    <row r="8291" spans="1:1" ht="12.6" x14ac:dyDescent="0.25">
      <c r="A8291"/>
    </row>
    <row r="8292" spans="1:1" ht="12.6" x14ac:dyDescent="0.25">
      <c r="A8292"/>
    </row>
    <row r="8293" spans="1:1" ht="12.6" x14ac:dyDescent="0.25">
      <c r="A8293"/>
    </row>
    <row r="8294" spans="1:1" ht="12.6" x14ac:dyDescent="0.25">
      <c r="A8294"/>
    </row>
    <row r="8295" spans="1:1" ht="12.6" x14ac:dyDescent="0.25">
      <c r="A8295"/>
    </row>
    <row r="8296" spans="1:1" ht="12.6" x14ac:dyDescent="0.25">
      <c r="A8296"/>
    </row>
    <row r="8297" spans="1:1" ht="12.6" x14ac:dyDescent="0.25">
      <c r="A8297"/>
    </row>
    <row r="8298" spans="1:1" ht="12.6" x14ac:dyDescent="0.25">
      <c r="A8298"/>
    </row>
    <row r="8299" spans="1:1" ht="12.6" x14ac:dyDescent="0.25">
      <c r="A8299"/>
    </row>
    <row r="8300" spans="1:1" ht="12.6" x14ac:dyDescent="0.25">
      <c r="A8300"/>
    </row>
    <row r="8301" spans="1:1" ht="12.6" x14ac:dyDescent="0.25">
      <c r="A8301"/>
    </row>
    <row r="8302" spans="1:1" ht="12.6" x14ac:dyDescent="0.25">
      <c r="A8302"/>
    </row>
    <row r="8303" spans="1:1" ht="12.6" x14ac:dyDescent="0.25">
      <c r="A8303"/>
    </row>
    <row r="8304" spans="1:1" ht="12.6" x14ac:dyDescent="0.25">
      <c r="A8304"/>
    </row>
    <row r="8305" spans="1:1" ht="12.6" x14ac:dyDescent="0.25">
      <c r="A8305"/>
    </row>
    <row r="8306" spans="1:1" ht="12.6" x14ac:dyDescent="0.25">
      <c r="A8306"/>
    </row>
    <row r="8307" spans="1:1" ht="12.6" x14ac:dyDescent="0.25">
      <c r="A8307"/>
    </row>
    <row r="8308" spans="1:1" ht="12.6" x14ac:dyDescent="0.25">
      <c r="A8308"/>
    </row>
    <row r="8309" spans="1:1" ht="12.6" x14ac:dyDescent="0.25">
      <c r="A8309"/>
    </row>
    <row r="8310" spans="1:1" ht="12.6" x14ac:dyDescent="0.25">
      <c r="A8310"/>
    </row>
    <row r="8311" spans="1:1" ht="12.6" x14ac:dyDescent="0.25">
      <c r="A8311"/>
    </row>
    <row r="8312" spans="1:1" ht="12.6" x14ac:dyDescent="0.25">
      <c r="A8312"/>
    </row>
    <row r="8313" spans="1:1" ht="12.6" x14ac:dyDescent="0.25">
      <c r="A8313"/>
    </row>
    <row r="8314" spans="1:1" ht="12.6" x14ac:dyDescent="0.25">
      <c r="A8314"/>
    </row>
    <row r="8315" spans="1:1" ht="12.6" x14ac:dyDescent="0.25">
      <c r="A8315"/>
    </row>
    <row r="8316" spans="1:1" ht="12.6" x14ac:dyDescent="0.25">
      <c r="A8316"/>
    </row>
    <row r="8317" spans="1:1" ht="12.6" x14ac:dyDescent="0.25">
      <c r="A8317"/>
    </row>
    <row r="8318" spans="1:1" ht="12.6" x14ac:dyDescent="0.25">
      <c r="A8318"/>
    </row>
    <row r="8319" spans="1:1" ht="12.6" x14ac:dyDescent="0.25">
      <c r="A8319"/>
    </row>
    <row r="8320" spans="1:1" ht="12.6" x14ac:dyDescent="0.25">
      <c r="A8320"/>
    </row>
    <row r="8321" spans="1:1" ht="12.6" x14ac:dyDescent="0.25">
      <c r="A8321"/>
    </row>
    <row r="8322" spans="1:1" ht="12.6" x14ac:dyDescent="0.25">
      <c r="A8322"/>
    </row>
    <row r="8323" spans="1:1" ht="12.6" x14ac:dyDescent="0.25">
      <c r="A8323"/>
    </row>
    <row r="8324" spans="1:1" ht="12.6" x14ac:dyDescent="0.25">
      <c r="A8324"/>
    </row>
    <row r="8325" spans="1:1" ht="12.6" x14ac:dyDescent="0.25">
      <c r="A8325"/>
    </row>
    <row r="8326" spans="1:1" ht="12.6" x14ac:dyDescent="0.25">
      <c r="A8326"/>
    </row>
    <row r="8327" spans="1:1" ht="12.6" x14ac:dyDescent="0.25">
      <c r="A8327"/>
    </row>
    <row r="8328" spans="1:1" ht="12.6" x14ac:dyDescent="0.25">
      <c r="A8328"/>
    </row>
    <row r="8329" spans="1:1" ht="12.6" x14ac:dyDescent="0.25">
      <c r="A8329"/>
    </row>
    <row r="8330" spans="1:1" ht="12.6" x14ac:dyDescent="0.25">
      <c r="A8330"/>
    </row>
    <row r="8331" spans="1:1" ht="12.6" x14ac:dyDescent="0.25">
      <c r="A8331"/>
    </row>
    <row r="8332" spans="1:1" ht="12.6" x14ac:dyDescent="0.25">
      <c r="A8332"/>
    </row>
    <row r="8333" spans="1:1" ht="12.6" x14ac:dyDescent="0.25">
      <c r="A8333"/>
    </row>
    <row r="8334" spans="1:1" ht="12.6" x14ac:dyDescent="0.25">
      <c r="A8334"/>
    </row>
    <row r="8335" spans="1:1" ht="12.6" x14ac:dyDescent="0.25">
      <c r="A8335"/>
    </row>
    <row r="8336" spans="1:1" ht="12.6" x14ac:dyDescent="0.25">
      <c r="A8336"/>
    </row>
    <row r="8337" spans="1:1" ht="12.6" x14ac:dyDescent="0.25">
      <c r="A8337"/>
    </row>
    <row r="8338" spans="1:1" ht="12.6" x14ac:dyDescent="0.25">
      <c r="A8338"/>
    </row>
    <row r="8339" spans="1:1" ht="12.6" x14ac:dyDescent="0.25">
      <c r="A8339"/>
    </row>
    <row r="8340" spans="1:1" ht="12.6" x14ac:dyDescent="0.25">
      <c r="A8340"/>
    </row>
    <row r="8341" spans="1:1" ht="12.6" x14ac:dyDescent="0.25">
      <c r="A8341"/>
    </row>
    <row r="8342" spans="1:1" ht="12.6" x14ac:dyDescent="0.25">
      <c r="A8342"/>
    </row>
    <row r="8343" spans="1:1" ht="12.6" x14ac:dyDescent="0.25">
      <c r="A8343"/>
    </row>
    <row r="8344" spans="1:1" ht="12.6" x14ac:dyDescent="0.25">
      <c r="A8344"/>
    </row>
    <row r="8345" spans="1:1" ht="12.6" x14ac:dyDescent="0.25">
      <c r="A8345"/>
    </row>
    <row r="8346" spans="1:1" ht="12.6" x14ac:dyDescent="0.25">
      <c r="A8346"/>
    </row>
    <row r="8347" spans="1:1" ht="12.6" x14ac:dyDescent="0.25">
      <c r="A8347"/>
    </row>
    <row r="8348" spans="1:1" ht="12.6" x14ac:dyDescent="0.25">
      <c r="A8348"/>
    </row>
    <row r="8349" spans="1:1" ht="12.6" x14ac:dyDescent="0.25">
      <c r="A8349"/>
    </row>
    <row r="8350" spans="1:1" ht="12.6" x14ac:dyDescent="0.25">
      <c r="A8350"/>
    </row>
    <row r="8351" spans="1:1" ht="12.6" x14ac:dyDescent="0.25">
      <c r="A8351"/>
    </row>
    <row r="8352" spans="1:1" ht="12.6" x14ac:dyDescent="0.25">
      <c r="A8352"/>
    </row>
    <row r="8353" spans="1:1" ht="12.6" x14ac:dyDescent="0.25">
      <c r="A8353"/>
    </row>
    <row r="8354" spans="1:1" ht="12.6" x14ac:dyDescent="0.25">
      <c r="A8354"/>
    </row>
    <row r="8355" spans="1:1" ht="12.6" x14ac:dyDescent="0.25">
      <c r="A8355"/>
    </row>
    <row r="8356" spans="1:1" ht="12.6" x14ac:dyDescent="0.25">
      <c r="A8356"/>
    </row>
    <row r="8357" spans="1:1" ht="12.6" x14ac:dyDescent="0.25">
      <c r="A8357"/>
    </row>
    <row r="8358" spans="1:1" ht="12.6" x14ac:dyDescent="0.25">
      <c r="A8358"/>
    </row>
    <row r="8359" spans="1:1" ht="12.6" x14ac:dyDescent="0.25">
      <c r="A8359"/>
    </row>
    <row r="8360" spans="1:1" ht="12.6" x14ac:dyDescent="0.25">
      <c r="A8360"/>
    </row>
    <row r="8361" spans="1:1" ht="12.6" x14ac:dyDescent="0.25">
      <c r="A8361"/>
    </row>
    <row r="8362" spans="1:1" ht="12.6" x14ac:dyDescent="0.25">
      <c r="A8362"/>
    </row>
    <row r="8363" spans="1:1" ht="12.6" x14ac:dyDescent="0.25">
      <c r="A8363"/>
    </row>
    <row r="8364" spans="1:1" ht="12.6" x14ac:dyDescent="0.25">
      <c r="A8364"/>
    </row>
    <row r="8365" spans="1:1" ht="12.6" x14ac:dyDescent="0.25">
      <c r="A8365"/>
    </row>
    <row r="8366" spans="1:1" ht="12.6" x14ac:dyDescent="0.25">
      <c r="A8366"/>
    </row>
    <row r="8367" spans="1:1" ht="12.6" x14ac:dyDescent="0.25">
      <c r="A8367"/>
    </row>
    <row r="8368" spans="1:1" ht="12.6" x14ac:dyDescent="0.25">
      <c r="A8368"/>
    </row>
    <row r="8369" spans="1:1" ht="12.6" x14ac:dyDescent="0.25">
      <c r="A8369"/>
    </row>
    <row r="8370" spans="1:1" ht="12.6" x14ac:dyDescent="0.25">
      <c r="A8370"/>
    </row>
    <row r="8371" spans="1:1" ht="12.6" x14ac:dyDescent="0.25">
      <c r="A8371"/>
    </row>
    <row r="8372" spans="1:1" ht="12.6" x14ac:dyDescent="0.25">
      <c r="A8372"/>
    </row>
    <row r="8373" spans="1:1" ht="12.6" x14ac:dyDescent="0.25">
      <c r="A8373"/>
    </row>
    <row r="8374" spans="1:1" ht="12.6" x14ac:dyDescent="0.25">
      <c r="A8374"/>
    </row>
    <row r="8375" spans="1:1" ht="12.6" x14ac:dyDescent="0.25">
      <c r="A8375"/>
    </row>
    <row r="8376" spans="1:1" ht="12.6" x14ac:dyDescent="0.25">
      <c r="A8376"/>
    </row>
    <row r="8377" spans="1:1" ht="12.6" x14ac:dyDescent="0.25">
      <c r="A8377"/>
    </row>
    <row r="8378" spans="1:1" ht="12.6" x14ac:dyDescent="0.25">
      <c r="A8378"/>
    </row>
    <row r="8379" spans="1:1" ht="12.6" x14ac:dyDescent="0.25">
      <c r="A8379"/>
    </row>
    <row r="8380" spans="1:1" ht="12.6" x14ac:dyDescent="0.25">
      <c r="A8380"/>
    </row>
    <row r="8381" spans="1:1" ht="12.6" x14ac:dyDescent="0.25">
      <c r="A8381"/>
    </row>
    <row r="8382" spans="1:1" ht="12.6" x14ac:dyDescent="0.25">
      <c r="A8382"/>
    </row>
    <row r="8383" spans="1:1" ht="12.6" x14ac:dyDescent="0.25">
      <c r="A8383"/>
    </row>
    <row r="8384" spans="1:1" ht="12.6" x14ac:dyDescent="0.25">
      <c r="A8384"/>
    </row>
    <row r="8385" spans="1:1" ht="12.6" x14ac:dyDescent="0.25">
      <c r="A8385"/>
    </row>
    <row r="8386" spans="1:1" ht="12.6" x14ac:dyDescent="0.25">
      <c r="A8386"/>
    </row>
    <row r="8387" spans="1:1" ht="12.6" x14ac:dyDescent="0.25">
      <c r="A8387"/>
    </row>
    <row r="8388" spans="1:1" ht="12.6" x14ac:dyDescent="0.25">
      <c r="A8388"/>
    </row>
    <row r="8389" spans="1:1" ht="12.6" x14ac:dyDescent="0.25">
      <c r="A8389"/>
    </row>
    <row r="8390" spans="1:1" ht="12.6" x14ac:dyDescent="0.25">
      <c r="A8390"/>
    </row>
    <row r="8391" spans="1:1" ht="12.6" x14ac:dyDescent="0.25">
      <c r="A8391"/>
    </row>
    <row r="8392" spans="1:1" ht="12.6" x14ac:dyDescent="0.25">
      <c r="A8392"/>
    </row>
    <row r="8393" spans="1:1" ht="12.6" x14ac:dyDescent="0.25">
      <c r="A8393"/>
    </row>
    <row r="8394" spans="1:1" ht="12.6" x14ac:dyDescent="0.25">
      <c r="A8394"/>
    </row>
    <row r="8395" spans="1:1" ht="12.6" x14ac:dyDescent="0.25">
      <c r="A8395"/>
    </row>
    <row r="8396" spans="1:1" ht="12.6" x14ac:dyDescent="0.25">
      <c r="A8396"/>
    </row>
    <row r="8397" spans="1:1" ht="12.6" x14ac:dyDescent="0.25">
      <c r="A8397"/>
    </row>
    <row r="8398" spans="1:1" ht="12.6" x14ac:dyDescent="0.25">
      <c r="A8398"/>
    </row>
    <row r="8399" spans="1:1" ht="12.6" x14ac:dyDescent="0.25">
      <c r="A8399"/>
    </row>
    <row r="8400" spans="1:1" ht="12.6" x14ac:dyDescent="0.25">
      <c r="A8400"/>
    </row>
    <row r="8401" spans="1:1" ht="12.6" x14ac:dyDescent="0.25">
      <c r="A8401"/>
    </row>
    <row r="8402" spans="1:1" ht="12.6" x14ac:dyDescent="0.25">
      <c r="A8402"/>
    </row>
    <row r="8403" spans="1:1" ht="12.6" x14ac:dyDescent="0.25">
      <c r="A8403"/>
    </row>
    <row r="8404" spans="1:1" ht="12.6" x14ac:dyDescent="0.25">
      <c r="A8404"/>
    </row>
    <row r="8405" spans="1:1" ht="12.6" x14ac:dyDescent="0.25">
      <c r="A8405"/>
    </row>
    <row r="8406" spans="1:1" ht="12.6" x14ac:dyDescent="0.25">
      <c r="A8406"/>
    </row>
    <row r="8407" spans="1:1" ht="12.6" x14ac:dyDescent="0.25">
      <c r="A8407"/>
    </row>
    <row r="8408" spans="1:1" ht="12.6" x14ac:dyDescent="0.25">
      <c r="A8408"/>
    </row>
    <row r="8409" spans="1:1" ht="12.6" x14ac:dyDescent="0.25">
      <c r="A8409"/>
    </row>
    <row r="8410" spans="1:1" ht="12.6" x14ac:dyDescent="0.25">
      <c r="A8410"/>
    </row>
    <row r="8411" spans="1:1" ht="12.6" x14ac:dyDescent="0.25">
      <c r="A8411"/>
    </row>
    <row r="8412" spans="1:1" ht="12.6" x14ac:dyDescent="0.25">
      <c r="A8412"/>
    </row>
    <row r="8413" spans="1:1" ht="12.6" x14ac:dyDescent="0.25">
      <c r="A8413"/>
    </row>
    <row r="8414" spans="1:1" ht="12.6" x14ac:dyDescent="0.25">
      <c r="A8414"/>
    </row>
    <row r="8415" spans="1:1" ht="12.6" x14ac:dyDescent="0.25">
      <c r="A8415"/>
    </row>
    <row r="8416" spans="1:1" ht="12.6" x14ac:dyDescent="0.25">
      <c r="A8416"/>
    </row>
    <row r="8417" spans="1:1" ht="12.6" x14ac:dyDescent="0.25">
      <c r="A8417"/>
    </row>
    <row r="8418" spans="1:1" ht="12.6" x14ac:dyDescent="0.25">
      <c r="A8418"/>
    </row>
    <row r="8419" spans="1:1" ht="12.6" x14ac:dyDescent="0.25">
      <c r="A8419"/>
    </row>
    <row r="8420" spans="1:1" ht="12.6" x14ac:dyDescent="0.25">
      <c r="A8420"/>
    </row>
    <row r="8421" spans="1:1" ht="12.6" x14ac:dyDescent="0.25">
      <c r="A8421"/>
    </row>
    <row r="8422" spans="1:1" ht="12.6" x14ac:dyDescent="0.25">
      <c r="A8422"/>
    </row>
    <row r="8423" spans="1:1" ht="12.6" x14ac:dyDescent="0.25">
      <c r="A8423"/>
    </row>
    <row r="8424" spans="1:1" ht="12.6" x14ac:dyDescent="0.25">
      <c r="A8424"/>
    </row>
    <row r="8425" spans="1:1" ht="12.6" x14ac:dyDescent="0.25">
      <c r="A8425"/>
    </row>
    <row r="8426" spans="1:1" ht="12.6" x14ac:dyDescent="0.25">
      <c r="A8426"/>
    </row>
    <row r="8427" spans="1:1" ht="12.6" x14ac:dyDescent="0.25">
      <c r="A8427"/>
    </row>
    <row r="8428" spans="1:1" ht="12.6" x14ac:dyDescent="0.25">
      <c r="A8428"/>
    </row>
    <row r="8429" spans="1:1" ht="12.6" x14ac:dyDescent="0.25">
      <c r="A8429"/>
    </row>
    <row r="8430" spans="1:1" ht="12.6" x14ac:dyDescent="0.25">
      <c r="A8430"/>
    </row>
    <row r="8431" spans="1:1" ht="12.6" x14ac:dyDescent="0.25">
      <c r="A8431"/>
    </row>
    <row r="8432" spans="1:1" ht="12.6" x14ac:dyDescent="0.25">
      <c r="A8432"/>
    </row>
    <row r="8433" spans="1:1" ht="12.6" x14ac:dyDescent="0.25">
      <c r="A8433"/>
    </row>
    <row r="8434" spans="1:1" ht="12.6" x14ac:dyDescent="0.25">
      <c r="A8434"/>
    </row>
    <row r="8435" spans="1:1" ht="12.6" x14ac:dyDescent="0.25">
      <c r="A8435"/>
    </row>
    <row r="8436" spans="1:1" ht="12.6" x14ac:dyDescent="0.25">
      <c r="A8436"/>
    </row>
    <row r="8437" spans="1:1" ht="12.6" x14ac:dyDescent="0.25">
      <c r="A8437"/>
    </row>
    <row r="8438" spans="1:1" ht="12.6" x14ac:dyDescent="0.25">
      <c r="A8438"/>
    </row>
    <row r="8439" spans="1:1" ht="12.6" x14ac:dyDescent="0.25">
      <c r="A8439"/>
    </row>
    <row r="8440" spans="1:1" ht="12.6" x14ac:dyDescent="0.25">
      <c r="A8440"/>
    </row>
    <row r="8441" spans="1:1" ht="12.6" x14ac:dyDescent="0.25">
      <c r="A8441"/>
    </row>
    <row r="8442" spans="1:1" ht="12.6" x14ac:dyDescent="0.25">
      <c r="A8442"/>
    </row>
    <row r="8443" spans="1:1" ht="12.6" x14ac:dyDescent="0.25">
      <c r="A8443"/>
    </row>
    <row r="8444" spans="1:1" ht="12.6" x14ac:dyDescent="0.25">
      <c r="A8444"/>
    </row>
    <row r="8445" spans="1:1" ht="12.6" x14ac:dyDescent="0.25">
      <c r="A8445"/>
    </row>
    <row r="8446" spans="1:1" ht="12.6" x14ac:dyDescent="0.25">
      <c r="A8446"/>
    </row>
    <row r="8447" spans="1:1" ht="12.6" x14ac:dyDescent="0.25">
      <c r="A8447"/>
    </row>
    <row r="8448" spans="1:1" ht="12.6" x14ac:dyDescent="0.25">
      <c r="A8448"/>
    </row>
    <row r="8449" spans="1:1" ht="12.6" x14ac:dyDescent="0.25">
      <c r="A8449"/>
    </row>
    <row r="8450" spans="1:1" ht="12.6" x14ac:dyDescent="0.25">
      <c r="A8450"/>
    </row>
    <row r="8451" spans="1:1" ht="12.6" x14ac:dyDescent="0.25">
      <c r="A8451"/>
    </row>
    <row r="8452" spans="1:1" ht="12.6" x14ac:dyDescent="0.25">
      <c r="A8452"/>
    </row>
    <row r="8453" spans="1:1" ht="12.6" x14ac:dyDescent="0.25">
      <c r="A8453"/>
    </row>
    <row r="8454" spans="1:1" ht="12.6" x14ac:dyDescent="0.25">
      <c r="A8454"/>
    </row>
    <row r="8455" spans="1:1" ht="12.6" x14ac:dyDescent="0.25">
      <c r="A8455"/>
    </row>
    <row r="8456" spans="1:1" ht="12.6" x14ac:dyDescent="0.25">
      <c r="A8456"/>
    </row>
    <row r="8457" spans="1:1" ht="12.6" x14ac:dyDescent="0.25">
      <c r="A8457"/>
    </row>
    <row r="8458" spans="1:1" ht="12.6" x14ac:dyDescent="0.25">
      <c r="A8458"/>
    </row>
    <row r="8459" spans="1:1" ht="12.6" x14ac:dyDescent="0.25">
      <c r="A8459"/>
    </row>
    <row r="8460" spans="1:1" ht="12.6" x14ac:dyDescent="0.25">
      <c r="A8460"/>
    </row>
    <row r="8461" spans="1:1" ht="12.6" x14ac:dyDescent="0.25">
      <c r="A8461"/>
    </row>
    <row r="8462" spans="1:1" ht="12.6" x14ac:dyDescent="0.25">
      <c r="A8462"/>
    </row>
    <row r="8463" spans="1:1" ht="12.6" x14ac:dyDescent="0.25">
      <c r="A8463"/>
    </row>
    <row r="8464" spans="1:1" ht="12.6" x14ac:dyDescent="0.25">
      <c r="A8464"/>
    </row>
    <row r="8465" spans="1:1" ht="12.6" x14ac:dyDescent="0.25">
      <c r="A8465"/>
    </row>
    <row r="8466" spans="1:1" ht="12.6" x14ac:dyDescent="0.25">
      <c r="A8466"/>
    </row>
    <row r="8467" spans="1:1" ht="12.6" x14ac:dyDescent="0.25">
      <c r="A8467"/>
    </row>
    <row r="8468" spans="1:1" ht="12.6" x14ac:dyDescent="0.25">
      <c r="A8468"/>
    </row>
    <row r="8469" spans="1:1" ht="12.6" x14ac:dyDescent="0.25">
      <c r="A8469"/>
    </row>
    <row r="8470" spans="1:1" ht="12.6" x14ac:dyDescent="0.25">
      <c r="A8470"/>
    </row>
    <row r="8471" spans="1:1" ht="12.6" x14ac:dyDescent="0.25">
      <c r="A8471"/>
    </row>
    <row r="8472" spans="1:1" ht="12.6" x14ac:dyDescent="0.25">
      <c r="A8472"/>
    </row>
    <row r="8473" spans="1:1" ht="12.6" x14ac:dyDescent="0.25">
      <c r="A8473"/>
    </row>
    <row r="8474" spans="1:1" ht="12.6" x14ac:dyDescent="0.25">
      <c r="A8474"/>
    </row>
    <row r="8475" spans="1:1" ht="12.6" x14ac:dyDescent="0.25">
      <c r="A8475"/>
    </row>
    <row r="8476" spans="1:1" ht="12.6" x14ac:dyDescent="0.25">
      <c r="A8476"/>
    </row>
    <row r="8477" spans="1:1" ht="12.6" x14ac:dyDescent="0.25">
      <c r="A8477"/>
    </row>
    <row r="8478" spans="1:1" ht="12.6" x14ac:dyDescent="0.25">
      <c r="A8478"/>
    </row>
    <row r="8479" spans="1:1" ht="12.6" x14ac:dyDescent="0.25">
      <c r="A8479"/>
    </row>
    <row r="8480" spans="1:1" ht="12.6" x14ac:dyDescent="0.25">
      <c r="A8480"/>
    </row>
    <row r="8481" spans="1:1" ht="12.6" x14ac:dyDescent="0.25">
      <c r="A8481"/>
    </row>
    <row r="8482" spans="1:1" ht="12.6" x14ac:dyDescent="0.25">
      <c r="A8482"/>
    </row>
    <row r="8483" spans="1:1" ht="12.6" x14ac:dyDescent="0.25">
      <c r="A8483"/>
    </row>
    <row r="8484" spans="1:1" ht="12.6" x14ac:dyDescent="0.25">
      <c r="A8484"/>
    </row>
    <row r="8485" spans="1:1" ht="12.6" x14ac:dyDescent="0.25">
      <c r="A8485"/>
    </row>
    <row r="8486" spans="1:1" ht="12.6" x14ac:dyDescent="0.25">
      <c r="A8486"/>
    </row>
    <row r="8487" spans="1:1" ht="12.6" x14ac:dyDescent="0.25">
      <c r="A8487"/>
    </row>
    <row r="8488" spans="1:1" ht="12.6" x14ac:dyDescent="0.25">
      <c r="A8488"/>
    </row>
    <row r="8489" spans="1:1" ht="12.6" x14ac:dyDescent="0.25">
      <c r="A8489"/>
    </row>
    <row r="8490" spans="1:1" ht="12.6" x14ac:dyDescent="0.25">
      <c r="A8490"/>
    </row>
    <row r="8491" spans="1:1" ht="12.6" x14ac:dyDescent="0.25">
      <c r="A8491"/>
    </row>
    <row r="8492" spans="1:1" ht="12.6" x14ac:dyDescent="0.25">
      <c r="A8492"/>
    </row>
    <row r="8493" spans="1:1" ht="12.6" x14ac:dyDescent="0.25">
      <c r="A8493"/>
    </row>
    <row r="8494" spans="1:1" ht="12.6" x14ac:dyDescent="0.25">
      <c r="A8494"/>
    </row>
    <row r="8495" spans="1:1" ht="12.6" x14ac:dyDescent="0.25">
      <c r="A8495"/>
    </row>
    <row r="8496" spans="1:1" ht="12.6" x14ac:dyDescent="0.25">
      <c r="A8496"/>
    </row>
    <row r="8497" spans="1:1" ht="12.6" x14ac:dyDescent="0.25">
      <c r="A8497"/>
    </row>
    <row r="8498" spans="1:1" ht="12.6" x14ac:dyDescent="0.25">
      <c r="A8498"/>
    </row>
    <row r="8499" spans="1:1" ht="12.6" x14ac:dyDescent="0.25">
      <c r="A8499"/>
    </row>
    <row r="8500" spans="1:1" ht="12.6" x14ac:dyDescent="0.25">
      <c r="A8500"/>
    </row>
    <row r="8501" spans="1:1" ht="12.6" x14ac:dyDescent="0.25">
      <c r="A8501"/>
    </row>
    <row r="8502" spans="1:1" ht="12.6" x14ac:dyDescent="0.25">
      <c r="A8502"/>
    </row>
    <row r="8503" spans="1:1" ht="12.6" x14ac:dyDescent="0.25">
      <c r="A8503"/>
    </row>
    <row r="8504" spans="1:1" ht="12.6" x14ac:dyDescent="0.25">
      <c r="A8504"/>
    </row>
    <row r="8505" spans="1:1" ht="12.6" x14ac:dyDescent="0.25">
      <c r="A8505"/>
    </row>
    <row r="8506" spans="1:1" ht="12.6" x14ac:dyDescent="0.25">
      <c r="A8506"/>
    </row>
    <row r="8507" spans="1:1" ht="12.6" x14ac:dyDescent="0.25">
      <c r="A8507"/>
    </row>
    <row r="8508" spans="1:1" ht="12.6" x14ac:dyDescent="0.25">
      <c r="A8508"/>
    </row>
    <row r="8509" spans="1:1" ht="12.6" x14ac:dyDescent="0.25">
      <c r="A8509"/>
    </row>
    <row r="8510" spans="1:1" ht="12.6" x14ac:dyDescent="0.25">
      <c r="A8510"/>
    </row>
    <row r="8511" spans="1:1" ht="12.6" x14ac:dyDescent="0.25">
      <c r="A8511"/>
    </row>
    <row r="8512" spans="1:1" ht="12.6" x14ac:dyDescent="0.25">
      <c r="A8512"/>
    </row>
    <row r="8513" spans="1:1" ht="12.6" x14ac:dyDescent="0.25">
      <c r="A8513"/>
    </row>
    <row r="8514" spans="1:1" ht="12.6" x14ac:dyDescent="0.25">
      <c r="A8514"/>
    </row>
    <row r="8515" spans="1:1" ht="12.6" x14ac:dyDescent="0.25">
      <c r="A8515"/>
    </row>
    <row r="8516" spans="1:1" ht="12.6" x14ac:dyDescent="0.25">
      <c r="A8516"/>
    </row>
    <row r="8517" spans="1:1" ht="12.6" x14ac:dyDescent="0.25">
      <c r="A8517"/>
    </row>
    <row r="8518" spans="1:1" ht="12.6" x14ac:dyDescent="0.25">
      <c r="A8518"/>
    </row>
    <row r="8519" spans="1:1" ht="12.6" x14ac:dyDescent="0.25">
      <c r="A8519"/>
    </row>
    <row r="8520" spans="1:1" ht="12.6" x14ac:dyDescent="0.25">
      <c r="A8520"/>
    </row>
    <row r="8521" spans="1:1" ht="12.6" x14ac:dyDescent="0.25">
      <c r="A8521"/>
    </row>
    <row r="8522" spans="1:1" ht="12.6" x14ac:dyDescent="0.25">
      <c r="A8522"/>
    </row>
    <row r="8523" spans="1:1" ht="12.6" x14ac:dyDescent="0.25">
      <c r="A8523"/>
    </row>
    <row r="8524" spans="1:1" ht="12.6" x14ac:dyDescent="0.25">
      <c r="A8524"/>
    </row>
    <row r="8525" spans="1:1" ht="12.6" x14ac:dyDescent="0.25">
      <c r="A8525"/>
    </row>
    <row r="8526" spans="1:1" ht="12.6" x14ac:dyDescent="0.25">
      <c r="A8526"/>
    </row>
    <row r="8527" spans="1:1" ht="12.6" x14ac:dyDescent="0.25">
      <c r="A8527"/>
    </row>
    <row r="8528" spans="1:1" ht="12.6" x14ac:dyDescent="0.25">
      <c r="A8528"/>
    </row>
    <row r="8529" spans="1:1" ht="12.6" x14ac:dyDescent="0.25">
      <c r="A8529"/>
    </row>
    <row r="8530" spans="1:1" ht="12.6" x14ac:dyDescent="0.25">
      <c r="A8530"/>
    </row>
    <row r="8531" spans="1:1" ht="12.6" x14ac:dyDescent="0.25">
      <c r="A8531"/>
    </row>
    <row r="8532" spans="1:1" ht="12.6" x14ac:dyDescent="0.25">
      <c r="A8532"/>
    </row>
    <row r="8533" spans="1:1" ht="12.6" x14ac:dyDescent="0.25">
      <c r="A8533"/>
    </row>
    <row r="8534" spans="1:1" ht="12.6" x14ac:dyDescent="0.25">
      <c r="A8534"/>
    </row>
    <row r="8535" spans="1:1" ht="12.6" x14ac:dyDescent="0.25">
      <c r="A8535"/>
    </row>
    <row r="8536" spans="1:1" ht="12.6" x14ac:dyDescent="0.25">
      <c r="A8536"/>
    </row>
    <row r="8537" spans="1:1" ht="12.6" x14ac:dyDescent="0.25">
      <c r="A8537"/>
    </row>
    <row r="8538" spans="1:1" ht="12.6" x14ac:dyDescent="0.25">
      <c r="A8538"/>
    </row>
    <row r="8539" spans="1:1" ht="12.6" x14ac:dyDescent="0.25">
      <c r="A8539"/>
    </row>
    <row r="8540" spans="1:1" ht="12.6" x14ac:dyDescent="0.25">
      <c r="A8540"/>
    </row>
    <row r="8541" spans="1:1" ht="12.6" x14ac:dyDescent="0.25">
      <c r="A8541"/>
    </row>
    <row r="8542" spans="1:1" ht="12.6" x14ac:dyDescent="0.25">
      <c r="A8542"/>
    </row>
    <row r="8543" spans="1:1" ht="12.6" x14ac:dyDescent="0.25">
      <c r="A8543"/>
    </row>
    <row r="8544" spans="1:1" ht="12.6" x14ac:dyDescent="0.25">
      <c r="A8544"/>
    </row>
    <row r="8545" spans="1:1" ht="12.6" x14ac:dyDescent="0.25">
      <c r="A8545"/>
    </row>
    <row r="8546" spans="1:1" ht="12.6" x14ac:dyDescent="0.25">
      <c r="A8546"/>
    </row>
    <row r="8547" spans="1:1" ht="12.6" x14ac:dyDescent="0.25">
      <c r="A8547"/>
    </row>
    <row r="8548" spans="1:1" ht="12.6" x14ac:dyDescent="0.25">
      <c r="A8548"/>
    </row>
    <row r="8549" spans="1:1" ht="12.6" x14ac:dyDescent="0.25">
      <c r="A8549"/>
    </row>
    <row r="8550" spans="1:1" ht="12.6" x14ac:dyDescent="0.25">
      <c r="A8550"/>
    </row>
    <row r="8551" spans="1:1" ht="12.6" x14ac:dyDescent="0.25">
      <c r="A8551"/>
    </row>
    <row r="8552" spans="1:1" ht="12.6" x14ac:dyDescent="0.25">
      <c r="A8552"/>
    </row>
    <row r="8553" spans="1:1" ht="12.6" x14ac:dyDescent="0.25">
      <c r="A8553"/>
    </row>
    <row r="8554" spans="1:1" ht="12.6" x14ac:dyDescent="0.25">
      <c r="A8554"/>
    </row>
    <row r="8555" spans="1:1" ht="12.6" x14ac:dyDescent="0.25">
      <c r="A8555"/>
    </row>
    <row r="8556" spans="1:1" ht="12.6" x14ac:dyDescent="0.25">
      <c r="A8556"/>
    </row>
    <row r="8557" spans="1:1" ht="12.6" x14ac:dyDescent="0.25">
      <c r="A8557"/>
    </row>
    <row r="8558" spans="1:1" ht="12.6" x14ac:dyDescent="0.25">
      <c r="A8558"/>
    </row>
    <row r="8559" spans="1:1" ht="12.6" x14ac:dyDescent="0.25">
      <c r="A8559"/>
    </row>
    <row r="8560" spans="1:1" ht="12.6" x14ac:dyDescent="0.25">
      <c r="A8560"/>
    </row>
    <row r="8561" spans="1:1" ht="12.6" x14ac:dyDescent="0.25">
      <c r="A8561"/>
    </row>
    <row r="8562" spans="1:1" ht="12.6" x14ac:dyDescent="0.25">
      <c r="A8562"/>
    </row>
    <row r="8563" spans="1:1" ht="12.6" x14ac:dyDescent="0.25">
      <c r="A8563"/>
    </row>
    <row r="8564" spans="1:1" ht="12.6" x14ac:dyDescent="0.25">
      <c r="A8564"/>
    </row>
    <row r="8565" spans="1:1" ht="12.6" x14ac:dyDescent="0.25">
      <c r="A8565"/>
    </row>
    <row r="8566" spans="1:1" ht="12.6" x14ac:dyDescent="0.25">
      <c r="A8566"/>
    </row>
    <row r="8567" spans="1:1" ht="12.6" x14ac:dyDescent="0.25">
      <c r="A8567"/>
    </row>
    <row r="8568" spans="1:1" ht="12.6" x14ac:dyDescent="0.25">
      <c r="A8568"/>
    </row>
    <row r="8569" spans="1:1" ht="12.6" x14ac:dyDescent="0.25">
      <c r="A8569"/>
    </row>
    <row r="8570" spans="1:1" ht="12.6" x14ac:dyDescent="0.25">
      <c r="A8570"/>
    </row>
    <row r="8571" spans="1:1" ht="12.6" x14ac:dyDescent="0.25">
      <c r="A8571"/>
    </row>
    <row r="8572" spans="1:1" ht="12.6" x14ac:dyDescent="0.25">
      <c r="A8572"/>
    </row>
    <row r="8573" spans="1:1" ht="12.6" x14ac:dyDescent="0.25">
      <c r="A8573"/>
    </row>
    <row r="8574" spans="1:1" ht="12.6" x14ac:dyDescent="0.25">
      <c r="A8574"/>
    </row>
    <row r="8575" spans="1:1" ht="12.6" x14ac:dyDescent="0.25">
      <c r="A8575"/>
    </row>
    <row r="8576" spans="1:1" ht="12.6" x14ac:dyDescent="0.25">
      <c r="A8576"/>
    </row>
    <row r="8577" spans="1:1" ht="12.6" x14ac:dyDescent="0.25">
      <c r="A8577"/>
    </row>
    <row r="8578" spans="1:1" ht="12.6" x14ac:dyDescent="0.25">
      <c r="A8578"/>
    </row>
    <row r="8579" spans="1:1" ht="12.6" x14ac:dyDescent="0.25">
      <c r="A8579"/>
    </row>
    <row r="8580" spans="1:1" ht="12.6" x14ac:dyDescent="0.25">
      <c r="A8580"/>
    </row>
    <row r="8581" spans="1:1" ht="12.6" x14ac:dyDescent="0.25">
      <c r="A8581"/>
    </row>
    <row r="8582" spans="1:1" ht="12.6" x14ac:dyDescent="0.25">
      <c r="A8582"/>
    </row>
    <row r="8583" spans="1:1" ht="12.6" x14ac:dyDescent="0.25">
      <c r="A8583"/>
    </row>
    <row r="8584" spans="1:1" ht="12.6" x14ac:dyDescent="0.25">
      <c r="A8584"/>
    </row>
    <row r="8585" spans="1:1" ht="12.6" x14ac:dyDescent="0.25">
      <c r="A8585"/>
    </row>
    <row r="8586" spans="1:1" ht="12.6" x14ac:dyDescent="0.25">
      <c r="A8586"/>
    </row>
    <row r="8587" spans="1:1" ht="12.6" x14ac:dyDescent="0.25">
      <c r="A8587"/>
    </row>
    <row r="8588" spans="1:1" ht="12.6" x14ac:dyDescent="0.25">
      <c r="A8588"/>
    </row>
    <row r="8589" spans="1:1" ht="12.6" x14ac:dyDescent="0.25">
      <c r="A8589"/>
    </row>
    <row r="8590" spans="1:1" ht="12.6" x14ac:dyDescent="0.25">
      <c r="A8590"/>
    </row>
    <row r="8591" spans="1:1" ht="12.6" x14ac:dyDescent="0.25">
      <c r="A8591"/>
    </row>
    <row r="8592" spans="1:1" ht="12.6" x14ac:dyDescent="0.25">
      <c r="A8592"/>
    </row>
    <row r="8593" spans="1:1" ht="12.6" x14ac:dyDescent="0.25">
      <c r="A8593"/>
    </row>
    <row r="8594" spans="1:1" ht="12.6" x14ac:dyDescent="0.25">
      <c r="A8594"/>
    </row>
    <row r="8595" spans="1:1" ht="12.6" x14ac:dyDescent="0.25">
      <c r="A8595"/>
    </row>
    <row r="8596" spans="1:1" ht="12.6" x14ac:dyDescent="0.25">
      <c r="A8596"/>
    </row>
    <row r="8597" spans="1:1" ht="12.6" x14ac:dyDescent="0.25">
      <c r="A8597"/>
    </row>
    <row r="8598" spans="1:1" ht="12.6" x14ac:dyDescent="0.25">
      <c r="A8598"/>
    </row>
    <row r="8599" spans="1:1" ht="12.6" x14ac:dyDescent="0.25">
      <c r="A8599"/>
    </row>
    <row r="8600" spans="1:1" ht="12.6" x14ac:dyDescent="0.25">
      <c r="A8600"/>
    </row>
    <row r="8601" spans="1:1" ht="12.6" x14ac:dyDescent="0.25">
      <c r="A8601"/>
    </row>
    <row r="8602" spans="1:1" ht="12.6" x14ac:dyDescent="0.25">
      <c r="A8602"/>
    </row>
    <row r="8603" spans="1:1" ht="12.6" x14ac:dyDescent="0.25">
      <c r="A8603"/>
    </row>
    <row r="8604" spans="1:1" ht="12.6" x14ac:dyDescent="0.25">
      <c r="A8604"/>
    </row>
    <row r="8605" spans="1:1" ht="12.6" x14ac:dyDescent="0.25">
      <c r="A8605"/>
    </row>
    <row r="8606" spans="1:1" ht="12.6" x14ac:dyDescent="0.25">
      <c r="A8606"/>
    </row>
    <row r="8607" spans="1:1" ht="12.6" x14ac:dyDescent="0.25">
      <c r="A8607"/>
    </row>
    <row r="8608" spans="1:1" ht="12.6" x14ac:dyDescent="0.25">
      <c r="A8608"/>
    </row>
    <row r="8609" spans="1:1" ht="12.6" x14ac:dyDescent="0.25">
      <c r="A8609"/>
    </row>
    <row r="8610" spans="1:1" ht="12.6" x14ac:dyDescent="0.25">
      <c r="A8610"/>
    </row>
    <row r="8611" spans="1:1" ht="12.6" x14ac:dyDescent="0.25">
      <c r="A8611"/>
    </row>
    <row r="8612" spans="1:1" ht="12.6" x14ac:dyDescent="0.25">
      <c r="A8612"/>
    </row>
    <row r="8613" spans="1:1" ht="12.6" x14ac:dyDescent="0.25">
      <c r="A8613"/>
    </row>
    <row r="8614" spans="1:1" ht="12.6" x14ac:dyDescent="0.25">
      <c r="A8614"/>
    </row>
    <row r="8615" spans="1:1" ht="12.6" x14ac:dyDescent="0.25">
      <c r="A8615"/>
    </row>
    <row r="8616" spans="1:1" ht="12.6" x14ac:dyDescent="0.25">
      <c r="A8616"/>
    </row>
    <row r="8617" spans="1:1" ht="12.6" x14ac:dyDescent="0.25">
      <c r="A8617"/>
    </row>
    <row r="8618" spans="1:1" ht="12.6" x14ac:dyDescent="0.25">
      <c r="A8618"/>
    </row>
    <row r="8619" spans="1:1" ht="12.6" x14ac:dyDescent="0.25">
      <c r="A8619"/>
    </row>
    <row r="8620" spans="1:1" ht="12.6" x14ac:dyDescent="0.25">
      <c r="A8620"/>
    </row>
    <row r="8621" spans="1:1" ht="12.6" x14ac:dyDescent="0.25">
      <c r="A8621"/>
    </row>
    <row r="8622" spans="1:1" ht="12.6" x14ac:dyDescent="0.25">
      <c r="A8622"/>
    </row>
    <row r="8623" spans="1:1" ht="12.6" x14ac:dyDescent="0.25">
      <c r="A8623"/>
    </row>
    <row r="8624" spans="1:1" ht="12.6" x14ac:dyDescent="0.25">
      <c r="A8624"/>
    </row>
    <row r="8625" spans="1:1" ht="12.6" x14ac:dyDescent="0.25">
      <c r="A8625"/>
    </row>
    <row r="8626" spans="1:1" ht="12.6" x14ac:dyDescent="0.25">
      <c r="A8626"/>
    </row>
    <row r="8627" spans="1:1" ht="12.6" x14ac:dyDescent="0.25">
      <c r="A8627"/>
    </row>
    <row r="8628" spans="1:1" ht="12.6" x14ac:dyDescent="0.25">
      <c r="A8628"/>
    </row>
    <row r="8629" spans="1:1" ht="12.6" x14ac:dyDescent="0.25">
      <c r="A8629"/>
    </row>
    <row r="8630" spans="1:1" ht="12.6" x14ac:dyDescent="0.25">
      <c r="A8630"/>
    </row>
    <row r="8631" spans="1:1" ht="12.6" x14ac:dyDescent="0.25">
      <c r="A8631"/>
    </row>
    <row r="8632" spans="1:1" ht="12.6" x14ac:dyDescent="0.25">
      <c r="A8632"/>
    </row>
    <row r="8633" spans="1:1" ht="12.6" x14ac:dyDescent="0.25">
      <c r="A8633"/>
    </row>
    <row r="8634" spans="1:1" ht="12.6" x14ac:dyDescent="0.25">
      <c r="A8634"/>
    </row>
    <row r="8635" spans="1:1" ht="12.6" x14ac:dyDescent="0.25">
      <c r="A8635"/>
    </row>
    <row r="8636" spans="1:1" ht="12.6" x14ac:dyDescent="0.25">
      <c r="A8636"/>
    </row>
    <row r="8637" spans="1:1" ht="12.6" x14ac:dyDescent="0.25">
      <c r="A8637"/>
    </row>
    <row r="8638" spans="1:1" ht="12.6" x14ac:dyDescent="0.25">
      <c r="A8638"/>
    </row>
    <row r="8639" spans="1:1" ht="12.6" x14ac:dyDescent="0.25">
      <c r="A8639"/>
    </row>
    <row r="8640" spans="1:1" ht="12.6" x14ac:dyDescent="0.25">
      <c r="A8640"/>
    </row>
    <row r="8641" spans="1:1" ht="12.6" x14ac:dyDescent="0.25">
      <c r="A8641"/>
    </row>
    <row r="8642" spans="1:1" ht="12.6" x14ac:dyDescent="0.25">
      <c r="A8642"/>
    </row>
    <row r="8643" spans="1:1" ht="12.6" x14ac:dyDescent="0.25">
      <c r="A8643"/>
    </row>
    <row r="8644" spans="1:1" ht="12.6" x14ac:dyDescent="0.25">
      <c r="A8644"/>
    </row>
    <row r="8645" spans="1:1" ht="12.6" x14ac:dyDescent="0.25">
      <c r="A8645"/>
    </row>
    <row r="8646" spans="1:1" ht="12.6" x14ac:dyDescent="0.25">
      <c r="A8646"/>
    </row>
    <row r="8647" spans="1:1" ht="12.6" x14ac:dyDescent="0.25">
      <c r="A8647"/>
    </row>
    <row r="8648" spans="1:1" ht="12.6" x14ac:dyDescent="0.25">
      <c r="A8648"/>
    </row>
    <row r="8649" spans="1:1" ht="12.6" x14ac:dyDescent="0.25">
      <c r="A8649"/>
    </row>
    <row r="8650" spans="1:1" ht="12.6" x14ac:dyDescent="0.25">
      <c r="A8650"/>
    </row>
    <row r="8651" spans="1:1" ht="12.6" x14ac:dyDescent="0.25">
      <c r="A8651"/>
    </row>
    <row r="8652" spans="1:1" ht="12.6" x14ac:dyDescent="0.25">
      <c r="A8652"/>
    </row>
    <row r="8653" spans="1:1" ht="12.6" x14ac:dyDescent="0.25">
      <c r="A8653"/>
    </row>
    <row r="8654" spans="1:1" ht="12.6" x14ac:dyDescent="0.25">
      <c r="A8654"/>
    </row>
    <row r="8655" spans="1:1" ht="12.6" x14ac:dyDescent="0.25">
      <c r="A8655"/>
    </row>
    <row r="8656" spans="1:1" ht="12.6" x14ac:dyDescent="0.25">
      <c r="A8656"/>
    </row>
    <row r="8657" spans="1:1" ht="12.6" x14ac:dyDescent="0.25">
      <c r="A8657"/>
    </row>
    <row r="8658" spans="1:1" ht="12.6" x14ac:dyDescent="0.25">
      <c r="A8658"/>
    </row>
    <row r="8659" spans="1:1" ht="12.6" x14ac:dyDescent="0.25">
      <c r="A8659"/>
    </row>
    <row r="8660" spans="1:1" ht="12.6" x14ac:dyDescent="0.25">
      <c r="A8660"/>
    </row>
    <row r="8661" spans="1:1" ht="12.6" x14ac:dyDescent="0.25">
      <c r="A8661"/>
    </row>
    <row r="8662" spans="1:1" ht="12.6" x14ac:dyDescent="0.25">
      <c r="A8662"/>
    </row>
    <row r="8663" spans="1:1" ht="12.6" x14ac:dyDescent="0.25">
      <c r="A8663"/>
    </row>
    <row r="8664" spans="1:1" ht="12.6" x14ac:dyDescent="0.25">
      <c r="A8664"/>
    </row>
    <row r="8665" spans="1:1" ht="12.6" x14ac:dyDescent="0.25">
      <c r="A8665"/>
    </row>
    <row r="8666" spans="1:1" ht="12.6" x14ac:dyDescent="0.25">
      <c r="A8666"/>
    </row>
    <row r="8667" spans="1:1" ht="12.6" x14ac:dyDescent="0.25">
      <c r="A8667"/>
    </row>
    <row r="8668" spans="1:1" ht="12.6" x14ac:dyDescent="0.25">
      <c r="A8668"/>
    </row>
    <row r="8669" spans="1:1" ht="12.6" x14ac:dyDescent="0.25">
      <c r="A8669"/>
    </row>
    <row r="8670" spans="1:1" ht="12.6" x14ac:dyDescent="0.25">
      <c r="A8670"/>
    </row>
    <row r="8671" spans="1:1" ht="12.6" x14ac:dyDescent="0.25">
      <c r="A8671"/>
    </row>
    <row r="8672" spans="1:1" ht="12.6" x14ac:dyDescent="0.25">
      <c r="A8672"/>
    </row>
    <row r="8673" spans="1:1" ht="12.6" x14ac:dyDescent="0.25">
      <c r="A8673"/>
    </row>
    <row r="8674" spans="1:1" ht="12.6" x14ac:dyDescent="0.25">
      <c r="A8674"/>
    </row>
    <row r="8675" spans="1:1" ht="12.6" x14ac:dyDescent="0.25">
      <c r="A8675"/>
    </row>
    <row r="8676" spans="1:1" ht="12.6" x14ac:dyDescent="0.25">
      <c r="A8676"/>
    </row>
    <row r="8677" spans="1:1" ht="12.6" x14ac:dyDescent="0.25">
      <c r="A8677"/>
    </row>
    <row r="8678" spans="1:1" ht="12.6" x14ac:dyDescent="0.25">
      <c r="A8678"/>
    </row>
    <row r="8679" spans="1:1" ht="12.6" x14ac:dyDescent="0.25">
      <c r="A8679"/>
    </row>
    <row r="8680" spans="1:1" ht="12.6" x14ac:dyDescent="0.25">
      <c r="A8680"/>
    </row>
    <row r="8681" spans="1:1" ht="12.6" x14ac:dyDescent="0.25">
      <c r="A8681"/>
    </row>
    <row r="8682" spans="1:1" ht="12.6" x14ac:dyDescent="0.25">
      <c r="A8682"/>
    </row>
    <row r="8683" spans="1:1" ht="12.6" x14ac:dyDescent="0.25">
      <c r="A8683"/>
    </row>
    <row r="8684" spans="1:1" ht="12.6" x14ac:dyDescent="0.25">
      <c r="A8684"/>
    </row>
    <row r="8685" spans="1:1" ht="12.6" x14ac:dyDescent="0.25">
      <c r="A8685"/>
    </row>
    <row r="8686" spans="1:1" ht="12.6" x14ac:dyDescent="0.25">
      <c r="A8686"/>
    </row>
    <row r="8687" spans="1:1" ht="12.6" x14ac:dyDescent="0.25">
      <c r="A8687"/>
    </row>
    <row r="8688" spans="1:1" ht="12.6" x14ac:dyDescent="0.25">
      <c r="A8688"/>
    </row>
    <row r="8689" spans="1:1" ht="12.6" x14ac:dyDescent="0.25">
      <c r="A8689"/>
    </row>
    <row r="8690" spans="1:1" ht="12.6" x14ac:dyDescent="0.25">
      <c r="A8690"/>
    </row>
    <row r="8691" spans="1:1" ht="12.6" x14ac:dyDescent="0.25">
      <c r="A8691"/>
    </row>
    <row r="8692" spans="1:1" ht="12.6" x14ac:dyDescent="0.25">
      <c r="A8692"/>
    </row>
    <row r="8693" spans="1:1" ht="12.6" x14ac:dyDescent="0.25">
      <c r="A8693"/>
    </row>
    <row r="8694" spans="1:1" ht="12.6" x14ac:dyDescent="0.25">
      <c r="A8694"/>
    </row>
    <row r="8695" spans="1:1" ht="12.6" x14ac:dyDescent="0.25">
      <c r="A8695"/>
    </row>
    <row r="8696" spans="1:1" ht="12.6" x14ac:dyDescent="0.25">
      <c r="A8696"/>
    </row>
    <row r="8697" spans="1:1" ht="12.6" x14ac:dyDescent="0.25">
      <c r="A8697"/>
    </row>
    <row r="8698" spans="1:1" ht="12.6" x14ac:dyDescent="0.25">
      <c r="A8698"/>
    </row>
    <row r="8699" spans="1:1" ht="12.6" x14ac:dyDescent="0.25">
      <c r="A8699"/>
    </row>
    <row r="8700" spans="1:1" ht="12.6" x14ac:dyDescent="0.25">
      <c r="A8700"/>
    </row>
    <row r="8701" spans="1:1" ht="12.6" x14ac:dyDescent="0.25">
      <c r="A8701"/>
    </row>
    <row r="8702" spans="1:1" ht="12.6" x14ac:dyDescent="0.25">
      <c r="A8702"/>
    </row>
    <row r="8703" spans="1:1" ht="12.6" x14ac:dyDescent="0.25">
      <c r="A8703"/>
    </row>
    <row r="8704" spans="1:1" ht="12.6" x14ac:dyDescent="0.25">
      <c r="A8704"/>
    </row>
    <row r="8705" spans="1:1" ht="12.6" x14ac:dyDescent="0.25">
      <c r="A8705"/>
    </row>
    <row r="8706" spans="1:1" ht="12.6" x14ac:dyDescent="0.25">
      <c r="A8706"/>
    </row>
    <row r="8707" spans="1:1" ht="12.6" x14ac:dyDescent="0.25">
      <c r="A8707"/>
    </row>
    <row r="8708" spans="1:1" ht="12.6" x14ac:dyDescent="0.25">
      <c r="A8708"/>
    </row>
    <row r="8709" spans="1:1" ht="12.6" x14ac:dyDescent="0.25">
      <c r="A8709"/>
    </row>
    <row r="8710" spans="1:1" ht="12.6" x14ac:dyDescent="0.25">
      <c r="A8710"/>
    </row>
    <row r="8711" spans="1:1" ht="12.6" x14ac:dyDescent="0.25">
      <c r="A8711"/>
    </row>
    <row r="8712" spans="1:1" ht="12.6" x14ac:dyDescent="0.25">
      <c r="A8712"/>
    </row>
    <row r="8713" spans="1:1" ht="12.6" x14ac:dyDescent="0.25">
      <c r="A8713"/>
    </row>
    <row r="8714" spans="1:1" ht="12.6" x14ac:dyDescent="0.25">
      <c r="A8714"/>
    </row>
    <row r="8715" spans="1:1" ht="12.6" x14ac:dyDescent="0.25">
      <c r="A8715"/>
    </row>
    <row r="8716" spans="1:1" ht="12.6" x14ac:dyDescent="0.25">
      <c r="A8716"/>
    </row>
    <row r="8717" spans="1:1" ht="12.6" x14ac:dyDescent="0.25">
      <c r="A8717"/>
    </row>
    <row r="8718" spans="1:1" ht="12.6" x14ac:dyDescent="0.25">
      <c r="A8718"/>
    </row>
    <row r="8719" spans="1:1" ht="12.6" x14ac:dyDescent="0.25">
      <c r="A8719"/>
    </row>
    <row r="8720" spans="1:1" ht="12.6" x14ac:dyDescent="0.25">
      <c r="A8720"/>
    </row>
    <row r="8721" spans="1:1" ht="12.6" x14ac:dyDescent="0.25">
      <c r="A8721"/>
    </row>
    <row r="8722" spans="1:1" ht="12.6" x14ac:dyDescent="0.25">
      <c r="A8722"/>
    </row>
    <row r="8723" spans="1:1" ht="12.6" x14ac:dyDescent="0.25">
      <c r="A8723"/>
    </row>
    <row r="8724" spans="1:1" ht="12.6" x14ac:dyDescent="0.25">
      <c r="A8724"/>
    </row>
    <row r="8725" spans="1:1" ht="12.6" x14ac:dyDescent="0.25">
      <c r="A8725"/>
    </row>
    <row r="8726" spans="1:1" ht="12.6" x14ac:dyDescent="0.25">
      <c r="A8726"/>
    </row>
    <row r="8727" spans="1:1" ht="12.6" x14ac:dyDescent="0.25">
      <c r="A8727"/>
    </row>
    <row r="8728" spans="1:1" ht="12.6" x14ac:dyDescent="0.25">
      <c r="A8728"/>
    </row>
    <row r="8729" spans="1:1" ht="12.6" x14ac:dyDescent="0.25">
      <c r="A8729"/>
    </row>
    <row r="8730" spans="1:1" ht="12.6" x14ac:dyDescent="0.25">
      <c r="A8730"/>
    </row>
    <row r="8731" spans="1:1" ht="12.6" x14ac:dyDescent="0.25">
      <c r="A8731"/>
    </row>
    <row r="8732" spans="1:1" ht="12.6" x14ac:dyDescent="0.25">
      <c r="A8732"/>
    </row>
    <row r="8733" spans="1:1" ht="12.6" x14ac:dyDescent="0.25">
      <c r="A8733"/>
    </row>
    <row r="8734" spans="1:1" ht="12.6" x14ac:dyDescent="0.25">
      <c r="A8734"/>
    </row>
    <row r="8735" spans="1:1" ht="12.6" x14ac:dyDescent="0.25">
      <c r="A8735"/>
    </row>
    <row r="8736" spans="1:1" ht="12.6" x14ac:dyDescent="0.25">
      <c r="A8736"/>
    </row>
    <row r="8737" spans="1:1" ht="12.6" x14ac:dyDescent="0.25">
      <c r="A8737"/>
    </row>
    <row r="8738" spans="1:1" ht="12.6" x14ac:dyDescent="0.25">
      <c r="A8738"/>
    </row>
    <row r="8739" spans="1:1" ht="12.6" x14ac:dyDescent="0.25">
      <c r="A8739"/>
    </row>
    <row r="8740" spans="1:1" ht="12.6" x14ac:dyDescent="0.25">
      <c r="A8740"/>
    </row>
    <row r="8741" spans="1:1" ht="12.6" x14ac:dyDescent="0.25">
      <c r="A8741"/>
    </row>
    <row r="8742" spans="1:1" ht="12.6" x14ac:dyDescent="0.25">
      <c r="A8742"/>
    </row>
    <row r="8743" spans="1:1" ht="12.6" x14ac:dyDescent="0.25">
      <c r="A8743"/>
    </row>
    <row r="8744" spans="1:1" ht="12.6" x14ac:dyDescent="0.25">
      <c r="A8744"/>
    </row>
    <row r="8745" spans="1:1" ht="12.6" x14ac:dyDescent="0.25">
      <c r="A8745"/>
    </row>
    <row r="8746" spans="1:1" ht="12.6" x14ac:dyDescent="0.25">
      <c r="A8746"/>
    </row>
    <row r="8747" spans="1:1" ht="12.6" x14ac:dyDescent="0.25">
      <c r="A8747"/>
    </row>
    <row r="8748" spans="1:1" ht="12.6" x14ac:dyDescent="0.25">
      <c r="A8748"/>
    </row>
    <row r="8749" spans="1:1" ht="12.6" x14ac:dyDescent="0.25">
      <c r="A8749"/>
    </row>
    <row r="8750" spans="1:1" ht="12.6" x14ac:dyDescent="0.25">
      <c r="A8750"/>
    </row>
    <row r="8751" spans="1:1" ht="12.6" x14ac:dyDescent="0.25">
      <c r="A8751"/>
    </row>
    <row r="8752" spans="1:1" ht="12.6" x14ac:dyDescent="0.25">
      <c r="A8752"/>
    </row>
    <row r="8753" spans="1:1" ht="12.6" x14ac:dyDescent="0.25">
      <c r="A8753"/>
    </row>
    <row r="8754" spans="1:1" ht="12.6" x14ac:dyDescent="0.25">
      <c r="A8754"/>
    </row>
    <row r="8755" spans="1:1" ht="12.6" x14ac:dyDescent="0.25">
      <c r="A8755"/>
    </row>
    <row r="8756" spans="1:1" ht="12.6" x14ac:dyDescent="0.25">
      <c r="A8756"/>
    </row>
    <row r="8757" spans="1:1" ht="12.6" x14ac:dyDescent="0.25">
      <c r="A8757"/>
    </row>
    <row r="8758" spans="1:1" ht="12.6" x14ac:dyDescent="0.25">
      <c r="A8758"/>
    </row>
    <row r="8759" spans="1:1" ht="12.6" x14ac:dyDescent="0.25">
      <c r="A8759"/>
    </row>
    <row r="8760" spans="1:1" ht="12.6" x14ac:dyDescent="0.25">
      <c r="A8760"/>
    </row>
    <row r="8761" spans="1:1" ht="12.6" x14ac:dyDescent="0.25">
      <c r="A8761"/>
    </row>
    <row r="8762" spans="1:1" ht="12.6" x14ac:dyDescent="0.25">
      <c r="A8762"/>
    </row>
    <row r="8763" spans="1:1" ht="12.6" x14ac:dyDescent="0.25">
      <c r="A8763"/>
    </row>
    <row r="8764" spans="1:1" ht="12.6" x14ac:dyDescent="0.25">
      <c r="A8764"/>
    </row>
    <row r="8765" spans="1:1" ht="12.6" x14ac:dyDescent="0.25">
      <c r="A8765"/>
    </row>
    <row r="8766" spans="1:1" ht="12.6" x14ac:dyDescent="0.25">
      <c r="A8766"/>
    </row>
    <row r="8767" spans="1:1" ht="12.6" x14ac:dyDescent="0.25">
      <c r="A8767"/>
    </row>
    <row r="8768" spans="1:1" ht="12.6" x14ac:dyDescent="0.25">
      <c r="A8768"/>
    </row>
    <row r="8769" spans="1:1" ht="12.6" x14ac:dyDescent="0.25">
      <c r="A8769"/>
    </row>
    <row r="8770" spans="1:1" ht="12.6" x14ac:dyDescent="0.25">
      <c r="A8770"/>
    </row>
    <row r="8771" spans="1:1" ht="12.6" x14ac:dyDescent="0.25">
      <c r="A8771"/>
    </row>
    <row r="8772" spans="1:1" ht="12.6" x14ac:dyDescent="0.25">
      <c r="A8772"/>
    </row>
    <row r="8773" spans="1:1" ht="12.6" x14ac:dyDescent="0.25">
      <c r="A8773"/>
    </row>
    <row r="8774" spans="1:1" ht="12.6" x14ac:dyDescent="0.25">
      <c r="A8774"/>
    </row>
    <row r="8775" spans="1:1" ht="12.6" x14ac:dyDescent="0.25">
      <c r="A8775"/>
    </row>
    <row r="8776" spans="1:1" ht="12.6" x14ac:dyDescent="0.25">
      <c r="A8776"/>
    </row>
    <row r="8777" spans="1:1" ht="12.6" x14ac:dyDescent="0.25">
      <c r="A8777"/>
    </row>
    <row r="8778" spans="1:1" ht="12.6" x14ac:dyDescent="0.25">
      <c r="A8778"/>
    </row>
    <row r="8779" spans="1:1" ht="12.6" x14ac:dyDescent="0.25">
      <c r="A8779"/>
    </row>
    <row r="8780" spans="1:1" ht="12.6" x14ac:dyDescent="0.25">
      <c r="A8780"/>
    </row>
    <row r="8781" spans="1:1" ht="12.6" x14ac:dyDescent="0.25">
      <c r="A8781"/>
    </row>
    <row r="8782" spans="1:1" ht="12.6" x14ac:dyDescent="0.25">
      <c r="A8782"/>
    </row>
    <row r="8783" spans="1:1" ht="12.6" x14ac:dyDescent="0.25">
      <c r="A8783"/>
    </row>
    <row r="8784" spans="1:1" ht="12.6" x14ac:dyDescent="0.25">
      <c r="A8784"/>
    </row>
    <row r="8785" spans="1:1" ht="12.6" x14ac:dyDescent="0.25">
      <c r="A8785"/>
    </row>
    <row r="8786" spans="1:1" ht="12.6" x14ac:dyDescent="0.25">
      <c r="A8786"/>
    </row>
    <row r="8787" spans="1:1" ht="12.6" x14ac:dyDescent="0.25">
      <c r="A8787"/>
    </row>
    <row r="8788" spans="1:1" ht="12.6" x14ac:dyDescent="0.25">
      <c r="A8788"/>
    </row>
    <row r="8789" spans="1:1" ht="12.6" x14ac:dyDescent="0.25">
      <c r="A8789"/>
    </row>
    <row r="8790" spans="1:1" ht="12.6" x14ac:dyDescent="0.25">
      <c r="A8790"/>
    </row>
    <row r="8791" spans="1:1" ht="12.6" x14ac:dyDescent="0.25">
      <c r="A8791"/>
    </row>
    <row r="8792" spans="1:1" ht="12.6" x14ac:dyDescent="0.25">
      <c r="A8792"/>
    </row>
    <row r="8793" spans="1:1" ht="12.6" x14ac:dyDescent="0.25">
      <c r="A8793"/>
    </row>
    <row r="8794" spans="1:1" ht="12.6" x14ac:dyDescent="0.25">
      <c r="A8794"/>
    </row>
    <row r="8795" spans="1:1" ht="12.6" x14ac:dyDescent="0.25">
      <c r="A8795"/>
    </row>
    <row r="8796" spans="1:1" ht="12.6" x14ac:dyDescent="0.25">
      <c r="A8796"/>
    </row>
    <row r="8797" spans="1:1" ht="12.6" x14ac:dyDescent="0.25">
      <c r="A8797"/>
    </row>
    <row r="8798" spans="1:1" ht="12.6" x14ac:dyDescent="0.25">
      <c r="A8798"/>
    </row>
    <row r="8799" spans="1:1" ht="12.6" x14ac:dyDescent="0.25">
      <c r="A8799"/>
    </row>
    <row r="8800" spans="1:1" ht="12.6" x14ac:dyDescent="0.25">
      <c r="A8800"/>
    </row>
    <row r="8801" spans="1:1" ht="12.6" x14ac:dyDescent="0.25">
      <c r="A8801"/>
    </row>
    <row r="8802" spans="1:1" ht="12.6" x14ac:dyDescent="0.25">
      <c r="A8802"/>
    </row>
    <row r="8803" spans="1:1" ht="12.6" x14ac:dyDescent="0.25">
      <c r="A8803"/>
    </row>
    <row r="8804" spans="1:1" ht="12.6" x14ac:dyDescent="0.25">
      <c r="A8804"/>
    </row>
    <row r="8805" spans="1:1" ht="12.6" x14ac:dyDescent="0.25">
      <c r="A8805"/>
    </row>
    <row r="8806" spans="1:1" ht="12.6" x14ac:dyDescent="0.25">
      <c r="A8806"/>
    </row>
    <row r="8807" spans="1:1" ht="12.6" x14ac:dyDescent="0.25">
      <c r="A8807"/>
    </row>
    <row r="8808" spans="1:1" ht="12.6" x14ac:dyDescent="0.25">
      <c r="A8808"/>
    </row>
    <row r="8809" spans="1:1" ht="12.6" x14ac:dyDescent="0.25">
      <c r="A8809"/>
    </row>
    <row r="8810" spans="1:1" ht="12.6" x14ac:dyDescent="0.25">
      <c r="A8810"/>
    </row>
    <row r="8811" spans="1:1" ht="12.6" x14ac:dyDescent="0.25">
      <c r="A8811"/>
    </row>
    <row r="8812" spans="1:1" ht="12.6" x14ac:dyDescent="0.25">
      <c r="A8812"/>
    </row>
    <row r="8813" spans="1:1" ht="12.6" x14ac:dyDescent="0.25">
      <c r="A8813"/>
    </row>
    <row r="8814" spans="1:1" ht="12.6" x14ac:dyDescent="0.25">
      <c r="A8814"/>
    </row>
    <row r="8815" spans="1:1" ht="12.6" x14ac:dyDescent="0.25">
      <c r="A8815"/>
    </row>
    <row r="8816" spans="1:1" ht="12.6" x14ac:dyDescent="0.25">
      <c r="A8816"/>
    </row>
    <row r="8817" spans="1:1" ht="12.6" x14ac:dyDescent="0.25">
      <c r="A8817"/>
    </row>
    <row r="8818" spans="1:1" ht="12.6" x14ac:dyDescent="0.25">
      <c r="A8818"/>
    </row>
    <row r="8819" spans="1:1" ht="12.6" x14ac:dyDescent="0.25">
      <c r="A8819"/>
    </row>
    <row r="8820" spans="1:1" ht="12.6" x14ac:dyDescent="0.25">
      <c r="A8820"/>
    </row>
    <row r="8821" spans="1:1" ht="12.6" x14ac:dyDescent="0.25">
      <c r="A8821"/>
    </row>
    <row r="8822" spans="1:1" ht="12.6" x14ac:dyDescent="0.25">
      <c r="A8822"/>
    </row>
    <row r="8823" spans="1:1" ht="12.6" x14ac:dyDescent="0.25">
      <c r="A8823"/>
    </row>
    <row r="8824" spans="1:1" ht="12.6" x14ac:dyDescent="0.25">
      <c r="A8824"/>
    </row>
    <row r="8825" spans="1:1" ht="12.6" x14ac:dyDescent="0.25">
      <c r="A8825"/>
    </row>
    <row r="8826" spans="1:1" ht="12.6" x14ac:dyDescent="0.25">
      <c r="A8826"/>
    </row>
    <row r="8827" spans="1:1" ht="12.6" x14ac:dyDescent="0.25">
      <c r="A8827"/>
    </row>
    <row r="8828" spans="1:1" ht="12.6" x14ac:dyDescent="0.25">
      <c r="A8828"/>
    </row>
    <row r="8829" spans="1:1" ht="12.6" x14ac:dyDescent="0.25">
      <c r="A8829"/>
    </row>
    <row r="8830" spans="1:1" ht="12.6" x14ac:dyDescent="0.25">
      <c r="A8830"/>
    </row>
    <row r="8831" spans="1:1" ht="12.6" x14ac:dyDescent="0.25">
      <c r="A8831"/>
    </row>
    <row r="8832" spans="1:1" ht="12.6" x14ac:dyDescent="0.25">
      <c r="A8832"/>
    </row>
    <row r="8833" spans="1:1" ht="12.6" x14ac:dyDescent="0.25">
      <c r="A8833"/>
    </row>
    <row r="8834" spans="1:1" ht="12.6" x14ac:dyDescent="0.25">
      <c r="A8834"/>
    </row>
    <row r="8835" spans="1:1" ht="12.6" x14ac:dyDescent="0.25">
      <c r="A8835"/>
    </row>
    <row r="8836" spans="1:1" ht="12.6" x14ac:dyDescent="0.25">
      <c r="A8836"/>
    </row>
    <row r="8837" spans="1:1" ht="12.6" x14ac:dyDescent="0.25">
      <c r="A8837"/>
    </row>
    <row r="8838" spans="1:1" ht="12.6" x14ac:dyDescent="0.25">
      <c r="A8838"/>
    </row>
    <row r="8839" spans="1:1" ht="12.6" x14ac:dyDescent="0.25">
      <c r="A8839"/>
    </row>
    <row r="8840" spans="1:1" ht="12.6" x14ac:dyDescent="0.25">
      <c r="A8840"/>
    </row>
    <row r="8841" spans="1:1" ht="12.6" x14ac:dyDescent="0.25">
      <c r="A8841"/>
    </row>
    <row r="8842" spans="1:1" ht="12.6" x14ac:dyDescent="0.25">
      <c r="A8842"/>
    </row>
    <row r="8843" spans="1:1" ht="12.6" x14ac:dyDescent="0.25">
      <c r="A8843"/>
    </row>
    <row r="8844" spans="1:1" ht="12.6" x14ac:dyDescent="0.25">
      <c r="A8844"/>
    </row>
    <row r="8845" spans="1:1" ht="12.6" x14ac:dyDescent="0.25">
      <c r="A8845"/>
    </row>
    <row r="8846" spans="1:1" ht="12.6" x14ac:dyDescent="0.25">
      <c r="A8846"/>
    </row>
    <row r="8847" spans="1:1" ht="12.6" x14ac:dyDescent="0.25">
      <c r="A8847"/>
    </row>
    <row r="8848" spans="1:1" ht="12.6" x14ac:dyDescent="0.25">
      <c r="A8848"/>
    </row>
    <row r="8849" spans="1:1" ht="12.6" x14ac:dyDescent="0.25">
      <c r="A8849"/>
    </row>
    <row r="8850" spans="1:1" ht="12.6" x14ac:dyDescent="0.25">
      <c r="A8850"/>
    </row>
    <row r="8851" spans="1:1" ht="12.6" x14ac:dyDescent="0.25">
      <c r="A8851"/>
    </row>
    <row r="8852" spans="1:1" ht="12.6" x14ac:dyDescent="0.25">
      <c r="A8852"/>
    </row>
    <row r="8853" spans="1:1" ht="12.6" x14ac:dyDescent="0.25">
      <c r="A8853"/>
    </row>
    <row r="8854" spans="1:1" ht="12.6" x14ac:dyDescent="0.25">
      <c r="A8854"/>
    </row>
    <row r="8855" spans="1:1" ht="12.6" x14ac:dyDescent="0.25">
      <c r="A8855"/>
    </row>
    <row r="8856" spans="1:1" ht="12.6" x14ac:dyDescent="0.25">
      <c r="A8856"/>
    </row>
    <row r="8857" spans="1:1" ht="12.6" x14ac:dyDescent="0.25">
      <c r="A8857"/>
    </row>
    <row r="8858" spans="1:1" ht="12.6" x14ac:dyDescent="0.25">
      <c r="A8858"/>
    </row>
    <row r="8859" spans="1:1" ht="12.6" x14ac:dyDescent="0.25">
      <c r="A8859"/>
    </row>
    <row r="8860" spans="1:1" ht="12.6" x14ac:dyDescent="0.25">
      <c r="A8860"/>
    </row>
    <row r="8861" spans="1:1" ht="12.6" x14ac:dyDescent="0.25">
      <c r="A8861"/>
    </row>
    <row r="8862" spans="1:1" ht="12.6" x14ac:dyDescent="0.25">
      <c r="A8862"/>
    </row>
    <row r="8863" spans="1:1" ht="12.6" x14ac:dyDescent="0.25">
      <c r="A8863"/>
    </row>
    <row r="8864" spans="1:1" ht="12.6" x14ac:dyDescent="0.25">
      <c r="A8864"/>
    </row>
    <row r="8865" spans="1:1" ht="12.6" x14ac:dyDescent="0.25">
      <c r="A8865"/>
    </row>
    <row r="8866" spans="1:1" ht="12.6" x14ac:dyDescent="0.25">
      <c r="A8866"/>
    </row>
    <row r="8867" spans="1:1" ht="12.6" x14ac:dyDescent="0.25">
      <c r="A8867"/>
    </row>
    <row r="8868" spans="1:1" ht="12.6" x14ac:dyDescent="0.25">
      <c r="A8868"/>
    </row>
    <row r="8869" spans="1:1" ht="12.6" x14ac:dyDescent="0.25">
      <c r="A8869"/>
    </row>
    <row r="8870" spans="1:1" ht="12.6" x14ac:dyDescent="0.25">
      <c r="A8870"/>
    </row>
    <row r="8871" spans="1:1" ht="12.6" x14ac:dyDescent="0.25">
      <c r="A8871"/>
    </row>
    <row r="8872" spans="1:1" ht="12.6" x14ac:dyDescent="0.25">
      <c r="A8872"/>
    </row>
    <row r="8873" spans="1:1" ht="12.6" x14ac:dyDescent="0.25">
      <c r="A8873"/>
    </row>
    <row r="8874" spans="1:1" ht="12.6" x14ac:dyDescent="0.25">
      <c r="A8874"/>
    </row>
    <row r="8875" spans="1:1" ht="12.6" x14ac:dyDescent="0.25">
      <c r="A8875"/>
    </row>
    <row r="8876" spans="1:1" ht="12.6" x14ac:dyDescent="0.25">
      <c r="A8876"/>
    </row>
    <row r="8877" spans="1:1" ht="12.6" x14ac:dyDescent="0.25">
      <c r="A8877"/>
    </row>
    <row r="8878" spans="1:1" ht="12.6" x14ac:dyDescent="0.25">
      <c r="A8878"/>
    </row>
    <row r="8879" spans="1:1" ht="12.6" x14ac:dyDescent="0.25">
      <c r="A8879"/>
    </row>
    <row r="8880" spans="1:1" ht="12.6" x14ac:dyDescent="0.25">
      <c r="A8880"/>
    </row>
    <row r="8881" spans="1:1" ht="12.6" x14ac:dyDescent="0.25">
      <c r="A8881"/>
    </row>
    <row r="8882" spans="1:1" ht="12.6" x14ac:dyDescent="0.25">
      <c r="A8882"/>
    </row>
    <row r="8883" spans="1:1" ht="12.6" x14ac:dyDescent="0.25">
      <c r="A8883"/>
    </row>
    <row r="8884" spans="1:1" ht="12.6" x14ac:dyDescent="0.25">
      <c r="A8884"/>
    </row>
    <row r="8885" spans="1:1" ht="12.6" x14ac:dyDescent="0.25">
      <c r="A8885"/>
    </row>
    <row r="8886" spans="1:1" ht="12.6" x14ac:dyDescent="0.25">
      <c r="A8886"/>
    </row>
    <row r="8887" spans="1:1" ht="12.6" x14ac:dyDescent="0.25">
      <c r="A8887"/>
    </row>
    <row r="8888" spans="1:1" ht="12.6" x14ac:dyDescent="0.25">
      <c r="A8888"/>
    </row>
    <row r="8889" spans="1:1" ht="12.6" x14ac:dyDescent="0.25">
      <c r="A8889"/>
    </row>
    <row r="8890" spans="1:1" ht="12.6" x14ac:dyDescent="0.25">
      <c r="A8890"/>
    </row>
    <row r="8891" spans="1:1" ht="12.6" x14ac:dyDescent="0.25">
      <c r="A8891"/>
    </row>
    <row r="8892" spans="1:1" ht="12.6" x14ac:dyDescent="0.25">
      <c r="A8892"/>
    </row>
    <row r="8893" spans="1:1" ht="12.6" x14ac:dyDescent="0.25">
      <c r="A8893"/>
    </row>
    <row r="8894" spans="1:1" ht="12.6" x14ac:dyDescent="0.25">
      <c r="A8894"/>
    </row>
    <row r="8895" spans="1:1" ht="12.6" x14ac:dyDescent="0.25">
      <c r="A8895"/>
    </row>
    <row r="8896" spans="1:1" ht="12.6" x14ac:dyDescent="0.25">
      <c r="A8896"/>
    </row>
    <row r="8897" spans="1:1" ht="12.6" x14ac:dyDescent="0.25">
      <c r="A8897"/>
    </row>
    <row r="8898" spans="1:1" ht="12.6" x14ac:dyDescent="0.25">
      <c r="A8898"/>
    </row>
    <row r="8899" spans="1:1" ht="12.6" x14ac:dyDescent="0.25">
      <c r="A8899"/>
    </row>
    <row r="8900" spans="1:1" ht="12.6" x14ac:dyDescent="0.25">
      <c r="A8900"/>
    </row>
    <row r="8901" spans="1:1" ht="12.6" x14ac:dyDescent="0.25">
      <c r="A8901"/>
    </row>
    <row r="8902" spans="1:1" ht="12.6" x14ac:dyDescent="0.25">
      <c r="A8902"/>
    </row>
    <row r="8903" spans="1:1" ht="12.6" x14ac:dyDescent="0.25">
      <c r="A8903"/>
    </row>
    <row r="8904" spans="1:1" ht="12.6" x14ac:dyDescent="0.25">
      <c r="A8904"/>
    </row>
    <row r="8905" spans="1:1" ht="12.6" x14ac:dyDescent="0.25">
      <c r="A8905"/>
    </row>
    <row r="8906" spans="1:1" ht="12.6" x14ac:dyDescent="0.25">
      <c r="A8906"/>
    </row>
    <row r="8907" spans="1:1" ht="12.6" x14ac:dyDescent="0.25">
      <c r="A8907"/>
    </row>
    <row r="8908" spans="1:1" ht="12.6" x14ac:dyDescent="0.25">
      <c r="A8908"/>
    </row>
    <row r="8909" spans="1:1" ht="12.6" x14ac:dyDescent="0.25">
      <c r="A8909"/>
    </row>
    <row r="8910" spans="1:1" ht="12.6" x14ac:dyDescent="0.25">
      <c r="A8910"/>
    </row>
    <row r="8911" spans="1:1" ht="12.6" x14ac:dyDescent="0.25">
      <c r="A8911"/>
    </row>
    <row r="8912" spans="1:1" ht="12.6" x14ac:dyDescent="0.25">
      <c r="A8912"/>
    </row>
    <row r="8913" spans="1:1" ht="12.6" x14ac:dyDescent="0.25">
      <c r="A8913"/>
    </row>
    <row r="8914" spans="1:1" ht="12.6" x14ac:dyDescent="0.25">
      <c r="A8914"/>
    </row>
    <row r="8915" spans="1:1" ht="12.6" x14ac:dyDescent="0.25">
      <c r="A8915"/>
    </row>
    <row r="8916" spans="1:1" ht="12.6" x14ac:dyDescent="0.25">
      <c r="A8916"/>
    </row>
    <row r="8917" spans="1:1" ht="12.6" x14ac:dyDescent="0.25">
      <c r="A8917"/>
    </row>
    <row r="8918" spans="1:1" ht="12.6" x14ac:dyDescent="0.25">
      <c r="A8918"/>
    </row>
    <row r="8919" spans="1:1" ht="12.6" x14ac:dyDescent="0.25">
      <c r="A8919"/>
    </row>
    <row r="8920" spans="1:1" ht="12.6" x14ac:dyDescent="0.25">
      <c r="A8920"/>
    </row>
    <row r="8921" spans="1:1" ht="12.6" x14ac:dyDescent="0.25">
      <c r="A8921"/>
    </row>
    <row r="8922" spans="1:1" ht="12.6" x14ac:dyDescent="0.25">
      <c r="A8922"/>
    </row>
    <row r="8923" spans="1:1" ht="12.6" x14ac:dyDescent="0.25">
      <c r="A8923"/>
    </row>
    <row r="8924" spans="1:1" ht="12.6" x14ac:dyDescent="0.25">
      <c r="A8924"/>
    </row>
    <row r="8925" spans="1:1" ht="12.6" x14ac:dyDescent="0.25">
      <c r="A8925"/>
    </row>
    <row r="8926" spans="1:1" ht="12.6" x14ac:dyDescent="0.25">
      <c r="A8926"/>
    </row>
    <row r="8927" spans="1:1" ht="12.6" x14ac:dyDescent="0.25">
      <c r="A8927"/>
    </row>
    <row r="8928" spans="1:1" ht="12.6" x14ac:dyDescent="0.25">
      <c r="A8928"/>
    </row>
    <row r="8929" spans="1:1" ht="12.6" x14ac:dyDescent="0.25">
      <c r="A8929"/>
    </row>
    <row r="8930" spans="1:1" ht="12.6" x14ac:dyDescent="0.25">
      <c r="A8930"/>
    </row>
    <row r="8931" spans="1:1" ht="12.6" x14ac:dyDescent="0.25">
      <c r="A8931"/>
    </row>
    <row r="8932" spans="1:1" ht="12.6" x14ac:dyDescent="0.25">
      <c r="A8932"/>
    </row>
    <row r="8933" spans="1:1" ht="12.6" x14ac:dyDescent="0.25">
      <c r="A8933"/>
    </row>
    <row r="8934" spans="1:1" ht="12.6" x14ac:dyDescent="0.25">
      <c r="A8934"/>
    </row>
    <row r="8935" spans="1:1" ht="12.6" x14ac:dyDescent="0.25">
      <c r="A8935"/>
    </row>
    <row r="8936" spans="1:1" ht="12.6" x14ac:dyDescent="0.25">
      <c r="A8936"/>
    </row>
    <row r="8937" spans="1:1" ht="12.6" x14ac:dyDescent="0.25">
      <c r="A8937"/>
    </row>
    <row r="8938" spans="1:1" ht="12.6" x14ac:dyDescent="0.25">
      <c r="A8938"/>
    </row>
    <row r="8939" spans="1:1" ht="12.6" x14ac:dyDescent="0.25">
      <c r="A8939"/>
    </row>
    <row r="8940" spans="1:1" ht="12.6" x14ac:dyDescent="0.25">
      <c r="A8940"/>
    </row>
    <row r="8941" spans="1:1" ht="12.6" x14ac:dyDescent="0.25">
      <c r="A8941"/>
    </row>
    <row r="8942" spans="1:1" ht="12.6" x14ac:dyDescent="0.25">
      <c r="A8942"/>
    </row>
    <row r="8943" spans="1:1" ht="12.6" x14ac:dyDescent="0.25">
      <c r="A8943"/>
    </row>
    <row r="8944" spans="1:1" ht="12.6" x14ac:dyDescent="0.25">
      <c r="A8944"/>
    </row>
    <row r="8945" spans="1:1" ht="12.6" x14ac:dyDescent="0.25">
      <c r="A8945"/>
    </row>
    <row r="8946" spans="1:1" ht="12.6" x14ac:dyDescent="0.25">
      <c r="A8946"/>
    </row>
    <row r="8947" spans="1:1" ht="12.6" x14ac:dyDescent="0.25">
      <c r="A8947"/>
    </row>
    <row r="8948" spans="1:1" ht="12.6" x14ac:dyDescent="0.25">
      <c r="A8948"/>
    </row>
    <row r="8949" spans="1:1" ht="12.6" x14ac:dyDescent="0.25">
      <c r="A8949"/>
    </row>
    <row r="8950" spans="1:1" ht="12.6" x14ac:dyDescent="0.25">
      <c r="A8950"/>
    </row>
    <row r="8951" spans="1:1" ht="12.6" x14ac:dyDescent="0.25">
      <c r="A8951"/>
    </row>
    <row r="8952" spans="1:1" ht="12.6" x14ac:dyDescent="0.25">
      <c r="A8952"/>
    </row>
    <row r="8953" spans="1:1" ht="12.6" x14ac:dyDescent="0.25">
      <c r="A8953"/>
    </row>
    <row r="8954" spans="1:1" ht="12.6" x14ac:dyDescent="0.25">
      <c r="A8954"/>
    </row>
    <row r="8955" spans="1:1" ht="12.6" x14ac:dyDescent="0.25">
      <c r="A8955"/>
    </row>
    <row r="8956" spans="1:1" ht="12.6" x14ac:dyDescent="0.25">
      <c r="A8956"/>
    </row>
    <row r="8957" spans="1:1" ht="12.6" x14ac:dyDescent="0.25">
      <c r="A8957"/>
    </row>
    <row r="8958" spans="1:1" ht="12.6" x14ac:dyDescent="0.25">
      <c r="A8958"/>
    </row>
    <row r="8959" spans="1:1" ht="12.6" x14ac:dyDescent="0.25">
      <c r="A8959"/>
    </row>
    <row r="8960" spans="1:1" ht="12.6" x14ac:dyDescent="0.25">
      <c r="A8960"/>
    </row>
    <row r="8961" spans="1:1" ht="12.6" x14ac:dyDescent="0.25">
      <c r="A8961"/>
    </row>
    <row r="8962" spans="1:1" ht="12.6" x14ac:dyDescent="0.25">
      <c r="A8962"/>
    </row>
    <row r="8963" spans="1:1" ht="12.6" x14ac:dyDescent="0.25">
      <c r="A8963"/>
    </row>
    <row r="8964" spans="1:1" ht="12.6" x14ac:dyDescent="0.25">
      <c r="A8964"/>
    </row>
    <row r="8965" spans="1:1" ht="12.6" x14ac:dyDescent="0.25">
      <c r="A8965"/>
    </row>
    <row r="8966" spans="1:1" ht="12.6" x14ac:dyDescent="0.25">
      <c r="A8966"/>
    </row>
    <row r="8967" spans="1:1" ht="12.6" x14ac:dyDescent="0.25">
      <c r="A8967"/>
    </row>
    <row r="8968" spans="1:1" ht="12.6" x14ac:dyDescent="0.25">
      <c r="A8968"/>
    </row>
    <row r="8969" spans="1:1" ht="12.6" x14ac:dyDescent="0.25">
      <c r="A8969"/>
    </row>
    <row r="8970" spans="1:1" ht="12.6" x14ac:dyDescent="0.25">
      <c r="A8970"/>
    </row>
    <row r="8971" spans="1:1" ht="12.6" x14ac:dyDescent="0.25">
      <c r="A8971"/>
    </row>
    <row r="8972" spans="1:1" ht="12.6" x14ac:dyDescent="0.25">
      <c r="A8972"/>
    </row>
    <row r="8973" spans="1:1" ht="12.6" x14ac:dyDescent="0.25">
      <c r="A8973"/>
    </row>
    <row r="8974" spans="1:1" ht="12.6" x14ac:dyDescent="0.25">
      <c r="A8974"/>
    </row>
    <row r="8975" spans="1:1" ht="12.6" x14ac:dyDescent="0.25">
      <c r="A8975"/>
    </row>
    <row r="8976" spans="1:1" ht="12.6" x14ac:dyDescent="0.25">
      <c r="A8976"/>
    </row>
    <row r="8977" spans="1:1" ht="12.6" x14ac:dyDescent="0.25">
      <c r="A8977"/>
    </row>
    <row r="8978" spans="1:1" ht="12.6" x14ac:dyDescent="0.25">
      <c r="A8978"/>
    </row>
    <row r="8979" spans="1:1" ht="12.6" x14ac:dyDescent="0.25">
      <c r="A8979"/>
    </row>
    <row r="8980" spans="1:1" ht="12.6" x14ac:dyDescent="0.25">
      <c r="A8980"/>
    </row>
    <row r="8981" spans="1:1" ht="12.6" x14ac:dyDescent="0.25">
      <c r="A8981"/>
    </row>
    <row r="8982" spans="1:1" ht="12.6" x14ac:dyDescent="0.25">
      <c r="A8982"/>
    </row>
    <row r="8983" spans="1:1" ht="12.6" x14ac:dyDescent="0.25">
      <c r="A8983"/>
    </row>
    <row r="8984" spans="1:1" ht="12.6" x14ac:dyDescent="0.25">
      <c r="A8984"/>
    </row>
    <row r="8985" spans="1:1" ht="12.6" x14ac:dyDescent="0.25">
      <c r="A8985"/>
    </row>
    <row r="8986" spans="1:1" ht="12.6" x14ac:dyDescent="0.25">
      <c r="A8986"/>
    </row>
    <row r="8987" spans="1:1" ht="12.6" x14ac:dyDescent="0.25">
      <c r="A8987"/>
    </row>
    <row r="8988" spans="1:1" ht="12.6" x14ac:dyDescent="0.25">
      <c r="A8988"/>
    </row>
    <row r="8989" spans="1:1" ht="12.6" x14ac:dyDescent="0.25">
      <c r="A8989"/>
    </row>
    <row r="8990" spans="1:1" ht="12.6" x14ac:dyDescent="0.25">
      <c r="A8990"/>
    </row>
    <row r="8991" spans="1:1" ht="12.6" x14ac:dyDescent="0.25">
      <c r="A8991"/>
    </row>
    <row r="8992" spans="1:1" ht="12.6" x14ac:dyDescent="0.25">
      <c r="A8992"/>
    </row>
    <row r="8993" spans="1:1" ht="12.6" x14ac:dyDescent="0.25">
      <c r="A8993"/>
    </row>
    <row r="8994" spans="1:1" ht="12.6" x14ac:dyDescent="0.25">
      <c r="A8994"/>
    </row>
    <row r="8995" spans="1:1" ht="12.6" x14ac:dyDescent="0.25">
      <c r="A8995"/>
    </row>
    <row r="8996" spans="1:1" ht="12.6" x14ac:dyDescent="0.25">
      <c r="A8996"/>
    </row>
    <row r="8997" spans="1:1" ht="12.6" x14ac:dyDescent="0.25">
      <c r="A8997"/>
    </row>
    <row r="8998" spans="1:1" ht="12.6" x14ac:dyDescent="0.25">
      <c r="A8998"/>
    </row>
    <row r="8999" spans="1:1" ht="12.6" x14ac:dyDescent="0.25">
      <c r="A8999"/>
    </row>
    <row r="9000" spans="1:1" ht="12.6" x14ac:dyDescent="0.25">
      <c r="A9000"/>
    </row>
    <row r="9001" spans="1:1" ht="12.6" x14ac:dyDescent="0.25">
      <c r="A9001"/>
    </row>
    <row r="9002" spans="1:1" ht="12.6" x14ac:dyDescent="0.25">
      <c r="A9002"/>
    </row>
    <row r="9003" spans="1:1" ht="12.6" x14ac:dyDescent="0.25">
      <c r="A9003"/>
    </row>
    <row r="9004" spans="1:1" ht="12.6" x14ac:dyDescent="0.25">
      <c r="A9004"/>
    </row>
    <row r="9005" spans="1:1" ht="12.6" x14ac:dyDescent="0.25">
      <c r="A9005"/>
    </row>
    <row r="9006" spans="1:1" ht="12.6" x14ac:dyDescent="0.25">
      <c r="A9006"/>
    </row>
    <row r="9007" spans="1:1" ht="12.6" x14ac:dyDescent="0.25">
      <c r="A9007"/>
    </row>
    <row r="9008" spans="1:1" ht="12.6" x14ac:dyDescent="0.25">
      <c r="A9008"/>
    </row>
    <row r="9009" spans="1:1" ht="12.6" x14ac:dyDescent="0.25">
      <c r="A9009"/>
    </row>
    <row r="9010" spans="1:1" ht="12.6" x14ac:dyDescent="0.25">
      <c r="A9010"/>
    </row>
    <row r="9011" spans="1:1" ht="12.6" x14ac:dyDescent="0.25">
      <c r="A9011"/>
    </row>
    <row r="9012" spans="1:1" ht="12.6" x14ac:dyDescent="0.25">
      <c r="A9012"/>
    </row>
    <row r="9013" spans="1:1" ht="12.6" x14ac:dyDescent="0.25">
      <c r="A9013"/>
    </row>
    <row r="9014" spans="1:1" ht="12.6" x14ac:dyDescent="0.25">
      <c r="A9014"/>
    </row>
    <row r="9015" spans="1:1" ht="12.6" x14ac:dyDescent="0.25">
      <c r="A9015"/>
    </row>
    <row r="9016" spans="1:1" ht="12.6" x14ac:dyDescent="0.25">
      <c r="A9016"/>
    </row>
    <row r="9017" spans="1:1" ht="12.6" x14ac:dyDescent="0.25">
      <c r="A9017"/>
    </row>
    <row r="9018" spans="1:1" ht="12.6" x14ac:dyDescent="0.25">
      <c r="A9018"/>
    </row>
    <row r="9019" spans="1:1" ht="12.6" x14ac:dyDescent="0.25">
      <c r="A9019"/>
    </row>
    <row r="9020" spans="1:1" ht="12.6" x14ac:dyDescent="0.25">
      <c r="A9020"/>
    </row>
    <row r="9021" spans="1:1" ht="12.6" x14ac:dyDescent="0.25">
      <c r="A9021"/>
    </row>
    <row r="9022" spans="1:1" ht="12.6" x14ac:dyDescent="0.25">
      <c r="A9022"/>
    </row>
    <row r="9023" spans="1:1" ht="12.6" x14ac:dyDescent="0.25">
      <c r="A9023"/>
    </row>
    <row r="9024" spans="1:1" ht="12.6" x14ac:dyDescent="0.25">
      <c r="A9024"/>
    </row>
    <row r="9025" spans="1:1" ht="12.6" x14ac:dyDescent="0.25">
      <c r="A9025"/>
    </row>
    <row r="9026" spans="1:1" ht="12.6" x14ac:dyDescent="0.25">
      <c r="A9026"/>
    </row>
    <row r="9027" spans="1:1" ht="12.6" x14ac:dyDescent="0.25">
      <c r="A9027"/>
    </row>
    <row r="9028" spans="1:1" ht="12.6" x14ac:dyDescent="0.25">
      <c r="A9028"/>
    </row>
    <row r="9029" spans="1:1" ht="12.6" x14ac:dyDescent="0.25">
      <c r="A9029"/>
    </row>
    <row r="9030" spans="1:1" ht="12.6" x14ac:dyDescent="0.25">
      <c r="A9030"/>
    </row>
    <row r="9031" spans="1:1" ht="12.6" x14ac:dyDescent="0.25">
      <c r="A9031"/>
    </row>
    <row r="9032" spans="1:1" ht="12.6" x14ac:dyDescent="0.25">
      <c r="A9032"/>
    </row>
    <row r="9033" spans="1:1" ht="12.6" x14ac:dyDescent="0.25">
      <c r="A9033"/>
    </row>
    <row r="9034" spans="1:1" ht="12.6" x14ac:dyDescent="0.25">
      <c r="A9034"/>
    </row>
    <row r="9035" spans="1:1" ht="12.6" x14ac:dyDescent="0.25">
      <c r="A9035"/>
    </row>
    <row r="9036" spans="1:1" ht="12.6" x14ac:dyDescent="0.25">
      <c r="A9036"/>
    </row>
    <row r="9037" spans="1:1" ht="12.6" x14ac:dyDescent="0.25">
      <c r="A9037"/>
    </row>
    <row r="9038" spans="1:1" ht="12.6" x14ac:dyDescent="0.25">
      <c r="A9038"/>
    </row>
    <row r="9039" spans="1:1" ht="12.6" x14ac:dyDescent="0.25">
      <c r="A9039"/>
    </row>
    <row r="9040" spans="1:1" ht="12.6" x14ac:dyDescent="0.25">
      <c r="A9040"/>
    </row>
    <row r="9041" spans="1:1" ht="12.6" x14ac:dyDescent="0.25">
      <c r="A9041"/>
    </row>
    <row r="9042" spans="1:1" ht="12.6" x14ac:dyDescent="0.25">
      <c r="A9042"/>
    </row>
    <row r="9043" spans="1:1" ht="12.6" x14ac:dyDescent="0.25">
      <c r="A9043"/>
    </row>
    <row r="9044" spans="1:1" ht="12.6" x14ac:dyDescent="0.25">
      <c r="A9044"/>
    </row>
    <row r="9045" spans="1:1" ht="12.6" x14ac:dyDescent="0.25">
      <c r="A9045"/>
    </row>
    <row r="9046" spans="1:1" ht="12.6" x14ac:dyDescent="0.25">
      <c r="A9046"/>
    </row>
    <row r="9047" spans="1:1" ht="12.6" x14ac:dyDescent="0.25">
      <c r="A9047"/>
    </row>
    <row r="9048" spans="1:1" ht="12.6" x14ac:dyDescent="0.25">
      <c r="A9048"/>
    </row>
    <row r="9049" spans="1:1" ht="12.6" x14ac:dyDescent="0.25">
      <c r="A9049"/>
    </row>
    <row r="9050" spans="1:1" ht="12.6" x14ac:dyDescent="0.25">
      <c r="A9050"/>
    </row>
    <row r="9051" spans="1:1" ht="12.6" x14ac:dyDescent="0.25">
      <c r="A9051"/>
    </row>
    <row r="9052" spans="1:1" ht="12.6" x14ac:dyDescent="0.25">
      <c r="A9052"/>
    </row>
    <row r="9053" spans="1:1" ht="12.6" x14ac:dyDescent="0.25">
      <c r="A9053"/>
    </row>
    <row r="9054" spans="1:1" ht="12.6" x14ac:dyDescent="0.25">
      <c r="A9054"/>
    </row>
    <row r="9055" spans="1:1" ht="12.6" x14ac:dyDescent="0.25">
      <c r="A9055"/>
    </row>
    <row r="9056" spans="1:1" ht="12.6" x14ac:dyDescent="0.25">
      <c r="A9056"/>
    </row>
    <row r="9057" spans="1:1" ht="12.6" x14ac:dyDescent="0.25">
      <c r="A9057"/>
    </row>
    <row r="9058" spans="1:1" ht="12.6" x14ac:dyDescent="0.25">
      <c r="A9058"/>
    </row>
    <row r="9059" spans="1:1" ht="12.6" x14ac:dyDescent="0.25">
      <c r="A9059"/>
    </row>
    <row r="9060" spans="1:1" ht="12.6" x14ac:dyDescent="0.25">
      <c r="A9060"/>
    </row>
    <row r="9061" spans="1:1" ht="12.6" x14ac:dyDescent="0.25">
      <c r="A9061"/>
    </row>
    <row r="9062" spans="1:1" ht="12.6" x14ac:dyDescent="0.25">
      <c r="A9062"/>
    </row>
    <row r="9063" spans="1:1" ht="12.6" x14ac:dyDescent="0.25">
      <c r="A9063"/>
    </row>
    <row r="9064" spans="1:1" ht="12.6" x14ac:dyDescent="0.25">
      <c r="A9064"/>
    </row>
    <row r="9065" spans="1:1" ht="12.6" x14ac:dyDescent="0.25">
      <c r="A9065"/>
    </row>
    <row r="9066" spans="1:1" ht="12.6" x14ac:dyDescent="0.25">
      <c r="A9066"/>
    </row>
    <row r="9067" spans="1:1" ht="12.6" x14ac:dyDescent="0.25">
      <c r="A9067"/>
    </row>
    <row r="9068" spans="1:1" ht="12.6" x14ac:dyDescent="0.25">
      <c r="A9068"/>
    </row>
    <row r="9069" spans="1:1" ht="12.6" x14ac:dyDescent="0.25">
      <c r="A9069"/>
    </row>
    <row r="9070" spans="1:1" ht="12.6" x14ac:dyDescent="0.25">
      <c r="A9070"/>
    </row>
    <row r="9071" spans="1:1" ht="12.6" x14ac:dyDescent="0.25">
      <c r="A9071"/>
    </row>
    <row r="9072" spans="1:1" ht="12.6" x14ac:dyDescent="0.25">
      <c r="A9072"/>
    </row>
    <row r="9073" spans="1:1" ht="12.6" x14ac:dyDescent="0.25">
      <c r="A9073"/>
    </row>
    <row r="9074" spans="1:1" ht="12.6" x14ac:dyDescent="0.25">
      <c r="A9074"/>
    </row>
    <row r="9075" spans="1:1" ht="12.6" x14ac:dyDescent="0.25">
      <c r="A9075"/>
    </row>
    <row r="9076" spans="1:1" ht="12.6" x14ac:dyDescent="0.25">
      <c r="A9076"/>
    </row>
    <row r="9077" spans="1:1" ht="12.6" x14ac:dyDescent="0.25">
      <c r="A9077"/>
    </row>
    <row r="9078" spans="1:1" ht="12.6" x14ac:dyDescent="0.25">
      <c r="A9078"/>
    </row>
    <row r="9079" spans="1:1" ht="12.6" x14ac:dyDescent="0.25">
      <c r="A9079"/>
    </row>
    <row r="9080" spans="1:1" ht="12.6" x14ac:dyDescent="0.25">
      <c r="A9080"/>
    </row>
    <row r="9081" spans="1:1" ht="12.6" x14ac:dyDescent="0.25">
      <c r="A9081"/>
    </row>
    <row r="9082" spans="1:1" ht="12.6" x14ac:dyDescent="0.25">
      <c r="A9082"/>
    </row>
    <row r="9083" spans="1:1" ht="12.6" x14ac:dyDescent="0.25">
      <c r="A9083"/>
    </row>
    <row r="9084" spans="1:1" ht="12.6" x14ac:dyDescent="0.25">
      <c r="A9084"/>
    </row>
    <row r="9085" spans="1:1" ht="12.6" x14ac:dyDescent="0.25">
      <c r="A9085"/>
    </row>
    <row r="9086" spans="1:1" ht="12.6" x14ac:dyDescent="0.25">
      <c r="A9086"/>
    </row>
    <row r="9087" spans="1:1" ht="12.6" x14ac:dyDescent="0.25">
      <c r="A9087"/>
    </row>
    <row r="9088" spans="1:1" ht="12.6" x14ac:dyDescent="0.25">
      <c r="A9088"/>
    </row>
    <row r="9089" spans="1:1" ht="12.6" x14ac:dyDescent="0.25">
      <c r="A9089"/>
    </row>
    <row r="9090" spans="1:1" ht="12.6" x14ac:dyDescent="0.25">
      <c r="A9090"/>
    </row>
    <row r="9091" spans="1:1" ht="12.6" x14ac:dyDescent="0.25">
      <c r="A9091"/>
    </row>
    <row r="9092" spans="1:1" ht="12.6" x14ac:dyDescent="0.25">
      <c r="A9092"/>
    </row>
    <row r="9093" spans="1:1" ht="12.6" x14ac:dyDescent="0.25">
      <c r="A9093"/>
    </row>
    <row r="9094" spans="1:1" ht="12.6" x14ac:dyDescent="0.25">
      <c r="A9094"/>
    </row>
    <row r="9095" spans="1:1" ht="12.6" x14ac:dyDescent="0.25">
      <c r="A9095"/>
    </row>
    <row r="9096" spans="1:1" ht="12.6" x14ac:dyDescent="0.25">
      <c r="A9096"/>
    </row>
    <row r="9097" spans="1:1" ht="12.6" x14ac:dyDescent="0.25">
      <c r="A9097"/>
    </row>
    <row r="9098" spans="1:1" ht="12.6" x14ac:dyDescent="0.25">
      <c r="A9098"/>
    </row>
    <row r="9099" spans="1:1" ht="12.6" x14ac:dyDescent="0.25">
      <c r="A9099"/>
    </row>
    <row r="9100" spans="1:1" ht="12.6" x14ac:dyDescent="0.25">
      <c r="A9100"/>
    </row>
    <row r="9101" spans="1:1" ht="12.6" x14ac:dyDescent="0.25">
      <c r="A9101"/>
    </row>
    <row r="9102" spans="1:1" ht="12.6" x14ac:dyDescent="0.25">
      <c r="A9102"/>
    </row>
    <row r="9103" spans="1:1" ht="12.6" x14ac:dyDescent="0.25">
      <c r="A9103"/>
    </row>
    <row r="9104" spans="1:1" ht="12.6" x14ac:dyDescent="0.25">
      <c r="A9104"/>
    </row>
    <row r="9105" spans="1:1" ht="12.6" x14ac:dyDescent="0.25">
      <c r="A9105"/>
    </row>
    <row r="9106" spans="1:1" ht="12.6" x14ac:dyDescent="0.25">
      <c r="A9106"/>
    </row>
    <row r="9107" spans="1:1" ht="12.6" x14ac:dyDescent="0.25">
      <c r="A9107"/>
    </row>
    <row r="9108" spans="1:1" ht="12.6" x14ac:dyDescent="0.25">
      <c r="A9108"/>
    </row>
    <row r="9109" spans="1:1" ht="12.6" x14ac:dyDescent="0.25">
      <c r="A9109"/>
    </row>
    <row r="9110" spans="1:1" ht="12.6" x14ac:dyDescent="0.25">
      <c r="A9110"/>
    </row>
    <row r="9111" spans="1:1" ht="12.6" x14ac:dyDescent="0.25">
      <c r="A9111"/>
    </row>
    <row r="9112" spans="1:1" ht="12.6" x14ac:dyDescent="0.25">
      <c r="A9112"/>
    </row>
    <row r="9113" spans="1:1" ht="12.6" x14ac:dyDescent="0.25">
      <c r="A9113"/>
    </row>
    <row r="9114" spans="1:1" ht="12.6" x14ac:dyDescent="0.25">
      <c r="A9114"/>
    </row>
    <row r="9115" spans="1:1" ht="12.6" x14ac:dyDescent="0.25">
      <c r="A9115"/>
    </row>
    <row r="9116" spans="1:1" ht="12.6" x14ac:dyDescent="0.25">
      <c r="A9116"/>
    </row>
    <row r="9117" spans="1:1" ht="12.6" x14ac:dyDescent="0.25">
      <c r="A9117"/>
    </row>
    <row r="9118" spans="1:1" ht="12.6" x14ac:dyDescent="0.25">
      <c r="A9118"/>
    </row>
    <row r="9119" spans="1:1" ht="12.6" x14ac:dyDescent="0.25">
      <c r="A9119"/>
    </row>
    <row r="9120" spans="1:1" ht="12.6" x14ac:dyDescent="0.25">
      <c r="A9120"/>
    </row>
    <row r="9121" spans="1:1" ht="12.6" x14ac:dyDescent="0.25">
      <c r="A9121"/>
    </row>
    <row r="9122" spans="1:1" ht="12.6" x14ac:dyDescent="0.25">
      <c r="A9122"/>
    </row>
    <row r="9123" spans="1:1" ht="12.6" x14ac:dyDescent="0.25">
      <c r="A9123"/>
    </row>
    <row r="9124" spans="1:1" ht="12.6" x14ac:dyDescent="0.25">
      <c r="A9124"/>
    </row>
    <row r="9125" spans="1:1" ht="12.6" x14ac:dyDescent="0.25">
      <c r="A9125"/>
    </row>
    <row r="9126" spans="1:1" ht="12.6" x14ac:dyDescent="0.25">
      <c r="A9126"/>
    </row>
    <row r="9127" spans="1:1" ht="12.6" x14ac:dyDescent="0.25">
      <c r="A9127"/>
    </row>
    <row r="9128" spans="1:1" ht="12.6" x14ac:dyDescent="0.25">
      <c r="A9128"/>
    </row>
    <row r="9129" spans="1:1" ht="12.6" x14ac:dyDescent="0.25">
      <c r="A9129"/>
    </row>
    <row r="9130" spans="1:1" ht="12.6" x14ac:dyDescent="0.25">
      <c r="A9130"/>
    </row>
    <row r="9131" spans="1:1" ht="12.6" x14ac:dyDescent="0.25">
      <c r="A9131"/>
    </row>
    <row r="9132" spans="1:1" ht="12.6" x14ac:dyDescent="0.25">
      <c r="A9132"/>
    </row>
    <row r="9133" spans="1:1" ht="12.6" x14ac:dyDescent="0.25">
      <c r="A9133"/>
    </row>
    <row r="9134" spans="1:1" ht="12.6" x14ac:dyDescent="0.25">
      <c r="A9134"/>
    </row>
    <row r="9135" spans="1:1" ht="12.6" x14ac:dyDescent="0.25">
      <c r="A9135"/>
    </row>
    <row r="9136" spans="1:1" ht="12.6" x14ac:dyDescent="0.25">
      <c r="A9136"/>
    </row>
    <row r="9137" spans="1:1" ht="12.6" x14ac:dyDescent="0.25">
      <c r="A9137"/>
    </row>
    <row r="9138" spans="1:1" ht="12.6" x14ac:dyDescent="0.25">
      <c r="A9138"/>
    </row>
    <row r="9139" spans="1:1" ht="12.6" x14ac:dyDescent="0.25">
      <c r="A9139"/>
    </row>
    <row r="9140" spans="1:1" ht="12.6" x14ac:dyDescent="0.25">
      <c r="A9140"/>
    </row>
    <row r="9141" spans="1:1" ht="12.6" x14ac:dyDescent="0.25">
      <c r="A9141"/>
    </row>
    <row r="9142" spans="1:1" ht="12.6" x14ac:dyDescent="0.25">
      <c r="A9142"/>
    </row>
    <row r="9143" spans="1:1" ht="12.6" x14ac:dyDescent="0.25">
      <c r="A9143"/>
    </row>
    <row r="9144" spans="1:1" ht="12.6" x14ac:dyDescent="0.25">
      <c r="A9144"/>
    </row>
    <row r="9145" spans="1:1" ht="12.6" x14ac:dyDescent="0.25">
      <c r="A9145"/>
    </row>
    <row r="9146" spans="1:1" ht="12.6" x14ac:dyDescent="0.25">
      <c r="A9146"/>
    </row>
    <row r="9147" spans="1:1" ht="12.6" x14ac:dyDescent="0.25">
      <c r="A9147"/>
    </row>
    <row r="9148" spans="1:1" ht="12.6" x14ac:dyDescent="0.25">
      <c r="A9148"/>
    </row>
    <row r="9149" spans="1:1" ht="12.6" x14ac:dyDescent="0.25">
      <c r="A9149"/>
    </row>
    <row r="9150" spans="1:1" ht="12.6" x14ac:dyDescent="0.25">
      <c r="A9150"/>
    </row>
    <row r="9151" spans="1:1" ht="12.6" x14ac:dyDescent="0.25">
      <c r="A9151"/>
    </row>
    <row r="9152" spans="1:1" ht="12.6" x14ac:dyDescent="0.25">
      <c r="A9152"/>
    </row>
    <row r="9153" spans="1:1" ht="12.6" x14ac:dyDescent="0.25">
      <c r="A9153"/>
    </row>
    <row r="9154" spans="1:1" ht="12.6" x14ac:dyDescent="0.25">
      <c r="A9154"/>
    </row>
    <row r="9155" spans="1:1" ht="12.6" x14ac:dyDescent="0.25">
      <c r="A9155"/>
    </row>
    <row r="9156" spans="1:1" ht="12.6" x14ac:dyDescent="0.25">
      <c r="A9156"/>
    </row>
    <row r="9157" spans="1:1" ht="12.6" x14ac:dyDescent="0.25">
      <c r="A9157"/>
    </row>
    <row r="9158" spans="1:1" ht="12.6" x14ac:dyDescent="0.25">
      <c r="A9158"/>
    </row>
    <row r="9159" spans="1:1" ht="12.6" x14ac:dyDescent="0.25">
      <c r="A9159"/>
    </row>
    <row r="9160" spans="1:1" ht="12.6" x14ac:dyDescent="0.25">
      <c r="A9160"/>
    </row>
    <row r="9161" spans="1:1" ht="12.6" x14ac:dyDescent="0.25">
      <c r="A9161"/>
    </row>
    <row r="9162" spans="1:1" ht="12.6" x14ac:dyDescent="0.25">
      <c r="A9162"/>
    </row>
    <row r="9163" spans="1:1" ht="12.6" x14ac:dyDescent="0.25">
      <c r="A9163"/>
    </row>
    <row r="9164" spans="1:1" ht="12.6" x14ac:dyDescent="0.25">
      <c r="A9164"/>
    </row>
    <row r="9165" spans="1:1" ht="12.6" x14ac:dyDescent="0.25">
      <c r="A9165"/>
    </row>
    <row r="9166" spans="1:1" ht="12.6" x14ac:dyDescent="0.25">
      <c r="A9166"/>
    </row>
    <row r="9167" spans="1:1" ht="12.6" x14ac:dyDescent="0.25">
      <c r="A9167"/>
    </row>
    <row r="9168" spans="1:1" ht="12.6" x14ac:dyDescent="0.25">
      <c r="A9168"/>
    </row>
    <row r="9169" spans="1:1" ht="12.6" x14ac:dyDescent="0.25">
      <c r="A9169"/>
    </row>
    <row r="9170" spans="1:1" ht="12.6" x14ac:dyDescent="0.25">
      <c r="A9170"/>
    </row>
    <row r="9171" spans="1:1" ht="12.6" x14ac:dyDescent="0.25">
      <c r="A9171"/>
    </row>
    <row r="9172" spans="1:1" ht="12.6" x14ac:dyDescent="0.25">
      <c r="A9172"/>
    </row>
    <row r="9173" spans="1:1" ht="12.6" x14ac:dyDescent="0.25">
      <c r="A9173"/>
    </row>
    <row r="9174" spans="1:1" ht="12.6" x14ac:dyDescent="0.25">
      <c r="A9174"/>
    </row>
    <row r="9175" spans="1:1" ht="12.6" x14ac:dyDescent="0.25">
      <c r="A9175"/>
    </row>
    <row r="9176" spans="1:1" ht="12.6" x14ac:dyDescent="0.25">
      <c r="A9176"/>
    </row>
    <row r="9177" spans="1:1" ht="12.6" x14ac:dyDescent="0.25">
      <c r="A9177"/>
    </row>
    <row r="9178" spans="1:1" ht="12.6" x14ac:dyDescent="0.25">
      <c r="A9178"/>
    </row>
    <row r="9179" spans="1:1" ht="12.6" x14ac:dyDescent="0.25">
      <c r="A9179"/>
    </row>
    <row r="9180" spans="1:1" ht="12.6" x14ac:dyDescent="0.25">
      <c r="A9180"/>
    </row>
    <row r="9181" spans="1:1" ht="12.6" x14ac:dyDescent="0.25">
      <c r="A9181"/>
    </row>
    <row r="9182" spans="1:1" ht="12.6" x14ac:dyDescent="0.25">
      <c r="A9182"/>
    </row>
    <row r="9183" spans="1:1" ht="12.6" x14ac:dyDescent="0.25">
      <c r="A9183"/>
    </row>
    <row r="9184" spans="1:1" ht="12.6" x14ac:dyDescent="0.25">
      <c r="A9184"/>
    </row>
    <row r="9185" spans="1:1" ht="12.6" x14ac:dyDescent="0.25">
      <c r="A9185"/>
    </row>
    <row r="9186" spans="1:1" ht="12.6" x14ac:dyDescent="0.25">
      <c r="A9186"/>
    </row>
    <row r="9187" spans="1:1" ht="12.6" x14ac:dyDescent="0.25">
      <c r="A9187"/>
    </row>
    <row r="9188" spans="1:1" ht="12.6" x14ac:dyDescent="0.25">
      <c r="A9188"/>
    </row>
    <row r="9189" spans="1:1" ht="12.6" x14ac:dyDescent="0.25">
      <c r="A9189"/>
    </row>
    <row r="9190" spans="1:1" ht="12.6" x14ac:dyDescent="0.25">
      <c r="A9190"/>
    </row>
    <row r="9191" spans="1:1" ht="12.6" x14ac:dyDescent="0.25">
      <c r="A9191"/>
    </row>
    <row r="9192" spans="1:1" ht="12.6" x14ac:dyDescent="0.25">
      <c r="A9192"/>
    </row>
    <row r="9193" spans="1:1" ht="12.6" x14ac:dyDescent="0.25">
      <c r="A9193"/>
    </row>
    <row r="9194" spans="1:1" ht="12.6" x14ac:dyDescent="0.25">
      <c r="A9194"/>
    </row>
    <row r="9195" spans="1:1" ht="12.6" x14ac:dyDescent="0.25">
      <c r="A9195"/>
    </row>
    <row r="9196" spans="1:1" ht="12.6" x14ac:dyDescent="0.25">
      <c r="A9196"/>
    </row>
    <row r="9197" spans="1:1" ht="12.6" x14ac:dyDescent="0.25">
      <c r="A9197"/>
    </row>
    <row r="9198" spans="1:1" ht="12.6" x14ac:dyDescent="0.25">
      <c r="A9198"/>
    </row>
    <row r="9199" spans="1:1" ht="12.6" x14ac:dyDescent="0.25">
      <c r="A9199"/>
    </row>
    <row r="9200" spans="1:1" ht="12.6" x14ac:dyDescent="0.25">
      <c r="A9200"/>
    </row>
    <row r="9201" spans="1:1" ht="12.6" x14ac:dyDescent="0.25">
      <c r="A9201"/>
    </row>
    <row r="9202" spans="1:1" ht="12.6" x14ac:dyDescent="0.25">
      <c r="A9202"/>
    </row>
    <row r="9203" spans="1:1" ht="12.6" x14ac:dyDescent="0.25">
      <c r="A9203"/>
    </row>
    <row r="9204" spans="1:1" ht="12.6" x14ac:dyDescent="0.25">
      <c r="A9204"/>
    </row>
    <row r="9205" spans="1:1" ht="12.6" x14ac:dyDescent="0.25">
      <c r="A9205"/>
    </row>
    <row r="9206" spans="1:1" ht="12.6" x14ac:dyDescent="0.25">
      <c r="A9206"/>
    </row>
    <row r="9207" spans="1:1" ht="12.6" x14ac:dyDescent="0.25">
      <c r="A9207"/>
    </row>
    <row r="9208" spans="1:1" ht="12.6" x14ac:dyDescent="0.25">
      <c r="A9208"/>
    </row>
    <row r="9209" spans="1:1" ht="12.6" x14ac:dyDescent="0.25">
      <c r="A9209"/>
    </row>
    <row r="9210" spans="1:1" ht="12.6" x14ac:dyDescent="0.25">
      <c r="A9210"/>
    </row>
    <row r="9211" spans="1:1" ht="12.6" x14ac:dyDescent="0.25">
      <c r="A9211"/>
    </row>
    <row r="9212" spans="1:1" ht="12.6" x14ac:dyDescent="0.25">
      <c r="A9212"/>
    </row>
    <row r="9213" spans="1:1" ht="12.6" x14ac:dyDescent="0.25">
      <c r="A9213"/>
    </row>
    <row r="9214" spans="1:1" ht="12.6" x14ac:dyDescent="0.25">
      <c r="A9214"/>
    </row>
    <row r="9215" spans="1:1" ht="12.6" x14ac:dyDescent="0.25">
      <c r="A9215"/>
    </row>
    <row r="9216" spans="1:1" ht="12.6" x14ac:dyDescent="0.25">
      <c r="A9216"/>
    </row>
    <row r="9217" spans="1:1" ht="12.6" x14ac:dyDescent="0.25">
      <c r="A9217"/>
    </row>
    <row r="9218" spans="1:1" ht="12.6" x14ac:dyDescent="0.25">
      <c r="A9218"/>
    </row>
    <row r="9219" spans="1:1" ht="12.6" x14ac:dyDescent="0.25">
      <c r="A9219"/>
    </row>
    <row r="9220" spans="1:1" ht="12.6" x14ac:dyDescent="0.25">
      <c r="A9220"/>
    </row>
    <row r="9221" spans="1:1" ht="12.6" x14ac:dyDescent="0.25">
      <c r="A9221"/>
    </row>
    <row r="9222" spans="1:1" ht="12.6" x14ac:dyDescent="0.25">
      <c r="A9222"/>
    </row>
    <row r="9223" spans="1:1" ht="12.6" x14ac:dyDescent="0.25">
      <c r="A9223"/>
    </row>
    <row r="9224" spans="1:1" ht="12.6" x14ac:dyDescent="0.25">
      <c r="A9224"/>
    </row>
    <row r="9225" spans="1:1" ht="12.6" x14ac:dyDescent="0.25">
      <c r="A9225"/>
    </row>
    <row r="9226" spans="1:1" ht="12.6" x14ac:dyDescent="0.25">
      <c r="A9226"/>
    </row>
    <row r="9227" spans="1:1" ht="12.6" x14ac:dyDescent="0.25">
      <c r="A9227"/>
    </row>
    <row r="9228" spans="1:1" ht="12.6" x14ac:dyDescent="0.25">
      <c r="A9228"/>
    </row>
    <row r="9229" spans="1:1" ht="12.6" x14ac:dyDescent="0.25">
      <c r="A9229"/>
    </row>
    <row r="9230" spans="1:1" ht="12.6" x14ac:dyDescent="0.25">
      <c r="A9230"/>
    </row>
    <row r="9231" spans="1:1" ht="12.6" x14ac:dyDescent="0.25">
      <c r="A9231"/>
    </row>
    <row r="9232" spans="1:1" ht="12.6" x14ac:dyDescent="0.25">
      <c r="A9232"/>
    </row>
    <row r="9233" spans="1:1" ht="12.6" x14ac:dyDescent="0.25">
      <c r="A9233"/>
    </row>
    <row r="9234" spans="1:1" ht="12.6" x14ac:dyDescent="0.25">
      <c r="A9234"/>
    </row>
    <row r="9235" spans="1:1" ht="12.6" x14ac:dyDescent="0.25">
      <c r="A9235"/>
    </row>
    <row r="9236" spans="1:1" ht="12.6" x14ac:dyDescent="0.25">
      <c r="A9236"/>
    </row>
    <row r="9237" spans="1:1" ht="12.6" x14ac:dyDescent="0.25">
      <c r="A9237"/>
    </row>
    <row r="9238" spans="1:1" ht="12.6" x14ac:dyDescent="0.25">
      <c r="A9238"/>
    </row>
    <row r="9239" spans="1:1" ht="12.6" x14ac:dyDescent="0.25">
      <c r="A9239"/>
    </row>
    <row r="9240" spans="1:1" ht="12.6" x14ac:dyDescent="0.25">
      <c r="A9240"/>
    </row>
    <row r="9241" spans="1:1" ht="12.6" x14ac:dyDescent="0.25">
      <c r="A9241"/>
    </row>
    <row r="9242" spans="1:1" ht="12.6" x14ac:dyDescent="0.25">
      <c r="A9242"/>
    </row>
    <row r="9243" spans="1:1" ht="12.6" x14ac:dyDescent="0.25">
      <c r="A9243"/>
    </row>
    <row r="9244" spans="1:1" ht="12.6" x14ac:dyDescent="0.25">
      <c r="A9244"/>
    </row>
    <row r="9245" spans="1:1" ht="12.6" x14ac:dyDescent="0.25">
      <c r="A9245"/>
    </row>
    <row r="9246" spans="1:1" ht="12.6" x14ac:dyDescent="0.25">
      <c r="A9246"/>
    </row>
    <row r="9247" spans="1:1" ht="12.6" x14ac:dyDescent="0.25">
      <c r="A9247"/>
    </row>
    <row r="9248" spans="1:1" ht="12.6" x14ac:dyDescent="0.25">
      <c r="A9248"/>
    </row>
    <row r="9249" spans="1:1" ht="12.6" x14ac:dyDescent="0.25">
      <c r="A9249"/>
    </row>
    <row r="9250" spans="1:1" ht="12.6" x14ac:dyDescent="0.25">
      <c r="A9250"/>
    </row>
    <row r="9251" spans="1:1" ht="12.6" x14ac:dyDescent="0.25">
      <c r="A9251"/>
    </row>
    <row r="9252" spans="1:1" ht="12.6" x14ac:dyDescent="0.25">
      <c r="A9252"/>
    </row>
    <row r="9253" spans="1:1" ht="12.6" x14ac:dyDescent="0.25">
      <c r="A9253"/>
    </row>
    <row r="9254" spans="1:1" ht="12.6" x14ac:dyDescent="0.25">
      <c r="A9254"/>
    </row>
    <row r="9255" spans="1:1" ht="12.6" x14ac:dyDescent="0.25">
      <c r="A9255"/>
    </row>
    <row r="9256" spans="1:1" ht="12.6" x14ac:dyDescent="0.25">
      <c r="A9256"/>
    </row>
    <row r="9257" spans="1:1" ht="12.6" x14ac:dyDescent="0.25">
      <c r="A9257"/>
    </row>
    <row r="9258" spans="1:1" ht="12.6" x14ac:dyDescent="0.25">
      <c r="A9258"/>
    </row>
    <row r="9259" spans="1:1" ht="12.6" x14ac:dyDescent="0.25">
      <c r="A9259"/>
    </row>
    <row r="9260" spans="1:1" ht="12.6" x14ac:dyDescent="0.25">
      <c r="A9260"/>
    </row>
    <row r="9261" spans="1:1" ht="12.6" x14ac:dyDescent="0.25">
      <c r="A9261"/>
    </row>
    <row r="9262" spans="1:1" ht="12.6" x14ac:dyDescent="0.25">
      <c r="A9262"/>
    </row>
    <row r="9263" spans="1:1" ht="12.6" x14ac:dyDescent="0.25">
      <c r="A9263"/>
    </row>
    <row r="9264" spans="1:1" ht="12.6" x14ac:dyDescent="0.25">
      <c r="A9264"/>
    </row>
    <row r="9265" spans="1:1" ht="12.6" x14ac:dyDescent="0.25">
      <c r="A9265"/>
    </row>
    <row r="9266" spans="1:1" ht="12.6" x14ac:dyDescent="0.25">
      <c r="A9266"/>
    </row>
    <row r="9267" spans="1:1" ht="12.6" x14ac:dyDescent="0.25">
      <c r="A9267"/>
    </row>
    <row r="9268" spans="1:1" ht="12.6" x14ac:dyDescent="0.25">
      <c r="A9268"/>
    </row>
    <row r="9269" spans="1:1" ht="12.6" x14ac:dyDescent="0.25">
      <c r="A9269"/>
    </row>
    <row r="9270" spans="1:1" ht="12.6" x14ac:dyDescent="0.25">
      <c r="A9270"/>
    </row>
    <row r="9271" spans="1:1" ht="12.6" x14ac:dyDescent="0.25">
      <c r="A9271"/>
    </row>
    <row r="9272" spans="1:1" ht="12.6" x14ac:dyDescent="0.25">
      <c r="A9272"/>
    </row>
    <row r="9273" spans="1:1" ht="12.6" x14ac:dyDescent="0.25">
      <c r="A9273"/>
    </row>
    <row r="9274" spans="1:1" ht="12.6" x14ac:dyDescent="0.25">
      <c r="A9274"/>
    </row>
    <row r="9275" spans="1:1" ht="12.6" x14ac:dyDescent="0.25">
      <c r="A9275"/>
    </row>
    <row r="9276" spans="1:1" ht="12.6" x14ac:dyDescent="0.25">
      <c r="A9276"/>
    </row>
    <row r="9277" spans="1:1" ht="12.6" x14ac:dyDescent="0.25">
      <c r="A9277"/>
    </row>
    <row r="9278" spans="1:1" ht="12.6" x14ac:dyDescent="0.25">
      <c r="A9278"/>
    </row>
    <row r="9279" spans="1:1" ht="12.6" x14ac:dyDescent="0.25">
      <c r="A9279"/>
    </row>
    <row r="9280" spans="1:1" ht="12.6" x14ac:dyDescent="0.25">
      <c r="A9280"/>
    </row>
    <row r="9281" spans="1:1" ht="12.6" x14ac:dyDescent="0.25">
      <c r="A9281"/>
    </row>
    <row r="9282" spans="1:1" ht="12.6" x14ac:dyDescent="0.25">
      <c r="A9282"/>
    </row>
    <row r="9283" spans="1:1" ht="12.6" x14ac:dyDescent="0.25">
      <c r="A9283"/>
    </row>
    <row r="9284" spans="1:1" ht="12.6" x14ac:dyDescent="0.25">
      <c r="A9284"/>
    </row>
    <row r="9285" spans="1:1" ht="12.6" x14ac:dyDescent="0.25">
      <c r="A9285"/>
    </row>
    <row r="9286" spans="1:1" ht="12.6" x14ac:dyDescent="0.25">
      <c r="A9286"/>
    </row>
    <row r="9287" spans="1:1" ht="12.6" x14ac:dyDescent="0.25">
      <c r="A9287"/>
    </row>
    <row r="9288" spans="1:1" ht="12.6" x14ac:dyDescent="0.25">
      <c r="A9288"/>
    </row>
    <row r="9289" spans="1:1" ht="12.6" x14ac:dyDescent="0.25">
      <c r="A9289"/>
    </row>
    <row r="9290" spans="1:1" ht="12.6" x14ac:dyDescent="0.25">
      <c r="A9290"/>
    </row>
    <row r="9291" spans="1:1" ht="12.6" x14ac:dyDescent="0.25">
      <c r="A9291"/>
    </row>
    <row r="9292" spans="1:1" ht="12.6" x14ac:dyDescent="0.25">
      <c r="A9292"/>
    </row>
    <row r="9293" spans="1:1" ht="12.6" x14ac:dyDescent="0.25">
      <c r="A9293"/>
    </row>
    <row r="9294" spans="1:1" ht="12.6" x14ac:dyDescent="0.25">
      <c r="A9294"/>
    </row>
    <row r="9295" spans="1:1" ht="12.6" x14ac:dyDescent="0.25">
      <c r="A9295"/>
    </row>
    <row r="9296" spans="1:1" ht="12.6" x14ac:dyDescent="0.25">
      <c r="A9296"/>
    </row>
    <row r="9297" spans="1:1" ht="12.6" x14ac:dyDescent="0.25">
      <c r="A9297"/>
    </row>
    <row r="9298" spans="1:1" ht="12.6" x14ac:dyDescent="0.25">
      <c r="A9298"/>
    </row>
    <row r="9299" spans="1:1" ht="12.6" x14ac:dyDescent="0.25">
      <c r="A9299"/>
    </row>
    <row r="9300" spans="1:1" ht="12.6" x14ac:dyDescent="0.25">
      <c r="A9300"/>
    </row>
    <row r="9301" spans="1:1" ht="12.6" x14ac:dyDescent="0.25">
      <c r="A9301"/>
    </row>
    <row r="9302" spans="1:1" ht="12.6" x14ac:dyDescent="0.25">
      <c r="A9302"/>
    </row>
    <row r="9303" spans="1:1" ht="12.6" x14ac:dyDescent="0.25">
      <c r="A9303"/>
    </row>
    <row r="9304" spans="1:1" ht="12.6" x14ac:dyDescent="0.25">
      <c r="A9304"/>
    </row>
    <row r="9305" spans="1:1" ht="12.6" x14ac:dyDescent="0.25">
      <c r="A9305"/>
    </row>
    <row r="9306" spans="1:1" ht="12.6" x14ac:dyDescent="0.25">
      <c r="A9306"/>
    </row>
    <row r="9307" spans="1:1" ht="12.6" x14ac:dyDescent="0.25">
      <c r="A9307"/>
    </row>
    <row r="9308" spans="1:1" ht="12.6" x14ac:dyDescent="0.25">
      <c r="A9308"/>
    </row>
    <row r="9309" spans="1:1" ht="12.6" x14ac:dyDescent="0.25">
      <c r="A9309"/>
    </row>
    <row r="9310" spans="1:1" ht="12.6" x14ac:dyDescent="0.25">
      <c r="A9310"/>
    </row>
    <row r="9311" spans="1:1" ht="12.6" x14ac:dyDescent="0.25">
      <c r="A9311"/>
    </row>
    <row r="9312" spans="1:1" ht="12.6" x14ac:dyDescent="0.25">
      <c r="A9312"/>
    </row>
    <row r="9313" spans="1:1" ht="12.6" x14ac:dyDescent="0.25">
      <c r="A9313"/>
    </row>
    <row r="9314" spans="1:1" ht="12.6" x14ac:dyDescent="0.25">
      <c r="A9314"/>
    </row>
    <row r="9315" spans="1:1" ht="12.6" x14ac:dyDescent="0.25">
      <c r="A9315"/>
    </row>
    <row r="9316" spans="1:1" ht="12.6" x14ac:dyDescent="0.25">
      <c r="A9316"/>
    </row>
    <row r="9317" spans="1:1" ht="12.6" x14ac:dyDescent="0.25">
      <c r="A9317"/>
    </row>
    <row r="9318" spans="1:1" ht="12.6" x14ac:dyDescent="0.25">
      <c r="A9318"/>
    </row>
    <row r="9319" spans="1:1" ht="12.6" x14ac:dyDescent="0.25">
      <c r="A9319"/>
    </row>
    <row r="9320" spans="1:1" ht="12.6" x14ac:dyDescent="0.25">
      <c r="A9320"/>
    </row>
    <row r="9321" spans="1:1" ht="12.6" x14ac:dyDescent="0.25">
      <c r="A9321"/>
    </row>
    <row r="9322" spans="1:1" ht="12.6" x14ac:dyDescent="0.25">
      <c r="A9322"/>
    </row>
    <row r="9323" spans="1:1" ht="12.6" x14ac:dyDescent="0.25">
      <c r="A9323"/>
    </row>
    <row r="9324" spans="1:1" ht="12.6" x14ac:dyDescent="0.25">
      <c r="A9324"/>
    </row>
    <row r="9325" spans="1:1" ht="12.6" x14ac:dyDescent="0.25">
      <c r="A9325"/>
    </row>
    <row r="9326" spans="1:1" ht="12.6" x14ac:dyDescent="0.25">
      <c r="A9326"/>
    </row>
    <row r="9327" spans="1:1" ht="12.6" x14ac:dyDescent="0.25">
      <c r="A9327"/>
    </row>
    <row r="9328" spans="1:1" ht="12.6" x14ac:dyDescent="0.25">
      <c r="A9328"/>
    </row>
    <row r="9329" spans="1:1" ht="12.6" x14ac:dyDescent="0.25">
      <c r="A9329"/>
    </row>
    <row r="9330" spans="1:1" ht="12.6" x14ac:dyDescent="0.25">
      <c r="A9330"/>
    </row>
    <row r="9331" spans="1:1" ht="12.6" x14ac:dyDescent="0.25">
      <c r="A9331"/>
    </row>
    <row r="9332" spans="1:1" ht="12.6" x14ac:dyDescent="0.25">
      <c r="A9332"/>
    </row>
    <row r="9333" spans="1:1" ht="12.6" x14ac:dyDescent="0.25">
      <c r="A9333"/>
    </row>
    <row r="9334" spans="1:1" ht="12.6" x14ac:dyDescent="0.25">
      <c r="A9334"/>
    </row>
    <row r="9335" spans="1:1" ht="12.6" x14ac:dyDescent="0.25">
      <c r="A9335"/>
    </row>
    <row r="9336" spans="1:1" ht="12.6" x14ac:dyDescent="0.25">
      <c r="A9336"/>
    </row>
    <row r="9337" spans="1:1" ht="12.6" x14ac:dyDescent="0.25">
      <c r="A9337"/>
    </row>
    <row r="9338" spans="1:1" ht="12.6" x14ac:dyDescent="0.25">
      <c r="A9338"/>
    </row>
    <row r="9339" spans="1:1" ht="12.6" x14ac:dyDescent="0.25">
      <c r="A9339"/>
    </row>
    <row r="9340" spans="1:1" ht="12.6" x14ac:dyDescent="0.25">
      <c r="A9340"/>
    </row>
    <row r="9341" spans="1:1" ht="12.6" x14ac:dyDescent="0.25">
      <c r="A9341"/>
    </row>
    <row r="9342" spans="1:1" ht="12.6" x14ac:dyDescent="0.25">
      <c r="A9342"/>
    </row>
    <row r="9343" spans="1:1" ht="12.6" x14ac:dyDescent="0.25">
      <c r="A9343"/>
    </row>
    <row r="9344" spans="1:1" ht="12.6" x14ac:dyDescent="0.25">
      <c r="A9344"/>
    </row>
    <row r="9345" spans="1:1" ht="12.6" x14ac:dyDescent="0.25">
      <c r="A9345"/>
    </row>
    <row r="9346" spans="1:1" ht="12.6" x14ac:dyDescent="0.25">
      <c r="A9346"/>
    </row>
    <row r="9347" spans="1:1" ht="12.6" x14ac:dyDescent="0.25">
      <c r="A9347"/>
    </row>
    <row r="9348" spans="1:1" ht="12.6" x14ac:dyDescent="0.25">
      <c r="A9348"/>
    </row>
    <row r="9349" spans="1:1" ht="12.6" x14ac:dyDescent="0.25">
      <c r="A9349"/>
    </row>
    <row r="9350" spans="1:1" ht="12.6" x14ac:dyDescent="0.25">
      <c r="A9350"/>
    </row>
    <row r="9351" spans="1:1" ht="12.6" x14ac:dyDescent="0.25">
      <c r="A9351"/>
    </row>
    <row r="9352" spans="1:1" ht="12.6" x14ac:dyDescent="0.25">
      <c r="A9352"/>
    </row>
    <row r="9353" spans="1:1" ht="12.6" x14ac:dyDescent="0.25">
      <c r="A9353"/>
    </row>
    <row r="9354" spans="1:1" ht="12.6" x14ac:dyDescent="0.25">
      <c r="A9354"/>
    </row>
    <row r="9355" spans="1:1" ht="12.6" x14ac:dyDescent="0.25">
      <c r="A9355"/>
    </row>
    <row r="9356" spans="1:1" ht="12.6" x14ac:dyDescent="0.25">
      <c r="A9356"/>
    </row>
    <row r="9357" spans="1:1" ht="12.6" x14ac:dyDescent="0.25">
      <c r="A9357"/>
    </row>
    <row r="9358" spans="1:1" ht="12.6" x14ac:dyDescent="0.25">
      <c r="A9358"/>
    </row>
    <row r="9359" spans="1:1" ht="12.6" x14ac:dyDescent="0.25">
      <c r="A9359"/>
    </row>
    <row r="9360" spans="1:1" ht="12.6" x14ac:dyDescent="0.25">
      <c r="A9360"/>
    </row>
    <row r="9361" spans="1:1" ht="12.6" x14ac:dyDescent="0.25">
      <c r="A9361"/>
    </row>
    <row r="9362" spans="1:1" ht="12.6" x14ac:dyDescent="0.25">
      <c r="A9362"/>
    </row>
    <row r="9363" spans="1:1" ht="12.6" x14ac:dyDescent="0.25">
      <c r="A9363"/>
    </row>
    <row r="9364" spans="1:1" ht="12.6" x14ac:dyDescent="0.25">
      <c r="A9364"/>
    </row>
    <row r="9365" spans="1:1" ht="12.6" x14ac:dyDescent="0.25">
      <c r="A9365"/>
    </row>
    <row r="9366" spans="1:1" ht="12.6" x14ac:dyDescent="0.25">
      <c r="A9366"/>
    </row>
    <row r="9367" spans="1:1" ht="12.6" x14ac:dyDescent="0.25">
      <c r="A9367"/>
    </row>
    <row r="9368" spans="1:1" ht="12.6" x14ac:dyDescent="0.25">
      <c r="A9368"/>
    </row>
    <row r="9369" spans="1:1" ht="12.6" x14ac:dyDescent="0.25">
      <c r="A9369"/>
    </row>
    <row r="9370" spans="1:1" ht="12.6" x14ac:dyDescent="0.25">
      <c r="A9370"/>
    </row>
    <row r="9371" spans="1:1" ht="12.6" x14ac:dyDescent="0.25">
      <c r="A9371"/>
    </row>
    <row r="9372" spans="1:1" ht="12.6" x14ac:dyDescent="0.25">
      <c r="A9372"/>
    </row>
    <row r="9373" spans="1:1" ht="12.6" x14ac:dyDescent="0.25">
      <c r="A9373"/>
    </row>
    <row r="9374" spans="1:1" ht="12.6" x14ac:dyDescent="0.25">
      <c r="A9374"/>
    </row>
    <row r="9375" spans="1:1" ht="12.6" x14ac:dyDescent="0.25">
      <c r="A9375"/>
    </row>
    <row r="9376" spans="1:1" ht="12.6" x14ac:dyDescent="0.25">
      <c r="A9376"/>
    </row>
    <row r="9377" spans="1:1" ht="12.6" x14ac:dyDescent="0.25">
      <c r="A9377"/>
    </row>
    <row r="9378" spans="1:1" ht="12.6" x14ac:dyDescent="0.25">
      <c r="A9378"/>
    </row>
    <row r="9379" spans="1:1" ht="12.6" x14ac:dyDescent="0.25">
      <c r="A9379"/>
    </row>
    <row r="9380" spans="1:1" ht="12.6" x14ac:dyDescent="0.25">
      <c r="A9380"/>
    </row>
    <row r="9381" spans="1:1" ht="12.6" x14ac:dyDescent="0.25">
      <c r="A9381"/>
    </row>
    <row r="9382" spans="1:1" ht="12.6" x14ac:dyDescent="0.25">
      <c r="A9382"/>
    </row>
    <row r="9383" spans="1:1" ht="12.6" x14ac:dyDescent="0.25">
      <c r="A9383"/>
    </row>
    <row r="9384" spans="1:1" ht="12.6" x14ac:dyDescent="0.25">
      <c r="A9384"/>
    </row>
    <row r="9385" spans="1:1" ht="12.6" x14ac:dyDescent="0.25">
      <c r="A9385"/>
    </row>
    <row r="9386" spans="1:1" ht="12.6" x14ac:dyDescent="0.25">
      <c r="A9386"/>
    </row>
    <row r="9387" spans="1:1" ht="12.6" x14ac:dyDescent="0.25">
      <c r="A9387"/>
    </row>
    <row r="9388" spans="1:1" ht="12.6" x14ac:dyDescent="0.25">
      <c r="A9388"/>
    </row>
    <row r="9389" spans="1:1" ht="12.6" x14ac:dyDescent="0.25">
      <c r="A9389"/>
    </row>
    <row r="9390" spans="1:1" ht="12.6" x14ac:dyDescent="0.25">
      <c r="A9390"/>
    </row>
    <row r="9391" spans="1:1" ht="12.6" x14ac:dyDescent="0.25">
      <c r="A9391"/>
    </row>
    <row r="9392" spans="1:1" ht="12.6" x14ac:dyDescent="0.25">
      <c r="A9392"/>
    </row>
    <row r="9393" spans="1:1" ht="12.6" x14ac:dyDescent="0.25">
      <c r="A9393"/>
    </row>
    <row r="9394" spans="1:1" ht="12.6" x14ac:dyDescent="0.25">
      <c r="A9394"/>
    </row>
    <row r="9395" spans="1:1" ht="12.6" x14ac:dyDescent="0.25">
      <c r="A9395"/>
    </row>
    <row r="9396" spans="1:1" ht="12.6" x14ac:dyDescent="0.25">
      <c r="A9396"/>
    </row>
    <row r="9397" spans="1:1" ht="12.6" x14ac:dyDescent="0.25">
      <c r="A9397"/>
    </row>
    <row r="9398" spans="1:1" ht="12.6" x14ac:dyDescent="0.25">
      <c r="A9398"/>
    </row>
    <row r="9399" spans="1:1" ht="12.6" x14ac:dyDescent="0.25">
      <c r="A9399"/>
    </row>
    <row r="9400" spans="1:1" ht="12.6" x14ac:dyDescent="0.25">
      <c r="A9400"/>
    </row>
    <row r="9401" spans="1:1" ht="12.6" x14ac:dyDescent="0.25">
      <c r="A9401"/>
    </row>
    <row r="9402" spans="1:1" ht="12.6" x14ac:dyDescent="0.25">
      <c r="A9402"/>
    </row>
    <row r="9403" spans="1:1" ht="12.6" x14ac:dyDescent="0.25">
      <c r="A9403"/>
    </row>
    <row r="9404" spans="1:1" ht="12.6" x14ac:dyDescent="0.25">
      <c r="A9404"/>
    </row>
    <row r="9405" spans="1:1" ht="12.6" x14ac:dyDescent="0.25">
      <c r="A9405"/>
    </row>
    <row r="9406" spans="1:1" ht="12.6" x14ac:dyDescent="0.25">
      <c r="A9406"/>
    </row>
    <row r="9407" spans="1:1" ht="12.6" x14ac:dyDescent="0.25">
      <c r="A9407"/>
    </row>
    <row r="9408" spans="1:1" ht="12.6" x14ac:dyDescent="0.25">
      <c r="A9408"/>
    </row>
    <row r="9409" spans="1:1" ht="12.6" x14ac:dyDescent="0.25">
      <c r="A9409"/>
    </row>
    <row r="9410" spans="1:1" ht="12.6" x14ac:dyDescent="0.25">
      <c r="A9410"/>
    </row>
    <row r="9411" spans="1:1" ht="12.6" x14ac:dyDescent="0.25">
      <c r="A9411"/>
    </row>
    <row r="9412" spans="1:1" ht="12.6" x14ac:dyDescent="0.25">
      <c r="A9412"/>
    </row>
    <row r="9413" spans="1:1" ht="12.6" x14ac:dyDescent="0.25">
      <c r="A9413"/>
    </row>
    <row r="9414" spans="1:1" ht="12.6" x14ac:dyDescent="0.25">
      <c r="A9414"/>
    </row>
    <row r="9415" spans="1:1" ht="12.6" x14ac:dyDescent="0.25">
      <c r="A9415"/>
    </row>
    <row r="9416" spans="1:1" ht="12.6" x14ac:dyDescent="0.25">
      <c r="A9416"/>
    </row>
    <row r="9417" spans="1:1" ht="12.6" x14ac:dyDescent="0.25">
      <c r="A9417"/>
    </row>
    <row r="9418" spans="1:1" ht="12.6" x14ac:dyDescent="0.25">
      <c r="A9418"/>
    </row>
    <row r="9419" spans="1:1" ht="12.6" x14ac:dyDescent="0.25">
      <c r="A9419"/>
    </row>
    <row r="9420" spans="1:1" ht="12.6" x14ac:dyDescent="0.25">
      <c r="A9420"/>
    </row>
    <row r="9421" spans="1:1" ht="12.6" x14ac:dyDescent="0.25">
      <c r="A9421"/>
    </row>
    <row r="9422" spans="1:1" ht="12.6" x14ac:dyDescent="0.25">
      <c r="A9422"/>
    </row>
    <row r="9423" spans="1:1" ht="12.6" x14ac:dyDescent="0.25">
      <c r="A9423"/>
    </row>
    <row r="9424" spans="1:1" ht="12.6" x14ac:dyDescent="0.25">
      <c r="A9424"/>
    </row>
    <row r="9425" spans="1:1" ht="12.6" x14ac:dyDescent="0.25">
      <c r="A9425"/>
    </row>
    <row r="9426" spans="1:1" ht="12.6" x14ac:dyDescent="0.25">
      <c r="A9426"/>
    </row>
    <row r="9427" spans="1:1" ht="12.6" x14ac:dyDescent="0.25">
      <c r="A9427"/>
    </row>
    <row r="9428" spans="1:1" ht="12.6" x14ac:dyDescent="0.25">
      <c r="A9428"/>
    </row>
    <row r="9429" spans="1:1" ht="12.6" x14ac:dyDescent="0.25">
      <c r="A9429"/>
    </row>
    <row r="9430" spans="1:1" ht="12.6" x14ac:dyDescent="0.25">
      <c r="A9430"/>
    </row>
    <row r="9431" spans="1:1" ht="12.6" x14ac:dyDescent="0.25">
      <c r="A9431"/>
    </row>
    <row r="9432" spans="1:1" ht="12.6" x14ac:dyDescent="0.25">
      <c r="A9432"/>
    </row>
    <row r="9433" spans="1:1" ht="12.6" x14ac:dyDescent="0.25">
      <c r="A9433"/>
    </row>
    <row r="9434" spans="1:1" ht="12.6" x14ac:dyDescent="0.25">
      <c r="A9434"/>
    </row>
    <row r="9435" spans="1:1" ht="12.6" x14ac:dyDescent="0.25">
      <c r="A9435"/>
    </row>
    <row r="9436" spans="1:1" ht="12.6" x14ac:dyDescent="0.25">
      <c r="A9436"/>
    </row>
    <row r="9437" spans="1:1" ht="12.6" x14ac:dyDescent="0.25">
      <c r="A9437"/>
    </row>
    <row r="9438" spans="1:1" ht="12.6" x14ac:dyDescent="0.25">
      <c r="A9438"/>
    </row>
    <row r="9439" spans="1:1" ht="12.6" x14ac:dyDescent="0.25">
      <c r="A9439"/>
    </row>
    <row r="9440" spans="1:1" ht="12.6" x14ac:dyDescent="0.25">
      <c r="A9440"/>
    </row>
    <row r="9441" spans="1:1" ht="12.6" x14ac:dyDescent="0.25">
      <c r="A9441"/>
    </row>
    <row r="9442" spans="1:1" ht="12.6" x14ac:dyDescent="0.25">
      <c r="A9442"/>
    </row>
    <row r="9443" spans="1:1" ht="12.6" x14ac:dyDescent="0.25">
      <c r="A9443"/>
    </row>
    <row r="9444" spans="1:1" ht="12.6" x14ac:dyDescent="0.25">
      <c r="A9444"/>
    </row>
    <row r="9445" spans="1:1" ht="12.6" x14ac:dyDescent="0.25">
      <c r="A9445"/>
    </row>
    <row r="9446" spans="1:1" ht="12.6" x14ac:dyDescent="0.25">
      <c r="A9446"/>
    </row>
    <row r="9447" spans="1:1" ht="12.6" x14ac:dyDescent="0.25">
      <c r="A9447"/>
    </row>
    <row r="9448" spans="1:1" ht="12.6" x14ac:dyDescent="0.25">
      <c r="A9448"/>
    </row>
    <row r="9449" spans="1:1" ht="12.6" x14ac:dyDescent="0.25">
      <c r="A9449"/>
    </row>
    <row r="9450" spans="1:1" ht="12.6" x14ac:dyDescent="0.25">
      <c r="A9450"/>
    </row>
    <row r="9451" spans="1:1" ht="12.6" x14ac:dyDescent="0.25">
      <c r="A9451"/>
    </row>
    <row r="9452" spans="1:1" ht="12.6" x14ac:dyDescent="0.25">
      <c r="A9452"/>
    </row>
    <row r="9453" spans="1:1" ht="12.6" x14ac:dyDescent="0.25">
      <c r="A9453"/>
    </row>
    <row r="9454" spans="1:1" ht="12.6" x14ac:dyDescent="0.25">
      <c r="A9454"/>
    </row>
    <row r="9455" spans="1:1" ht="12.6" x14ac:dyDescent="0.25">
      <c r="A9455"/>
    </row>
    <row r="9456" spans="1:1" ht="12.6" x14ac:dyDescent="0.25">
      <c r="A9456"/>
    </row>
    <row r="9457" spans="1:1" ht="12.6" x14ac:dyDescent="0.25">
      <c r="A9457"/>
    </row>
    <row r="9458" spans="1:1" ht="12.6" x14ac:dyDescent="0.25">
      <c r="A9458"/>
    </row>
    <row r="9459" spans="1:1" ht="12.6" x14ac:dyDescent="0.25">
      <c r="A9459"/>
    </row>
    <row r="9460" spans="1:1" ht="12.6" x14ac:dyDescent="0.25">
      <c r="A9460"/>
    </row>
    <row r="9461" spans="1:1" ht="12.6" x14ac:dyDescent="0.25">
      <c r="A9461"/>
    </row>
    <row r="9462" spans="1:1" ht="12.6" x14ac:dyDescent="0.25">
      <c r="A9462"/>
    </row>
    <row r="9463" spans="1:1" ht="12.6" x14ac:dyDescent="0.25">
      <c r="A9463"/>
    </row>
    <row r="9464" spans="1:1" ht="12.6" x14ac:dyDescent="0.25">
      <c r="A9464"/>
    </row>
    <row r="9465" spans="1:1" ht="12.6" x14ac:dyDescent="0.25">
      <c r="A9465"/>
    </row>
    <row r="9466" spans="1:1" ht="12.6" x14ac:dyDescent="0.25">
      <c r="A9466"/>
    </row>
    <row r="9467" spans="1:1" ht="12.6" x14ac:dyDescent="0.25">
      <c r="A9467"/>
    </row>
    <row r="9468" spans="1:1" ht="12.6" x14ac:dyDescent="0.25">
      <c r="A9468"/>
    </row>
    <row r="9469" spans="1:1" ht="12.6" x14ac:dyDescent="0.25">
      <c r="A9469"/>
    </row>
    <row r="9470" spans="1:1" ht="12.6" x14ac:dyDescent="0.25">
      <c r="A9470"/>
    </row>
    <row r="9471" spans="1:1" ht="12.6" x14ac:dyDescent="0.25">
      <c r="A9471"/>
    </row>
    <row r="9472" spans="1:1" ht="12.6" x14ac:dyDescent="0.25">
      <c r="A9472"/>
    </row>
    <row r="9473" spans="1:1" ht="12.6" x14ac:dyDescent="0.25">
      <c r="A9473"/>
    </row>
    <row r="9474" spans="1:1" ht="12.6" x14ac:dyDescent="0.25">
      <c r="A9474"/>
    </row>
    <row r="9475" spans="1:1" ht="12.6" x14ac:dyDescent="0.25">
      <c r="A9475"/>
    </row>
    <row r="9476" spans="1:1" ht="12.6" x14ac:dyDescent="0.25">
      <c r="A9476"/>
    </row>
    <row r="9477" spans="1:1" ht="12.6" x14ac:dyDescent="0.25">
      <c r="A9477"/>
    </row>
    <row r="9478" spans="1:1" ht="12.6" x14ac:dyDescent="0.25">
      <c r="A9478"/>
    </row>
    <row r="9479" spans="1:1" ht="12.6" x14ac:dyDescent="0.25">
      <c r="A9479"/>
    </row>
    <row r="9480" spans="1:1" ht="12.6" x14ac:dyDescent="0.25">
      <c r="A9480"/>
    </row>
    <row r="9481" spans="1:1" ht="12.6" x14ac:dyDescent="0.25">
      <c r="A9481"/>
    </row>
    <row r="9482" spans="1:1" ht="12.6" x14ac:dyDescent="0.25">
      <c r="A9482"/>
    </row>
    <row r="9483" spans="1:1" ht="12.6" x14ac:dyDescent="0.25">
      <c r="A9483"/>
    </row>
    <row r="9484" spans="1:1" ht="12.6" x14ac:dyDescent="0.25">
      <c r="A9484"/>
    </row>
    <row r="9485" spans="1:1" ht="12.6" x14ac:dyDescent="0.25">
      <c r="A9485"/>
    </row>
    <row r="9486" spans="1:1" ht="12.6" x14ac:dyDescent="0.25">
      <c r="A9486"/>
    </row>
    <row r="9487" spans="1:1" ht="12.6" x14ac:dyDescent="0.25">
      <c r="A9487"/>
    </row>
    <row r="9488" spans="1:1" ht="12.6" x14ac:dyDescent="0.25">
      <c r="A9488"/>
    </row>
    <row r="9489" spans="1:1" ht="12.6" x14ac:dyDescent="0.25">
      <c r="A9489"/>
    </row>
    <row r="9490" spans="1:1" ht="12.6" x14ac:dyDescent="0.25">
      <c r="A9490"/>
    </row>
    <row r="9491" spans="1:1" ht="12.6" x14ac:dyDescent="0.25">
      <c r="A9491"/>
    </row>
    <row r="9492" spans="1:1" ht="12.6" x14ac:dyDescent="0.25">
      <c r="A9492"/>
    </row>
    <row r="9493" spans="1:1" ht="12.6" x14ac:dyDescent="0.25">
      <c r="A9493"/>
    </row>
    <row r="9494" spans="1:1" ht="12.6" x14ac:dyDescent="0.25">
      <c r="A9494"/>
    </row>
    <row r="9495" spans="1:1" ht="12.6" x14ac:dyDescent="0.25">
      <c r="A9495"/>
    </row>
    <row r="9496" spans="1:1" ht="12.6" x14ac:dyDescent="0.25">
      <c r="A9496"/>
    </row>
    <row r="9497" spans="1:1" ht="12.6" x14ac:dyDescent="0.25">
      <c r="A9497"/>
    </row>
    <row r="9498" spans="1:1" ht="12.6" x14ac:dyDescent="0.25">
      <c r="A9498"/>
    </row>
    <row r="9499" spans="1:1" ht="12.6" x14ac:dyDescent="0.25">
      <c r="A9499"/>
    </row>
    <row r="9500" spans="1:1" ht="12.6" x14ac:dyDescent="0.25">
      <c r="A9500"/>
    </row>
    <row r="9501" spans="1:1" ht="12.6" x14ac:dyDescent="0.25">
      <c r="A9501"/>
    </row>
    <row r="9502" spans="1:1" ht="12.6" x14ac:dyDescent="0.25">
      <c r="A9502"/>
    </row>
    <row r="9503" spans="1:1" ht="12.6" x14ac:dyDescent="0.25">
      <c r="A9503"/>
    </row>
    <row r="9504" spans="1:1" ht="12.6" x14ac:dyDescent="0.25">
      <c r="A9504"/>
    </row>
    <row r="9505" spans="1:1" ht="12.6" x14ac:dyDescent="0.25">
      <c r="A9505"/>
    </row>
    <row r="9506" spans="1:1" ht="12.6" x14ac:dyDescent="0.25">
      <c r="A9506"/>
    </row>
    <row r="9507" spans="1:1" ht="12.6" x14ac:dyDescent="0.25">
      <c r="A9507"/>
    </row>
    <row r="9508" spans="1:1" ht="12.6" x14ac:dyDescent="0.25">
      <c r="A9508"/>
    </row>
    <row r="9509" spans="1:1" ht="12.6" x14ac:dyDescent="0.25">
      <c r="A9509"/>
    </row>
    <row r="9510" spans="1:1" ht="12.6" x14ac:dyDescent="0.25">
      <c r="A9510"/>
    </row>
    <row r="9511" spans="1:1" ht="12.6" x14ac:dyDescent="0.25">
      <c r="A9511"/>
    </row>
    <row r="9512" spans="1:1" ht="12.6" x14ac:dyDescent="0.25">
      <c r="A9512"/>
    </row>
    <row r="9513" spans="1:1" ht="12.6" x14ac:dyDescent="0.25">
      <c r="A9513"/>
    </row>
    <row r="9514" spans="1:1" ht="12.6" x14ac:dyDescent="0.25">
      <c r="A9514"/>
    </row>
    <row r="9515" spans="1:1" ht="12.6" x14ac:dyDescent="0.25">
      <c r="A9515"/>
    </row>
    <row r="9516" spans="1:1" ht="12.6" x14ac:dyDescent="0.25">
      <c r="A9516"/>
    </row>
    <row r="9517" spans="1:1" ht="12.6" x14ac:dyDescent="0.25">
      <c r="A9517"/>
    </row>
    <row r="9518" spans="1:1" ht="12.6" x14ac:dyDescent="0.25">
      <c r="A9518"/>
    </row>
    <row r="9519" spans="1:1" ht="12.6" x14ac:dyDescent="0.25">
      <c r="A9519"/>
    </row>
    <row r="9520" spans="1:1" ht="12.6" x14ac:dyDescent="0.25">
      <c r="A9520"/>
    </row>
    <row r="9521" spans="1:1" ht="12.6" x14ac:dyDescent="0.25">
      <c r="A9521"/>
    </row>
    <row r="9522" spans="1:1" ht="12.6" x14ac:dyDescent="0.25">
      <c r="A9522"/>
    </row>
    <row r="9523" spans="1:1" ht="12.6" x14ac:dyDescent="0.25">
      <c r="A9523"/>
    </row>
    <row r="9524" spans="1:1" ht="12.6" x14ac:dyDescent="0.25">
      <c r="A9524"/>
    </row>
    <row r="9525" spans="1:1" ht="12.6" x14ac:dyDescent="0.25">
      <c r="A9525"/>
    </row>
    <row r="9526" spans="1:1" ht="12.6" x14ac:dyDescent="0.25">
      <c r="A9526"/>
    </row>
    <row r="9527" spans="1:1" ht="12.6" x14ac:dyDescent="0.25">
      <c r="A9527"/>
    </row>
    <row r="9528" spans="1:1" ht="12.6" x14ac:dyDescent="0.25">
      <c r="A9528"/>
    </row>
    <row r="9529" spans="1:1" ht="12.6" x14ac:dyDescent="0.25">
      <c r="A9529"/>
    </row>
    <row r="9530" spans="1:1" ht="12.6" x14ac:dyDescent="0.25">
      <c r="A9530"/>
    </row>
    <row r="9531" spans="1:1" ht="12.6" x14ac:dyDescent="0.25">
      <c r="A9531"/>
    </row>
    <row r="9532" spans="1:1" ht="12.6" x14ac:dyDescent="0.25">
      <c r="A9532"/>
    </row>
    <row r="9533" spans="1:1" ht="12.6" x14ac:dyDescent="0.25">
      <c r="A9533"/>
    </row>
    <row r="9534" spans="1:1" ht="12.6" x14ac:dyDescent="0.25">
      <c r="A9534"/>
    </row>
    <row r="9535" spans="1:1" ht="12.6" x14ac:dyDescent="0.25">
      <c r="A9535"/>
    </row>
    <row r="9536" spans="1:1" ht="12.6" x14ac:dyDescent="0.25">
      <c r="A9536"/>
    </row>
    <row r="9537" spans="1:1" ht="12.6" x14ac:dyDescent="0.25">
      <c r="A9537"/>
    </row>
    <row r="9538" spans="1:1" ht="12.6" x14ac:dyDescent="0.25">
      <c r="A9538"/>
    </row>
    <row r="9539" spans="1:1" ht="12.6" x14ac:dyDescent="0.25">
      <c r="A9539"/>
    </row>
    <row r="9540" spans="1:1" ht="12.6" x14ac:dyDescent="0.25">
      <c r="A9540"/>
    </row>
    <row r="9541" spans="1:1" ht="12.6" x14ac:dyDescent="0.25">
      <c r="A9541"/>
    </row>
    <row r="9542" spans="1:1" ht="12.6" x14ac:dyDescent="0.25">
      <c r="A9542"/>
    </row>
    <row r="9543" spans="1:1" ht="12.6" x14ac:dyDescent="0.25">
      <c r="A9543"/>
    </row>
    <row r="9544" spans="1:1" ht="12.6" x14ac:dyDescent="0.25">
      <c r="A9544"/>
    </row>
    <row r="9545" spans="1:1" ht="12.6" x14ac:dyDescent="0.25">
      <c r="A9545"/>
    </row>
    <row r="9546" spans="1:1" ht="12.6" x14ac:dyDescent="0.25">
      <c r="A9546"/>
    </row>
    <row r="9547" spans="1:1" ht="12.6" x14ac:dyDescent="0.25">
      <c r="A9547"/>
    </row>
    <row r="9548" spans="1:1" ht="12.6" x14ac:dyDescent="0.25">
      <c r="A9548"/>
    </row>
    <row r="9549" spans="1:1" ht="12.6" x14ac:dyDescent="0.25">
      <c r="A9549"/>
    </row>
    <row r="9550" spans="1:1" ht="12.6" x14ac:dyDescent="0.25">
      <c r="A9550"/>
    </row>
    <row r="9551" spans="1:1" ht="12.6" x14ac:dyDescent="0.25">
      <c r="A9551"/>
    </row>
    <row r="9552" spans="1:1" ht="12.6" x14ac:dyDescent="0.25">
      <c r="A9552"/>
    </row>
    <row r="9553" spans="1:1" ht="12.6" x14ac:dyDescent="0.25">
      <c r="A9553"/>
    </row>
    <row r="9554" spans="1:1" ht="12.6" x14ac:dyDescent="0.25">
      <c r="A9554"/>
    </row>
    <row r="9555" spans="1:1" ht="12.6" x14ac:dyDescent="0.25">
      <c r="A9555"/>
    </row>
    <row r="9556" spans="1:1" ht="12.6" x14ac:dyDescent="0.25">
      <c r="A9556"/>
    </row>
    <row r="9557" spans="1:1" ht="12.6" x14ac:dyDescent="0.25">
      <c r="A9557"/>
    </row>
    <row r="9558" spans="1:1" ht="12.6" x14ac:dyDescent="0.25">
      <c r="A9558"/>
    </row>
    <row r="9559" spans="1:1" ht="12.6" x14ac:dyDescent="0.25">
      <c r="A9559"/>
    </row>
    <row r="9560" spans="1:1" ht="12.6" x14ac:dyDescent="0.25">
      <c r="A9560"/>
    </row>
    <row r="9561" spans="1:1" ht="12.6" x14ac:dyDescent="0.25">
      <c r="A9561"/>
    </row>
    <row r="9562" spans="1:1" ht="12.6" x14ac:dyDescent="0.25">
      <c r="A9562"/>
    </row>
    <row r="9563" spans="1:1" ht="12.6" x14ac:dyDescent="0.25">
      <c r="A9563"/>
    </row>
    <row r="9564" spans="1:1" ht="12.6" x14ac:dyDescent="0.25">
      <c r="A9564"/>
    </row>
    <row r="9565" spans="1:1" ht="12.6" x14ac:dyDescent="0.25">
      <c r="A9565"/>
    </row>
    <row r="9566" spans="1:1" ht="12.6" x14ac:dyDescent="0.25">
      <c r="A9566"/>
    </row>
    <row r="9567" spans="1:1" ht="12.6" x14ac:dyDescent="0.25">
      <c r="A9567"/>
    </row>
    <row r="9568" spans="1:1" ht="12.6" x14ac:dyDescent="0.25">
      <c r="A9568"/>
    </row>
    <row r="9569" spans="1:1" ht="12.6" x14ac:dyDescent="0.25">
      <c r="A9569"/>
    </row>
    <row r="9570" spans="1:1" ht="12.6" x14ac:dyDescent="0.25">
      <c r="A9570"/>
    </row>
    <row r="9571" spans="1:1" ht="12.6" x14ac:dyDescent="0.25">
      <c r="A9571"/>
    </row>
    <row r="9572" spans="1:1" ht="12.6" x14ac:dyDescent="0.25">
      <c r="A9572"/>
    </row>
    <row r="9573" spans="1:1" ht="12.6" x14ac:dyDescent="0.25">
      <c r="A9573"/>
    </row>
    <row r="9574" spans="1:1" ht="12.6" x14ac:dyDescent="0.25">
      <c r="A9574"/>
    </row>
    <row r="9575" spans="1:1" ht="12.6" x14ac:dyDescent="0.25">
      <c r="A9575"/>
    </row>
    <row r="9576" spans="1:1" ht="12.6" x14ac:dyDescent="0.25">
      <c r="A9576"/>
    </row>
    <row r="9577" spans="1:1" ht="12.6" x14ac:dyDescent="0.25">
      <c r="A9577"/>
    </row>
    <row r="9578" spans="1:1" ht="12.6" x14ac:dyDescent="0.25">
      <c r="A9578"/>
    </row>
    <row r="9579" spans="1:1" ht="12.6" x14ac:dyDescent="0.25">
      <c r="A9579"/>
    </row>
    <row r="9580" spans="1:1" ht="12.6" x14ac:dyDescent="0.25">
      <c r="A9580"/>
    </row>
    <row r="9581" spans="1:1" ht="12.6" x14ac:dyDescent="0.25">
      <c r="A9581"/>
    </row>
    <row r="9582" spans="1:1" ht="12.6" x14ac:dyDescent="0.25">
      <c r="A9582"/>
    </row>
    <row r="9583" spans="1:1" ht="12.6" x14ac:dyDescent="0.25">
      <c r="A9583"/>
    </row>
    <row r="9584" spans="1:1" ht="12.6" x14ac:dyDescent="0.25">
      <c r="A9584"/>
    </row>
    <row r="9585" spans="1:1" ht="12.6" x14ac:dyDescent="0.25">
      <c r="A9585"/>
    </row>
    <row r="9586" spans="1:1" ht="12.6" x14ac:dyDescent="0.25">
      <c r="A9586"/>
    </row>
    <row r="9587" spans="1:1" ht="12.6" x14ac:dyDescent="0.25">
      <c r="A9587"/>
    </row>
    <row r="9588" spans="1:1" ht="12.6" x14ac:dyDescent="0.25">
      <c r="A9588"/>
    </row>
    <row r="9589" spans="1:1" ht="12.6" x14ac:dyDescent="0.25">
      <c r="A9589"/>
    </row>
    <row r="9590" spans="1:1" ht="12.6" x14ac:dyDescent="0.25">
      <c r="A9590"/>
    </row>
    <row r="9591" spans="1:1" ht="12.6" x14ac:dyDescent="0.25">
      <c r="A9591"/>
    </row>
    <row r="9592" spans="1:1" ht="12.6" x14ac:dyDescent="0.25">
      <c r="A9592"/>
    </row>
    <row r="9593" spans="1:1" ht="12.6" x14ac:dyDescent="0.25">
      <c r="A9593"/>
    </row>
    <row r="9594" spans="1:1" ht="12.6" x14ac:dyDescent="0.25">
      <c r="A9594"/>
    </row>
    <row r="9595" spans="1:1" ht="12.6" x14ac:dyDescent="0.25">
      <c r="A9595"/>
    </row>
    <row r="9596" spans="1:1" ht="12.6" x14ac:dyDescent="0.25">
      <c r="A9596"/>
    </row>
    <row r="9597" spans="1:1" ht="12.6" x14ac:dyDescent="0.25">
      <c r="A9597"/>
    </row>
    <row r="9598" spans="1:1" ht="12.6" x14ac:dyDescent="0.25">
      <c r="A9598"/>
    </row>
    <row r="9599" spans="1:1" ht="12.6" x14ac:dyDescent="0.25">
      <c r="A9599"/>
    </row>
    <row r="9600" spans="1:1" ht="12.6" x14ac:dyDescent="0.25">
      <c r="A9600"/>
    </row>
    <row r="9601" spans="1:1" ht="12.6" x14ac:dyDescent="0.25">
      <c r="A9601"/>
    </row>
    <row r="9602" spans="1:1" ht="12.6" x14ac:dyDescent="0.25">
      <c r="A9602"/>
    </row>
    <row r="9603" spans="1:1" ht="12.6" x14ac:dyDescent="0.25">
      <c r="A9603"/>
    </row>
    <row r="9604" spans="1:1" ht="12.6" x14ac:dyDescent="0.25">
      <c r="A9604"/>
    </row>
    <row r="9605" spans="1:1" ht="12.6" x14ac:dyDescent="0.25">
      <c r="A9605"/>
    </row>
    <row r="9606" spans="1:1" ht="12.6" x14ac:dyDescent="0.25">
      <c r="A9606"/>
    </row>
    <row r="9607" spans="1:1" ht="12.6" x14ac:dyDescent="0.25">
      <c r="A9607"/>
    </row>
    <row r="9608" spans="1:1" ht="12.6" x14ac:dyDescent="0.25">
      <c r="A9608"/>
    </row>
    <row r="9609" spans="1:1" ht="12.6" x14ac:dyDescent="0.25">
      <c r="A9609"/>
    </row>
    <row r="9610" spans="1:1" ht="12.6" x14ac:dyDescent="0.25">
      <c r="A9610"/>
    </row>
    <row r="9611" spans="1:1" ht="12.6" x14ac:dyDescent="0.25">
      <c r="A9611"/>
    </row>
    <row r="9612" spans="1:1" ht="12.6" x14ac:dyDescent="0.25">
      <c r="A9612"/>
    </row>
    <row r="9613" spans="1:1" ht="12.6" x14ac:dyDescent="0.25">
      <c r="A9613"/>
    </row>
    <row r="9614" spans="1:1" ht="12.6" x14ac:dyDescent="0.25">
      <c r="A9614"/>
    </row>
    <row r="9615" spans="1:1" ht="12.6" x14ac:dyDescent="0.25">
      <c r="A9615"/>
    </row>
    <row r="9616" spans="1:1" ht="12.6" x14ac:dyDescent="0.25">
      <c r="A9616"/>
    </row>
    <row r="9617" spans="1:1" ht="12.6" x14ac:dyDescent="0.25">
      <c r="A9617"/>
    </row>
    <row r="9618" spans="1:1" ht="12.6" x14ac:dyDescent="0.25">
      <c r="A9618"/>
    </row>
    <row r="9619" spans="1:1" ht="12.6" x14ac:dyDescent="0.25">
      <c r="A9619"/>
    </row>
    <row r="9620" spans="1:1" ht="12.6" x14ac:dyDescent="0.25">
      <c r="A9620"/>
    </row>
    <row r="9621" spans="1:1" ht="12.6" x14ac:dyDescent="0.25">
      <c r="A9621"/>
    </row>
    <row r="9622" spans="1:1" ht="12.6" x14ac:dyDescent="0.25">
      <c r="A9622"/>
    </row>
    <row r="9623" spans="1:1" ht="12.6" x14ac:dyDescent="0.25">
      <c r="A9623"/>
    </row>
    <row r="9624" spans="1:1" ht="12.6" x14ac:dyDescent="0.25">
      <c r="A9624"/>
    </row>
    <row r="9625" spans="1:1" ht="12.6" x14ac:dyDescent="0.25">
      <c r="A9625"/>
    </row>
    <row r="9626" spans="1:1" ht="12.6" x14ac:dyDescent="0.25">
      <c r="A9626"/>
    </row>
    <row r="9627" spans="1:1" ht="12.6" x14ac:dyDescent="0.25">
      <c r="A9627"/>
    </row>
    <row r="9628" spans="1:1" ht="12.6" x14ac:dyDescent="0.25">
      <c r="A9628"/>
    </row>
    <row r="9629" spans="1:1" ht="12.6" x14ac:dyDescent="0.25">
      <c r="A9629"/>
    </row>
    <row r="9630" spans="1:1" ht="12.6" x14ac:dyDescent="0.25">
      <c r="A9630"/>
    </row>
    <row r="9631" spans="1:1" ht="12.6" x14ac:dyDescent="0.25">
      <c r="A9631"/>
    </row>
    <row r="9632" spans="1:1" ht="12.6" x14ac:dyDescent="0.25">
      <c r="A9632"/>
    </row>
    <row r="9633" spans="1:1" ht="12.6" x14ac:dyDescent="0.25">
      <c r="A9633"/>
    </row>
    <row r="9634" spans="1:1" ht="12.6" x14ac:dyDescent="0.25">
      <c r="A9634"/>
    </row>
    <row r="9635" spans="1:1" ht="12.6" x14ac:dyDescent="0.25">
      <c r="A9635"/>
    </row>
    <row r="9636" spans="1:1" ht="12.6" x14ac:dyDescent="0.25">
      <c r="A9636"/>
    </row>
    <row r="9637" spans="1:1" ht="12.6" x14ac:dyDescent="0.25">
      <c r="A9637"/>
    </row>
    <row r="9638" spans="1:1" ht="12.6" x14ac:dyDescent="0.25">
      <c r="A9638"/>
    </row>
    <row r="9639" spans="1:1" ht="12.6" x14ac:dyDescent="0.25">
      <c r="A9639"/>
    </row>
    <row r="9640" spans="1:1" ht="12.6" x14ac:dyDescent="0.25">
      <c r="A9640"/>
    </row>
    <row r="9641" spans="1:1" ht="12.6" x14ac:dyDescent="0.25">
      <c r="A9641"/>
    </row>
    <row r="9642" spans="1:1" ht="12.6" x14ac:dyDescent="0.25">
      <c r="A9642"/>
    </row>
    <row r="9643" spans="1:1" ht="12.6" x14ac:dyDescent="0.25">
      <c r="A9643"/>
    </row>
    <row r="9644" spans="1:1" ht="12.6" x14ac:dyDescent="0.25">
      <c r="A9644"/>
    </row>
    <row r="9645" spans="1:1" ht="12.6" x14ac:dyDescent="0.25">
      <c r="A9645"/>
    </row>
    <row r="9646" spans="1:1" ht="12.6" x14ac:dyDescent="0.25">
      <c r="A9646"/>
    </row>
    <row r="9647" spans="1:1" ht="12.6" x14ac:dyDescent="0.25">
      <c r="A9647"/>
    </row>
    <row r="9648" spans="1:1" ht="12.6" x14ac:dyDescent="0.25">
      <c r="A9648"/>
    </row>
    <row r="9649" spans="1:1" ht="12.6" x14ac:dyDescent="0.25">
      <c r="A9649"/>
    </row>
    <row r="9650" spans="1:1" ht="12.6" x14ac:dyDescent="0.25">
      <c r="A9650"/>
    </row>
    <row r="9651" spans="1:1" ht="12.6" x14ac:dyDescent="0.25">
      <c r="A9651"/>
    </row>
    <row r="9652" spans="1:1" ht="12.6" x14ac:dyDescent="0.25">
      <c r="A9652"/>
    </row>
    <row r="9653" spans="1:1" ht="12.6" x14ac:dyDescent="0.25">
      <c r="A9653"/>
    </row>
    <row r="9654" spans="1:1" ht="12.6" x14ac:dyDescent="0.25">
      <c r="A9654"/>
    </row>
    <row r="9655" spans="1:1" ht="12.6" x14ac:dyDescent="0.25">
      <c r="A9655"/>
    </row>
    <row r="9656" spans="1:1" ht="12.6" x14ac:dyDescent="0.25">
      <c r="A9656"/>
    </row>
    <row r="9657" spans="1:1" ht="12.6" x14ac:dyDescent="0.25">
      <c r="A9657"/>
    </row>
    <row r="9658" spans="1:1" ht="12.6" x14ac:dyDescent="0.25">
      <c r="A9658"/>
    </row>
    <row r="9659" spans="1:1" ht="12.6" x14ac:dyDescent="0.25">
      <c r="A9659"/>
    </row>
    <row r="9660" spans="1:1" ht="12.6" x14ac:dyDescent="0.25">
      <c r="A9660"/>
    </row>
    <row r="9661" spans="1:1" ht="12.6" x14ac:dyDescent="0.25">
      <c r="A9661"/>
    </row>
    <row r="9662" spans="1:1" ht="12.6" x14ac:dyDescent="0.25">
      <c r="A9662"/>
    </row>
    <row r="9663" spans="1:1" ht="12.6" x14ac:dyDescent="0.25">
      <c r="A9663"/>
    </row>
    <row r="9664" spans="1:1" ht="12.6" x14ac:dyDescent="0.25">
      <c r="A9664"/>
    </row>
    <row r="9665" spans="1:1" ht="12.6" x14ac:dyDescent="0.25">
      <c r="A9665"/>
    </row>
    <row r="9666" spans="1:1" ht="12.6" x14ac:dyDescent="0.25">
      <c r="A9666"/>
    </row>
    <row r="9667" spans="1:1" ht="12.6" x14ac:dyDescent="0.25">
      <c r="A9667"/>
    </row>
    <row r="9668" spans="1:1" ht="12.6" x14ac:dyDescent="0.25">
      <c r="A9668"/>
    </row>
    <row r="9669" spans="1:1" ht="12.6" x14ac:dyDescent="0.25">
      <c r="A9669"/>
    </row>
    <row r="9670" spans="1:1" ht="12.6" x14ac:dyDescent="0.25">
      <c r="A9670"/>
    </row>
    <row r="9671" spans="1:1" ht="12.6" x14ac:dyDescent="0.25">
      <c r="A9671"/>
    </row>
    <row r="9672" spans="1:1" ht="12.6" x14ac:dyDescent="0.25">
      <c r="A9672"/>
    </row>
    <row r="9673" spans="1:1" ht="12.6" x14ac:dyDescent="0.25">
      <c r="A9673"/>
    </row>
    <row r="9674" spans="1:1" ht="12.6" x14ac:dyDescent="0.25">
      <c r="A9674"/>
    </row>
    <row r="9675" spans="1:1" ht="12.6" x14ac:dyDescent="0.25">
      <c r="A9675"/>
    </row>
    <row r="9676" spans="1:1" ht="12.6" x14ac:dyDescent="0.25">
      <c r="A9676"/>
    </row>
    <row r="9677" spans="1:1" ht="12.6" x14ac:dyDescent="0.25">
      <c r="A9677"/>
    </row>
    <row r="9678" spans="1:1" ht="12.6" x14ac:dyDescent="0.25">
      <c r="A9678"/>
    </row>
    <row r="9679" spans="1:1" ht="12.6" x14ac:dyDescent="0.25">
      <c r="A9679"/>
    </row>
    <row r="9680" spans="1:1" ht="12.6" x14ac:dyDescent="0.25">
      <c r="A9680"/>
    </row>
    <row r="9681" spans="1:1" ht="12.6" x14ac:dyDescent="0.25">
      <c r="A9681"/>
    </row>
    <row r="9682" spans="1:1" ht="12.6" x14ac:dyDescent="0.25">
      <c r="A9682"/>
    </row>
    <row r="9683" spans="1:1" ht="12.6" x14ac:dyDescent="0.25">
      <c r="A9683"/>
    </row>
    <row r="9684" spans="1:1" ht="12.6" x14ac:dyDescent="0.25">
      <c r="A9684"/>
    </row>
    <row r="9685" spans="1:1" ht="12.6" x14ac:dyDescent="0.25">
      <c r="A9685"/>
    </row>
    <row r="9686" spans="1:1" ht="12.6" x14ac:dyDescent="0.25">
      <c r="A9686"/>
    </row>
    <row r="9687" spans="1:1" ht="12.6" x14ac:dyDescent="0.25">
      <c r="A9687"/>
    </row>
    <row r="9688" spans="1:1" ht="12.6" x14ac:dyDescent="0.25">
      <c r="A9688"/>
    </row>
    <row r="9689" spans="1:1" ht="12.6" x14ac:dyDescent="0.25">
      <c r="A9689"/>
    </row>
    <row r="9690" spans="1:1" ht="12.6" x14ac:dyDescent="0.25">
      <c r="A9690"/>
    </row>
    <row r="9691" spans="1:1" ht="12.6" x14ac:dyDescent="0.25">
      <c r="A9691"/>
    </row>
    <row r="9692" spans="1:1" ht="12.6" x14ac:dyDescent="0.25">
      <c r="A9692"/>
    </row>
    <row r="9693" spans="1:1" ht="12.6" x14ac:dyDescent="0.25">
      <c r="A9693"/>
    </row>
    <row r="9694" spans="1:1" ht="12.6" x14ac:dyDescent="0.25">
      <c r="A9694"/>
    </row>
    <row r="9695" spans="1:1" ht="12.6" x14ac:dyDescent="0.25">
      <c r="A9695"/>
    </row>
    <row r="9696" spans="1:1" ht="12.6" x14ac:dyDescent="0.25">
      <c r="A9696"/>
    </row>
    <row r="9697" spans="1:1" ht="12.6" x14ac:dyDescent="0.25">
      <c r="A9697"/>
    </row>
    <row r="9698" spans="1:1" ht="12.6" x14ac:dyDescent="0.25">
      <c r="A9698"/>
    </row>
    <row r="9699" spans="1:1" ht="12.6" x14ac:dyDescent="0.25">
      <c r="A9699"/>
    </row>
    <row r="9700" spans="1:1" ht="12.6" x14ac:dyDescent="0.25">
      <c r="A9700"/>
    </row>
    <row r="9701" spans="1:1" ht="12.6" x14ac:dyDescent="0.25">
      <c r="A9701"/>
    </row>
    <row r="9702" spans="1:1" ht="12.6" x14ac:dyDescent="0.25">
      <c r="A9702"/>
    </row>
    <row r="9703" spans="1:1" ht="12.6" x14ac:dyDescent="0.25">
      <c r="A9703"/>
    </row>
    <row r="9704" spans="1:1" ht="12.6" x14ac:dyDescent="0.25">
      <c r="A9704"/>
    </row>
    <row r="9705" spans="1:1" ht="12.6" x14ac:dyDescent="0.25">
      <c r="A9705"/>
    </row>
    <row r="9706" spans="1:1" ht="12.6" x14ac:dyDescent="0.25">
      <c r="A9706"/>
    </row>
    <row r="9707" spans="1:1" ht="12.6" x14ac:dyDescent="0.25">
      <c r="A9707"/>
    </row>
    <row r="9708" spans="1:1" ht="12.6" x14ac:dyDescent="0.25">
      <c r="A9708"/>
    </row>
    <row r="9709" spans="1:1" ht="12.6" x14ac:dyDescent="0.25">
      <c r="A9709"/>
    </row>
    <row r="9710" spans="1:1" ht="12.6" x14ac:dyDescent="0.25">
      <c r="A9710"/>
    </row>
    <row r="9711" spans="1:1" ht="12.6" x14ac:dyDescent="0.25">
      <c r="A9711"/>
    </row>
    <row r="9712" spans="1:1" ht="12.6" x14ac:dyDescent="0.25">
      <c r="A9712"/>
    </row>
    <row r="9713" spans="1:1" ht="12.6" x14ac:dyDescent="0.25">
      <c r="A9713"/>
    </row>
    <row r="9714" spans="1:1" ht="12.6" x14ac:dyDescent="0.25">
      <c r="A9714"/>
    </row>
    <row r="9715" spans="1:1" ht="12.6" x14ac:dyDescent="0.25">
      <c r="A9715"/>
    </row>
    <row r="9716" spans="1:1" ht="12.6" x14ac:dyDescent="0.25">
      <c r="A9716"/>
    </row>
    <row r="9717" spans="1:1" ht="12.6" x14ac:dyDescent="0.25">
      <c r="A9717"/>
    </row>
    <row r="9718" spans="1:1" ht="12.6" x14ac:dyDescent="0.25">
      <c r="A9718"/>
    </row>
    <row r="9719" spans="1:1" ht="12.6" x14ac:dyDescent="0.25">
      <c r="A9719"/>
    </row>
    <row r="9720" spans="1:1" ht="12.6" x14ac:dyDescent="0.25">
      <c r="A9720"/>
    </row>
    <row r="9721" spans="1:1" ht="12.6" x14ac:dyDescent="0.25">
      <c r="A9721"/>
    </row>
    <row r="9722" spans="1:1" ht="12.6" x14ac:dyDescent="0.25">
      <c r="A9722"/>
    </row>
    <row r="9723" spans="1:1" ht="12.6" x14ac:dyDescent="0.25">
      <c r="A9723"/>
    </row>
    <row r="9724" spans="1:1" ht="12.6" x14ac:dyDescent="0.25">
      <c r="A9724"/>
    </row>
    <row r="9725" spans="1:1" ht="12.6" x14ac:dyDescent="0.25">
      <c r="A9725"/>
    </row>
    <row r="9726" spans="1:1" ht="12.6" x14ac:dyDescent="0.25">
      <c r="A9726"/>
    </row>
    <row r="9727" spans="1:1" ht="12.6" x14ac:dyDescent="0.25">
      <c r="A9727"/>
    </row>
    <row r="9728" spans="1:1" ht="12.6" x14ac:dyDescent="0.25">
      <c r="A9728"/>
    </row>
    <row r="9729" spans="1:1" ht="12.6" x14ac:dyDescent="0.25">
      <c r="A9729"/>
    </row>
    <row r="9730" spans="1:1" ht="12.6" x14ac:dyDescent="0.25">
      <c r="A9730"/>
    </row>
    <row r="9731" spans="1:1" ht="12.6" x14ac:dyDescent="0.25">
      <c r="A9731"/>
    </row>
    <row r="9732" spans="1:1" ht="12.6" x14ac:dyDescent="0.25">
      <c r="A9732"/>
    </row>
    <row r="9733" spans="1:1" ht="12.6" x14ac:dyDescent="0.25">
      <c r="A9733"/>
    </row>
    <row r="9734" spans="1:1" ht="12.6" x14ac:dyDescent="0.25">
      <c r="A9734"/>
    </row>
    <row r="9735" spans="1:1" ht="12.6" x14ac:dyDescent="0.25">
      <c r="A9735"/>
    </row>
    <row r="9736" spans="1:1" ht="12.6" x14ac:dyDescent="0.25">
      <c r="A9736"/>
    </row>
    <row r="9737" spans="1:1" ht="12.6" x14ac:dyDescent="0.25">
      <c r="A9737"/>
    </row>
    <row r="9738" spans="1:1" ht="12.6" x14ac:dyDescent="0.25">
      <c r="A9738"/>
    </row>
    <row r="9739" spans="1:1" ht="12.6" x14ac:dyDescent="0.25">
      <c r="A9739"/>
    </row>
    <row r="9740" spans="1:1" ht="12.6" x14ac:dyDescent="0.25">
      <c r="A9740"/>
    </row>
    <row r="9741" spans="1:1" ht="12.6" x14ac:dyDescent="0.25">
      <c r="A9741"/>
    </row>
    <row r="9742" spans="1:1" ht="12.6" x14ac:dyDescent="0.25">
      <c r="A9742"/>
    </row>
    <row r="9743" spans="1:1" ht="12.6" x14ac:dyDescent="0.25">
      <c r="A9743"/>
    </row>
    <row r="9744" spans="1:1" ht="12.6" x14ac:dyDescent="0.25">
      <c r="A9744"/>
    </row>
    <row r="9745" spans="1:1" ht="12.6" x14ac:dyDescent="0.25">
      <c r="A9745"/>
    </row>
    <row r="9746" spans="1:1" ht="12.6" x14ac:dyDescent="0.25">
      <c r="A9746"/>
    </row>
    <row r="9747" spans="1:1" ht="12.6" x14ac:dyDescent="0.25">
      <c r="A9747"/>
    </row>
    <row r="9748" spans="1:1" ht="12.6" x14ac:dyDescent="0.25">
      <c r="A9748"/>
    </row>
    <row r="9749" spans="1:1" ht="12.6" x14ac:dyDescent="0.25">
      <c r="A9749"/>
    </row>
    <row r="9750" spans="1:1" ht="12.6" x14ac:dyDescent="0.25">
      <c r="A9750"/>
    </row>
    <row r="9751" spans="1:1" ht="12.6" x14ac:dyDescent="0.25">
      <c r="A9751"/>
    </row>
    <row r="9752" spans="1:1" ht="12.6" x14ac:dyDescent="0.25">
      <c r="A9752"/>
    </row>
    <row r="9753" spans="1:1" ht="12.6" x14ac:dyDescent="0.25">
      <c r="A9753"/>
    </row>
    <row r="9754" spans="1:1" ht="12.6" x14ac:dyDescent="0.25">
      <c r="A9754"/>
    </row>
    <row r="9755" spans="1:1" ht="12.6" x14ac:dyDescent="0.25">
      <c r="A9755"/>
    </row>
    <row r="9756" spans="1:1" ht="12.6" x14ac:dyDescent="0.25">
      <c r="A9756"/>
    </row>
    <row r="9757" spans="1:1" ht="12.6" x14ac:dyDescent="0.25">
      <c r="A9757"/>
    </row>
    <row r="9758" spans="1:1" ht="12.6" x14ac:dyDescent="0.25">
      <c r="A9758"/>
    </row>
    <row r="9759" spans="1:1" ht="12.6" x14ac:dyDescent="0.25">
      <c r="A9759"/>
    </row>
    <row r="9760" spans="1:1" ht="12.6" x14ac:dyDescent="0.25">
      <c r="A9760"/>
    </row>
    <row r="9761" spans="1:1" ht="12.6" x14ac:dyDescent="0.25">
      <c r="A9761"/>
    </row>
    <row r="9762" spans="1:1" ht="12.6" x14ac:dyDescent="0.25">
      <c r="A9762"/>
    </row>
    <row r="9763" spans="1:1" ht="12.6" x14ac:dyDescent="0.25">
      <c r="A9763"/>
    </row>
    <row r="9764" spans="1:1" ht="12.6" x14ac:dyDescent="0.25">
      <c r="A9764"/>
    </row>
    <row r="9765" spans="1:1" ht="12.6" x14ac:dyDescent="0.25">
      <c r="A9765"/>
    </row>
    <row r="9766" spans="1:1" ht="12.6" x14ac:dyDescent="0.25">
      <c r="A9766"/>
    </row>
    <row r="9767" spans="1:1" ht="12.6" x14ac:dyDescent="0.25">
      <c r="A9767"/>
    </row>
    <row r="9768" spans="1:1" ht="12.6" x14ac:dyDescent="0.25">
      <c r="A9768"/>
    </row>
    <row r="9769" spans="1:1" ht="12.6" x14ac:dyDescent="0.25">
      <c r="A9769"/>
    </row>
    <row r="9770" spans="1:1" ht="12.6" x14ac:dyDescent="0.25">
      <c r="A9770"/>
    </row>
    <row r="9771" spans="1:1" ht="12.6" x14ac:dyDescent="0.25">
      <c r="A9771"/>
    </row>
    <row r="9772" spans="1:1" ht="12.6" x14ac:dyDescent="0.25">
      <c r="A9772"/>
    </row>
    <row r="9773" spans="1:1" ht="12.6" x14ac:dyDescent="0.25">
      <c r="A9773"/>
    </row>
    <row r="9774" spans="1:1" ht="12.6" x14ac:dyDescent="0.25">
      <c r="A9774"/>
    </row>
    <row r="9775" spans="1:1" ht="12.6" x14ac:dyDescent="0.25">
      <c r="A9775"/>
    </row>
    <row r="9776" spans="1:1" ht="12.6" x14ac:dyDescent="0.25">
      <c r="A9776"/>
    </row>
    <row r="9777" spans="1:1" ht="12.6" x14ac:dyDescent="0.25">
      <c r="A9777"/>
    </row>
    <row r="9778" spans="1:1" ht="12.6" x14ac:dyDescent="0.25">
      <c r="A9778"/>
    </row>
    <row r="9779" spans="1:1" ht="12.6" x14ac:dyDescent="0.25">
      <c r="A9779"/>
    </row>
    <row r="9780" spans="1:1" ht="12.6" x14ac:dyDescent="0.25">
      <c r="A9780"/>
    </row>
    <row r="9781" spans="1:1" ht="12.6" x14ac:dyDescent="0.25">
      <c r="A9781"/>
    </row>
    <row r="9782" spans="1:1" ht="12.6" x14ac:dyDescent="0.25">
      <c r="A9782"/>
    </row>
    <row r="9783" spans="1:1" ht="12.6" x14ac:dyDescent="0.25">
      <c r="A9783"/>
    </row>
    <row r="9784" spans="1:1" ht="12.6" x14ac:dyDescent="0.25">
      <c r="A9784"/>
    </row>
    <row r="9785" spans="1:1" ht="12.6" x14ac:dyDescent="0.25">
      <c r="A9785"/>
    </row>
    <row r="9786" spans="1:1" ht="12.6" x14ac:dyDescent="0.25">
      <c r="A9786"/>
    </row>
    <row r="9787" spans="1:1" ht="12.6" x14ac:dyDescent="0.25">
      <c r="A9787"/>
    </row>
    <row r="9788" spans="1:1" ht="12.6" x14ac:dyDescent="0.25">
      <c r="A9788"/>
    </row>
    <row r="9789" spans="1:1" ht="12.6" x14ac:dyDescent="0.25">
      <c r="A9789"/>
    </row>
    <row r="9790" spans="1:1" ht="12.6" x14ac:dyDescent="0.25">
      <c r="A9790"/>
    </row>
    <row r="9791" spans="1:1" ht="12.6" x14ac:dyDescent="0.25">
      <c r="A9791"/>
    </row>
    <row r="9792" spans="1:1" ht="12.6" x14ac:dyDescent="0.25">
      <c r="A9792"/>
    </row>
    <row r="9793" spans="1:1" ht="12.6" x14ac:dyDescent="0.25">
      <c r="A9793"/>
    </row>
    <row r="9794" spans="1:1" ht="12.6" x14ac:dyDescent="0.25">
      <c r="A9794"/>
    </row>
    <row r="9795" spans="1:1" ht="12.6" x14ac:dyDescent="0.25">
      <c r="A9795"/>
    </row>
    <row r="9796" spans="1:1" ht="12.6" x14ac:dyDescent="0.25">
      <c r="A9796"/>
    </row>
    <row r="9797" spans="1:1" ht="12.6" x14ac:dyDescent="0.25">
      <c r="A9797"/>
    </row>
    <row r="9798" spans="1:1" ht="12.6" x14ac:dyDescent="0.25">
      <c r="A9798"/>
    </row>
    <row r="9799" spans="1:1" ht="12.6" x14ac:dyDescent="0.25">
      <c r="A9799"/>
    </row>
    <row r="9800" spans="1:1" ht="12.6" x14ac:dyDescent="0.25">
      <c r="A9800"/>
    </row>
    <row r="9801" spans="1:1" ht="12.6" x14ac:dyDescent="0.25">
      <c r="A9801"/>
    </row>
    <row r="9802" spans="1:1" ht="12.6" x14ac:dyDescent="0.25">
      <c r="A9802"/>
    </row>
    <row r="9803" spans="1:1" ht="12.6" x14ac:dyDescent="0.25">
      <c r="A9803"/>
    </row>
    <row r="9804" spans="1:1" ht="12.6" x14ac:dyDescent="0.25">
      <c r="A9804"/>
    </row>
    <row r="9805" spans="1:1" ht="12.6" x14ac:dyDescent="0.25">
      <c r="A9805"/>
    </row>
    <row r="9806" spans="1:1" ht="12.6" x14ac:dyDescent="0.25">
      <c r="A9806"/>
    </row>
    <row r="9807" spans="1:1" ht="12.6" x14ac:dyDescent="0.25">
      <c r="A9807"/>
    </row>
    <row r="9808" spans="1:1" ht="12.6" x14ac:dyDescent="0.25">
      <c r="A9808"/>
    </row>
    <row r="9809" spans="1:1" ht="12.6" x14ac:dyDescent="0.25">
      <c r="A9809"/>
    </row>
    <row r="9810" spans="1:1" ht="12.6" x14ac:dyDescent="0.25">
      <c r="A9810"/>
    </row>
    <row r="9811" spans="1:1" ht="12.6" x14ac:dyDescent="0.25">
      <c r="A9811"/>
    </row>
    <row r="9812" spans="1:1" ht="12.6" x14ac:dyDescent="0.25">
      <c r="A9812"/>
    </row>
    <row r="9813" spans="1:1" ht="12.6" x14ac:dyDescent="0.25">
      <c r="A9813"/>
    </row>
    <row r="9814" spans="1:1" ht="12.6" x14ac:dyDescent="0.25">
      <c r="A9814"/>
    </row>
    <row r="9815" spans="1:1" ht="12.6" x14ac:dyDescent="0.25">
      <c r="A9815"/>
    </row>
    <row r="9816" spans="1:1" ht="12.6" x14ac:dyDescent="0.25">
      <c r="A9816"/>
    </row>
    <row r="9817" spans="1:1" ht="12.6" x14ac:dyDescent="0.25">
      <c r="A9817"/>
    </row>
    <row r="9818" spans="1:1" ht="12.6" x14ac:dyDescent="0.25">
      <c r="A9818"/>
    </row>
    <row r="9819" spans="1:1" ht="12.6" x14ac:dyDescent="0.25">
      <c r="A9819"/>
    </row>
    <row r="9820" spans="1:1" ht="12.6" x14ac:dyDescent="0.25">
      <c r="A9820"/>
    </row>
    <row r="9821" spans="1:1" ht="12.6" x14ac:dyDescent="0.25">
      <c r="A9821"/>
    </row>
    <row r="9822" spans="1:1" ht="12.6" x14ac:dyDescent="0.25">
      <c r="A9822"/>
    </row>
    <row r="9823" spans="1:1" ht="12.6" x14ac:dyDescent="0.25">
      <c r="A9823"/>
    </row>
    <row r="9824" spans="1:1" ht="12.6" x14ac:dyDescent="0.25">
      <c r="A9824"/>
    </row>
    <row r="9825" spans="1:1" ht="12.6" x14ac:dyDescent="0.25">
      <c r="A9825"/>
    </row>
    <row r="9826" spans="1:1" ht="12.6" x14ac:dyDescent="0.25">
      <c r="A9826"/>
    </row>
    <row r="9827" spans="1:1" ht="12.6" x14ac:dyDescent="0.25">
      <c r="A9827"/>
    </row>
    <row r="9828" spans="1:1" ht="12.6" x14ac:dyDescent="0.25">
      <c r="A9828"/>
    </row>
    <row r="9829" spans="1:1" ht="12.6" x14ac:dyDescent="0.25">
      <c r="A9829"/>
    </row>
    <row r="9830" spans="1:1" ht="12.6" x14ac:dyDescent="0.25">
      <c r="A9830"/>
    </row>
    <row r="9831" spans="1:1" ht="12.6" x14ac:dyDescent="0.25">
      <c r="A9831"/>
    </row>
    <row r="9832" spans="1:1" ht="12.6" x14ac:dyDescent="0.25">
      <c r="A9832"/>
    </row>
    <row r="9833" spans="1:1" ht="12.6" x14ac:dyDescent="0.25">
      <c r="A9833"/>
    </row>
    <row r="9834" spans="1:1" ht="12.6" x14ac:dyDescent="0.25">
      <c r="A9834"/>
    </row>
    <row r="9835" spans="1:1" ht="12.6" x14ac:dyDescent="0.25">
      <c r="A9835"/>
    </row>
    <row r="9836" spans="1:1" ht="12.6" x14ac:dyDescent="0.25">
      <c r="A9836"/>
    </row>
    <row r="9837" spans="1:1" ht="12.6" x14ac:dyDescent="0.25">
      <c r="A9837"/>
    </row>
    <row r="9838" spans="1:1" ht="12.6" x14ac:dyDescent="0.25">
      <c r="A9838"/>
    </row>
    <row r="9839" spans="1:1" ht="12.6" x14ac:dyDescent="0.25">
      <c r="A9839"/>
    </row>
    <row r="9840" spans="1:1" ht="12.6" x14ac:dyDescent="0.25">
      <c r="A9840"/>
    </row>
    <row r="9841" spans="1:1" ht="12.6" x14ac:dyDescent="0.25">
      <c r="A9841"/>
    </row>
    <row r="9842" spans="1:1" ht="12.6" x14ac:dyDescent="0.25">
      <c r="A9842"/>
    </row>
    <row r="9843" spans="1:1" ht="12.6" x14ac:dyDescent="0.25">
      <c r="A9843"/>
    </row>
    <row r="9844" spans="1:1" ht="12.6" x14ac:dyDescent="0.25">
      <c r="A9844"/>
    </row>
    <row r="9845" spans="1:1" ht="12.6" x14ac:dyDescent="0.25">
      <c r="A9845"/>
    </row>
    <row r="9846" spans="1:1" ht="12.6" x14ac:dyDescent="0.25">
      <c r="A9846"/>
    </row>
    <row r="9847" spans="1:1" ht="12.6" x14ac:dyDescent="0.25">
      <c r="A9847"/>
    </row>
    <row r="9848" spans="1:1" ht="12.6" x14ac:dyDescent="0.25">
      <c r="A9848"/>
    </row>
    <row r="9849" spans="1:1" ht="12.6" x14ac:dyDescent="0.25">
      <c r="A9849"/>
    </row>
    <row r="9850" spans="1:1" ht="12.6" x14ac:dyDescent="0.25">
      <c r="A9850"/>
    </row>
    <row r="9851" spans="1:1" ht="12.6" x14ac:dyDescent="0.25">
      <c r="A9851"/>
    </row>
    <row r="9852" spans="1:1" ht="12.6" x14ac:dyDescent="0.25">
      <c r="A9852"/>
    </row>
    <row r="9853" spans="1:1" ht="12.6" x14ac:dyDescent="0.25">
      <c r="A9853"/>
    </row>
    <row r="9854" spans="1:1" ht="12.6" x14ac:dyDescent="0.25">
      <c r="A9854"/>
    </row>
    <row r="9855" spans="1:1" ht="12.6" x14ac:dyDescent="0.25">
      <c r="A9855"/>
    </row>
    <row r="9856" spans="1:1" ht="12.6" x14ac:dyDescent="0.25">
      <c r="A9856"/>
    </row>
    <row r="9857" spans="1:1" ht="12.6" x14ac:dyDescent="0.25">
      <c r="A9857"/>
    </row>
    <row r="9858" spans="1:1" ht="12.6" x14ac:dyDescent="0.25">
      <c r="A9858"/>
    </row>
    <row r="9859" spans="1:1" ht="12.6" x14ac:dyDescent="0.25">
      <c r="A9859"/>
    </row>
    <row r="9860" spans="1:1" ht="12.6" x14ac:dyDescent="0.25">
      <c r="A9860"/>
    </row>
    <row r="9861" spans="1:1" ht="12.6" x14ac:dyDescent="0.25">
      <c r="A9861"/>
    </row>
    <row r="9862" spans="1:1" ht="12.6" x14ac:dyDescent="0.25">
      <c r="A9862"/>
    </row>
    <row r="9863" spans="1:1" ht="12.6" x14ac:dyDescent="0.25">
      <c r="A9863"/>
    </row>
    <row r="9864" spans="1:1" ht="12.6" x14ac:dyDescent="0.25">
      <c r="A9864"/>
    </row>
    <row r="9865" spans="1:1" ht="12.6" x14ac:dyDescent="0.25">
      <c r="A9865"/>
    </row>
    <row r="9866" spans="1:1" ht="12.6" x14ac:dyDescent="0.25">
      <c r="A9866"/>
    </row>
    <row r="9867" spans="1:1" ht="12.6" x14ac:dyDescent="0.25">
      <c r="A9867"/>
    </row>
    <row r="9868" spans="1:1" ht="12.6" x14ac:dyDescent="0.25">
      <c r="A9868"/>
    </row>
    <row r="9869" spans="1:1" ht="12.6" x14ac:dyDescent="0.25">
      <c r="A9869"/>
    </row>
    <row r="9870" spans="1:1" ht="12.6" x14ac:dyDescent="0.25">
      <c r="A9870"/>
    </row>
    <row r="9871" spans="1:1" ht="12.6" x14ac:dyDescent="0.25">
      <c r="A9871"/>
    </row>
    <row r="9872" spans="1:1" ht="12.6" x14ac:dyDescent="0.25">
      <c r="A9872"/>
    </row>
    <row r="9873" spans="1:1" ht="12.6" x14ac:dyDescent="0.25">
      <c r="A9873"/>
    </row>
    <row r="9874" spans="1:1" ht="12.6" x14ac:dyDescent="0.25">
      <c r="A9874"/>
    </row>
    <row r="9875" spans="1:1" ht="12.6" x14ac:dyDescent="0.25">
      <c r="A9875"/>
    </row>
    <row r="9876" spans="1:1" ht="12.6" x14ac:dyDescent="0.25">
      <c r="A9876"/>
    </row>
    <row r="9877" spans="1:1" ht="12.6" x14ac:dyDescent="0.25">
      <c r="A9877"/>
    </row>
    <row r="9878" spans="1:1" ht="12.6" x14ac:dyDescent="0.25">
      <c r="A9878"/>
    </row>
    <row r="9879" spans="1:1" ht="12.6" x14ac:dyDescent="0.25">
      <c r="A9879"/>
    </row>
    <row r="9880" spans="1:1" ht="12.6" x14ac:dyDescent="0.25">
      <c r="A9880"/>
    </row>
    <row r="9881" spans="1:1" ht="12.6" x14ac:dyDescent="0.25">
      <c r="A9881"/>
    </row>
    <row r="9882" spans="1:1" ht="12.6" x14ac:dyDescent="0.25">
      <c r="A9882"/>
    </row>
    <row r="9883" spans="1:1" ht="12.6" x14ac:dyDescent="0.25">
      <c r="A9883"/>
    </row>
    <row r="9884" spans="1:1" ht="12.6" x14ac:dyDescent="0.25">
      <c r="A9884"/>
    </row>
    <row r="9885" spans="1:1" ht="12.6" x14ac:dyDescent="0.25">
      <c r="A9885"/>
    </row>
    <row r="9886" spans="1:1" ht="12.6" x14ac:dyDescent="0.25">
      <c r="A9886"/>
    </row>
    <row r="9887" spans="1:1" ht="12.6" x14ac:dyDescent="0.25">
      <c r="A9887"/>
    </row>
    <row r="9888" spans="1:1" ht="12.6" x14ac:dyDescent="0.25">
      <c r="A9888"/>
    </row>
    <row r="9889" spans="1:1" ht="12.6" x14ac:dyDescent="0.25">
      <c r="A9889"/>
    </row>
    <row r="9890" spans="1:1" ht="12.6" x14ac:dyDescent="0.25">
      <c r="A9890"/>
    </row>
    <row r="9891" spans="1:1" ht="12.6" x14ac:dyDescent="0.25">
      <c r="A9891"/>
    </row>
    <row r="9892" spans="1:1" ht="12.6" x14ac:dyDescent="0.25">
      <c r="A9892"/>
    </row>
    <row r="9893" spans="1:1" ht="12.6" x14ac:dyDescent="0.25">
      <c r="A9893"/>
    </row>
    <row r="9894" spans="1:1" ht="12.6" x14ac:dyDescent="0.25">
      <c r="A9894"/>
    </row>
    <row r="9895" spans="1:1" ht="12.6" x14ac:dyDescent="0.25">
      <c r="A9895"/>
    </row>
    <row r="9896" spans="1:1" ht="12.6" x14ac:dyDescent="0.25">
      <c r="A9896"/>
    </row>
    <row r="9897" spans="1:1" ht="12.6" x14ac:dyDescent="0.25">
      <c r="A9897"/>
    </row>
    <row r="9898" spans="1:1" ht="12.6" x14ac:dyDescent="0.25">
      <c r="A9898"/>
    </row>
    <row r="9899" spans="1:1" ht="12.6" x14ac:dyDescent="0.25">
      <c r="A9899"/>
    </row>
    <row r="9900" spans="1:1" ht="12.6" x14ac:dyDescent="0.25">
      <c r="A9900"/>
    </row>
    <row r="9901" spans="1:1" ht="12.6" x14ac:dyDescent="0.25">
      <c r="A9901"/>
    </row>
    <row r="9902" spans="1:1" ht="12.6" x14ac:dyDescent="0.25">
      <c r="A9902"/>
    </row>
    <row r="9903" spans="1:1" ht="12.6" x14ac:dyDescent="0.25">
      <c r="A9903"/>
    </row>
    <row r="9904" spans="1:1" ht="12.6" x14ac:dyDescent="0.25">
      <c r="A9904"/>
    </row>
    <row r="9905" spans="1:1" ht="12.6" x14ac:dyDescent="0.25">
      <c r="A9905"/>
    </row>
    <row r="9906" spans="1:1" ht="12.6" x14ac:dyDescent="0.25">
      <c r="A9906"/>
    </row>
    <row r="9907" spans="1:1" ht="12.6" x14ac:dyDescent="0.25">
      <c r="A9907"/>
    </row>
    <row r="9908" spans="1:1" ht="12.6" x14ac:dyDescent="0.25">
      <c r="A9908"/>
    </row>
    <row r="9909" spans="1:1" ht="12.6" x14ac:dyDescent="0.25">
      <c r="A9909"/>
    </row>
    <row r="9910" spans="1:1" ht="12.6" x14ac:dyDescent="0.25">
      <c r="A9910"/>
    </row>
    <row r="9911" spans="1:1" ht="12.6" x14ac:dyDescent="0.25">
      <c r="A9911"/>
    </row>
    <row r="9912" spans="1:1" ht="12.6" x14ac:dyDescent="0.25">
      <c r="A9912"/>
    </row>
    <row r="9913" spans="1:1" ht="12.6" x14ac:dyDescent="0.25">
      <c r="A9913"/>
    </row>
    <row r="9914" spans="1:1" ht="12.6" x14ac:dyDescent="0.25">
      <c r="A9914"/>
    </row>
    <row r="9915" spans="1:1" ht="12.6" x14ac:dyDescent="0.25">
      <c r="A9915"/>
    </row>
    <row r="9916" spans="1:1" ht="12.6" x14ac:dyDescent="0.25">
      <c r="A9916"/>
    </row>
    <row r="9917" spans="1:1" ht="12.6" x14ac:dyDescent="0.25">
      <c r="A9917"/>
    </row>
    <row r="9918" spans="1:1" ht="12.6" x14ac:dyDescent="0.25">
      <c r="A9918"/>
    </row>
    <row r="9919" spans="1:1" ht="12.6" x14ac:dyDescent="0.25">
      <c r="A9919"/>
    </row>
    <row r="9920" spans="1:1" ht="12.6" x14ac:dyDescent="0.25">
      <c r="A9920"/>
    </row>
    <row r="9921" spans="1:1" ht="12.6" x14ac:dyDescent="0.25">
      <c r="A9921"/>
    </row>
    <row r="9922" spans="1:1" ht="12.6" x14ac:dyDescent="0.25">
      <c r="A9922"/>
    </row>
    <row r="9923" spans="1:1" ht="12.6" x14ac:dyDescent="0.25">
      <c r="A9923"/>
    </row>
    <row r="9924" spans="1:1" ht="12.6" x14ac:dyDescent="0.25">
      <c r="A9924"/>
    </row>
    <row r="9925" spans="1:1" ht="12.6" x14ac:dyDescent="0.25">
      <c r="A9925"/>
    </row>
    <row r="9926" spans="1:1" ht="12.6" x14ac:dyDescent="0.25">
      <c r="A9926"/>
    </row>
    <row r="9927" spans="1:1" ht="12.6" x14ac:dyDescent="0.25">
      <c r="A9927"/>
    </row>
    <row r="9928" spans="1:1" ht="12.6" x14ac:dyDescent="0.25">
      <c r="A9928"/>
    </row>
    <row r="9929" spans="1:1" ht="12.6" x14ac:dyDescent="0.25">
      <c r="A9929"/>
    </row>
    <row r="9930" spans="1:1" ht="12.6" x14ac:dyDescent="0.25">
      <c r="A9930"/>
    </row>
    <row r="9931" spans="1:1" ht="12.6" x14ac:dyDescent="0.25">
      <c r="A9931"/>
    </row>
    <row r="9932" spans="1:1" ht="12.6" x14ac:dyDescent="0.25">
      <c r="A9932"/>
    </row>
    <row r="9933" spans="1:1" ht="12.6" x14ac:dyDescent="0.25">
      <c r="A9933"/>
    </row>
    <row r="9934" spans="1:1" ht="12.6" x14ac:dyDescent="0.25">
      <c r="A9934"/>
    </row>
    <row r="9935" spans="1:1" ht="12.6" x14ac:dyDescent="0.25">
      <c r="A9935"/>
    </row>
    <row r="9936" spans="1:1" ht="12.6" x14ac:dyDescent="0.25">
      <c r="A9936"/>
    </row>
    <row r="9937" spans="1:1" ht="12.6" x14ac:dyDescent="0.25">
      <c r="A9937"/>
    </row>
    <row r="9938" spans="1:1" ht="12.6" x14ac:dyDescent="0.25">
      <c r="A9938"/>
    </row>
    <row r="9939" spans="1:1" ht="12.6" x14ac:dyDescent="0.25">
      <c r="A9939"/>
    </row>
    <row r="9940" spans="1:1" ht="12.6" x14ac:dyDescent="0.25">
      <c r="A9940"/>
    </row>
    <row r="9941" spans="1:1" ht="12.6" x14ac:dyDescent="0.25">
      <c r="A9941"/>
    </row>
    <row r="9942" spans="1:1" ht="12.6" x14ac:dyDescent="0.25">
      <c r="A9942"/>
    </row>
    <row r="9943" spans="1:1" ht="12.6" x14ac:dyDescent="0.25">
      <c r="A9943"/>
    </row>
    <row r="9944" spans="1:1" ht="12.6" x14ac:dyDescent="0.25">
      <c r="A9944"/>
    </row>
    <row r="9945" spans="1:1" ht="12.6" x14ac:dyDescent="0.25">
      <c r="A9945"/>
    </row>
    <row r="9946" spans="1:1" ht="12.6" x14ac:dyDescent="0.25">
      <c r="A9946"/>
    </row>
    <row r="9947" spans="1:1" ht="12.6" x14ac:dyDescent="0.25">
      <c r="A9947"/>
    </row>
    <row r="9948" spans="1:1" ht="12.6" x14ac:dyDescent="0.25">
      <c r="A9948"/>
    </row>
    <row r="9949" spans="1:1" ht="12.6" x14ac:dyDescent="0.25">
      <c r="A9949"/>
    </row>
    <row r="9950" spans="1:1" ht="12.6" x14ac:dyDescent="0.25">
      <c r="A9950"/>
    </row>
    <row r="9951" spans="1:1" ht="12.6" x14ac:dyDescent="0.25">
      <c r="A9951"/>
    </row>
    <row r="9952" spans="1:1" ht="12.6" x14ac:dyDescent="0.25">
      <c r="A9952"/>
    </row>
    <row r="9953" spans="1:1" ht="12.6" x14ac:dyDescent="0.25">
      <c r="A9953"/>
    </row>
    <row r="9954" spans="1:1" ht="12.6" x14ac:dyDescent="0.25">
      <c r="A9954"/>
    </row>
    <row r="9955" spans="1:1" ht="12.6" x14ac:dyDescent="0.25">
      <c r="A9955"/>
    </row>
    <row r="9956" spans="1:1" ht="12.6" x14ac:dyDescent="0.25">
      <c r="A9956"/>
    </row>
    <row r="9957" spans="1:1" ht="12.6" x14ac:dyDescent="0.25">
      <c r="A9957"/>
    </row>
    <row r="9958" spans="1:1" ht="12.6" x14ac:dyDescent="0.25">
      <c r="A9958"/>
    </row>
    <row r="9959" spans="1:1" ht="12.6" x14ac:dyDescent="0.25">
      <c r="A9959"/>
    </row>
    <row r="9960" spans="1:1" ht="12.6" x14ac:dyDescent="0.25">
      <c r="A9960"/>
    </row>
    <row r="9961" spans="1:1" ht="12.6" x14ac:dyDescent="0.25">
      <c r="A9961"/>
    </row>
    <row r="9962" spans="1:1" ht="12.6" x14ac:dyDescent="0.25">
      <c r="A9962"/>
    </row>
    <row r="9963" spans="1:1" ht="12.6" x14ac:dyDescent="0.25">
      <c r="A9963"/>
    </row>
    <row r="9964" spans="1:1" ht="12.6" x14ac:dyDescent="0.25">
      <c r="A9964"/>
    </row>
    <row r="9965" spans="1:1" ht="12.6" x14ac:dyDescent="0.25">
      <c r="A9965"/>
    </row>
    <row r="9966" spans="1:1" ht="12.6" x14ac:dyDescent="0.25">
      <c r="A9966"/>
    </row>
    <row r="9967" spans="1:1" ht="12.6" x14ac:dyDescent="0.25">
      <c r="A9967"/>
    </row>
    <row r="9968" spans="1:1" ht="12.6" x14ac:dyDescent="0.25">
      <c r="A9968"/>
    </row>
    <row r="9969" spans="1:1" ht="12.6" x14ac:dyDescent="0.25">
      <c r="A9969"/>
    </row>
    <row r="9970" spans="1:1" ht="12.6" x14ac:dyDescent="0.25">
      <c r="A9970"/>
    </row>
    <row r="9971" spans="1:1" ht="12.6" x14ac:dyDescent="0.25">
      <c r="A9971"/>
    </row>
    <row r="9972" spans="1:1" ht="12.6" x14ac:dyDescent="0.25">
      <c r="A9972"/>
    </row>
    <row r="9973" spans="1:1" ht="12.6" x14ac:dyDescent="0.25">
      <c r="A9973"/>
    </row>
    <row r="9974" spans="1:1" ht="12.6" x14ac:dyDescent="0.25">
      <c r="A9974"/>
    </row>
    <row r="9975" spans="1:1" ht="12.6" x14ac:dyDescent="0.25">
      <c r="A9975"/>
    </row>
    <row r="9976" spans="1:1" ht="12.6" x14ac:dyDescent="0.25">
      <c r="A9976"/>
    </row>
    <row r="9977" spans="1:1" ht="12.6" x14ac:dyDescent="0.25">
      <c r="A9977"/>
    </row>
    <row r="9978" spans="1:1" ht="12.6" x14ac:dyDescent="0.25">
      <c r="A9978"/>
    </row>
    <row r="9979" spans="1:1" ht="12.6" x14ac:dyDescent="0.25">
      <c r="A9979"/>
    </row>
    <row r="9980" spans="1:1" ht="12.6" x14ac:dyDescent="0.25">
      <c r="A9980"/>
    </row>
    <row r="9981" spans="1:1" ht="12.6" x14ac:dyDescent="0.25">
      <c r="A9981"/>
    </row>
    <row r="9982" spans="1:1" ht="12.6" x14ac:dyDescent="0.25">
      <c r="A9982"/>
    </row>
    <row r="9983" spans="1:1" ht="12.6" x14ac:dyDescent="0.25">
      <c r="A9983"/>
    </row>
    <row r="9984" spans="1:1" ht="12.6" x14ac:dyDescent="0.25">
      <c r="A9984"/>
    </row>
    <row r="9985" spans="1:1" ht="12.6" x14ac:dyDescent="0.25">
      <c r="A9985"/>
    </row>
    <row r="9986" spans="1:1" ht="12.6" x14ac:dyDescent="0.25">
      <c r="A9986"/>
    </row>
    <row r="9987" spans="1:1" ht="12.6" x14ac:dyDescent="0.25">
      <c r="A9987"/>
    </row>
    <row r="9988" spans="1:1" ht="12.6" x14ac:dyDescent="0.25">
      <c r="A9988"/>
    </row>
    <row r="9989" spans="1:1" ht="12.6" x14ac:dyDescent="0.25">
      <c r="A9989"/>
    </row>
    <row r="9990" spans="1:1" ht="12.6" x14ac:dyDescent="0.25">
      <c r="A9990"/>
    </row>
    <row r="9991" spans="1:1" ht="12.6" x14ac:dyDescent="0.25">
      <c r="A9991"/>
    </row>
    <row r="9992" spans="1:1" ht="12.6" x14ac:dyDescent="0.25">
      <c r="A9992"/>
    </row>
    <row r="9993" spans="1:1" ht="12.6" x14ac:dyDescent="0.25">
      <c r="A9993"/>
    </row>
    <row r="9994" spans="1:1" ht="12.6" x14ac:dyDescent="0.25">
      <c r="A9994"/>
    </row>
    <row r="9995" spans="1:1" ht="12.6" x14ac:dyDescent="0.25">
      <c r="A9995"/>
    </row>
    <row r="9996" spans="1:1" ht="12.6" x14ac:dyDescent="0.25">
      <c r="A9996"/>
    </row>
    <row r="9997" spans="1:1" ht="12.6" x14ac:dyDescent="0.25">
      <c r="A9997"/>
    </row>
    <row r="9998" spans="1:1" ht="12.6" x14ac:dyDescent="0.25">
      <c r="A9998"/>
    </row>
    <row r="9999" spans="1:1" ht="12.6" x14ac:dyDescent="0.25">
      <c r="A9999"/>
    </row>
    <row r="10000" spans="1:1" ht="12.6" x14ac:dyDescent="0.25">
      <c r="A10000"/>
    </row>
    <row r="10001" spans="1:1" ht="12.6" x14ac:dyDescent="0.25">
      <c r="A10001"/>
    </row>
    <row r="10002" spans="1:1" ht="12.6" x14ac:dyDescent="0.25">
      <c r="A10002"/>
    </row>
    <row r="10003" spans="1:1" ht="12.6" x14ac:dyDescent="0.25">
      <c r="A10003"/>
    </row>
    <row r="10004" spans="1:1" ht="12.6" x14ac:dyDescent="0.25">
      <c r="A10004"/>
    </row>
    <row r="10005" spans="1:1" ht="12.6" x14ac:dyDescent="0.25">
      <c r="A10005"/>
    </row>
    <row r="10006" spans="1:1" ht="12.6" x14ac:dyDescent="0.25">
      <c r="A10006"/>
    </row>
    <row r="10007" spans="1:1" ht="12.6" x14ac:dyDescent="0.25">
      <c r="A10007"/>
    </row>
    <row r="10008" spans="1:1" ht="12.6" x14ac:dyDescent="0.25">
      <c r="A10008"/>
    </row>
    <row r="10009" spans="1:1" ht="12.6" x14ac:dyDescent="0.25">
      <c r="A10009"/>
    </row>
    <row r="10010" spans="1:1" ht="12.6" x14ac:dyDescent="0.25">
      <c r="A10010"/>
    </row>
    <row r="10011" spans="1:1" ht="12.6" x14ac:dyDescent="0.25">
      <c r="A10011"/>
    </row>
    <row r="10012" spans="1:1" ht="12.6" x14ac:dyDescent="0.25">
      <c r="A10012"/>
    </row>
    <row r="10013" spans="1:1" ht="12.6" x14ac:dyDescent="0.25">
      <c r="A10013"/>
    </row>
    <row r="10014" spans="1:1" ht="12.6" x14ac:dyDescent="0.25">
      <c r="A10014"/>
    </row>
    <row r="10015" spans="1:1" ht="12.6" x14ac:dyDescent="0.25">
      <c r="A10015"/>
    </row>
    <row r="10016" spans="1:1" ht="12.6" x14ac:dyDescent="0.25">
      <c r="A10016"/>
    </row>
    <row r="10017" spans="1:1" ht="12.6" x14ac:dyDescent="0.25">
      <c r="A10017"/>
    </row>
    <row r="10018" spans="1:1" ht="12.6" x14ac:dyDescent="0.25">
      <c r="A10018"/>
    </row>
    <row r="10019" spans="1:1" ht="12.6" x14ac:dyDescent="0.25">
      <c r="A10019"/>
    </row>
    <row r="10020" spans="1:1" ht="12.6" x14ac:dyDescent="0.25">
      <c r="A10020"/>
    </row>
    <row r="10021" spans="1:1" ht="12.6" x14ac:dyDescent="0.25">
      <c r="A10021"/>
    </row>
    <row r="10022" spans="1:1" ht="12.6" x14ac:dyDescent="0.25">
      <c r="A10022"/>
    </row>
    <row r="10023" spans="1:1" ht="12.6" x14ac:dyDescent="0.25">
      <c r="A10023"/>
    </row>
    <row r="10024" spans="1:1" ht="12.6" x14ac:dyDescent="0.25">
      <c r="A10024"/>
    </row>
    <row r="10025" spans="1:1" ht="12.6" x14ac:dyDescent="0.25">
      <c r="A10025"/>
    </row>
    <row r="10026" spans="1:1" ht="12.6" x14ac:dyDescent="0.25">
      <c r="A10026"/>
    </row>
    <row r="10027" spans="1:1" ht="12.6" x14ac:dyDescent="0.25">
      <c r="A10027"/>
    </row>
    <row r="10028" spans="1:1" ht="12.6" x14ac:dyDescent="0.25">
      <c r="A10028"/>
    </row>
    <row r="10029" spans="1:1" ht="12.6" x14ac:dyDescent="0.25">
      <c r="A10029"/>
    </row>
    <row r="10030" spans="1:1" ht="12.6" x14ac:dyDescent="0.25">
      <c r="A10030"/>
    </row>
    <row r="10031" spans="1:1" ht="12.6" x14ac:dyDescent="0.25">
      <c r="A10031"/>
    </row>
    <row r="10032" spans="1:1" ht="12.6" x14ac:dyDescent="0.25">
      <c r="A10032"/>
    </row>
    <row r="10033" spans="1:1" ht="12.6" x14ac:dyDescent="0.25">
      <c r="A10033"/>
    </row>
    <row r="10034" spans="1:1" ht="12.6" x14ac:dyDescent="0.25">
      <c r="A10034"/>
    </row>
    <row r="10035" spans="1:1" ht="12.6" x14ac:dyDescent="0.25">
      <c r="A10035"/>
    </row>
    <row r="10036" spans="1:1" ht="12.6" x14ac:dyDescent="0.25">
      <c r="A10036"/>
    </row>
    <row r="10037" spans="1:1" ht="12.6" x14ac:dyDescent="0.25">
      <c r="A10037"/>
    </row>
    <row r="10038" spans="1:1" ht="12.6" x14ac:dyDescent="0.25">
      <c r="A10038"/>
    </row>
    <row r="10039" spans="1:1" ht="12.6" x14ac:dyDescent="0.25">
      <c r="A10039"/>
    </row>
    <row r="10040" spans="1:1" ht="12.6" x14ac:dyDescent="0.25">
      <c r="A10040"/>
    </row>
    <row r="10041" spans="1:1" ht="12.6" x14ac:dyDescent="0.25">
      <c r="A10041"/>
    </row>
    <row r="10042" spans="1:1" ht="12.6" x14ac:dyDescent="0.25">
      <c r="A10042"/>
    </row>
    <row r="10043" spans="1:1" ht="12.6" x14ac:dyDescent="0.25">
      <c r="A10043"/>
    </row>
    <row r="10044" spans="1:1" ht="12.6" x14ac:dyDescent="0.25">
      <c r="A10044"/>
    </row>
    <row r="10045" spans="1:1" ht="12.6" x14ac:dyDescent="0.25">
      <c r="A10045"/>
    </row>
    <row r="10046" spans="1:1" ht="12.6" x14ac:dyDescent="0.25">
      <c r="A10046"/>
    </row>
    <row r="10047" spans="1:1" ht="12.6" x14ac:dyDescent="0.25">
      <c r="A10047"/>
    </row>
    <row r="10048" spans="1:1" ht="12.6" x14ac:dyDescent="0.25">
      <c r="A10048"/>
    </row>
    <row r="10049" spans="1:1" ht="12.6" x14ac:dyDescent="0.25">
      <c r="A10049"/>
    </row>
    <row r="10050" spans="1:1" ht="12.6" x14ac:dyDescent="0.25">
      <c r="A10050"/>
    </row>
    <row r="10051" spans="1:1" ht="12.6" x14ac:dyDescent="0.25">
      <c r="A10051"/>
    </row>
    <row r="10052" spans="1:1" ht="12.6" x14ac:dyDescent="0.25">
      <c r="A10052"/>
    </row>
    <row r="10053" spans="1:1" ht="12.6" x14ac:dyDescent="0.25">
      <c r="A10053"/>
    </row>
    <row r="10054" spans="1:1" ht="12.6" x14ac:dyDescent="0.25">
      <c r="A10054"/>
    </row>
    <row r="10055" spans="1:1" ht="12.6" x14ac:dyDescent="0.25">
      <c r="A10055"/>
    </row>
    <row r="10056" spans="1:1" ht="12.6" x14ac:dyDescent="0.25">
      <c r="A10056"/>
    </row>
    <row r="10057" spans="1:1" ht="12.6" x14ac:dyDescent="0.25">
      <c r="A10057"/>
    </row>
    <row r="10058" spans="1:1" ht="12.6" x14ac:dyDescent="0.25">
      <c r="A10058"/>
    </row>
    <row r="10059" spans="1:1" ht="12.6" x14ac:dyDescent="0.25">
      <c r="A10059"/>
    </row>
    <row r="10060" spans="1:1" ht="12.6" x14ac:dyDescent="0.25">
      <c r="A10060"/>
    </row>
    <row r="10061" spans="1:1" ht="12.6" x14ac:dyDescent="0.25">
      <c r="A10061"/>
    </row>
    <row r="10062" spans="1:1" ht="12.6" x14ac:dyDescent="0.25">
      <c r="A10062"/>
    </row>
    <row r="10063" spans="1:1" ht="12.6" x14ac:dyDescent="0.25">
      <c r="A10063"/>
    </row>
    <row r="10064" spans="1:1" ht="12.6" x14ac:dyDescent="0.25">
      <c r="A10064"/>
    </row>
    <row r="10065" spans="1:1" ht="12.6" x14ac:dyDescent="0.25">
      <c r="A10065"/>
    </row>
    <row r="10066" spans="1:1" ht="12.6" x14ac:dyDescent="0.25">
      <c r="A10066"/>
    </row>
    <row r="10067" spans="1:1" ht="12.6" x14ac:dyDescent="0.25">
      <c r="A10067"/>
    </row>
    <row r="10068" spans="1:1" ht="12.6" x14ac:dyDescent="0.25">
      <c r="A10068"/>
    </row>
    <row r="10069" spans="1:1" ht="12.6" x14ac:dyDescent="0.25">
      <c r="A10069"/>
    </row>
    <row r="10070" spans="1:1" ht="12.6" x14ac:dyDescent="0.25">
      <c r="A10070"/>
    </row>
    <row r="10071" spans="1:1" ht="12.6" x14ac:dyDescent="0.25">
      <c r="A10071"/>
    </row>
    <row r="10072" spans="1:1" ht="12.6" x14ac:dyDescent="0.25">
      <c r="A10072"/>
    </row>
    <row r="10073" spans="1:1" ht="12.6" x14ac:dyDescent="0.25">
      <c r="A10073"/>
    </row>
    <row r="10074" spans="1:1" ht="12.6" x14ac:dyDescent="0.25">
      <c r="A10074"/>
    </row>
    <row r="10075" spans="1:1" ht="12.6" x14ac:dyDescent="0.25">
      <c r="A10075"/>
    </row>
    <row r="10076" spans="1:1" ht="12.6" x14ac:dyDescent="0.25">
      <c r="A10076"/>
    </row>
    <row r="10077" spans="1:1" ht="12.6" x14ac:dyDescent="0.25">
      <c r="A10077"/>
    </row>
    <row r="10078" spans="1:1" ht="12.6" x14ac:dyDescent="0.25">
      <c r="A10078"/>
    </row>
    <row r="10079" spans="1:1" ht="12.6" x14ac:dyDescent="0.25">
      <c r="A10079"/>
    </row>
    <row r="10080" spans="1:1" ht="12.6" x14ac:dyDescent="0.25">
      <c r="A10080"/>
    </row>
    <row r="10081" spans="1:1" ht="12.6" x14ac:dyDescent="0.25">
      <c r="A10081"/>
    </row>
    <row r="10082" spans="1:1" ht="12.6" x14ac:dyDescent="0.25">
      <c r="A10082"/>
    </row>
    <row r="10083" spans="1:1" ht="12.6" x14ac:dyDescent="0.25">
      <c r="A10083"/>
    </row>
    <row r="10084" spans="1:1" ht="12.6" x14ac:dyDescent="0.25">
      <c r="A10084"/>
    </row>
    <row r="10085" spans="1:1" ht="12.6" x14ac:dyDescent="0.25">
      <c r="A10085"/>
    </row>
    <row r="10086" spans="1:1" ht="12.6" x14ac:dyDescent="0.25">
      <c r="A10086"/>
    </row>
    <row r="10087" spans="1:1" ht="12.6" x14ac:dyDescent="0.25">
      <c r="A10087"/>
    </row>
    <row r="10088" spans="1:1" ht="12.6" x14ac:dyDescent="0.25">
      <c r="A10088"/>
    </row>
    <row r="10089" spans="1:1" ht="12.6" x14ac:dyDescent="0.25">
      <c r="A10089"/>
    </row>
    <row r="10090" spans="1:1" ht="12.6" x14ac:dyDescent="0.25">
      <c r="A10090"/>
    </row>
    <row r="10091" spans="1:1" ht="12.6" x14ac:dyDescent="0.25">
      <c r="A10091"/>
    </row>
    <row r="10092" spans="1:1" ht="12.6" x14ac:dyDescent="0.25">
      <c r="A10092"/>
    </row>
    <row r="10093" spans="1:1" ht="12.6" x14ac:dyDescent="0.25">
      <c r="A10093"/>
    </row>
    <row r="10094" spans="1:1" ht="12.6" x14ac:dyDescent="0.25">
      <c r="A10094"/>
    </row>
    <row r="10095" spans="1:1" ht="12.6" x14ac:dyDescent="0.25">
      <c r="A10095"/>
    </row>
    <row r="10096" spans="1:1" ht="12.6" x14ac:dyDescent="0.25">
      <c r="A10096"/>
    </row>
    <row r="10097" spans="1:1" ht="12.6" x14ac:dyDescent="0.25">
      <c r="A10097"/>
    </row>
    <row r="10098" spans="1:1" ht="12.6" x14ac:dyDescent="0.25">
      <c r="A10098"/>
    </row>
    <row r="10099" spans="1:1" ht="12.6" x14ac:dyDescent="0.25">
      <c r="A10099"/>
    </row>
    <row r="10100" spans="1:1" ht="12.6" x14ac:dyDescent="0.25">
      <c r="A10100"/>
    </row>
    <row r="10101" spans="1:1" ht="12.6" x14ac:dyDescent="0.25">
      <c r="A10101"/>
    </row>
    <row r="10102" spans="1:1" ht="12.6" x14ac:dyDescent="0.25">
      <c r="A10102"/>
    </row>
    <row r="10103" spans="1:1" ht="12.6" x14ac:dyDescent="0.25">
      <c r="A10103"/>
    </row>
    <row r="10104" spans="1:1" ht="12.6" x14ac:dyDescent="0.25">
      <c r="A10104"/>
    </row>
    <row r="10105" spans="1:1" ht="12.6" x14ac:dyDescent="0.25">
      <c r="A10105"/>
    </row>
    <row r="10106" spans="1:1" ht="12.6" x14ac:dyDescent="0.25">
      <c r="A10106"/>
    </row>
    <row r="10107" spans="1:1" ht="12.6" x14ac:dyDescent="0.25">
      <c r="A10107"/>
    </row>
    <row r="10108" spans="1:1" ht="12.6" x14ac:dyDescent="0.25">
      <c r="A10108"/>
    </row>
    <row r="10109" spans="1:1" ht="12.6" x14ac:dyDescent="0.25">
      <c r="A10109"/>
    </row>
    <row r="10110" spans="1:1" ht="12.6" x14ac:dyDescent="0.25">
      <c r="A10110"/>
    </row>
    <row r="10111" spans="1:1" ht="12.6" x14ac:dyDescent="0.25">
      <c r="A10111"/>
    </row>
    <row r="10112" spans="1:1" ht="12.6" x14ac:dyDescent="0.25">
      <c r="A10112"/>
    </row>
    <row r="10113" spans="1:1" ht="12.6" x14ac:dyDescent="0.25">
      <c r="A10113"/>
    </row>
    <row r="10114" spans="1:1" ht="12.6" x14ac:dyDescent="0.25">
      <c r="A10114"/>
    </row>
    <row r="10115" spans="1:1" ht="12.6" x14ac:dyDescent="0.25">
      <c r="A10115"/>
    </row>
    <row r="10116" spans="1:1" ht="12.6" x14ac:dyDescent="0.25">
      <c r="A10116"/>
    </row>
    <row r="10117" spans="1:1" ht="12.6" x14ac:dyDescent="0.25">
      <c r="A10117"/>
    </row>
    <row r="10118" spans="1:1" ht="12.6" x14ac:dyDescent="0.25">
      <c r="A10118"/>
    </row>
    <row r="10119" spans="1:1" ht="12.6" x14ac:dyDescent="0.25">
      <c r="A10119"/>
    </row>
    <row r="10120" spans="1:1" ht="12.6" x14ac:dyDescent="0.25">
      <c r="A10120"/>
    </row>
    <row r="10121" spans="1:1" ht="12.6" x14ac:dyDescent="0.25">
      <c r="A10121"/>
    </row>
    <row r="10122" spans="1:1" ht="12.6" x14ac:dyDescent="0.25">
      <c r="A10122"/>
    </row>
    <row r="10123" spans="1:1" ht="12.6" x14ac:dyDescent="0.25">
      <c r="A10123"/>
    </row>
    <row r="10124" spans="1:1" ht="12.6" x14ac:dyDescent="0.25">
      <c r="A10124"/>
    </row>
    <row r="10125" spans="1:1" ht="12.6" x14ac:dyDescent="0.25">
      <c r="A10125"/>
    </row>
    <row r="10126" spans="1:1" ht="12.6" x14ac:dyDescent="0.25">
      <c r="A10126"/>
    </row>
    <row r="10127" spans="1:1" ht="12.6" x14ac:dyDescent="0.25">
      <c r="A10127"/>
    </row>
    <row r="10128" spans="1:1" ht="12.6" x14ac:dyDescent="0.25">
      <c r="A10128"/>
    </row>
    <row r="10129" spans="1:1" ht="12.6" x14ac:dyDescent="0.25">
      <c r="A10129"/>
    </row>
    <row r="10130" spans="1:1" ht="12.6" x14ac:dyDescent="0.25">
      <c r="A10130"/>
    </row>
    <row r="10131" spans="1:1" ht="12.6" x14ac:dyDescent="0.25">
      <c r="A10131"/>
    </row>
    <row r="10132" spans="1:1" ht="12.6" x14ac:dyDescent="0.25">
      <c r="A10132"/>
    </row>
    <row r="10133" spans="1:1" ht="12.6" x14ac:dyDescent="0.25">
      <c r="A10133"/>
    </row>
    <row r="10134" spans="1:1" ht="12.6" x14ac:dyDescent="0.25">
      <c r="A10134"/>
    </row>
    <row r="10135" spans="1:1" ht="12.6" x14ac:dyDescent="0.25">
      <c r="A10135"/>
    </row>
    <row r="10136" spans="1:1" ht="12.6" x14ac:dyDescent="0.25">
      <c r="A10136"/>
    </row>
    <row r="10137" spans="1:1" ht="12.6" x14ac:dyDescent="0.25">
      <c r="A10137"/>
    </row>
    <row r="10138" spans="1:1" ht="12.6" x14ac:dyDescent="0.25">
      <c r="A10138"/>
    </row>
    <row r="10139" spans="1:1" ht="12.6" x14ac:dyDescent="0.25">
      <c r="A10139"/>
    </row>
    <row r="10140" spans="1:1" ht="12.6" x14ac:dyDescent="0.25">
      <c r="A10140"/>
    </row>
    <row r="10141" spans="1:1" ht="12.6" x14ac:dyDescent="0.25">
      <c r="A10141"/>
    </row>
    <row r="10142" spans="1:1" ht="12.6" x14ac:dyDescent="0.25">
      <c r="A10142"/>
    </row>
    <row r="10143" spans="1:1" ht="12.6" x14ac:dyDescent="0.25">
      <c r="A10143"/>
    </row>
    <row r="10144" spans="1:1" ht="12.6" x14ac:dyDescent="0.25">
      <c r="A10144"/>
    </row>
    <row r="10145" spans="1:1" ht="12.6" x14ac:dyDescent="0.25">
      <c r="A10145"/>
    </row>
    <row r="10146" spans="1:1" ht="12.6" x14ac:dyDescent="0.25">
      <c r="A10146"/>
    </row>
    <row r="10147" spans="1:1" ht="12.6" x14ac:dyDescent="0.25">
      <c r="A10147"/>
    </row>
    <row r="10148" spans="1:1" ht="12.6" x14ac:dyDescent="0.25">
      <c r="A10148"/>
    </row>
    <row r="10149" spans="1:1" ht="12.6" x14ac:dyDescent="0.25">
      <c r="A10149"/>
    </row>
    <row r="10150" spans="1:1" ht="12.6" x14ac:dyDescent="0.25">
      <c r="A10150"/>
    </row>
    <row r="10151" spans="1:1" ht="12.6" x14ac:dyDescent="0.25">
      <c r="A10151"/>
    </row>
    <row r="10152" spans="1:1" ht="12.6" x14ac:dyDescent="0.25">
      <c r="A10152"/>
    </row>
    <row r="10153" spans="1:1" ht="12.6" x14ac:dyDescent="0.25">
      <c r="A10153"/>
    </row>
    <row r="10154" spans="1:1" ht="12.6" x14ac:dyDescent="0.25">
      <c r="A10154"/>
    </row>
    <row r="10155" spans="1:1" ht="12.6" x14ac:dyDescent="0.25">
      <c r="A10155"/>
    </row>
    <row r="10156" spans="1:1" ht="12.6" x14ac:dyDescent="0.25">
      <c r="A10156"/>
    </row>
    <row r="10157" spans="1:1" ht="12.6" x14ac:dyDescent="0.25">
      <c r="A10157"/>
    </row>
    <row r="10158" spans="1:1" ht="12.6" x14ac:dyDescent="0.25">
      <c r="A10158"/>
    </row>
    <row r="10159" spans="1:1" ht="12.6" x14ac:dyDescent="0.25">
      <c r="A10159"/>
    </row>
    <row r="10160" spans="1:1" ht="12.6" x14ac:dyDescent="0.25">
      <c r="A10160"/>
    </row>
    <row r="10161" spans="1:1" ht="12.6" x14ac:dyDescent="0.25">
      <c r="A10161"/>
    </row>
    <row r="10162" spans="1:1" ht="12.6" x14ac:dyDescent="0.25">
      <c r="A10162"/>
    </row>
    <row r="10163" spans="1:1" ht="12.6" x14ac:dyDescent="0.25">
      <c r="A10163"/>
    </row>
    <row r="10164" spans="1:1" ht="12.6" x14ac:dyDescent="0.25">
      <c r="A10164"/>
    </row>
    <row r="10165" spans="1:1" ht="12.6" x14ac:dyDescent="0.25">
      <c r="A10165"/>
    </row>
    <row r="10166" spans="1:1" ht="12.6" x14ac:dyDescent="0.25">
      <c r="A10166"/>
    </row>
    <row r="10167" spans="1:1" ht="12.6" x14ac:dyDescent="0.25">
      <c r="A10167"/>
    </row>
    <row r="10168" spans="1:1" ht="12.6" x14ac:dyDescent="0.25">
      <c r="A10168"/>
    </row>
    <row r="10169" spans="1:1" ht="12.6" x14ac:dyDescent="0.25">
      <c r="A10169"/>
    </row>
    <row r="10170" spans="1:1" ht="12.6" x14ac:dyDescent="0.25">
      <c r="A10170"/>
    </row>
    <row r="10171" spans="1:1" ht="12.6" x14ac:dyDescent="0.25">
      <c r="A10171"/>
    </row>
    <row r="10172" spans="1:1" ht="12.6" x14ac:dyDescent="0.25">
      <c r="A10172"/>
    </row>
    <row r="10173" spans="1:1" ht="12.6" x14ac:dyDescent="0.25">
      <c r="A10173"/>
    </row>
    <row r="10174" spans="1:1" ht="12.6" x14ac:dyDescent="0.25">
      <c r="A10174"/>
    </row>
    <row r="10175" spans="1:1" ht="12.6" x14ac:dyDescent="0.25">
      <c r="A10175"/>
    </row>
    <row r="10176" spans="1:1" ht="12.6" x14ac:dyDescent="0.25">
      <c r="A10176"/>
    </row>
    <row r="10177" spans="1:1" ht="12.6" x14ac:dyDescent="0.25">
      <c r="A10177"/>
    </row>
    <row r="10178" spans="1:1" ht="12.6" x14ac:dyDescent="0.25">
      <c r="A10178"/>
    </row>
    <row r="10179" spans="1:1" ht="12.6" x14ac:dyDescent="0.25">
      <c r="A10179"/>
    </row>
    <row r="10180" spans="1:1" ht="12.6" x14ac:dyDescent="0.25">
      <c r="A10180"/>
    </row>
    <row r="10181" spans="1:1" ht="12.6" x14ac:dyDescent="0.25">
      <c r="A10181"/>
    </row>
    <row r="10182" spans="1:1" ht="12.6" x14ac:dyDescent="0.25">
      <c r="A10182"/>
    </row>
    <row r="10183" spans="1:1" ht="12.6" x14ac:dyDescent="0.25">
      <c r="A10183"/>
    </row>
    <row r="10184" spans="1:1" ht="12.6" x14ac:dyDescent="0.25">
      <c r="A10184"/>
    </row>
    <row r="10185" spans="1:1" ht="12.6" x14ac:dyDescent="0.25">
      <c r="A10185"/>
    </row>
    <row r="10186" spans="1:1" ht="12.6" x14ac:dyDescent="0.25">
      <c r="A10186"/>
    </row>
    <row r="10187" spans="1:1" ht="12.6" x14ac:dyDescent="0.25">
      <c r="A10187"/>
    </row>
    <row r="10188" spans="1:1" ht="12.6" x14ac:dyDescent="0.25">
      <c r="A10188"/>
    </row>
    <row r="10189" spans="1:1" ht="12.6" x14ac:dyDescent="0.25">
      <c r="A10189"/>
    </row>
    <row r="10190" spans="1:1" ht="12.6" x14ac:dyDescent="0.25">
      <c r="A10190"/>
    </row>
    <row r="10191" spans="1:1" ht="12.6" x14ac:dyDescent="0.25">
      <c r="A10191"/>
    </row>
    <row r="10192" spans="1:1" ht="12.6" x14ac:dyDescent="0.25">
      <c r="A10192"/>
    </row>
    <row r="10193" spans="1:1" ht="12.6" x14ac:dyDescent="0.25">
      <c r="A10193"/>
    </row>
    <row r="10194" spans="1:1" ht="12.6" x14ac:dyDescent="0.25">
      <c r="A10194"/>
    </row>
    <row r="10195" spans="1:1" ht="12.6" x14ac:dyDescent="0.25">
      <c r="A10195"/>
    </row>
    <row r="10196" spans="1:1" ht="12.6" x14ac:dyDescent="0.25">
      <c r="A10196"/>
    </row>
    <row r="10197" spans="1:1" ht="12.6" x14ac:dyDescent="0.25">
      <c r="A10197"/>
    </row>
    <row r="10198" spans="1:1" ht="12.6" x14ac:dyDescent="0.25">
      <c r="A10198"/>
    </row>
    <row r="10199" spans="1:1" ht="12.6" x14ac:dyDescent="0.25">
      <c r="A10199"/>
    </row>
    <row r="10200" spans="1:1" ht="12.6" x14ac:dyDescent="0.25">
      <c r="A10200"/>
    </row>
    <row r="10201" spans="1:1" ht="12.6" x14ac:dyDescent="0.25">
      <c r="A10201"/>
    </row>
    <row r="10202" spans="1:1" ht="12.6" x14ac:dyDescent="0.25">
      <c r="A10202"/>
    </row>
    <row r="10203" spans="1:1" ht="12.6" x14ac:dyDescent="0.25">
      <c r="A10203"/>
    </row>
    <row r="10204" spans="1:1" ht="12.6" x14ac:dyDescent="0.25">
      <c r="A10204"/>
    </row>
    <row r="10205" spans="1:1" ht="12.6" x14ac:dyDescent="0.25">
      <c r="A10205"/>
    </row>
    <row r="10206" spans="1:1" ht="12.6" x14ac:dyDescent="0.25">
      <c r="A10206"/>
    </row>
    <row r="10207" spans="1:1" ht="12.6" x14ac:dyDescent="0.25">
      <c r="A10207"/>
    </row>
    <row r="10208" spans="1:1" ht="12.6" x14ac:dyDescent="0.25">
      <c r="A10208"/>
    </row>
    <row r="10209" spans="1:1" ht="12.6" x14ac:dyDescent="0.25">
      <c r="A10209"/>
    </row>
    <row r="10210" spans="1:1" ht="12.6" x14ac:dyDescent="0.25">
      <c r="A10210"/>
    </row>
    <row r="10211" spans="1:1" ht="12.6" x14ac:dyDescent="0.25">
      <c r="A10211"/>
    </row>
    <row r="10212" spans="1:1" ht="12.6" x14ac:dyDescent="0.25">
      <c r="A10212"/>
    </row>
    <row r="10213" spans="1:1" ht="12.6" x14ac:dyDescent="0.25">
      <c r="A10213"/>
    </row>
    <row r="10214" spans="1:1" ht="12.6" x14ac:dyDescent="0.25">
      <c r="A10214"/>
    </row>
    <row r="10215" spans="1:1" ht="12.6" x14ac:dyDescent="0.25">
      <c r="A10215"/>
    </row>
    <row r="10216" spans="1:1" ht="12.6" x14ac:dyDescent="0.25">
      <c r="A10216"/>
    </row>
    <row r="10217" spans="1:1" ht="12.6" x14ac:dyDescent="0.25">
      <c r="A10217"/>
    </row>
    <row r="10218" spans="1:1" ht="12.6" x14ac:dyDescent="0.25">
      <c r="A10218"/>
    </row>
    <row r="10219" spans="1:1" ht="12.6" x14ac:dyDescent="0.25">
      <c r="A10219"/>
    </row>
    <row r="10220" spans="1:1" ht="12.6" x14ac:dyDescent="0.25">
      <c r="A10220"/>
    </row>
    <row r="10221" spans="1:1" ht="12.6" x14ac:dyDescent="0.25">
      <c r="A10221"/>
    </row>
    <row r="10222" spans="1:1" ht="12.6" x14ac:dyDescent="0.25">
      <c r="A10222"/>
    </row>
    <row r="10223" spans="1:1" ht="12.6" x14ac:dyDescent="0.25">
      <c r="A10223"/>
    </row>
    <row r="10224" spans="1:1" ht="12.6" x14ac:dyDescent="0.25">
      <c r="A10224"/>
    </row>
    <row r="10225" spans="1:1" ht="12.6" x14ac:dyDescent="0.25">
      <c r="A10225"/>
    </row>
    <row r="10226" spans="1:1" ht="12.6" x14ac:dyDescent="0.25">
      <c r="A10226"/>
    </row>
    <row r="10227" spans="1:1" ht="12.6" x14ac:dyDescent="0.25">
      <c r="A10227"/>
    </row>
    <row r="10228" spans="1:1" ht="12.6" x14ac:dyDescent="0.25">
      <c r="A10228"/>
    </row>
    <row r="10229" spans="1:1" ht="12.6" x14ac:dyDescent="0.25">
      <c r="A10229"/>
    </row>
    <row r="10230" spans="1:1" ht="12.6" x14ac:dyDescent="0.25">
      <c r="A10230"/>
    </row>
    <row r="10231" spans="1:1" ht="12.6" x14ac:dyDescent="0.25">
      <c r="A10231"/>
    </row>
    <row r="10232" spans="1:1" ht="12.6" x14ac:dyDescent="0.25">
      <c r="A10232"/>
    </row>
    <row r="10233" spans="1:1" ht="12.6" x14ac:dyDescent="0.25">
      <c r="A10233"/>
    </row>
    <row r="10234" spans="1:1" ht="12.6" x14ac:dyDescent="0.25">
      <c r="A10234"/>
    </row>
    <row r="10235" spans="1:1" ht="12.6" x14ac:dyDescent="0.25">
      <c r="A10235"/>
    </row>
    <row r="10236" spans="1:1" ht="12.6" x14ac:dyDescent="0.25">
      <c r="A10236"/>
    </row>
    <row r="10237" spans="1:1" ht="12.6" x14ac:dyDescent="0.25">
      <c r="A10237"/>
    </row>
    <row r="10238" spans="1:1" ht="12.6" x14ac:dyDescent="0.25">
      <c r="A10238"/>
    </row>
    <row r="10239" spans="1:1" ht="12.6" x14ac:dyDescent="0.25">
      <c r="A10239"/>
    </row>
    <row r="10240" spans="1:1" ht="12.6" x14ac:dyDescent="0.25">
      <c r="A10240"/>
    </row>
    <row r="10241" spans="1:1" ht="12.6" x14ac:dyDescent="0.25">
      <c r="A10241"/>
    </row>
    <row r="10242" spans="1:1" ht="12.6" x14ac:dyDescent="0.25">
      <c r="A10242"/>
    </row>
    <row r="10243" spans="1:1" ht="12.6" x14ac:dyDescent="0.25">
      <c r="A10243"/>
    </row>
    <row r="10244" spans="1:1" ht="12.6" x14ac:dyDescent="0.25">
      <c r="A10244"/>
    </row>
    <row r="10245" spans="1:1" ht="12.6" x14ac:dyDescent="0.25">
      <c r="A10245"/>
    </row>
    <row r="10246" spans="1:1" ht="12.6" x14ac:dyDescent="0.25">
      <c r="A10246"/>
    </row>
    <row r="10247" spans="1:1" ht="12.6" x14ac:dyDescent="0.25">
      <c r="A10247"/>
    </row>
    <row r="10248" spans="1:1" ht="12.6" x14ac:dyDescent="0.25">
      <c r="A10248"/>
    </row>
    <row r="10249" spans="1:1" ht="12.6" x14ac:dyDescent="0.25">
      <c r="A10249"/>
    </row>
    <row r="10250" spans="1:1" ht="12.6" x14ac:dyDescent="0.25">
      <c r="A10250"/>
    </row>
    <row r="10251" spans="1:1" ht="12.6" x14ac:dyDescent="0.25">
      <c r="A10251"/>
    </row>
    <row r="10252" spans="1:1" ht="12.6" x14ac:dyDescent="0.25">
      <c r="A10252"/>
    </row>
    <row r="10253" spans="1:1" ht="12.6" x14ac:dyDescent="0.25">
      <c r="A10253"/>
    </row>
    <row r="10254" spans="1:1" ht="12.6" x14ac:dyDescent="0.25">
      <c r="A10254"/>
    </row>
    <row r="10255" spans="1:1" ht="12.6" x14ac:dyDescent="0.25">
      <c r="A10255"/>
    </row>
    <row r="10256" spans="1:1" ht="12.6" x14ac:dyDescent="0.25">
      <c r="A10256"/>
    </row>
    <row r="10257" spans="1:1" ht="12.6" x14ac:dyDescent="0.25">
      <c r="A10257"/>
    </row>
    <row r="10258" spans="1:1" ht="12.6" x14ac:dyDescent="0.25">
      <c r="A10258"/>
    </row>
    <row r="10259" spans="1:1" ht="12.6" x14ac:dyDescent="0.25">
      <c r="A10259"/>
    </row>
    <row r="10260" spans="1:1" ht="12.6" x14ac:dyDescent="0.25">
      <c r="A10260"/>
    </row>
    <row r="10261" spans="1:1" ht="12.6" x14ac:dyDescent="0.25">
      <c r="A10261"/>
    </row>
    <row r="10262" spans="1:1" ht="12.6" x14ac:dyDescent="0.25">
      <c r="A10262"/>
    </row>
    <row r="10263" spans="1:1" ht="12.6" x14ac:dyDescent="0.25">
      <c r="A10263"/>
    </row>
    <row r="10264" spans="1:1" ht="12.6" x14ac:dyDescent="0.25">
      <c r="A10264"/>
    </row>
    <row r="10265" spans="1:1" ht="12.6" x14ac:dyDescent="0.25">
      <c r="A10265"/>
    </row>
    <row r="10266" spans="1:1" ht="12.6" x14ac:dyDescent="0.25">
      <c r="A10266"/>
    </row>
    <row r="10267" spans="1:1" ht="12.6" x14ac:dyDescent="0.25">
      <c r="A10267"/>
    </row>
    <row r="10268" spans="1:1" ht="12.6" x14ac:dyDescent="0.25">
      <c r="A10268"/>
    </row>
    <row r="10269" spans="1:1" ht="12.6" x14ac:dyDescent="0.25">
      <c r="A10269"/>
    </row>
    <row r="10270" spans="1:1" ht="12.6" x14ac:dyDescent="0.25">
      <c r="A10270"/>
    </row>
    <row r="10271" spans="1:1" ht="12.6" x14ac:dyDescent="0.25">
      <c r="A10271"/>
    </row>
    <row r="10272" spans="1:1" ht="12.6" x14ac:dyDescent="0.25">
      <c r="A10272"/>
    </row>
    <row r="10273" spans="1:1" ht="12.6" x14ac:dyDescent="0.25">
      <c r="A10273"/>
    </row>
    <row r="10274" spans="1:1" ht="12.6" x14ac:dyDescent="0.25">
      <c r="A10274"/>
    </row>
    <row r="10275" spans="1:1" ht="12.6" x14ac:dyDescent="0.25">
      <c r="A10275"/>
    </row>
    <row r="10276" spans="1:1" ht="12.6" x14ac:dyDescent="0.25">
      <c r="A10276"/>
    </row>
    <row r="10277" spans="1:1" ht="12.6" x14ac:dyDescent="0.25">
      <c r="A10277"/>
    </row>
    <row r="10278" spans="1:1" ht="12.6" x14ac:dyDescent="0.25">
      <c r="A10278"/>
    </row>
    <row r="10279" spans="1:1" ht="12.6" x14ac:dyDescent="0.25">
      <c r="A10279"/>
    </row>
    <row r="10280" spans="1:1" ht="12.6" x14ac:dyDescent="0.25">
      <c r="A10280"/>
    </row>
    <row r="10281" spans="1:1" ht="12.6" x14ac:dyDescent="0.25">
      <c r="A10281"/>
    </row>
    <row r="10282" spans="1:1" ht="12.6" x14ac:dyDescent="0.25">
      <c r="A10282"/>
    </row>
    <row r="10283" spans="1:1" ht="12.6" x14ac:dyDescent="0.25">
      <c r="A10283"/>
    </row>
    <row r="10284" spans="1:1" ht="12.6" x14ac:dyDescent="0.25">
      <c r="A10284"/>
    </row>
    <row r="10285" spans="1:1" ht="12.6" x14ac:dyDescent="0.25">
      <c r="A10285"/>
    </row>
    <row r="10286" spans="1:1" ht="12.6" x14ac:dyDescent="0.25">
      <c r="A10286"/>
    </row>
    <row r="10287" spans="1:1" ht="12.6" x14ac:dyDescent="0.25">
      <c r="A10287"/>
    </row>
    <row r="10288" spans="1:1" ht="12.6" x14ac:dyDescent="0.25">
      <c r="A10288"/>
    </row>
    <row r="10289" spans="1:1" ht="12.6" x14ac:dyDescent="0.25">
      <c r="A10289"/>
    </row>
    <row r="10290" spans="1:1" ht="12.6" x14ac:dyDescent="0.25">
      <c r="A10290"/>
    </row>
    <row r="10291" spans="1:1" ht="12.6" x14ac:dyDescent="0.25">
      <c r="A10291"/>
    </row>
    <row r="10292" spans="1:1" ht="12.6" x14ac:dyDescent="0.25">
      <c r="A10292"/>
    </row>
    <row r="10293" spans="1:1" ht="12.6" x14ac:dyDescent="0.25">
      <c r="A10293"/>
    </row>
    <row r="10294" spans="1:1" ht="12.6" x14ac:dyDescent="0.25">
      <c r="A10294"/>
    </row>
    <row r="10295" spans="1:1" ht="12.6" x14ac:dyDescent="0.25">
      <c r="A10295"/>
    </row>
    <row r="10296" spans="1:1" ht="12.6" x14ac:dyDescent="0.25">
      <c r="A10296"/>
    </row>
    <row r="10297" spans="1:1" ht="12.6" x14ac:dyDescent="0.25">
      <c r="A10297"/>
    </row>
    <row r="10298" spans="1:1" ht="12.6" x14ac:dyDescent="0.25">
      <c r="A10298"/>
    </row>
    <row r="10299" spans="1:1" ht="12.6" x14ac:dyDescent="0.25">
      <c r="A10299"/>
    </row>
    <row r="10300" spans="1:1" ht="12.6" x14ac:dyDescent="0.25">
      <c r="A10300"/>
    </row>
    <row r="10301" spans="1:1" ht="12.6" x14ac:dyDescent="0.25">
      <c r="A10301"/>
    </row>
    <row r="10302" spans="1:1" ht="12.6" x14ac:dyDescent="0.25">
      <c r="A10302"/>
    </row>
    <row r="10303" spans="1:1" ht="12.6" x14ac:dyDescent="0.25">
      <c r="A10303"/>
    </row>
    <row r="10304" spans="1:1" ht="12.6" x14ac:dyDescent="0.25">
      <c r="A10304"/>
    </row>
    <row r="10305" spans="1:1" ht="12.6" x14ac:dyDescent="0.25">
      <c r="A10305"/>
    </row>
    <row r="10306" spans="1:1" ht="12.6" x14ac:dyDescent="0.25">
      <c r="A10306"/>
    </row>
    <row r="10307" spans="1:1" ht="12.6" x14ac:dyDescent="0.25">
      <c r="A10307"/>
    </row>
    <row r="10308" spans="1:1" ht="12.6" x14ac:dyDescent="0.25">
      <c r="A10308"/>
    </row>
    <row r="10309" spans="1:1" ht="12.6" x14ac:dyDescent="0.25">
      <c r="A10309"/>
    </row>
    <row r="10310" spans="1:1" ht="12.6" x14ac:dyDescent="0.25">
      <c r="A10310"/>
    </row>
    <row r="10311" spans="1:1" ht="12.6" x14ac:dyDescent="0.25">
      <c r="A10311"/>
    </row>
    <row r="10312" spans="1:1" ht="12.6" x14ac:dyDescent="0.25">
      <c r="A10312"/>
    </row>
    <row r="10313" spans="1:1" ht="12.6" x14ac:dyDescent="0.25">
      <c r="A10313"/>
    </row>
    <row r="10314" spans="1:1" ht="12.6" x14ac:dyDescent="0.25">
      <c r="A10314"/>
    </row>
    <row r="10315" spans="1:1" ht="12.6" x14ac:dyDescent="0.25">
      <c r="A10315"/>
    </row>
    <row r="10316" spans="1:1" ht="12.6" x14ac:dyDescent="0.25">
      <c r="A10316"/>
    </row>
    <row r="10317" spans="1:1" ht="12.6" x14ac:dyDescent="0.25">
      <c r="A10317"/>
    </row>
    <row r="10318" spans="1:1" ht="12.6" x14ac:dyDescent="0.25">
      <c r="A10318"/>
    </row>
    <row r="10319" spans="1:1" ht="12.6" x14ac:dyDescent="0.25">
      <c r="A10319"/>
    </row>
    <row r="10320" spans="1:1" ht="12.6" x14ac:dyDescent="0.25">
      <c r="A10320"/>
    </row>
    <row r="10321" spans="1:1" ht="12.6" x14ac:dyDescent="0.25">
      <c r="A10321"/>
    </row>
    <row r="10322" spans="1:1" ht="12.6" x14ac:dyDescent="0.25">
      <c r="A10322"/>
    </row>
    <row r="10323" spans="1:1" ht="12.6" x14ac:dyDescent="0.25">
      <c r="A10323"/>
    </row>
    <row r="10324" spans="1:1" ht="12.6" x14ac:dyDescent="0.25">
      <c r="A10324"/>
    </row>
    <row r="10325" spans="1:1" ht="12.6" x14ac:dyDescent="0.25">
      <c r="A10325"/>
    </row>
    <row r="10326" spans="1:1" ht="12.6" x14ac:dyDescent="0.25">
      <c r="A10326"/>
    </row>
    <row r="10327" spans="1:1" ht="12.6" x14ac:dyDescent="0.25">
      <c r="A10327"/>
    </row>
    <row r="10328" spans="1:1" ht="12.6" x14ac:dyDescent="0.25">
      <c r="A10328"/>
    </row>
    <row r="10329" spans="1:1" ht="12.6" x14ac:dyDescent="0.25">
      <c r="A10329"/>
    </row>
    <row r="10330" spans="1:1" ht="12.6" x14ac:dyDescent="0.25">
      <c r="A10330"/>
    </row>
    <row r="10331" spans="1:1" ht="12.6" x14ac:dyDescent="0.25">
      <c r="A10331"/>
    </row>
    <row r="10332" spans="1:1" ht="12.6" x14ac:dyDescent="0.25">
      <c r="A10332"/>
    </row>
    <row r="10333" spans="1:1" ht="12.6" x14ac:dyDescent="0.25">
      <c r="A10333"/>
    </row>
    <row r="10334" spans="1:1" ht="12.6" x14ac:dyDescent="0.25">
      <c r="A10334"/>
    </row>
    <row r="10335" spans="1:1" ht="12.6" x14ac:dyDescent="0.25">
      <c r="A10335"/>
    </row>
    <row r="10336" spans="1:1" ht="12.6" x14ac:dyDescent="0.25">
      <c r="A10336"/>
    </row>
    <row r="10337" spans="1:1" ht="12.6" x14ac:dyDescent="0.25">
      <c r="A10337"/>
    </row>
    <row r="10338" spans="1:1" ht="12.6" x14ac:dyDescent="0.25">
      <c r="A10338"/>
    </row>
    <row r="10339" spans="1:1" ht="12.6" x14ac:dyDescent="0.25">
      <c r="A10339"/>
    </row>
    <row r="10340" spans="1:1" ht="12.6" x14ac:dyDescent="0.25">
      <c r="A10340"/>
    </row>
    <row r="10341" spans="1:1" ht="12.6" x14ac:dyDescent="0.25">
      <c r="A10341"/>
    </row>
    <row r="10342" spans="1:1" ht="12.6" x14ac:dyDescent="0.25">
      <c r="A10342"/>
    </row>
    <row r="10343" spans="1:1" ht="12.6" x14ac:dyDescent="0.25">
      <c r="A10343"/>
    </row>
    <row r="10344" spans="1:1" ht="12.6" x14ac:dyDescent="0.25">
      <c r="A10344"/>
    </row>
    <row r="10345" spans="1:1" ht="12.6" x14ac:dyDescent="0.25">
      <c r="A10345"/>
    </row>
    <row r="10346" spans="1:1" ht="12.6" x14ac:dyDescent="0.25">
      <c r="A10346"/>
    </row>
    <row r="10347" spans="1:1" ht="12.6" x14ac:dyDescent="0.25">
      <c r="A10347"/>
    </row>
    <row r="10348" spans="1:1" ht="12.6" x14ac:dyDescent="0.25">
      <c r="A10348"/>
    </row>
    <row r="10349" spans="1:1" ht="12.6" x14ac:dyDescent="0.25">
      <c r="A10349"/>
    </row>
    <row r="10350" spans="1:1" ht="12.6" x14ac:dyDescent="0.25">
      <c r="A10350"/>
    </row>
    <row r="10351" spans="1:1" ht="12.6" x14ac:dyDescent="0.25">
      <c r="A10351"/>
    </row>
    <row r="10352" spans="1:1" ht="12.6" x14ac:dyDescent="0.25">
      <c r="A10352"/>
    </row>
    <row r="10353" spans="1:1" ht="12.6" x14ac:dyDescent="0.25">
      <c r="A10353"/>
    </row>
    <row r="10354" spans="1:1" ht="12.6" x14ac:dyDescent="0.25">
      <c r="A10354"/>
    </row>
    <row r="10355" spans="1:1" ht="12.6" x14ac:dyDescent="0.25">
      <c r="A10355"/>
    </row>
    <row r="10356" spans="1:1" ht="12.6" x14ac:dyDescent="0.25">
      <c r="A10356"/>
    </row>
    <row r="10357" spans="1:1" ht="12.6" x14ac:dyDescent="0.25">
      <c r="A10357"/>
    </row>
    <row r="10358" spans="1:1" ht="12.6" x14ac:dyDescent="0.25">
      <c r="A10358"/>
    </row>
    <row r="10359" spans="1:1" ht="12.6" x14ac:dyDescent="0.25">
      <c r="A10359"/>
    </row>
    <row r="10360" spans="1:1" ht="12.6" x14ac:dyDescent="0.25">
      <c r="A10360"/>
    </row>
    <row r="10361" spans="1:1" ht="12.6" x14ac:dyDescent="0.25">
      <c r="A10361"/>
    </row>
    <row r="10362" spans="1:1" ht="12.6" x14ac:dyDescent="0.25">
      <c r="A10362"/>
    </row>
    <row r="10363" spans="1:1" ht="12.6" x14ac:dyDescent="0.25">
      <c r="A10363"/>
    </row>
    <row r="10364" spans="1:1" ht="12.6" x14ac:dyDescent="0.25">
      <c r="A10364"/>
    </row>
    <row r="10365" spans="1:1" ht="12.6" x14ac:dyDescent="0.25">
      <c r="A10365"/>
    </row>
    <row r="10366" spans="1:1" ht="12.6" x14ac:dyDescent="0.25">
      <c r="A10366"/>
    </row>
    <row r="10367" spans="1:1" ht="12.6" x14ac:dyDescent="0.25">
      <c r="A10367"/>
    </row>
    <row r="10368" spans="1:1" ht="12.6" x14ac:dyDescent="0.25">
      <c r="A10368"/>
    </row>
    <row r="10369" spans="1:1" ht="12.6" x14ac:dyDescent="0.25">
      <c r="A10369"/>
    </row>
    <row r="10370" spans="1:1" ht="12.6" x14ac:dyDescent="0.25">
      <c r="A10370"/>
    </row>
    <row r="10371" spans="1:1" ht="12.6" x14ac:dyDescent="0.25">
      <c r="A10371"/>
    </row>
    <row r="10372" spans="1:1" ht="12.6" x14ac:dyDescent="0.25">
      <c r="A10372"/>
    </row>
    <row r="10373" spans="1:1" ht="12.6" x14ac:dyDescent="0.25">
      <c r="A10373"/>
    </row>
    <row r="10374" spans="1:1" ht="12.6" x14ac:dyDescent="0.25">
      <c r="A10374"/>
    </row>
    <row r="10375" spans="1:1" ht="12.6" x14ac:dyDescent="0.25">
      <c r="A10375"/>
    </row>
    <row r="10376" spans="1:1" ht="12.6" x14ac:dyDescent="0.25">
      <c r="A10376"/>
    </row>
    <row r="10377" spans="1:1" ht="12.6" x14ac:dyDescent="0.25">
      <c r="A10377"/>
    </row>
    <row r="10378" spans="1:1" ht="12.6" x14ac:dyDescent="0.25">
      <c r="A10378"/>
    </row>
    <row r="10379" spans="1:1" ht="12.6" x14ac:dyDescent="0.25">
      <c r="A10379"/>
    </row>
    <row r="10380" spans="1:1" ht="12.6" x14ac:dyDescent="0.25">
      <c r="A10380"/>
    </row>
    <row r="10381" spans="1:1" ht="12.6" x14ac:dyDescent="0.25">
      <c r="A10381"/>
    </row>
    <row r="10382" spans="1:1" ht="12.6" x14ac:dyDescent="0.25">
      <c r="A10382"/>
    </row>
    <row r="10383" spans="1:1" ht="12.6" x14ac:dyDescent="0.25">
      <c r="A10383"/>
    </row>
    <row r="10384" spans="1:1" ht="12.6" x14ac:dyDescent="0.25">
      <c r="A10384"/>
    </row>
    <row r="10385" spans="1:1" ht="12.6" x14ac:dyDescent="0.25">
      <c r="A10385"/>
    </row>
    <row r="10386" spans="1:1" ht="12.6" x14ac:dyDescent="0.25">
      <c r="A10386"/>
    </row>
    <row r="10387" spans="1:1" ht="12.6" x14ac:dyDescent="0.25">
      <c r="A10387"/>
    </row>
    <row r="10388" spans="1:1" ht="12.6" x14ac:dyDescent="0.25">
      <c r="A10388"/>
    </row>
    <row r="10389" spans="1:1" ht="12.6" x14ac:dyDescent="0.25">
      <c r="A10389"/>
    </row>
    <row r="10390" spans="1:1" ht="12.6" x14ac:dyDescent="0.25">
      <c r="A10390"/>
    </row>
    <row r="10391" spans="1:1" ht="12.6" x14ac:dyDescent="0.25">
      <c r="A10391"/>
    </row>
    <row r="10392" spans="1:1" ht="12.6" x14ac:dyDescent="0.25">
      <c r="A10392"/>
    </row>
    <row r="10393" spans="1:1" ht="12.6" x14ac:dyDescent="0.25">
      <c r="A10393"/>
    </row>
    <row r="10394" spans="1:1" ht="12.6" x14ac:dyDescent="0.25">
      <c r="A10394"/>
    </row>
    <row r="10395" spans="1:1" ht="12.6" x14ac:dyDescent="0.25">
      <c r="A10395"/>
    </row>
    <row r="10396" spans="1:1" ht="12.6" x14ac:dyDescent="0.25">
      <c r="A10396"/>
    </row>
    <row r="10397" spans="1:1" ht="12.6" x14ac:dyDescent="0.25">
      <c r="A10397"/>
    </row>
    <row r="10398" spans="1:1" ht="12.6" x14ac:dyDescent="0.25">
      <c r="A10398"/>
    </row>
    <row r="10399" spans="1:1" ht="12.6" x14ac:dyDescent="0.25">
      <c r="A10399"/>
    </row>
    <row r="10400" spans="1:1" ht="12.6" x14ac:dyDescent="0.25">
      <c r="A10400"/>
    </row>
    <row r="10401" spans="1:1" ht="12.6" x14ac:dyDescent="0.25">
      <c r="A10401"/>
    </row>
    <row r="10402" spans="1:1" ht="12.6" x14ac:dyDescent="0.25">
      <c r="A10402"/>
    </row>
    <row r="10403" spans="1:1" ht="12.6" x14ac:dyDescent="0.25">
      <c r="A10403"/>
    </row>
    <row r="10404" spans="1:1" ht="12.6" x14ac:dyDescent="0.25">
      <c r="A10404"/>
    </row>
    <row r="10405" spans="1:1" ht="12.6" x14ac:dyDescent="0.25">
      <c r="A10405"/>
    </row>
    <row r="10406" spans="1:1" ht="12.6" x14ac:dyDescent="0.25">
      <c r="A10406"/>
    </row>
    <row r="10407" spans="1:1" ht="12.6" x14ac:dyDescent="0.25">
      <c r="A10407"/>
    </row>
    <row r="10408" spans="1:1" ht="12.6" x14ac:dyDescent="0.25">
      <c r="A10408"/>
    </row>
    <row r="10409" spans="1:1" ht="12.6" x14ac:dyDescent="0.25">
      <c r="A10409"/>
    </row>
    <row r="10410" spans="1:1" ht="12.6" x14ac:dyDescent="0.25">
      <c r="A10410"/>
    </row>
    <row r="10411" spans="1:1" ht="12.6" x14ac:dyDescent="0.25">
      <c r="A10411"/>
    </row>
    <row r="10412" spans="1:1" ht="12.6" x14ac:dyDescent="0.25">
      <c r="A10412"/>
    </row>
    <row r="10413" spans="1:1" ht="12.6" x14ac:dyDescent="0.25">
      <c r="A10413"/>
    </row>
    <row r="10414" spans="1:1" ht="12.6" x14ac:dyDescent="0.25">
      <c r="A10414"/>
    </row>
    <row r="10415" spans="1:1" ht="12.6" x14ac:dyDescent="0.25">
      <c r="A10415"/>
    </row>
    <row r="10416" spans="1:1" ht="12.6" x14ac:dyDescent="0.25">
      <c r="A10416"/>
    </row>
    <row r="10417" spans="1:1" ht="12.6" x14ac:dyDescent="0.25">
      <c r="A10417"/>
    </row>
    <row r="10418" spans="1:1" ht="12.6" x14ac:dyDescent="0.25">
      <c r="A10418"/>
    </row>
    <row r="10419" spans="1:1" ht="12.6" x14ac:dyDescent="0.25">
      <c r="A10419"/>
    </row>
    <row r="10420" spans="1:1" ht="12.6" x14ac:dyDescent="0.25">
      <c r="A10420"/>
    </row>
    <row r="10421" spans="1:1" ht="12.6" x14ac:dyDescent="0.25">
      <c r="A10421"/>
    </row>
    <row r="10422" spans="1:1" ht="12.6" x14ac:dyDescent="0.25">
      <c r="A10422"/>
    </row>
    <row r="10423" spans="1:1" ht="12.6" x14ac:dyDescent="0.25">
      <c r="A10423"/>
    </row>
    <row r="10424" spans="1:1" ht="12.6" x14ac:dyDescent="0.25">
      <c r="A10424"/>
    </row>
    <row r="10425" spans="1:1" ht="12.6" x14ac:dyDescent="0.25">
      <c r="A10425"/>
    </row>
    <row r="10426" spans="1:1" ht="12.6" x14ac:dyDescent="0.25">
      <c r="A10426"/>
    </row>
    <row r="10427" spans="1:1" ht="12.6" x14ac:dyDescent="0.25">
      <c r="A10427"/>
    </row>
    <row r="10428" spans="1:1" ht="12.6" x14ac:dyDescent="0.25">
      <c r="A10428"/>
    </row>
    <row r="10429" spans="1:1" ht="12.6" x14ac:dyDescent="0.25">
      <c r="A10429"/>
    </row>
    <row r="10430" spans="1:1" ht="12.6" x14ac:dyDescent="0.25">
      <c r="A10430"/>
    </row>
    <row r="10431" spans="1:1" ht="12.6" x14ac:dyDescent="0.25">
      <c r="A10431"/>
    </row>
    <row r="10432" spans="1:1" ht="12.6" x14ac:dyDescent="0.25">
      <c r="A10432"/>
    </row>
    <row r="10433" spans="1:1" ht="12.6" x14ac:dyDescent="0.25">
      <c r="A10433"/>
    </row>
    <row r="10434" spans="1:1" ht="12.6" x14ac:dyDescent="0.25">
      <c r="A10434"/>
    </row>
    <row r="10435" spans="1:1" ht="12.6" x14ac:dyDescent="0.25">
      <c r="A10435"/>
    </row>
    <row r="10436" spans="1:1" ht="12.6" x14ac:dyDescent="0.25">
      <c r="A10436"/>
    </row>
    <row r="10437" spans="1:1" ht="12.6" x14ac:dyDescent="0.25">
      <c r="A10437"/>
    </row>
    <row r="10438" spans="1:1" ht="12.6" x14ac:dyDescent="0.25">
      <c r="A10438"/>
    </row>
    <row r="10439" spans="1:1" ht="12.6" x14ac:dyDescent="0.25">
      <c r="A10439"/>
    </row>
    <row r="10440" spans="1:1" ht="12.6" x14ac:dyDescent="0.25">
      <c r="A10440"/>
    </row>
    <row r="10441" spans="1:1" ht="12.6" x14ac:dyDescent="0.25">
      <c r="A10441"/>
    </row>
    <row r="10442" spans="1:1" ht="12.6" x14ac:dyDescent="0.25">
      <c r="A10442"/>
    </row>
    <row r="10443" spans="1:1" ht="12.6" x14ac:dyDescent="0.25">
      <c r="A10443"/>
    </row>
    <row r="10444" spans="1:1" ht="12.6" x14ac:dyDescent="0.25">
      <c r="A10444"/>
    </row>
    <row r="10445" spans="1:1" ht="12.6" x14ac:dyDescent="0.25">
      <c r="A10445"/>
    </row>
    <row r="10446" spans="1:1" ht="12.6" x14ac:dyDescent="0.25">
      <c r="A10446"/>
    </row>
    <row r="10447" spans="1:1" ht="12.6" x14ac:dyDescent="0.25">
      <c r="A10447"/>
    </row>
    <row r="10448" spans="1:1" ht="12.6" x14ac:dyDescent="0.25">
      <c r="A10448"/>
    </row>
    <row r="10449" spans="1:1" ht="12.6" x14ac:dyDescent="0.25">
      <c r="A10449"/>
    </row>
    <row r="10450" spans="1:1" ht="12.6" x14ac:dyDescent="0.25">
      <c r="A10450"/>
    </row>
    <row r="10451" spans="1:1" ht="12.6" x14ac:dyDescent="0.25">
      <c r="A10451"/>
    </row>
    <row r="10452" spans="1:1" ht="12.6" x14ac:dyDescent="0.25">
      <c r="A10452"/>
    </row>
    <row r="10453" spans="1:1" ht="12.6" x14ac:dyDescent="0.25">
      <c r="A10453"/>
    </row>
    <row r="10454" spans="1:1" ht="12.6" x14ac:dyDescent="0.25">
      <c r="A10454"/>
    </row>
    <row r="10455" spans="1:1" ht="12.6" x14ac:dyDescent="0.25">
      <c r="A10455"/>
    </row>
    <row r="10456" spans="1:1" ht="12.6" x14ac:dyDescent="0.25">
      <c r="A10456"/>
    </row>
    <row r="10457" spans="1:1" ht="12.6" x14ac:dyDescent="0.25">
      <c r="A10457"/>
    </row>
    <row r="10458" spans="1:1" ht="12.6" x14ac:dyDescent="0.25">
      <c r="A10458"/>
    </row>
    <row r="10459" spans="1:1" ht="12.6" x14ac:dyDescent="0.25">
      <c r="A10459"/>
    </row>
    <row r="10460" spans="1:1" ht="12.6" x14ac:dyDescent="0.25">
      <c r="A10460"/>
    </row>
    <row r="10461" spans="1:1" ht="12.6" x14ac:dyDescent="0.25">
      <c r="A10461"/>
    </row>
    <row r="10462" spans="1:1" ht="12.6" x14ac:dyDescent="0.25">
      <c r="A10462"/>
    </row>
    <row r="10463" spans="1:1" ht="12.6" x14ac:dyDescent="0.25">
      <c r="A10463"/>
    </row>
    <row r="10464" spans="1:1" ht="12.6" x14ac:dyDescent="0.25">
      <c r="A10464"/>
    </row>
    <row r="10465" spans="1:1" ht="12.6" x14ac:dyDescent="0.25">
      <c r="A10465"/>
    </row>
    <row r="10466" spans="1:1" ht="12.6" x14ac:dyDescent="0.25">
      <c r="A10466"/>
    </row>
    <row r="10467" spans="1:1" ht="12.6" x14ac:dyDescent="0.25">
      <c r="A10467"/>
    </row>
    <row r="10468" spans="1:1" ht="12.6" x14ac:dyDescent="0.25">
      <c r="A10468"/>
    </row>
    <row r="10469" spans="1:1" ht="12.6" x14ac:dyDescent="0.25">
      <c r="A10469"/>
    </row>
    <row r="10470" spans="1:1" ht="12.6" x14ac:dyDescent="0.25">
      <c r="A10470"/>
    </row>
    <row r="10471" spans="1:1" ht="12.6" x14ac:dyDescent="0.25">
      <c r="A10471"/>
    </row>
    <row r="10472" spans="1:1" ht="12.6" x14ac:dyDescent="0.25">
      <c r="A10472"/>
    </row>
    <row r="10473" spans="1:1" ht="12.6" x14ac:dyDescent="0.25">
      <c r="A10473"/>
    </row>
    <row r="10474" spans="1:1" ht="12.6" x14ac:dyDescent="0.25">
      <c r="A10474"/>
    </row>
    <row r="10475" spans="1:1" ht="12.6" x14ac:dyDescent="0.25">
      <c r="A10475"/>
    </row>
    <row r="10476" spans="1:1" ht="12.6" x14ac:dyDescent="0.25">
      <c r="A10476"/>
    </row>
    <row r="10477" spans="1:1" ht="12.6" x14ac:dyDescent="0.25">
      <c r="A10477"/>
    </row>
    <row r="10478" spans="1:1" ht="12.6" x14ac:dyDescent="0.25">
      <c r="A10478"/>
    </row>
    <row r="10479" spans="1:1" ht="12.6" x14ac:dyDescent="0.25">
      <c r="A10479"/>
    </row>
    <row r="10480" spans="1:1" ht="12.6" x14ac:dyDescent="0.25">
      <c r="A10480"/>
    </row>
    <row r="10481" spans="1:1" ht="12.6" x14ac:dyDescent="0.25">
      <c r="A10481"/>
    </row>
    <row r="10482" spans="1:1" ht="12.6" x14ac:dyDescent="0.25">
      <c r="A10482"/>
    </row>
    <row r="10483" spans="1:1" ht="12.6" x14ac:dyDescent="0.25">
      <c r="A10483"/>
    </row>
    <row r="10484" spans="1:1" ht="12.6" x14ac:dyDescent="0.25">
      <c r="A10484"/>
    </row>
    <row r="10485" spans="1:1" ht="12.6" x14ac:dyDescent="0.25">
      <c r="A10485"/>
    </row>
    <row r="10486" spans="1:1" ht="12.6" x14ac:dyDescent="0.25">
      <c r="A10486"/>
    </row>
    <row r="10487" spans="1:1" ht="12.6" x14ac:dyDescent="0.25">
      <c r="A10487"/>
    </row>
    <row r="10488" spans="1:1" ht="12.6" x14ac:dyDescent="0.25">
      <c r="A10488"/>
    </row>
    <row r="10489" spans="1:1" ht="12.6" x14ac:dyDescent="0.25">
      <c r="A10489"/>
    </row>
    <row r="10490" spans="1:1" ht="12.6" x14ac:dyDescent="0.25">
      <c r="A10490"/>
    </row>
    <row r="10491" spans="1:1" ht="12.6" x14ac:dyDescent="0.25">
      <c r="A10491"/>
    </row>
    <row r="10492" spans="1:1" ht="12.6" x14ac:dyDescent="0.25">
      <c r="A10492"/>
    </row>
    <row r="10493" spans="1:1" ht="12.6" x14ac:dyDescent="0.25">
      <c r="A10493"/>
    </row>
    <row r="10494" spans="1:1" ht="12.6" x14ac:dyDescent="0.25">
      <c r="A10494"/>
    </row>
    <row r="10495" spans="1:1" ht="12.6" x14ac:dyDescent="0.25">
      <c r="A10495"/>
    </row>
    <row r="10496" spans="1:1" ht="12.6" x14ac:dyDescent="0.25">
      <c r="A10496"/>
    </row>
    <row r="10497" spans="1:1" ht="12.6" x14ac:dyDescent="0.25">
      <c r="A10497"/>
    </row>
    <row r="10498" spans="1:1" ht="12.6" x14ac:dyDescent="0.25">
      <c r="A10498"/>
    </row>
    <row r="10499" spans="1:1" ht="12.6" x14ac:dyDescent="0.25">
      <c r="A10499"/>
    </row>
    <row r="10500" spans="1:1" ht="12.6" x14ac:dyDescent="0.25">
      <c r="A10500"/>
    </row>
    <row r="10501" spans="1:1" ht="12.6" x14ac:dyDescent="0.25">
      <c r="A10501"/>
    </row>
    <row r="10502" spans="1:1" ht="12.6" x14ac:dyDescent="0.25">
      <c r="A10502"/>
    </row>
    <row r="10503" spans="1:1" ht="12.6" x14ac:dyDescent="0.25">
      <c r="A10503"/>
    </row>
    <row r="10504" spans="1:1" ht="12.6" x14ac:dyDescent="0.25">
      <c r="A10504"/>
    </row>
    <row r="10505" spans="1:1" ht="12.6" x14ac:dyDescent="0.25">
      <c r="A10505"/>
    </row>
    <row r="10506" spans="1:1" ht="12.6" x14ac:dyDescent="0.25">
      <c r="A10506"/>
    </row>
    <row r="10507" spans="1:1" ht="12.6" x14ac:dyDescent="0.25">
      <c r="A10507"/>
    </row>
    <row r="10508" spans="1:1" ht="12.6" x14ac:dyDescent="0.25">
      <c r="A10508"/>
    </row>
    <row r="10509" spans="1:1" ht="12.6" x14ac:dyDescent="0.25">
      <c r="A10509"/>
    </row>
    <row r="10510" spans="1:1" ht="12.6" x14ac:dyDescent="0.25">
      <c r="A10510"/>
    </row>
    <row r="10511" spans="1:1" ht="12.6" x14ac:dyDescent="0.25">
      <c r="A10511"/>
    </row>
    <row r="10512" spans="1:1" ht="12.6" x14ac:dyDescent="0.25">
      <c r="A10512"/>
    </row>
    <row r="10513" spans="1:1" ht="12.6" x14ac:dyDescent="0.25">
      <c r="A10513"/>
    </row>
    <row r="10514" spans="1:1" ht="12.6" x14ac:dyDescent="0.25">
      <c r="A10514"/>
    </row>
    <row r="10515" spans="1:1" ht="12.6" x14ac:dyDescent="0.25">
      <c r="A10515"/>
    </row>
    <row r="10516" spans="1:1" ht="12.6" x14ac:dyDescent="0.25">
      <c r="A10516"/>
    </row>
    <row r="10517" spans="1:1" ht="12.6" x14ac:dyDescent="0.25">
      <c r="A10517"/>
    </row>
    <row r="10518" spans="1:1" ht="12.6" x14ac:dyDescent="0.25">
      <c r="A10518"/>
    </row>
    <row r="10519" spans="1:1" ht="12.6" x14ac:dyDescent="0.25">
      <c r="A10519"/>
    </row>
    <row r="10520" spans="1:1" ht="12.6" x14ac:dyDescent="0.25">
      <c r="A10520"/>
    </row>
    <row r="10521" spans="1:1" ht="12.6" x14ac:dyDescent="0.25">
      <c r="A10521"/>
    </row>
    <row r="10522" spans="1:1" ht="12.6" x14ac:dyDescent="0.25">
      <c r="A10522"/>
    </row>
    <row r="10523" spans="1:1" ht="12.6" x14ac:dyDescent="0.25">
      <c r="A10523"/>
    </row>
    <row r="10524" spans="1:1" ht="12.6" x14ac:dyDescent="0.25">
      <c r="A10524"/>
    </row>
    <row r="10525" spans="1:1" ht="12.6" x14ac:dyDescent="0.25">
      <c r="A10525"/>
    </row>
    <row r="10526" spans="1:1" ht="12.6" x14ac:dyDescent="0.25">
      <c r="A10526"/>
    </row>
    <row r="10527" spans="1:1" ht="12.6" x14ac:dyDescent="0.25">
      <c r="A10527"/>
    </row>
    <row r="10528" spans="1:1" ht="12.6" x14ac:dyDescent="0.25">
      <c r="A10528"/>
    </row>
    <row r="10529" spans="1:1" ht="12.6" x14ac:dyDescent="0.25">
      <c r="A10529"/>
    </row>
    <row r="10530" spans="1:1" ht="12.6" x14ac:dyDescent="0.25">
      <c r="A10530"/>
    </row>
    <row r="10531" spans="1:1" ht="12.6" x14ac:dyDescent="0.25">
      <c r="A10531"/>
    </row>
    <row r="10532" spans="1:1" ht="12.6" x14ac:dyDescent="0.25">
      <c r="A10532"/>
    </row>
    <row r="10533" spans="1:1" ht="12.6" x14ac:dyDescent="0.25">
      <c r="A10533"/>
    </row>
    <row r="10534" spans="1:1" ht="12.6" x14ac:dyDescent="0.25">
      <c r="A10534"/>
    </row>
    <row r="10535" spans="1:1" ht="12.6" x14ac:dyDescent="0.25">
      <c r="A10535"/>
    </row>
    <row r="10536" spans="1:1" ht="12.6" x14ac:dyDescent="0.25">
      <c r="A10536"/>
    </row>
    <row r="10537" spans="1:1" ht="12.6" x14ac:dyDescent="0.25">
      <c r="A10537"/>
    </row>
    <row r="10538" spans="1:1" ht="12.6" x14ac:dyDescent="0.25">
      <c r="A10538"/>
    </row>
    <row r="10539" spans="1:1" ht="12.6" x14ac:dyDescent="0.25">
      <c r="A10539"/>
    </row>
    <row r="10540" spans="1:1" ht="12.6" x14ac:dyDescent="0.25">
      <c r="A10540"/>
    </row>
    <row r="10541" spans="1:1" ht="12.6" x14ac:dyDescent="0.25">
      <c r="A10541"/>
    </row>
    <row r="10542" spans="1:1" ht="12.6" x14ac:dyDescent="0.25">
      <c r="A10542"/>
    </row>
    <row r="10543" spans="1:1" ht="12.6" x14ac:dyDescent="0.25">
      <c r="A10543"/>
    </row>
    <row r="10544" spans="1:1" ht="12.6" x14ac:dyDescent="0.25">
      <c r="A10544"/>
    </row>
    <row r="10545" spans="1:1" ht="12.6" x14ac:dyDescent="0.25">
      <c r="A10545"/>
    </row>
    <row r="10546" spans="1:1" ht="12.6" x14ac:dyDescent="0.25">
      <c r="A10546"/>
    </row>
    <row r="10547" spans="1:1" ht="12.6" x14ac:dyDescent="0.25">
      <c r="A10547"/>
    </row>
    <row r="10548" spans="1:1" ht="12.6" x14ac:dyDescent="0.25">
      <c r="A10548"/>
    </row>
    <row r="10549" spans="1:1" ht="12.6" x14ac:dyDescent="0.25">
      <c r="A10549"/>
    </row>
    <row r="10550" spans="1:1" ht="12.6" x14ac:dyDescent="0.25">
      <c r="A10550"/>
    </row>
    <row r="10551" spans="1:1" ht="12.6" x14ac:dyDescent="0.25">
      <c r="A10551"/>
    </row>
    <row r="10552" spans="1:1" ht="12.6" x14ac:dyDescent="0.25">
      <c r="A10552"/>
    </row>
    <row r="10553" spans="1:1" ht="12.6" x14ac:dyDescent="0.25">
      <c r="A10553"/>
    </row>
    <row r="10554" spans="1:1" ht="12.6" x14ac:dyDescent="0.25">
      <c r="A10554"/>
    </row>
    <row r="10555" spans="1:1" ht="12.6" x14ac:dyDescent="0.25">
      <c r="A10555"/>
    </row>
    <row r="10556" spans="1:1" ht="12.6" x14ac:dyDescent="0.25">
      <c r="A10556"/>
    </row>
    <row r="10557" spans="1:1" ht="12.6" x14ac:dyDescent="0.25">
      <c r="A10557"/>
    </row>
    <row r="10558" spans="1:1" ht="12.6" x14ac:dyDescent="0.25">
      <c r="A10558"/>
    </row>
    <row r="10559" spans="1:1" ht="12.6" x14ac:dyDescent="0.25">
      <c r="A10559"/>
    </row>
    <row r="10560" spans="1:1" ht="12.6" x14ac:dyDescent="0.25">
      <c r="A10560"/>
    </row>
    <row r="10561" spans="1:1" ht="12.6" x14ac:dyDescent="0.25">
      <c r="A10561"/>
    </row>
    <row r="10562" spans="1:1" ht="12.6" x14ac:dyDescent="0.25">
      <c r="A10562"/>
    </row>
    <row r="10563" spans="1:1" ht="12.6" x14ac:dyDescent="0.25">
      <c r="A10563"/>
    </row>
    <row r="10564" spans="1:1" ht="12.6" x14ac:dyDescent="0.25">
      <c r="A10564"/>
    </row>
    <row r="10565" spans="1:1" ht="12.6" x14ac:dyDescent="0.25">
      <c r="A10565"/>
    </row>
    <row r="10566" spans="1:1" ht="12.6" x14ac:dyDescent="0.25">
      <c r="A10566"/>
    </row>
    <row r="10567" spans="1:1" ht="12.6" x14ac:dyDescent="0.25">
      <c r="A10567"/>
    </row>
    <row r="10568" spans="1:1" ht="12.6" x14ac:dyDescent="0.25">
      <c r="A10568"/>
    </row>
    <row r="10569" spans="1:1" ht="12.6" x14ac:dyDescent="0.25">
      <c r="A10569"/>
    </row>
    <row r="10570" spans="1:1" ht="12.6" x14ac:dyDescent="0.25">
      <c r="A10570"/>
    </row>
    <row r="10571" spans="1:1" ht="12.6" x14ac:dyDescent="0.25">
      <c r="A10571"/>
    </row>
    <row r="10572" spans="1:1" ht="12.6" x14ac:dyDescent="0.25">
      <c r="A10572"/>
    </row>
    <row r="10573" spans="1:1" ht="12.6" x14ac:dyDescent="0.25">
      <c r="A10573"/>
    </row>
    <row r="10574" spans="1:1" ht="12.6" x14ac:dyDescent="0.25">
      <c r="A10574"/>
    </row>
    <row r="10575" spans="1:1" ht="12.6" x14ac:dyDescent="0.25">
      <c r="A10575"/>
    </row>
    <row r="10576" spans="1:1" ht="12.6" x14ac:dyDescent="0.25">
      <c r="A10576"/>
    </row>
    <row r="10577" spans="1:1" ht="12.6" x14ac:dyDescent="0.25">
      <c r="A10577"/>
    </row>
    <row r="10578" spans="1:1" ht="12.6" x14ac:dyDescent="0.25">
      <c r="A10578"/>
    </row>
    <row r="10579" spans="1:1" ht="12.6" x14ac:dyDescent="0.25">
      <c r="A10579"/>
    </row>
    <row r="10580" spans="1:1" ht="12.6" x14ac:dyDescent="0.25">
      <c r="A10580"/>
    </row>
    <row r="10581" spans="1:1" ht="12.6" x14ac:dyDescent="0.25">
      <c r="A10581"/>
    </row>
    <row r="10582" spans="1:1" ht="12.6" x14ac:dyDescent="0.25">
      <c r="A10582"/>
    </row>
    <row r="10583" spans="1:1" ht="12.6" x14ac:dyDescent="0.25">
      <c r="A10583"/>
    </row>
    <row r="10584" spans="1:1" ht="12.6" x14ac:dyDescent="0.25">
      <c r="A10584"/>
    </row>
    <row r="10585" spans="1:1" ht="12.6" x14ac:dyDescent="0.25">
      <c r="A10585"/>
    </row>
    <row r="10586" spans="1:1" ht="12.6" x14ac:dyDescent="0.25">
      <c r="A10586"/>
    </row>
    <row r="10587" spans="1:1" ht="12.6" x14ac:dyDescent="0.25">
      <c r="A10587"/>
    </row>
    <row r="10588" spans="1:1" ht="12.6" x14ac:dyDescent="0.25">
      <c r="A10588"/>
    </row>
    <row r="10589" spans="1:1" ht="12.6" x14ac:dyDescent="0.25">
      <c r="A10589"/>
    </row>
    <row r="10590" spans="1:1" ht="12.6" x14ac:dyDescent="0.25">
      <c r="A10590"/>
    </row>
    <row r="10591" spans="1:1" ht="12.6" x14ac:dyDescent="0.25">
      <c r="A10591"/>
    </row>
    <row r="10592" spans="1:1" ht="12.6" x14ac:dyDescent="0.25">
      <c r="A10592"/>
    </row>
    <row r="10593" spans="1:1" ht="12.6" x14ac:dyDescent="0.25">
      <c r="A10593"/>
    </row>
    <row r="10594" spans="1:1" ht="12.6" x14ac:dyDescent="0.25">
      <c r="A10594"/>
    </row>
    <row r="10595" spans="1:1" ht="12.6" x14ac:dyDescent="0.25">
      <c r="A10595"/>
    </row>
    <row r="10596" spans="1:1" ht="12.6" x14ac:dyDescent="0.25">
      <c r="A10596"/>
    </row>
    <row r="10597" spans="1:1" ht="12.6" x14ac:dyDescent="0.25">
      <c r="A10597"/>
    </row>
    <row r="10598" spans="1:1" ht="12.6" x14ac:dyDescent="0.25">
      <c r="A10598"/>
    </row>
    <row r="10599" spans="1:1" ht="12.6" x14ac:dyDescent="0.25">
      <c r="A10599"/>
    </row>
    <row r="10600" spans="1:1" ht="12.6" x14ac:dyDescent="0.25">
      <c r="A10600"/>
    </row>
    <row r="10601" spans="1:1" ht="12.6" x14ac:dyDescent="0.25">
      <c r="A10601"/>
    </row>
    <row r="10602" spans="1:1" ht="12.6" x14ac:dyDescent="0.25">
      <c r="A10602"/>
    </row>
    <row r="10603" spans="1:1" ht="12.6" x14ac:dyDescent="0.25">
      <c r="A10603"/>
    </row>
    <row r="10604" spans="1:1" ht="12.6" x14ac:dyDescent="0.25">
      <c r="A10604"/>
    </row>
    <row r="10605" spans="1:1" ht="12.6" x14ac:dyDescent="0.25">
      <c r="A10605"/>
    </row>
    <row r="10606" spans="1:1" ht="12.6" x14ac:dyDescent="0.25">
      <c r="A10606"/>
    </row>
    <row r="10607" spans="1:1" ht="12.6" x14ac:dyDescent="0.25">
      <c r="A10607"/>
    </row>
    <row r="10608" spans="1:1" ht="12.6" x14ac:dyDescent="0.25">
      <c r="A10608"/>
    </row>
    <row r="10609" spans="1:1" ht="12.6" x14ac:dyDescent="0.25">
      <c r="A10609"/>
    </row>
    <row r="10610" spans="1:1" ht="12.6" x14ac:dyDescent="0.25">
      <c r="A10610"/>
    </row>
    <row r="10611" spans="1:1" ht="12.6" x14ac:dyDescent="0.25">
      <c r="A10611"/>
    </row>
    <row r="10612" spans="1:1" ht="12.6" x14ac:dyDescent="0.25">
      <c r="A10612"/>
    </row>
    <row r="10613" spans="1:1" ht="12.6" x14ac:dyDescent="0.25">
      <c r="A10613"/>
    </row>
    <row r="10614" spans="1:1" ht="12.6" x14ac:dyDescent="0.25">
      <c r="A10614"/>
    </row>
    <row r="10615" spans="1:1" ht="12.6" x14ac:dyDescent="0.25">
      <c r="A10615"/>
    </row>
    <row r="10616" spans="1:1" ht="12.6" x14ac:dyDescent="0.25">
      <c r="A10616"/>
    </row>
    <row r="10617" spans="1:1" ht="12.6" x14ac:dyDescent="0.25">
      <c r="A10617"/>
    </row>
    <row r="10618" spans="1:1" ht="12.6" x14ac:dyDescent="0.25">
      <c r="A10618"/>
    </row>
    <row r="10619" spans="1:1" ht="12.6" x14ac:dyDescent="0.25">
      <c r="A10619"/>
    </row>
    <row r="10620" spans="1:1" ht="12.6" x14ac:dyDescent="0.25">
      <c r="A10620"/>
    </row>
    <row r="10621" spans="1:1" ht="12.6" x14ac:dyDescent="0.25">
      <c r="A10621"/>
    </row>
    <row r="10622" spans="1:1" ht="12.6" x14ac:dyDescent="0.25">
      <c r="A10622"/>
    </row>
    <row r="10623" spans="1:1" ht="12.6" x14ac:dyDescent="0.25">
      <c r="A10623"/>
    </row>
    <row r="10624" spans="1:1" ht="12.6" x14ac:dyDescent="0.25">
      <c r="A10624"/>
    </row>
    <row r="10625" spans="1:1" ht="12.6" x14ac:dyDescent="0.25">
      <c r="A10625"/>
    </row>
    <row r="10626" spans="1:1" ht="12.6" x14ac:dyDescent="0.25">
      <c r="A10626"/>
    </row>
    <row r="10627" spans="1:1" ht="12.6" x14ac:dyDescent="0.25">
      <c r="A10627"/>
    </row>
    <row r="10628" spans="1:1" ht="12.6" x14ac:dyDescent="0.25">
      <c r="A10628"/>
    </row>
    <row r="10629" spans="1:1" ht="12.6" x14ac:dyDescent="0.25">
      <c r="A10629"/>
    </row>
    <row r="10630" spans="1:1" ht="12.6" x14ac:dyDescent="0.25">
      <c r="A10630"/>
    </row>
    <row r="10631" spans="1:1" ht="12.6" x14ac:dyDescent="0.25">
      <c r="A10631"/>
    </row>
    <row r="10632" spans="1:1" ht="12.6" x14ac:dyDescent="0.25">
      <c r="A10632"/>
    </row>
    <row r="10633" spans="1:1" ht="12.6" x14ac:dyDescent="0.25">
      <c r="A10633"/>
    </row>
    <row r="10634" spans="1:1" ht="12.6" x14ac:dyDescent="0.25">
      <c r="A10634"/>
    </row>
    <row r="10635" spans="1:1" ht="12.6" x14ac:dyDescent="0.25">
      <c r="A10635"/>
    </row>
    <row r="10636" spans="1:1" ht="12.6" x14ac:dyDescent="0.25">
      <c r="A10636"/>
    </row>
    <row r="10637" spans="1:1" ht="12.6" x14ac:dyDescent="0.25">
      <c r="A10637"/>
    </row>
    <row r="10638" spans="1:1" ht="12.6" x14ac:dyDescent="0.25">
      <c r="A10638"/>
    </row>
    <row r="10639" spans="1:1" ht="12.6" x14ac:dyDescent="0.25">
      <c r="A10639"/>
    </row>
    <row r="10640" spans="1:1" ht="12.6" x14ac:dyDescent="0.25">
      <c r="A10640"/>
    </row>
    <row r="10641" spans="1:1" ht="12.6" x14ac:dyDescent="0.25">
      <c r="A10641"/>
    </row>
    <row r="10642" spans="1:1" ht="12.6" x14ac:dyDescent="0.25">
      <c r="A10642"/>
    </row>
    <row r="10643" spans="1:1" ht="12.6" x14ac:dyDescent="0.25">
      <c r="A10643"/>
    </row>
    <row r="10644" spans="1:1" ht="12.6" x14ac:dyDescent="0.25">
      <c r="A10644"/>
    </row>
    <row r="10645" spans="1:1" ht="12.6" x14ac:dyDescent="0.25">
      <c r="A10645"/>
    </row>
    <row r="10646" spans="1:1" ht="12.6" x14ac:dyDescent="0.25">
      <c r="A10646"/>
    </row>
    <row r="10647" spans="1:1" ht="12.6" x14ac:dyDescent="0.25">
      <c r="A10647"/>
    </row>
    <row r="10648" spans="1:1" ht="12.6" x14ac:dyDescent="0.25">
      <c r="A10648"/>
    </row>
    <row r="10649" spans="1:1" ht="12.6" x14ac:dyDescent="0.25">
      <c r="A10649"/>
    </row>
    <row r="10650" spans="1:1" ht="12.6" x14ac:dyDescent="0.25">
      <c r="A10650"/>
    </row>
    <row r="10651" spans="1:1" ht="12.6" x14ac:dyDescent="0.25">
      <c r="A10651"/>
    </row>
    <row r="10652" spans="1:1" ht="12.6" x14ac:dyDescent="0.25">
      <c r="A10652"/>
    </row>
    <row r="10653" spans="1:1" ht="12.6" x14ac:dyDescent="0.25">
      <c r="A10653"/>
    </row>
    <row r="10654" spans="1:1" ht="12.6" x14ac:dyDescent="0.25">
      <c r="A10654"/>
    </row>
    <row r="10655" spans="1:1" ht="12.6" x14ac:dyDescent="0.25">
      <c r="A10655"/>
    </row>
    <row r="10656" spans="1:1" ht="12.6" x14ac:dyDescent="0.25">
      <c r="A10656"/>
    </row>
    <row r="10657" spans="1:1" ht="12.6" x14ac:dyDescent="0.25">
      <c r="A10657"/>
    </row>
    <row r="10658" spans="1:1" ht="12.6" x14ac:dyDescent="0.25">
      <c r="A10658"/>
    </row>
    <row r="10659" spans="1:1" ht="12.6" x14ac:dyDescent="0.25">
      <c r="A10659"/>
    </row>
    <row r="10660" spans="1:1" ht="12.6" x14ac:dyDescent="0.25">
      <c r="A10660"/>
    </row>
    <row r="10661" spans="1:1" ht="12.6" x14ac:dyDescent="0.25">
      <c r="A10661"/>
    </row>
    <row r="10662" spans="1:1" ht="12.6" x14ac:dyDescent="0.25">
      <c r="A10662"/>
    </row>
    <row r="10663" spans="1:1" ht="12.6" x14ac:dyDescent="0.25">
      <c r="A10663"/>
    </row>
    <row r="10664" spans="1:1" ht="12.6" x14ac:dyDescent="0.25">
      <c r="A10664"/>
    </row>
    <row r="10665" spans="1:1" ht="12.6" x14ac:dyDescent="0.25">
      <c r="A10665"/>
    </row>
    <row r="10666" spans="1:1" ht="12.6" x14ac:dyDescent="0.25">
      <c r="A10666"/>
    </row>
    <row r="10667" spans="1:1" ht="12.6" x14ac:dyDescent="0.25">
      <c r="A10667"/>
    </row>
    <row r="10668" spans="1:1" ht="12.6" x14ac:dyDescent="0.25">
      <c r="A10668"/>
    </row>
    <row r="10669" spans="1:1" ht="12.6" x14ac:dyDescent="0.25">
      <c r="A10669"/>
    </row>
    <row r="10670" spans="1:1" ht="12.6" x14ac:dyDescent="0.25">
      <c r="A10670"/>
    </row>
    <row r="10671" spans="1:1" ht="12.6" x14ac:dyDescent="0.25">
      <c r="A10671"/>
    </row>
    <row r="10672" spans="1:1" ht="12.6" x14ac:dyDescent="0.25">
      <c r="A10672"/>
    </row>
    <row r="10673" spans="1:1" ht="12.6" x14ac:dyDescent="0.25">
      <c r="A10673"/>
    </row>
    <row r="10674" spans="1:1" ht="12.6" x14ac:dyDescent="0.25">
      <c r="A10674"/>
    </row>
    <row r="10675" spans="1:1" ht="12.6" x14ac:dyDescent="0.25">
      <c r="A10675"/>
    </row>
    <row r="10676" spans="1:1" ht="12.6" x14ac:dyDescent="0.25">
      <c r="A10676"/>
    </row>
    <row r="10677" spans="1:1" ht="12.6" x14ac:dyDescent="0.25">
      <c r="A10677"/>
    </row>
    <row r="10678" spans="1:1" ht="12.6" x14ac:dyDescent="0.25">
      <c r="A10678"/>
    </row>
    <row r="10679" spans="1:1" ht="12.6" x14ac:dyDescent="0.25">
      <c r="A10679"/>
    </row>
    <row r="10680" spans="1:1" ht="12.6" x14ac:dyDescent="0.25">
      <c r="A10680"/>
    </row>
    <row r="10681" spans="1:1" ht="12.6" x14ac:dyDescent="0.25">
      <c r="A10681"/>
    </row>
    <row r="10682" spans="1:1" ht="12.6" x14ac:dyDescent="0.25">
      <c r="A10682"/>
    </row>
    <row r="10683" spans="1:1" ht="12.6" x14ac:dyDescent="0.25">
      <c r="A10683"/>
    </row>
    <row r="10684" spans="1:1" ht="12.6" x14ac:dyDescent="0.25">
      <c r="A10684"/>
    </row>
    <row r="10685" spans="1:1" ht="12.6" x14ac:dyDescent="0.25">
      <c r="A10685"/>
    </row>
    <row r="10686" spans="1:1" ht="12.6" x14ac:dyDescent="0.25">
      <c r="A10686"/>
    </row>
    <row r="10687" spans="1:1" ht="12.6" x14ac:dyDescent="0.25">
      <c r="A10687"/>
    </row>
    <row r="10688" spans="1:1" ht="12.6" x14ac:dyDescent="0.25">
      <c r="A10688"/>
    </row>
    <row r="10689" spans="1:1" ht="12.6" x14ac:dyDescent="0.25">
      <c r="A10689"/>
    </row>
    <row r="10690" spans="1:1" ht="12.6" x14ac:dyDescent="0.25">
      <c r="A10690"/>
    </row>
    <row r="10691" spans="1:1" ht="12.6" x14ac:dyDescent="0.25">
      <c r="A10691"/>
    </row>
    <row r="10692" spans="1:1" ht="12.6" x14ac:dyDescent="0.25">
      <c r="A10692"/>
    </row>
    <row r="10693" spans="1:1" ht="12.6" x14ac:dyDescent="0.25">
      <c r="A10693"/>
    </row>
    <row r="10694" spans="1:1" ht="12.6" x14ac:dyDescent="0.25">
      <c r="A10694"/>
    </row>
    <row r="10695" spans="1:1" ht="12.6" x14ac:dyDescent="0.25">
      <c r="A10695"/>
    </row>
    <row r="10696" spans="1:1" ht="12.6" x14ac:dyDescent="0.25">
      <c r="A10696"/>
    </row>
    <row r="10697" spans="1:1" ht="12.6" x14ac:dyDescent="0.25">
      <c r="A10697"/>
    </row>
    <row r="10698" spans="1:1" ht="12.6" x14ac:dyDescent="0.25">
      <c r="A10698"/>
    </row>
    <row r="10699" spans="1:1" ht="12.6" x14ac:dyDescent="0.25">
      <c r="A10699"/>
    </row>
    <row r="10700" spans="1:1" ht="12.6" x14ac:dyDescent="0.25">
      <c r="A10700"/>
    </row>
    <row r="10701" spans="1:1" ht="12.6" x14ac:dyDescent="0.25">
      <c r="A10701"/>
    </row>
    <row r="10702" spans="1:1" ht="12.6" x14ac:dyDescent="0.25">
      <c r="A10702"/>
    </row>
    <row r="10703" spans="1:1" ht="12.6" x14ac:dyDescent="0.25">
      <c r="A10703"/>
    </row>
    <row r="10704" spans="1:1" ht="12.6" x14ac:dyDescent="0.25">
      <c r="A10704"/>
    </row>
    <row r="10705" spans="1:1" ht="12.6" x14ac:dyDescent="0.25">
      <c r="A10705"/>
    </row>
    <row r="10706" spans="1:1" ht="12.6" x14ac:dyDescent="0.25">
      <c r="A10706"/>
    </row>
    <row r="10707" spans="1:1" ht="12.6" x14ac:dyDescent="0.25">
      <c r="A10707"/>
    </row>
    <row r="10708" spans="1:1" ht="12.6" x14ac:dyDescent="0.25">
      <c r="A10708"/>
    </row>
    <row r="10709" spans="1:1" ht="12.6" x14ac:dyDescent="0.25">
      <c r="A10709"/>
    </row>
    <row r="10710" spans="1:1" ht="12.6" x14ac:dyDescent="0.25">
      <c r="A10710"/>
    </row>
    <row r="10711" spans="1:1" ht="12.6" x14ac:dyDescent="0.25">
      <c r="A10711"/>
    </row>
    <row r="10712" spans="1:1" ht="12.6" x14ac:dyDescent="0.25">
      <c r="A10712"/>
    </row>
    <row r="10713" spans="1:1" ht="12.6" x14ac:dyDescent="0.25">
      <c r="A10713"/>
    </row>
    <row r="10714" spans="1:1" ht="12.6" x14ac:dyDescent="0.25">
      <c r="A10714"/>
    </row>
    <row r="10715" spans="1:1" ht="12.6" x14ac:dyDescent="0.25">
      <c r="A10715"/>
    </row>
    <row r="10716" spans="1:1" ht="12.6" x14ac:dyDescent="0.25">
      <c r="A10716"/>
    </row>
    <row r="10717" spans="1:1" ht="12.6" x14ac:dyDescent="0.25">
      <c r="A10717"/>
    </row>
    <row r="10718" spans="1:1" ht="12.6" x14ac:dyDescent="0.25">
      <c r="A10718"/>
    </row>
    <row r="10719" spans="1:1" ht="12.6" x14ac:dyDescent="0.25">
      <c r="A10719"/>
    </row>
    <row r="10720" spans="1:1" ht="12.6" x14ac:dyDescent="0.25">
      <c r="A10720"/>
    </row>
    <row r="10721" spans="1:1" ht="12.6" x14ac:dyDescent="0.25">
      <c r="A10721"/>
    </row>
    <row r="10722" spans="1:1" ht="12.6" x14ac:dyDescent="0.25">
      <c r="A10722"/>
    </row>
    <row r="10723" spans="1:1" ht="12.6" x14ac:dyDescent="0.25">
      <c r="A10723"/>
    </row>
    <row r="10724" spans="1:1" ht="12.6" x14ac:dyDescent="0.25">
      <c r="A10724"/>
    </row>
    <row r="10725" spans="1:1" ht="12.6" x14ac:dyDescent="0.25">
      <c r="A10725"/>
    </row>
    <row r="10726" spans="1:1" ht="12.6" x14ac:dyDescent="0.25">
      <c r="A10726"/>
    </row>
    <row r="10727" spans="1:1" ht="12.6" x14ac:dyDescent="0.25">
      <c r="A10727"/>
    </row>
    <row r="10728" spans="1:1" ht="12.6" x14ac:dyDescent="0.25">
      <c r="A10728"/>
    </row>
    <row r="10729" spans="1:1" ht="12.6" x14ac:dyDescent="0.25">
      <c r="A10729"/>
    </row>
    <row r="10730" spans="1:1" ht="12.6" x14ac:dyDescent="0.25">
      <c r="A10730"/>
    </row>
    <row r="10731" spans="1:1" ht="12.6" x14ac:dyDescent="0.25">
      <c r="A10731"/>
    </row>
    <row r="10732" spans="1:1" ht="12.6" x14ac:dyDescent="0.25">
      <c r="A10732"/>
    </row>
    <row r="10733" spans="1:1" ht="12.6" x14ac:dyDescent="0.25">
      <c r="A10733"/>
    </row>
    <row r="10734" spans="1:1" ht="12.6" x14ac:dyDescent="0.25">
      <c r="A10734"/>
    </row>
    <row r="10735" spans="1:1" ht="12.6" x14ac:dyDescent="0.25">
      <c r="A10735"/>
    </row>
    <row r="10736" spans="1:1" ht="12.6" x14ac:dyDescent="0.25">
      <c r="A10736"/>
    </row>
    <row r="10737" spans="1:1" ht="12.6" x14ac:dyDescent="0.25">
      <c r="A10737"/>
    </row>
    <row r="10738" spans="1:1" ht="12.6" x14ac:dyDescent="0.25">
      <c r="A10738"/>
    </row>
    <row r="10739" spans="1:1" ht="12.6" x14ac:dyDescent="0.25">
      <c r="A10739"/>
    </row>
    <row r="10740" spans="1:1" ht="12.6" x14ac:dyDescent="0.25">
      <c r="A10740"/>
    </row>
    <row r="10741" spans="1:1" ht="12.6" x14ac:dyDescent="0.25">
      <c r="A10741"/>
    </row>
    <row r="10742" spans="1:1" ht="12.6" x14ac:dyDescent="0.25">
      <c r="A10742"/>
    </row>
    <row r="10743" spans="1:1" ht="12.6" x14ac:dyDescent="0.25">
      <c r="A10743"/>
    </row>
    <row r="10744" spans="1:1" ht="12.6" x14ac:dyDescent="0.25">
      <c r="A10744"/>
    </row>
    <row r="10745" spans="1:1" ht="12.6" x14ac:dyDescent="0.25">
      <c r="A10745"/>
    </row>
    <row r="10746" spans="1:1" ht="12.6" x14ac:dyDescent="0.25">
      <c r="A10746"/>
    </row>
    <row r="10747" spans="1:1" ht="12.6" x14ac:dyDescent="0.25">
      <c r="A10747"/>
    </row>
    <row r="10748" spans="1:1" ht="12.6" x14ac:dyDescent="0.25">
      <c r="A10748"/>
    </row>
    <row r="10749" spans="1:1" ht="12.6" x14ac:dyDescent="0.25">
      <c r="A10749"/>
    </row>
    <row r="10750" spans="1:1" ht="12.6" x14ac:dyDescent="0.25">
      <c r="A10750"/>
    </row>
    <row r="10751" spans="1:1" ht="12.6" x14ac:dyDescent="0.25">
      <c r="A10751"/>
    </row>
    <row r="10752" spans="1:1" ht="12.6" x14ac:dyDescent="0.25">
      <c r="A10752"/>
    </row>
    <row r="10753" spans="1:1" ht="12.6" x14ac:dyDescent="0.25">
      <c r="A10753"/>
    </row>
    <row r="10754" spans="1:1" ht="12.6" x14ac:dyDescent="0.25">
      <c r="A10754"/>
    </row>
    <row r="10755" spans="1:1" ht="12.6" x14ac:dyDescent="0.25">
      <c r="A10755"/>
    </row>
    <row r="10756" spans="1:1" ht="12.6" x14ac:dyDescent="0.25">
      <c r="A10756"/>
    </row>
    <row r="10757" spans="1:1" ht="12.6" x14ac:dyDescent="0.25">
      <c r="A10757"/>
    </row>
    <row r="10758" spans="1:1" ht="12.6" x14ac:dyDescent="0.25">
      <c r="A10758"/>
    </row>
    <row r="10759" spans="1:1" ht="12.6" x14ac:dyDescent="0.25">
      <c r="A10759"/>
    </row>
    <row r="10760" spans="1:1" ht="12.6" x14ac:dyDescent="0.25">
      <c r="A10760"/>
    </row>
    <row r="10761" spans="1:1" ht="12.6" x14ac:dyDescent="0.25">
      <c r="A10761"/>
    </row>
    <row r="10762" spans="1:1" ht="12.6" x14ac:dyDescent="0.25">
      <c r="A10762"/>
    </row>
    <row r="10763" spans="1:1" ht="12.6" x14ac:dyDescent="0.25">
      <c r="A10763"/>
    </row>
    <row r="10764" spans="1:1" ht="12.6" x14ac:dyDescent="0.25">
      <c r="A10764"/>
    </row>
    <row r="10765" spans="1:1" ht="12.6" x14ac:dyDescent="0.25">
      <c r="A10765"/>
    </row>
    <row r="10766" spans="1:1" ht="12.6" x14ac:dyDescent="0.25">
      <c r="A10766"/>
    </row>
    <row r="10767" spans="1:1" ht="12.6" x14ac:dyDescent="0.25">
      <c r="A10767"/>
    </row>
    <row r="10768" spans="1:1" ht="12.6" x14ac:dyDescent="0.25">
      <c r="A10768"/>
    </row>
    <row r="10769" spans="1:1" ht="12.6" x14ac:dyDescent="0.25">
      <c r="A10769"/>
    </row>
    <row r="10770" spans="1:1" ht="12.6" x14ac:dyDescent="0.25">
      <c r="A10770"/>
    </row>
    <row r="10771" spans="1:1" ht="12.6" x14ac:dyDescent="0.25">
      <c r="A10771"/>
    </row>
    <row r="10772" spans="1:1" ht="12.6" x14ac:dyDescent="0.25">
      <c r="A10772"/>
    </row>
    <row r="10773" spans="1:1" ht="12.6" x14ac:dyDescent="0.25">
      <c r="A10773"/>
    </row>
    <row r="10774" spans="1:1" ht="12.6" x14ac:dyDescent="0.25">
      <c r="A10774"/>
    </row>
    <row r="10775" spans="1:1" ht="12.6" x14ac:dyDescent="0.25">
      <c r="A10775"/>
    </row>
    <row r="10776" spans="1:1" ht="12.6" x14ac:dyDescent="0.25">
      <c r="A10776"/>
    </row>
    <row r="10777" spans="1:1" ht="12.6" x14ac:dyDescent="0.25">
      <c r="A10777"/>
    </row>
    <row r="10778" spans="1:1" ht="12.6" x14ac:dyDescent="0.25">
      <c r="A10778"/>
    </row>
    <row r="10779" spans="1:1" ht="12.6" x14ac:dyDescent="0.25">
      <c r="A10779"/>
    </row>
    <row r="10780" spans="1:1" ht="12.6" x14ac:dyDescent="0.25">
      <c r="A10780"/>
    </row>
    <row r="10781" spans="1:1" ht="12.6" x14ac:dyDescent="0.25">
      <c r="A10781"/>
    </row>
    <row r="10782" spans="1:1" ht="12.6" x14ac:dyDescent="0.25">
      <c r="A10782"/>
    </row>
    <row r="10783" spans="1:1" ht="12.6" x14ac:dyDescent="0.25">
      <c r="A10783"/>
    </row>
    <row r="10784" spans="1:1" ht="12.6" x14ac:dyDescent="0.25">
      <c r="A10784"/>
    </row>
    <row r="10785" spans="1:1" ht="12.6" x14ac:dyDescent="0.25">
      <c r="A10785"/>
    </row>
    <row r="10786" spans="1:1" ht="12.6" x14ac:dyDescent="0.25">
      <c r="A10786"/>
    </row>
    <row r="10787" spans="1:1" ht="12.6" x14ac:dyDescent="0.25">
      <c r="A10787"/>
    </row>
    <row r="10788" spans="1:1" ht="12.6" x14ac:dyDescent="0.25">
      <c r="A10788"/>
    </row>
    <row r="10789" spans="1:1" ht="12.6" x14ac:dyDescent="0.25">
      <c r="A10789"/>
    </row>
    <row r="10790" spans="1:1" ht="12.6" x14ac:dyDescent="0.25">
      <c r="A10790"/>
    </row>
    <row r="10791" spans="1:1" ht="12.6" x14ac:dyDescent="0.25">
      <c r="A10791"/>
    </row>
    <row r="10792" spans="1:1" ht="12.6" x14ac:dyDescent="0.25">
      <c r="A10792"/>
    </row>
    <row r="10793" spans="1:1" ht="12.6" x14ac:dyDescent="0.25">
      <c r="A10793"/>
    </row>
    <row r="10794" spans="1:1" ht="12.6" x14ac:dyDescent="0.25">
      <c r="A10794"/>
    </row>
    <row r="10795" spans="1:1" ht="12.6" x14ac:dyDescent="0.25">
      <c r="A10795"/>
    </row>
    <row r="10796" spans="1:1" ht="12.6" x14ac:dyDescent="0.25">
      <c r="A10796"/>
    </row>
    <row r="10797" spans="1:1" ht="12.6" x14ac:dyDescent="0.25">
      <c r="A10797"/>
    </row>
    <row r="10798" spans="1:1" ht="12.6" x14ac:dyDescent="0.25">
      <c r="A10798"/>
    </row>
    <row r="10799" spans="1:1" ht="12.6" x14ac:dyDescent="0.25">
      <c r="A10799"/>
    </row>
    <row r="10800" spans="1:1" ht="12.6" x14ac:dyDescent="0.25">
      <c r="A10800"/>
    </row>
    <row r="10801" spans="1:1" ht="12.6" x14ac:dyDescent="0.25">
      <c r="A10801"/>
    </row>
    <row r="10802" spans="1:1" ht="12.6" x14ac:dyDescent="0.25">
      <c r="A10802"/>
    </row>
    <row r="10803" spans="1:1" ht="12.6" x14ac:dyDescent="0.25">
      <c r="A10803"/>
    </row>
    <row r="10804" spans="1:1" ht="12.6" x14ac:dyDescent="0.25">
      <c r="A10804"/>
    </row>
    <row r="10805" spans="1:1" ht="12.6" x14ac:dyDescent="0.25">
      <c r="A10805"/>
    </row>
    <row r="10806" spans="1:1" ht="12.6" x14ac:dyDescent="0.25">
      <c r="A10806"/>
    </row>
    <row r="10807" spans="1:1" ht="12.6" x14ac:dyDescent="0.25">
      <c r="A10807"/>
    </row>
    <row r="10808" spans="1:1" ht="12.6" x14ac:dyDescent="0.25">
      <c r="A10808"/>
    </row>
    <row r="10809" spans="1:1" ht="12.6" x14ac:dyDescent="0.25">
      <c r="A10809"/>
    </row>
    <row r="10810" spans="1:1" ht="12.6" x14ac:dyDescent="0.25">
      <c r="A10810"/>
    </row>
    <row r="10811" spans="1:1" ht="12.6" x14ac:dyDescent="0.25">
      <c r="A10811"/>
    </row>
    <row r="10812" spans="1:1" ht="12.6" x14ac:dyDescent="0.25">
      <c r="A10812"/>
    </row>
    <row r="10813" spans="1:1" ht="12.6" x14ac:dyDescent="0.25">
      <c r="A10813"/>
    </row>
    <row r="10814" spans="1:1" ht="12.6" x14ac:dyDescent="0.25">
      <c r="A10814"/>
    </row>
    <row r="10815" spans="1:1" ht="12.6" x14ac:dyDescent="0.25">
      <c r="A10815"/>
    </row>
    <row r="10816" spans="1:1" ht="12.6" x14ac:dyDescent="0.25">
      <c r="A10816"/>
    </row>
    <row r="10817" spans="1:1" ht="12.6" x14ac:dyDescent="0.25">
      <c r="A10817"/>
    </row>
    <row r="10818" spans="1:1" ht="12.6" x14ac:dyDescent="0.25">
      <c r="A10818"/>
    </row>
    <row r="10819" spans="1:1" ht="12.6" x14ac:dyDescent="0.25">
      <c r="A10819"/>
    </row>
    <row r="10820" spans="1:1" ht="12.6" x14ac:dyDescent="0.25">
      <c r="A10820"/>
    </row>
    <row r="10821" spans="1:1" ht="12.6" x14ac:dyDescent="0.25">
      <c r="A10821"/>
    </row>
    <row r="10822" spans="1:1" ht="12.6" x14ac:dyDescent="0.25">
      <c r="A10822"/>
    </row>
    <row r="10823" spans="1:1" ht="12.6" x14ac:dyDescent="0.25">
      <c r="A10823"/>
    </row>
    <row r="10824" spans="1:1" ht="12.6" x14ac:dyDescent="0.25">
      <c r="A10824"/>
    </row>
    <row r="10825" spans="1:1" ht="12.6" x14ac:dyDescent="0.25">
      <c r="A10825"/>
    </row>
    <row r="10826" spans="1:1" ht="12.6" x14ac:dyDescent="0.25">
      <c r="A10826"/>
    </row>
    <row r="10827" spans="1:1" ht="12.6" x14ac:dyDescent="0.25">
      <c r="A10827"/>
    </row>
    <row r="10828" spans="1:1" ht="12.6" x14ac:dyDescent="0.25">
      <c r="A10828"/>
    </row>
    <row r="10829" spans="1:1" ht="12.6" x14ac:dyDescent="0.25">
      <c r="A10829"/>
    </row>
    <row r="10830" spans="1:1" ht="12.6" x14ac:dyDescent="0.25">
      <c r="A10830"/>
    </row>
    <row r="10831" spans="1:1" ht="12.6" x14ac:dyDescent="0.25">
      <c r="A10831"/>
    </row>
    <row r="10832" spans="1:1" ht="12.6" x14ac:dyDescent="0.25">
      <c r="A10832"/>
    </row>
    <row r="10833" spans="1:1" ht="12.6" x14ac:dyDescent="0.25">
      <c r="A10833"/>
    </row>
    <row r="10834" spans="1:1" ht="12.6" x14ac:dyDescent="0.25">
      <c r="A10834"/>
    </row>
    <row r="10835" spans="1:1" ht="12.6" x14ac:dyDescent="0.25">
      <c r="A10835"/>
    </row>
    <row r="10836" spans="1:1" ht="12.6" x14ac:dyDescent="0.25">
      <c r="A10836"/>
    </row>
    <row r="10837" spans="1:1" ht="12.6" x14ac:dyDescent="0.25">
      <c r="A10837"/>
    </row>
    <row r="10838" spans="1:1" ht="12.6" x14ac:dyDescent="0.25">
      <c r="A10838"/>
    </row>
    <row r="10839" spans="1:1" ht="12.6" x14ac:dyDescent="0.25">
      <c r="A10839"/>
    </row>
    <row r="10840" spans="1:1" ht="12.6" x14ac:dyDescent="0.25">
      <c r="A10840"/>
    </row>
    <row r="10841" spans="1:1" ht="12.6" x14ac:dyDescent="0.25">
      <c r="A10841"/>
    </row>
    <row r="10842" spans="1:1" ht="12.6" x14ac:dyDescent="0.25">
      <c r="A10842"/>
    </row>
    <row r="10843" spans="1:1" ht="12.6" x14ac:dyDescent="0.25">
      <c r="A10843"/>
    </row>
    <row r="10844" spans="1:1" ht="12.6" x14ac:dyDescent="0.25">
      <c r="A10844"/>
    </row>
    <row r="10845" spans="1:1" ht="12.6" x14ac:dyDescent="0.25">
      <c r="A10845"/>
    </row>
    <row r="10846" spans="1:1" ht="12.6" x14ac:dyDescent="0.25">
      <c r="A10846"/>
    </row>
    <row r="10847" spans="1:1" ht="12.6" x14ac:dyDescent="0.25">
      <c r="A10847"/>
    </row>
    <row r="10848" spans="1:1" ht="12.6" x14ac:dyDescent="0.25">
      <c r="A10848"/>
    </row>
    <row r="10849" spans="1:1" ht="12.6" x14ac:dyDescent="0.25">
      <c r="A10849"/>
    </row>
    <row r="10850" spans="1:1" ht="12.6" x14ac:dyDescent="0.25">
      <c r="A10850"/>
    </row>
    <row r="10851" spans="1:1" ht="12.6" x14ac:dyDescent="0.25">
      <c r="A10851"/>
    </row>
    <row r="10852" spans="1:1" ht="12.6" x14ac:dyDescent="0.25">
      <c r="A10852"/>
    </row>
    <row r="10853" spans="1:1" ht="12.6" x14ac:dyDescent="0.25">
      <c r="A10853"/>
    </row>
    <row r="10854" spans="1:1" ht="12.6" x14ac:dyDescent="0.25">
      <c r="A10854"/>
    </row>
    <row r="10855" spans="1:1" ht="12.6" x14ac:dyDescent="0.25">
      <c r="A10855"/>
    </row>
    <row r="10856" spans="1:1" ht="12.6" x14ac:dyDescent="0.25">
      <c r="A10856"/>
    </row>
    <row r="10857" spans="1:1" ht="12.6" x14ac:dyDescent="0.25">
      <c r="A10857"/>
    </row>
    <row r="10858" spans="1:1" ht="12.6" x14ac:dyDescent="0.25">
      <c r="A10858"/>
    </row>
    <row r="10859" spans="1:1" ht="12.6" x14ac:dyDescent="0.25">
      <c r="A10859"/>
    </row>
    <row r="10860" spans="1:1" ht="12.6" x14ac:dyDescent="0.25">
      <c r="A10860"/>
    </row>
    <row r="10861" spans="1:1" ht="12.6" x14ac:dyDescent="0.25">
      <c r="A10861"/>
    </row>
    <row r="10862" spans="1:1" ht="12.6" x14ac:dyDescent="0.25">
      <c r="A10862"/>
    </row>
    <row r="10863" spans="1:1" ht="12.6" x14ac:dyDescent="0.25">
      <c r="A10863"/>
    </row>
    <row r="10864" spans="1:1" ht="12.6" x14ac:dyDescent="0.25">
      <c r="A10864"/>
    </row>
    <row r="10865" spans="1:1" ht="12.6" x14ac:dyDescent="0.25">
      <c r="A10865"/>
    </row>
    <row r="10866" spans="1:1" ht="12.6" x14ac:dyDescent="0.25">
      <c r="A10866"/>
    </row>
    <row r="10867" spans="1:1" ht="12.6" x14ac:dyDescent="0.25">
      <c r="A10867"/>
    </row>
    <row r="10868" spans="1:1" ht="12.6" x14ac:dyDescent="0.25">
      <c r="A10868"/>
    </row>
    <row r="10869" spans="1:1" ht="12.6" x14ac:dyDescent="0.25">
      <c r="A10869"/>
    </row>
    <row r="10870" spans="1:1" ht="12.6" x14ac:dyDescent="0.25">
      <c r="A10870"/>
    </row>
    <row r="10871" spans="1:1" ht="12.6" x14ac:dyDescent="0.25">
      <c r="A10871"/>
    </row>
    <row r="10872" spans="1:1" ht="12.6" x14ac:dyDescent="0.25">
      <c r="A10872"/>
    </row>
    <row r="10873" spans="1:1" ht="12.6" x14ac:dyDescent="0.25">
      <c r="A10873"/>
    </row>
    <row r="10874" spans="1:1" ht="12.6" x14ac:dyDescent="0.25">
      <c r="A10874"/>
    </row>
    <row r="10875" spans="1:1" ht="12.6" x14ac:dyDescent="0.25">
      <c r="A10875"/>
    </row>
    <row r="10876" spans="1:1" ht="12.6" x14ac:dyDescent="0.25">
      <c r="A10876"/>
    </row>
    <row r="10877" spans="1:1" ht="12.6" x14ac:dyDescent="0.25">
      <c r="A10877"/>
    </row>
    <row r="10878" spans="1:1" ht="12.6" x14ac:dyDescent="0.25">
      <c r="A10878"/>
    </row>
    <row r="10879" spans="1:1" ht="12.6" x14ac:dyDescent="0.25">
      <c r="A10879"/>
    </row>
    <row r="10880" spans="1:1" ht="12.6" x14ac:dyDescent="0.25">
      <c r="A10880"/>
    </row>
    <row r="10881" spans="1:1" ht="12.6" x14ac:dyDescent="0.25">
      <c r="A10881"/>
    </row>
    <row r="10882" spans="1:1" ht="12.6" x14ac:dyDescent="0.25">
      <c r="A10882"/>
    </row>
    <row r="10883" spans="1:1" ht="12.6" x14ac:dyDescent="0.25">
      <c r="A10883"/>
    </row>
    <row r="10884" spans="1:1" ht="12.6" x14ac:dyDescent="0.25">
      <c r="A10884"/>
    </row>
    <row r="10885" spans="1:1" ht="12.6" x14ac:dyDescent="0.25">
      <c r="A10885"/>
    </row>
    <row r="10886" spans="1:1" ht="12.6" x14ac:dyDescent="0.25">
      <c r="A10886"/>
    </row>
    <row r="10887" spans="1:1" ht="12.6" x14ac:dyDescent="0.25">
      <c r="A10887"/>
    </row>
    <row r="10888" spans="1:1" ht="12.6" x14ac:dyDescent="0.25">
      <c r="A10888"/>
    </row>
    <row r="10889" spans="1:1" ht="12.6" x14ac:dyDescent="0.25">
      <c r="A10889"/>
    </row>
    <row r="10890" spans="1:1" ht="12.6" x14ac:dyDescent="0.25">
      <c r="A10890"/>
    </row>
    <row r="10891" spans="1:1" ht="12.6" x14ac:dyDescent="0.25">
      <c r="A10891"/>
    </row>
    <row r="10892" spans="1:1" ht="12.6" x14ac:dyDescent="0.25">
      <c r="A10892"/>
    </row>
    <row r="10893" spans="1:1" ht="12.6" x14ac:dyDescent="0.25">
      <c r="A10893"/>
    </row>
    <row r="10894" spans="1:1" ht="12.6" x14ac:dyDescent="0.25">
      <c r="A10894"/>
    </row>
    <row r="10895" spans="1:1" ht="12.6" x14ac:dyDescent="0.25">
      <c r="A10895"/>
    </row>
    <row r="10896" spans="1:1" ht="12.6" x14ac:dyDescent="0.25">
      <c r="A10896"/>
    </row>
    <row r="10897" spans="1:1" ht="12.6" x14ac:dyDescent="0.25">
      <c r="A10897"/>
    </row>
    <row r="10898" spans="1:1" ht="12.6" x14ac:dyDescent="0.25">
      <c r="A10898"/>
    </row>
    <row r="10899" spans="1:1" ht="12.6" x14ac:dyDescent="0.25">
      <c r="A10899"/>
    </row>
    <row r="10900" spans="1:1" ht="12.6" x14ac:dyDescent="0.25">
      <c r="A10900"/>
    </row>
    <row r="10901" spans="1:1" ht="12.6" x14ac:dyDescent="0.25">
      <c r="A10901"/>
    </row>
    <row r="10902" spans="1:1" ht="12.6" x14ac:dyDescent="0.25">
      <c r="A10902"/>
    </row>
    <row r="10903" spans="1:1" ht="12.6" x14ac:dyDescent="0.25">
      <c r="A10903"/>
    </row>
    <row r="10904" spans="1:1" ht="12.6" x14ac:dyDescent="0.25">
      <c r="A10904"/>
    </row>
    <row r="10905" spans="1:1" ht="12.6" x14ac:dyDescent="0.25">
      <c r="A10905"/>
    </row>
    <row r="10906" spans="1:1" ht="12.6" x14ac:dyDescent="0.25">
      <c r="A10906"/>
    </row>
    <row r="10907" spans="1:1" ht="12.6" x14ac:dyDescent="0.25">
      <c r="A10907"/>
    </row>
    <row r="10908" spans="1:1" ht="12.6" x14ac:dyDescent="0.25">
      <c r="A10908"/>
    </row>
    <row r="10909" spans="1:1" ht="12.6" x14ac:dyDescent="0.25">
      <c r="A10909"/>
    </row>
    <row r="10910" spans="1:1" ht="12.6" x14ac:dyDescent="0.25">
      <c r="A10910"/>
    </row>
    <row r="10911" spans="1:1" ht="12.6" x14ac:dyDescent="0.25">
      <c r="A10911"/>
    </row>
    <row r="10912" spans="1:1" ht="12.6" x14ac:dyDescent="0.25">
      <c r="A10912"/>
    </row>
    <row r="10913" spans="1:1" ht="12.6" x14ac:dyDescent="0.25">
      <c r="A10913"/>
    </row>
    <row r="10914" spans="1:1" ht="12.6" x14ac:dyDescent="0.25">
      <c r="A10914"/>
    </row>
    <row r="10915" spans="1:1" ht="12.6" x14ac:dyDescent="0.25">
      <c r="A10915"/>
    </row>
    <row r="10916" spans="1:1" ht="12.6" x14ac:dyDescent="0.25">
      <c r="A10916"/>
    </row>
    <row r="10917" spans="1:1" ht="12.6" x14ac:dyDescent="0.25">
      <c r="A10917"/>
    </row>
    <row r="10918" spans="1:1" ht="12.6" x14ac:dyDescent="0.25">
      <c r="A10918"/>
    </row>
    <row r="10919" spans="1:1" ht="12.6" x14ac:dyDescent="0.25">
      <c r="A10919"/>
    </row>
    <row r="10920" spans="1:1" ht="12.6" x14ac:dyDescent="0.25">
      <c r="A10920"/>
    </row>
    <row r="10921" spans="1:1" ht="12.6" x14ac:dyDescent="0.25">
      <c r="A10921"/>
    </row>
    <row r="10922" spans="1:1" ht="12.6" x14ac:dyDescent="0.25">
      <c r="A10922"/>
    </row>
    <row r="10923" spans="1:1" ht="12.6" x14ac:dyDescent="0.25">
      <c r="A10923"/>
    </row>
    <row r="10924" spans="1:1" ht="12.6" x14ac:dyDescent="0.25">
      <c r="A10924"/>
    </row>
    <row r="10925" spans="1:1" ht="12.6" x14ac:dyDescent="0.25">
      <c r="A10925"/>
    </row>
    <row r="10926" spans="1:1" ht="12.6" x14ac:dyDescent="0.25">
      <c r="A10926"/>
    </row>
    <row r="10927" spans="1:1" ht="12.6" x14ac:dyDescent="0.25">
      <c r="A10927"/>
    </row>
    <row r="10928" spans="1:1" ht="12.6" x14ac:dyDescent="0.25">
      <c r="A10928"/>
    </row>
    <row r="10929" spans="1:1" ht="12.6" x14ac:dyDescent="0.25">
      <c r="A10929"/>
    </row>
    <row r="10930" spans="1:1" ht="12.6" x14ac:dyDescent="0.25">
      <c r="A10930"/>
    </row>
    <row r="10931" spans="1:1" ht="12.6" x14ac:dyDescent="0.25">
      <c r="A10931"/>
    </row>
    <row r="10932" spans="1:1" ht="12.6" x14ac:dyDescent="0.25">
      <c r="A10932"/>
    </row>
    <row r="10933" spans="1:1" ht="12.6" x14ac:dyDescent="0.25">
      <c r="A10933"/>
    </row>
    <row r="10934" spans="1:1" ht="12.6" x14ac:dyDescent="0.25">
      <c r="A10934"/>
    </row>
    <row r="10935" spans="1:1" ht="12.6" x14ac:dyDescent="0.25">
      <c r="A10935"/>
    </row>
    <row r="10936" spans="1:1" ht="12.6" x14ac:dyDescent="0.25">
      <c r="A10936"/>
    </row>
    <row r="10937" spans="1:1" ht="12.6" x14ac:dyDescent="0.25">
      <c r="A10937"/>
    </row>
    <row r="10938" spans="1:1" ht="12.6" x14ac:dyDescent="0.25">
      <c r="A10938"/>
    </row>
    <row r="10939" spans="1:1" ht="12.6" x14ac:dyDescent="0.25">
      <c r="A10939"/>
    </row>
    <row r="10940" spans="1:1" ht="12.6" x14ac:dyDescent="0.25">
      <c r="A10940"/>
    </row>
    <row r="10941" spans="1:1" ht="12.6" x14ac:dyDescent="0.25">
      <c r="A10941"/>
    </row>
    <row r="10942" spans="1:1" ht="12.6" x14ac:dyDescent="0.25">
      <c r="A10942"/>
    </row>
    <row r="10943" spans="1:1" ht="12.6" x14ac:dyDescent="0.25">
      <c r="A10943"/>
    </row>
    <row r="10944" spans="1:1" ht="12.6" x14ac:dyDescent="0.25">
      <c r="A10944"/>
    </row>
    <row r="10945" spans="1:1" ht="12.6" x14ac:dyDescent="0.25">
      <c r="A10945"/>
    </row>
    <row r="10946" spans="1:1" ht="12.6" x14ac:dyDescent="0.25">
      <c r="A10946"/>
    </row>
    <row r="10947" spans="1:1" ht="12.6" x14ac:dyDescent="0.25">
      <c r="A10947"/>
    </row>
    <row r="10948" spans="1:1" ht="12.6" x14ac:dyDescent="0.25">
      <c r="A10948"/>
    </row>
    <row r="10949" spans="1:1" ht="12.6" x14ac:dyDescent="0.25">
      <c r="A10949"/>
    </row>
    <row r="10950" spans="1:1" ht="12.6" x14ac:dyDescent="0.25">
      <c r="A10950"/>
    </row>
    <row r="10951" spans="1:1" ht="12.6" x14ac:dyDescent="0.25">
      <c r="A10951"/>
    </row>
    <row r="10952" spans="1:1" ht="12.6" x14ac:dyDescent="0.25">
      <c r="A10952"/>
    </row>
    <row r="10953" spans="1:1" ht="12.6" x14ac:dyDescent="0.25">
      <c r="A10953"/>
    </row>
    <row r="10954" spans="1:1" ht="12.6" x14ac:dyDescent="0.25">
      <c r="A10954"/>
    </row>
    <row r="10955" spans="1:1" ht="12.6" x14ac:dyDescent="0.25">
      <c r="A10955"/>
    </row>
    <row r="10956" spans="1:1" ht="12.6" x14ac:dyDescent="0.25">
      <c r="A10956"/>
    </row>
    <row r="10957" spans="1:1" ht="12.6" x14ac:dyDescent="0.25">
      <c r="A10957"/>
    </row>
    <row r="10958" spans="1:1" ht="12.6" x14ac:dyDescent="0.25">
      <c r="A10958"/>
    </row>
    <row r="10959" spans="1:1" ht="12.6" x14ac:dyDescent="0.25">
      <c r="A10959"/>
    </row>
    <row r="10960" spans="1:1" ht="12.6" x14ac:dyDescent="0.25">
      <c r="A10960"/>
    </row>
    <row r="10961" spans="1:1" ht="12.6" x14ac:dyDescent="0.25">
      <c r="A10961"/>
    </row>
    <row r="10962" spans="1:1" ht="12.6" x14ac:dyDescent="0.25">
      <c r="A10962"/>
    </row>
    <row r="10963" spans="1:1" ht="12.6" x14ac:dyDescent="0.25">
      <c r="A10963"/>
    </row>
    <row r="10964" spans="1:1" ht="12.6" x14ac:dyDescent="0.25">
      <c r="A10964"/>
    </row>
    <row r="10965" spans="1:1" ht="12.6" x14ac:dyDescent="0.25">
      <c r="A10965"/>
    </row>
    <row r="10966" spans="1:1" ht="12.6" x14ac:dyDescent="0.25">
      <c r="A10966"/>
    </row>
    <row r="10967" spans="1:1" ht="12.6" x14ac:dyDescent="0.25">
      <c r="A10967"/>
    </row>
    <row r="10968" spans="1:1" ht="12.6" x14ac:dyDescent="0.25">
      <c r="A10968"/>
    </row>
    <row r="10969" spans="1:1" ht="12.6" x14ac:dyDescent="0.25">
      <c r="A10969"/>
    </row>
    <row r="10970" spans="1:1" ht="12.6" x14ac:dyDescent="0.25">
      <c r="A10970"/>
    </row>
    <row r="10971" spans="1:1" ht="12.6" x14ac:dyDescent="0.25">
      <c r="A10971"/>
    </row>
    <row r="10972" spans="1:1" ht="12.6" x14ac:dyDescent="0.25">
      <c r="A10972"/>
    </row>
    <row r="10973" spans="1:1" ht="12.6" x14ac:dyDescent="0.25">
      <c r="A10973"/>
    </row>
    <row r="10974" spans="1:1" ht="12.6" x14ac:dyDescent="0.25">
      <c r="A10974"/>
    </row>
    <row r="10975" spans="1:1" ht="12.6" x14ac:dyDescent="0.25">
      <c r="A10975"/>
    </row>
    <row r="10976" spans="1:1" ht="12.6" x14ac:dyDescent="0.25">
      <c r="A10976"/>
    </row>
    <row r="10977" spans="1:1" ht="12.6" x14ac:dyDescent="0.25">
      <c r="A10977"/>
    </row>
    <row r="10978" spans="1:1" ht="12.6" x14ac:dyDescent="0.25">
      <c r="A10978"/>
    </row>
    <row r="10979" spans="1:1" ht="12.6" x14ac:dyDescent="0.25">
      <c r="A10979"/>
    </row>
    <row r="10980" spans="1:1" ht="12.6" x14ac:dyDescent="0.25">
      <c r="A10980"/>
    </row>
    <row r="10981" spans="1:1" ht="12.6" x14ac:dyDescent="0.25">
      <c r="A10981"/>
    </row>
    <row r="10982" spans="1:1" ht="12.6" x14ac:dyDescent="0.25">
      <c r="A10982"/>
    </row>
    <row r="10983" spans="1:1" ht="12.6" x14ac:dyDescent="0.25">
      <c r="A10983"/>
    </row>
    <row r="10984" spans="1:1" ht="12.6" x14ac:dyDescent="0.25">
      <c r="A10984"/>
    </row>
    <row r="10985" spans="1:1" ht="12.6" x14ac:dyDescent="0.25">
      <c r="A10985"/>
    </row>
    <row r="10986" spans="1:1" ht="12.6" x14ac:dyDescent="0.25">
      <c r="A10986"/>
    </row>
    <row r="10987" spans="1:1" ht="12.6" x14ac:dyDescent="0.25">
      <c r="A10987"/>
    </row>
    <row r="10988" spans="1:1" ht="12.6" x14ac:dyDescent="0.25">
      <c r="A10988"/>
    </row>
    <row r="10989" spans="1:1" ht="12.6" x14ac:dyDescent="0.25">
      <c r="A10989"/>
    </row>
    <row r="10990" spans="1:1" ht="12.6" x14ac:dyDescent="0.25">
      <c r="A10990"/>
    </row>
    <row r="10991" spans="1:1" ht="12.6" x14ac:dyDescent="0.25">
      <c r="A10991"/>
    </row>
    <row r="10992" spans="1:1" ht="12.6" x14ac:dyDescent="0.25">
      <c r="A10992"/>
    </row>
    <row r="10993" spans="1:1" ht="12.6" x14ac:dyDescent="0.25">
      <c r="A10993"/>
    </row>
    <row r="10994" spans="1:1" ht="12.6" x14ac:dyDescent="0.25">
      <c r="A10994"/>
    </row>
    <row r="10995" spans="1:1" ht="12.6" x14ac:dyDescent="0.25">
      <c r="A10995"/>
    </row>
    <row r="10996" spans="1:1" ht="12.6" x14ac:dyDescent="0.25">
      <c r="A10996"/>
    </row>
    <row r="10997" spans="1:1" ht="12.6" x14ac:dyDescent="0.25">
      <c r="A10997"/>
    </row>
    <row r="10998" spans="1:1" ht="12.6" x14ac:dyDescent="0.25">
      <c r="A10998"/>
    </row>
    <row r="10999" spans="1:1" ht="12.6" x14ac:dyDescent="0.25">
      <c r="A10999"/>
    </row>
    <row r="11000" spans="1:1" ht="12.6" x14ac:dyDescent="0.25">
      <c r="A11000"/>
    </row>
    <row r="11001" spans="1:1" ht="12.6" x14ac:dyDescent="0.25">
      <c r="A11001"/>
    </row>
    <row r="11002" spans="1:1" ht="12.6" x14ac:dyDescent="0.25">
      <c r="A11002"/>
    </row>
    <row r="11003" spans="1:1" ht="12.6" x14ac:dyDescent="0.25">
      <c r="A11003"/>
    </row>
    <row r="11004" spans="1:1" ht="12.6" x14ac:dyDescent="0.25">
      <c r="A11004"/>
    </row>
    <row r="11005" spans="1:1" ht="12.6" x14ac:dyDescent="0.25">
      <c r="A11005"/>
    </row>
    <row r="11006" spans="1:1" ht="12.6" x14ac:dyDescent="0.25">
      <c r="A11006"/>
    </row>
    <row r="11007" spans="1:1" ht="12.6" x14ac:dyDescent="0.25">
      <c r="A11007"/>
    </row>
    <row r="11008" spans="1:1" ht="12.6" x14ac:dyDescent="0.25">
      <c r="A11008"/>
    </row>
    <row r="11009" spans="1:1" ht="12.6" x14ac:dyDescent="0.25">
      <c r="A11009"/>
    </row>
    <row r="11010" spans="1:1" ht="12.6" x14ac:dyDescent="0.25">
      <c r="A11010"/>
    </row>
    <row r="11011" spans="1:1" ht="12.6" x14ac:dyDescent="0.25">
      <c r="A11011"/>
    </row>
    <row r="11012" spans="1:1" ht="12.6" x14ac:dyDescent="0.25">
      <c r="A11012"/>
    </row>
    <row r="11013" spans="1:1" ht="12.6" x14ac:dyDescent="0.25">
      <c r="A11013"/>
    </row>
    <row r="11014" spans="1:1" ht="12.6" x14ac:dyDescent="0.25">
      <c r="A11014"/>
    </row>
    <row r="11015" spans="1:1" ht="12.6" x14ac:dyDescent="0.25">
      <c r="A11015"/>
    </row>
    <row r="11016" spans="1:1" ht="12.6" x14ac:dyDescent="0.25">
      <c r="A11016"/>
    </row>
    <row r="11017" spans="1:1" ht="12.6" x14ac:dyDescent="0.25">
      <c r="A11017"/>
    </row>
    <row r="11018" spans="1:1" ht="12.6" x14ac:dyDescent="0.25">
      <c r="A11018"/>
    </row>
    <row r="11019" spans="1:1" ht="12.6" x14ac:dyDescent="0.25">
      <c r="A11019"/>
    </row>
    <row r="11020" spans="1:1" ht="12.6" x14ac:dyDescent="0.25">
      <c r="A11020"/>
    </row>
    <row r="11021" spans="1:1" ht="12.6" x14ac:dyDescent="0.25">
      <c r="A11021"/>
    </row>
    <row r="11022" spans="1:1" ht="12.6" x14ac:dyDescent="0.25">
      <c r="A11022"/>
    </row>
    <row r="11023" spans="1:1" ht="12.6" x14ac:dyDescent="0.25">
      <c r="A11023"/>
    </row>
    <row r="11024" spans="1:1" ht="12.6" x14ac:dyDescent="0.25">
      <c r="A11024"/>
    </row>
    <row r="11025" spans="1:1" ht="12.6" x14ac:dyDescent="0.25">
      <c r="A11025"/>
    </row>
    <row r="11026" spans="1:1" ht="12.6" x14ac:dyDescent="0.25">
      <c r="A11026"/>
    </row>
    <row r="11027" spans="1:1" ht="12.6" x14ac:dyDescent="0.25">
      <c r="A11027"/>
    </row>
    <row r="11028" spans="1:1" ht="12.6" x14ac:dyDescent="0.25">
      <c r="A11028"/>
    </row>
    <row r="11029" spans="1:1" ht="12.6" x14ac:dyDescent="0.25">
      <c r="A11029"/>
    </row>
    <row r="11030" spans="1:1" ht="12.6" x14ac:dyDescent="0.25">
      <c r="A11030"/>
    </row>
    <row r="11031" spans="1:1" ht="12.6" x14ac:dyDescent="0.25">
      <c r="A11031"/>
    </row>
    <row r="11032" spans="1:1" ht="12.6" x14ac:dyDescent="0.25">
      <c r="A11032"/>
    </row>
    <row r="11033" spans="1:1" ht="12.6" x14ac:dyDescent="0.25">
      <c r="A11033"/>
    </row>
    <row r="11034" spans="1:1" ht="12.6" x14ac:dyDescent="0.25">
      <c r="A11034"/>
    </row>
    <row r="11035" spans="1:1" ht="12.6" x14ac:dyDescent="0.25">
      <c r="A11035"/>
    </row>
    <row r="11036" spans="1:1" ht="12.6" x14ac:dyDescent="0.25">
      <c r="A11036"/>
    </row>
    <row r="11037" spans="1:1" ht="12.6" x14ac:dyDescent="0.25">
      <c r="A11037"/>
    </row>
    <row r="11038" spans="1:1" ht="12.6" x14ac:dyDescent="0.25">
      <c r="A11038"/>
    </row>
    <row r="11039" spans="1:1" ht="12.6" x14ac:dyDescent="0.25">
      <c r="A11039"/>
    </row>
    <row r="11040" spans="1:1" ht="12.6" x14ac:dyDescent="0.25">
      <c r="A11040"/>
    </row>
    <row r="11041" spans="1:1" ht="12.6" x14ac:dyDescent="0.25">
      <c r="A11041"/>
    </row>
    <row r="11042" spans="1:1" ht="12.6" x14ac:dyDescent="0.25">
      <c r="A11042"/>
    </row>
    <row r="11043" spans="1:1" ht="12.6" x14ac:dyDescent="0.25">
      <c r="A11043"/>
    </row>
    <row r="11044" spans="1:1" ht="12.6" x14ac:dyDescent="0.25">
      <c r="A11044"/>
    </row>
    <row r="11045" spans="1:1" ht="12.6" x14ac:dyDescent="0.25">
      <c r="A11045"/>
    </row>
    <row r="11046" spans="1:1" ht="12.6" x14ac:dyDescent="0.25">
      <c r="A11046"/>
    </row>
    <row r="11047" spans="1:1" ht="12.6" x14ac:dyDescent="0.25">
      <c r="A11047"/>
    </row>
    <row r="11048" spans="1:1" ht="12.6" x14ac:dyDescent="0.25">
      <c r="A11048"/>
    </row>
    <row r="11049" spans="1:1" ht="12.6" x14ac:dyDescent="0.25">
      <c r="A11049"/>
    </row>
    <row r="11050" spans="1:1" ht="12.6" x14ac:dyDescent="0.25">
      <c r="A11050"/>
    </row>
    <row r="11051" spans="1:1" ht="12.6" x14ac:dyDescent="0.25">
      <c r="A11051"/>
    </row>
    <row r="11052" spans="1:1" ht="12.6" x14ac:dyDescent="0.25">
      <c r="A11052"/>
    </row>
    <row r="11053" spans="1:1" ht="12.6" x14ac:dyDescent="0.25">
      <c r="A11053"/>
    </row>
    <row r="11054" spans="1:1" ht="12.6" x14ac:dyDescent="0.25">
      <c r="A11054"/>
    </row>
    <row r="11055" spans="1:1" ht="12.6" x14ac:dyDescent="0.25">
      <c r="A11055"/>
    </row>
    <row r="11056" spans="1:1" ht="12.6" x14ac:dyDescent="0.25">
      <c r="A11056"/>
    </row>
    <row r="11057" spans="1:1" ht="12.6" x14ac:dyDescent="0.25">
      <c r="A11057"/>
    </row>
    <row r="11058" spans="1:1" ht="12.6" x14ac:dyDescent="0.25">
      <c r="A11058"/>
    </row>
    <row r="11059" spans="1:1" ht="12.6" x14ac:dyDescent="0.25">
      <c r="A11059"/>
    </row>
    <row r="11060" spans="1:1" ht="12.6" x14ac:dyDescent="0.25">
      <c r="A11060"/>
    </row>
    <row r="11061" spans="1:1" ht="12.6" x14ac:dyDescent="0.25">
      <c r="A11061"/>
    </row>
    <row r="11062" spans="1:1" ht="12.6" x14ac:dyDescent="0.25">
      <c r="A11062"/>
    </row>
    <row r="11063" spans="1:1" ht="12.6" x14ac:dyDescent="0.25">
      <c r="A11063"/>
    </row>
    <row r="11064" spans="1:1" ht="12.6" x14ac:dyDescent="0.25">
      <c r="A11064"/>
    </row>
    <row r="11065" spans="1:1" ht="12.6" x14ac:dyDescent="0.25">
      <c r="A11065"/>
    </row>
    <row r="11066" spans="1:1" ht="12.6" x14ac:dyDescent="0.25">
      <c r="A11066"/>
    </row>
    <row r="11067" spans="1:1" ht="12.6" x14ac:dyDescent="0.25">
      <c r="A11067"/>
    </row>
    <row r="11068" spans="1:1" ht="12.6" x14ac:dyDescent="0.25">
      <c r="A11068"/>
    </row>
    <row r="11069" spans="1:1" ht="12.6" x14ac:dyDescent="0.25">
      <c r="A11069"/>
    </row>
    <row r="11070" spans="1:1" ht="12.6" x14ac:dyDescent="0.25">
      <c r="A11070"/>
    </row>
    <row r="11071" spans="1:1" ht="12.6" x14ac:dyDescent="0.25">
      <c r="A11071"/>
    </row>
    <row r="11072" spans="1:1" ht="12.6" x14ac:dyDescent="0.25">
      <c r="A11072"/>
    </row>
    <row r="11073" spans="1:1" ht="12.6" x14ac:dyDescent="0.25">
      <c r="A11073"/>
    </row>
    <row r="11074" spans="1:1" ht="12.6" x14ac:dyDescent="0.25">
      <c r="A11074"/>
    </row>
    <row r="11075" spans="1:1" ht="12.6" x14ac:dyDescent="0.25">
      <c r="A11075"/>
    </row>
    <row r="11076" spans="1:1" ht="12.6" x14ac:dyDescent="0.25">
      <c r="A11076"/>
    </row>
    <row r="11077" spans="1:1" ht="12.6" x14ac:dyDescent="0.25">
      <c r="A11077"/>
    </row>
    <row r="11078" spans="1:1" ht="12.6" x14ac:dyDescent="0.25">
      <c r="A11078"/>
    </row>
    <row r="11079" spans="1:1" ht="12.6" x14ac:dyDescent="0.25">
      <c r="A11079"/>
    </row>
    <row r="11080" spans="1:1" ht="12.6" x14ac:dyDescent="0.25">
      <c r="A11080"/>
    </row>
    <row r="11081" spans="1:1" ht="12.6" x14ac:dyDescent="0.25">
      <c r="A11081"/>
    </row>
    <row r="11082" spans="1:1" ht="12.6" x14ac:dyDescent="0.25">
      <c r="A11082"/>
    </row>
    <row r="11083" spans="1:1" ht="12.6" x14ac:dyDescent="0.25">
      <c r="A11083"/>
    </row>
    <row r="11084" spans="1:1" ht="12.6" x14ac:dyDescent="0.25">
      <c r="A11084"/>
    </row>
    <row r="11085" spans="1:1" ht="12.6" x14ac:dyDescent="0.25">
      <c r="A11085"/>
    </row>
    <row r="11086" spans="1:1" ht="12.6" x14ac:dyDescent="0.25">
      <c r="A11086"/>
    </row>
    <row r="11087" spans="1:1" ht="12.6" x14ac:dyDescent="0.25">
      <c r="A11087"/>
    </row>
    <row r="11088" spans="1:1" ht="12.6" x14ac:dyDescent="0.25">
      <c r="A11088"/>
    </row>
    <row r="11089" spans="1:1" ht="12.6" x14ac:dyDescent="0.25">
      <c r="A11089"/>
    </row>
    <row r="11090" spans="1:1" ht="12.6" x14ac:dyDescent="0.25">
      <c r="A11090"/>
    </row>
    <row r="11091" spans="1:1" ht="12.6" x14ac:dyDescent="0.25">
      <c r="A11091"/>
    </row>
    <row r="11092" spans="1:1" ht="12.6" x14ac:dyDescent="0.25">
      <c r="A11092"/>
    </row>
    <row r="11093" spans="1:1" ht="12.6" x14ac:dyDescent="0.25">
      <c r="A11093"/>
    </row>
    <row r="11094" spans="1:1" ht="12.6" x14ac:dyDescent="0.25">
      <c r="A11094"/>
    </row>
    <row r="11095" spans="1:1" ht="12.6" x14ac:dyDescent="0.25">
      <c r="A11095"/>
    </row>
    <row r="11096" spans="1:1" ht="12.6" x14ac:dyDescent="0.25">
      <c r="A11096"/>
    </row>
    <row r="11097" spans="1:1" ht="12.6" x14ac:dyDescent="0.25">
      <c r="A11097"/>
    </row>
    <row r="11098" spans="1:1" ht="12.6" x14ac:dyDescent="0.25">
      <c r="A11098"/>
    </row>
    <row r="11099" spans="1:1" ht="12.6" x14ac:dyDescent="0.25">
      <c r="A11099"/>
    </row>
    <row r="11100" spans="1:1" ht="12.6" x14ac:dyDescent="0.25">
      <c r="A11100"/>
    </row>
    <row r="11101" spans="1:1" ht="12.6" x14ac:dyDescent="0.25">
      <c r="A11101"/>
    </row>
    <row r="11102" spans="1:1" ht="12.6" x14ac:dyDescent="0.25">
      <c r="A11102"/>
    </row>
    <row r="11103" spans="1:1" ht="12.6" x14ac:dyDescent="0.25">
      <c r="A11103"/>
    </row>
    <row r="11104" spans="1:1" ht="12.6" x14ac:dyDescent="0.25">
      <c r="A11104"/>
    </row>
    <row r="11105" spans="1:1" ht="12.6" x14ac:dyDescent="0.25">
      <c r="A11105"/>
    </row>
    <row r="11106" spans="1:1" ht="12.6" x14ac:dyDescent="0.25">
      <c r="A11106"/>
    </row>
    <row r="11107" spans="1:1" ht="12.6" x14ac:dyDescent="0.25">
      <c r="A11107"/>
    </row>
    <row r="11108" spans="1:1" ht="12.6" x14ac:dyDescent="0.25">
      <c r="A11108"/>
    </row>
    <row r="11109" spans="1:1" ht="12.6" x14ac:dyDescent="0.25">
      <c r="A11109"/>
    </row>
    <row r="11110" spans="1:1" ht="12.6" x14ac:dyDescent="0.25">
      <c r="A11110"/>
    </row>
    <row r="11111" spans="1:1" ht="12.6" x14ac:dyDescent="0.25">
      <c r="A11111"/>
    </row>
    <row r="11112" spans="1:1" ht="12.6" x14ac:dyDescent="0.25">
      <c r="A11112"/>
    </row>
    <row r="11113" spans="1:1" ht="12.6" x14ac:dyDescent="0.25">
      <c r="A11113"/>
    </row>
    <row r="11114" spans="1:1" ht="12.6" x14ac:dyDescent="0.25">
      <c r="A11114"/>
    </row>
    <row r="11115" spans="1:1" ht="12.6" x14ac:dyDescent="0.25">
      <c r="A11115"/>
    </row>
    <row r="11116" spans="1:1" ht="12.6" x14ac:dyDescent="0.25">
      <c r="A11116"/>
    </row>
    <row r="11117" spans="1:1" ht="12.6" x14ac:dyDescent="0.25">
      <c r="A11117"/>
    </row>
    <row r="11118" spans="1:1" ht="12.6" x14ac:dyDescent="0.25">
      <c r="A11118"/>
    </row>
    <row r="11119" spans="1:1" ht="12.6" x14ac:dyDescent="0.25">
      <c r="A11119"/>
    </row>
    <row r="11120" spans="1:1" ht="12.6" x14ac:dyDescent="0.25">
      <c r="A11120"/>
    </row>
    <row r="11121" spans="1:1" ht="12.6" x14ac:dyDescent="0.25">
      <c r="A11121"/>
    </row>
    <row r="11122" spans="1:1" ht="12.6" x14ac:dyDescent="0.25">
      <c r="A11122"/>
    </row>
    <row r="11123" spans="1:1" ht="12.6" x14ac:dyDescent="0.25">
      <c r="A11123"/>
    </row>
    <row r="11124" spans="1:1" ht="12.6" x14ac:dyDescent="0.25">
      <c r="A11124"/>
    </row>
    <row r="11125" spans="1:1" ht="12.6" x14ac:dyDescent="0.25">
      <c r="A11125"/>
    </row>
    <row r="11126" spans="1:1" ht="12.6" x14ac:dyDescent="0.25">
      <c r="A11126"/>
    </row>
    <row r="11127" spans="1:1" ht="12.6" x14ac:dyDescent="0.25">
      <c r="A11127"/>
    </row>
    <row r="11128" spans="1:1" ht="12.6" x14ac:dyDescent="0.25">
      <c r="A11128"/>
    </row>
    <row r="11129" spans="1:1" ht="12.6" x14ac:dyDescent="0.25">
      <c r="A11129"/>
    </row>
    <row r="11130" spans="1:1" ht="12.6" x14ac:dyDescent="0.25">
      <c r="A11130"/>
    </row>
    <row r="11131" spans="1:1" ht="12.6" x14ac:dyDescent="0.25">
      <c r="A11131"/>
    </row>
    <row r="11132" spans="1:1" ht="12.6" x14ac:dyDescent="0.25">
      <c r="A11132"/>
    </row>
    <row r="11133" spans="1:1" ht="12.6" x14ac:dyDescent="0.25">
      <c r="A11133"/>
    </row>
    <row r="11134" spans="1:1" ht="12.6" x14ac:dyDescent="0.25">
      <c r="A11134"/>
    </row>
    <row r="11135" spans="1:1" ht="12.6" x14ac:dyDescent="0.25">
      <c r="A11135"/>
    </row>
    <row r="11136" spans="1:1" ht="12.6" x14ac:dyDescent="0.25">
      <c r="A11136"/>
    </row>
    <row r="11137" spans="1:1" ht="12.6" x14ac:dyDescent="0.25">
      <c r="A11137"/>
    </row>
    <row r="11138" spans="1:1" ht="12.6" x14ac:dyDescent="0.25">
      <c r="A11138"/>
    </row>
    <row r="11139" spans="1:1" ht="12.6" x14ac:dyDescent="0.25">
      <c r="A11139"/>
    </row>
    <row r="11140" spans="1:1" ht="12.6" x14ac:dyDescent="0.25">
      <c r="A11140"/>
    </row>
    <row r="11141" spans="1:1" ht="12.6" x14ac:dyDescent="0.25">
      <c r="A11141"/>
    </row>
    <row r="11142" spans="1:1" ht="12.6" x14ac:dyDescent="0.25">
      <c r="A11142"/>
    </row>
    <row r="11143" spans="1:1" ht="12.6" x14ac:dyDescent="0.25">
      <c r="A11143"/>
    </row>
    <row r="11144" spans="1:1" ht="12.6" x14ac:dyDescent="0.25">
      <c r="A11144"/>
    </row>
    <row r="11145" spans="1:1" ht="12.6" x14ac:dyDescent="0.25">
      <c r="A11145"/>
    </row>
    <row r="11146" spans="1:1" ht="12.6" x14ac:dyDescent="0.25">
      <c r="A11146"/>
    </row>
    <row r="11147" spans="1:1" ht="12.6" x14ac:dyDescent="0.25">
      <c r="A11147"/>
    </row>
    <row r="11148" spans="1:1" ht="12.6" x14ac:dyDescent="0.25">
      <c r="A11148"/>
    </row>
    <row r="11149" spans="1:1" ht="12.6" x14ac:dyDescent="0.25">
      <c r="A11149"/>
    </row>
    <row r="11150" spans="1:1" ht="12.6" x14ac:dyDescent="0.25">
      <c r="A11150"/>
    </row>
    <row r="11151" spans="1:1" ht="12.6" x14ac:dyDescent="0.25">
      <c r="A11151"/>
    </row>
    <row r="11152" spans="1:1" ht="12.6" x14ac:dyDescent="0.25">
      <c r="A11152"/>
    </row>
    <row r="11153" spans="1:1" ht="12.6" x14ac:dyDescent="0.25">
      <c r="A11153"/>
    </row>
    <row r="11154" spans="1:1" ht="12.6" x14ac:dyDescent="0.25">
      <c r="A11154"/>
    </row>
    <row r="11155" spans="1:1" ht="12.6" x14ac:dyDescent="0.25">
      <c r="A11155"/>
    </row>
    <row r="11156" spans="1:1" ht="12.6" x14ac:dyDescent="0.25">
      <c r="A11156"/>
    </row>
    <row r="11157" spans="1:1" ht="12.6" x14ac:dyDescent="0.25">
      <c r="A11157"/>
    </row>
    <row r="11158" spans="1:1" ht="12.6" x14ac:dyDescent="0.25">
      <c r="A11158"/>
    </row>
    <row r="11159" spans="1:1" ht="12.6" x14ac:dyDescent="0.25">
      <c r="A11159"/>
    </row>
    <row r="11160" spans="1:1" ht="12.6" x14ac:dyDescent="0.25">
      <c r="A11160"/>
    </row>
    <row r="11161" spans="1:1" ht="12.6" x14ac:dyDescent="0.25">
      <c r="A11161"/>
    </row>
    <row r="11162" spans="1:1" ht="12.6" x14ac:dyDescent="0.25">
      <c r="A11162"/>
    </row>
    <row r="11163" spans="1:1" ht="12.6" x14ac:dyDescent="0.25">
      <c r="A11163"/>
    </row>
    <row r="11164" spans="1:1" ht="12.6" x14ac:dyDescent="0.25">
      <c r="A11164"/>
    </row>
    <row r="11165" spans="1:1" ht="12.6" x14ac:dyDescent="0.25">
      <c r="A11165"/>
    </row>
    <row r="11166" spans="1:1" ht="12.6" x14ac:dyDescent="0.25">
      <c r="A11166"/>
    </row>
    <row r="11167" spans="1:1" ht="12.6" x14ac:dyDescent="0.25">
      <c r="A11167"/>
    </row>
    <row r="11168" spans="1:1" ht="12.6" x14ac:dyDescent="0.25">
      <c r="A11168"/>
    </row>
    <row r="11169" spans="1:1" ht="12.6" x14ac:dyDescent="0.25">
      <c r="A11169"/>
    </row>
    <row r="11170" spans="1:1" ht="12.6" x14ac:dyDescent="0.25">
      <c r="A11170"/>
    </row>
    <row r="11171" spans="1:1" ht="12.6" x14ac:dyDescent="0.25">
      <c r="A11171"/>
    </row>
    <row r="11172" spans="1:1" ht="12.6" x14ac:dyDescent="0.25">
      <c r="A11172"/>
    </row>
    <row r="11173" spans="1:1" ht="12.6" x14ac:dyDescent="0.25">
      <c r="A11173"/>
    </row>
    <row r="11174" spans="1:1" ht="12.6" x14ac:dyDescent="0.25">
      <c r="A11174"/>
    </row>
    <row r="11175" spans="1:1" ht="12.6" x14ac:dyDescent="0.25">
      <c r="A11175"/>
    </row>
    <row r="11176" spans="1:1" ht="12.6" x14ac:dyDescent="0.25">
      <c r="A11176"/>
    </row>
    <row r="11177" spans="1:1" ht="12.6" x14ac:dyDescent="0.25">
      <c r="A11177"/>
    </row>
    <row r="11178" spans="1:1" ht="12.6" x14ac:dyDescent="0.25">
      <c r="A11178"/>
    </row>
    <row r="11179" spans="1:1" ht="12.6" x14ac:dyDescent="0.25">
      <c r="A11179"/>
    </row>
    <row r="11180" spans="1:1" ht="12.6" x14ac:dyDescent="0.25">
      <c r="A11180"/>
    </row>
    <row r="11181" spans="1:1" ht="12.6" x14ac:dyDescent="0.25">
      <c r="A11181"/>
    </row>
    <row r="11182" spans="1:1" ht="12.6" x14ac:dyDescent="0.25">
      <c r="A11182"/>
    </row>
    <row r="11183" spans="1:1" ht="12.6" x14ac:dyDescent="0.25">
      <c r="A11183"/>
    </row>
    <row r="11184" spans="1:1" ht="12.6" x14ac:dyDescent="0.25">
      <c r="A11184"/>
    </row>
    <row r="11185" spans="1:1" ht="12.6" x14ac:dyDescent="0.25">
      <c r="A11185"/>
    </row>
    <row r="11186" spans="1:1" ht="12.6" x14ac:dyDescent="0.25">
      <c r="A11186"/>
    </row>
    <row r="11187" spans="1:1" ht="12.6" x14ac:dyDescent="0.25">
      <c r="A11187"/>
    </row>
    <row r="11188" spans="1:1" ht="12.6" x14ac:dyDescent="0.25">
      <c r="A11188"/>
    </row>
    <row r="11189" spans="1:1" ht="12.6" x14ac:dyDescent="0.25">
      <c r="A11189"/>
    </row>
    <row r="11190" spans="1:1" ht="12.6" x14ac:dyDescent="0.25">
      <c r="A11190"/>
    </row>
    <row r="11191" spans="1:1" ht="12.6" x14ac:dyDescent="0.25">
      <c r="A11191"/>
    </row>
    <row r="11192" spans="1:1" ht="12.6" x14ac:dyDescent="0.25">
      <c r="A11192"/>
    </row>
    <row r="11193" spans="1:1" ht="12.6" x14ac:dyDescent="0.25">
      <c r="A11193"/>
    </row>
    <row r="11194" spans="1:1" ht="12.6" x14ac:dyDescent="0.25">
      <c r="A11194"/>
    </row>
    <row r="11195" spans="1:1" ht="12.6" x14ac:dyDescent="0.25">
      <c r="A11195"/>
    </row>
    <row r="11196" spans="1:1" ht="12.6" x14ac:dyDescent="0.25">
      <c r="A11196"/>
    </row>
    <row r="11197" spans="1:1" ht="12.6" x14ac:dyDescent="0.25">
      <c r="A11197"/>
    </row>
    <row r="11198" spans="1:1" ht="12.6" x14ac:dyDescent="0.25">
      <c r="A11198"/>
    </row>
    <row r="11199" spans="1:1" ht="12.6" x14ac:dyDescent="0.25">
      <c r="A11199"/>
    </row>
    <row r="11200" spans="1:1" ht="12.6" x14ac:dyDescent="0.25">
      <c r="A11200"/>
    </row>
    <row r="11201" spans="1:1" ht="12.6" x14ac:dyDescent="0.25">
      <c r="A11201"/>
    </row>
    <row r="11202" spans="1:1" ht="12.6" x14ac:dyDescent="0.25">
      <c r="A11202"/>
    </row>
    <row r="11203" spans="1:1" ht="12.6" x14ac:dyDescent="0.25">
      <c r="A11203"/>
    </row>
    <row r="11204" spans="1:1" ht="12.6" x14ac:dyDescent="0.25">
      <c r="A11204"/>
    </row>
    <row r="11205" spans="1:1" ht="12.6" x14ac:dyDescent="0.25">
      <c r="A11205"/>
    </row>
    <row r="11206" spans="1:1" ht="12.6" x14ac:dyDescent="0.25">
      <c r="A11206"/>
    </row>
    <row r="11207" spans="1:1" ht="12.6" x14ac:dyDescent="0.25">
      <c r="A11207"/>
    </row>
    <row r="11208" spans="1:1" ht="12.6" x14ac:dyDescent="0.25">
      <c r="A11208"/>
    </row>
    <row r="11209" spans="1:1" ht="12.6" x14ac:dyDescent="0.25">
      <c r="A11209"/>
    </row>
    <row r="11210" spans="1:1" ht="12.6" x14ac:dyDescent="0.25">
      <c r="A11210"/>
    </row>
    <row r="11211" spans="1:1" ht="12.6" x14ac:dyDescent="0.25">
      <c r="A11211"/>
    </row>
    <row r="11212" spans="1:1" ht="12.6" x14ac:dyDescent="0.25">
      <c r="A11212"/>
    </row>
    <row r="11213" spans="1:1" ht="12.6" x14ac:dyDescent="0.25">
      <c r="A11213"/>
    </row>
    <row r="11214" spans="1:1" ht="12.6" x14ac:dyDescent="0.25">
      <c r="A11214"/>
    </row>
    <row r="11215" spans="1:1" ht="12.6" x14ac:dyDescent="0.25">
      <c r="A11215"/>
    </row>
    <row r="11216" spans="1:1" ht="12.6" x14ac:dyDescent="0.25">
      <c r="A11216"/>
    </row>
    <row r="11217" spans="1:1" ht="12.6" x14ac:dyDescent="0.25">
      <c r="A11217"/>
    </row>
    <row r="11218" spans="1:1" ht="12.6" x14ac:dyDescent="0.25">
      <c r="A11218"/>
    </row>
    <row r="11219" spans="1:1" ht="12.6" x14ac:dyDescent="0.25">
      <c r="A11219"/>
    </row>
    <row r="11220" spans="1:1" ht="12.6" x14ac:dyDescent="0.25">
      <c r="A11220"/>
    </row>
    <row r="11221" spans="1:1" ht="12.6" x14ac:dyDescent="0.25">
      <c r="A11221"/>
    </row>
    <row r="11222" spans="1:1" ht="12.6" x14ac:dyDescent="0.25">
      <c r="A11222"/>
    </row>
    <row r="11223" spans="1:1" ht="12.6" x14ac:dyDescent="0.25">
      <c r="A11223"/>
    </row>
    <row r="11224" spans="1:1" ht="12.6" x14ac:dyDescent="0.25">
      <c r="A11224"/>
    </row>
    <row r="11225" spans="1:1" ht="12.6" x14ac:dyDescent="0.25">
      <c r="A11225"/>
    </row>
    <row r="11226" spans="1:1" ht="12.6" x14ac:dyDescent="0.25">
      <c r="A11226"/>
    </row>
    <row r="11227" spans="1:1" ht="12.6" x14ac:dyDescent="0.25">
      <c r="A11227"/>
    </row>
    <row r="11228" spans="1:1" ht="12.6" x14ac:dyDescent="0.25">
      <c r="A11228"/>
    </row>
    <row r="11229" spans="1:1" ht="12.6" x14ac:dyDescent="0.25">
      <c r="A11229"/>
    </row>
    <row r="11230" spans="1:1" ht="12.6" x14ac:dyDescent="0.25">
      <c r="A11230"/>
    </row>
    <row r="11231" spans="1:1" ht="12.6" x14ac:dyDescent="0.25">
      <c r="A11231"/>
    </row>
    <row r="11232" spans="1:1" ht="12.6" x14ac:dyDescent="0.25">
      <c r="A11232"/>
    </row>
    <row r="11233" spans="1:1" ht="12.6" x14ac:dyDescent="0.25">
      <c r="A11233"/>
    </row>
    <row r="11234" spans="1:1" ht="12.6" x14ac:dyDescent="0.25">
      <c r="A11234"/>
    </row>
    <row r="11235" spans="1:1" ht="12.6" x14ac:dyDescent="0.25">
      <c r="A11235"/>
    </row>
    <row r="11236" spans="1:1" ht="12.6" x14ac:dyDescent="0.25">
      <c r="A11236"/>
    </row>
    <row r="11237" spans="1:1" ht="12.6" x14ac:dyDescent="0.25">
      <c r="A11237"/>
    </row>
    <row r="11238" spans="1:1" ht="12.6" x14ac:dyDescent="0.25">
      <c r="A11238"/>
    </row>
    <row r="11239" spans="1:1" ht="12.6" x14ac:dyDescent="0.25">
      <c r="A11239"/>
    </row>
    <row r="11240" spans="1:1" ht="12.6" x14ac:dyDescent="0.25">
      <c r="A11240"/>
    </row>
    <row r="11241" spans="1:1" ht="12.6" x14ac:dyDescent="0.25">
      <c r="A11241"/>
    </row>
    <row r="11242" spans="1:1" ht="12.6" x14ac:dyDescent="0.25">
      <c r="A11242"/>
    </row>
    <row r="11243" spans="1:1" ht="12.6" x14ac:dyDescent="0.25">
      <c r="A11243"/>
    </row>
    <row r="11244" spans="1:1" ht="12.6" x14ac:dyDescent="0.25">
      <c r="A11244"/>
    </row>
    <row r="11245" spans="1:1" ht="12.6" x14ac:dyDescent="0.25">
      <c r="A11245"/>
    </row>
    <row r="11246" spans="1:1" ht="12.6" x14ac:dyDescent="0.25">
      <c r="A11246"/>
    </row>
    <row r="11247" spans="1:1" ht="12.6" x14ac:dyDescent="0.25">
      <c r="A11247"/>
    </row>
    <row r="11248" spans="1:1" ht="12.6" x14ac:dyDescent="0.25">
      <c r="A11248"/>
    </row>
    <row r="11249" spans="1:1" ht="12.6" x14ac:dyDescent="0.25">
      <c r="A11249"/>
    </row>
    <row r="11250" spans="1:1" ht="12.6" x14ac:dyDescent="0.25">
      <c r="A11250"/>
    </row>
    <row r="11251" spans="1:1" ht="12.6" x14ac:dyDescent="0.25">
      <c r="A11251"/>
    </row>
    <row r="11252" spans="1:1" ht="12.6" x14ac:dyDescent="0.25">
      <c r="A11252"/>
    </row>
    <row r="11253" spans="1:1" ht="12.6" x14ac:dyDescent="0.25">
      <c r="A11253"/>
    </row>
    <row r="11254" spans="1:1" ht="12.6" x14ac:dyDescent="0.25">
      <c r="A11254"/>
    </row>
    <row r="11255" spans="1:1" ht="12.6" x14ac:dyDescent="0.25">
      <c r="A11255"/>
    </row>
    <row r="11256" spans="1:1" ht="12.6" x14ac:dyDescent="0.25">
      <c r="A11256"/>
    </row>
    <row r="11257" spans="1:1" ht="12.6" x14ac:dyDescent="0.25">
      <c r="A11257"/>
    </row>
    <row r="11258" spans="1:1" ht="12.6" x14ac:dyDescent="0.25">
      <c r="A11258"/>
    </row>
    <row r="11259" spans="1:1" ht="12.6" x14ac:dyDescent="0.25">
      <c r="A11259"/>
    </row>
    <row r="11260" spans="1:1" ht="12.6" x14ac:dyDescent="0.25">
      <c r="A11260"/>
    </row>
    <row r="11261" spans="1:1" ht="12.6" x14ac:dyDescent="0.25">
      <c r="A11261"/>
    </row>
    <row r="11262" spans="1:1" ht="12.6" x14ac:dyDescent="0.25">
      <c r="A11262"/>
    </row>
    <row r="11263" spans="1:1" ht="12.6" x14ac:dyDescent="0.25">
      <c r="A11263"/>
    </row>
    <row r="11264" spans="1:1" ht="12.6" x14ac:dyDescent="0.25">
      <c r="A11264"/>
    </row>
    <row r="11265" spans="1:1" ht="12.6" x14ac:dyDescent="0.25">
      <c r="A11265"/>
    </row>
    <row r="11266" spans="1:1" ht="12.6" x14ac:dyDescent="0.25">
      <c r="A11266"/>
    </row>
    <row r="11267" spans="1:1" ht="12.6" x14ac:dyDescent="0.25">
      <c r="A11267"/>
    </row>
    <row r="11268" spans="1:1" ht="12.6" x14ac:dyDescent="0.25">
      <c r="A11268"/>
    </row>
    <row r="11269" spans="1:1" ht="12.6" x14ac:dyDescent="0.25">
      <c r="A11269"/>
    </row>
    <row r="11270" spans="1:1" ht="12.6" x14ac:dyDescent="0.25">
      <c r="A11270"/>
    </row>
    <row r="11271" spans="1:1" ht="12.6" x14ac:dyDescent="0.25">
      <c r="A11271"/>
    </row>
    <row r="11272" spans="1:1" ht="12.6" x14ac:dyDescent="0.25">
      <c r="A11272"/>
    </row>
    <row r="11273" spans="1:1" ht="12.6" x14ac:dyDescent="0.25">
      <c r="A11273"/>
    </row>
    <row r="11274" spans="1:1" ht="12.6" x14ac:dyDescent="0.25">
      <c r="A11274"/>
    </row>
    <row r="11275" spans="1:1" ht="12.6" x14ac:dyDescent="0.25">
      <c r="A11275"/>
    </row>
    <row r="11276" spans="1:1" ht="12.6" x14ac:dyDescent="0.25">
      <c r="A11276"/>
    </row>
    <row r="11277" spans="1:1" ht="12.6" x14ac:dyDescent="0.25">
      <c r="A11277"/>
    </row>
    <row r="11278" spans="1:1" ht="12.6" x14ac:dyDescent="0.25">
      <c r="A11278"/>
    </row>
    <row r="11279" spans="1:1" ht="12.6" x14ac:dyDescent="0.25">
      <c r="A11279"/>
    </row>
    <row r="11280" spans="1:1" ht="12.6" x14ac:dyDescent="0.25">
      <c r="A11280"/>
    </row>
    <row r="11281" spans="1:1" ht="12.6" x14ac:dyDescent="0.25">
      <c r="A11281"/>
    </row>
    <row r="11282" spans="1:1" ht="12.6" x14ac:dyDescent="0.25">
      <c r="A11282"/>
    </row>
    <row r="11283" spans="1:1" ht="12.6" x14ac:dyDescent="0.25">
      <c r="A11283"/>
    </row>
    <row r="11284" spans="1:1" ht="12.6" x14ac:dyDescent="0.25">
      <c r="A11284"/>
    </row>
    <row r="11285" spans="1:1" ht="12.6" x14ac:dyDescent="0.25">
      <c r="A11285"/>
    </row>
    <row r="11286" spans="1:1" ht="12.6" x14ac:dyDescent="0.25">
      <c r="A11286"/>
    </row>
    <row r="11287" spans="1:1" ht="12.6" x14ac:dyDescent="0.25">
      <c r="A11287"/>
    </row>
    <row r="11288" spans="1:1" ht="12.6" x14ac:dyDescent="0.25">
      <c r="A11288"/>
    </row>
    <row r="11289" spans="1:1" ht="12.6" x14ac:dyDescent="0.25">
      <c r="A11289"/>
    </row>
    <row r="11290" spans="1:1" ht="12.6" x14ac:dyDescent="0.25">
      <c r="A11290"/>
    </row>
    <row r="11291" spans="1:1" ht="12.6" x14ac:dyDescent="0.25">
      <c r="A11291"/>
    </row>
    <row r="11292" spans="1:1" ht="12.6" x14ac:dyDescent="0.25">
      <c r="A11292"/>
    </row>
    <row r="11293" spans="1:1" ht="12.6" x14ac:dyDescent="0.25">
      <c r="A11293"/>
    </row>
    <row r="11294" spans="1:1" ht="12.6" x14ac:dyDescent="0.25">
      <c r="A11294"/>
    </row>
    <row r="11295" spans="1:1" ht="12.6" x14ac:dyDescent="0.25">
      <c r="A11295"/>
    </row>
    <row r="11296" spans="1:1" ht="12.6" x14ac:dyDescent="0.25">
      <c r="A11296"/>
    </row>
    <row r="11297" spans="1:1" ht="12.6" x14ac:dyDescent="0.25">
      <c r="A11297"/>
    </row>
    <row r="11298" spans="1:1" ht="12.6" x14ac:dyDescent="0.25">
      <c r="A11298"/>
    </row>
    <row r="11299" spans="1:1" ht="12.6" x14ac:dyDescent="0.25">
      <c r="A11299"/>
    </row>
    <row r="11300" spans="1:1" ht="12.6" x14ac:dyDescent="0.25">
      <c r="A11300"/>
    </row>
    <row r="11301" spans="1:1" ht="12.6" x14ac:dyDescent="0.25">
      <c r="A11301"/>
    </row>
    <row r="11302" spans="1:1" ht="12.6" x14ac:dyDescent="0.25">
      <c r="A11302"/>
    </row>
    <row r="11303" spans="1:1" ht="12.6" x14ac:dyDescent="0.25">
      <c r="A11303"/>
    </row>
    <row r="11304" spans="1:1" ht="12.6" x14ac:dyDescent="0.25">
      <c r="A11304"/>
    </row>
    <row r="11305" spans="1:1" ht="12.6" x14ac:dyDescent="0.25">
      <c r="A11305"/>
    </row>
    <row r="11306" spans="1:1" ht="12.6" x14ac:dyDescent="0.25">
      <c r="A11306"/>
    </row>
    <row r="11307" spans="1:1" ht="12.6" x14ac:dyDescent="0.25">
      <c r="A11307"/>
    </row>
    <row r="11308" spans="1:1" ht="12.6" x14ac:dyDescent="0.25">
      <c r="A11308"/>
    </row>
    <row r="11309" spans="1:1" ht="12.6" x14ac:dyDescent="0.25">
      <c r="A11309"/>
    </row>
    <row r="11310" spans="1:1" ht="12.6" x14ac:dyDescent="0.25">
      <c r="A11310"/>
    </row>
    <row r="11311" spans="1:1" ht="12.6" x14ac:dyDescent="0.25">
      <c r="A11311"/>
    </row>
    <row r="11312" spans="1:1" ht="12.6" x14ac:dyDescent="0.25">
      <c r="A11312"/>
    </row>
    <row r="11313" spans="1:1" ht="12.6" x14ac:dyDescent="0.25">
      <c r="A11313"/>
    </row>
    <row r="11314" spans="1:1" ht="12.6" x14ac:dyDescent="0.25">
      <c r="A11314"/>
    </row>
    <row r="11315" spans="1:1" ht="12.6" x14ac:dyDescent="0.25">
      <c r="A11315"/>
    </row>
    <row r="11316" spans="1:1" ht="12.6" x14ac:dyDescent="0.25">
      <c r="A11316"/>
    </row>
    <row r="11317" spans="1:1" ht="12.6" x14ac:dyDescent="0.25">
      <c r="A11317"/>
    </row>
    <row r="11318" spans="1:1" ht="12.6" x14ac:dyDescent="0.25">
      <c r="A11318"/>
    </row>
    <row r="11319" spans="1:1" ht="12.6" x14ac:dyDescent="0.25">
      <c r="A11319"/>
    </row>
    <row r="11320" spans="1:1" ht="12.6" x14ac:dyDescent="0.25">
      <c r="A11320"/>
    </row>
    <row r="11321" spans="1:1" ht="12.6" x14ac:dyDescent="0.25">
      <c r="A11321"/>
    </row>
    <row r="11322" spans="1:1" ht="12.6" x14ac:dyDescent="0.25">
      <c r="A11322"/>
    </row>
    <row r="11323" spans="1:1" ht="12.6" x14ac:dyDescent="0.25">
      <c r="A11323"/>
    </row>
    <row r="11324" spans="1:1" ht="12.6" x14ac:dyDescent="0.25">
      <c r="A11324"/>
    </row>
    <row r="11325" spans="1:1" ht="12.6" x14ac:dyDescent="0.25">
      <c r="A11325"/>
    </row>
    <row r="11326" spans="1:1" ht="12.6" x14ac:dyDescent="0.25">
      <c r="A11326"/>
    </row>
    <row r="11327" spans="1:1" ht="12.6" x14ac:dyDescent="0.25">
      <c r="A11327"/>
    </row>
    <row r="11328" spans="1:1" ht="12.6" x14ac:dyDescent="0.25">
      <c r="A11328"/>
    </row>
    <row r="11329" spans="1:1" ht="12.6" x14ac:dyDescent="0.25">
      <c r="A11329"/>
    </row>
    <row r="11330" spans="1:1" ht="12.6" x14ac:dyDescent="0.25">
      <c r="A11330"/>
    </row>
    <row r="11331" spans="1:1" ht="12.6" x14ac:dyDescent="0.25">
      <c r="A11331"/>
    </row>
    <row r="11332" spans="1:1" ht="12.6" x14ac:dyDescent="0.25">
      <c r="A11332"/>
    </row>
    <row r="11333" spans="1:1" ht="12.6" x14ac:dyDescent="0.25">
      <c r="A11333"/>
    </row>
    <row r="11334" spans="1:1" ht="12.6" x14ac:dyDescent="0.25">
      <c r="A11334"/>
    </row>
    <row r="11335" spans="1:1" ht="12.6" x14ac:dyDescent="0.25">
      <c r="A11335"/>
    </row>
    <row r="11336" spans="1:1" ht="12.6" x14ac:dyDescent="0.25">
      <c r="A11336"/>
    </row>
    <row r="11337" spans="1:1" ht="12.6" x14ac:dyDescent="0.25">
      <c r="A11337"/>
    </row>
    <row r="11338" spans="1:1" ht="12.6" x14ac:dyDescent="0.25">
      <c r="A11338"/>
    </row>
    <row r="11339" spans="1:1" ht="12.6" x14ac:dyDescent="0.25">
      <c r="A11339"/>
    </row>
    <row r="11340" spans="1:1" ht="12.6" x14ac:dyDescent="0.25">
      <c r="A11340"/>
    </row>
    <row r="11341" spans="1:1" ht="12.6" x14ac:dyDescent="0.25">
      <c r="A11341"/>
    </row>
    <row r="11342" spans="1:1" ht="12.6" x14ac:dyDescent="0.25">
      <c r="A11342"/>
    </row>
    <row r="11343" spans="1:1" ht="12.6" x14ac:dyDescent="0.25">
      <c r="A11343"/>
    </row>
    <row r="11344" spans="1:1" ht="12.6" x14ac:dyDescent="0.25">
      <c r="A11344"/>
    </row>
    <row r="11345" spans="1:1" ht="12.6" x14ac:dyDescent="0.25">
      <c r="A11345"/>
    </row>
    <row r="11346" spans="1:1" ht="12.6" x14ac:dyDescent="0.25">
      <c r="A11346"/>
    </row>
    <row r="11347" spans="1:1" ht="12.6" x14ac:dyDescent="0.25">
      <c r="A11347"/>
    </row>
    <row r="11348" spans="1:1" ht="12.6" x14ac:dyDescent="0.25">
      <c r="A11348"/>
    </row>
    <row r="11349" spans="1:1" ht="12.6" x14ac:dyDescent="0.25">
      <c r="A11349"/>
    </row>
    <row r="11350" spans="1:1" ht="12.6" x14ac:dyDescent="0.25">
      <c r="A11350"/>
    </row>
    <row r="11351" spans="1:1" ht="12.6" x14ac:dyDescent="0.25">
      <c r="A11351"/>
    </row>
    <row r="11352" spans="1:1" ht="12.6" x14ac:dyDescent="0.25">
      <c r="A11352"/>
    </row>
    <row r="11353" spans="1:1" ht="12.6" x14ac:dyDescent="0.25">
      <c r="A11353"/>
    </row>
    <row r="11354" spans="1:1" ht="12.6" x14ac:dyDescent="0.25">
      <c r="A11354"/>
    </row>
    <row r="11355" spans="1:1" ht="12.6" x14ac:dyDescent="0.25">
      <c r="A11355"/>
    </row>
    <row r="11356" spans="1:1" ht="12.6" x14ac:dyDescent="0.25">
      <c r="A11356"/>
    </row>
    <row r="11357" spans="1:1" ht="12.6" x14ac:dyDescent="0.25">
      <c r="A11357"/>
    </row>
    <row r="11358" spans="1:1" ht="12.6" x14ac:dyDescent="0.25">
      <c r="A11358"/>
    </row>
    <row r="11359" spans="1:1" ht="12.6" x14ac:dyDescent="0.25">
      <c r="A11359"/>
    </row>
    <row r="11360" spans="1:1" ht="12.6" x14ac:dyDescent="0.25">
      <c r="A11360"/>
    </row>
    <row r="11361" spans="1:1" ht="12.6" x14ac:dyDescent="0.25">
      <c r="A11361"/>
    </row>
    <row r="11362" spans="1:1" ht="12.6" x14ac:dyDescent="0.25">
      <c r="A11362"/>
    </row>
    <row r="11363" spans="1:1" ht="12.6" x14ac:dyDescent="0.25">
      <c r="A11363"/>
    </row>
    <row r="11364" spans="1:1" ht="12.6" x14ac:dyDescent="0.25">
      <c r="A11364"/>
    </row>
    <row r="11365" spans="1:1" ht="12.6" x14ac:dyDescent="0.25">
      <c r="A11365"/>
    </row>
    <row r="11366" spans="1:1" ht="12.6" x14ac:dyDescent="0.25">
      <c r="A11366"/>
    </row>
    <row r="11367" spans="1:1" ht="12.6" x14ac:dyDescent="0.25">
      <c r="A11367"/>
    </row>
    <row r="11368" spans="1:1" ht="12.6" x14ac:dyDescent="0.25">
      <c r="A11368"/>
    </row>
    <row r="11369" spans="1:1" ht="12.6" x14ac:dyDescent="0.25">
      <c r="A11369"/>
    </row>
    <row r="11370" spans="1:1" ht="12.6" x14ac:dyDescent="0.25">
      <c r="A11370"/>
    </row>
    <row r="11371" spans="1:1" ht="12.6" x14ac:dyDescent="0.25">
      <c r="A11371"/>
    </row>
    <row r="11372" spans="1:1" ht="12.6" x14ac:dyDescent="0.25">
      <c r="A11372"/>
    </row>
    <row r="11373" spans="1:1" ht="12.6" x14ac:dyDescent="0.25">
      <c r="A11373"/>
    </row>
    <row r="11374" spans="1:1" ht="12.6" x14ac:dyDescent="0.25">
      <c r="A11374"/>
    </row>
    <row r="11375" spans="1:1" ht="12.6" x14ac:dyDescent="0.25">
      <c r="A11375"/>
    </row>
    <row r="11376" spans="1:1" ht="12.6" x14ac:dyDescent="0.25">
      <c r="A11376"/>
    </row>
    <row r="11377" spans="1:1" ht="12.6" x14ac:dyDescent="0.25">
      <c r="A11377"/>
    </row>
    <row r="11378" spans="1:1" ht="12.6" x14ac:dyDescent="0.25">
      <c r="A11378"/>
    </row>
    <row r="11379" spans="1:1" ht="12.6" x14ac:dyDescent="0.25">
      <c r="A11379"/>
    </row>
    <row r="11380" spans="1:1" ht="12.6" x14ac:dyDescent="0.25">
      <c r="A11380"/>
    </row>
    <row r="11381" spans="1:1" ht="12.6" x14ac:dyDescent="0.25">
      <c r="A11381"/>
    </row>
    <row r="11382" spans="1:1" ht="12.6" x14ac:dyDescent="0.25">
      <c r="A11382"/>
    </row>
    <row r="11383" spans="1:1" ht="12.6" x14ac:dyDescent="0.25">
      <c r="A11383"/>
    </row>
    <row r="11384" spans="1:1" ht="12.6" x14ac:dyDescent="0.25">
      <c r="A11384"/>
    </row>
    <row r="11385" spans="1:1" ht="12.6" x14ac:dyDescent="0.25">
      <c r="A11385"/>
    </row>
    <row r="11386" spans="1:1" ht="12.6" x14ac:dyDescent="0.25">
      <c r="A11386"/>
    </row>
    <row r="11387" spans="1:1" ht="12.6" x14ac:dyDescent="0.25">
      <c r="A11387"/>
    </row>
    <row r="11388" spans="1:1" ht="12.6" x14ac:dyDescent="0.25">
      <c r="A11388"/>
    </row>
    <row r="11389" spans="1:1" ht="12.6" x14ac:dyDescent="0.25">
      <c r="A11389"/>
    </row>
    <row r="11390" spans="1:1" ht="12.6" x14ac:dyDescent="0.25">
      <c r="A11390"/>
    </row>
    <row r="11391" spans="1:1" ht="12.6" x14ac:dyDescent="0.25">
      <c r="A11391"/>
    </row>
    <row r="11392" spans="1:1" ht="12.6" x14ac:dyDescent="0.25">
      <c r="A11392"/>
    </row>
    <row r="11393" spans="1:1" ht="12.6" x14ac:dyDescent="0.25">
      <c r="A11393"/>
    </row>
    <row r="11394" spans="1:1" ht="12.6" x14ac:dyDescent="0.25">
      <c r="A11394"/>
    </row>
    <row r="11395" spans="1:1" ht="12.6" x14ac:dyDescent="0.25">
      <c r="A11395"/>
    </row>
    <row r="11396" spans="1:1" ht="12.6" x14ac:dyDescent="0.25">
      <c r="A11396"/>
    </row>
    <row r="11397" spans="1:1" ht="12.6" x14ac:dyDescent="0.25">
      <c r="A11397"/>
    </row>
    <row r="11398" spans="1:1" ht="12.6" x14ac:dyDescent="0.25">
      <c r="A11398"/>
    </row>
    <row r="11399" spans="1:1" ht="12.6" x14ac:dyDescent="0.25">
      <c r="A11399"/>
    </row>
    <row r="11400" spans="1:1" ht="12.6" x14ac:dyDescent="0.25">
      <c r="A11400"/>
    </row>
    <row r="11401" spans="1:1" ht="12.6" x14ac:dyDescent="0.25">
      <c r="A11401"/>
    </row>
    <row r="11402" spans="1:1" ht="12.6" x14ac:dyDescent="0.25">
      <c r="A11402"/>
    </row>
    <row r="11403" spans="1:1" ht="12.6" x14ac:dyDescent="0.25">
      <c r="A11403"/>
    </row>
    <row r="11404" spans="1:1" ht="12.6" x14ac:dyDescent="0.25">
      <c r="A11404"/>
    </row>
    <row r="11405" spans="1:1" ht="12.6" x14ac:dyDescent="0.25">
      <c r="A11405"/>
    </row>
    <row r="11406" spans="1:1" ht="12.6" x14ac:dyDescent="0.25">
      <c r="A11406"/>
    </row>
    <row r="11407" spans="1:1" ht="12.6" x14ac:dyDescent="0.25">
      <c r="A11407"/>
    </row>
    <row r="11408" spans="1:1" ht="12.6" x14ac:dyDescent="0.25">
      <c r="A11408"/>
    </row>
    <row r="11409" spans="1:1" ht="12.6" x14ac:dyDescent="0.25">
      <c r="A11409"/>
    </row>
    <row r="11410" spans="1:1" ht="12.6" x14ac:dyDescent="0.25">
      <c r="A11410"/>
    </row>
    <row r="11411" spans="1:1" ht="12.6" x14ac:dyDescent="0.25">
      <c r="A11411"/>
    </row>
    <row r="11412" spans="1:1" ht="12.6" x14ac:dyDescent="0.25">
      <c r="A11412"/>
    </row>
    <row r="11413" spans="1:1" ht="12.6" x14ac:dyDescent="0.25">
      <c r="A11413"/>
    </row>
    <row r="11414" spans="1:1" ht="12.6" x14ac:dyDescent="0.25">
      <c r="A11414"/>
    </row>
    <row r="11415" spans="1:1" ht="12.6" x14ac:dyDescent="0.25">
      <c r="A11415"/>
    </row>
    <row r="11416" spans="1:1" ht="12.6" x14ac:dyDescent="0.25">
      <c r="A11416"/>
    </row>
    <row r="11417" spans="1:1" ht="12.6" x14ac:dyDescent="0.25">
      <c r="A11417"/>
    </row>
    <row r="11418" spans="1:1" ht="12.6" x14ac:dyDescent="0.25">
      <c r="A11418"/>
    </row>
    <row r="11419" spans="1:1" ht="12.6" x14ac:dyDescent="0.25">
      <c r="A11419"/>
    </row>
    <row r="11420" spans="1:1" ht="12.6" x14ac:dyDescent="0.25">
      <c r="A11420"/>
    </row>
    <row r="11421" spans="1:1" ht="12.6" x14ac:dyDescent="0.25">
      <c r="A11421"/>
    </row>
    <row r="11422" spans="1:1" ht="12.6" x14ac:dyDescent="0.25">
      <c r="A11422"/>
    </row>
    <row r="11423" spans="1:1" ht="12.6" x14ac:dyDescent="0.25">
      <c r="A11423"/>
    </row>
    <row r="11424" spans="1:1" ht="12.6" x14ac:dyDescent="0.25">
      <c r="A11424"/>
    </row>
    <row r="11425" spans="1:1" ht="12.6" x14ac:dyDescent="0.25">
      <c r="A11425"/>
    </row>
    <row r="11426" spans="1:1" ht="12.6" x14ac:dyDescent="0.25">
      <c r="A11426"/>
    </row>
    <row r="11427" spans="1:1" ht="12.6" x14ac:dyDescent="0.25">
      <c r="A11427"/>
    </row>
    <row r="11428" spans="1:1" ht="12.6" x14ac:dyDescent="0.25">
      <c r="A11428"/>
    </row>
    <row r="11429" spans="1:1" ht="12.6" x14ac:dyDescent="0.25">
      <c r="A11429"/>
    </row>
    <row r="11430" spans="1:1" ht="12.6" x14ac:dyDescent="0.25">
      <c r="A11430"/>
    </row>
    <row r="11431" spans="1:1" ht="12.6" x14ac:dyDescent="0.25">
      <c r="A11431"/>
    </row>
    <row r="11432" spans="1:1" ht="12.6" x14ac:dyDescent="0.25">
      <c r="A11432"/>
    </row>
    <row r="11433" spans="1:1" ht="12.6" x14ac:dyDescent="0.25">
      <c r="A11433"/>
    </row>
    <row r="11434" spans="1:1" ht="12.6" x14ac:dyDescent="0.25">
      <c r="A11434"/>
    </row>
    <row r="11435" spans="1:1" ht="12.6" x14ac:dyDescent="0.25">
      <c r="A11435"/>
    </row>
    <row r="11436" spans="1:1" ht="12.6" x14ac:dyDescent="0.25">
      <c r="A11436"/>
    </row>
    <row r="11437" spans="1:1" ht="12.6" x14ac:dyDescent="0.25">
      <c r="A11437"/>
    </row>
    <row r="11438" spans="1:1" ht="12.6" x14ac:dyDescent="0.25">
      <c r="A11438"/>
    </row>
    <row r="11439" spans="1:1" ht="12.6" x14ac:dyDescent="0.25">
      <c r="A11439"/>
    </row>
    <row r="11440" spans="1:1" ht="12.6" x14ac:dyDescent="0.25">
      <c r="A11440"/>
    </row>
    <row r="11441" spans="1:1" ht="12.6" x14ac:dyDescent="0.25">
      <c r="A11441"/>
    </row>
    <row r="11442" spans="1:1" ht="12.6" x14ac:dyDescent="0.25">
      <c r="A11442"/>
    </row>
    <row r="11443" spans="1:1" ht="12.6" x14ac:dyDescent="0.25">
      <c r="A11443"/>
    </row>
    <row r="11444" spans="1:1" ht="12.6" x14ac:dyDescent="0.25">
      <c r="A11444"/>
    </row>
    <row r="11445" spans="1:1" ht="12.6" x14ac:dyDescent="0.25">
      <c r="A11445"/>
    </row>
    <row r="11446" spans="1:1" ht="12.6" x14ac:dyDescent="0.25">
      <c r="A11446"/>
    </row>
    <row r="11447" spans="1:1" ht="12.6" x14ac:dyDescent="0.25">
      <c r="A11447"/>
    </row>
    <row r="11448" spans="1:1" ht="12.6" x14ac:dyDescent="0.25">
      <c r="A11448"/>
    </row>
    <row r="11449" spans="1:1" ht="12.6" x14ac:dyDescent="0.25">
      <c r="A11449"/>
    </row>
    <row r="11450" spans="1:1" ht="12.6" x14ac:dyDescent="0.25">
      <c r="A11450"/>
    </row>
    <row r="11451" spans="1:1" ht="12.6" x14ac:dyDescent="0.25">
      <c r="A11451"/>
    </row>
    <row r="11452" spans="1:1" ht="12.6" x14ac:dyDescent="0.25">
      <c r="A11452"/>
    </row>
    <row r="11453" spans="1:1" ht="12.6" x14ac:dyDescent="0.25">
      <c r="A11453"/>
    </row>
    <row r="11454" spans="1:1" ht="12.6" x14ac:dyDescent="0.25">
      <c r="A11454"/>
    </row>
    <row r="11455" spans="1:1" ht="12.6" x14ac:dyDescent="0.25">
      <c r="A11455"/>
    </row>
    <row r="11456" spans="1:1" ht="12.6" x14ac:dyDescent="0.25">
      <c r="A11456"/>
    </row>
    <row r="11457" spans="1:1" ht="12.6" x14ac:dyDescent="0.25">
      <c r="A11457"/>
    </row>
    <row r="11458" spans="1:1" ht="12.6" x14ac:dyDescent="0.25">
      <c r="A11458"/>
    </row>
    <row r="11459" spans="1:1" ht="12.6" x14ac:dyDescent="0.25">
      <c r="A11459"/>
    </row>
    <row r="11460" spans="1:1" ht="12.6" x14ac:dyDescent="0.25">
      <c r="A11460"/>
    </row>
    <row r="11461" spans="1:1" ht="12.6" x14ac:dyDescent="0.25">
      <c r="A11461"/>
    </row>
    <row r="11462" spans="1:1" ht="12.6" x14ac:dyDescent="0.25">
      <c r="A11462"/>
    </row>
    <row r="11463" spans="1:1" ht="12.6" x14ac:dyDescent="0.25">
      <c r="A11463"/>
    </row>
    <row r="11464" spans="1:1" ht="12.6" x14ac:dyDescent="0.25">
      <c r="A11464"/>
    </row>
    <row r="11465" spans="1:1" ht="12.6" x14ac:dyDescent="0.25">
      <c r="A11465"/>
    </row>
    <row r="11466" spans="1:1" ht="12.6" x14ac:dyDescent="0.25">
      <c r="A11466"/>
    </row>
    <row r="11467" spans="1:1" ht="12.6" x14ac:dyDescent="0.25">
      <c r="A11467"/>
    </row>
    <row r="11468" spans="1:1" ht="12.6" x14ac:dyDescent="0.25">
      <c r="A11468"/>
    </row>
    <row r="11469" spans="1:1" ht="12.6" x14ac:dyDescent="0.25">
      <c r="A11469"/>
    </row>
    <row r="11470" spans="1:1" ht="12.6" x14ac:dyDescent="0.25">
      <c r="A11470"/>
    </row>
    <row r="11471" spans="1:1" ht="12.6" x14ac:dyDescent="0.25">
      <c r="A11471"/>
    </row>
    <row r="11472" spans="1:1" ht="12.6" x14ac:dyDescent="0.25">
      <c r="A11472"/>
    </row>
    <row r="11473" spans="1:1" ht="12.6" x14ac:dyDescent="0.25">
      <c r="A11473"/>
    </row>
    <row r="11474" spans="1:1" ht="12.6" x14ac:dyDescent="0.25">
      <c r="A11474"/>
    </row>
    <row r="11475" spans="1:1" ht="12.6" x14ac:dyDescent="0.25">
      <c r="A11475"/>
    </row>
    <row r="11476" spans="1:1" ht="12.6" x14ac:dyDescent="0.25">
      <c r="A11476"/>
    </row>
    <row r="11477" spans="1:1" ht="12.6" x14ac:dyDescent="0.25">
      <c r="A11477"/>
    </row>
    <row r="11478" spans="1:1" ht="12.6" x14ac:dyDescent="0.25">
      <c r="A11478"/>
    </row>
    <row r="11479" spans="1:1" ht="12.6" x14ac:dyDescent="0.25">
      <c r="A11479"/>
    </row>
    <row r="11480" spans="1:1" ht="12.6" x14ac:dyDescent="0.25">
      <c r="A11480"/>
    </row>
    <row r="11481" spans="1:1" ht="12.6" x14ac:dyDescent="0.25">
      <c r="A11481"/>
    </row>
    <row r="11482" spans="1:1" ht="12.6" x14ac:dyDescent="0.25">
      <c r="A11482"/>
    </row>
    <row r="11483" spans="1:1" ht="12.6" x14ac:dyDescent="0.25">
      <c r="A11483"/>
    </row>
    <row r="11484" spans="1:1" ht="12.6" x14ac:dyDescent="0.25">
      <c r="A11484"/>
    </row>
    <row r="11485" spans="1:1" ht="12.6" x14ac:dyDescent="0.25">
      <c r="A11485"/>
    </row>
    <row r="11486" spans="1:1" ht="12.6" x14ac:dyDescent="0.25">
      <c r="A11486"/>
    </row>
    <row r="11487" spans="1:1" ht="12.6" x14ac:dyDescent="0.25">
      <c r="A11487"/>
    </row>
    <row r="11488" spans="1:1" ht="12.6" x14ac:dyDescent="0.25">
      <c r="A11488"/>
    </row>
    <row r="11489" spans="1:1" ht="12.6" x14ac:dyDescent="0.25">
      <c r="A11489"/>
    </row>
    <row r="11490" spans="1:1" ht="12.6" x14ac:dyDescent="0.25">
      <c r="A11490"/>
    </row>
    <row r="11491" spans="1:1" ht="12.6" x14ac:dyDescent="0.25">
      <c r="A11491"/>
    </row>
    <row r="11492" spans="1:1" ht="12.6" x14ac:dyDescent="0.25">
      <c r="A11492"/>
    </row>
    <row r="11493" spans="1:1" ht="12.6" x14ac:dyDescent="0.25">
      <c r="A11493"/>
    </row>
    <row r="11494" spans="1:1" ht="12.6" x14ac:dyDescent="0.25">
      <c r="A11494"/>
    </row>
    <row r="11495" spans="1:1" ht="12.6" x14ac:dyDescent="0.25">
      <c r="A11495"/>
    </row>
    <row r="11496" spans="1:1" ht="12.6" x14ac:dyDescent="0.25">
      <c r="A11496"/>
    </row>
    <row r="11497" spans="1:1" ht="12.6" x14ac:dyDescent="0.25">
      <c r="A11497"/>
    </row>
    <row r="11498" spans="1:1" ht="12.6" x14ac:dyDescent="0.25">
      <c r="A11498"/>
    </row>
    <row r="11499" spans="1:1" ht="12.6" x14ac:dyDescent="0.25">
      <c r="A11499"/>
    </row>
    <row r="11500" spans="1:1" ht="12.6" x14ac:dyDescent="0.25">
      <c r="A11500"/>
    </row>
    <row r="11501" spans="1:1" ht="12.6" x14ac:dyDescent="0.25">
      <c r="A11501"/>
    </row>
    <row r="11502" spans="1:1" ht="12.6" x14ac:dyDescent="0.25">
      <c r="A11502"/>
    </row>
    <row r="11503" spans="1:1" ht="12.6" x14ac:dyDescent="0.25">
      <c r="A11503"/>
    </row>
    <row r="11504" spans="1:1" ht="12.6" x14ac:dyDescent="0.25">
      <c r="A11504"/>
    </row>
    <row r="11505" spans="1:1" ht="12.6" x14ac:dyDescent="0.25">
      <c r="A11505"/>
    </row>
    <row r="11506" spans="1:1" ht="12.6" x14ac:dyDescent="0.25">
      <c r="A11506"/>
    </row>
    <row r="11507" spans="1:1" ht="12.6" x14ac:dyDescent="0.25">
      <c r="A11507"/>
    </row>
    <row r="11508" spans="1:1" ht="12.6" x14ac:dyDescent="0.25">
      <c r="A11508"/>
    </row>
    <row r="11509" spans="1:1" ht="12.6" x14ac:dyDescent="0.25">
      <c r="A11509"/>
    </row>
    <row r="11510" spans="1:1" ht="12.6" x14ac:dyDescent="0.25">
      <c r="A11510"/>
    </row>
    <row r="11511" spans="1:1" ht="12.6" x14ac:dyDescent="0.25">
      <c r="A11511"/>
    </row>
    <row r="11512" spans="1:1" ht="12.6" x14ac:dyDescent="0.25">
      <c r="A11512"/>
    </row>
    <row r="11513" spans="1:1" ht="12.6" x14ac:dyDescent="0.25">
      <c r="A11513"/>
    </row>
    <row r="11514" spans="1:1" ht="12.6" x14ac:dyDescent="0.25">
      <c r="A11514"/>
    </row>
    <row r="11515" spans="1:1" ht="12.6" x14ac:dyDescent="0.25">
      <c r="A11515"/>
    </row>
    <row r="11516" spans="1:1" ht="12.6" x14ac:dyDescent="0.25">
      <c r="A11516"/>
    </row>
    <row r="11517" spans="1:1" ht="12.6" x14ac:dyDescent="0.25">
      <c r="A11517"/>
    </row>
    <row r="11518" spans="1:1" ht="12.6" x14ac:dyDescent="0.25">
      <c r="A11518"/>
    </row>
    <row r="11519" spans="1:1" ht="12.6" x14ac:dyDescent="0.25">
      <c r="A11519"/>
    </row>
    <row r="11520" spans="1:1" ht="12.6" x14ac:dyDescent="0.25">
      <c r="A11520"/>
    </row>
    <row r="11521" spans="1:1" ht="12.6" x14ac:dyDescent="0.25">
      <c r="A11521"/>
    </row>
    <row r="11522" spans="1:1" ht="12.6" x14ac:dyDescent="0.25">
      <c r="A11522"/>
    </row>
    <row r="11523" spans="1:1" ht="12.6" x14ac:dyDescent="0.25">
      <c r="A11523"/>
    </row>
    <row r="11524" spans="1:1" ht="12.6" x14ac:dyDescent="0.25">
      <c r="A11524"/>
    </row>
    <row r="11525" spans="1:1" ht="12.6" x14ac:dyDescent="0.25">
      <c r="A11525"/>
    </row>
    <row r="11526" spans="1:1" ht="12.6" x14ac:dyDescent="0.25">
      <c r="A11526"/>
    </row>
    <row r="11527" spans="1:1" ht="12.6" x14ac:dyDescent="0.25">
      <c r="A11527"/>
    </row>
    <row r="11528" spans="1:1" ht="12.6" x14ac:dyDescent="0.25">
      <c r="A11528"/>
    </row>
    <row r="11529" spans="1:1" ht="12.6" x14ac:dyDescent="0.25">
      <c r="A11529"/>
    </row>
    <row r="11530" spans="1:1" ht="12.6" x14ac:dyDescent="0.25">
      <c r="A11530"/>
    </row>
    <row r="11531" spans="1:1" ht="12.6" x14ac:dyDescent="0.25">
      <c r="A11531"/>
    </row>
    <row r="11532" spans="1:1" ht="12.6" x14ac:dyDescent="0.25">
      <c r="A11532"/>
    </row>
    <row r="11533" spans="1:1" ht="12.6" x14ac:dyDescent="0.25">
      <c r="A11533"/>
    </row>
    <row r="11534" spans="1:1" ht="12.6" x14ac:dyDescent="0.25">
      <c r="A11534"/>
    </row>
    <row r="11535" spans="1:1" ht="12.6" x14ac:dyDescent="0.25">
      <c r="A11535"/>
    </row>
    <row r="11536" spans="1:1" ht="12.6" x14ac:dyDescent="0.25">
      <c r="A11536"/>
    </row>
    <row r="11537" spans="1:1" ht="12.6" x14ac:dyDescent="0.25">
      <c r="A11537"/>
    </row>
    <row r="11538" spans="1:1" ht="12.6" x14ac:dyDescent="0.25">
      <c r="A11538"/>
    </row>
    <row r="11539" spans="1:1" ht="12.6" x14ac:dyDescent="0.25">
      <c r="A11539"/>
    </row>
    <row r="11540" spans="1:1" ht="12.6" x14ac:dyDescent="0.25">
      <c r="A11540"/>
    </row>
    <row r="11541" spans="1:1" ht="12.6" x14ac:dyDescent="0.25">
      <c r="A11541"/>
    </row>
    <row r="11542" spans="1:1" ht="12.6" x14ac:dyDescent="0.25">
      <c r="A11542"/>
    </row>
    <row r="11543" spans="1:1" ht="12.6" x14ac:dyDescent="0.25">
      <c r="A11543"/>
    </row>
    <row r="11544" spans="1:1" ht="12.6" x14ac:dyDescent="0.25">
      <c r="A11544"/>
    </row>
    <row r="11545" spans="1:1" ht="12.6" x14ac:dyDescent="0.25">
      <c r="A11545"/>
    </row>
    <row r="11546" spans="1:1" ht="12.6" x14ac:dyDescent="0.25">
      <c r="A11546"/>
    </row>
    <row r="11547" spans="1:1" ht="12.6" x14ac:dyDescent="0.25">
      <c r="A11547"/>
    </row>
    <row r="11548" spans="1:1" ht="12.6" x14ac:dyDescent="0.25">
      <c r="A11548"/>
    </row>
    <row r="11549" spans="1:1" ht="12.6" x14ac:dyDescent="0.25">
      <c r="A11549"/>
    </row>
    <row r="11550" spans="1:1" ht="12.6" x14ac:dyDescent="0.25">
      <c r="A11550"/>
    </row>
    <row r="11551" spans="1:1" ht="12.6" x14ac:dyDescent="0.25">
      <c r="A11551"/>
    </row>
    <row r="11552" spans="1:1" ht="12.6" x14ac:dyDescent="0.25">
      <c r="A11552"/>
    </row>
    <row r="11553" spans="1:1" ht="12.6" x14ac:dyDescent="0.25">
      <c r="A11553"/>
    </row>
    <row r="11554" spans="1:1" ht="12.6" x14ac:dyDescent="0.25">
      <c r="A11554"/>
    </row>
    <row r="11555" spans="1:1" ht="12.6" x14ac:dyDescent="0.25">
      <c r="A11555"/>
    </row>
    <row r="11556" spans="1:1" ht="12.6" x14ac:dyDescent="0.25">
      <c r="A11556"/>
    </row>
    <row r="11557" spans="1:1" ht="12.6" x14ac:dyDescent="0.25">
      <c r="A11557"/>
    </row>
    <row r="11558" spans="1:1" ht="12.6" x14ac:dyDescent="0.25">
      <c r="A11558"/>
    </row>
    <row r="11559" spans="1:1" ht="12.6" x14ac:dyDescent="0.25">
      <c r="A11559"/>
    </row>
    <row r="11560" spans="1:1" ht="12.6" x14ac:dyDescent="0.25">
      <c r="A11560"/>
    </row>
    <row r="11561" spans="1:1" ht="12.6" x14ac:dyDescent="0.25">
      <c r="A11561"/>
    </row>
    <row r="11562" spans="1:1" ht="12.6" x14ac:dyDescent="0.25">
      <c r="A11562"/>
    </row>
    <row r="11563" spans="1:1" ht="12.6" x14ac:dyDescent="0.25">
      <c r="A11563"/>
    </row>
    <row r="11564" spans="1:1" ht="12.6" x14ac:dyDescent="0.25">
      <c r="A11564"/>
    </row>
    <row r="11565" spans="1:1" ht="12.6" x14ac:dyDescent="0.25">
      <c r="A11565"/>
    </row>
    <row r="11566" spans="1:1" ht="12.6" x14ac:dyDescent="0.25">
      <c r="A11566"/>
    </row>
    <row r="11567" spans="1:1" ht="12.6" x14ac:dyDescent="0.25">
      <c r="A11567"/>
    </row>
    <row r="11568" spans="1:1" ht="12.6" x14ac:dyDescent="0.25">
      <c r="A11568"/>
    </row>
    <row r="11569" spans="1:1" ht="12.6" x14ac:dyDescent="0.25">
      <c r="A11569"/>
    </row>
    <row r="11570" spans="1:1" ht="12.6" x14ac:dyDescent="0.25">
      <c r="A11570"/>
    </row>
    <row r="11571" spans="1:1" ht="12.6" x14ac:dyDescent="0.25">
      <c r="A11571"/>
    </row>
    <row r="11572" spans="1:1" ht="12.6" x14ac:dyDescent="0.25">
      <c r="A11572"/>
    </row>
    <row r="11573" spans="1:1" ht="12.6" x14ac:dyDescent="0.25">
      <c r="A11573"/>
    </row>
    <row r="11574" spans="1:1" ht="12.6" x14ac:dyDescent="0.25">
      <c r="A11574"/>
    </row>
    <row r="11575" spans="1:1" ht="12.6" x14ac:dyDescent="0.25">
      <c r="A11575"/>
    </row>
    <row r="11576" spans="1:1" ht="12.6" x14ac:dyDescent="0.25">
      <c r="A11576"/>
    </row>
    <row r="11577" spans="1:1" ht="12.6" x14ac:dyDescent="0.25">
      <c r="A11577"/>
    </row>
    <row r="11578" spans="1:1" ht="12.6" x14ac:dyDescent="0.25">
      <c r="A11578"/>
    </row>
    <row r="11579" spans="1:1" ht="12.6" x14ac:dyDescent="0.25">
      <c r="A11579"/>
    </row>
    <row r="11580" spans="1:1" ht="12.6" x14ac:dyDescent="0.25">
      <c r="A11580"/>
    </row>
    <row r="11581" spans="1:1" ht="12.6" x14ac:dyDescent="0.25">
      <c r="A11581"/>
    </row>
    <row r="11582" spans="1:1" ht="12.6" x14ac:dyDescent="0.25">
      <c r="A11582"/>
    </row>
    <row r="11583" spans="1:1" ht="12.6" x14ac:dyDescent="0.25">
      <c r="A11583"/>
    </row>
    <row r="11584" spans="1:1" ht="12.6" x14ac:dyDescent="0.25">
      <c r="A11584"/>
    </row>
    <row r="11585" spans="1:1" ht="12.6" x14ac:dyDescent="0.25">
      <c r="A11585"/>
    </row>
    <row r="11586" spans="1:1" ht="12.6" x14ac:dyDescent="0.25">
      <c r="A11586"/>
    </row>
    <row r="11587" spans="1:1" ht="12.6" x14ac:dyDescent="0.25">
      <c r="A11587"/>
    </row>
    <row r="11588" spans="1:1" ht="12.6" x14ac:dyDescent="0.25">
      <c r="A11588"/>
    </row>
    <row r="11589" spans="1:1" ht="12.6" x14ac:dyDescent="0.25">
      <c r="A11589"/>
    </row>
    <row r="11590" spans="1:1" ht="12.6" x14ac:dyDescent="0.25">
      <c r="A11590"/>
    </row>
    <row r="11591" spans="1:1" ht="12.6" x14ac:dyDescent="0.25">
      <c r="A11591"/>
    </row>
    <row r="11592" spans="1:1" ht="12.6" x14ac:dyDescent="0.25">
      <c r="A11592"/>
    </row>
    <row r="11593" spans="1:1" ht="12.6" x14ac:dyDescent="0.25">
      <c r="A11593"/>
    </row>
    <row r="11594" spans="1:1" ht="12.6" x14ac:dyDescent="0.25">
      <c r="A11594"/>
    </row>
    <row r="11595" spans="1:1" ht="12.6" x14ac:dyDescent="0.25">
      <c r="A11595"/>
    </row>
    <row r="11596" spans="1:1" ht="12.6" x14ac:dyDescent="0.25">
      <c r="A11596"/>
    </row>
    <row r="11597" spans="1:1" ht="12.6" x14ac:dyDescent="0.25">
      <c r="A11597"/>
    </row>
    <row r="11598" spans="1:1" ht="12.6" x14ac:dyDescent="0.25">
      <c r="A11598"/>
    </row>
    <row r="11599" spans="1:1" ht="12.6" x14ac:dyDescent="0.25">
      <c r="A11599"/>
    </row>
    <row r="11600" spans="1:1" ht="12.6" x14ac:dyDescent="0.25">
      <c r="A11600"/>
    </row>
    <row r="11601" spans="1:1" ht="12.6" x14ac:dyDescent="0.25">
      <c r="A11601"/>
    </row>
    <row r="11602" spans="1:1" ht="12.6" x14ac:dyDescent="0.25">
      <c r="A11602"/>
    </row>
    <row r="11603" spans="1:1" ht="12.6" x14ac:dyDescent="0.25">
      <c r="A11603"/>
    </row>
    <row r="11604" spans="1:1" ht="12.6" x14ac:dyDescent="0.25">
      <c r="A11604"/>
    </row>
    <row r="11605" spans="1:1" ht="12.6" x14ac:dyDescent="0.25">
      <c r="A11605"/>
    </row>
    <row r="11606" spans="1:1" ht="12.6" x14ac:dyDescent="0.25">
      <c r="A11606"/>
    </row>
    <row r="11607" spans="1:1" ht="12.6" x14ac:dyDescent="0.25">
      <c r="A11607"/>
    </row>
    <row r="11608" spans="1:1" ht="12.6" x14ac:dyDescent="0.25">
      <c r="A11608"/>
    </row>
    <row r="11609" spans="1:1" ht="12.6" x14ac:dyDescent="0.25">
      <c r="A11609"/>
    </row>
    <row r="11610" spans="1:1" ht="12.6" x14ac:dyDescent="0.25">
      <c r="A11610"/>
    </row>
    <row r="11611" spans="1:1" ht="12.6" x14ac:dyDescent="0.25">
      <c r="A11611"/>
    </row>
    <row r="11612" spans="1:1" ht="12.6" x14ac:dyDescent="0.25">
      <c r="A11612"/>
    </row>
    <row r="11613" spans="1:1" ht="12.6" x14ac:dyDescent="0.25">
      <c r="A11613"/>
    </row>
    <row r="11614" spans="1:1" ht="12.6" x14ac:dyDescent="0.25">
      <c r="A11614"/>
    </row>
    <row r="11615" spans="1:1" ht="12.6" x14ac:dyDescent="0.25">
      <c r="A11615"/>
    </row>
    <row r="11616" spans="1:1" ht="12.6" x14ac:dyDescent="0.25">
      <c r="A11616"/>
    </row>
    <row r="11617" spans="1:1" ht="12.6" x14ac:dyDescent="0.25">
      <c r="A11617"/>
    </row>
    <row r="11618" spans="1:1" ht="12.6" x14ac:dyDescent="0.25">
      <c r="A11618"/>
    </row>
    <row r="11619" spans="1:1" ht="12.6" x14ac:dyDescent="0.25">
      <c r="A11619"/>
    </row>
    <row r="11620" spans="1:1" ht="12.6" x14ac:dyDescent="0.25">
      <c r="A11620"/>
    </row>
    <row r="11621" spans="1:1" ht="12.6" x14ac:dyDescent="0.25">
      <c r="A11621"/>
    </row>
    <row r="11622" spans="1:1" ht="12.6" x14ac:dyDescent="0.25">
      <c r="A11622"/>
    </row>
    <row r="11623" spans="1:1" ht="12.6" x14ac:dyDescent="0.25">
      <c r="A11623"/>
    </row>
    <row r="11624" spans="1:1" ht="12.6" x14ac:dyDescent="0.25">
      <c r="A11624"/>
    </row>
    <row r="11625" spans="1:1" ht="12.6" x14ac:dyDescent="0.25">
      <c r="A11625"/>
    </row>
    <row r="11626" spans="1:1" ht="12.6" x14ac:dyDescent="0.25">
      <c r="A11626"/>
    </row>
    <row r="11627" spans="1:1" ht="12.6" x14ac:dyDescent="0.25">
      <c r="A11627"/>
    </row>
    <row r="11628" spans="1:1" ht="12.6" x14ac:dyDescent="0.25">
      <c r="A11628"/>
    </row>
    <row r="11629" spans="1:1" ht="12.6" x14ac:dyDescent="0.25">
      <c r="A11629"/>
    </row>
    <row r="11630" spans="1:1" ht="12.6" x14ac:dyDescent="0.25">
      <c r="A11630"/>
    </row>
    <row r="11631" spans="1:1" ht="12.6" x14ac:dyDescent="0.25">
      <c r="A11631"/>
    </row>
    <row r="11632" spans="1:1" ht="12.6" x14ac:dyDescent="0.25">
      <c r="A11632"/>
    </row>
    <row r="11633" spans="1:1" ht="12.6" x14ac:dyDescent="0.25">
      <c r="A11633"/>
    </row>
    <row r="11634" spans="1:1" ht="12.6" x14ac:dyDescent="0.25">
      <c r="A11634"/>
    </row>
    <row r="11635" spans="1:1" ht="12.6" x14ac:dyDescent="0.25">
      <c r="A11635"/>
    </row>
    <row r="11636" spans="1:1" ht="12.6" x14ac:dyDescent="0.25">
      <c r="A11636"/>
    </row>
    <row r="11637" spans="1:1" ht="12.6" x14ac:dyDescent="0.25">
      <c r="A11637"/>
    </row>
    <row r="11638" spans="1:1" ht="12.6" x14ac:dyDescent="0.25">
      <c r="A11638"/>
    </row>
    <row r="11639" spans="1:1" ht="12.6" x14ac:dyDescent="0.25">
      <c r="A11639"/>
    </row>
    <row r="11640" spans="1:1" ht="12.6" x14ac:dyDescent="0.25">
      <c r="A11640"/>
    </row>
    <row r="11641" spans="1:1" ht="12.6" x14ac:dyDescent="0.25">
      <c r="A11641"/>
    </row>
    <row r="11642" spans="1:1" ht="12.6" x14ac:dyDescent="0.25">
      <c r="A11642"/>
    </row>
    <row r="11643" spans="1:1" ht="12.6" x14ac:dyDescent="0.25">
      <c r="A11643"/>
    </row>
    <row r="11644" spans="1:1" ht="12.6" x14ac:dyDescent="0.25">
      <c r="A11644"/>
    </row>
    <row r="11645" spans="1:1" ht="12.6" x14ac:dyDescent="0.25">
      <c r="A11645"/>
    </row>
    <row r="11646" spans="1:1" ht="12.6" x14ac:dyDescent="0.25">
      <c r="A11646"/>
    </row>
    <row r="11647" spans="1:1" ht="12.6" x14ac:dyDescent="0.25">
      <c r="A11647"/>
    </row>
    <row r="11648" spans="1:1" ht="12.6" x14ac:dyDescent="0.25">
      <c r="A11648"/>
    </row>
    <row r="11649" spans="1:1" ht="12.6" x14ac:dyDescent="0.25">
      <c r="A11649"/>
    </row>
    <row r="11650" spans="1:1" ht="12.6" x14ac:dyDescent="0.25">
      <c r="A11650"/>
    </row>
    <row r="11651" spans="1:1" ht="12.6" x14ac:dyDescent="0.25">
      <c r="A11651"/>
    </row>
    <row r="11652" spans="1:1" ht="12.6" x14ac:dyDescent="0.25">
      <c r="A11652"/>
    </row>
    <row r="11653" spans="1:1" ht="12.6" x14ac:dyDescent="0.25">
      <c r="A11653"/>
    </row>
    <row r="11654" spans="1:1" ht="12.6" x14ac:dyDescent="0.25">
      <c r="A11654"/>
    </row>
    <row r="11655" spans="1:1" ht="12.6" x14ac:dyDescent="0.25">
      <c r="A11655"/>
    </row>
    <row r="11656" spans="1:1" ht="12.6" x14ac:dyDescent="0.25">
      <c r="A11656"/>
    </row>
    <row r="11657" spans="1:1" ht="12.6" x14ac:dyDescent="0.25">
      <c r="A11657"/>
    </row>
    <row r="11658" spans="1:1" ht="12.6" x14ac:dyDescent="0.25">
      <c r="A11658"/>
    </row>
    <row r="11659" spans="1:1" ht="12.6" x14ac:dyDescent="0.25">
      <c r="A11659"/>
    </row>
    <row r="11660" spans="1:1" ht="12.6" x14ac:dyDescent="0.25">
      <c r="A11660"/>
    </row>
    <row r="11661" spans="1:1" ht="12.6" x14ac:dyDescent="0.25">
      <c r="A11661"/>
    </row>
    <row r="11662" spans="1:1" ht="12.6" x14ac:dyDescent="0.25">
      <c r="A11662"/>
    </row>
    <row r="11663" spans="1:1" ht="12.6" x14ac:dyDescent="0.25">
      <c r="A11663"/>
    </row>
    <row r="11664" spans="1:1" ht="12.6" x14ac:dyDescent="0.25">
      <c r="A11664"/>
    </row>
    <row r="11665" spans="1:1" ht="12.6" x14ac:dyDescent="0.25">
      <c r="A11665"/>
    </row>
    <row r="11666" spans="1:1" ht="12.6" x14ac:dyDescent="0.25">
      <c r="A11666"/>
    </row>
    <row r="11667" spans="1:1" ht="12.6" x14ac:dyDescent="0.25">
      <c r="A11667"/>
    </row>
    <row r="11668" spans="1:1" ht="12.6" x14ac:dyDescent="0.25">
      <c r="A11668"/>
    </row>
    <row r="11669" spans="1:1" ht="12.6" x14ac:dyDescent="0.25">
      <c r="A11669"/>
    </row>
    <row r="11670" spans="1:1" ht="12.6" x14ac:dyDescent="0.25">
      <c r="A11670"/>
    </row>
    <row r="11671" spans="1:1" ht="12.6" x14ac:dyDescent="0.25">
      <c r="A11671"/>
    </row>
    <row r="11672" spans="1:1" ht="12.6" x14ac:dyDescent="0.25">
      <c r="A11672"/>
    </row>
    <row r="11673" spans="1:1" ht="12.6" x14ac:dyDescent="0.25">
      <c r="A11673"/>
    </row>
    <row r="11674" spans="1:1" ht="12.6" x14ac:dyDescent="0.25">
      <c r="A11674"/>
    </row>
    <row r="11675" spans="1:1" ht="12.6" x14ac:dyDescent="0.25">
      <c r="A11675"/>
    </row>
    <row r="11676" spans="1:1" ht="12.6" x14ac:dyDescent="0.25">
      <c r="A11676"/>
    </row>
    <row r="11677" spans="1:1" ht="12.6" x14ac:dyDescent="0.25">
      <c r="A11677"/>
    </row>
    <row r="11678" spans="1:1" ht="12.6" x14ac:dyDescent="0.25">
      <c r="A11678"/>
    </row>
    <row r="11679" spans="1:1" ht="12.6" x14ac:dyDescent="0.25">
      <c r="A11679"/>
    </row>
    <row r="11680" spans="1:1" ht="12.6" x14ac:dyDescent="0.25">
      <c r="A11680"/>
    </row>
    <row r="11681" spans="1:1" ht="12.6" x14ac:dyDescent="0.25">
      <c r="A11681"/>
    </row>
    <row r="11682" spans="1:1" ht="12.6" x14ac:dyDescent="0.25">
      <c r="A11682"/>
    </row>
    <row r="11683" spans="1:1" ht="12.6" x14ac:dyDescent="0.25">
      <c r="A11683"/>
    </row>
    <row r="11684" spans="1:1" ht="12.6" x14ac:dyDescent="0.25">
      <c r="A11684"/>
    </row>
    <row r="11685" spans="1:1" ht="12.6" x14ac:dyDescent="0.25">
      <c r="A11685"/>
    </row>
    <row r="11686" spans="1:1" ht="12.6" x14ac:dyDescent="0.25">
      <c r="A11686"/>
    </row>
    <row r="11687" spans="1:1" ht="12.6" x14ac:dyDescent="0.25">
      <c r="A11687"/>
    </row>
    <row r="11688" spans="1:1" ht="12.6" x14ac:dyDescent="0.25">
      <c r="A11688"/>
    </row>
    <row r="11689" spans="1:1" ht="12.6" x14ac:dyDescent="0.25">
      <c r="A11689"/>
    </row>
    <row r="11690" spans="1:1" ht="12.6" x14ac:dyDescent="0.25">
      <c r="A11690"/>
    </row>
    <row r="11691" spans="1:1" ht="12.6" x14ac:dyDescent="0.25">
      <c r="A11691"/>
    </row>
    <row r="11692" spans="1:1" ht="12.6" x14ac:dyDescent="0.25">
      <c r="A11692"/>
    </row>
    <row r="11693" spans="1:1" ht="12.6" x14ac:dyDescent="0.25">
      <c r="A11693"/>
    </row>
    <row r="11694" spans="1:1" ht="12.6" x14ac:dyDescent="0.25">
      <c r="A11694"/>
    </row>
    <row r="11695" spans="1:1" ht="12.6" x14ac:dyDescent="0.25">
      <c r="A11695"/>
    </row>
    <row r="11696" spans="1:1" ht="12.6" x14ac:dyDescent="0.25">
      <c r="A11696"/>
    </row>
    <row r="11697" spans="1:1" ht="12.6" x14ac:dyDescent="0.25">
      <c r="A11697"/>
    </row>
    <row r="11698" spans="1:1" ht="12.6" x14ac:dyDescent="0.25">
      <c r="A11698"/>
    </row>
    <row r="11699" spans="1:1" ht="12.6" x14ac:dyDescent="0.25">
      <c r="A11699"/>
    </row>
    <row r="11700" spans="1:1" ht="12.6" x14ac:dyDescent="0.25">
      <c r="A11700"/>
    </row>
    <row r="11701" spans="1:1" ht="12.6" x14ac:dyDescent="0.25">
      <c r="A11701"/>
    </row>
    <row r="11702" spans="1:1" ht="12.6" x14ac:dyDescent="0.25">
      <c r="A11702"/>
    </row>
    <row r="11703" spans="1:1" ht="12.6" x14ac:dyDescent="0.25">
      <c r="A11703"/>
    </row>
    <row r="11704" spans="1:1" ht="12.6" x14ac:dyDescent="0.25">
      <c r="A11704"/>
    </row>
    <row r="11705" spans="1:1" ht="12.6" x14ac:dyDescent="0.25">
      <c r="A11705"/>
    </row>
    <row r="11706" spans="1:1" ht="12.6" x14ac:dyDescent="0.25">
      <c r="A11706"/>
    </row>
    <row r="11707" spans="1:1" ht="12.6" x14ac:dyDescent="0.25">
      <c r="A11707"/>
    </row>
    <row r="11708" spans="1:1" ht="12.6" x14ac:dyDescent="0.25">
      <c r="A11708"/>
    </row>
    <row r="11709" spans="1:1" ht="12.6" x14ac:dyDescent="0.25">
      <c r="A11709"/>
    </row>
    <row r="11710" spans="1:1" ht="12.6" x14ac:dyDescent="0.25">
      <c r="A11710"/>
    </row>
    <row r="11711" spans="1:1" ht="12.6" x14ac:dyDescent="0.25">
      <c r="A11711"/>
    </row>
    <row r="11712" spans="1:1" ht="12.6" x14ac:dyDescent="0.25">
      <c r="A11712"/>
    </row>
    <row r="11713" spans="1:1" ht="12.6" x14ac:dyDescent="0.25">
      <c r="A11713"/>
    </row>
    <row r="11714" spans="1:1" ht="12.6" x14ac:dyDescent="0.25">
      <c r="A11714"/>
    </row>
    <row r="11715" spans="1:1" ht="12.6" x14ac:dyDescent="0.25">
      <c r="A11715"/>
    </row>
    <row r="11716" spans="1:1" ht="12.6" x14ac:dyDescent="0.25">
      <c r="A11716"/>
    </row>
    <row r="11717" spans="1:1" ht="12.6" x14ac:dyDescent="0.25">
      <c r="A11717"/>
    </row>
    <row r="11718" spans="1:1" ht="12.6" x14ac:dyDescent="0.25">
      <c r="A11718"/>
    </row>
    <row r="11719" spans="1:1" ht="12.6" x14ac:dyDescent="0.25">
      <c r="A11719"/>
    </row>
    <row r="11720" spans="1:1" ht="12.6" x14ac:dyDescent="0.25">
      <c r="A11720"/>
    </row>
    <row r="11721" spans="1:1" ht="12.6" x14ac:dyDescent="0.25">
      <c r="A11721"/>
    </row>
    <row r="11722" spans="1:1" ht="12.6" x14ac:dyDescent="0.25">
      <c r="A11722"/>
    </row>
    <row r="11723" spans="1:1" ht="12.6" x14ac:dyDescent="0.25">
      <c r="A11723"/>
    </row>
    <row r="11724" spans="1:1" ht="12.6" x14ac:dyDescent="0.25">
      <c r="A11724"/>
    </row>
    <row r="11725" spans="1:1" ht="12.6" x14ac:dyDescent="0.25">
      <c r="A11725"/>
    </row>
    <row r="11726" spans="1:1" ht="12.6" x14ac:dyDescent="0.25">
      <c r="A11726"/>
    </row>
    <row r="11727" spans="1:1" ht="12.6" x14ac:dyDescent="0.25">
      <c r="A11727"/>
    </row>
    <row r="11728" spans="1:1" ht="12.6" x14ac:dyDescent="0.25">
      <c r="A11728"/>
    </row>
    <row r="11729" spans="1:1" ht="12.6" x14ac:dyDescent="0.25">
      <c r="A11729"/>
    </row>
    <row r="11730" spans="1:1" ht="12.6" x14ac:dyDescent="0.25">
      <c r="A11730"/>
    </row>
    <row r="11731" spans="1:1" ht="12.6" x14ac:dyDescent="0.25">
      <c r="A11731"/>
    </row>
    <row r="11732" spans="1:1" ht="12.6" x14ac:dyDescent="0.25">
      <c r="A11732"/>
    </row>
    <row r="11733" spans="1:1" ht="12.6" x14ac:dyDescent="0.25">
      <c r="A11733"/>
    </row>
    <row r="11734" spans="1:1" ht="12.6" x14ac:dyDescent="0.25">
      <c r="A11734"/>
    </row>
    <row r="11735" spans="1:1" ht="12.6" x14ac:dyDescent="0.25">
      <c r="A11735"/>
    </row>
    <row r="11736" spans="1:1" ht="12.6" x14ac:dyDescent="0.25">
      <c r="A11736"/>
    </row>
    <row r="11737" spans="1:1" ht="12.6" x14ac:dyDescent="0.25">
      <c r="A11737"/>
    </row>
    <row r="11738" spans="1:1" ht="12.6" x14ac:dyDescent="0.25">
      <c r="A11738"/>
    </row>
    <row r="11739" spans="1:1" ht="12.6" x14ac:dyDescent="0.25">
      <c r="A11739"/>
    </row>
    <row r="11740" spans="1:1" ht="12.6" x14ac:dyDescent="0.25">
      <c r="A11740"/>
    </row>
    <row r="11741" spans="1:1" ht="12.6" x14ac:dyDescent="0.25">
      <c r="A11741"/>
    </row>
    <row r="11742" spans="1:1" ht="12.6" x14ac:dyDescent="0.25">
      <c r="A11742"/>
    </row>
    <row r="11743" spans="1:1" ht="12.6" x14ac:dyDescent="0.25">
      <c r="A11743"/>
    </row>
    <row r="11744" spans="1:1" ht="12.6" x14ac:dyDescent="0.25">
      <c r="A11744"/>
    </row>
    <row r="11745" spans="1:1" ht="12.6" x14ac:dyDescent="0.25">
      <c r="A11745"/>
    </row>
    <row r="11746" spans="1:1" ht="12.6" x14ac:dyDescent="0.25">
      <c r="A11746"/>
    </row>
    <row r="11747" spans="1:1" ht="12.6" x14ac:dyDescent="0.25">
      <c r="A11747"/>
    </row>
    <row r="11748" spans="1:1" ht="12.6" x14ac:dyDescent="0.25">
      <c r="A11748"/>
    </row>
    <row r="11749" spans="1:1" ht="12.6" x14ac:dyDescent="0.25">
      <c r="A11749"/>
    </row>
    <row r="11750" spans="1:1" ht="12.6" x14ac:dyDescent="0.25">
      <c r="A11750"/>
    </row>
    <row r="11751" spans="1:1" ht="12.6" x14ac:dyDescent="0.25">
      <c r="A11751"/>
    </row>
    <row r="11752" spans="1:1" ht="12.6" x14ac:dyDescent="0.25">
      <c r="A11752"/>
    </row>
    <row r="11753" spans="1:1" ht="12.6" x14ac:dyDescent="0.25">
      <c r="A11753"/>
    </row>
    <row r="11754" spans="1:1" ht="12.6" x14ac:dyDescent="0.25">
      <c r="A11754"/>
    </row>
    <row r="11755" spans="1:1" ht="12.6" x14ac:dyDescent="0.25">
      <c r="A11755"/>
    </row>
    <row r="11756" spans="1:1" ht="12.6" x14ac:dyDescent="0.25">
      <c r="A11756"/>
    </row>
    <row r="11757" spans="1:1" ht="12.6" x14ac:dyDescent="0.25">
      <c r="A11757"/>
    </row>
    <row r="11758" spans="1:1" ht="12.6" x14ac:dyDescent="0.25">
      <c r="A11758"/>
    </row>
    <row r="11759" spans="1:1" ht="12.6" x14ac:dyDescent="0.25">
      <c r="A11759"/>
    </row>
    <row r="11760" spans="1:1" ht="12.6" x14ac:dyDescent="0.25">
      <c r="A11760"/>
    </row>
    <row r="11761" spans="1:1" ht="12.6" x14ac:dyDescent="0.25">
      <c r="A11761"/>
    </row>
    <row r="11762" spans="1:1" ht="12.6" x14ac:dyDescent="0.25">
      <c r="A11762"/>
    </row>
    <row r="11763" spans="1:1" ht="12.6" x14ac:dyDescent="0.25">
      <c r="A11763"/>
    </row>
    <row r="11764" spans="1:1" ht="12.6" x14ac:dyDescent="0.25">
      <c r="A11764"/>
    </row>
    <row r="11765" spans="1:1" ht="12.6" x14ac:dyDescent="0.25">
      <c r="A11765"/>
    </row>
    <row r="11766" spans="1:1" ht="12.6" x14ac:dyDescent="0.25">
      <c r="A11766"/>
    </row>
    <row r="11767" spans="1:1" ht="12.6" x14ac:dyDescent="0.25">
      <c r="A11767"/>
    </row>
    <row r="11768" spans="1:1" ht="12.6" x14ac:dyDescent="0.25">
      <c r="A11768"/>
    </row>
    <row r="11769" spans="1:1" ht="12.6" x14ac:dyDescent="0.25">
      <c r="A11769"/>
    </row>
    <row r="11770" spans="1:1" ht="12.6" x14ac:dyDescent="0.25">
      <c r="A11770"/>
    </row>
    <row r="11771" spans="1:1" ht="12.6" x14ac:dyDescent="0.25">
      <c r="A11771"/>
    </row>
    <row r="11772" spans="1:1" ht="12.6" x14ac:dyDescent="0.25">
      <c r="A11772"/>
    </row>
    <row r="11773" spans="1:1" ht="12.6" x14ac:dyDescent="0.25">
      <c r="A11773"/>
    </row>
    <row r="11774" spans="1:1" ht="12.6" x14ac:dyDescent="0.25">
      <c r="A11774"/>
    </row>
    <row r="11775" spans="1:1" ht="12.6" x14ac:dyDescent="0.25">
      <c r="A11775"/>
    </row>
    <row r="11776" spans="1:1" ht="12.6" x14ac:dyDescent="0.25">
      <c r="A11776"/>
    </row>
    <row r="11777" spans="1:1" ht="12.6" x14ac:dyDescent="0.25">
      <c r="A11777"/>
    </row>
    <row r="11778" spans="1:1" ht="12.6" x14ac:dyDescent="0.25">
      <c r="A11778"/>
    </row>
    <row r="11779" spans="1:1" ht="12.6" x14ac:dyDescent="0.25">
      <c r="A11779"/>
    </row>
    <row r="11780" spans="1:1" ht="12.6" x14ac:dyDescent="0.25">
      <c r="A11780"/>
    </row>
    <row r="11781" spans="1:1" ht="12.6" x14ac:dyDescent="0.25">
      <c r="A11781"/>
    </row>
    <row r="11782" spans="1:1" ht="12.6" x14ac:dyDescent="0.25">
      <c r="A11782"/>
    </row>
    <row r="11783" spans="1:1" ht="12.6" x14ac:dyDescent="0.25">
      <c r="A11783"/>
    </row>
    <row r="11784" spans="1:1" ht="12.6" x14ac:dyDescent="0.25">
      <c r="A11784"/>
    </row>
    <row r="11785" spans="1:1" ht="12.6" x14ac:dyDescent="0.25">
      <c r="A11785"/>
    </row>
    <row r="11786" spans="1:1" ht="12.6" x14ac:dyDescent="0.25">
      <c r="A11786"/>
    </row>
    <row r="11787" spans="1:1" ht="12.6" x14ac:dyDescent="0.25">
      <c r="A11787"/>
    </row>
    <row r="11788" spans="1:1" ht="12.6" x14ac:dyDescent="0.25">
      <c r="A11788"/>
    </row>
    <row r="11789" spans="1:1" ht="12.6" x14ac:dyDescent="0.25">
      <c r="A11789"/>
    </row>
    <row r="11790" spans="1:1" ht="12.6" x14ac:dyDescent="0.25">
      <c r="A11790"/>
    </row>
    <row r="11791" spans="1:1" ht="12.6" x14ac:dyDescent="0.25">
      <c r="A11791"/>
    </row>
    <row r="11792" spans="1:1" ht="12.6" x14ac:dyDescent="0.25">
      <c r="A11792"/>
    </row>
    <row r="11793" spans="1:1" ht="12.6" x14ac:dyDescent="0.25">
      <c r="A11793"/>
    </row>
    <row r="11794" spans="1:1" ht="12.6" x14ac:dyDescent="0.25">
      <c r="A11794"/>
    </row>
    <row r="11795" spans="1:1" ht="12.6" x14ac:dyDescent="0.25">
      <c r="A11795"/>
    </row>
    <row r="11796" spans="1:1" ht="12.6" x14ac:dyDescent="0.25">
      <c r="A11796"/>
    </row>
    <row r="11797" spans="1:1" ht="12.6" x14ac:dyDescent="0.25">
      <c r="A11797"/>
    </row>
    <row r="11798" spans="1:1" ht="12.6" x14ac:dyDescent="0.25">
      <c r="A11798"/>
    </row>
    <row r="11799" spans="1:1" ht="12.6" x14ac:dyDescent="0.25">
      <c r="A11799"/>
    </row>
    <row r="11800" spans="1:1" ht="12.6" x14ac:dyDescent="0.25">
      <c r="A11800"/>
    </row>
    <row r="11801" spans="1:1" ht="12.6" x14ac:dyDescent="0.25">
      <c r="A11801"/>
    </row>
    <row r="11802" spans="1:1" ht="12.6" x14ac:dyDescent="0.25">
      <c r="A11802"/>
    </row>
    <row r="11803" spans="1:1" ht="12.6" x14ac:dyDescent="0.25">
      <c r="A11803"/>
    </row>
    <row r="11804" spans="1:1" ht="12.6" x14ac:dyDescent="0.25">
      <c r="A11804"/>
    </row>
    <row r="11805" spans="1:1" ht="12.6" x14ac:dyDescent="0.25">
      <c r="A11805"/>
    </row>
    <row r="11806" spans="1:1" ht="12.6" x14ac:dyDescent="0.25">
      <c r="A11806"/>
    </row>
    <row r="11807" spans="1:1" ht="12.6" x14ac:dyDescent="0.25">
      <c r="A11807"/>
    </row>
    <row r="11808" spans="1:1" ht="12.6" x14ac:dyDescent="0.25">
      <c r="A11808"/>
    </row>
    <row r="11809" spans="1:1" ht="12.6" x14ac:dyDescent="0.25">
      <c r="A11809"/>
    </row>
    <row r="11810" spans="1:1" ht="12.6" x14ac:dyDescent="0.25">
      <c r="A11810"/>
    </row>
    <row r="11811" spans="1:1" ht="12.6" x14ac:dyDescent="0.25">
      <c r="A11811"/>
    </row>
    <row r="11812" spans="1:1" ht="12.6" x14ac:dyDescent="0.25">
      <c r="A11812"/>
    </row>
    <row r="11813" spans="1:1" ht="12.6" x14ac:dyDescent="0.25">
      <c r="A11813"/>
    </row>
    <row r="11814" spans="1:1" ht="12.6" x14ac:dyDescent="0.25">
      <c r="A11814"/>
    </row>
    <row r="11815" spans="1:1" ht="12.6" x14ac:dyDescent="0.25">
      <c r="A11815"/>
    </row>
    <row r="11816" spans="1:1" ht="12.6" x14ac:dyDescent="0.25">
      <c r="A11816"/>
    </row>
    <row r="11817" spans="1:1" ht="12.6" x14ac:dyDescent="0.25">
      <c r="A11817"/>
    </row>
    <row r="11818" spans="1:1" ht="12.6" x14ac:dyDescent="0.25">
      <c r="A11818"/>
    </row>
    <row r="11819" spans="1:1" ht="12.6" x14ac:dyDescent="0.25">
      <c r="A11819"/>
    </row>
    <row r="11820" spans="1:1" ht="12.6" x14ac:dyDescent="0.25">
      <c r="A11820"/>
    </row>
    <row r="11821" spans="1:1" ht="12.6" x14ac:dyDescent="0.25">
      <c r="A11821"/>
    </row>
    <row r="11822" spans="1:1" ht="12.6" x14ac:dyDescent="0.25">
      <c r="A11822"/>
    </row>
    <row r="11823" spans="1:1" ht="12.6" x14ac:dyDescent="0.25">
      <c r="A11823"/>
    </row>
    <row r="11824" spans="1:1" ht="12.6" x14ac:dyDescent="0.25">
      <c r="A11824"/>
    </row>
    <row r="11825" spans="1:1" ht="12.6" x14ac:dyDescent="0.25">
      <c r="A11825"/>
    </row>
    <row r="11826" spans="1:1" ht="12.6" x14ac:dyDescent="0.25">
      <c r="A11826"/>
    </row>
    <row r="11827" spans="1:1" ht="12.6" x14ac:dyDescent="0.25">
      <c r="A11827"/>
    </row>
    <row r="11828" spans="1:1" ht="12.6" x14ac:dyDescent="0.25">
      <c r="A11828"/>
    </row>
    <row r="11829" spans="1:1" ht="12.6" x14ac:dyDescent="0.25">
      <c r="A11829"/>
    </row>
    <row r="11830" spans="1:1" ht="12.6" x14ac:dyDescent="0.25">
      <c r="A11830"/>
    </row>
    <row r="11831" spans="1:1" ht="12.6" x14ac:dyDescent="0.25">
      <c r="A11831"/>
    </row>
    <row r="11832" spans="1:1" ht="12.6" x14ac:dyDescent="0.25">
      <c r="A11832"/>
    </row>
    <row r="11833" spans="1:1" ht="12.6" x14ac:dyDescent="0.25">
      <c r="A11833"/>
    </row>
    <row r="11834" spans="1:1" ht="12.6" x14ac:dyDescent="0.25">
      <c r="A11834"/>
    </row>
    <row r="11835" spans="1:1" ht="12.6" x14ac:dyDescent="0.25">
      <c r="A11835"/>
    </row>
    <row r="11836" spans="1:1" ht="12.6" x14ac:dyDescent="0.25">
      <c r="A11836"/>
    </row>
    <row r="11837" spans="1:1" ht="12.6" x14ac:dyDescent="0.25">
      <c r="A11837"/>
    </row>
    <row r="11838" spans="1:1" ht="12.6" x14ac:dyDescent="0.25">
      <c r="A11838"/>
    </row>
    <row r="11839" spans="1:1" ht="12.6" x14ac:dyDescent="0.25">
      <c r="A11839"/>
    </row>
    <row r="11840" spans="1:1" ht="12.6" x14ac:dyDescent="0.25">
      <c r="A11840"/>
    </row>
    <row r="11841" spans="1:1" ht="12.6" x14ac:dyDescent="0.25">
      <c r="A11841"/>
    </row>
    <row r="11842" spans="1:1" ht="12.6" x14ac:dyDescent="0.25">
      <c r="A11842"/>
    </row>
    <row r="11843" spans="1:1" ht="12.6" x14ac:dyDescent="0.25">
      <c r="A11843"/>
    </row>
    <row r="11844" spans="1:1" ht="12.6" x14ac:dyDescent="0.25">
      <c r="A11844"/>
    </row>
    <row r="11845" spans="1:1" ht="12.6" x14ac:dyDescent="0.25">
      <c r="A11845"/>
    </row>
    <row r="11846" spans="1:1" ht="12.6" x14ac:dyDescent="0.25">
      <c r="A11846"/>
    </row>
    <row r="11847" spans="1:1" ht="12.6" x14ac:dyDescent="0.25">
      <c r="A11847"/>
    </row>
    <row r="11848" spans="1:1" ht="12.6" x14ac:dyDescent="0.25">
      <c r="A11848"/>
    </row>
    <row r="11849" spans="1:1" ht="12.6" x14ac:dyDescent="0.25">
      <c r="A11849"/>
    </row>
    <row r="11850" spans="1:1" ht="12.6" x14ac:dyDescent="0.25">
      <c r="A11850"/>
    </row>
    <row r="11851" spans="1:1" ht="12.6" x14ac:dyDescent="0.25">
      <c r="A11851"/>
    </row>
    <row r="11852" spans="1:1" ht="12.6" x14ac:dyDescent="0.25">
      <c r="A11852"/>
    </row>
    <row r="11853" spans="1:1" ht="12.6" x14ac:dyDescent="0.25">
      <c r="A11853"/>
    </row>
    <row r="11854" spans="1:1" ht="12.6" x14ac:dyDescent="0.25">
      <c r="A11854"/>
    </row>
    <row r="11855" spans="1:1" ht="12.6" x14ac:dyDescent="0.25">
      <c r="A11855"/>
    </row>
    <row r="11856" spans="1:1" ht="12.6" x14ac:dyDescent="0.25">
      <c r="A11856"/>
    </row>
    <row r="11857" spans="1:1" ht="12.6" x14ac:dyDescent="0.25">
      <c r="A11857"/>
    </row>
    <row r="11858" spans="1:1" ht="12.6" x14ac:dyDescent="0.25">
      <c r="A11858"/>
    </row>
    <row r="11859" spans="1:1" ht="12.6" x14ac:dyDescent="0.25">
      <c r="A11859"/>
    </row>
    <row r="11860" spans="1:1" ht="12.6" x14ac:dyDescent="0.25">
      <c r="A11860"/>
    </row>
    <row r="11861" spans="1:1" ht="12.6" x14ac:dyDescent="0.25">
      <c r="A11861"/>
    </row>
    <row r="11862" spans="1:1" ht="12.6" x14ac:dyDescent="0.25">
      <c r="A11862"/>
    </row>
    <row r="11863" spans="1:1" ht="12.6" x14ac:dyDescent="0.25">
      <c r="A11863"/>
    </row>
    <row r="11864" spans="1:1" ht="12.6" x14ac:dyDescent="0.25">
      <c r="A11864"/>
    </row>
    <row r="11865" spans="1:1" ht="12.6" x14ac:dyDescent="0.25">
      <c r="A11865"/>
    </row>
    <row r="11866" spans="1:1" ht="12.6" x14ac:dyDescent="0.25">
      <c r="A11866"/>
    </row>
    <row r="11867" spans="1:1" ht="12.6" x14ac:dyDescent="0.25">
      <c r="A11867"/>
    </row>
    <row r="11868" spans="1:1" ht="12.6" x14ac:dyDescent="0.25">
      <c r="A11868"/>
    </row>
    <row r="11869" spans="1:1" ht="12.6" x14ac:dyDescent="0.25">
      <c r="A11869"/>
    </row>
    <row r="11870" spans="1:1" ht="12.6" x14ac:dyDescent="0.25">
      <c r="A11870"/>
    </row>
    <row r="11871" spans="1:1" ht="12.6" x14ac:dyDescent="0.25">
      <c r="A11871"/>
    </row>
    <row r="11872" spans="1:1" ht="12.6" x14ac:dyDescent="0.25">
      <c r="A11872"/>
    </row>
    <row r="11873" spans="1:1" ht="12.6" x14ac:dyDescent="0.25">
      <c r="A11873"/>
    </row>
    <row r="11874" spans="1:1" ht="12.6" x14ac:dyDescent="0.25">
      <c r="A11874"/>
    </row>
    <row r="11875" spans="1:1" ht="12.6" x14ac:dyDescent="0.25">
      <c r="A11875"/>
    </row>
    <row r="11876" spans="1:1" ht="12.6" x14ac:dyDescent="0.25">
      <c r="A11876"/>
    </row>
    <row r="11877" spans="1:1" ht="12.6" x14ac:dyDescent="0.25">
      <c r="A11877"/>
    </row>
    <row r="11878" spans="1:1" ht="12.6" x14ac:dyDescent="0.25">
      <c r="A11878"/>
    </row>
    <row r="11879" spans="1:1" ht="12.6" x14ac:dyDescent="0.25">
      <c r="A11879"/>
    </row>
    <row r="11880" spans="1:1" ht="12.6" x14ac:dyDescent="0.25">
      <c r="A11880"/>
    </row>
    <row r="11881" spans="1:1" ht="12.6" x14ac:dyDescent="0.25">
      <c r="A11881"/>
    </row>
    <row r="11882" spans="1:1" ht="12.6" x14ac:dyDescent="0.25">
      <c r="A11882"/>
    </row>
    <row r="11883" spans="1:1" ht="12.6" x14ac:dyDescent="0.25">
      <c r="A11883"/>
    </row>
    <row r="11884" spans="1:1" ht="12.6" x14ac:dyDescent="0.25">
      <c r="A11884"/>
    </row>
    <row r="11885" spans="1:1" ht="12.6" x14ac:dyDescent="0.25">
      <c r="A11885"/>
    </row>
    <row r="11886" spans="1:1" ht="12.6" x14ac:dyDescent="0.25">
      <c r="A11886"/>
    </row>
    <row r="11887" spans="1:1" ht="12.6" x14ac:dyDescent="0.25">
      <c r="A11887"/>
    </row>
    <row r="11888" spans="1:1" ht="12.6" x14ac:dyDescent="0.25">
      <c r="A11888"/>
    </row>
    <row r="11889" spans="1:1" ht="12.6" x14ac:dyDescent="0.25">
      <c r="A11889"/>
    </row>
    <row r="11890" spans="1:1" ht="12.6" x14ac:dyDescent="0.25">
      <c r="A11890"/>
    </row>
    <row r="11891" spans="1:1" ht="12.6" x14ac:dyDescent="0.25">
      <c r="A11891"/>
    </row>
    <row r="11892" spans="1:1" ht="12.6" x14ac:dyDescent="0.25">
      <c r="A11892"/>
    </row>
    <row r="11893" spans="1:1" ht="12.6" x14ac:dyDescent="0.25">
      <c r="A11893"/>
    </row>
    <row r="11894" spans="1:1" ht="12.6" x14ac:dyDescent="0.25">
      <c r="A11894"/>
    </row>
    <row r="11895" spans="1:1" ht="12.6" x14ac:dyDescent="0.25">
      <c r="A11895"/>
    </row>
    <row r="11896" spans="1:1" ht="12.6" x14ac:dyDescent="0.25">
      <c r="A11896"/>
    </row>
    <row r="11897" spans="1:1" ht="12.6" x14ac:dyDescent="0.25">
      <c r="A11897"/>
    </row>
    <row r="11898" spans="1:1" ht="12.6" x14ac:dyDescent="0.25">
      <c r="A11898"/>
    </row>
    <row r="11899" spans="1:1" ht="12.6" x14ac:dyDescent="0.25">
      <c r="A11899"/>
    </row>
    <row r="11900" spans="1:1" ht="12.6" x14ac:dyDescent="0.25">
      <c r="A11900"/>
    </row>
    <row r="11901" spans="1:1" ht="12.6" x14ac:dyDescent="0.25">
      <c r="A11901"/>
    </row>
    <row r="11902" spans="1:1" ht="12.6" x14ac:dyDescent="0.25">
      <c r="A11902"/>
    </row>
    <row r="11903" spans="1:1" ht="12.6" x14ac:dyDescent="0.25">
      <c r="A11903"/>
    </row>
    <row r="11904" spans="1:1" ht="12.6" x14ac:dyDescent="0.25">
      <c r="A11904"/>
    </row>
    <row r="11905" spans="1:1" ht="12.6" x14ac:dyDescent="0.25">
      <c r="A11905"/>
    </row>
    <row r="11906" spans="1:1" ht="12.6" x14ac:dyDescent="0.25">
      <c r="A11906"/>
    </row>
    <row r="11907" spans="1:1" ht="12.6" x14ac:dyDescent="0.25">
      <c r="A11907"/>
    </row>
    <row r="11908" spans="1:1" ht="12.6" x14ac:dyDescent="0.25">
      <c r="A11908"/>
    </row>
    <row r="11909" spans="1:1" ht="12.6" x14ac:dyDescent="0.25">
      <c r="A11909"/>
    </row>
    <row r="11910" spans="1:1" ht="12.6" x14ac:dyDescent="0.25">
      <c r="A11910"/>
    </row>
    <row r="11911" spans="1:1" ht="12.6" x14ac:dyDescent="0.25">
      <c r="A11911"/>
    </row>
    <row r="11912" spans="1:1" ht="12.6" x14ac:dyDescent="0.25">
      <c r="A11912"/>
    </row>
    <row r="11913" spans="1:1" ht="12.6" x14ac:dyDescent="0.25">
      <c r="A11913"/>
    </row>
    <row r="11914" spans="1:1" ht="12.6" x14ac:dyDescent="0.25">
      <c r="A11914"/>
    </row>
    <row r="11915" spans="1:1" ht="12.6" x14ac:dyDescent="0.25">
      <c r="A11915"/>
    </row>
    <row r="11916" spans="1:1" ht="12.6" x14ac:dyDescent="0.25">
      <c r="A11916"/>
    </row>
    <row r="11917" spans="1:1" ht="12.6" x14ac:dyDescent="0.25">
      <c r="A11917"/>
    </row>
    <row r="11918" spans="1:1" ht="12.6" x14ac:dyDescent="0.25">
      <c r="A11918"/>
    </row>
    <row r="11919" spans="1:1" ht="12.6" x14ac:dyDescent="0.25">
      <c r="A11919"/>
    </row>
    <row r="11920" spans="1:1" ht="12.6" x14ac:dyDescent="0.25">
      <c r="A11920"/>
    </row>
    <row r="11921" spans="1:1" ht="12.6" x14ac:dyDescent="0.25">
      <c r="A11921"/>
    </row>
    <row r="11922" spans="1:1" ht="12.6" x14ac:dyDescent="0.25">
      <c r="A11922"/>
    </row>
    <row r="11923" spans="1:1" ht="12.6" x14ac:dyDescent="0.25">
      <c r="A11923"/>
    </row>
    <row r="11924" spans="1:1" ht="12.6" x14ac:dyDescent="0.25">
      <c r="A11924"/>
    </row>
    <row r="11925" spans="1:1" ht="12.6" x14ac:dyDescent="0.25">
      <c r="A11925"/>
    </row>
    <row r="11926" spans="1:1" ht="12.6" x14ac:dyDescent="0.25">
      <c r="A11926"/>
    </row>
    <row r="11927" spans="1:1" ht="12.6" x14ac:dyDescent="0.25">
      <c r="A11927"/>
    </row>
    <row r="11928" spans="1:1" ht="12.6" x14ac:dyDescent="0.25">
      <c r="A11928"/>
    </row>
    <row r="11929" spans="1:1" ht="12.6" x14ac:dyDescent="0.25">
      <c r="A11929"/>
    </row>
    <row r="11930" spans="1:1" ht="12.6" x14ac:dyDescent="0.25">
      <c r="A11930"/>
    </row>
    <row r="11931" spans="1:1" ht="12.6" x14ac:dyDescent="0.25">
      <c r="A11931"/>
    </row>
    <row r="11932" spans="1:1" ht="12.6" x14ac:dyDescent="0.25">
      <c r="A11932"/>
    </row>
    <row r="11933" spans="1:1" ht="12.6" x14ac:dyDescent="0.25">
      <c r="A11933"/>
    </row>
    <row r="11934" spans="1:1" ht="12.6" x14ac:dyDescent="0.25">
      <c r="A11934"/>
    </row>
    <row r="11935" spans="1:1" ht="12.6" x14ac:dyDescent="0.25">
      <c r="A11935"/>
    </row>
    <row r="11936" spans="1:1" ht="12.6" x14ac:dyDescent="0.25">
      <c r="A11936"/>
    </row>
    <row r="11937" spans="1:1" ht="12.6" x14ac:dyDescent="0.25">
      <c r="A11937"/>
    </row>
    <row r="11938" spans="1:1" ht="12.6" x14ac:dyDescent="0.25">
      <c r="A11938"/>
    </row>
    <row r="11939" spans="1:1" ht="12.6" x14ac:dyDescent="0.25">
      <c r="A11939"/>
    </row>
    <row r="11940" spans="1:1" ht="12.6" x14ac:dyDescent="0.25">
      <c r="A11940"/>
    </row>
    <row r="11941" spans="1:1" ht="12.6" x14ac:dyDescent="0.25">
      <c r="A11941"/>
    </row>
    <row r="11942" spans="1:1" ht="12.6" x14ac:dyDescent="0.25">
      <c r="A11942"/>
    </row>
    <row r="11943" spans="1:1" ht="12.6" x14ac:dyDescent="0.25">
      <c r="A11943"/>
    </row>
    <row r="11944" spans="1:1" ht="12.6" x14ac:dyDescent="0.25">
      <c r="A11944"/>
    </row>
    <row r="11945" spans="1:1" ht="12.6" x14ac:dyDescent="0.25">
      <c r="A11945"/>
    </row>
    <row r="11946" spans="1:1" ht="12.6" x14ac:dyDescent="0.25">
      <c r="A11946"/>
    </row>
    <row r="11947" spans="1:1" ht="12.6" x14ac:dyDescent="0.25">
      <c r="A11947"/>
    </row>
    <row r="11948" spans="1:1" ht="12.6" x14ac:dyDescent="0.25">
      <c r="A11948"/>
    </row>
    <row r="11949" spans="1:1" ht="12.6" x14ac:dyDescent="0.25">
      <c r="A11949"/>
    </row>
    <row r="11950" spans="1:1" ht="12.6" x14ac:dyDescent="0.25">
      <c r="A11950"/>
    </row>
    <row r="11951" spans="1:1" ht="12.6" x14ac:dyDescent="0.25">
      <c r="A11951"/>
    </row>
    <row r="11952" spans="1:1" ht="12.6" x14ac:dyDescent="0.25">
      <c r="A11952"/>
    </row>
    <row r="11953" spans="1:1" ht="12.6" x14ac:dyDescent="0.25">
      <c r="A11953"/>
    </row>
    <row r="11954" spans="1:1" ht="12.6" x14ac:dyDescent="0.25">
      <c r="A11954"/>
    </row>
    <row r="11955" spans="1:1" ht="12.6" x14ac:dyDescent="0.25">
      <c r="A11955"/>
    </row>
    <row r="11956" spans="1:1" ht="12.6" x14ac:dyDescent="0.25">
      <c r="A11956"/>
    </row>
    <row r="11957" spans="1:1" ht="12.6" x14ac:dyDescent="0.25">
      <c r="A11957"/>
    </row>
    <row r="11958" spans="1:1" ht="12.6" x14ac:dyDescent="0.25">
      <c r="A11958"/>
    </row>
    <row r="11959" spans="1:1" ht="12.6" x14ac:dyDescent="0.25">
      <c r="A11959"/>
    </row>
    <row r="11960" spans="1:1" ht="12.6" x14ac:dyDescent="0.25">
      <c r="A11960"/>
    </row>
    <row r="11961" spans="1:1" ht="12.6" x14ac:dyDescent="0.25">
      <c r="A11961"/>
    </row>
    <row r="11962" spans="1:1" ht="12.6" x14ac:dyDescent="0.25">
      <c r="A11962"/>
    </row>
    <row r="11963" spans="1:1" ht="12.6" x14ac:dyDescent="0.25">
      <c r="A11963"/>
    </row>
    <row r="11964" spans="1:1" ht="12.6" x14ac:dyDescent="0.25">
      <c r="A11964"/>
    </row>
    <row r="11965" spans="1:1" ht="12.6" x14ac:dyDescent="0.25">
      <c r="A11965"/>
    </row>
    <row r="11966" spans="1:1" ht="12.6" x14ac:dyDescent="0.25">
      <c r="A11966"/>
    </row>
    <row r="11967" spans="1:1" ht="12.6" x14ac:dyDescent="0.25">
      <c r="A11967"/>
    </row>
    <row r="11968" spans="1:1" ht="12.6" x14ac:dyDescent="0.25">
      <c r="A11968"/>
    </row>
    <row r="11969" spans="1:1" ht="12.6" x14ac:dyDescent="0.25">
      <c r="A11969"/>
    </row>
    <row r="11970" spans="1:1" ht="12.6" x14ac:dyDescent="0.25">
      <c r="A11970"/>
    </row>
    <row r="11971" spans="1:1" ht="12.6" x14ac:dyDescent="0.25">
      <c r="A11971"/>
    </row>
    <row r="11972" spans="1:1" ht="12.6" x14ac:dyDescent="0.25">
      <c r="A11972"/>
    </row>
    <row r="11973" spans="1:1" ht="12.6" x14ac:dyDescent="0.25">
      <c r="A11973"/>
    </row>
    <row r="11974" spans="1:1" ht="12.6" x14ac:dyDescent="0.25">
      <c r="A11974"/>
    </row>
    <row r="11975" spans="1:1" ht="12.6" x14ac:dyDescent="0.25">
      <c r="A11975"/>
    </row>
    <row r="11976" spans="1:1" ht="12.6" x14ac:dyDescent="0.25">
      <c r="A11976"/>
    </row>
    <row r="11977" spans="1:1" ht="12.6" x14ac:dyDescent="0.25">
      <c r="A11977"/>
    </row>
    <row r="11978" spans="1:1" ht="12.6" x14ac:dyDescent="0.25">
      <c r="A11978"/>
    </row>
    <row r="11979" spans="1:1" ht="12.6" x14ac:dyDescent="0.25">
      <c r="A11979"/>
    </row>
    <row r="11980" spans="1:1" ht="12.6" x14ac:dyDescent="0.25">
      <c r="A11980"/>
    </row>
    <row r="11981" spans="1:1" ht="12.6" x14ac:dyDescent="0.25">
      <c r="A11981"/>
    </row>
    <row r="11982" spans="1:1" ht="12.6" x14ac:dyDescent="0.25">
      <c r="A11982"/>
    </row>
    <row r="11983" spans="1:1" ht="12.6" x14ac:dyDescent="0.25">
      <c r="A11983"/>
    </row>
    <row r="11984" spans="1:1" ht="12.6" x14ac:dyDescent="0.25">
      <c r="A11984"/>
    </row>
    <row r="11985" spans="1:1" ht="12.6" x14ac:dyDescent="0.25">
      <c r="A11985"/>
    </row>
    <row r="11986" spans="1:1" ht="12.6" x14ac:dyDescent="0.25">
      <c r="A11986"/>
    </row>
    <row r="11987" spans="1:1" ht="12.6" x14ac:dyDescent="0.25">
      <c r="A11987"/>
    </row>
    <row r="11988" spans="1:1" ht="12.6" x14ac:dyDescent="0.25">
      <c r="A11988"/>
    </row>
    <row r="11989" spans="1:1" ht="12.6" x14ac:dyDescent="0.25">
      <c r="A11989"/>
    </row>
    <row r="11990" spans="1:1" ht="12.6" x14ac:dyDescent="0.25">
      <c r="A11990"/>
    </row>
    <row r="11991" spans="1:1" ht="12.6" x14ac:dyDescent="0.25">
      <c r="A11991"/>
    </row>
    <row r="11992" spans="1:1" ht="12.6" x14ac:dyDescent="0.25">
      <c r="A11992"/>
    </row>
    <row r="11993" spans="1:1" ht="12.6" x14ac:dyDescent="0.25">
      <c r="A11993"/>
    </row>
    <row r="11994" spans="1:1" ht="12.6" x14ac:dyDescent="0.25">
      <c r="A11994"/>
    </row>
    <row r="11995" spans="1:1" ht="12.6" x14ac:dyDescent="0.25">
      <c r="A11995"/>
    </row>
    <row r="11996" spans="1:1" ht="12.6" x14ac:dyDescent="0.25">
      <c r="A11996"/>
    </row>
    <row r="11997" spans="1:1" ht="12.6" x14ac:dyDescent="0.25">
      <c r="A11997"/>
    </row>
    <row r="11998" spans="1:1" ht="12.6" x14ac:dyDescent="0.25">
      <c r="A11998"/>
    </row>
    <row r="11999" spans="1:1" ht="12.6" x14ac:dyDescent="0.25">
      <c r="A11999"/>
    </row>
    <row r="12000" spans="1:1" ht="12.6" x14ac:dyDescent="0.25">
      <c r="A12000"/>
    </row>
    <row r="12001" spans="1:1" ht="12.6" x14ac:dyDescent="0.25">
      <c r="A12001"/>
    </row>
    <row r="12002" spans="1:1" ht="12.6" x14ac:dyDescent="0.25">
      <c r="A12002"/>
    </row>
    <row r="12003" spans="1:1" ht="12.6" x14ac:dyDescent="0.25">
      <c r="A12003"/>
    </row>
    <row r="12004" spans="1:1" ht="12.6" x14ac:dyDescent="0.25">
      <c r="A12004"/>
    </row>
    <row r="12005" spans="1:1" ht="12.6" x14ac:dyDescent="0.25">
      <c r="A12005"/>
    </row>
    <row r="12006" spans="1:1" ht="12.6" x14ac:dyDescent="0.25">
      <c r="A12006"/>
    </row>
    <row r="12007" spans="1:1" ht="12.6" x14ac:dyDescent="0.25">
      <c r="A12007"/>
    </row>
    <row r="12008" spans="1:1" ht="12.6" x14ac:dyDescent="0.25">
      <c r="A12008"/>
    </row>
    <row r="12009" spans="1:1" ht="12.6" x14ac:dyDescent="0.25">
      <c r="A12009"/>
    </row>
    <row r="12010" spans="1:1" ht="12.6" x14ac:dyDescent="0.25">
      <c r="A12010"/>
    </row>
    <row r="12011" spans="1:1" ht="12.6" x14ac:dyDescent="0.25">
      <c r="A12011"/>
    </row>
    <row r="12012" spans="1:1" ht="12.6" x14ac:dyDescent="0.25">
      <c r="A12012"/>
    </row>
    <row r="12013" spans="1:1" ht="12.6" x14ac:dyDescent="0.25">
      <c r="A12013"/>
    </row>
    <row r="12014" spans="1:1" ht="12.6" x14ac:dyDescent="0.25">
      <c r="A12014"/>
    </row>
    <row r="12015" spans="1:1" ht="12.6" x14ac:dyDescent="0.25">
      <c r="A12015"/>
    </row>
    <row r="12016" spans="1:1" ht="12.6" x14ac:dyDescent="0.25">
      <c r="A12016"/>
    </row>
    <row r="12017" spans="1:1" ht="12.6" x14ac:dyDescent="0.25">
      <c r="A12017"/>
    </row>
    <row r="12018" spans="1:1" ht="12.6" x14ac:dyDescent="0.25">
      <c r="A12018"/>
    </row>
    <row r="12019" spans="1:1" ht="12.6" x14ac:dyDescent="0.25">
      <c r="A12019"/>
    </row>
    <row r="12020" spans="1:1" ht="12.6" x14ac:dyDescent="0.25">
      <c r="A12020"/>
    </row>
    <row r="12021" spans="1:1" ht="12.6" x14ac:dyDescent="0.25">
      <c r="A12021"/>
    </row>
    <row r="12022" spans="1:1" ht="12.6" x14ac:dyDescent="0.25">
      <c r="A12022"/>
    </row>
    <row r="12023" spans="1:1" ht="12.6" x14ac:dyDescent="0.25">
      <c r="A12023"/>
    </row>
    <row r="12024" spans="1:1" ht="12.6" x14ac:dyDescent="0.25">
      <c r="A12024"/>
    </row>
    <row r="12025" spans="1:1" ht="12.6" x14ac:dyDescent="0.25">
      <c r="A12025"/>
    </row>
    <row r="12026" spans="1:1" ht="12.6" x14ac:dyDescent="0.25">
      <c r="A12026"/>
    </row>
    <row r="12027" spans="1:1" ht="12.6" x14ac:dyDescent="0.25">
      <c r="A12027"/>
    </row>
    <row r="12028" spans="1:1" ht="12.6" x14ac:dyDescent="0.25">
      <c r="A12028"/>
    </row>
    <row r="12029" spans="1:1" ht="12.6" x14ac:dyDescent="0.25">
      <c r="A12029"/>
    </row>
    <row r="12030" spans="1:1" ht="12.6" x14ac:dyDescent="0.25">
      <c r="A12030"/>
    </row>
    <row r="12031" spans="1:1" ht="12.6" x14ac:dyDescent="0.25">
      <c r="A12031"/>
    </row>
    <row r="12032" spans="1:1" ht="12.6" x14ac:dyDescent="0.25">
      <c r="A12032"/>
    </row>
    <row r="12033" spans="1:1" ht="12.6" x14ac:dyDescent="0.25">
      <c r="A12033"/>
    </row>
    <row r="12034" spans="1:1" ht="12.6" x14ac:dyDescent="0.25">
      <c r="A12034"/>
    </row>
    <row r="12035" spans="1:1" ht="12.6" x14ac:dyDescent="0.25">
      <c r="A12035"/>
    </row>
    <row r="12036" spans="1:1" ht="12.6" x14ac:dyDescent="0.25">
      <c r="A12036"/>
    </row>
    <row r="12037" spans="1:1" ht="12.6" x14ac:dyDescent="0.25">
      <c r="A12037"/>
    </row>
    <row r="12038" spans="1:1" ht="12.6" x14ac:dyDescent="0.25">
      <c r="A12038"/>
    </row>
    <row r="12039" spans="1:1" ht="12.6" x14ac:dyDescent="0.25">
      <c r="A12039"/>
    </row>
    <row r="12040" spans="1:1" ht="12.6" x14ac:dyDescent="0.25">
      <c r="A12040"/>
    </row>
    <row r="12041" spans="1:1" ht="12.6" x14ac:dyDescent="0.25">
      <c r="A12041"/>
    </row>
    <row r="12042" spans="1:1" ht="12.6" x14ac:dyDescent="0.25">
      <c r="A12042"/>
    </row>
    <row r="12043" spans="1:1" ht="12.6" x14ac:dyDescent="0.25">
      <c r="A12043"/>
    </row>
    <row r="12044" spans="1:1" ht="12.6" x14ac:dyDescent="0.25">
      <c r="A12044"/>
    </row>
    <row r="12045" spans="1:1" ht="12.6" x14ac:dyDescent="0.25">
      <c r="A12045"/>
    </row>
    <row r="12046" spans="1:1" ht="12.6" x14ac:dyDescent="0.25">
      <c r="A12046"/>
    </row>
    <row r="12047" spans="1:1" ht="12.6" x14ac:dyDescent="0.25">
      <c r="A12047"/>
    </row>
    <row r="12048" spans="1:1" ht="12.6" x14ac:dyDescent="0.25">
      <c r="A12048"/>
    </row>
    <row r="12049" spans="1:1" ht="12.6" x14ac:dyDescent="0.25">
      <c r="A12049"/>
    </row>
    <row r="12050" spans="1:1" ht="12.6" x14ac:dyDescent="0.25">
      <c r="A12050"/>
    </row>
    <row r="12051" spans="1:1" ht="12.6" x14ac:dyDescent="0.25">
      <c r="A12051"/>
    </row>
    <row r="12052" spans="1:1" ht="12.6" x14ac:dyDescent="0.25">
      <c r="A12052"/>
    </row>
    <row r="12053" spans="1:1" ht="12.6" x14ac:dyDescent="0.25">
      <c r="A12053"/>
    </row>
    <row r="12054" spans="1:1" ht="12.6" x14ac:dyDescent="0.25">
      <c r="A12054"/>
    </row>
    <row r="12055" spans="1:1" ht="12.6" x14ac:dyDescent="0.25">
      <c r="A12055"/>
    </row>
    <row r="12056" spans="1:1" ht="12.6" x14ac:dyDescent="0.25">
      <c r="A12056"/>
    </row>
    <row r="12057" spans="1:1" ht="12.6" x14ac:dyDescent="0.25">
      <c r="A12057"/>
    </row>
    <row r="12058" spans="1:1" ht="12.6" x14ac:dyDescent="0.25">
      <c r="A12058"/>
    </row>
    <row r="12059" spans="1:1" ht="12.6" x14ac:dyDescent="0.25">
      <c r="A12059"/>
    </row>
    <row r="12060" spans="1:1" ht="12.6" x14ac:dyDescent="0.25">
      <c r="A12060"/>
    </row>
    <row r="12061" spans="1:1" ht="12.6" x14ac:dyDescent="0.25">
      <c r="A12061"/>
    </row>
    <row r="12062" spans="1:1" ht="12.6" x14ac:dyDescent="0.25">
      <c r="A12062"/>
    </row>
    <row r="12063" spans="1:1" ht="12.6" x14ac:dyDescent="0.25">
      <c r="A12063"/>
    </row>
    <row r="12064" spans="1:1" ht="12.6" x14ac:dyDescent="0.25">
      <c r="A12064"/>
    </row>
    <row r="12065" spans="1:1" ht="12.6" x14ac:dyDescent="0.25">
      <c r="A12065"/>
    </row>
    <row r="12066" spans="1:1" ht="12.6" x14ac:dyDescent="0.25">
      <c r="A12066"/>
    </row>
    <row r="12067" spans="1:1" ht="12.6" x14ac:dyDescent="0.25">
      <c r="A12067"/>
    </row>
    <row r="12068" spans="1:1" ht="12.6" x14ac:dyDescent="0.25">
      <c r="A12068"/>
    </row>
    <row r="12069" spans="1:1" ht="12.6" x14ac:dyDescent="0.25">
      <c r="A12069"/>
    </row>
    <row r="12070" spans="1:1" ht="12.6" x14ac:dyDescent="0.25">
      <c r="A12070"/>
    </row>
    <row r="12071" spans="1:1" ht="12.6" x14ac:dyDescent="0.25">
      <c r="A12071"/>
    </row>
    <row r="12072" spans="1:1" ht="12.6" x14ac:dyDescent="0.25">
      <c r="A12072"/>
    </row>
    <row r="12073" spans="1:1" ht="12.6" x14ac:dyDescent="0.25">
      <c r="A12073"/>
    </row>
    <row r="12074" spans="1:1" ht="12.6" x14ac:dyDescent="0.25">
      <c r="A12074"/>
    </row>
    <row r="12075" spans="1:1" ht="12.6" x14ac:dyDescent="0.25">
      <c r="A12075"/>
    </row>
    <row r="12076" spans="1:1" ht="12.6" x14ac:dyDescent="0.25">
      <c r="A12076"/>
    </row>
    <row r="12077" spans="1:1" ht="12.6" x14ac:dyDescent="0.25">
      <c r="A12077"/>
    </row>
    <row r="12078" spans="1:1" ht="12.6" x14ac:dyDescent="0.25">
      <c r="A12078"/>
    </row>
    <row r="12079" spans="1:1" ht="12.6" x14ac:dyDescent="0.25">
      <c r="A12079"/>
    </row>
    <row r="12080" spans="1:1" ht="12.6" x14ac:dyDescent="0.25">
      <c r="A12080"/>
    </row>
    <row r="12081" spans="1:1" ht="12.6" x14ac:dyDescent="0.25">
      <c r="A12081"/>
    </row>
    <row r="12082" spans="1:1" ht="12.6" x14ac:dyDescent="0.25">
      <c r="A12082"/>
    </row>
    <row r="12083" spans="1:1" ht="12.6" x14ac:dyDescent="0.25">
      <c r="A12083"/>
    </row>
    <row r="12084" spans="1:1" ht="12.6" x14ac:dyDescent="0.25">
      <c r="A12084"/>
    </row>
    <row r="12085" spans="1:1" ht="12.6" x14ac:dyDescent="0.25">
      <c r="A12085"/>
    </row>
    <row r="12086" spans="1:1" ht="12.6" x14ac:dyDescent="0.25">
      <c r="A12086"/>
    </row>
    <row r="12087" spans="1:1" ht="12.6" x14ac:dyDescent="0.25">
      <c r="A12087"/>
    </row>
    <row r="12088" spans="1:1" ht="12.6" x14ac:dyDescent="0.25">
      <c r="A12088"/>
    </row>
    <row r="12089" spans="1:1" ht="12.6" x14ac:dyDescent="0.25">
      <c r="A12089"/>
    </row>
    <row r="12090" spans="1:1" ht="12.6" x14ac:dyDescent="0.25">
      <c r="A12090"/>
    </row>
    <row r="12091" spans="1:1" ht="12.6" x14ac:dyDescent="0.25">
      <c r="A12091"/>
    </row>
    <row r="12092" spans="1:1" ht="12.6" x14ac:dyDescent="0.25">
      <c r="A12092"/>
    </row>
    <row r="12093" spans="1:1" ht="12.6" x14ac:dyDescent="0.25">
      <c r="A12093"/>
    </row>
    <row r="12094" spans="1:1" ht="12.6" x14ac:dyDescent="0.25">
      <c r="A12094"/>
    </row>
    <row r="12095" spans="1:1" ht="12.6" x14ac:dyDescent="0.25">
      <c r="A12095"/>
    </row>
    <row r="12096" spans="1:1" ht="12.6" x14ac:dyDescent="0.25">
      <c r="A12096"/>
    </row>
    <row r="12097" spans="1:1" ht="12.6" x14ac:dyDescent="0.25">
      <c r="A12097"/>
    </row>
    <row r="12098" spans="1:1" ht="12.6" x14ac:dyDescent="0.25">
      <c r="A12098"/>
    </row>
    <row r="12099" spans="1:1" ht="12.6" x14ac:dyDescent="0.25">
      <c r="A12099"/>
    </row>
    <row r="12100" spans="1:1" ht="12.6" x14ac:dyDescent="0.25">
      <c r="A12100"/>
    </row>
    <row r="12101" spans="1:1" ht="12.6" x14ac:dyDescent="0.25">
      <c r="A12101"/>
    </row>
    <row r="12102" spans="1:1" ht="12.6" x14ac:dyDescent="0.25">
      <c r="A12102"/>
    </row>
    <row r="12103" spans="1:1" ht="12.6" x14ac:dyDescent="0.25">
      <c r="A12103"/>
    </row>
    <row r="12104" spans="1:1" ht="12.6" x14ac:dyDescent="0.25">
      <c r="A12104"/>
    </row>
    <row r="12105" spans="1:1" ht="12.6" x14ac:dyDescent="0.25">
      <c r="A12105"/>
    </row>
    <row r="12106" spans="1:1" ht="12.6" x14ac:dyDescent="0.25">
      <c r="A12106"/>
    </row>
    <row r="12107" spans="1:1" ht="12.6" x14ac:dyDescent="0.25">
      <c r="A12107"/>
    </row>
    <row r="12108" spans="1:1" ht="12.6" x14ac:dyDescent="0.25">
      <c r="A12108"/>
    </row>
    <row r="12109" spans="1:1" ht="12.6" x14ac:dyDescent="0.25">
      <c r="A12109"/>
    </row>
    <row r="12110" spans="1:1" ht="12.6" x14ac:dyDescent="0.25">
      <c r="A12110"/>
    </row>
    <row r="12111" spans="1:1" ht="12.6" x14ac:dyDescent="0.25">
      <c r="A12111"/>
    </row>
    <row r="12112" spans="1:1" ht="12.6" x14ac:dyDescent="0.25">
      <c r="A12112"/>
    </row>
    <row r="12113" spans="1:1" ht="12.6" x14ac:dyDescent="0.25">
      <c r="A12113"/>
    </row>
    <row r="12114" spans="1:1" ht="12.6" x14ac:dyDescent="0.25">
      <c r="A12114"/>
    </row>
    <row r="12115" spans="1:1" ht="12.6" x14ac:dyDescent="0.25">
      <c r="A12115"/>
    </row>
    <row r="12116" spans="1:1" ht="12.6" x14ac:dyDescent="0.25">
      <c r="A12116"/>
    </row>
    <row r="12117" spans="1:1" ht="12.6" x14ac:dyDescent="0.25">
      <c r="A12117"/>
    </row>
    <row r="12118" spans="1:1" ht="12.6" x14ac:dyDescent="0.25">
      <c r="A12118"/>
    </row>
    <row r="12119" spans="1:1" ht="12.6" x14ac:dyDescent="0.25">
      <c r="A12119"/>
    </row>
    <row r="12120" spans="1:1" ht="12.6" x14ac:dyDescent="0.25">
      <c r="A12120"/>
    </row>
    <row r="12121" spans="1:1" ht="12.6" x14ac:dyDescent="0.25">
      <c r="A12121"/>
    </row>
    <row r="12122" spans="1:1" ht="12.6" x14ac:dyDescent="0.25">
      <c r="A12122"/>
    </row>
    <row r="12123" spans="1:1" ht="12.6" x14ac:dyDescent="0.25">
      <c r="A12123"/>
    </row>
    <row r="12124" spans="1:1" ht="12.6" x14ac:dyDescent="0.25">
      <c r="A12124"/>
    </row>
    <row r="12125" spans="1:1" ht="12.6" x14ac:dyDescent="0.25">
      <c r="A12125"/>
    </row>
    <row r="12126" spans="1:1" ht="12.6" x14ac:dyDescent="0.25">
      <c r="A12126"/>
    </row>
    <row r="12127" spans="1:1" ht="12.6" x14ac:dyDescent="0.25">
      <c r="A12127"/>
    </row>
    <row r="12128" spans="1:1" ht="12.6" x14ac:dyDescent="0.25">
      <c r="A12128"/>
    </row>
    <row r="12129" spans="1:1" ht="12.6" x14ac:dyDescent="0.25">
      <c r="A12129"/>
    </row>
    <row r="12130" spans="1:1" ht="12.6" x14ac:dyDescent="0.25">
      <c r="A12130"/>
    </row>
    <row r="12131" spans="1:1" ht="12.6" x14ac:dyDescent="0.25">
      <c r="A12131"/>
    </row>
    <row r="12132" spans="1:1" ht="12.6" x14ac:dyDescent="0.25">
      <c r="A12132"/>
    </row>
    <row r="12133" spans="1:1" ht="12.6" x14ac:dyDescent="0.25">
      <c r="A12133"/>
    </row>
    <row r="12134" spans="1:1" ht="12.6" x14ac:dyDescent="0.25">
      <c r="A12134"/>
    </row>
    <row r="12135" spans="1:1" ht="12.6" x14ac:dyDescent="0.25">
      <c r="A12135"/>
    </row>
    <row r="12136" spans="1:1" ht="12.6" x14ac:dyDescent="0.25">
      <c r="A12136"/>
    </row>
    <row r="12137" spans="1:1" ht="12.6" x14ac:dyDescent="0.25">
      <c r="A12137"/>
    </row>
    <row r="12138" spans="1:1" ht="12.6" x14ac:dyDescent="0.25">
      <c r="A12138"/>
    </row>
    <row r="12139" spans="1:1" ht="12.6" x14ac:dyDescent="0.25">
      <c r="A12139"/>
    </row>
    <row r="12140" spans="1:1" ht="12.6" x14ac:dyDescent="0.25">
      <c r="A12140"/>
    </row>
    <row r="12141" spans="1:1" ht="12.6" x14ac:dyDescent="0.25">
      <c r="A12141"/>
    </row>
    <row r="12142" spans="1:1" ht="12.6" x14ac:dyDescent="0.25">
      <c r="A12142"/>
    </row>
    <row r="12143" spans="1:1" ht="12.6" x14ac:dyDescent="0.25">
      <c r="A12143"/>
    </row>
    <row r="12144" spans="1:1" ht="12.6" x14ac:dyDescent="0.25">
      <c r="A12144"/>
    </row>
    <row r="12145" spans="1:1" ht="12.6" x14ac:dyDescent="0.25">
      <c r="A12145"/>
    </row>
    <row r="12146" spans="1:1" ht="12.6" x14ac:dyDescent="0.25">
      <c r="A12146"/>
    </row>
    <row r="12147" spans="1:1" ht="12.6" x14ac:dyDescent="0.25">
      <c r="A12147"/>
    </row>
    <row r="12148" spans="1:1" ht="12.6" x14ac:dyDescent="0.25">
      <c r="A12148"/>
    </row>
    <row r="12149" spans="1:1" ht="12.6" x14ac:dyDescent="0.25">
      <c r="A12149"/>
    </row>
    <row r="12150" spans="1:1" ht="12.6" x14ac:dyDescent="0.25">
      <c r="A12150"/>
    </row>
    <row r="12151" spans="1:1" ht="12.6" x14ac:dyDescent="0.25">
      <c r="A12151"/>
    </row>
    <row r="12152" spans="1:1" ht="12.6" x14ac:dyDescent="0.25">
      <c r="A12152"/>
    </row>
    <row r="12153" spans="1:1" ht="12.6" x14ac:dyDescent="0.25">
      <c r="A12153"/>
    </row>
    <row r="12154" spans="1:1" ht="12.6" x14ac:dyDescent="0.25">
      <c r="A12154"/>
    </row>
    <row r="12155" spans="1:1" ht="12.6" x14ac:dyDescent="0.25">
      <c r="A12155"/>
    </row>
    <row r="12156" spans="1:1" ht="12.6" x14ac:dyDescent="0.25">
      <c r="A12156"/>
    </row>
    <row r="12157" spans="1:1" ht="12.6" x14ac:dyDescent="0.25">
      <c r="A12157"/>
    </row>
    <row r="12158" spans="1:1" ht="12.6" x14ac:dyDescent="0.25">
      <c r="A12158"/>
    </row>
    <row r="12159" spans="1:1" ht="12.6" x14ac:dyDescent="0.25">
      <c r="A12159"/>
    </row>
    <row r="12160" spans="1:1" ht="12.6" x14ac:dyDescent="0.25">
      <c r="A12160"/>
    </row>
    <row r="12161" spans="1:1" ht="12.6" x14ac:dyDescent="0.25">
      <c r="A12161"/>
    </row>
    <row r="12162" spans="1:1" ht="12.6" x14ac:dyDescent="0.25">
      <c r="A12162"/>
    </row>
    <row r="12163" spans="1:1" ht="12.6" x14ac:dyDescent="0.25">
      <c r="A12163"/>
    </row>
    <row r="12164" spans="1:1" ht="12.6" x14ac:dyDescent="0.25">
      <c r="A12164"/>
    </row>
    <row r="12165" spans="1:1" ht="12.6" x14ac:dyDescent="0.25">
      <c r="A12165"/>
    </row>
    <row r="12166" spans="1:1" ht="12.6" x14ac:dyDescent="0.25">
      <c r="A12166"/>
    </row>
    <row r="12167" spans="1:1" ht="12.6" x14ac:dyDescent="0.25">
      <c r="A12167"/>
    </row>
    <row r="12168" spans="1:1" ht="12.6" x14ac:dyDescent="0.25">
      <c r="A12168"/>
    </row>
    <row r="12169" spans="1:1" ht="12.6" x14ac:dyDescent="0.25">
      <c r="A12169"/>
    </row>
    <row r="12170" spans="1:1" ht="12.6" x14ac:dyDescent="0.25">
      <c r="A12170"/>
    </row>
    <row r="12171" spans="1:1" ht="12.6" x14ac:dyDescent="0.25">
      <c r="A12171"/>
    </row>
    <row r="12172" spans="1:1" ht="12.6" x14ac:dyDescent="0.25">
      <c r="A12172"/>
    </row>
    <row r="12173" spans="1:1" ht="12.6" x14ac:dyDescent="0.25">
      <c r="A12173"/>
    </row>
    <row r="12174" spans="1:1" ht="12.6" x14ac:dyDescent="0.25">
      <c r="A12174"/>
    </row>
    <row r="12175" spans="1:1" ht="12.6" x14ac:dyDescent="0.25">
      <c r="A12175"/>
    </row>
    <row r="12176" spans="1:1" ht="12.6" x14ac:dyDescent="0.25">
      <c r="A12176"/>
    </row>
    <row r="12177" spans="1:1" ht="12.6" x14ac:dyDescent="0.25">
      <c r="A12177"/>
    </row>
    <row r="12178" spans="1:1" ht="12.6" x14ac:dyDescent="0.25">
      <c r="A12178"/>
    </row>
    <row r="12179" spans="1:1" ht="12.6" x14ac:dyDescent="0.25">
      <c r="A12179"/>
    </row>
    <row r="12180" spans="1:1" ht="12.6" x14ac:dyDescent="0.25">
      <c r="A12180"/>
    </row>
    <row r="12181" spans="1:1" ht="12.6" x14ac:dyDescent="0.25">
      <c r="A12181"/>
    </row>
    <row r="12182" spans="1:1" ht="12.6" x14ac:dyDescent="0.25">
      <c r="A12182"/>
    </row>
    <row r="12183" spans="1:1" ht="12.6" x14ac:dyDescent="0.25">
      <c r="A12183"/>
    </row>
    <row r="12184" spans="1:1" ht="12.6" x14ac:dyDescent="0.25">
      <c r="A12184"/>
    </row>
    <row r="12185" spans="1:1" ht="12.6" x14ac:dyDescent="0.25">
      <c r="A12185"/>
    </row>
    <row r="12186" spans="1:1" ht="12.6" x14ac:dyDescent="0.25">
      <c r="A12186"/>
    </row>
    <row r="12187" spans="1:1" ht="12.6" x14ac:dyDescent="0.25">
      <c r="A12187"/>
    </row>
    <row r="12188" spans="1:1" ht="12.6" x14ac:dyDescent="0.25">
      <c r="A12188"/>
    </row>
    <row r="12189" spans="1:1" ht="12.6" x14ac:dyDescent="0.25">
      <c r="A12189"/>
    </row>
    <row r="12190" spans="1:1" ht="12.6" x14ac:dyDescent="0.25">
      <c r="A12190"/>
    </row>
    <row r="12191" spans="1:1" ht="12.6" x14ac:dyDescent="0.25">
      <c r="A12191"/>
    </row>
    <row r="12192" spans="1:1" ht="12.6" x14ac:dyDescent="0.25">
      <c r="A12192"/>
    </row>
    <row r="12193" spans="1:1" ht="12.6" x14ac:dyDescent="0.25">
      <c r="A12193"/>
    </row>
    <row r="12194" spans="1:1" ht="12.6" x14ac:dyDescent="0.25">
      <c r="A12194"/>
    </row>
    <row r="12195" spans="1:1" ht="12.6" x14ac:dyDescent="0.25">
      <c r="A12195"/>
    </row>
    <row r="12196" spans="1:1" ht="12.6" x14ac:dyDescent="0.25">
      <c r="A12196"/>
    </row>
    <row r="12197" spans="1:1" ht="12.6" x14ac:dyDescent="0.25">
      <c r="A12197"/>
    </row>
    <row r="12198" spans="1:1" ht="12.6" x14ac:dyDescent="0.25">
      <c r="A12198"/>
    </row>
    <row r="12199" spans="1:1" ht="12.6" x14ac:dyDescent="0.25">
      <c r="A12199"/>
    </row>
    <row r="12200" spans="1:1" ht="12.6" x14ac:dyDescent="0.25">
      <c r="A12200"/>
    </row>
    <row r="12201" spans="1:1" ht="12.6" x14ac:dyDescent="0.25">
      <c r="A12201"/>
    </row>
    <row r="12202" spans="1:1" ht="12.6" x14ac:dyDescent="0.25">
      <c r="A12202"/>
    </row>
    <row r="12203" spans="1:1" ht="12.6" x14ac:dyDescent="0.25">
      <c r="A12203"/>
    </row>
    <row r="12204" spans="1:1" ht="12.6" x14ac:dyDescent="0.25">
      <c r="A12204"/>
    </row>
    <row r="12205" spans="1:1" ht="12.6" x14ac:dyDescent="0.25">
      <c r="A12205"/>
    </row>
    <row r="12206" spans="1:1" ht="12.6" x14ac:dyDescent="0.25">
      <c r="A12206"/>
    </row>
    <row r="12207" spans="1:1" ht="12.6" x14ac:dyDescent="0.25">
      <c r="A12207"/>
    </row>
    <row r="12208" spans="1:1" ht="12.6" x14ac:dyDescent="0.25">
      <c r="A12208"/>
    </row>
    <row r="12209" spans="1:1" ht="12.6" x14ac:dyDescent="0.25">
      <c r="A12209"/>
    </row>
    <row r="12210" spans="1:1" ht="12.6" x14ac:dyDescent="0.25">
      <c r="A12210"/>
    </row>
    <row r="12211" spans="1:1" ht="12.6" x14ac:dyDescent="0.25">
      <c r="A12211"/>
    </row>
    <row r="12212" spans="1:1" ht="12.6" x14ac:dyDescent="0.25">
      <c r="A12212"/>
    </row>
    <row r="12213" spans="1:1" ht="12.6" x14ac:dyDescent="0.25">
      <c r="A12213"/>
    </row>
    <row r="12214" spans="1:1" ht="12.6" x14ac:dyDescent="0.25">
      <c r="A12214"/>
    </row>
    <row r="12215" spans="1:1" ht="12.6" x14ac:dyDescent="0.25">
      <c r="A12215"/>
    </row>
    <row r="12216" spans="1:1" ht="12.6" x14ac:dyDescent="0.25">
      <c r="A12216"/>
    </row>
    <row r="12217" spans="1:1" ht="12.6" x14ac:dyDescent="0.25">
      <c r="A12217"/>
    </row>
    <row r="12218" spans="1:1" ht="12.6" x14ac:dyDescent="0.25">
      <c r="A12218"/>
    </row>
    <row r="12219" spans="1:1" ht="12.6" x14ac:dyDescent="0.25">
      <c r="A12219"/>
    </row>
    <row r="12220" spans="1:1" ht="12.6" x14ac:dyDescent="0.25">
      <c r="A12220"/>
    </row>
    <row r="12221" spans="1:1" ht="12.6" x14ac:dyDescent="0.25">
      <c r="A12221"/>
    </row>
    <row r="12222" spans="1:1" ht="12.6" x14ac:dyDescent="0.25">
      <c r="A12222"/>
    </row>
    <row r="12223" spans="1:1" ht="12.6" x14ac:dyDescent="0.25">
      <c r="A12223"/>
    </row>
    <row r="12224" spans="1:1" ht="12.6" x14ac:dyDescent="0.25">
      <c r="A12224"/>
    </row>
    <row r="12225" spans="1:1" ht="12.6" x14ac:dyDescent="0.25">
      <c r="A12225"/>
    </row>
    <row r="12226" spans="1:1" ht="12.6" x14ac:dyDescent="0.25">
      <c r="A12226"/>
    </row>
    <row r="12227" spans="1:1" ht="12.6" x14ac:dyDescent="0.25">
      <c r="A12227"/>
    </row>
    <row r="12228" spans="1:1" ht="12.6" x14ac:dyDescent="0.25">
      <c r="A12228"/>
    </row>
    <row r="12229" spans="1:1" ht="12.6" x14ac:dyDescent="0.25">
      <c r="A12229"/>
    </row>
    <row r="12230" spans="1:1" ht="12.6" x14ac:dyDescent="0.25">
      <c r="A12230"/>
    </row>
    <row r="12231" spans="1:1" ht="12.6" x14ac:dyDescent="0.25">
      <c r="A12231"/>
    </row>
    <row r="12232" spans="1:1" ht="12.6" x14ac:dyDescent="0.25">
      <c r="A12232"/>
    </row>
    <row r="12233" spans="1:1" ht="12.6" x14ac:dyDescent="0.25">
      <c r="A12233"/>
    </row>
    <row r="12234" spans="1:1" ht="12.6" x14ac:dyDescent="0.25">
      <c r="A12234"/>
    </row>
    <row r="12235" spans="1:1" ht="12.6" x14ac:dyDescent="0.25">
      <c r="A12235"/>
    </row>
    <row r="12236" spans="1:1" ht="12.6" x14ac:dyDescent="0.25">
      <c r="A12236"/>
    </row>
    <row r="12237" spans="1:1" ht="12.6" x14ac:dyDescent="0.25">
      <c r="A12237"/>
    </row>
    <row r="12238" spans="1:1" ht="12.6" x14ac:dyDescent="0.25">
      <c r="A12238"/>
    </row>
    <row r="12239" spans="1:1" ht="12.6" x14ac:dyDescent="0.25">
      <c r="A12239"/>
    </row>
    <row r="12240" spans="1:1" ht="12.6" x14ac:dyDescent="0.25">
      <c r="A12240"/>
    </row>
    <row r="12241" spans="1:1" ht="12.6" x14ac:dyDescent="0.25">
      <c r="A12241"/>
    </row>
    <row r="12242" spans="1:1" ht="12.6" x14ac:dyDescent="0.25">
      <c r="A12242"/>
    </row>
    <row r="12243" spans="1:1" ht="12.6" x14ac:dyDescent="0.25">
      <c r="A12243"/>
    </row>
    <row r="12244" spans="1:1" ht="12.6" x14ac:dyDescent="0.25">
      <c r="A12244"/>
    </row>
    <row r="12245" spans="1:1" ht="12.6" x14ac:dyDescent="0.25">
      <c r="A12245"/>
    </row>
    <row r="12246" spans="1:1" ht="12.6" x14ac:dyDescent="0.25">
      <c r="A12246"/>
    </row>
    <row r="12247" spans="1:1" ht="12.6" x14ac:dyDescent="0.25">
      <c r="A12247"/>
    </row>
    <row r="12248" spans="1:1" ht="12.6" x14ac:dyDescent="0.25">
      <c r="A12248"/>
    </row>
    <row r="12249" spans="1:1" ht="12.6" x14ac:dyDescent="0.25">
      <c r="A12249"/>
    </row>
    <row r="12250" spans="1:1" ht="12.6" x14ac:dyDescent="0.25">
      <c r="A12250"/>
    </row>
    <row r="12251" spans="1:1" ht="12.6" x14ac:dyDescent="0.25">
      <c r="A12251"/>
    </row>
    <row r="12252" spans="1:1" ht="12.6" x14ac:dyDescent="0.25">
      <c r="A12252"/>
    </row>
    <row r="12253" spans="1:1" ht="12.6" x14ac:dyDescent="0.25">
      <c r="A12253"/>
    </row>
    <row r="12254" spans="1:1" ht="12.6" x14ac:dyDescent="0.25">
      <c r="A12254"/>
    </row>
    <row r="12255" spans="1:1" ht="12.6" x14ac:dyDescent="0.25">
      <c r="A12255"/>
    </row>
    <row r="12256" spans="1:1" ht="12.6" x14ac:dyDescent="0.25">
      <c r="A12256"/>
    </row>
    <row r="12257" spans="1:1" ht="12.6" x14ac:dyDescent="0.25">
      <c r="A12257"/>
    </row>
    <row r="12258" spans="1:1" ht="12.6" x14ac:dyDescent="0.25">
      <c r="A12258"/>
    </row>
    <row r="12259" spans="1:1" ht="12.6" x14ac:dyDescent="0.25">
      <c r="A12259"/>
    </row>
    <row r="12260" spans="1:1" ht="12.6" x14ac:dyDescent="0.25">
      <c r="A12260"/>
    </row>
    <row r="12261" spans="1:1" ht="12.6" x14ac:dyDescent="0.25">
      <c r="A12261"/>
    </row>
    <row r="12262" spans="1:1" ht="12.6" x14ac:dyDescent="0.25">
      <c r="A12262"/>
    </row>
    <row r="12263" spans="1:1" ht="12.6" x14ac:dyDescent="0.25">
      <c r="A12263"/>
    </row>
    <row r="12264" spans="1:1" ht="12.6" x14ac:dyDescent="0.25">
      <c r="A12264"/>
    </row>
    <row r="12265" spans="1:1" ht="12.6" x14ac:dyDescent="0.25">
      <c r="A12265"/>
    </row>
    <row r="12266" spans="1:1" ht="12.6" x14ac:dyDescent="0.25">
      <c r="A12266"/>
    </row>
    <row r="12267" spans="1:1" ht="12.6" x14ac:dyDescent="0.25">
      <c r="A12267"/>
    </row>
    <row r="12268" spans="1:1" ht="12.6" x14ac:dyDescent="0.25">
      <c r="A12268"/>
    </row>
    <row r="12269" spans="1:1" ht="12.6" x14ac:dyDescent="0.25">
      <c r="A12269"/>
    </row>
    <row r="12270" spans="1:1" ht="12.6" x14ac:dyDescent="0.25">
      <c r="A12270"/>
    </row>
    <row r="12271" spans="1:1" ht="12.6" x14ac:dyDescent="0.25">
      <c r="A12271"/>
    </row>
    <row r="12272" spans="1:1" ht="12.6" x14ac:dyDescent="0.25">
      <c r="A12272"/>
    </row>
    <row r="12273" spans="1:1" ht="12.6" x14ac:dyDescent="0.25">
      <c r="A12273"/>
    </row>
    <row r="12274" spans="1:1" ht="12.6" x14ac:dyDescent="0.25">
      <c r="A12274"/>
    </row>
    <row r="12275" spans="1:1" ht="12.6" x14ac:dyDescent="0.25">
      <c r="A12275"/>
    </row>
    <row r="12276" spans="1:1" ht="12.6" x14ac:dyDescent="0.25">
      <c r="A12276"/>
    </row>
    <row r="12277" spans="1:1" ht="12.6" x14ac:dyDescent="0.25">
      <c r="A12277"/>
    </row>
    <row r="12278" spans="1:1" ht="12.6" x14ac:dyDescent="0.25">
      <c r="A12278"/>
    </row>
    <row r="12279" spans="1:1" ht="12.6" x14ac:dyDescent="0.25">
      <c r="A12279"/>
    </row>
    <row r="12280" spans="1:1" ht="12.6" x14ac:dyDescent="0.25">
      <c r="A12280"/>
    </row>
    <row r="12281" spans="1:1" ht="12.6" x14ac:dyDescent="0.25">
      <c r="A12281"/>
    </row>
    <row r="12282" spans="1:1" ht="12.6" x14ac:dyDescent="0.25">
      <c r="A12282"/>
    </row>
    <row r="12283" spans="1:1" ht="12.6" x14ac:dyDescent="0.25">
      <c r="A12283"/>
    </row>
    <row r="12284" spans="1:1" ht="12.6" x14ac:dyDescent="0.25">
      <c r="A12284"/>
    </row>
    <row r="12285" spans="1:1" ht="12.6" x14ac:dyDescent="0.25">
      <c r="A12285"/>
    </row>
    <row r="12286" spans="1:1" ht="12.6" x14ac:dyDescent="0.25">
      <c r="A12286"/>
    </row>
    <row r="12287" spans="1:1" ht="12.6" x14ac:dyDescent="0.25">
      <c r="A12287"/>
    </row>
    <row r="12288" spans="1:1" ht="12.6" x14ac:dyDescent="0.25">
      <c r="A12288"/>
    </row>
    <row r="12289" spans="1:1" ht="12.6" x14ac:dyDescent="0.25">
      <c r="A12289"/>
    </row>
    <row r="12290" spans="1:1" ht="12.6" x14ac:dyDescent="0.25">
      <c r="A12290"/>
    </row>
    <row r="12291" spans="1:1" ht="12.6" x14ac:dyDescent="0.25">
      <c r="A12291"/>
    </row>
    <row r="12292" spans="1:1" ht="12.6" x14ac:dyDescent="0.25">
      <c r="A12292"/>
    </row>
    <row r="12293" spans="1:1" ht="12.6" x14ac:dyDescent="0.25">
      <c r="A12293"/>
    </row>
    <row r="12294" spans="1:1" ht="12.6" x14ac:dyDescent="0.25">
      <c r="A12294"/>
    </row>
    <row r="12295" spans="1:1" ht="12.6" x14ac:dyDescent="0.25">
      <c r="A12295"/>
    </row>
    <row r="12296" spans="1:1" ht="12.6" x14ac:dyDescent="0.25">
      <c r="A12296"/>
    </row>
    <row r="12297" spans="1:1" ht="12.6" x14ac:dyDescent="0.25">
      <c r="A12297"/>
    </row>
    <row r="12298" spans="1:1" ht="12.6" x14ac:dyDescent="0.25">
      <c r="A12298"/>
    </row>
    <row r="12299" spans="1:1" ht="12.6" x14ac:dyDescent="0.25">
      <c r="A12299"/>
    </row>
    <row r="12300" spans="1:1" ht="12.6" x14ac:dyDescent="0.25">
      <c r="A12300"/>
    </row>
    <row r="12301" spans="1:1" ht="12.6" x14ac:dyDescent="0.25">
      <c r="A12301"/>
    </row>
    <row r="12302" spans="1:1" ht="12.6" x14ac:dyDescent="0.25">
      <c r="A12302"/>
    </row>
    <row r="12303" spans="1:1" ht="12.6" x14ac:dyDescent="0.25">
      <c r="A12303"/>
    </row>
    <row r="12304" spans="1:1" ht="12.6" x14ac:dyDescent="0.25">
      <c r="A12304"/>
    </row>
    <row r="12305" spans="1:1" ht="12.6" x14ac:dyDescent="0.25">
      <c r="A12305"/>
    </row>
    <row r="12306" spans="1:1" ht="12.6" x14ac:dyDescent="0.25">
      <c r="A12306"/>
    </row>
    <row r="12307" spans="1:1" ht="12.6" x14ac:dyDescent="0.25">
      <c r="A12307"/>
    </row>
    <row r="12308" spans="1:1" ht="12.6" x14ac:dyDescent="0.25">
      <c r="A12308"/>
    </row>
    <row r="12309" spans="1:1" ht="12.6" x14ac:dyDescent="0.25">
      <c r="A12309"/>
    </row>
    <row r="12310" spans="1:1" ht="12.6" x14ac:dyDescent="0.25">
      <c r="A12310"/>
    </row>
    <row r="12311" spans="1:1" ht="12.6" x14ac:dyDescent="0.25">
      <c r="A12311"/>
    </row>
    <row r="12312" spans="1:1" ht="12.6" x14ac:dyDescent="0.25">
      <c r="A12312"/>
    </row>
    <row r="12313" spans="1:1" ht="12.6" x14ac:dyDescent="0.25">
      <c r="A12313"/>
    </row>
    <row r="12314" spans="1:1" ht="12.6" x14ac:dyDescent="0.25">
      <c r="A12314"/>
    </row>
    <row r="12315" spans="1:1" ht="12.6" x14ac:dyDescent="0.25">
      <c r="A12315"/>
    </row>
    <row r="12316" spans="1:1" ht="12.6" x14ac:dyDescent="0.25">
      <c r="A12316"/>
    </row>
    <row r="12317" spans="1:1" ht="12.6" x14ac:dyDescent="0.25">
      <c r="A12317"/>
    </row>
    <row r="12318" spans="1:1" ht="12.6" x14ac:dyDescent="0.25">
      <c r="A12318"/>
    </row>
    <row r="12319" spans="1:1" ht="12.6" x14ac:dyDescent="0.25">
      <c r="A12319"/>
    </row>
    <row r="12320" spans="1:1" ht="12.6" x14ac:dyDescent="0.25">
      <c r="A12320"/>
    </row>
    <row r="12321" spans="1:1" ht="12.6" x14ac:dyDescent="0.25">
      <c r="A12321"/>
    </row>
    <row r="12322" spans="1:1" ht="12.6" x14ac:dyDescent="0.25">
      <c r="A12322"/>
    </row>
    <row r="12323" spans="1:1" ht="12.6" x14ac:dyDescent="0.25">
      <c r="A12323"/>
    </row>
    <row r="12324" spans="1:1" ht="12.6" x14ac:dyDescent="0.25">
      <c r="A12324"/>
    </row>
    <row r="12325" spans="1:1" ht="12.6" x14ac:dyDescent="0.25">
      <c r="A12325"/>
    </row>
    <row r="12326" spans="1:1" ht="12.6" x14ac:dyDescent="0.25">
      <c r="A12326"/>
    </row>
    <row r="12327" spans="1:1" ht="12.6" x14ac:dyDescent="0.25">
      <c r="A12327"/>
    </row>
    <row r="12328" spans="1:1" ht="12.6" x14ac:dyDescent="0.25">
      <c r="A12328"/>
    </row>
    <row r="12329" spans="1:1" ht="12.6" x14ac:dyDescent="0.25">
      <c r="A12329"/>
    </row>
    <row r="12330" spans="1:1" ht="12.6" x14ac:dyDescent="0.25">
      <c r="A12330"/>
    </row>
    <row r="12331" spans="1:1" ht="12.6" x14ac:dyDescent="0.25">
      <c r="A12331"/>
    </row>
    <row r="12332" spans="1:1" ht="12.6" x14ac:dyDescent="0.25">
      <c r="A12332"/>
    </row>
    <row r="12333" spans="1:1" ht="12.6" x14ac:dyDescent="0.25">
      <c r="A12333"/>
    </row>
    <row r="12334" spans="1:1" ht="12.6" x14ac:dyDescent="0.25">
      <c r="A12334"/>
    </row>
    <row r="12335" spans="1:1" ht="12.6" x14ac:dyDescent="0.25">
      <c r="A12335"/>
    </row>
    <row r="12336" spans="1:1" ht="12.6" x14ac:dyDescent="0.25">
      <c r="A12336"/>
    </row>
    <row r="12337" spans="1:1" ht="12.6" x14ac:dyDescent="0.25">
      <c r="A12337"/>
    </row>
    <row r="12338" spans="1:1" ht="12.6" x14ac:dyDescent="0.25">
      <c r="A12338"/>
    </row>
    <row r="12339" spans="1:1" ht="12.6" x14ac:dyDescent="0.25">
      <c r="A12339"/>
    </row>
    <row r="12340" spans="1:1" ht="12.6" x14ac:dyDescent="0.25">
      <c r="A12340"/>
    </row>
    <row r="12341" spans="1:1" ht="12.6" x14ac:dyDescent="0.25">
      <c r="A12341"/>
    </row>
    <row r="12342" spans="1:1" ht="12.6" x14ac:dyDescent="0.25">
      <c r="A12342"/>
    </row>
    <row r="12343" spans="1:1" ht="12.6" x14ac:dyDescent="0.25">
      <c r="A12343"/>
    </row>
    <row r="12344" spans="1:1" ht="12.6" x14ac:dyDescent="0.25">
      <c r="A12344"/>
    </row>
    <row r="12345" spans="1:1" ht="12.6" x14ac:dyDescent="0.25">
      <c r="A12345"/>
    </row>
    <row r="12346" spans="1:1" ht="12.6" x14ac:dyDescent="0.25">
      <c r="A12346"/>
    </row>
    <row r="12347" spans="1:1" ht="12.6" x14ac:dyDescent="0.25">
      <c r="A12347"/>
    </row>
    <row r="12348" spans="1:1" ht="12.6" x14ac:dyDescent="0.25">
      <c r="A12348"/>
    </row>
    <row r="12349" spans="1:1" ht="12.6" x14ac:dyDescent="0.25">
      <c r="A12349"/>
    </row>
    <row r="12350" spans="1:1" ht="12.6" x14ac:dyDescent="0.25">
      <c r="A12350"/>
    </row>
    <row r="12351" spans="1:1" ht="12.6" x14ac:dyDescent="0.25">
      <c r="A12351"/>
    </row>
    <row r="12352" spans="1:1" ht="12.6" x14ac:dyDescent="0.25">
      <c r="A12352"/>
    </row>
    <row r="12353" spans="1:1" ht="12.6" x14ac:dyDescent="0.25">
      <c r="A12353"/>
    </row>
    <row r="12354" spans="1:1" ht="12.6" x14ac:dyDescent="0.25">
      <c r="A12354"/>
    </row>
    <row r="12355" spans="1:1" ht="12.6" x14ac:dyDescent="0.25">
      <c r="A12355"/>
    </row>
    <row r="12356" spans="1:1" ht="12.6" x14ac:dyDescent="0.25">
      <c r="A12356"/>
    </row>
    <row r="12357" spans="1:1" ht="12.6" x14ac:dyDescent="0.25">
      <c r="A12357"/>
    </row>
    <row r="12358" spans="1:1" ht="12.6" x14ac:dyDescent="0.25">
      <c r="A12358"/>
    </row>
    <row r="12359" spans="1:1" ht="12.6" x14ac:dyDescent="0.25">
      <c r="A12359"/>
    </row>
    <row r="12360" spans="1:1" ht="12.6" x14ac:dyDescent="0.25">
      <c r="A12360"/>
    </row>
    <row r="12361" spans="1:1" ht="12.6" x14ac:dyDescent="0.25">
      <c r="A12361"/>
    </row>
    <row r="12362" spans="1:1" ht="12.6" x14ac:dyDescent="0.25">
      <c r="A12362"/>
    </row>
    <row r="12363" spans="1:1" ht="12.6" x14ac:dyDescent="0.25">
      <c r="A12363"/>
    </row>
    <row r="12364" spans="1:1" ht="12.6" x14ac:dyDescent="0.25">
      <c r="A12364"/>
    </row>
    <row r="12365" spans="1:1" ht="12.6" x14ac:dyDescent="0.25">
      <c r="A12365"/>
    </row>
    <row r="12366" spans="1:1" ht="12.6" x14ac:dyDescent="0.25">
      <c r="A12366"/>
    </row>
    <row r="12367" spans="1:1" ht="12.6" x14ac:dyDescent="0.25">
      <c r="A12367"/>
    </row>
    <row r="12368" spans="1:1" ht="12.6" x14ac:dyDescent="0.25">
      <c r="A12368"/>
    </row>
    <row r="12369" spans="1:1" ht="12.6" x14ac:dyDescent="0.25">
      <c r="A12369"/>
    </row>
    <row r="12370" spans="1:1" ht="12.6" x14ac:dyDescent="0.25">
      <c r="A12370"/>
    </row>
    <row r="12371" spans="1:1" ht="12.6" x14ac:dyDescent="0.25">
      <c r="A12371"/>
    </row>
    <row r="12372" spans="1:1" ht="12.6" x14ac:dyDescent="0.25">
      <c r="A12372"/>
    </row>
    <row r="12373" spans="1:1" ht="12.6" x14ac:dyDescent="0.25">
      <c r="A12373"/>
    </row>
    <row r="12374" spans="1:1" ht="12.6" x14ac:dyDescent="0.25">
      <c r="A12374"/>
    </row>
    <row r="12375" spans="1:1" ht="12.6" x14ac:dyDescent="0.25">
      <c r="A12375"/>
    </row>
    <row r="12376" spans="1:1" ht="12.6" x14ac:dyDescent="0.25">
      <c r="A12376"/>
    </row>
    <row r="12377" spans="1:1" ht="12.6" x14ac:dyDescent="0.25">
      <c r="A12377"/>
    </row>
    <row r="12378" spans="1:1" ht="12.6" x14ac:dyDescent="0.25">
      <c r="A12378"/>
    </row>
    <row r="12379" spans="1:1" ht="12.6" x14ac:dyDescent="0.25">
      <c r="A12379"/>
    </row>
    <row r="12380" spans="1:1" ht="12.6" x14ac:dyDescent="0.25">
      <c r="A12380"/>
    </row>
    <row r="12381" spans="1:1" ht="12.6" x14ac:dyDescent="0.25">
      <c r="A12381"/>
    </row>
    <row r="12382" spans="1:1" ht="12.6" x14ac:dyDescent="0.25">
      <c r="A12382"/>
    </row>
    <row r="12383" spans="1:1" ht="12.6" x14ac:dyDescent="0.25">
      <c r="A12383"/>
    </row>
    <row r="12384" spans="1:1" ht="12.6" x14ac:dyDescent="0.25">
      <c r="A12384"/>
    </row>
    <row r="12385" spans="1:1" ht="12.6" x14ac:dyDescent="0.25">
      <c r="A12385"/>
    </row>
    <row r="12386" spans="1:1" ht="12.6" x14ac:dyDescent="0.25">
      <c r="A12386"/>
    </row>
    <row r="12387" spans="1:1" ht="12.6" x14ac:dyDescent="0.25">
      <c r="A12387"/>
    </row>
    <row r="12388" spans="1:1" ht="12.6" x14ac:dyDescent="0.25">
      <c r="A12388"/>
    </row>
    <row r="12389" spans="1:1" ht="12.6" x14ac:dyDescent="0.25">
      <c r="A12389"/>
    </row>
    <row r="12390" spans="1:1" ht="12.6" x14ac:dyDescent="0.25">
      <c r="A12390"/>
    </row>
    <row r="12391" spans="1:1" ht="12.6" x14ac:dyDescent="0.25">
      <c r="A12391"/>
    </row>
    <row r="12392" spans="1:1" ht="12.6" x14ac:dyDescent="0.25">
      <c r="A12392"/>
    </row>
    <row r="12393" spans="1:1" ht="12.6" x14ac:dyDescent="0.25">
      <c r="A12393"/>
    </row>
    <row r="12394" spans="1:1" ht="12.6" x14ac:dyDescent="0.25">
      <c r="A12394"/>
    </row>
    <row r="12395" spans="1:1" ht="12.6" x14ac:dyDescent="0.25">
      <c r="A12395"/>
    </row>
    <row r="12396" spans="1:1" ht="12.6" x14ac:dyDescent="0.25">
      <c r="A12396"/>
    </row>
    <row r="12397" spans="1:1" ht="12.6" x14ac:dyDescent="0.25">
      <c r="A12397"/>
    </row>
    <row r="12398" spans="1:1" ht="12.6" x14ac:dyDescent="0.25">
      <c r="A12398"/>
    </row>
    <row r="12399" spans="1:1" ht="12.6" x14ac:dyDescent="0.25">
      <c r="A12399"/>
    </row>
    <row r="12400" spans="1:1" ht="12.6" x14ac:dyDescent="0.25">
      <c r="A12400"/>
    </row>
    <row r="12401" spans="1:1" ht="12.6" x14ac:dyDescent="0.25">
      <c r="A12401"/>
    </row>
    <row r="12402" spans="1:1" ht="12.6" x14ac:dyDescent="0.25">
      <c r="A12402"/>
    </row>
    <row r="12403" spans="1:1" ht="12.6" x14ac:dyDescent="0.25">
      <c r="A12403"/>
    </row>
    <row r="12404" spans="1:1" ht="12.6" x14ac:dyDescent="0.25">
      <c r="A12404"/>
    </row>
    <row r="12405" spans="1:1" ht="12.6" x14ac:dyDescent="0.25">
      <c r="A12405"/>
    </row>
    <row r="12406" spans="1:1" ht="12.6" x14ac:dyDescent="0.25">
      <c r="A12406"/>
    </row>
    <row r="12407" spans="1:1" ht="12.6" x14ac:dyDescent="0.25">
      <c r="A12407"/>
    </row>
    <row r="12408" spans="1:1" ht="12.6" x14ac:dyDescent="0.25">
      <c r="A12408"/>
    </row>
    <row r="12409" spans="1:1" ht="12.6" x14ac:dyDescent="0.25">
      <c r="A12409"/>
    </row>
    <row r="12410" spans="1:1" ht="12.6" x14ac:dyDescent="0.25">
      <c r="A12410"/>
    </row>
    <row r="12411" spans="1:1" ht="12.6" x14ac:dyDescent="0.25">
      <c r="A12411"/>
    </row>
    <row r="12412" spans="1:1" ht="12.6" x14ac:dyDescent="0.25">
      <c r="A12412"/>
    </row>
    <row r="12413" spans="1:1" ht="12.6" x14ac:dyDescent="0.25">
      <c r="A12413"/>
    </row>
    <row r="12414" spans="1:1" ht="12.6" x14ac:dyDescent="0.25">
      <c r="A12414"/>
    </row>
    <row r="12415" spans="1:1" ht="12.6" x14ac:dyDescent="0.25">
      <c r="A12415"/>
    </row>
    <row r="12416" spans="1:1" ht="12.6" x14ac:dyDescent="0.25">
      <c r="A12416"/>
    </row>
    <row r="12417" spans="1:1" ht="12.6" x14ac:dyDescent="0.25">
      <c r="A12417"/>
    </row>
    <row r="12418" spans="1:1" ht="12.6" x14ac:dyDescent="0.25">
      <c r="A12418"/>
    </row>
    <row r="12419" spans="1:1" ht="12.6" x14ac:dyDescent="0.25">
      <c r="A12419"/>
    </row>
    <row r="12420" spans="1:1" ht="12.6" x14ac:dyDescent="0.25">
      <c r="A12420"/>
    </row>
    <row r="12421" spans="1:1" ht="12.6" x14ac:dyDescent="0.25">
      <c r="A12421"/>
    </row>
    <row r="12422" spans="1:1" ht="12.6" x14ac:dyDescent="0.25">
      <c r="A12422"/>
    </row>
    <row r="12423" spans="1:1" ht="12.6" x14ac:dyDescent="0.25">
      <c r="A12423"/>
    </row>
    <row r="12424" spans="1:1" ht="12.6" x14ac:dyDescent="0.25">
      <c r="A12424"/>
    </row>
    <row r="12425" spans="1:1" ht="12.6" x14ac:dyDescent="0.25">
      <c r="A12425"/>
    </row>
    <row r="12426" spans="1:1" ht="12.6" x14ac:dyDescent="0.25">
      <c r="A12426"/>
    </row>
    <row r="12427" spans="1:1" ht="12.6" x14ac:dyDescent="0.25">
      <c r="A12427"/>
    </row>
    <row r="12428" spans="1:1" ht="12.6" x14ac:dyDescent="0.25">
      <c r="A12428"/>
    </row>
    <row r="12429" spans="1:1" ht="12.6" x14ac:dyDescent="0.25">
      <c r="A12429"/>
    </row>
    <row r="12430" spans="1:1" ht="12.6" x14ac:dyDescent="0.25">
      <c r="A12430"/>
    </row>
    <row r="12431" spans="1:1" ht="12.6" x14ac:dyDescent="0.25">
      <c r="A12431"/>
    </row>
    <row r="12432" spans="1:1" ht="12.6" x14ac:dyDescent="0.25">
      <c r="A12432"/>
    </row>
    <row r="12433" spans="1:1" ht="12.6" x14ac:dyDescent="0.25">
      <c r="A12433"/>
    </row>
    <row r="12434" spans="1:1" ht="12.6" x14ac:dyDescent="0.25">
      <c r="A12434"/>
    </row>
    <row r="12435" spans="1:1" ht="12.6" x14ac:dyDescent="0.25">
      <c r="A12435"/>
    </row>
    <row r="12436" spans="1:1" ht="12.6" x14ac:dyDescent="0.25">
      <c r="A12436"/>
    </row>
    <row r="12437" spans="1:1" ht="12.6" x14ac:dyDescent="0.25">
      <c r="A12437"/>
    </row>
    <row r="12438" spans="1:1" ht="12.6" x14ac:dyDescent="0.25">
      <c r="A12438"/>
    </row>
    <row r="12439" spans="1:1" ht="12.6" x14ac:dyDescent="0.25">
      <c r="A12439"/>
    </row>
    <row r="12440" spans="1:1" ht="12.6" x14ac:dyDescent="0.25">
      <c r="A12440"/>
    </row>
    <row r="12441" spans="1:1" ht="12.6" x14ac:dyDescent="0.25">
      <c r="A12441"/>
    </row>
    <row r="12442" spans="1:1" ht="12.6" x14ac:dyDescent="0.25">
      <c r="A12442"/>
    </row>
    <row r="12443" spans="1:1" ht="12.6" x14ac:dyDescent="0.25">
      <c r="A12443"/>
    </row>
    <row r="12444" spans="1:1" ht="12.6" x14ac:dyDescent="0.25">
      <c r="A12444"/>
    </row>
    <row r="12445" spans="1:1" ht="12.6" x14ac:dyDescent="0.25">
      <c r="A12445"/>
    </row>
    <row r="12446" spans="1:1" ht="12.6" x14ac:dyDescent="0.25">
      <c r="A12446"/>
    </row>
    <row r="12447" spans="1:1" ht="12.6" x14ac:dyDescent="0.25">
      <c r="A12447"/>
    </row>
    <row r="12448" spans="1:1" ht="12.6" x14ac:dyDescent="0.25">
      <c r="A12448"/>
    </row>
    <row r="12449" spans="1:1" ht="12.6" x14ac:dyDescent="0.25">
      <c r="A12449"/>
    </row>
    <row r="12450" spans="1:1" ht="12.6" x14ac:dyDescent="0.25">
      <c r="A12450"/>
    </row>
    <row r="12451" spans="1:1" ht="12.6" x14ac:dyDescent="0.25">
      <c r="A12451"/>
    </row>
    <row r="12452" spans="1:1" ht="12.6" x14ac:dyDescent="0.25">
      <c r="A12452"/>
    </row>
    <row r="12453" spans="1:1" ht="12.6" x14ac:dyDescent="0.25">
      <c r="A12453"/>
    </row>
    <row r="12454" spans="1:1" ht="12.6" x14ac:dyDescent="0.25">
      <c r="A12454"/>
    </row>
    <row r="12455" spans="1:1" ht="12.6" x14ac:dyDescent="0.25">
      <c r="A12455"/>
    </row>
    <row r="12456" spans="1:1" ht="12.6" x14ac:dyDescent="0.25">
      <c r="A12456"/>
    </row>
    <row r="12457" spans="1:1" ht="12.6" x14ac:dyDescent="0.25">
      <c r="A12457"/>
    </row>
    <row r="12458" spans="1:1" ht="12.6" x14ac:dyDescent="0.25">
      <c r="A12458"/>
    </row>
    <row r="12459" spans="1:1" ht="12.6" x14ac:dyDescent="0.25">
      <c r="A12459"/>
    </row>
    <row r="12460" spans="1:1" ht="12.6" x14ac:dyDescent="0.25">
      <c r="A12460"/>
    </row>
    <row r="12461" spans="1:1" ht="12.6" x14ac:dyDescent="0.25">
      <c r="A12461"/>
    </row>
    <row r="12462" spans="1:1" ht="12.6" x14ac:dyDescent="0.25">
      <c r="A12462"/>
    </row>
    <row r="12463" spans="1:1" ht="12.6" x14ac:dyDescent="0.25">
      <c r="A12463"/>
    </row>
    <row r="12464" spans="1:1" ht="12.6" x14ac:dyDescent="0.25">
      <c r="A12464"/>
    </row>
    <row r="12465" spans="1:1" ht="12.6" x14ac:dyDescent="0.25">
      <c r="A12465"/>
    </row>
    <row r="12466" spans="1:1" ht="12.6" x14ac:dyDescent="0.25">
      <c r="A12466"/>
    </row>
    <row r="12467" spans="1:1" ht="12.6" x14ac:dyDescent="0.25">
      <c r="A12467"/>
    </row>
    <row r="12468" spans="1:1" ht="12.6" x14ac:dyDescent="0.25">
      <c r="A12468"/>
    </row>
    <row r="12469" spans="1:1" ht="12.6" x14ac:dyDescent="0.25">
      <c r="A12469"/>
    </row>
    <row r="12470" spans="1:1" ht="12.6" x14ac:dyDescent="0.25">
      <c r="A12470"/>
    </row>
    <row r="12471" spans="1:1" ht="12.6" x14ac:dyDescent="0.25">
      <c r="A12471"/>
    </row>
    <row r="12472" spans="1:1" ht="12.6" x14ac:dyDescent="0.25">
      <c r="A12472"/>
    </row>
    <row r="12473" spans="1:1" ht="12.6" x14ac:dyDescent="0.25">
      <c r="A12473"/>
    </row>
    <row r="12474" spans="1:1" ht="12.6" x14ac:dyDescent="0.25">
      <c r="A12474"/>
    </row>
    <row r="12475" spans="1:1" ht="12.6" x14ac:dyDescent="0.25">
      <c r="A12475"/>
    </row>
    <row r="12476" spans="1:1" ht="12.6" x14ac:dyDescent="0.25">
      <c r="A12476"/>
    </row>
    <row r="12477" spans="1:1" ht="12.6" x14ac:dyDescent="0.25">
      <c r="A12477"/>
    </row>
    <row r="12478" spans="1:1" ht="12.6" x14ac:dyDescent="0.25">
      <c r="A12478"/>
    </row>
    <row r="12479" spans="1:1" ht="12.6" x14ac:dyDescent="0.25">
      <c r="A12479"/>
    </row>
    <row r="12480" spans="1:1" ht="12.6" x14ac:dyDescent="0.25">
      <c r="A12480"/>
    </row>
    <row r="12481" spans="1:1" ht="12.6" x14ac:dyDescent="0.25">
      <c r="A12481"/>
    </row>
    <row r="12482" spans="1:1" ht="12.6" x14ac:dyDescent="0.25">
      <c r="A12482"/>
    </row>
    <row r="12483" spans="1:1" ht="12.6" x14ac:dyDescent="0.25">
      <c r="A12483"/>
    </row>
    <row r="12484" spans="1:1" ht="12.6" x14ac:dyDescent="0.25">
      <c r="A12484"/>
    </row>
    <row r="12485" spans="1:1" ht="12.6" x14ac:dyDescent="0.25">
      <c r="A12485"/>
    </row>
    <row r="12486" spans="1:1" ht="12.6" x14ac:dyDescent="0.25">
      <c r="A12486"/>
    </row>
    <row r="12487" spans="1:1" ht="12.6" x14ac:dyDescent="0.25">
      <c r="A12487"/>
    </row>
    <row r="12488" spans="1:1" ht="12.6" x14ac:dyDescent="0.25">
      <c r="A12488"/>
    </row>
    <row r="12489" spans="1:1" ht="12.6" x14ac:dyDescent="0.25">
      <c r="A12489"/>
    </row>
    <row r="12490" spans="1:1" ht="12.6" x14ac:dyDescent="0.25">
      <c r="A12490"/>
    </row>
    <row r="12491" spans="1:1" ht="12.6" x14ac:dyDescent="0.25">
      <c r="A12491"/>
    </row>
    <row r="12492" spans="1:1" ht="12.6" x14ac:dyDescent="0.25">
      <c r="A12492"/>
    </row>
    <row r="12493" spans="1:1" ht="12.6" x14ac:dyDescent="0.25">
      <c r="A12493"/>
    </row>
    <row r="12494" spans="1:1" ht="12.6" x14ac:dyDescent="0.25">
      <c r="A12494"/>
    </row>
    <row r="12495" spans="1:1" ht="12.6" x14ac:dyDescent="0.25">
      <c r="A12495"/>
    </row>
    <row r="12496" spans="1:1" ht="12.6" x14ac:dyDescent="0.25">
      <c r="A12496"/>
    </row>
    <row r="12497" spans="1:1" ht="12.6" x14ac:dyDescent="0.25">
      <c r="A12497"/>
    </row>
    <row r="12498" spans="1:1" ht="12.6" x14ac:dyDescent="0.25">
      <c r="A12498"/>
    </row>
    <row r="12499" spans="1:1" ht="12.6" x14ac:dyDescent="0.25">
      <c r="A12499"/>
    </row>
    <row r="12500" spans="1:1" ht="12.6" x14ac:dyDescent="0.25">
      <c r="A12500"/>
    </row>
    <row r="12501" spans="1:1" ht="12.6" x14ac:dyDescent="0.25">
      <c r="A12501"/>
    </row>
    <row r="12502" spans="1:1" ht="12.6" x14ac:dyDescent="0.25">
      <c r="A12502"/>
    </row>
    <row r="12503" spans="1:1" ht="12.6" x14ac:dyDescent="0.25">
      <c r="A12503"/>
    </row>
    <row r="12504" spans="1:1" ht="12.6" x14ac:dyDescent="0.25">
      <c r="A12504"/>
    </row>
    <row r="12505" spans="1:1" ht="12.6" x14ac:dyDescent="0.25">
      <c r="A12505"/>
    </row>
    <row r="12506" spans="1:1" ht="12.6" x14ac:dyDescent="0.25">
      <c r="A12506"/>
    </row>
    <row r="12507" spans="1:1" ht="12.6" x14ac:dyDescent="0.25">
      <c r="A12507"/>
    </row>
    <row r="12508" spans="1:1" ht="12.6" x14ac:dyDescent="0.25">
      <c r="A12508"/>
    </row>
    <row r="12509" spans="1:1" ht="12.6" x14ac:dyDescent="0.25">
      <c r="A12509"/>
    </row>
    <row r="12510" spans="1:1" ht="12.6" x14ac:dyDescent="0.25">
      <c r="A12510"/>
    </row>
    <row r="12511" spans="1:1" ht="12.6" x14ac:dyDescent="0.25">
      <c r="A12511"/>
    </row>
    <row r="12512" spans="1:1" ht="12.6" x14ac:dyDescent="0.25">
      <c r="A12512"/>
    </row>
    <row r="12513" spans="1:1" ht="12.6" x14ac:dyDescent="0.25">
      <c r="A12513"/>
    </row>
    <row r="12514" spans="1:1" ht="12.6" x14ac:dyDescent="0.25">
      <c r="A12514"/>
    </row>
    <row r="12515" spans="1:1" ht="12.6" x14ac:dyDescent="0.25">
      <c r="A12515"/>
    </row>
    <row r="12516" spans="1:1" ht="12.6" x14ac:dyDescent="0.25">
      <c r="A12516"/>
    </row>
    <row r="12517" spans="1:1" ht="12.6" x14ac:dyDescent="0.25">
      <c r="A12517"/>
    </row>
    <row r="12518" spans="1:1" ht="12.6" x14ac:dyDescent="0.25">
      <c r="A12518"/>
    </row>
    <row r="12519" spans="1:1" ht="12.6" x14ac:dyDescent="0.25">
      <c r="A12519"/>
    </row>
    <row r="12520" spans="1:1" ht="12.6" x14ac:dyDescent="0.25">
      <c r="A12520"/>
    </row>
    <row r="12521" spans="1:1" ht="12.6" x14ac:dyDescent="0.25">
      <c r="A12521"/>
    </row>
    <row r="12522" spans="1:1" ht="12.6" x14ac:dyDescent="0.25">
      <c r="A12522"/>
    </row>
    <row r="12523" spans="1:1" ht="12.6" x14ac:dyDescent="0.25">
      <c r="A12523"/>
    </row>
    <row r="12524" spans="1:1" ht="12.6" x14ac:dyDescent="0.25">
      <c r="A12524"/>
    </row>
    <row r="12525" spans="1:1" ht="12.6" x14ac:dyDescent="0.25">
      <c r="A12525"/>
    </row>
    <row r="12526" spans="1:1" ht="12.6" x14ac:dyDescent="0.25">
      <c r="A12526"/>
    </row>
    <row r="12527" spans="1:1" ht="12.6" x14ac:dyDescent="0.25">
      <c r="A12527"/>
    </row>
    <row r="12528" spans="1:1" ht="12.6" x14ac:dyDescent="0.25">
      <c r="A12528"/>
    </row>
    <row r="12529" spans="1:1" ht="12.6" x14ac:dyDescent="0.25">
      <c r="A12529"/>
    </row>
    <row r="12530" spans="1:1" ht="12.6" x14ac:dyDescent="0.25">
      <c r="A12530"/>
    </row>
    <row r="12531" spans="1:1" ht="12.6" x14ac:dyDescent="0.25">
      <c r="A12531"/>
    </row>
    <row r="12532" spans="1:1" ht="12.6" x14ac:dyDescent="0.25">
      <c r="A12532"/>
    </row>
    <row r="12533" spans="1:1" ht="12.6" x14ac:dyDescent="0.25">
      <c r="A12533"/>
    </row>
    <row r="12534" spans="1:1" ht="12.6" x14ac:dyDescent="0.25">
      <c r="A12534"/>
    </row>
    <row r="12535" spans="1:1" ht="12.6" x14ac:dyDescent="0.25">
      <c r="A12535"/>
    </row>
    <row r="12536" spans="1:1" ht="12.6" x14ac:dyDescent="0.25">
      <c r="A12536"/>
    </row>
    <row r="12537" spans="1:1" ht="12.6" x14ac:dyDescent="0.25">
      <c r="A12537"/>
    </row>
    <row r="12538" spans="1:1" ht="12.6" x14ac:dyDescent="0.25">
      <c r="A12538"/>
    </row>
    <row r="12539" spans="1:1" ht="12.6" x14ac:dyDescent="0.25">
      <c r="A12539"/>
    </row>
    <row r="12540" spans="1:1" ht="12.6" x14ac:dyDescent="0.25">
      <c r="A12540"/>
    </row>
    <row r="12541" spans="1:1" ht="12.6" x14ac:dyDescent="0.25">
      <c r="A12541"/>
    </row>
    <row r="12542" spans="1:1" ht="12.6" x14ac:dyDescent="0.25">
      <c r="A12542"/>
    </row>
    <row r="12543" spans="1:1" ht="12.6" x14ac:dyDescent="0.25">
      <c r="A12543"/>
    </row>
    <row r="12544" spans="1:1" ht="12.6" x14ac:dyDescent="0.25">
      <c r="A12544"/>
    </row>
    <row r="12545" spans="1:1" ht="12.6" x14ac:dyDescent="0.25">
      <c r="A12545"/>
    </row>
    <row r="12546" spans="1:1" ht="12.6" x14ac:dyDescent="0.25">
      <c r="A12546"/>
    </row>
    <row r="12547" spans="1:1" ht="12.6" x14ac:dyDescent="0.25">
      <c r="A12547"/>
    </row>
    <row r="12548" spans="1:1" ht="12.6" x14ac:dyDescent="0.25">
      <c r="A12548"/>
    </row>
    <row r="12549" spans="1:1" ht="12.6" x14ac:dyDescent="0.25">
      <c r="A12549"/>
    </row>
    <row r="12550" spans="1:1" ht="12.6" x14ac:dyDescent="0.25">
      <c r="A12550"/>
    </row>
    <row r="12551" spans="1:1" ht="12.6" x14ac:dyDescent="0.25">
      <c r="A12551"/>
    </row>
    <row r="12552" spans="1:1" ht="12.6" x14ac:dyDescent="0.25">
      <c r="A12552"/>
    </row>
    <row r="12553" spans="1:1" ht="12.6" x14ac:dyDescent="0.25">
      <c r="A12553"/>
    </row>
    <row r="12554" spans="1:1" ht="12.6" x14ac:dyDescent="0.25">
      <c r="A12554"/>
    </row>
    <row r="12555" spans="1:1" ht="12.6" x14ac:dyDescent="0.25">
      <c r="A12555"/>
    </row>
    <row r="12556" spans="1:1" ht="12.6" x14ac:dyDescent="0.25">
      <c r="A12556"/>
    </row>
    <row r="12557" spans="1:1" ht="12.6" x14ac:dyDescent="0.25">
      <c r="A12557"/>
    </row>
    <row r="12558" spans="1:1" ht="12.6" x14ac:dyDescent="0.25">
      <c r="A12558"/>
    </row>
    <row r="12559" spans="1:1" ht="12.6" x14ac:dyDescent="0.25">
      <c r="A12559"/>
    </row>
    <row r="12560" spans="1:1" ht="12.6" x14ac:dyDescent="0.25">
      <c r="A12560"/>
    </row>
    <row r="12561" spans="1:1" ht="12.6" x14ac:dyDescent="0.25">
      <c r="A12561"/>
    </row>
    <row r="12562" spans="1:1" ht="12.6" x14ac:dyDescent="0.25">
      <c r="A12562"/>
    </row>
    <row r="12563" spans="1:1" ht="12.6" x14ac:dyDescent="0.25">
      <c r="A12563"/>
    </row>
    <row r="12564" spans="1:1" ht="12.6" x14ac:dyDescent="0.25">
      <c r="A12564"/>
    </row>
    <row r="12565" spans="1:1" ht="12.6" x14ac:dyDescent="0.25">
      <c r="A12565"/>
    </row>
    <row r="12566" spans="1:1" ht="12.6" x14ac:dyDescent="0.25">
      <c r="A12566"/>
    </row>
    <row r="12567" spans="1:1" ht="12.6" x14ac:dyDescent="0.25">
      <c r="A12567"/>
    </row>
    <row r="12568" spans="1:1" ht="12.6" x14ac:dyDescent="0.25">
      <c r="A12568"/>
    </row>
    <row r="12569" spans="1:1" ht="12.6" x14ac:dyDescent="0.25">
      <c r="A12569"/>
    </row>
    <row r="12570" spans="1:1" ht="12.6" x14ac:dyDescent="0.25">
      <c r="A12570"/>
    </row>
    <row r="12571" spans="1:1" ht="12.6" x14ac:dyDescent="0.25">
      <c r="A12571"/>
    </row>
    <row r="12572" spans="1:1" ht="12.6" x14ac:dyDescent="0.25">
      <c r="A12572"/>
    </row>
    <row r="12573" spans="1:1" ht="12.6" x14ac:dyDescent="0.25">
      <c r="A12573"/>
    </row>
    <row r="12574" spans="1:1" ht="12.6" x14ac:dyDescent="0.25">
      <c r="A12574"/>
    </row>
    <row r="12575" spans="1:1" ht="12.6" x14ac:dyDescent="0.25">
      <c r="A12575"/>
    </row>
    <row r="12576" spans="1:1" ht="12.6" x14ac:dyDescent="0.25">
      <c r="A12576"/>
    </row>
    <row r="12577" spans="1:1" ht="12.6" x14ac:dyDescent="0.25">
      <c r="A12577"/>
    </row>
    <row r="12578" spans="1:1" ht="12.6" x14ac:dyDescent="0.25">
      <c r="A12578"/>
    </row>
    <row r="12579" spans="1:1" ht="12.6" x14ac:dyDescent="0.25">
      <c r="A12579"/>
    </row>
    <row r="12580" spans="1:1" ht="12.6" x14ac:dyDescent="0.25">
      <c r="A12580"/>
    </row>
    <row r="12581" spans="1:1" ht="12.6" x14ac:dyDescent="0.25">
      <c r="A12581"/>
    </row>
    <row r="12582" spans="1:1" ht="12.6" x14ac:dyDescent="0.25">
      <c r="A12582"/>
    </row>
    <row r="12583" spans="1:1" ht="12.6" x14ac:dyDescent="0.25">
      <c r="A12583"/>
    </row>
    <row r="12584" spans="1:1" ht="12.6" x14ac:dyDescent="0.25">
      <c r="A12584"/>
    </row>
    <row r="12585" spans="1:1" ht="12.6" x14ac:dyDescent="0.25">
      <c r="A12585"/>
    </row>
    <row r="12586" spans="1:1" ht="12.6" x14ac:dyDescent="0.25">
      <c r="A12586"/>
    </row>
    <row r="12587" spans="1:1" ht="12.6" x14ac:dyDescent="0.25">
      <c r="A12587"/>
    </row>
    <row r="12588" spans="1:1" ht="12.6" x14ac:dyDescent="0.25">
      <c r="A12588"/>
    </row>
    <row r="12589" spans="1:1" ht="12.6" x14ac:dyDescent="0.25">
      <c r="A12589"/>
    </row>
    <row r="12590" spans="1:1" ht="12.6" x14ac:dyDescent="0.25">
      <c r="A12590"/>
    </row>
    <row r="12591" spans="1:1" ht="12.6" x14ac:dyDescent="0.25">
      <c r="A12591"/>
    </row>
    <row r="12592" spans="1:1" ht="12.6" x14ac:dyDescent="0.25">
      <c r="A12592"/>
    </row>
    <row r="12593" spans="1:1" ht="12.6" x14ac:dyDescent="0.25">
      <c r="A12593"/>
    </row>
    <row r="12594" spans="1:1" ht="12.6" x14ac:dyDescent="0.25">
      <c r="A12594"/>
    </row>
    <row r="12595" spans="1:1" ht="12.6" x14ac:dyDescent="0.25">
      <c r="A12595"/>
    </row>
    <row r="12596" spans="1:1" ht="12.6" x14ac:dyDescent="0.25">
      <c r="A12596"/>
    </row>
    <row r="12597" spans="1:1" ht="12.6" x14ac:dyDescent="0.25">
      <c r="A12597"/>
    </row>
    <row r="12598" spans="1:1" ht="12.6" x14ac:dyDescent="0.25">
      <c r="A12598"/>
    </row>
    <row r="12599" spans="1:1" ht="12.6" x14ac:dyDescent="0.25">
      <c r="A12599"/>
    </row>
    <row r="12600" spans="1:1" ht="12.6" x14ac:dyDescent="0.25">
      <c r="A12600"/>
    </row>
    <row r="12601" spans="1:1" ht="12.6" x14ac:dyDescent="0.25">
      <c r="A12601"/>
    </row>
    <row r="12602" spans="1:1" ht="12.6" x14ac:dyDescent="0.25">
      <c r="A12602"/>
    </row>
    <row r="12603" spans="1:1" ht="12.6" x14ac:dyDescent="0.25">
      <c r="A12603"/>
    </row>
    <row r="12604" spans="1:1" ht="12.6" x14ac:dyDescent="0.25">
      <c r="A12604"/>
    </row>
    <row r="12605" spans="1:1" ht="12.6" x14ac:dyDescent="0.25">
      <c r="A12605"/>
    </row>
    <row r="12606" spans="1:1" ht="12.6" x14ac:dyDescent="0.25">
      <c r="A12606"/>
    </row>
    <row r="12607" spans="1:1" ht="12.6" x14ac:dyDescent="0.25">
      <c r="A12607"/>
    </row>
    <row r="12608" spans="1:1" ht="12.6" x14ac:dyDescent="0.25">
      <c r="A12608"/>
    </row>
    <row r="12609" spans="1:1" ht="12.6" x14ac:dyDescent="0.25">
      <c r="A12609"/>
    </row>
    <row r="12610" spans="1:1" ht="12.6" x14ac:dyDescent="0.25">
      <c r="A12610"/>
    </row>
    <row r="12611" spans="1:1" ht="12.6" x14ac:dyDescent="0.25">
      <c r="A12611"/>
    </row>
    <row r="12612" spans="1:1" ht="12.6" x14ac:dyDescent="0.25">
      <c r="A12612"/>
    </row>
    <row r="12613" spans="1:1" ht="12.6" x14ac:dyDescent="0.25">
      <c r="A12613"/>
    </row>
    <row r="12614" spans="1:1" ht="12.6" x14ac:dyDescent="0.25">
      <c r="A12614"/>
    </row>
    <row r="12615" spans="1:1" ht="12.6" x14ac:dyDescent="0.25">
      <c r="A12615"/>
    </row>
    <row r="12616" spans="1:1" ht="12.6" x14ac:dyDescent="0.25">
      <c r="A12616"/>
    </row>
    <row r="12617" spans="1:1" ht="12.6" x14ac:dyDescent="0.25">
      <c r="A12617"/>
    </row>
    <row r="12618" spans="1:1" ht="12.6" x14ac:dyDescent="0.25">
      <c r="A12618"/>
    </row>
    <row r="12619" spans="1:1" ht="12.6" x14ac:dyDescent="0.25">
      <c r="A12619"/>
    </row>
    <row r="12620" spans="1:1" ht="12.6" x14ac:dyDescent="0.25">
      <c r="A12620"/>
    </row>
    <row r="12621" spans="1:1" ht="12.6" x14ac:dyDescent="0.25">
      <c r="A12621"/>
    </row>
    <row r="12622" spans="1:1" ht="12.6" x14ac:dyDescent="0.25">
      <c r="A12622"/>
    </row>
    <row r="12623" spans="1:1" ht="12.6" x14ac:dyDescent="0.25">
      <c r="A12623"/>
    </row>
    <row r="12624" spans="1:1" ht="12.6" x14ac:dyDescent="0.25">
      <c r="A12624"/>
    </row>
    <row r="12625" spans="1:1" ht="12.6" x14ac:dyDescent="0.25">
      <c r="A12625"/>
    </row>
    <row r="12626" spans="1:1" ht="12.6" x14ac:dyDescent="0.25">
      <c r="A12626"/>
    </row>
    <row r="12627" spans="1:1" ht="12.6" x14ac:dyDescent="0.25">
      <c r="A12627"/>
    </row>
    <row r="12628" spans="1:1" ht="12.6" x14ac:dyDescent="0.25">
      <c r="A12628"/>
    </row>
    <row r="12629" spans="1:1" ht="12.6" x14ac:dyDescent="0.25">
      <c r="A12629"/>
    </row>
    <row r="12630" spans="1:1" ht="12.6" x14ac:dyDescent="0.25">
      <c r="A12630"/>
    </row>
    <row r="12631" spans="1:1" ht="12.6" x14ac:dyDescent="0.25">
      <c r="A12631"/>
    </row>
    <row r="12632" spans="1:1" ht="12.6" x14ac:dyDescent="0.25">
      <c r="A12632"/>
    </row>
    <row r="12633" spans="1:1" ht="12.6" x14ac:dyDescent="0.25">
      <c r="A12633"/>
    </row>
    <row r="12634" spans="1:1" ht="12.6" x14ac:dyDescent="0.25">
      <c r="A12634"/>
    </row>
    <row r="12635" spans="1:1" ht="12.6" x14ac:dyDescent="0.25">
      <c r="A12635"/>
    </row>
    <row r="12636" spans="1:1" ht="12.6" x14ac:dyDescent="0.25">
      <c r="A12636"/>
    </row>
    <row r="12637" spans="1:1" ht="12.6" x14ac:dyDescent="0.25">
      <c r="A12637"/>
    </row>
    <row r="12638" spans="1:1" ht="12.6" x14ac:dyDescent="0.25">
      <c r="A12638"/>
    </row>
    <row r="12639" spans="1:1" ht="12.6" x14ac:dyDescent="0.25">
      <c r="A12639"/>
    </row>
    <row r="12640" spans="1:1" ht="12.6" x14ac:dyDescent="0.25">
      <c r="A12640"/>
    </row>
    <row r="12641" spans="1:1" ht="12.6" x14ac:dyDescent="0.25">
      <c r="A12641"/>
    </row>
    <row r="12642" spans="1:1" ht="12.6" x14ac:dyDescent="0.25">
      <c r="A12642"/>
    </row>
    <row r="12643" spans="1:1" ht="12.6" x14ac:dyDescent="0.25">
      <c r="A12643"/>
    </row>
    <row r="12644" spans="1:1" ht="12.6" x14ac:dyDescent="0.25">
      <c r="A12644"/>
    </row>
    <row r="12645" spans="1:1" ht="12.6" x14ac:dyDescent="0.25">
      <c r="A12645"/>
    </row>
    <row r="12646" spans="1:1" ht="12.6" x14ac:dyDescent="0.25">
      <c r="A12646"/>
    </row>
    <row r="12647" spans="1:1" ht="12.6" x14ac:dyDescent="0.25">
      <c r="A12647"/>
    </row>
    <row r="12648" spans="1:1" ht="12.6" x14ac:dyDescent="0.25">
      <c r="A12648"/>
    </row>
    <row r="12649" spans="1:1" ht="12.6" x14ac:dyDescent="0.25">
      <c r="A12649"/>
    </row>
    <row r="12650" spans="1:1" ht="12.6" x14ac:dyDescent="0.25">
      <c r="A12650"/>
    </row>
    <row r="12651" spans="1:1" ht="12.6" x14ac:dyDescent="0.25">
      <c r="A12651"/>
    </row>
    <row r="12652" spans="1:1" ht="12.6" x14ac:dyDescent="0.25">
      <c r="A12652"/>
    </row>
    <row r="12653" spans="1:1" ht="12.6" x14ac:dyDescent="0.25">
      <c r="A12653"/>
    </row>
    <row r="12654" spans="1:1" ht="12.6" x14ac:dyDescent="0.25">
      <c r="A12654"/>
    </row>
    <row r="12655" spans="1:1" ht="12.6" x14ac:dyDescent="0.25">
      <c r="A12655"/>
    </row>
    <row r="12656" spans="1:1" ht="12.6" x14ac:dyDescent="0.25">
      <c r="A12656"/>
    </row>
    <row r="12657" spans="1:1" ht="12.6" x14ac:dyDescent="0.25">
      <c r="A12657"/>
    </row>
    <row r="12658" spans="1:1" ht="12.6" x14ac:dyDescent="0.25">
      <c r="A12658"/>
    </row>
    <row r="12659" spans="1:1" ht="12.6" x14ac:dyDescent="0.25">
      <c r="A12659"/>
    </row>
    <row r="12660" spans="1:1" ht="12.6" x14ac:dyDescent="0.25">
      <c r="A12660"/>
    </row>
    <row r="12661" spans="1:1" ht="12.6" x14ac:dyDescent="0.25">
      <c r="A12661"/>
    </row>
    <row r="12662" spans="1:1" ht="12.6" x14ac:dyDescent="0.25">
      <c r="A12662"/>
    </row>
    <row r="12663" spans="1:1" ht="12.6" x14ac:dyDescent="0.25">
      <c r="A12663"/>
    </row>
    <row r="12664" spans="1:1" ht="12.6" x14ac:dyDescent="0.25">
      <c r="A12664"/>
    </row>
    <row r="12665" spans="1:1" ht="12.6" x14ac:dyDescent="0.25">
      <c r="A12665"/>
    </row>
    <row r="12666" spans="1:1" ht="12.6" x14ac:dyDescent="0.25">
      <c r="A12666"/>
    </row>
    <row r="12667" spans="1:1" ht="12.6" x14ac:dyDescent="0.25">
      <c r="A12667"/>
    </row>
    <row r="12668" spans="1:1" ht="12.6" x14ac:dyDescent="0.25">
      <c r="A12668"/>
    </row>
    <row r="12669" spans="1:1" ht="12.6" x14ac:dyDescent="0.25">
      <c r="A12669"/>
    </row>
    <row r="12670" spans="1:1" ht="12.6" x14ac:dyDescent="0.25">
      <c r="A12670"/>
    </row>
    <row r="12671" spans="1:1" ht="12.6" x14ac:dyDescent="0.25">
      <c r="A12671"/>
    </row>
    <row r="12672" spans="1:1" ht="12.6" x14ac:dyDescent="0.25">
      <c r="A12672"/>
    </row>
    <row r="12673" spans="1:1" ht="12.6" x14ac:dyDescent="0.25">
      <c r="A12673"/>
    </row>
    <row r="12674" spans="1:1" ht="12.6" x14ac:dyDescent="0.25">
      <c r="A12674"/>
    </row>
    <row r="12675" spans="1:1" ht="12.6" x14ac:dyDescent="0.25">
      <c r="A12675"/>
    </row>
    <row r="12676" spans="1:1" ht="12.6" x14ac:dyDescent="0.25">
      <c r="A12676"/>
    </row>
    <row r="12677" spans="1:1" ht="12.6" x14ac:dyDescent="0.25">
      <c r="A12677"/>
    </row>
    <row r="12678" spans="1:1" ht="12.6" x14ac:dyDescent="0.25">
      <c r="A12678"/>
    </row>
    <row r="12679" spans="1:1" ht="12.6" x14ac:dyDescent="0.25">
      <c r="A12679"/>
    </row>
    <row r="12680" spans="1:1" ht="12.6" x14ac:dyDescent="0.25">
      <c r="A12680"/>
    </row>
    <row r="12681" spans="1:1" ht="12.6" x14ac:dyDescent="0.25">
      <c r="A12681"/>
    </row>
    <row r="12682" spans="1:1" ht="12.6" x14ac:dyDescent="0.25">
      <c r="A12682"/>
    </row>
    <row r="12683" spans="1:1" ht="12.6" x14ac:dyDescent="0.25">
      <c r="A12683"/>
    </row>
    <row r="12684" spans="1:1" ht="12.6" x14ac:dyDescent="0.25">
      <c r="A12684"/>
    </row>
    <row r="12685" spans="1:1" ht="12.6" x14ac:dyDescent="0.25">
      <c r="A12685"/>
    </row>
    <row r="12686" spans="1:1" ht="12.6" x14ac:dyDescent="0.25">
      <c r="A12686"/>
    </row>
    <row r="12687" spans="1:1" ht="12.6" x14ac:dyDescent="0.25">
      <c r="A12687"/>
    </row>
    <row r="12688" spans="1:1" ht="12.6" x14ac:dyDescent="0.25">
      <c r="A12688"/>
    </row>
    <row r="12689" spans="1:1" ht="12.6" x14ac:dyDescent="0.25">
      <c r="A12689"/>
    </row>
    <row r="12690" spans="1:1" ht="12.6" x14ac:dyDescent="0.25">
      <c r="A12690"/>
    </row>
    <row r="12691" spans="1:1" ht="12.6" x14ac:dyDescent="0.25">
      <c r="A12691"/>
    </row>
    <row r="12692" spans="1:1" ht="12.6" x14ac:dyDescent="0.25">
      <c r="A12692"/>
    </row>
    <row r="12693" spans="1:1" ht="12.6" x14ac:dyDescent="0.25">
      <c r="A12693"/>
    </row>
    <row r="12694" spans="1:1" ht="12.6" x14ac:dyDescent="0.25">
      <c r="A12694"/>
    </row>
    <row r="12695" spans="1:1" ht="12.6" x14ac:dyDescent="0.25">
      <c r="A12695"/>
    </row>
    <row r="12696" spans="1:1" ht="12.6" x14ac:dyDescent="0.25">
      <c r="A12696"/>
    </row>
    <row r="12697" spans="1:1" ht="12.6" x14ac:dyDescent="0.25">
      <c r="A12697"/>
    </row>
    <row r="12698" spans="1:1" ht="12.6" x14ac:dyDescent="0.25">
      <c r="A12698"/>
    </row>
    <row r="12699" spans="1:1" ht="12.6" x14ac:dyDescent="0.25">
      <c r="A12699"/>
    </row>
    <row r="12700" spans="1:1" ht="12.6" x14ac:dyDescent="0.25">
      <c r="A12700"/>
    </row>
    <row r="12701" spans="1:1" ht="12.6" x14ac:dyDescent="0.25">
      <c r="A12701"/>
    </row>
    <row r="12702" spans="1:1" ht="12.6" x14ac:dyDescent="0.25">
      <c r="A12702"/>
    </row>
    <row r="12703" spans="1:1" ht="12.6" x14ac:dyDescent="0.25">
      <c r="A12703"/>
    </row>
    <row r="12704" spans="1:1" ht="12.6" x14ac:dyDescent="0.25">
      <c r="A12704"/>
    </row>
    <row r="12705" spans="1:1" ht="12.6" x14ac:dyDescent="0.25">
      <c r="A12705"/>
    </row>
    <row r="12706" spans="1:1" ht="12.6" x14ac:dyDescent="0.25">
      <c r="A12706"/>
    </row>
    <row r="12707" spans="1:1" ht="12.6" x14ac:dyDescent="0.25">
      <c r="A12707"/>
    </row>
    <row r="12708" spans="1:1" ht="12.6" x14ac:dyDescent="0.25">
      <c r="A12708"/>
    </row>
    <row r="12709" spans="1:1" ht="12.6" x14ac:dyDescent="0.25">
      <c r="A12709"/>
    </row>
    <row r="12710" spans="1:1" ht="12.6" x14ac:dyDescent="0.25">
      <c r="A12710"/>
    </row>
    <row r="12711" spans="1:1" ht="12.6" x14ac:dyDescent="0.25">
      <c r="A12711"/>
    </row>
    <row r="12712" spans="1:1" ht="12.6" x14ac:dyDescent="0.25">
      <c r="A12712"/>
    </row>
    <row r="12713" spans="1:1" ht="12.6" x14ac:dyDescent="0.25">
      <c r="A12713"/>
    </row>
    <row r="12714" spans="1:1" ht="12.6" x14ac:dyDescent="0.25">
      <c r="A12714"/>
    </row>
    <row r="12715" spans="1:1" ht="12.6" x14ac:dyDescent="0.25">
      <c r="A12715"/>
    </row>
    <row r="12716" spans="1:1" ht="12.6" x14ac:dyDescent="0.25">
      <c r="A12716"/>
    </row>
    <row r="12717" spans="1:1" ht="12.6" x14ac:dyDescent="0.25">
      <c r="A12717"/>
    </row>
    <row r="12718" spans="1:1" ht="12.6" x14ac:dyDescent="0.25">
      <c r="A12718"/>
    </row>
    <row r="12719" spans="1:1" ht="12.6" x14ac:dyDescent="0.25">
      <c r="A12719"/>
    </row>
    <row r="12720" spans="1:1" ht="12.6" x14ac:dyDescent="0.25">
      <c r="A12720"/>
    </row>
    <row r="12721" spans="1:1" ht="12.6" x14ac:dyDescent="0.25">
      <c r="A12721"/>
    </row>
    <row r="12722" spans="1:1" ht="12.6" x14ac:dyDescent="0.25">
      <c r="A12722"/>
    </row>
    <row r="12723" spans="1:1" ht="12.6" x14ac:dyDescent="0.25">
      <c r="A12723"/>
    </row>
    <row r="12724" spans="1:1" ht="12.6" x14ac:dyDescent="0.25">
      <c r="A12724"/>
    </row>
    <row r="12725" spans="1:1" ht="12.6" x14ac:dyDescent="0.25">
      <c r="A12725"/>
    </row>
    <row r="12726" spans="1:1" ht="12.6" x14ac:dyDescent="0.25">
      <c r="A12726"/>
    </row>
    <row r="12727" spans="1:1" ht="12.6" x14ac:dyDescent="0.25">
      <c r="A12727"/>
    </row>
    <row r="12728" spans="1:1" ht="12.6" x14ac:dyDescent="0.25">
      <c r="A12728"/>
    </row>
    <row r="12729" spans="1:1" ht="12.6" x14ac:dyDescent="0.25">
      <c r="A12729"/>
    </row>
    <row r="12730" spans="1:1" ht="12.6" x14ac:dyDescent="0.25">
      <c r="A12730"/>
    </row>
    <row r="12731" spans="1:1" ht="12.6" x14ac:dyDescent="0.25">
      <c r="A12731"/>
    </row>
    <row r="12732" spans="1:1" ht="12.6" x14ac:dyDescent="0.25">
      <c r="A12732"/>
    </row>
    <row r="12733" spans="1:1" ht="12.6" x14ac:dyDescent="0.25">
      <c r="A12733"/>
    </row>
    <row r="12734" spans="1:1" ht="12.6" x14ac:dyDescent="0.25">
      <c r="A12734"/>
    </row>
    <row r="12735" spans="1:1" ht="12.6" x14ac:dyDescent="0.25">
      <c r="A12735"/>
    </row>
    <row r="12736" spans="1:1" ht="12.6" x14ac:dyDescent="0.25">
      <c r="A12736"/>
    </row>
    <row r="12737" spans="1:1" ht="12.6" x14ac:dyDescent="0.25">
      <c r="A12737"/>
    </row>
    <row r="12738" spans="1:1" ht="12.6" x14ac:dyDescent="0.25">
      <c r="A12738"/>
    </row>
    <row r="12739" spans="1:1" ht="12.6" x14ac:dyDescent="0.25">
      <c r="A12739"/>
    </row>
    <row r="12740" spans="1:1" ht="12.6" x14ac:dyDescent="0.25">
      <c r="A12740"/>
    </row>
    <row r="12741" spans="1:1" ht="12.6" x14ac:dyDescent="0.25">
      <c r="A12741"/>
    </row>
    <row r="12742" spans="1:1" ht="12.6" x14ac:dyDescent="0.25">
      <c r="A12742"/>
    </row>
    <row r="12743" spans="1:1" ht="12.6" x14ac:dyDescent="0.25">
      <c r="A12743"/>
    </row>
    <row r="12744" spans="1:1" ht="12.6" x14ac:dyDescent="0.25">
      <c r="A12744"/>
    </row>
    <row r="12745" spans="1:1" ht="12.6" x14ac:dyDescent="0.25">
      <c r="A12745"/>
    </row>
    <row r="12746" spans="1:1" ht="12.6" x14ac:dyDescent="0.25">
      <c r="A12746"/>
    </row>
    <row r="12747" spans="1:1" ht="12.6" x14ac:dyDescent="0.25">
      <c r="A12747"/>
    </row>
    <row r="12748" spans="1:1" ht="12.6" x14ac:dyDescent="0.25">
      <c r="A12748"/>
    </row>
    <row r="12749" spans="1:1" ht="12.6" x14ac:dyDescent="0.25">
      <c r="A12749"/>
    </row>
    <row r="12750" spans="1:1" ht="12.6" x14ac:dyDescent="0.25">
      <c r="A12750"/>
    </row>
    <row r="12751" spans="1:1" ht="12.6" x14ac:dyDescent="0.25">
      <c r="A12751"/>
    </row>
    <row r="12752" spans="1:1" ht="12.6" x14ac:dyDescent="0.25">
      <c r="A12752"/>
    </row>
    <row r="12753" spans="1:1" ht="12.6" x14ac:dyDescent="0.25">
      <c r="A12753"/>
    </row>
    <row r="12754" spans="1:1" ht="12.6" x14ac:dyDescent="0.25">
      <c r="A12754"/>
    </row>
    <row r="12755" spans="1:1" ht="12.6" x14ac:dyDescent="0.25">
      <c r="A12755"/>
    </row>
    <row r="12756" spans="1:1" ht="12.6" x14ac:dyDescent="0.25">
      <c r="A12756"/>
    </row>
    <row r="12757" spans="1:1" ht="12.6" x14ac:dyDescent="0.25">
      <c r="A12757"/>
    </row>
    <row r="12758" spans="1:1" ht="12.6" x14ac:dyDescent="0.25">
      <c r="A12758"/>
    </row>
    <row r="12759" spans="1:1" ht="12.6" x14ac:dyDescent="0.25">
      <c r="A12759"/>
    </row>
    <row r="12760" spans="1:1" ht="12.6" x14ac:dyDescent="0.25">
      <c r="A12760"/>
    </row>
    <row r="12761" spans="1:1" ht="12.6" x14ac:dyDescent="0.25">
      <c r="A12761"/>
    </row>
    <row r="12762" spans="1:1" ht="12.6" x14ac:dyDescent="0.25">
      <c r="A12762"/>
    </row>
    <row r="12763" spans="1:1" ht="12.6" x14ac:dyDescent="0.25">
      <c r="A12763"/>
    </row>
    <row r="12764" spans="1:1" ht="12.6" x14ac:dyDescent="0.25">
      <c r="A12764"/>
    </row>
    <row r="12765" spans="1:1" ht="12.6" x14ac:dyDescent="0.25">
      <c r="A12765"/>
    </row>
    <row r="12766" spans="1:1" ht="12.6" x14ac:dyDescent="0.25">
      <c r="A12766"/>
    </row>
    <row r="12767" spans="1:1" ht="12.6" x14ac:dyDescent="0.25">
      <c r="A12767"/>
    </row>
    <row r="12768" spans="1:1" ht="12.6" x14ac:dyDescent="0.25">
      <c r="A12768"/>
    </row>
    <row r="12769" spans="1:1" ht="12.6" x14ac:dyDescent="0.25">
      <c r="A12769"/>
    </row>
    <row r="12770" spans="1:1" ht="12.6" x14ac:dyDescent="0.25">
      <c r="A12770"/>
    </row>
    <row r="12771" spans="1:1" ht="12.6" x14ac:dyDescent="0.25">
      <c r="A12771"/>
    </row>
    <row r="12772" spans="1:1" ht="12.6" x14ac:dyDescent="0.25">
      <c r="A12772"/>
    </row>
    <row r="12773" spans="1:1" ht="12.6" x14ac:dyDescent="0.25">
      <c r="A12773"/>
    </row>
    <row r="12774" spans="1:1" ht="12.6" x14ac:dyDescent="0.25">
      <c r="A12774"/>
    </row>
    <row r="12775" spans="1:1" ht="12.6" x14ac:dyDescent="0.25">
      <c r="A12775"/>
    </row>
    <row r="12776" spans="1:1" ht="12.6" x14ac:dyDescent="0.25">
      <c r="A12776"/>
    </row>
    <row r="12777" spans="1:1" ht="12.6" x14ac:dyDescent="0.25">
      <c r="A12777"/>
    </row>
    <row r="12778" spans="1:1" ht="12.6" x14ac:dyDescent="0.25">
      <c r="A12778"/>
    </row>
    <row r="12779" spans="1:1" ht="12.6" x14ac:dyDescent="0.25">
      <c r="A12779"/>
    </row>
    <row r="12780" spans="1:1" ht="12.6" x14ac:dyDescent="0.25">
      <c r="A12780"/>
    </row>
    <row r="12781" spans="1:1" ht="12.6" x14ac:dyDescent="0.25">
      <c r="A12781"/>
    </row>
    <row r="12782" spans="1:1" ht="12.6" x14ac:dyDescent="0.25">
      <c r="A12782"/>
    </row>
    <row r="12783" spans="1:1" ht="12.6" x14ac:dyDescent="0.25">
      <c r="A12783"/>
    </row>
    <row r="12784" spans="1:1" ht="12.6" x14ac:dyDescent="0.25">
      <c r="A12784"/>
    </row>
    <row r="12785" spans="1:1" ht="12.6" x14ac:dyDescent="0.25">
      <c r="A12785"/>
    </row>
    <row r="12786" spans="1:1" ht="12.6" x14ac:dyDescent="0.25">
      <c r="A12786"/>
    </row>
    <row r="12787" spans="1:1" ht="12.6" x14ac:dyDescent="0.25">
      <c r="A12787"/>
    </row>
    <row r="12788" spans="1:1" ht="12.6" x14ac:dyDescent="0.25">
      <c r="A12788"/>
    </row>
    <row r="12789" spans="1:1" ht="12.6" x14ac:dyDescent="0.25">
      <c r="A12789"/>
    </row>
    <row r="12790" spans="1:1" ht="12.6" x14ac:dyDescent="0.25">
      <c r="A12790"/>
    </row>
    <row r="12791" spans="1:1" ht="12.6" x14ac:dyDescent="0.25">
      <c r="A12791"/>
    </row>
    <row r="12792" spans="1:1" ht="12.6" x14ac:dyDescent="0.25">
      <c r="A12792"/>
    </row>
    <row r="12793" spans="1:1" ht="12.6" x14ac:dyDescent="0.25">
      <c r="A12793"/>
    </row>
    <row r="12794" spans="1:1" ht="12.6" x14ac:dyDescent="0.25">
      <c r="A12794"/>
    </row>
    <row r="12795" spans="1:1" ht="12.6" x14ac:dyDescent="0.25">
      <c r="A12795"/>
    </row>
    <row r="12796" spans="1:1" ht="12.6" x14ac:dyDescent="0.25">
      <c r="A12796"/>
    </row>
    <row r="12797" spans="1:1" ht="12.6" x14ac:dyDescent="0.25">
      <c r="A12797"/>
    </row>
    <row r="12798" spans="1:1" ht="12.6" x14ac:dyDescent="0.25">
      <c r="A12798"/>
    </row>
    <row r="12799" spans="1:1" ht="12.6" x14ac:dyDescent="0.25">
      <c r="A12799"/>
    </row>
    <row r="12800" spans="1:1" ht="12.6" x14ac:dyDescent="0.25">
      <c r="A12800"/>
    </row>
    <row r="12801" spans="1:1" ht="12.6" x14ac:dyDescent="0.25">
      <c r="A12801"/>
    </row>
    <row r="12802" spans="1:1" ht="12.6" x14ac:dyDescent="0.25">
      <c r="A12802"/>
    </row>
    <row r="12803" spans="1:1" ht="12.6" x14ac:dyDescent="0.25">
      <c r="A12803"/>
    </row>
    <row r="12804" spans="1:1" ht="12.6" x14ac:dyDescent="0.25">
      <c r="A12804"/>
    </row>
    <row r="12805" spans="1:1" ht="12.6" x14ac:dyDescent="0.25">
      <c r="A12805"/>
    </row>
    <row r="12806" spans="1:1" ht="12.6" x14ac:dyDescent="0.25">
      <c r="A12806"/>
    </row>
    <row r="12807" spans="1:1" ht="12.6" x14ac:dyDescent="0.25">
      <c r="A12807"/>
    </row>
    <row r="12808" spans="1:1" ht="12.6" x14ac:dyDescent="0.25">
      <c r="A12808"/>
    </row>
    <row r="12809" spans="1:1" ht="12.6" x14ac:dyDescent="0.25">
      <c r="A12809"/>
    </row>
    <row r="12810" spans="1:1" ht="12.6" x14ac:dyDescent="0.25">
      <c r="A12810"/>
    </row>
    <row r="12811" spans="1:1" ht="12.6" x14ac:dyDescent="0.25">
      <c r="A12811"/>
    </row>
    <row r="12812" spans="1:1" ht="12.6" x14ac:dyDescent="0.25">
      <c r="A12812"/>
    </row>
    <row r="12813" spans="1:1" ht="12.6" x14ac:dyDescent="0.25">
      <c r="A12813"/>
    </row>
    <row r="12814" spans="1:1" ht="12.6" x14ac:dyDescent="0.25">
      <c r="A12814"/>
    </row>
    <row r="12815" spans="1:1" ht="12.6" x14ac:dyDescent="0.25">
      <c r="A12815"/>
    </row>
    <row r="12816" spans="1:1" ht="12.6" x14ac:dyDescent="0.25">
      <c r="A12816"/>
    </row>
    <row r="12817" spans="1:1" ht="12.6" x14ac:dyDescent="0.25">
      <c r="A12817"/>
    </row>
    <row r="12818" spans="1:1" ht="12.6" x14ac:dyDescent="0.25">
      <c r="A12818"/>
    </row>
    <row r="12819" spans="1:1" ht="12.6" x14ac:dyDescent="0.25">
      <c r="A12819"/>
    </row>
    <row r="12820" spans="1:1" ht="12.6" x14ac:dyDescent="0.25">
      <c r="A12820"/>
    </row>
    <row r="12821" spans="1:1" ht="12.6" x14ac:dyDescent="0.25">
      <c r="A12821"/>
    </row>
    <row r="12822" spans="1:1" ht="12.6" x14ac:dyDescent="0.25">
      <c r="A12822"/>
    </row>
    <row r="12823" spans="1:1" ht="12.6" x14ac:dyDescent="0.25">
      <c r="A12823"/>
    </row>
    <row r="12824" spans="1:1" ht="12.6" x14ac:dyDescent="0.25">
      <c r="A12824"/>
    </row>
    <row r="12825" spans="1:1" ht="12.6" x14ac:dyDescent="0.25">
      <c r="A12825"/>
    </row>
    <row r="12826" spans="1:1" ht="12.6" x14ac:dyDescent="0.25">
      <c r="A12826"/>
    </row>
    <row r="12827" spans="1:1" ht="12.6" x14ac:dyDescent="0.25">
      <c r="A12827"/>
    </row>
    <row r="12828" spans="1:1" ht="12.6" x14ac:dyDescent="0.25">
      <c r="A12828"/>
    </row>
    <row r="12829" spans="1:1" ht="12.6" x14ac:dyDescent="0.25">
      <c r="A12829"/>
    </row>
    <row r="12830" spans="1:1" ht="12.6" x14ac:dyDescent="0.25">
      <c r="A12830"/>
    </row>
    <row r="12831" spans="1:1" ht="12.6" x14ac:dyDescent="0.25">
      <c r="A12831"/>
    </row>
    <row r="12832" spans="1:1" ht="12.6" x14ac:dyDescent="0.25">
      <c r="A12832"/>
    </row>
    <row r="12833" spans="1:1" ht="12.6" x14ac:dyDescent="0.25">
      <c r="A12833"/>
    </row>
    <row r="12834" spans="1:1" ht="12.6" x14ac:dyDescent="0.25">
      <c r="A12834"/>
    </row>
    <row r="12835" spans="1:1" ht="12.6" x14ac:dyDescent="0.25">
      <c r="A12835"/>
    </row>
    <row r="12836" spans="1:1" ht="12.6" x14ac:dyDescent="0.25">
      <c r="A12836"/>
    </row>
    <row r="12837" spans="1:1" ht="12.6" x14ac:dyDescent="0.25">
      <c r="A12837"/>
    </row>
    <row r="12838" spans="1:1" ht="12.6" x14ac:dyDescent="0.25">
      <c r="A12838"/>
    </row>
    <row r="12839" spans="1:1" ht="12.6" x14ac:dyDescent="0.25">
      <c r="A12839"/>
    </row>
    <row r="12840" spans="1:1" ht="12.6" x14ac:dyDescent="0.25">
      <c r="A12840"/>
    </row>
    <row r="12841" spans="1:1" ht="12.6" x14ac:dyDescent="0.25">
      <c r="A12841"/>
    </row>
    <row r="12842" spans="1:1" ht="12.6" x14ac:dyDescent="0.25">
      <c r="A12842"/>
    </row>
    <row r="12843" spans="1:1" ht="12.6" x14ac:dyDescent="0.25">
      <c r="A12843"/>
    </row>
    <row r="12844" spans="1:1" ht="12.6" x14ac:dyDescent="0.25">
      <c r="A12844"/>
    </row>
    <row r="12845" spans="1:1" ht="12.6" x14ac:dyDescent="0.25">
      <c r="A12845"/>
    </row>
    <row r="12846" spans="1:1" ht="12.6" x14ac:dyDescent="0.25">
      <c r="A12846"/>
    </row>
    <row r="12847" spans="1:1" ht="12.6" x14ac:dyDescent="0.25">
      <c r="A12847"/>
    </row>
    <row r="12848" spans="1:1" ht="12.6" x14ac:dyDescent="0.25">
      <c r="A12848"/>
    </row>
    <row r="12849" spans="1:1" ht="12.6" x14ac:dyDescent="0.25">
      <c r="A12849"/>
    </row>
    <row r="12850" spans="1:1" ht="12.6" x14ac:dyDescent="0.25">
      <c r="A12850"/>
    </row>
    <row r="12851" spans="1:1" ht="12.6" x14ac:dyDescent="0.25">
      <c r="A12851"/>
    </row>
    <row r="12852" spans="1:1" ht="12.6" x14ac:dyDescent="0.25">
      <c r="A12852"/>
    </row>
    <row r="12853" spans="1:1" ht="12.6" x14ac:dyDescent="0.25">
      <c r="A12853"/>
    </row>
    <row r="12854" spans="1:1" ht="12.6" x14ac:dyDescent="0.25">
      <c r="A12854"/>
    </row>
    <row r="12855" spans="1:1" ht="12.6" x14ac:dyDescent="0.25">
      <c r="A12855"/>
    </row>
    <row r="12856" spans="1:1" ht="12.6" x14ac:dyDescent="0.25">
      <c r="A12856"/>
    </row>
    <row r="12857" spans="1:1" ht="12.6" x14ac:dyDescent="0.25">
      <c r="A12857"/>
    </row>
    <row r="12858" spans="1:1" ht="12.6" x14ac:dyDescent="0.25">
      <c r="A12858"/>
    </row>
    <row r="12859" spans="1:1" ht="12.6" x14ac:dyDescent="0.25">
      <c r="A12859"/>
    </row>
    <row r="12860" spans="1:1" ht="12.6" x14ac:dyDescent="0.25">
      <c r="A12860"/>
    </row>
    <row r="12861" spans="1:1" ht="12.6" x14ac:dyDescent="0.25">
      <c r="A12861"/>
    </row>
    <row r="12862" spans="1:1" ht="12.6" x14ac:dyDescent="0.25">
      <c r="A12862"/>
    </row>
    <row r="12863" spans="1:1" ht="12.6" x14ac:dyDescent="0.25">
      <c r="A12863"/>
    </row>
    <row r="12864" spans="1:1" ht="12.6" x14ac:dyDescent="0.25">
      <c r="A12864"/>
    </row>
    <row r="12865" spans="1:1" ht="12.6" x14ac:dyDescent="0.25">
      <c r="A12865"/>
    </row>
    <row r="12866" spans="1:1" ht="12.6" x14ac:dyDescent="0.25">
      <c r="A12866"/>
    </row>
    <row r="12867" spans="1:1" ht="12.6" x14ac:dyDescent="0.25">
      <c r="A12867"/>
    </row>
    <row r="12868" spans="1:1" ht="12.6" x14ac:dyDescent="0.25">
      <c r="A12868"/>
    </row>
    <row r="12869" spans="1:1" ht="12.6" x14ac:dyDescent="0.25">
      <c r="A12869"/>
    </row>
    <row r="12870" spans="1:1" ht="12.6" x14ac:dyDescent="0.25">
      <c r="A12870"/>
    </row>
    <row r="12871" spans="1:1" ht="12.6" x14ac:dyDescent="0.25">
      <c r="A12871"/>
    </row>
    <row r="12872" spans="1:1" ht="12.6" x14ac:dyDescent="0.25">
      <c r="A12872"/>
    </row>
    <row r="12873" spans="1:1" ht="12.6" x14ac:dyDescent="0.25">
      <c r="A12873"/>
    </row>
    <row r="12874" spans="1:1" ht="12.6" x14ac:dyDescent="0.25">
      <c r="A12874"/>
    </row>
    <row r="12875" spans="1:1" ht="12.6" x14ac:dyDescent="0.25">
      <c r="A12875"/>
    </row>
    <row r="12876" spans="1:1" ht="12.6" x14ac:dyDescent="0.25">
      <c r="A12876"/>
    </row>
    <row r="12877" spans="1:1" ht="12.6" x14ac:dyDescent="0.25">
      <c r="A12877"/>
    </row>
    <row r="12878" spans="1:1" ht="12.6" x14ac:dyDescent="0.25">
      <c r="A12878"/>
    </row>
    <row r="12879" spans="1:1" ht="12.6" x14ac:dyDescent="0.25">
      <c r="A12879"/>
    </row>
    <row r="12880" spans="1:1" ht="12.6" x14ac:dyDescent="0.25">
      <c r="A12880"/>
    </row>
    <row r="12881" spans="1:1" ht="12.6" x14ac:dyDescent="0.25">
      <c r="A12881"/>
    </row>
    <row r="12882" spans="1:1" ht="12.6" x14ac:dyDescent="0.25">
      <c r="A12882"/>
    </row>
    <row r="12883" spans="1:1" ht="12.6" x14ac:dyDescent="0.25">
      <c r="A12883"/>
    </row>
    <row r="12884" spans="1:1" ht="12.6" x14ac:dyDescent="0.25">
      <c r="A12884"/>
    </row>
    <row r="12885" spans="1:1" ht="12.6" x14ac:dyDescent="0.25">
      <c r="A12885"/>
    </row>
    <row r="12886" spans="1:1" ht="12.6" x14ac:dyDescent="0.25">
      <c r="A12886"/>
    </row>
    <row r="12887" spans="1:1" ht="12.6" x14ac:dyDescent="0.25">
      <c r="A12887"/>
    </row>
    <row r="12888" spans="1:1" ht="12.6" x14ac:dyDescent="0.25">
      <c r="A12888"/>
    </row>
    <row r="12889" spans="1:1" ht="12.6" x14ac:dyDescent="0.25">
      <c r="A12889"/>
    </row>
    <row r="12890" spans="1:1" ht="12.6" x14ac:dyDescent="0.25">
      <c r="A12890"/>
    </row>
    <row r="12891" spans="1:1" ht="12.6" x14ac:dyDescent="0.25">
      <c r="A12891"/>
    </row>
    <row r="12892" spans="1:1" ht="12.6" x14ac:dyDescent="0.25">
      <c r="A12892"/>
    </row>
    <row r="12893" spans="1:1" ht="12.6" x14ac:dyDescent="0.25">
      <c r="A12893"/>
    </row>
    <row r="12894" spans="1:1" ht="12.6" x14ac:dyDescent="0.25">
      <c r="A12894"/>
    </row>
    <row r="12895" spans="1:1" ht="12.6" x14ac:dyDescent="0.25">
      <c r="A12895"/>
    </row>
    <row r="12896" spans="1:1" ht="12.6" x14ac:dyDescent="0.25">
      <c r="A12896"/>
    </row>
    <row r="12897" spans="1:1" ht="12.6" x14ac:dyDescent="0.25">
      <c r="A12897"/>
    </row>
    <row r="12898" spans="1:1" ht="12.6" x14ac:dyDescent="0.25">
      <c r="A12898"/>
    </row>
    <row r="12899" spans="1:1" ht="12.6" x14ac:dyDescent="0.25">
      <c r="A12899"/>
    </row>
    <row r="12900" spans="1:1" ht="12.6" x14ac:dyDescent="0.25">
      <c r="A12900"/>
    </row>
    <row r="12901" spans="1:1" ht="12.6" x14ac:dyDescent="0.25">
      <c r="A12901"/>
    </row>
    <row r="12902" spans="1:1" ht="12.6" x14ac:dyDescent="0.25">
      <c r="A12902"/>
    </row>
    <row r="12903" spans="1:1" ht="12.6" x14ac:dyDescent="0.25">
      <c r="A12903"/>
    </row>
    <row r="12904" spans="1:1" ht="12.6" x14ac:dyDescent="0.25">
      <c r="A12904"/>
    </row>
    <row r="12905" spans="1:1" ht="12.6" x14ac:dyDescent="0.25">
      <c r="A12905"/>
    </row>
    <row r="12906" spans="1:1" ht="12.6" x14ac:dyDescent="0.25">
      <c r="A12906"/>
    </row>
    <row r="12907" spans="1:1" ht="12.6" x14ac:dyDescent="0.25">
      <c r="A12907"/>
    </row>
    <row r="12908" spans="1:1" ht="12.6" x14ac:dyDescent="0.25">
      <c r="A12908"/>
    </row>
    <row r="12909" spans="1:1" ht="12.6" x14ac:dyDescent="0.25">
      <c r="A12909"/>
    </row>
    <row r="12910" spans="1:1" ht="12.6" x14ac:dyDescent="0.25">
      <c r="A12910"/>
    </row>
    <row r="12911" spans="1:1" ht="12.6" x14ac:dyDescent="0.25">
      <c r="A12911"/>
    </row>
    <row r="12912" spans="1:1" ht="12.6" x14ac:dyDescent="0.25">
      <c r="A12912"/>
    </row>
    <row r="12913" spans="1:1" ht="12.6" x14ac:dyDescent="0.25">
      <c r="A12913"/>
    </row>
    <row r="12914" spans="1:1" ht="12.6" x14ac:dyDescent="0.25">
      <c r="A12914"/>
    </row>
    <row r="12915" spans="1:1" ht="12.6" x14ac:dyDescent="0.25">
      <c r="A12915"/>
    </row>
    <row r="12916" spans="1:1" ht="12.6" x14ac:dyDescent="0.25">
      <c r="A12916"/>
    </row>
    <row r="12917" spans="1:1" ht="12.6" x14ac:dyDescent="0.25">
      <c r="A12917"/>
    </row>
    <row r="12918" spans="1:1" ht="12.6" x14ac:dyDescent="0.25">
      <c r="A12918"/>
    </row>
    <row r="12919" spans="1:1" ht="12.6" x14ac:dyDescent="0.25">
      <c r="A12919"/>
    </row>
    <row r="12920" spans="1:1" ht="12.6" x14ac:dyDescent="0.25">
      <c r="A12920"/>
    </row>
    <row r="12921" spans="1:1" ht="12.6" x14ac:dyDescent="0.25">
      <c r="A12921"/>
    </row>
    <row r="12922" spans="1:1" ht="12.6" x14ac:dyDescent="0.25">
      <c r="A12922"/>
    </row>
    <row r="12923" spans="1:1" ht="12.6" x14ac:dyDescent="0.25">
      <c r="A12923"/>
    </row>
    <row r="12924" spans="1:1" ht="12.6" x14ac:dyDescent="0.25">
      <c r="A12924"/>
    </row>
    <row r="12925" spans="1:1" ht="12.6" x14ac:dyDescent="0.25">
      <c r="A12925"/>
    </row>
    <row r="12926" spans="1:1" ht="12.6" x14ac:dyDescent="0.25">
      <c r="A12926"/>
    </row>
    <row r="12927" spans="1:1" ht="12.6" x14ac:dyDescent="0.25">
      <c r="A12927"/>
    </row>
    <row r="12928" spans="1:1" ht="12.6" x14ac:dyDescent="0.25">
      <c r="A12928"/>
    </row>
    <row r="12929" spans="1:1" ht="12.6" x14ac:dyDescent="0.25">
      <c r="A12929"/>
    </row>
    <row r="12930" spans="1:1" ht="12.6" x14ac:dyDescent="0.25">
      <c r="A12930"/>
    </row>
    <row r="12931" spans="1:1" ht="12.6" x14ac:dyDescent="0.25">
      <c r="A12931"/>
    </row>
    <row r="12932" spans="1:1" ht="12.6" x14ac:dyDescent="0.25">
      <c r="A12932"/>
    </row>
    <row r="12933" spans="1:1" ht="12.6" x14ac:dyDescent="0.25">
      <c r="A12933"/>
    </row>
    <row r="12934" spans="1:1" ht="12.6" x14ac:dyDescent="0.25">
      <c r="A12934"/>
    </row>
    <row r="12935" spans="1:1" ht="12.6" x14ac:dyDescent="0.25">
      <c r="A12935"/>
    </row>
    <row r="12936" spans="1:1" ht="12.6" x14ac:dyDescent="0.25">
      <c r="A12936"/>
    </row>
    <row r="12937" spans="1:1" ht="12.6" x14ac:dyDescent="0.25">
      <c r="A12937"/>
    </row>
    <row r="12938" spans="1:1" ht="12.6" x14ac:dyDescent="0.25">
      <c r="A12938"/>
    </row>
    <row r="12939" spans="1:1" ht="12.6" x14ac:dyDescent="0.25">
      <c r="A12939"/>
    </row>
    <row r="12940" spans="1:1" ht="12.6" x14ac:dyDescent="0.25">
      <c r="A12940"/>
    </row>
    <row r="12941" spans="1:1" ht="12.6" x14ac:dyDescent="0.25">
      <c r="A12941"/>
    </row>
    <row r="12942" spans="1:1" ht="12.6" x14ac:dyDescent="0.25">
      <c r="A12942"/>
    </row>
    <row r="12943" spans="1:1" ht="12.6" x14ac:dyDescent="0.25">
      <c r="A12943"/>
    </row>
    <row r="12944" spans="1:1" ht="12.6" x14ac:dyDescent="0.25">
      <c r="A12944"/>
    </row>
    <row r="12945" spans="1:1" ht="12.6" x14ac:dyDescent="0.25">
      <c r="A12945"/>
    </row>
    <row r="12946" spans="1:1" ht="12.6" x14ac:dyDescent="0.25">
      <c r="A12946"/>
    </row>
    <row r="12947" spans="1:1" ht="12.6" x14ac:dyDescent="0.25">
      <c r="A12947"/>
    </row>
    <row r="12948" spans="1:1" ht="12.6" x14ac:dyDescent="0.25">
      <c r="A12948"/>
    </row>
    <row r="12949" spans="1:1" ht="12.6" x14ac:dyDescent="0.25">
      <c r="A12949"/>
    </row>
    <row r="12950" spans="1:1" ht="12.6" x14ac:dyDescent="0.25">
      <c r="A12950"/>
    </row>
    <row r="12951" spans="1:1" ht="12.6" x14ac:dyDescent="0.25">
      <c r="A12951"/>
    </row>
    <row r="12952" spans="1:1" ht="12.6" x14ac:dyDescent="0.25">
      <c r="A12952"/>
    </row>
    <row r="12953" spans="1:1" ht="12.6" x14ac:dyDescent="0.25">
      <c r="A12953"/>
    </row>
    <row r="12954" spans="1:1" ht="12.6" x14ac:dyDescent="0.25">
      <c r="A12954"/>
    </row>
    <row r="12955" spans="1:1" ht="12.6" x14ac:dyDescent="0.25">
      <c r="A12955"/>
    </row>
    <row r="12956" spans="1:1" ht="12.6" x14ac:dyDescent="0.25">
      <c r="A12956"/>
    </row>
    <row r="12957" spans="1:1" ht="12.6" x14ac:dyDescent="0.25">
      <c r="A12957"/>
    </row>
    <row r="12958" spans="1:1" ht="12.6" x14ac:dyDescent="0.25">
      <c r="A12958"/>
    </row>
    <row r="12959" spans="1:1" ht="12.6" x14ac:dyDescent="0.25">
      <c r="A12959"/>
    </row>
    <row r="12960" spans="1:1" ht="12.6" x14ac:dyDescent="0.25">
      <c r="A12960"/>
    </row>
    <row r="12961" spans="1:1" ht="12.6" x14ac:dyDescent="0.25">
      <c r="A12961"/>
    </row>
    <row r="12962" spans="1:1" ht="12.6" x14ac:dyDescent="0.25">
      <c r="A12962"/>
    </row>
    <row r="12963" spans="1:1" ht="12.6" x14ac:dyDescent="0.25">
      <c r="A12963"/>
    </row>
    <row r="12964" spans="1:1" ht="12.6" x14ac:dyDescent="0.25">
      <c r="A12964"/>
    </row>
    <row r="12965" spans="1:1" ht="12.6" x14ac:dyDescent="0.25">
      <c r="A12965"/>
    </row>
    <row r="12966" spans="1:1" ht="12.6" x14ac:dyDescent="0.25">
      <c r="A12966"/>
    </row>
    <row r="12967" spans="1:1" ht="12.6" x14ac:dyDescent="0.25">
      <c r="A12967"/>
    </row>
    <row r="12968" spans="1:1" ht="12.6" x14ac:dyDescent="0.25">
      <c r="A12968"/>
    </row>
    <row r="12969" spans="1:1" ht="12.6" x14ac:dyDescent="0.25">
      <c r="A12969"/>
    </row>
    <row r="12970" spans="1:1" ht="12.6" x14ac:dyDescent="0.25">
      <c r="A12970"/>
    </row>
    <row r="12971" spans="1:1" ht="12.6" x14ac:dyDescent="0.25">
      <c r="A12971"/>
    </row>
    <row r="12972" spans="1:1" ht="12.6" x14ac:dyDescent="0.25">
      <c r="A12972"/>
    </row>
    <row r="12973" spans="1:1" ht="12.6" x14ac:dyDescent="0.25">
      <c r="A12973"/>
    </row>
    <row r="12974" spans="1:1" ht="12.6" x14ac:dyDescent="0.25">
      <c r="A12974"/>
    </row>
    <row r="12975" spans="1:1" ht="12.6" x14ac:dyDescent="0.25">
      <c r="A12975"/>
    </row>
    <row r="12976" spans="1:1" ht="12.6" x14ac:dyDescent="0.25">
      <c r="A12976"/>
    </row>
    <row r="12977" spans="1:1" ht="12.6" x14ac:dyDescent="0.25">
      <c r="A12977"/>
    </row>
    <row r="12978" spans="1:1" ht="12.6" x14ac:dyDescent="0.25">
      <c r="A12978"/>
    </row>
    <row r="12979" spans="1:1" ht="12.6" x14ac:dyDescent="0.25">
      <c r="A12979"/>
    </row>
    <row r="12980" spans="1:1" ht="12.6" x14ac:dyDescent="0.25">
      <c r="A12980"/>
    </row>
    <row r="12981" spans="1:1" ht="12.6" x14ac:dyDescent="0.25">
      <c r="A12981"/>
    </row>
    <row r="12982" spans="1:1" ht="12.6" x14ac:dyDescent="0.25">
      <c r="A12982"/>
    </row>
    <row r="12983" spans="1:1" ht="12.6" x14ac:dyDescent="0.25">
      <c r="A12983"/>
    </row>
    <row r="12984" spans="1:1" ht="12.6" x14ac:dyDescent="0.25">
      <c r="A12984"/>
    </row>
    <row r="12985" spans="1:1" ht="12.6" x14ac:dyDescent="0.25">
      <c r="A12985"/>
    </row>
    <row r="12986" spans="1:1" ht="12.6" x14ac:dyDescent="0.25">
      <c r="A12986"/>
    </row>
    <row r="12987" spans="1:1" ht="12.6" x14ac:dyDescent="0.25">
      <c r="A12987"/>
    </row>
    <row r="12988" spans="1:1" ht="12.6" x14ac:dyDescent="0.25">
      <c r="A12988"/>
    </row>
    <row r="12989" spans="1:1" ht="12.6" x14ac:dyDescent="0.25">
      <c r="A12989"/>
    </row>
    <row r="12990" spans="1:1" ht="12.6" x14ac:dyDescent="0.25">
      <c r="A12990"/>
    </row>
    <row r="12991" spans="1:1" ht="12.6" x14ac:dyDescent="0.25">
      <c r="A12991"/>
    </row>
    <row r="12992" spans="1:1" ht="12.6" x14ac:dyDescent="0.25">
      <c r="A12992"/>
    </row>
    <row r="12993" spans="1:1" ht="12.6" x14ac:dyDescent="0.25">
      <c r="A12993"/>
    </row>
    <row r="12994" spans="1:1" ht="12.6" x14ac:dyDescent="0.25">
      <c r="A12994"/>
    </row>
    <row r="12995" spans="1:1" ht="12.6" x14ac:dyDescent="0.25">
      <c r="A12995"/>
    </row>
    <row r="12996" spans="1:1" ht="12.6" x14ac:dyDescent="0.25">
      <c r="A12996"/>
    </row>
    <row r="12997" spans="1:1" ht="12.6" x14ac:dyDescent="0.25">
      <c r="A12997"/>
    </row>
    <row r="12998" spans="1:1" ht="12.6" x14ac:dyDescent="0.25">
      <c r="A12998"/>
    </row>
    <row r="12999" spans="1:1" ht="12.6" x14ac:dyDescent="0.25">
      <c r="A12999"/>
    </row>
    <row r="13000" spans="1:1" ht="12.6" x14ac:dyDescent="0.25">
      <c r="A13000"/>
    </row>
    <row r="13001" spans="1:1" ht="12.6" x14ac:dyDescent="0.25">
      <c r="A13001"/>
    </row>
    <row r="13002" spans="1:1" ht="12.6" x14ac:dyDescent="0.25">
      <c r="A13002"/>
    </row>
    <row r="13003" spans="1:1" ht="12.6" x14ac:dyDescent="0.25">
      <c r="A13003"/>
    </row>
    <row r="13004" spans="1:1" ht="12.6" x14ac:dyDescent="0.25">
      <c r="A13004"/>
    </row>
    <row r="13005" spans="1:1" ht="12.6" x14ac:dyDescent="0.25">
      <c r="A13005"/>
    </row>
    <row r="13006" spans="1:1" ht="12.6" x14ac:dyDescent="0.25">
      <c r="A13006"/>
    </row>
    <row r="13007" spans="1:1" ht="12.6" x14ac:dyDescent="0.25">
      <c r="A13007"/>
    </row>
    <row r="13008" spans="1:1" ht="12.6" x14ac:dyDescent="0.25">
      <c r="A13008"/>
    </row>
    <row r="13009" spans="1:1" ht="12.6" x14ac:dyDescent="0.25">
      <c r="A13009"/>
    </row>
    <row r="13010" spans="1:1" ht="12.6" x14ac:dyDescent="0.25">
      <c r="A13010"/>
    </row>
    <row r="13011" spans="1:1" ht="12.6" x14ac:dyDescent="0.25">
      <c r="A13011"/>
    </row>
    <row r="13012" spans="1:1" ht="12.6" x14ac:dyDescent="0.25">
      <c r="A13012"/>
    </row>
    <row r="13013" spans="1:1" ht="12.6" x14ac:dyDescent="0.25">
      <c r="A13013"/>
    </row>
    <row r="13014" spans="1:1" ht="12.6" x14ac:dyDescent="0.25">
      <c r="A13014"/>
    </row>
    <row r="13015" spans="1:1" ht="12.6" x14ac:dyDescent="0.25">
      <c r="A13015"/>
    </row>
    <row r="13016" spans="1:1" ht="12.6" x14ac:dyDescent="0.25">
      <c r="A13016"/>
    </row>
    <row r="13017" spans="1:1" ht="12.6" x14ac:dyDescent="0.25">
      <c r="A13017"/>
    </row>
    <row r="13018" spans="1:1" ht="12.6" x14ac:dyDescent="0.25">
      <c r="A13018"/>
    </row>
    <row r="13019" spans="1:1" ht="12.6" x14ac:dyDescent="0.25">
      <c r="A13019"/>
    </row>
    <row r="13020" spans="1:1" ht="12.6" x14ac:dyDescent="0.25">
      <c r="A13020"/>
    </row>
    <row r="13021" spans="1:1" ht="12.6" x14ac:dyDescent="0.25">
      <c r="A13021"/>
    </row>
    <row r="13022" spans="1:1" ht="12.6" x14ac:dyDescent="0.25">
      <c r="A13022"/>
    </row>
    <row r="13023" spans="1:1" ht="12.6" x14ac:dyDescent="0.25">
      <c r="A13023"/>
    </row>
    <row r="13024" spans="1:1" ht="12.6" x14ac:dyDescent="0.25">
      <c r="A13024"/>
    </row>
    <row r="13025" spans="1:1" ht="12.6" x14ac:dyDescent="0.25">
      <c r="A13025"/>
    </row>
    <row r="13026" spans="1:1" ht="12.6" x14ac:dyDescent="0.25">
      <c r="A13026"/>
    </row>
    <row r="13027" spans="1:1" ht="12.6" x14ac:dyDescent="0.25">
      <c r="A13027"/>
    </row>
    <row r="13028" spans="1:1" ht="12.6" x14ac:dyDescent="0.25">
      <c r="A13028"/>
    </row>
    <row r="13029" spans="1:1" ht="12.6" x14ac:dyDescent="0.25">
      <c r="A13029"/>
    </row>
    <row r="13030" spans="1:1" ht="12.6" x14ac:dyDescent="0.25">
      <c r="A13030"/>
    </row>
    <row r="13031" spans="1:1" ht="12.6" x14ac:dyDescent="0.25">
      <c r="A13031"/>
    </row>
    <row r="13032" spans="1:1" ht="12.6" x14ac:dyDescent="0.25">
      <c r="A13032"/>
    </row>
    <row r="13033" spans="1:1" ht="12.6" x14ac:dyDescent="0.25">
      <c r="A13033"/>
    </row>
    <row r="13034" spans="1:1" ht="12.6" x14ac:dyDescent="0.25">
      <c r="A13034"/>
    </row>
    <row r="13035" spans="1:1" ht="12.6" x14ac:dyDescent="0.25">
      <c r="A13035"/>
    </row>
    <row r="13036" spans="1:1" ht="12.6" x14ac:dyDescent="0.25">
      <c r="A13036"/>
    </row>
    <row r="13037" spans="1:1" ht="12.6" x14ac:dyDescent="0.25">
      <c r="A13037"/>
    </row>
    <row r="13038" spans="1:1" ht="12.6" x14ac:dyDescent="0.25">
      <c r="A13038"/>
    </row>
    <row r="13039" spans="1:1" ht="12.6" x14ac:dyDescent="0.25">
      <c r="A13039"/>
    </row>
    <row r="13040" spans="1:1" ht="12.6" x14ac:dyDescent="0.25">
      <c r="A13040"/>
    </row>
    <row r="13041" spans="1:1" ht="12.6" x14ac:dyDescent="0.25">
      <c r="A13041"/>
    </row>
    <row r="13042" spans="1:1" ht="12.6" x14ac:dyDescent="0.25">
      <c r="A13042"/>
    </row>
    <row r="13043" spans="1:1" ht="12.6" x14ac:dyDescent="0.25">
      <c r="A13043"/>
    </row>
    <row r="13044" spans="1:1" ht="12.6" x14ac:dyDescent="0.25">
      <c r="A13044"/>
    </row>
    <row r="13045" spans="1:1" ht="12.6" x14ac:dyDescent="0.25">
      <c r="A13045"/>
    </row>
    <row r="13046" spans="1:1" ht="12.6" x14ac:dyDescent="0.25">
      <c r="A13046"/>
    </row>
    <row r="13047" spans="1:1" ht="12.6" x14ac:dyDescent="0.25">
      <c r="A13047"/>
    </row>
    <row r="13048" spans="1:1" ht="12.6" x14ac:dyDescent="0.25">
      <c r="A13048"/>
    </row>
    <row r="13049" spans="1:1" ht="12.6" x14ac:dyDescent="0.25">
      <c r="A13049"/>
    </row>
    <row r="13050" spans="1:1" ht="12.6" x14ac:dyDescent="0.25">
      <c r="A13050"/>
    </row>
    <row r="13051" spans="1:1" ht="12.6" x14ac:dyDescent="0.25">
      <c r="A13051"/>
    </row>
    <row r="13052" spans="1:1" ht="12.6" x14ac:dyDescent="0.25">
      <c r="A13052"/>
    </row>
    <row r="13053" spans="1:1" ht="12.6" x14ac:dyDescent="0.25">
      <c r="A13053"/>
    </row>
    <row r="13054" spans="1:1" ht="12.6" x14ac:dyDescent="0.25">
      <c r="A13054"/>
    </row>
    <row r="13055" spans="1:1" ht="12.6" x14ac:dyDescent="0.25">
      <c r="A13055"/>
    </row>
    <row r="13056" spans="1:1" ht="12.6" x14ac:dyDescent="0.25">
      <c r="A13056"/>
    </row>
    <row r="13057" spans="1:1" ht="12.6" x14ac:dyDescent="0.25">
      <c r="A13057"/>
    </row>
    <row r="13058" spans="1:1" ht="12.6" x14ac:dyDescent="0.25">
      <c r="A13058"/>
    </row>
    <row r="13059" spans="1:1" ht="12.6" x14ac:dyDescent="0.25">
      <c r="A13059"/>
    </row>
    <row r="13060" spans="1:1" ht="12.6" x14ac:dyDescent="0.25">
      <c r="A13060"/>
    </row>
    <row r="13061" spans="1:1" ht="12.6" x14ac:dyDescent="0.25">
      <c r="A13061"/>
    </row>
    <row r="13062" spans="1:1" ht="12.6" x14ac:dyDescent="0.25">
      <c r="A13062"/>
    </row>
    <row r="13063" spans="1:1" ht="12.6" x14ac:dyDescent="0.25">
      <c r="A13063"/>
    </row>
    <row r="13064" spans="1:1" ht="12.6" x14ac:dyDescent="0.25">
      <c r="A13064"/>
    </row>
    <row r="13065" spans="1:1" ht="12.6" x14ac:dyDescent="0.25">
      <c r="A13065"/>
    </row>
    <row r="13066" spans="1:1" ht="12.6" x14ac:dyDescent="0.25">
      <c r="A13066"/>
    </row>
    <row r="13067" spans="1:1" ht="12.6" x14ac:dyDescent="0.25">
      <c r="A13067"/>
    </row>
    <row r="13068" spans="1:1" ht="12.6" x14ac:dyDescent="0.25">
      <c r="A13068"/>
    </row>
    <row r="13069" spans="1:1" ht="12.6" x14ac:dyDescent="0.25">
      <c r="A13069"/>
    </row>
    <row r="13070" spans="1:1" ht="12.6" x14ac:dyDescent="0.25">
      <c r="A13070"/>
    </row>
    <row r="13071" spans="1:1" ht="12.6" x14ac:dyDescent="0.25">
      <c r="A13071"/>
    </row>
    <row r="13072" spans="1:1" ht="12.6" x14ac:dyDescent="0.25">
      <c r="A13072"/>
    </row>
    <row r="13073" spans="1:1" ht="12.6" x14ac:dyDescent="0.25">
      <c r="A13073"/>
    </row>
    <row r="13074" spans="1:1" ht="12.6" x14ac:dyDescent="0.25">
      <c r="A13074"/>
    </row>
    <row r="13075" spans="1:1" ht="12.6" x14ac:dyDescent="0.25">
      <c r="A13075"/>
    </row>
    <row r="13076" spans="1:1" ht="12.6" x14ac:dyDescent="0.25">
      <c r="A13076"/>
    </row>
    <row r="13077" spans="1:1" ht="12.6" x14ac:dyDescent="0.25">
      <c r="A13077"/>
    </row>
    <row r="13078" spans="1:1" ht="12.6" x14ac:dyDescent="0.25">
      <c r="A13078"/>
    </row>
    <row r="13079" spans="1:1" ht="12.6" x14ac:dyDescent="0.25">
      <c r="A13079"/>
    </row>
    <row r="13080" spans="1:1" ht="12.6" x14ac:dyDescent="0.25">
      <c r="A13080"/>
    </row>
    <row r="13081" spans="1:1" ht="12.6" x14ac:dyDescent="0.25">
      <c r="A13081"/>
    </row>
    <row r="13082" spans="1:1" ht="12.6" x14ac:dyDescent="0.25">
      <c r="A13082"/>
    </row>
    <row r="13083" spans="1:1" ht="12.6" x14ac:dyDescent="0.25">
      <c r="A13083"/>
    </row>
    <row r="13084" spans="1:1" ht="12.6" x14ac:dyDescent="0.25">
      <c r="A13084"/>
    </row>
    <row r="13085" spans="1:1" ht="12.6" x14ac:dyDescent="0.25">
      <c r="A13085"/>
    </row>
    <row r="13086" spans="1:1" ht="12.6" x14ac:dyDescent="0.25">
      <c r="A13086"/>
    </row>
    <row r="13087" spans="1:1" ht="12.6" x14ac:dyDescent="0.25">
      <c r="A13087"/>
    </row>
    <row r="13088" spans="1:1" ht="12.6" x14ac:dyDescent="0.25">
      <c r="A13088"/>
    </row>
    <row r="13089" spans="1:1" ht="12.6" x14ac:dyDescent="0.25">
      <c r="A13089"/>
    </row>
    <row r="13090" spans="1:1" ht="12.6" x14ac:dyDescent="0.25">
      <c r="A13090"/>
    </row>
    <row r="13091" spans="1:1" ht="12.6" x14ac:dyDescent="0.25">
      <c r="A13091"/>
    </row>
    <row r="13092" spans="1:1" ht="12.6" x14ac:dyDescent="0.25">
      <c r="A13092"/>
    </row>
    <row r="13093" spans="1:1" ht="12.6" x14ac:dyDescent="0.25">
      <c r="A13093"/>
    </row>
    <row r="13094" spans="1:1" ht="12.6" x14ac:dyDescent="0.25">
      <c r="A13094"/>
    </row>
    <row r="13095" spans="1:1" ht="12.6" x14ac:dyDescent="0.25">
      <c r="A13095"/>
    </row>
    <row r="13096" spans="1:1" ht="12.6" x14ac:dyDescent="0.25">
      <c r="A13096"/>
    </row>
    <row r="13097" spans="1:1" ht="12.6" x14ac:dyDescent="0.25">
      <c r="A13097"/>
    </row>
    <row r="13098" spans="1:1" ht="12.6" x14ac:dyDescent="0.25">
      <c r="A13098"/>
    </row>
    <row r="13099" spans="1:1" ht="12.6" x14ac:dyDescent="0.25">
      <c r="A13099"/>
    </row>
    <row r="13100" spans="1:1" ht="12.6" x14ac:dyDescent="0.25">
      <c r="A13100"/>
    </row>
    <row r="13101" spans="1:1" ht="12.6" x14ac:dyDescent="0.25">
      <c r="A13101"/>
    </row>
    <row r="13102" spans="1:1" ht="12.6" x14ac:dyDescent="0.25">
      <c r="A13102"/>
    </row>
    <row r="13103" spans="1:1" ht="12.6" x14ac:dyDescent="0.25">
      <c r="A13103"/>
    </row>
    <row r="13104" spans="1:1" ht="12.6" x14ac:dyDescent="0.25">
      <c r="A13104"/>
    </row>
    <row r="13105" spans="1:1" ht="12.6" x14ac:dyDescent="0.25">
      <c r="A13105"/>
    </row>
    <row r="13106" spans="1:1" ht="12.6" x14ac:dyDescent="0.25">
      <c r="A13106"/>
    </row>
    <row r="13107" spans="1:1" ht="12.6" x14ac:dyDescent="0.25">
      <c r="A13107"/>
    </row>
    <row r="13108" spans="1:1" ht="12.6" x14ac:dyDescent="0.25">
      <c r="A13108"/>
    </row>
    <row r="13109" spans="1:1" ht="12.6" x14ac:dyDescent="0.25">
      <c r="A13109"/>
    </row>
    <row r="13110" spans="1:1" ht="12.6" x14ac:dyDescent="0.25">
      <c r="A13110"/>
    </row>
    <row r="13111" spans="1:1" ht="12.6" x14ac:dyDescent="0.25">
      <c r="A13111"/>
    </row>
    <row r="13112" spans="1:1" ht="12.6" x14ac:dyDescent="0.25">
      <c r="A13112"/>
    </row>
    <row r="13113" spans="1:1" ht="12.6" x14ac:dyDescent="0.25">
      <c r="A13113"/>
    </row>
    <row r="13114" spans="1:1" ht="12.6" x14ac:dyDescent="0.25">
      <c r="A13114"/>
    </row>
    <row r="13115" spans="1:1" ht="12.6" x14ac:dyDescent="0.25">
      <c r="A13115"/>
    </row>
    <row r="13116" spans="1:1" ht="12.6" x14ac:dyDescent="0.25">
      <c r="A13116"/>
    </row>
    <row r="13117" spans="1:1" ht="12.6" x14ac:dyDescent="0.25">
      <c r="A13117"/>
    </row>
    <row r="13118" spans="1:1" ht="12.6" x14ac:dyDescent="0.25">
      <c r="A13118"/>
    </row>
    <row r="13119" spans="1:1" ht="12.6" x14ac:dyDescent="0.25">
      <c r="A13119"/>
    </row>
    <row r="13120" spans="1:1" ht="12.6" x14ac:dyDescent="0.25">
      <c r="A13120"/>
    </row>
    <row r="13121" spans="1:1" ht="12.6" x14ac:dyDescent="0.25">
      <c r="A13121"/>
    </row>
    <row r="13122" spans="1:1" ht="12.6" x14ac:dyDescent="0.25">
      <c r="A13122"/>
    </row>
    <row r="13123" spans="1:1" ht="12.6" x14ac:dyDescent="0.25">
      <c r="A13123"/>
    </row>
    <row r="13124" spans="1:1" ht="12.6" x14ac:dyDescent="0.25">
      <c r="A13124"/>
    </row>
    <row r="13125" spans="1:1" ht="12.6" x14ac:dyDescent="0.25">
      <c r="A13125"/>
    </row>
    <row r="13126" spans="1:1" ht="12.6" x14ac:dyDescent="0.25">
      <c r="A13126"/>
    </row>
    <row r="13127" spans="1:1" ht="12.6" x14ac:dyDescent="0.25">
      <c r="A13127"/>
    </row>
    <row r="13128" spans="1:1" ht="12.6" x14ac:dyDescent="0.25">
      <c r="A13128"/>
    </row>
    <row r="13129" spans="1:1" ht="12.6" x14ac:dyDescent="0.25">
      <c r="A13129"/>
    </row>
    <row r="13130" spans="1:1" ht="12.6" x14ac:dyDescent="0.25">
      <c r="A13130"/>
    </row>
    <row r="13131" spans="1:1" ht="12.6" x14ac:dyDescent="0.25">
      <c r="A13131"/>
    </row>
    <row r="13132" spans="1:1" ht="12.6" x14ac:dyDescent="0.25">
      <c r="A13132"/>
    </row>
    <row r="13133" spans="1:1" ht="12.6" x14ac:dyDescent="0.25">
      <c r="A13133"/>
    </row>
    <row r="13134" spans="1:1" ht="12.6" x14ac:dyDescent="0.25">
      <c r="A13134"/>
    </row>
    <row r="13135" spans="1:1" ht="12.6" x14ac:dyDescent="0.25">
      <c r="A13135"/>
    </row>
    <row r="13136" spans="1:1" ht="12.6" x14ac:dyDescent="0.25">
      <c r="A13136"/>
    </row>
    <row r="13137" spans="1:1" ht="12.6" x14ac:dyDescent="0.25">
      <c r="A13137"/>
    </row>
    <row r="13138" spans="1:1" ht="12.6" x14ac:dyDescent="0.25">
      <c r="A13138"/>
    </row>
    <row r="13139" spans="1:1" ht="12.6" x14ac:dyDescent="0.25">
      <c r="A13139"/>
    </row>
    <row r="13140" spans="1:1" ht="12.6" x14ac:dyDescent="0.25">
      <c r="A13140"/>
    </row>
    <row r="13141" spans="1:1" ht="12.6" x14ac:dyDescent="0.25">
      <c r="A13141"/>
    </row>
    <row r="13142" spans="1:1" ht="12.6" x14ac:dyDescent="0.25">
      <c r="A13142"/>
    </row>
    <row r="13143" spans="1:1" ht="12.6" x14ac:dyDescent="0.25">
      <c r="A13143"/>
    </row>
    <row r="13144" spans="1:1" ht="12.6" x14ac:dyDescent="0.25">
      <c r="A13144"/>
    </row>
    <row r="13145" spans="1:1" ht="12.6" x14ac:dyDescent="0.25">
      <c r="A13145"/>
    </row>
    <row r="13146" spans="1:1" ht="12.6" x14ac:dyDescent="0.25">
      <c r="A13146"/>
    </row>
    <row r="13147" spans="1:1" ht="12.6" x14ac:dyDescent="0.25">
      <c r="A13147"/>
    </row>
    <row r="13148" spans="1:1" ht="12.6" x14ac:dyDescent="0.25">
      <c r="A13148"/>
    </row>
    <row r="13149" spans="1:1" ht="12.6" x14ac:dyDescent="0.25">
      <c r="A13149"/>
    </row>
    <row r="13150" spans="1:1" ht="12.6" x14ac:dyDescent="0.25">
      <c r="A13150"/>
    </row>
    <row r="13151" spans="1:1" ht="12.6" x14ac:dyDescent="0.25">
      <c r="A13151"/>
    </row>
    <row r="13152" spans="1:1" ht="12.6" x14ac:dyDescent="0.25">
      <c r="A13152"/>
    </row>
    <row r="13153" spans="1:1" ht="12.6" x14ac:dyDescent="0.25">
      <c r="A13153"/>
    </row>
    <row r="13154" spans="1:1" ht="12.6" x14ac:dyDescent="0.25">
      <c r="A13154"/>
    </row>
    <row r="13155" spans="1:1" ht="12.6" x14ac:dyDescent="0.25">
      <c r="A13155"/>
    </row>
    <row r="13156" spans="1:1" ht="12.6" x14ac:dyDescent="0.25">
      <c r="A13156"/>
    </row>
    <row r="13157" spans="1:1" ht="12.6" x14ac:dyDescent="0.25">
      <c r="A13157"/>
    </row>
    <row r="13158" spans="1:1" ht="12.6" x14ac:dyDescent="0.25">
      <c r="A13158"/>
    </row>
    <row r="13159" spans="1:1" ht="12.6" x14ac:dyDescent="0.25">
      <c r="A13159"/>
    </row>
    <row r="13160" spans="1:1" ht="12.6" x14ac:dyDescent="0.25">
      <c r="A13160"/>
    </row>
    <row r="13161" spans="1:1" ht="12.6" x14ac:dyDescent="0.25">
      <c r="A13161"/>
    </row>
    <row r="13162" spans="1:1" ht="12.6" x14ac:dyDescent="0.25">
      <c r="A13162"/>
    </row>
    <row r="13163" spans="1:1" ht="12.6" x14ac:dyDescent="0.25">
      <c r="A13163"/>
    </row>
    <row r="13164" spans="1:1" ht="12.6" x14ac:dyDescent="0.25">
      <c r="A13164"/>
    </row>
    <row r="13165" spans="1:1" ht="12.6" x14ac:dyDescent="0.25">
      <c r="A13165"/>
    </row>
    <row r="13166" spans="1:1" ht="12.6" x14ac:dyDescent="0.25">
      <c r="A13166"/>
    </row>
    <row r="13167" spans="1:1" ht="12.6" x14ac:dyDescent="0.25">
      <c r="A13167"/>
    </row>
    <row r="13168" spans="1:1" ht="12.6" x14ac:dyDescent="0.25">
      <c r="A13168"/>
    </row>
    <row r="13169" spans="1:1" ht="12.6" x14ac:dyDescent="0.25">
      <c r="A13169"/>
    </row>
    <row r="13170" spans="1:1" ht="12.6" x14ac:dyDescent="0.25">
      <c r="A13170"/>
    </row>
    <row r="13171" spans="1:1" ht="12.6" x14ac:dyDescent="0.25">
      <c r="A13171"/>
    </row>
    <row r="13172" spans="1:1" ht="12.6" x14ac:dyDescent="0.25">
      <c r="A13172"/>
    </row>
    <row r="13173" spans="1:1" ht="12.6" x14ac:dyDescent="0.25">
      <c r="A13173"/>
    </row>
    <row r="13174" spans="1:1" ht="12.6" x14ac:dyDescent="0.25">
      <c r="A13174"/>
    </row>
    <row r="13175" spans="1:1" ht="12.6" x14ac:dyDescent="0.25">
      <c r="A13175"/>
    </row>
    <row r="13176" spans="1:1" ht="12.6" x14ac:dyDescent="0.25">
      <c r="A13176"/>
    </row>
    <row r="13177" spans="1:1" ht="12.6" x14ac:dyDescent="0.25">
      <c r="A13177"/>
    </row>
    <row r="13178" spans="1:1" ht="12.6" x14ac:dyDescent="0.25">
      <c r="A13178"/>
    </row>
    <row r="13179" spans="1:1" ht="12.6" x14ac:dyDescent="0.25">
      <c r="A13179"/>
    </row>
    <row r="13180" spans="1:1" ht="12.6" x14ac:dyDescent="0.25">
      <c r="A13180"/>
    </row>
    <row r="13181" spans="1:1" ht="12.6" x14ac:dyDescent="0.25">
      <c r="A13181"/>
    </row>
    <row r="13182" spans="1:1" ht="12.6" x14ac:dyDescent="0.25">
      <c r="A13182"/>
    </row>
    <row r="13183" spans="1:1" ht="12.6" x14ac:dyDescent="0.25">
      <c r="A13183"/>
    </row>
    <row r="13184" spans="1:1" ht="12.6" x14ac:dyDescent="0.25">
      <c r="A13184"/>
    </row>
    <row r="13185" spans="1:1" ht="12.6" x14ac:dyDescent="0.25">
      <c r="A13185"/>
    </row>
    <row r="13186" spans="1:1" ht="12.6" x14ac:dyDescent="0.25">
      <c r="A13186"/>
    </row>
    <row r="13187" spans="1:1" ht="12.6" x14ac:dyDescent="0.25">
      <c r="A13187"/>
    </row>
    <row r="13188" spans="1:1" ht="12.6" x14ac:dyDescent="0.25">
      <c r="A13188"/>
    </row>
    <row r="13189" spans="1:1" ht="12.6" x14ac:dyDescent="0.25">
      <c r="A13189"/>
    </row>
    <row r="13190" spans="1:1" ht="12.6" x14ac:dyDescent="0.25">
      <c r="A13190"/>
    </row>
    <row r="13191" spans="1:1" ht="12.6" x14ac:dyDescent="0.25">
      <c r="A13191"/>
    </row>
    <row r="13192" spans="1:1" ht="12.6" x14ac:dyDescent="0.25">
      <c r="A13192"/>
    </row>
    <row r="13193" spans="1:1" ht="12.6" x14ac:dyDescent="0.25">
      <c r="A13193"/>
    </row>
    <row r="13194" spans="1:1" ht="12.6" x14ac:dyDescent="0.25">
      <c r="A13194"/>
    </row>
    <row r="13195" spans="1:1" ht="12.6" x14ac:dyDescent="0.25">
      <c r="A13195"/>
    </row>
    <row r="13196" spans="1:1" ht="12.6" x14ac:dyDescent="0.25">
      <c r="A13196"/>
    </row>
    <row r="13197" spans="1:1" ht="12.6" x14ac:dyDescent="0.25">
      <c r="A13197"/>
    </row>
    <row r="13198" spans="1:1" ht="12.6" x14ac:dyDescent="0.25">
      <c r="A13198"/>
    </row>
    <row r="13199" spans="1:1" ht="12.6" x14ac:dyDescent="0.25">
      <c r="A13199"/>
    </row>
    <row r="13200" spans="1:1" ht="12.6" x14ac:dyDescent="0.25">
      <c r="A13200"/>
    </row>
    <row r="13201" spans="1:1" ht="12.6" x14ac:dyDescent="0.25">
      <c r="A13201"/>
    </row>
    <row r="13202" spans="1:1" ht="12.6" x14ac:dyDescent="0.25">
      <c r="A13202"/>
    </row>
    <row r="13203" spans="1:1" ht="12.6" x14ac:dyDescent="0.25">
      <c r="A13203"/>
    </row>
    <row r="13204" spans="1:1" ht="12.6" x14ac:dyDescent="0.25">
      <c r="A13204"/>
    </row>
    <row r="13205" spans="1:1" ht="12.6" x14ac:dyDescent="0.25">
      <c r="A13205"/>
    </row>
    <row r="13206" spans="1:1" ht="12.6" x14ac:dyDescent="0.25">
      <c r="A13206"/>
    </row>
    <row r="13207" spans="1:1" ht="12.6" x14ac:dyDescent="0.25">
      <c r="A13207"/>
    </row>
    <row r="13208" spans="1:1" ht="12.6" x14ac:dyDescent="0.25">
      <c r="A13208"/>
    </row>
    <row r="13209" spans="1:1" ht="12.6" x14ac:dyDescent="0.25">
      <c r="A13209"/>
    </row>
    <row r="13210" spans="1:1" ht="12.6" x14ac:dyDescent="0.25">
      <c r="A13210"/>
    </row>
    <row r="13211" spans="1:1" ht="12.6" x14ac:dyDescent="0.25">
      <c r="A13211"/>
    </row>
    <row r="13212" spans="1:1" ht="12.6" x14ac:dyDescent="0.25">
      <c r="A13212"/>
    </row>
    <row r="13213" spans="1:1" ht="12.6" x14ac:dyDescent="0.25">
      <c r="A13213"/>
    </row>
    <row r="13214" spans="1:1" ht="12.6" x14ac:dyDescent="0.25">
      <c r="A13214"/>
    </row>
    <row r="13215" spans="1:1" ht="12.6" x14ac:dyDescent="0.25">
      <c r="A13215"/>
    </row>
    <row r="13216" spans="1:1" ht="12.6" x14ac:dyDescent="0.25">
      <c r="A13216"/>
    </row>
    <row r="13217" spans="1:1" ht="12.6" x14ac:dyDescent="0.25">
      <c r="A13217"/>
    </row>
    <row r="13218" spans="1:1" ht="12.6" x14ac:dyDescent="0.25">
      <c r="A13218"/>
    </row>
    <row r="13219" spans="1:1" ht="12.6" x14ac:dyDescent="0.25">
      <c r="A13219"/>
    </row>
    <row r="13220" spans="1:1" ht="12.6" x14ac:dyDescent="0.25">
      <c r="A13220"/>
    </row>
    <row r="13221" spans="1:1" ht="12.6" x14ac:dyDescent="0.25">
      <c r="A13221"/>
    </row>
    <row r="13222" spans="1:1" ht="12.6" x14ac:dyDescent="0.25">
      <c r="A13222"/>
    </row>
    <row r="13223" spans="1:1" ht="12.6" x14ac:dyDescent="0.25">
      <c r="A13223"/>
    </row>
    <row r="13224" spans="1:1" ht="12.6" x14ac:dyDescent="0.25">
      <c r="A13224"/>
    </row>
    <row r="13225" spans="1:1" ht="12.6" x14ac:dyDescent="0.25">
      <c r="A13225"/>
    </row>
    <row r="13226" spans="1:1" ht="12.6" x14ac:dyDescent="0.25">
      <c r="A13226"/>
    </row>
    <row r="13227" spans="1:1" ht="12.6" x14ac:dyDescent="0.25">
      <c r="A13227"/>
    </row>
    <row r="13228" spans="1:1" ht="12.6" x14ac:dyDescent="0.25">
      <c r="A13228"/>
    </row>
    <row r="13229" spans="1:1" ht="12.6" x14ac:dyDescent="0.25">
      <c r="A13229"/>
    </row>
    <row r="13230" spans="1:1" ht="12.6" x14ac:dyDescent="0.25">
      <c r="A13230"/>
    </row>
    <row r="13231" spans="1:1" ht="12.6" x14ac:dyDescent="0.25">
      <c r="A13231"/>
    </row>
    <row r="13232" spans="1:1" ht="12.6" x14ac:dyDescent="0.25">
      <c r="A13232"/>
    </row>
    <row r="13233" spans="1:1" ht="12.6" x14ac:dyDescent="0.25">
      <c r="A13233"/>
    </row>
    <row r="13234" spans="1:1" ht="12.6" x14ac:dyDescent="0.25">
      <c r="A13234"/>
    </row>
    <row r="13235" spans="1:1" ht="12.6" x14ac:dyDescent="0.25">
      <c r="A13235"/>
    </row>
    <row r="13236" spans="1:1" ht="12.6" x14ac:dyDescent="0.25">
      <c r="A13236"/>
    </row>
    <row r="13237" spans="1:1" ht="12.6" x14ac:dyDescent="0.25">
      <c r="A13237"/>
    </row>
    <row r="13238" spans="1:1" ht="12.6" x14ac:dyDescent="0.25">
      <c r="A13238"/>
    </row>
    <row r="13239" spans="1:1" ht="12.6" x14ac:dyDescent="0.25">
      <c r="A13239"/>
    </row>
    <row r="13240" spans="1:1" ht="12.6" x14ac:dyDescent="0.25">
      <c r="A13240"/>
    </row>
    <row r="13241" spans="1:1" ht="12.6" x14ac:dyDescent="0.25">
      <c r="A13241"/>
    </row>
    <row r="13242" spans="1:1" ht="12.6" x14ac:dyDescent="0.25">
      <c r="A13242"/>
    </row>
    <row r="13243" spans="1:1" ht="12.6" x14ac:dyDescent="0.25">
      <c r="A13243"/>
    </row>
    <row r="13244" spans="1:1" ht="12.6" x14ac:dyDescent="0.25">
      <c r="A13244"/>
    </row>
    <row r="13245" spans="1:1" ht="12.6" x14ac:dyDescent="0.25">
      <c r="A13245"/>
    </row>
    <row r="13246" spans="1:1" ht="12.6" x14ac:dyDescent="0.25">
      <c r="A13246"/>
    </row>
    <row r="13247" spans="1:1" ht="12.6" x14ac:dyDescent="0.25">
      <c r="A13247"/>
    </row>
    <row r="13248" spans="1:1" ht="12.6" x14ac:dyDescent="0.25">
      <c r="A13248"/>
    </row>
    <row r="13249" spans="1:1" ht="12.6" x14ac:dyDescent="0.25">
      <c r="A13249"/>
    </row>
    <row r="13250" spans="1:1" ht="12.6" x14ac:dyDescent="0.25">
      <c r="A13250"/>
    </row>
    <row r="13251" spans="1:1" ht="12.6" x14ac:dyDescent="0.25">
      <c r="A13251"/>
    </row>
    <row r="13252" spans="1:1" ht="12.6" x14ac:dyDescent="0.25">
      <c r="A13252"/>
    </row>
    <row r="13253" spans="1:1" ht="12.6" x14ac:dyDescent="0.25">
      <c r="A13253"/>
    </row>
    <row r="13254" spans="1:1" ht="12.6" x14ac:dyDescent="0.25">
      <c r="A13254"/>
    </row>
    <row r="13255" spans="1:1" ht="12.6" x14ac:dyDescent="0.25">
      <c r="A13255"/>
    </row>
    <row r="13256" spans="1:1" ht="12.6" x14ac:dyDescent="0.25">
      <c r="A13256"/>
    </row>
    <row r="13257" spans="1:1" ht="12.6" x14ac:dyDescent="0.25">
      <c r="A13257"/>
    </row>
    <row r="13258" spans="1:1" ht="12.6" x14ac:dyDescent="0.25">
      <c r="A13258"/>
    </row>
    <row r="13259" spans="1:1" ht="12.6" x14ac:dyDescent="0.25">
      <c r="A13259"/>
    </row>
    <row r="13260" spans="1:1" ht="12.6" x14ac:dyDescent="0.25">
      <c r="A13260"/>
    </row>
    <row r="13261" spans="1:1" ht="12.6" x14ac:dyDescent="0.25">
      <c r="A13261"/>
    </row>
    <row r="13262" spans="1:1" ht="12.6" x14ac:dyDescent="0.25">
      <c r="A13262"/>
    </row>
    <row r="13263" spans="1:1" ht="12.6" x14ac:dyDescent="0.25">
      <c r="A13263"/>
    </row>
    <row r="13264" spans="1:1" ht="12.6" x14ac:dyDescent="0.25">
      <c r="A13264"/>
    </row>
    <row r="13265" spans="1:1" ht="12.6" x14ac:dyDescent="0.25">
      <c r="A13265"/>
    </row>
    <row r="13266" spans="1:1" ht="12.6" x14ac:dyDescent="0.25">
      <c r="A13266"/>
    </row>
    <row r="13267" spans="1:1" ht="12.6" x14ac:dyDescent="0.25">
      <c r="A13267"/>
    </row>
    <row r="13268" spans="1:1" ht="12.6" x14ac:dyDescent="0.25">
      <c r="A13268"/>
    </row>
    <row r="13269" spans="1:1" ht="12.6" x14ac:dyDescent="0.25">
      <c r="A13269"/>
    </row>
    <row r="13270" spans="1:1" ht="12.6" x14ac:dyDescent="0.25">
      <c r="A13270"/>
    </row>
    <row r="13271" spans="1:1" ht="12.6" x14ac:dyDescent="0.25">
      <c r="A13271"/>
    </row>
    <row r="13272" spans="1:1" ht="12.6" x14ac:dyDescent="0.25">
      <c r="A13272"/>
    </row>
    <row r="13273" spans="1:1" ht="12.6" x14ac:dyDescent="0.25">
      <c r="A13273"/>
    </row>
    <row r="13274" spans="1:1" ht="12.6" x14ac:dyDescent="0.25">
      <c r="A13274"/>
    </row>
    <row r="13275" spans="1:1" ht="12.6" x14ac:dyDescent="0.25">
      <c r="A13275"/>
    </row>
    <row r="13276" spans="1:1" ht="12.6" x14ac:dyDescent="0.25">
      <c r="A13276"/>
    </row>
    <row r="13277" spans="1:1" ht="12.6" x14ac:dyDescent="0.25">
      <c r="A13277"/>
    </row>
    <row r="13278" spans="1:1" ht="12.6" x14ac:dyDescent="0.25">
      <c r="A13278"/>
    </row>
    <row r="13279" spans="1:1" ht="12.6" x14ac:dyDescent="0.25">
      <c r="A13279"/>
    </row>
    <row r="13280" spans="1:1" ht="12.6" x14ac:dyDescent="0.25">
      <c r="A13280"/>
    </row>
    <row r="13281" spans="1:1" ht="12.6" x14ac:dyDescent="0.25">
      <c r="A13281"/>
    </row>
    <row r="13282" spans="1:1" ht="12.6" x14ac:dyDescent="0.25">
      <c r="A13282"/>
    </row>
    <row r="13283" spans="1:1" ht="12.6" x14ac:dyDescent="0.25">
      <c r="A13283"/>
    </row>
    <row r="13284" spans="1:1" ht="12.6" x14ac:dyDescent="0.25">
      <c r="A13284"/>
    </row>
    <row r="13285" spans="1:1" ht="12.6" x14ac:dyDescent="0.25">
      <c r="A13285"/>
    </row>
    <row r="13286" spans="1:1" ht="12.6" x14ac:dyDescent="0.25">
      <c r="A13286"/>
    </row>
    <row r="13287" spans="1:1" ht="12.6" x14ac:dyDescent="0.25">
      <c r="A13287"/>
    </row>
    <row r="13288" spans="1:1" ht="12.6" x14ac:dyDescent="0.25">
      <c r="A13288"/>
    </row>
    <row r="13289" spans="1:1" ht="12.6" x14ac:dyDescent="0.25">
      <c r="A13289"/>
    </row>
    <row r="13290" spans="1:1" ht="12.6" x14ac:dyDescent="0.25">
      <c r="A13290"/>
    </row>
    <row r="13291" spans="1:1" ht="12.6" x14ac:dyDescent="0.25">
      <c r="A13291"/>
    </row>
    <row r="13292" spans="1:1" ht="12.6" x14ac:dyDescent="0.25">
      <c r="A13292"/>
    </row>
    <row r="13293" spans="1:1" ht="12.6" x14ac:dyDescent="0.25">
      <c r="A13293"/>
    </row>
    <row r="13294" spans="1:1" ht="12.6" x14ac:dyDescent="0.25">
      <c r="A13294"/>
    </row>
    <row r="13295" spans="1:1" ht="12.6" x14ac:dyDescent="0.25">
      <c r="A13295"/>
    </row>
    <row r="13296" spans="1:1" ht="12.6" x14ac:dyDescent="0.25">
      <c r="A13296"/>
    </row>
    <row r="13297" spans="1:1" ht="12.6" x14ac:dyDescent="0.25">
      <c r="A13297"/>
    </row>
    <row r="13298" spans="1:1" ht="12.6" x14ac:dyDescent="0.25">
      <c r="A13298"/>
    </row>
    <row r="13299" spans="1:1" ht="12.6" x14ac:dyDescent="0.25">
      <c r="A13299"/>
    </row>
    <row r="13300" spans="1:1" ht="12.6" x14ac:dyDescent="0.25">
      <c r="A13300"/>
    </row>
    <row r="13301" spans="1:1" ht="12.6" x14ac:dyDescent="0.25">
      <c r="A13301"/>
    </row>
    <row r="13302" spans="1:1" ht="12.6" x14ac:dyDescent="0.25">
      <c r="A13302"/>
    </row>
    <row r="13303" spans="1:1" ht="12.6" x14ac:dyDescent="0.25">
      <c r="A13303"/>
    </row>
    <row r="13304" spans="1:1" ht="12.6" x14ac:dyDescent="0.25">
      <c r="A13304"/>
    </row>
    <row r="13305" spans="1:1" ht="12.6" x14ac:dyDescent="0.25">
      <c r="A13305"/>
    </row>
    <row r="13306" spans="1:1" ht="12.6" x14ac:dyDescent="0.25">
      <c r="A13306"/>
    </row>
    <row r="13307" spans="1:1" ht="12.6" x14ac:dyDescent="0.25">
      <c r="A13307"/>
    </row>
    <row r="13308" spans="1:1" ht="12.6" x14ac:dyDescent="0.25">
      <c r="A13308"/>
    </row>
    <row r="13309" spans="1:1" ht="12.6" x14ac:dyDescent="0.25">
      <c r="A13309"/>
    </row>
    <row r="13310" spans="1:1" ht="12.6" x14ac:dyDescent="0.25">
      <c r="A13310"/>
    </row>
    <row r="13311" spans="1:1" ht="12.6" x14ac:dyDescent="0.25">
      <c r="A13311"/>
    </row>
    <row r="13312" spans="1:1" ht="12.6" x14ac:dyDescent="0.25">
      <c r="A13312"/>
    </row>
    <row r="13313" spans="1:1" ht="12.6" x14ac:dyDescent="0.25">
      <c r="A13313"/>
    </row>
    <row r="13314" spans="1:1" ht="12.6" x14ac:dyDescent="0.25">
      <c r="A13314"/>
    </row>
    <row r="13315" spans="1:1" ht="12.6" x14ac:dyDescent="0.25">
      <c r="A13315"/>
    </row>
    <row r="13316" spans="1:1" ht="12.6" x14ac:dyDescent="0.25">
      <c r="A13316"/>
    </row>
    <row r="13317" spans="1:1" ht="12.6" x14ac:dyDescent="0.25">
      <c r="A13317"/>
    </row>
    <row r="13318" spans="1:1" ht="12.6" x14ac:dyDescent="0.25">
      <c r="A13318"/>
    </row>
    <row r="13319" spans="1:1" ht="12.6" x14ac:dyDescent="0.25">
      <c r="A13319"/>
    </row>
    <row r="13320" spans="1:1" ht="12.6" x14ac:dyDescent="0.25">
      <c r="A13320"/>
    </row>
    <row r="13321" spans="1:1" ht="12.6" x14ac:dyDescent="0.25">
      <c r="A13321"/>
    </row>
    <row r="13322" spans="1:1" ht="12.6" x14ac:dyDescent="0.25">
      <c r="A13322"/>
    </row>
    <row r="13323" spans="1:1" ht="12.6" x14ac:dyDescent="0.25">
      <c r="A13323"/>
    </row>
    <row r="13324" spans="1:1" ht="12.6" x14ac:dyDescent="0.25">
      <c r="A13324"/>
    </row>
    <row r="13325" spans="1:1" ht="12.6" x14ac:dyDescent="0.25">
      <c r="A13325"/>
    </row>
    <row r="13326" spans="1:1" ht="12.6" x14ac:dyDescent="0.25">
      <c r="A13326"/>
    </row>
    <row r="13327" spans="1:1" ht="12.6" x14ac:dyDescent="0.25">
      <c r="A13327"/>
    </row>
    <row r="13328" spans="1:1" ht="12.6" x14ac:dyDescent="0.25">
      <c r="A13328"/>
    </row>
    <row r="13329" spans="1:1" ht="12.6" x14ac:dyDescent="0.25">
      <c r="A13329"/>
    </row>
    <row r="13330" spans="1:1" ht="12.6" x14ac:dyDescent="0.25">
      <c r="A13330"/>
    </row>
    <row r="13331" spans="1:1" ht="12.6" x14ac:dyDescent="0.25">
      <c r="A13331"/>
    </row>
    <row r="13332" spans="1:1" ht="12.6" x14ac:dyDescent="0.25">
      <c r="A13332"/>
    </row>
    <row r="13333" spans="1:1" ht="12.6" x14ac:dyDescent="0.25">
      <c r="A13333"/>
    </row>
    <row r="13334" spans="1:1" ht="12.6" x14ac:dyDescent="0.25">
      <c r="A13334"/>
    </row>
    <row r="13335" spans="1:1" ht="12.6" x14ac:dyDescent="0.25">
      <c r="A13335"/>
    </row>
    <row r="13336" spans="1:1" ht="12.6" x14ac:dyDescent="0.25">
      <c r="A13336"/>
    </row>
    <row r="13337" spans="1:1" ht="12.6" x14ac:dyDescent="0.25">
      <c r="A13337"/>
    </row>
    <row r="13338" spans="1:1" ht="12.6" x14ac:dyDescent="0.25">
      <c r="A13338"/>
    </row>
    <row r="13339" spans="1:1" ht="12.6" x14ac:dyDescent="0.25">
      <c r="A13339"/>
    </row>
    <row r="13340" spans="1:1" ht="12.6" x14ac:dyDescent="0.25">
      <c r="A13340"/>
    </row>
    <row r="13341" spans="1:1" ht="12.6" x14ac:dyDescent="0.25">
      <c r="A13341"/>
    </row>
    <row r="13342" spans="1:1" ht="12.6" x14ac:dyDescent="0.25">
      <c r="A13342"/>
    </row>
    <row r="13343" spans="1:1" ht="12.6" x14ac:dyDescent="0.25">
      <c r="A13343"/>
    </row>
    <row r="13344" spans="1:1" ht="12.6" x14ac:dyDescent="0.25">
      <c r="A13344"/>
    </row>
    <row r="13345" spans="1:1" ht="12.6" x14ac:dyDescent="0.25">
      <c r="A13345"/>
    </row>
    <row r="13346" spans="1:1" ht="12.6" x14ac:dyDescent="0.25">
      <c r="A13346"/>
    </row>
    <row r="13347" spans="1:1" ht="12.6" x14ac:dyDescent="0.25">
      <c r="A13347"/>
    </row>
    <row r="13348" spans="1:1" ht="12.6" x14ac:dyDescent="0.25">
      <c r="A13348"/>
    </row>
    <row r="13349" spans="1:1" ht="12.6" x14ac:dyDescent="0.25">
      <c r="A13349"/>
    </row>
    <row r="13350" spans="1:1" ht="12.6" x14ac:dyDescent="0.25">
      <c r="A13350"/>
    </row>
    <row r="13351" spans="1:1" ht="12.6" x14ac:dyDescent="0.25">
      <c r="A13351"/>
    </row>
    <row r="13352" spans="1:1" ht="12.6" x14ac:dyDescent="0.25">
      <c r="A13352"/>
    </row>
    <row r="13353" spans="1:1" ht="12.6" x14ac:dyDescent="0.25">
      <c r="A13353"/>
    </row>
    <row r="13354" spans="1:1" ht="12.6" x14ac:dyDescent="0.25">
      <c r="A13354"/>
    </row>
    <row r="13355" spans="1:1" ht="12.6" x14ac:dyDescent="0.25">
      <c r="A13355"/>
    </row>
    <row r="13356" spans="1:1" ht="12.6" x14ac:dyDescent="0.25">
      <c r="A13356"/>
    </row>
    <row r="13357" spans="1:1" ht="12.6" x14ac:dyDescent="0.25">
      <c r="A13357"/>
    </row>
    <row r="13358" spans="1:1" ht="12.6" x14ac:dyDescent="0.25">
      <c r="A13358"/>
    </row>
    <row r="13359" spans="1:1" ht="12.6" x14ac:dyDescent="0.25">
      <c r="A13359"/>
    </row>
    <row r="13360" spans="1:1" ht="12.6" x14ac:dyDescent="0.25">
      <c r="A13360"/>
    </row>
    <row r="13361" spans="1:1" ht="12.6" x14ac:dyDescent="0.25">
      <c r="A13361"/>
    </row>
    <row r="13362" spans="1:1" ht="12.6" x14ac:dyDescent="0.25">
      <c r="A13362"/>
    </row>
    <row r="13363" spans="1:1" ht="12.6" x14ac:dyDescent="0.25">
      <c r="A13363"/>
    </row>
    <row r="13364" spans="1:1" ht="12.6" x14ac:dyDescent="0.25">
      <c r="A13364"/>
    </row>
    <row r="13365" spans="1:1" ht="12.6" x14ac:dyDescent="0.25">
      <c r="A13365"/>
    </row>
    <row r="13366" spans="1:1" ht="12.6" x14ac:dyDescent="0.25">
      <c r="A13366"/>
    </row>
    <row r="13367" spans="1:1" ht="12.6" x14ac:dyDescent="0.25">
      <c r="A13367"/>
    </row>
    <row r="13368" spans="1:1" ht="12.6" x14ac:dyDescent="0.25">
      <c r="A13368"/>
    </row>
    <row r="13369" spans="1:1" ht="12.6" x14ac:dyDescent="0.25">
      <c r="A13369"/>
    </row>
    <row r="13370" spans="1:1" ht="12.6" x14ac:dyDescent="0.25">
      <c r="A13370"/>
    </row>
    <row r="13371" spans="1:1" ht="12.6" x14ac:dyDescent="0.25">
      <c r="A13371"/>
    </row>
    <row r="13372" spans="1:1" ht="12.6" x14ac:dyDescent="0.25">
      <c r="A13372"/>
    </row>
    <row r="13373" spans="1:1" ht="12.6" x14ac:dyDescent="0.25">
      <c r="A13373"/>
    </row>
    <row r="13374" spans="1:1" ht="12.6" x14ac:dyDescent="0.25">
      <c r="A13374"/>
    </row>
    <row r="13375" spans="1:1" ht="12.6" x14ac:dyDescent="0.25">
      <c r="A13375"/>
    </row>
    <row r="13376" spans="1:1" ht="12.6" x14ac:dyDescent="0.25">
      <c r="A13376"/>
    </row>
    <row r="13377" spans="1:1" ht="12.6" x14ac:dyDescent="0.25">
      <c r="A13377"/>
    </row>
    <row r="13378" spans="1:1" ht="12.6" x14ac:dyDescent="0.25">
      <c r="A13378"/>
    </row>
    <row r="13379" spans="1:1" ht="12.6" x14ac:dyDescent="0.25">
      <c r="A13379"/>
    </row>
    <row r="13380" spans="1:1" ht="12.6" x14ac:dyDescent="0.25">
      <c r="A13380"/>
    </row>
    <row r="13381" spans="1:1" ht="12.6" x14ac:dyDescent="0.25">
      <c r="A13381"/>
    </row>
    <row r="13382" spans="1:1" ht="12.6" x14ac:dyDescent="0.25">
      <c r="A13382"/>
    </row>
    <row r="13383" spans="1:1" ht="12.6" x14ac:dyDescent="0.25">
      <c r="A13383"/>
    </row>
    <row r="13384" spans="1:1" ht="12.6" x14ac:dyDescent="0.25">
      <c r="A13384"/>
    </row>
    <row r="13385" spans="1:1" ht="12.6" x14ac:dyDescent="0.25">
      <c r="A13385"/>
    </row>
    <row r="13386" spans="1:1" ht="12.6" x14ac:dyDescent="0.25">
      <c r="A13386"/>
    </row>
    <row r="13387" spans="1:1" ht="12.6" x14ac:dyDescent="0.25">
      <c r="A13387"/>
    </row>
    <row r="13388" spans="1:1" ht="12.6" x14ac:dyDescent="0.25">
      <c r="A13388"/>
    </row>
    <row r="13389" spans="1:1" ht="12.6" x14ac:dyDescent="0.25">
      <c r="A13389"/>
    </row>
    <row r="13390" spans="1:1" ht="12.6" x14ac:dyDescent="0.25">
      <c r="A13390"/>
    </row>
    <row r="13391" spans="1:1" ht="12.6" x14ac:dyDescent="0.25">
      <c r="A13391"/>
    </row>
    <row r="13392" spans="1:1" ht="12.6" x14ac:dyDescent="0.25">
      <c r="A13392"/>
    </row>
    <row r="13393" spans="1:1" ht="12.6" x14ac:dyDescent="0.25">
      <c r="A13393"/>
    </row>
    <row r="13394" spans="1:1" ht="12.6" x14ac:dyDescent="0.25">
      <c r="A13394"/>
    </row>
    <row r="13395" spans="1:1" ht="12.6" x14ac:dyDescent="0.25">
      <c r="A13395"/>
    </row>
    <row r="13396" spans="1:1" ht="12.6" x14ac:dyDescent="0.25">
      <c r="A13396"/>
    </row>
    <row r="13397" spans="1:1" ht="12.6" x14ac:dyDescent="0.25">
      <c r="A13397"/>
    </row>
    <row r="13398" spans="1:1" ht="12.6" x14ac:dyDescent="0.25">
      <c r="A13398"/>
    </row>
    <row r="13399" spans="1:1" ht="12.6" x14ac:dyDescent="0.25">
      <c r="A13399"/>
    </row>
    <row r="13400" spans="1:1" ht="12.6" x14ac:dyDescent="0.25">
      <c r="A13400"/>
    </row>
    <row r="13401" spans="1:1" ht="12.6" x14ac:dyDescent="0.25">
      <c r="A13401"/>
    </row>
    <row r="13402" spans="1:1" ht="12.6" x14ac:dyDescent="0.25">
      <c r="A13402"/>
    </row>
    <row r="13403" spans="1:1" ht="12.6" x14ac:dyDescent="0.25">
      <c r="A13403"/>
    </row>
    <row r="13404" spans="1:1" ht="12.6" x14ac:dyDescent="0.25">
      <c r="A13404"/>
    </row>
    <row r="13405" spans="1:1" ht="12.6" x14ac:dyDescent="0.25">
      <c r="A13405"/>
    </row>
    <row r="13406" spans="1:1" ht="12.6" x14ac:dyDescent="0.25">
      <c r="A13406"/>
    </row>
    <row r="13407" spans="1:1" ht="12.6" x14ac:dyDescent="0.25">
      <c r="A13407"/>
    </row>
    <row r="13408" spans="1:1" ht="12.6" x14ac:dyDescent="0.25">
      <c r="A13408"/>
    </row>
    <row r="13409" spans="1:1" ht="12.6" x14ac:dyDescent="0.25">
      <c r="A13409"/>
    </row>
    <row r="13410" spans="1:1" ht="12.6" x14ac:dyDescent="0.25">
      <c r="A13410"/>
    </row>
    <row r="13411" spans="1:1" ht="12.6" x14ac:dyDescent="0.25">
      <c r="A13411"/>
    </row>
    <row r="13412" spans="1:1" ht="12.6" x14ac:dyDescent="0.25">
      <c r="A13412"/>
    </row>
    <row r="13413" spans="1:1" ht="12.6" x14ac:dyDescent="0.25">
      <c r="A13413"/>
    </row>
    <row r="13414" spans="1:1" ht="12.6" x14ac:dyDescent="0.25">
      <c r="A13414"/>
    </row>
    <row r="13415" spans="1:1" ht="12.6" x14ac:dyDescent="0.25">
      <c r="A13415"/>
    </row>
    <row r="13416" spans="1:1" ht="12.6" x14ac:dyDescent="0.25">
      <c r="A13416"/>
    </row>
    <row r="13417" spans="1:1" ht="12.6" x14ac:dyDescent="0.25">
      <c r="A13417"/>
    </row>
    <row r="13418" spans="1:1" ht="12.6" x14ac:dyDescent="0.25">
      <c r="A13418"/>
    </row>
    <row r="13419" spans="1:1" ht="12.6" x14ac:dyDescent="0.25">
      <c r="A13419"/>
    </row>
    <row r="13420" spans="1:1" ht="12.6" x14ac:dyDescent="0.25">
      <c r="A13420"/>
    </row>
    <row r="13421" spans="1:1" ht="12.6" x14ac:dyDescent="0.25">
      <c r="A13421"/>
    </row>
    <row r="13422" spans="1:1" ht="12.6" x14ac:dyDescent="0.25">
      <c r="A13422"/>
    </row>
    <row r="13423" spans="1:1" ht="12.6" x14ac:dyDescent="0.25">
      <c r="A13423"/>
    </row>
    <row r="13424" spans="1:1" ht="12.6" x14ac:dyDescent="0.25">
      <c r="A13424"/>
    </row>
    <row r="13425" spans="1:1" ht="12.6" x14ac:dyDescent="0.25">
      <c r="A13425"/>
    </row>
    <row r="13426" spans="1:1" ht="12.6" x14ac:dyDescent="0.25">
      <c r="A13426"/>
    </row>
    <row r="13427" spans="1:1" ht="12.6" x14ac:dyDescent="0.25">
      <c r="A13427"/>
    </row>
    <row r="13428" spans="1:1" ht="12.6" x14ac:dyDescent="0.25">
      <c r="A13428"/>
    </row>
    <row r="13429" spans="1:1" ht="12.6" x14ac:dyDescent="0.25">
      <c r="A13429"/>
    </row>
    <row r="13430" spans="1:1" ht="12.6" x14ac:dyDescent="0.25">
      <c r="A13430"/>
    </row>
    <row r="13431" spans="1:1" ht="12.6" x14ac:dyDescent="0.25">
      <c r="A13431"/>
    </row>
    <row r="13432" spans="1:1" ht="12.6" x14ac:dyDescent="0.25">
      <c r="A13432"/>
    </row>
    <row r="13433" spans="1:1" ht="12.6" x14ac:dyDescent="0.25">
      <c r="A13433"/>
    </row>
    <row r="13434" spans="1:1" ht="12.6" x14ac:dyDescent="0.25">
      <c r="A13434"/>
    </row>
    <row r="13435" spans="1:1" ht="12.6" x14ac:dyDescent="0.25">
      <c r="A13435"/>
    </row>
    <row r="13436" spans="1:1" ht="12.6" x14ac:dyDescent="0.25">
      <c r="A13436"/>
    </row>
    <row r="13437" spans="1:1" ht="12.6" x14ac:dyDescent="0.25">
      <c r="A13437"/>
    </row>
    <row r="13438" spans="1:1" ht="12.6" x14ac:dyDescent="0.25">
      <c r="A13438"/>
    </row>
    <row r="13439" spans="1:1" ht="12.6" x14ac:dyDescent="0.25">
      <c r="A13439"/>
    </row>
    <row r="13440" spans="1:1" ht="12.6" x14ac:dyDescent="0.25">
      <c r="A13440"/>
    </row>
    <row r="13441" spans="1:1" ht="12.6" x14ac:dyDescent="0.25">
      <c r="A13441"/>
    </row>
    <row r="13442" spans="1:1" ht="12.6" x14ac:dyDescent="0.25">
      <c r="A13442"/>
    </row>
    <row r="13443" spans="1:1" ht="12.6" x14ac:dyDescent="0.25">
      <c r="A13443"/>
    </row>
    <row r="13444" spans="1:1" ht="12.6" x14ac:dyDescent="0.25">
      <c r="A13444"/>
    </row>
    <row r="13445" spans="1:1" ht="12.6" x14ac:dyDescent="0.25">
      <c r="A13445"/>
    </row>
    <row r="13446" spans="1:1" ht="12.6" x14ac:dyDescent="0.25">
      <c r="A13446"/>
    </row>
    <row r="13447" spans="1:1" ht="12.6" x14ac:dyDescent="0.25">
      <c r="A13447"/>
    </row>
    <row r="13448" spans="1:1" ht="12.6" x14ac:dyDescent="0.25">
      <c r="A13448"/>
    </row>
    <row r="13449" spans="1:1" ht="12.6" x14ac:dyDescent="0.25">
      <c r="A13449"/>
    </row>
    <row r="13450" spans="1:1" ht="12.6" x14ac:dyDescent="0.25">
      <c r="A13450"/>
    </row>
    <row r="13451" spans="1:1" ht="12.6" x14ac:dyDescent="0.25">
      <c r="A13451"/>
    </row>
    <row r="13452" spans="1:1" ht="12.6" x14ac:dyDescent="0.25">
      <c r="A13452"/>
    </row>
    <row r="13453" spans="1:1" ht="12.6" x14ac:dyDescent="0.25">
      <c r="A13453"/>
    </row>
    <row r="13454" spans="1:1" ht="12.6" x14ac:dyDescent="0.25">
      <c r="A13454"/>
    </row>
    <row r="13455" spans="1:1" ht="12.6" x14ac:dyDescent="0.25">
      <c r="A13455"/>
    </row>
    <row r="13456" spans="1:1" ht="12.6" x14ac:dyDescent="0.25">
      <c r="A13456"/>
    </row>
    <row r="13457" spans="1:1" ht="12.6" x14ac:dyDescent="0.25">
      <c r="A13457"/>
    </row>
    <row r="13458" spans="1:1" ht="12.6" x14ac:dyDescent="0.25">
      <c r="A13458"/>
    </row>
    <row r="13459" spans="1:1" ht="12.6" x14ac:dyDescent="0.25">
      <c r="A13459"/>
    </row>
    <row r="13460" spans="1:1" ht="12.6" x14ac:dyDescent="0.25">
      <c r="A13460"/>
    </row>
    <row r="13461" spans="1:1" ht="12.6" x14ac:dyDescent="0.25">
      <c r="A13461"/>
    </row>
    <row r="13462" spans="1:1" ht="12.6" x14ac:dyDescent="0.25">
      <c r="A13462"/>
    </row>
    <row r="13463" spans="1:1" ht="12.6" x14ac:dyDescent="0.25">
      <c r="A13463"/>
    </row>
    <row r="13464" spans="1:1" ht="12.6" x14ac:dyDescent="0.25">
      <c r="A13464"/>
    </row>
    <row r="13465" spans="1:1" ht="12.6" x14ac:dyDescent="0.25">
      <c r="A13465"/>
    </row>
    <row r="13466" spans="1:1" ht="12.6" x14ac:dyDescent="0.25">
      <c r="A13466"/>
    </row>
    <row r="13467" spans="1:1" ht="12.6" x14ac:dyDescent="0.25">
      <c r="A13467"/>
    </row>
    <row r="13468" spans="1:1" ht="12.6" x14ac:dyDescent="0.25">
      <c r="A13468"/>
    </row>
    <row r="13469" spans="1:1" ht="12.6" x14ac:dyDescent="0.25">
      <c r="A13469"/>
    </row>
    <row r="13470" spans="1:1" ht="12.6" x14ac:dyDescent="0.25">
      <c r="A13470"/>
    </row>
    <row r="13471" spans="1:1" ht="12.6" x14ac:dyDescent="0.25">
      <c r="A13471"/>
    </row>
    <row r="13472" spans="1:1" ht="12.6" x14ac:dyDescent="0.25">
      <c r="A13472"/>
    </row>
    <row r="13473" spans="1:1" ht="12.6" x14ac:dyDescent="0.25">
      <c r="A13473"/>
    </row>
    <row r="13474" spans="1:1" ht="12.6" x14ac:dyDescent="0.25">
      <c r="A13474"/>
    </row>
    <row r="13475" spans="1:1" ht="12.6" x14ac:dyDescent="0.25">
      <c r="A13475"/>
    </row>
    <row r="13476" spans="1:1" ht="12.6" x14ac:dyDescent="0.25">
      <c r="A13476"/>
    </row>
    <row r="13477" spans="1:1" ht="12.6" x14ac:dyDescent="0.25">
      <c r="A13477"/>
    </row>
    <row r="13478" spans="1:1" ht="12.6" x14ac:dyDescent="0.25">
      <c r="A13478"/>
    </row>
    <row r="13479" spans="1:1" ht="12.6" x14ac:dyDescent="0.25">
      <c r="A13479"/>
    </row>
    <row r="13480" spans="1:1" ht="12.6" x14ac:dyDescent="0.25">
      <c r="A13480"/>
    </row>
    <row r="13481" spans="1:1" ht="12.6" x14ac:dyDescent="0.25">
      <c r="A13481"/>
    </row>
    <row r="13482" spans="1:1" ht="12.6" x14ac:dyDescent="0.25">
      <c r="A13482"/>
    </row>
    <row r="13483" spans="1:1" ht="12.6" x14ac:dyDescent="0.25">
      <c r="A13483"/>
    </row>
    <row r="13484" spans="1:1" ht="12.6" x14ac:dyDescent="0.25">
      <c r="A13484"/>
    </row>
    <row r="13485" spans="1:1" ht="12.6" x14ac:dyDescent="0.25">
      <c r="A13485"/>
    </row>
    <row r="13486" spans="1:1" ht="12.6" x14ac:dyDescent="0.25">
      <c r="A13486"/>
    </row>
    <row r="13487" spans="1:1" ht="12.6" x14ac:dyDescent="0.25">
      <c r="A13487"/>
    </row>
    <row r="13488" spans="1:1" ht="12.6" x14ac:dyDescent="0.25">
      <c r="A13488"/>
    </row>
    <row r="13489" spans="1:1" ht="12.6" x14ac:dyDescent="0.25">
      <c r="A13489"/>
    </row>
    <row r="13490" spans="1:1" ht="12.6" x14ac:dyDescent="0.25">
      <c r="A13490"/>
    </row>
    <row r="13491" spans="1:1" ht="12.6" x14ac:dyDescent="0.25">
      <c r="A13491"/>
    </row>
    <row r="13492" spans="1:1" ht="12.6" x14ac:dyDescent="0.25">
      <c r="A13492"/>
    </row>
    <row r="13493" spans="1:1" ht="12.6" x14ac:dyDescent="0.25">
      <c r="A13493"/>
    </row>
    <row r="13494" spans="1:1" ht="12.6" x14ac:dyDescent="0.25">
      <c r="A13494"/>
    </row>
    <row r="13495" spans="1:1" ht="12.6" x14ac:dyDescent="0.25">
      <c r="A13495"/>
    </row>
    <row r="13496" spans="1:1" ht="12.6" x14ac:dyDescent="0.25">
      <c r="A13496"/>
    </row>
    <row r="13497" spans="1:1" ht="12.6" x14ac:dyDescent="0.25">
      <c r="A13497"/>
    </row>
    <row r="13498" spans="1:1" ht="12.6" x14ac:dyDescent="0.25">
      <c r="A13498"/>
    </row>
    <row r="13499" spans="1:1" ht="12.6" x14ac:dyDescent="0.25">
      <c r="A13499"/>
    </row>
    <row r="13500" spans="1:1" ht="12.6" x14ac:dyDescent="0.25">
      <c r="A13500"/>
    </row>
    <row r="13501" spans="1:1" ht="12.6" x14ac:dyDescent="0.25">
      <c r="A13501"/>
    </row>
    <row r="13502" spans="1:1" ht="12.6" x14ac:dyDescent="0.25">
      <c r="A13502"/>
    </row>
    <row r="13503" spans="1:1" ht="12.6" x14ac:dyDescent="0.25">
      <c r="A13503"/>
    </row>
    <row r="13504" spans="1:1" ht="12.6" x14ac:dyDescent="0.25">
      <c r="A13504"/>
    </row>
    <row r="13505" spans="1:1" ht="12.6" x14ac:dyDescent="0.25">
      <c r="A13505"/>
    </row>
    <row r="13506" spans="1:1" ht="12.6" x14ac:dyDescent="0.25">
      <c r="A13506"/>
    </row>
    <row r="13507" spans="1:1" ht="12.6" x14ac:dyDescent="0.25">
      <c r="A13507"/>
    </row>
    <row r="13508" spans="1:1" ht="12.6" x14ac:dyDescent="0.25">
      <c r="A13508"/>
    </row>
    <row r="13509" spans="1:1" ht="12.6" x14ac:dyDescent="0.25">
      <c r="A13509"/>
    </row>
    <row r="13510" spans="1:1" ht="12.6" x14ac:dyDescent="0.25">
      <c r="A13510"/>
    </row>
    <row r="13511" spans="1:1" ht="12.6" x14ac:dyDescent="0.25">
      <c r="A13511"/>
    </row>
    <row r="13512" spans="1:1" ht="12.6" x14ac:dyDescent="0.25">
      <c r="A13512"/>
    </row>
    <row r="13513" spans="1:1" ht="12.6" x14ac:dyDescent="0.25">
      <c r="A13513"/>
    </row>
    <row r="13514" spans="1:1" ht="12.6" x14ac:dyDescent="0.25">
      <c r="A13514"/>
    </row>
    <row r="13515" spans="1:1" ht="12.6" x14ac:dyDescent="0.25">
      <c r="A13515"/>
    </row>
    <row r="13516" spans="1:1" ht="12.6" x14ac:dyDescent="0.25">
      <c r="A13516"/>
    </row>
    <row r="13517" spans="1:1" ht="12.6" x14ac:dyDescent="0.25">
      <c r="A13517"/>
    </row>
    <row r="13518" spans="1:1" ht="12.6" x14ac:dyDescent="0.25">
      <c r="A13518"/>
    </row>
    <row r="13519" spans="1:1" ht="12.6" x14ac:dyDescent="0.25">
      <c r="A13519"/>
    </row>
    <row r="13520" spans="1:1" ht="12.6" x14ac:dyDescent="0.25">
      <c r="A13520"/>
    </row>
    <row r="13521" spans="1:1" ht="12.6" x14ac:dyDescent="0.25">
      <c r="A13521"/>
    </row>
    <row r="13522" spans="1:1" ht="12.6" x14ac:dyDescent="0.25">
      <c r="A13522"/>
    </row>
    <row r="13523" spans="1:1" ht="12.6" x14ac:dyDescent="0.25">
      <c r="A13523"/>
    </row>
    <row r="13524" spans="1:1" ht="12.6" x14ac:dyDescent="0.25">
      <c r="A13524"/>
    </row>
    <row r="13525" spans="1:1" ht="12.6" x14ac:dyDescent="0.25">
      <c r="A13525"/>
    </row>
    <row r="13526" spans="1:1" ht="12.6" x14ac:dyDescent="0.25">
      <c r="A13526"/>
    </row>
    <row r="13527" spans="1:1" ht="12.6" x14ac:dyDescent="0.25">
      <c r="A13527"/>
    </row>
    <row r="13528" spans="1:1" ht="12.6" x14ac:dyDescent="0.25">
      <c r="A13528"/>
    </row>
    <row r="13529" spans="1:1" ht="12.6" x14ac:dyDescent="0.25">
      <c r="A13529"/>
    </row>
    <row r="13530" spans="1:1" ht="12.6" x14ac:dyDescent="0.25">
      <c r="A13530"/>
    </row>
    <row r="13531" spans="1:1" ht="12.6" x14ac:dyDescent="0.25">
      <c r="A13531"/>
    </row>
    <row r="13532" spans="1:1" ht="12.6" x14ac:dyDescent="0.25">
      <c r="A13532"/>
    </row>
    <row r="13533" spans="1:1" ht="12.6" x14ac:dyDescent="0.25">
      <c r="A13533"/>
    </row>
    <row r="13534" spans="1:1" ht="12.6" x14ac:dyDescent="0.25">
      <c r="A13534"/>
    </row>
    <row r="13535" spans="1:1" ht="12.6" x14ac:dyDescent="0.25">
      <c r="A13535"/>
    </row>
    <row r="13536" spans="1:1" ht="12.6" x14ac:dyDescent="0.25">
      <c r="A13536"/>
    </row>
    <row r="13537" spans="1:1" ht="12.6" x14ac:dyDescent="0.25">
      <c r="A13537"/>
    </row>
    <row r="13538" spans="1:1" ht="12.6" x14ac:dyDescent="0.25">
      <c r="A13538"/>
    </row>
    <row r="13539" spans="1:1" ht="12.6" x14ac:dyDescent="0.25">
      <c r="A13539"/>
    </row>
    <row r="13540" spans="1:1" ht="12.6" x14ac:dyDescent="0.25">
      <c r="A13540"/>
    </row>
    <row r="13541" spans="1:1" ht="12.6" x14ac:dyDescent="0.25">
      <c r="A13541"/>
    </row>
    <row r="13542" spans="1:1" ht="12.6" x14ac:dyDescent="0.25">
      <c r="A13542"/>
    </row>
    <row r="13543" spans="1:1" ht="12.6" x14ac:dyDescent="0.25">
      <c r="A13543"/>
    </row>
    <row r="13544" spans="1:1" ht="12.6" x14ac:dyDescent="0.25">
      <c r="A13544"/>
    </row>
    <row r="13545" spans="1:1" ht="12.6" x14ac:dyDescent="0.25">
      <c r="A13545"/>
    </row>
    <row r="13546" spans="1:1" ht="12.6" x14ac:dyDescent="0.25">
      <c r="A13546"/>
    </row>
    <row r="13547" spans="1:1" ht="12.6" x14ac:dyDescent="0.25">
      <c r="A13547"/>
    </row>
    <row r="13548" spans="1:1" ht="12.6" x14ac:dyDescent="0.25">
      <c r="A13548"/>
    </row>
    <row r="13549" spans="1:1" ht="12.6" x14ac:dyDescent="0.25">
      <c r="A13549"/>
    </row>
    <row r="13550" spans="1:1" ht="12.6" x14ac:dyDescent="0.25">
      <c r="A13550"/>
    </row>
    <row r="13551" spans="1:1" ht="12.6" x14ac:dyDescent="0.25">
      <c r="A13551"/>
    </row>
    <row r="13552" spans="1:1" ht="12.6" x14ac:dyDescent="0.25">
      <c r="A13552"/>
    </row>
    <row r="13553" spans="1:1" ht="12.6" x14ac:dyDescent="0.25">
      <c r="A13553"/>
    </row>
    <row r="13554" spans="1:1" ht="12.6" x14ac:dyDescent="0.25">
      <c r="A13554"/>
    </row>
    <row r="13555" spans="1:1" ht="12.6" x14ac:dyDescent="0.25">
      <c r="A13555"/>
    </row>
    <row r="13556" spans="1:1" ht="12.6" x14ac:dyDescent="0.25">
      <c r="A13556"/>
    </row>
    <row r="13557" spans="1:1" ht="12.6" x14ac:dyDescent="0.25">
      <c r="A13557"/>
    </row>
    <row r="13558" spans="1:1" ht="12.6" x14ac:dyDescent="0.25">
      <c r="A13558"/>
    </row>
    <row r="13559" spans="1:1" ht="12.6" x14ac:dyDescent="0.25">
      <c r="A13559"/>
    </row>
    <row r="13560" spans="1:1" ht="12.6" x14ac:dyDescent="0.25">
      <c r="A13560"/>
    </row>
    <row r="13561" spans="1:1" ht="12.6" x14ac:dyDescent="0.25">
      <c r="A13561"/>
    </row>
    <row r="13562" spans="1:1" ht="12.6" x14ac:dyDescent="0.25">
      <c r="A13562"/>
    </row>
    <row r="13563" spans="1:1" ht="12.6" x14ac:dyDescent="0.25">
      <c r="A13563"/>
    </row>
    <row r="13564" spans="1:1" ht="12.6" x14ac:dyDescent="0.25">
      <c r="A13564"/>
    </row>
    <row r="13565" spans="1:1" ht="12.6" x14ac:dyDescent="0.25">
      <c r="A13565"/>
    </row>
    <row r="13566" spans="1:1" ht="12.6" x14ac:dyDescent="0.25">
      <c r="A13566"/>
    </row>
    <row r="13567" spans="1:1" ht="12.6" x14ac:dyDescent="0.25">
      <c r="A13567"/>
    </row>
    <row r="13568" spans="1:1" ht="12.6" x14ac:dyDescent="0.25">
      <c r="A13568"/>
    </row>
    <row r="13569" spans="1:1" ht="12.6" x14ac:dyDescent="0.25">
      <c r="A13569"/>
    </row>
    <row r="13570" spans="1:1" ht="12.6" x14ac:dyDescent="0.25">
      <c r="A13570"/>
    </row>
    <row r="13571" spans="1:1" ht="12.6" x14ac:dyDescent="0.25">
      <c r="A13571"/>
    </row>
    <row r="13572" spans="1:1" ht="12.6" x14ac:dyDescent="0.25">
      <c r="A13572"/>
    </row>
    <row r="13573" spans="1:1" ht="12.6" x14ac:dyDescent="0.25">
      <c r="A13573"/>
    </row>
    <row r="13574" spans="1:1" ht="12.6" x14ac:dyDescent="0.25">
      <c r="A13574"/>
    </row>
    <row r="13575" spans="1:1" ht="12.6" x14ac:dyDescent="0.25">
      <c r="A13575"/>
    </row>
    <row r="13576" spans="1:1" ht="12.6" x14ac:dyDescent="0.25">
      <c r="A13576"/>
    </row>
    <row r="13577" spans="1:1" ht="12.6" x14ac:dyDescent="0.25">
      <c r="A13577"/>
    </row>
    <row r="13578" spans="1:1" ht="12.6" x14ac:dyDescent="0.25">
      <c r="A13578"/>
    </row>
    <row r="13579" spans="1:1" ht="12.6" x14ac:dyDescent="0.25">
      <c r="A13579"/>
    </row>
    <row r="13580" spans="1:1" ht="12.6" x14ac:dyDescent="0.25">
      <c r="A13580"/>
    </row>
    <row r="13581" spans="1:1" ht="12.6" x14ac:dyDescent="0.25">
      <c r="A13581"/>
    </row>
    <row r="13582" spans="1:1" ht="12.6" x14ac:dyDescent="0.25">
      <c r="A13582"/>
    </row>
    <row r="13583" spans="1:1" ht="12.6" x14ac:dyDescent="0.25">
      <c r="A13583"/>
    </row>
    <row r="13584" spans="1:1" ht="12.6" x14ac:dyDescent="0.25">
      <c r="A13584"/>
    </row>
    <row r="13585" spans="1:1" ht="12.6" x14ac:dyDescent="0.25">
      <c r="A13585"/>
    </row>
    <row r="13586" spans="1:1" ht="12.6" x14ac:dyDescent="0.25">
      <c r="A13586"/>
    </row>
    <row r="13587" spans="1:1" ht="12.6" x14ac:dyDescent="0.25">
      <c r="A13587"/>
    </row>
    <row r="13588" spans="1:1" ht="12.6" x14ac:dyDescent="0.25">
      <c r="A13588"/>
    </row>
    <row r="13589" spans="1:1" ht="12.6" x14ac:dyDescent="0.25">
      <c r="A13589"/>
    </row>
    <row r="13590" spans="1:1" ht="12.6" x14ac:dyDescent="0.25">
      <c r="A13590"/>
    </row>
    <row r="13591" spans="1:1" ht="12.6" x14ac:dyDescent="0.25">
      <c r="A13591"/>
    </row>
    <row r="13592" spans="1:1" ht="12.6" x14ac:dyDescent="0.25">
      <c r="A13592"/>
    </row>
    <row r="13593" spans="1:1" ht="12.6" x14ac:dyDescent="0.25">
      <c r="A13593"/>
    </row>
    <row r="13594" spans="1:1" ht="12.6" x14ac:dyDescent="0.25">
      <c r="A13594"/>
    </row>
    <row r="13595" spans="1:1" ht="12.6" x14ac:dyDescent="0.25">
      <c r="A13595"/>
    </row>
    <row r="13596" spans="1:1" ht="12.6" x14ac:dyDescent="0.25">
      <c r="A13596"/>
    </row>
    <row r="13597" spans="1:1" ht="12.6" x14ac:dyDescent="0.25">
      <c r="A13597"/>
    </row>
    <row r="13598" spans="1:1" ht="12.6" x14ac:dyDescent="0.25">
      <c r="A13598"/>
    </row>
    <row r="13599" spans="1:1" ht="12.6" x14ac:dyDescent="0.25">
      <c r="A13599"/>
    </row>
    <row r="13600" spans="1:1" ht="12.6" x14ac:dyDescent="0.25">
      <c r="A13600"/>
    </row>
    <row r="13601" spans="1:1" ht="12.6" x14ac:dyDescent="0.25">
      <c r="A13601"/>
    </row>
    <row r="13602" spans="1:1" ht="12.6" x14ac:dyDescent="0.25">
      <c r="A13602"/>
    </row>
    <row r="13603" spans="1:1" ht="12.6" x14ac:dyDescent="0.25">
      <c r="A13603"/>
    </row>
    <row r="13604" spans="1:1" ht="12.6" x14ac:dyDescent="0.25">
      <c r="A13604"/>
    </row>
    <row r="13605" spans="1:1" ht="12.6" x14ac:dyDescent="0.25">
      <c r="A13605"/>
    </row>
    <row r="13606" spans="1:1" ht="12.6" x14ac:dyDescent="0.25">
      <c r="A13606"/>
    </row>
    <row r="13607" spans="1:1" ht="12.6" x14ac:dyDescent="0.25">
      <c r="A13607"/>
    </row>
    <row r="13608" spans="1:1" ht="12.6" x14ac:dyDescent="0.25">
      <c r="A13608"/>
    </row>
    <row r="13609" spans="1:1" ht="12.6" x14ac:dyDescent="0.25">
      <c r="A13609"/>
    </row>
    <row r="13610" spans="1:1" ht="12.6" x14ac:dyDescent="0.25">
      <c r="A13610"/>
    </row>
    <row r="13611" spans="1:1" ht="12.6" x14ac:dyDescent="0.25">
      <c r="A13611"/>
    </row>
    <row r="13612" spans="1:1" ht="12.6" x14ac:dyDescent="0.25">
      <c r="A13612"/>
    </row>
    <row r="13613" spans="1:1" ht="12.6" x14ac:dyDescent="0.25">
      <c r="A13613"/>
    </row>
    <row r="13614" spans="1:1" ht="12.6" x14ac:dyDescent="0.25">
      <c r="A13614"/>
    </row>
    <row r="13615" spans="1:1" ht="12.6" x14ac:dyDescent="0.25">
      <c r="A13615"/>
    </row>
    <row r="13616" spans="1:1" ht="12.6" x14ac:dyDescent="0.25">
      <c r="A13616"/>
    </row>
    <row r="13617" spans="1:1" ht="12.6" x14ac:dyDescent="0.25">
      <c r="A13617"/>
    </row>
    <row r="13618" spans="1:1" ht="12.6" x14ac:dyDescent="0.25">
      <c r="A13618"/>
    </row>
    <row r="13619" spans="1:1" ht="12.6" x14ac:dyDescent="0.25">
      <c r="A13619"/>
    </row>
    <row r="13620" spans="1:1" ht="12.6" x14ac:dyDescent="0.25">
      <c r="A13620"/>
    </row>
    <row r="13621" spans="1:1" ht="12.6" x14ac:dyDescent="0.25">
      <c r="A13621"/>
    </row>
    <row r="13622" spans="1:1" ht="12.6" x14ac:dyDescent="0.25">
      <c r="A13622"/>
    </row>
    <row r="13623" spans="1:1" ht="12.6" x14ac:dyDescent="0.25">
      <c r="A13623"/>
    </row>
    <row r="13624" spans="1:1" ht="12.6" x14ac:dyDescent="0.25">
      <c r="A13624"/>
    </row>
    <row r="13625" spans="1:1" ht="12.6" x14ac:dyDescent="0.25">
      <c r="A13625"/>
    </row>
    <row r="13626" spans="1:1" ht="12.6" x14ac:dyDescent="0.25">
      <c r="A13626"/>
    </row>
    <row r="13627" spans="1:1" ht="12.6" x14ac:dyDescent="0.25">
      <c r="A13627"/>
    </row>
    <row r="13628" spans="1:1" ht="12.6" x14ac:dyDescent="0.25">
      <c r="A13628"/>
    </row>
    <row r="13629" spans="1:1" ht="12.6" x14ac:dyDescent="0.25">
      <c r="A13629"/>
    </row>
    <row r="13630" spans="1:1" ht="12.6" x14ac:dyDescent="0.25">
      <c r="A13630"/>
    </row>
    <row r="13631" spans="1:1" ht="12.6" x14ac:dyDescent="0.25">
      <c r="A13631"/>
    </row>
    <row r="13632" spans="1:1" ht="12.6" x14ac:dyDescent="0.25">
      <c r="A13632"/>
    </row>
    <row r="13633" spans="1:1" ht="12.6" x14ac:dyDescent="0.25">
      <c r="A13633"/>
    </row>
    <row r="13634" spans="1:1" ht="12.6" x14ac:dyDescent="0.25">
      <c r="A13634"/>
    </row>
    <row r="13635" spans="1:1" ht="12.6" x14ac:dyDescent="0.25">
      <c r="A13635"/>
    </row>
    <row r="13636" spans="1:1" ht="12.6" x14ac:dyDescent="0.25">
      <c r="A13636"/>
    </row>
    <row r="13637" spans="1:1" ht="12.6" x14ac:dyDescent="0.25">
      <c r="A13637"/>
    </row>
    <row r="13638" spans="1:1" ht="12.6" x14ac:dyDescent="0.25">
      <c r="A13638"/>
    </row>
    <row r="13639" spans="1:1" ht="12.6" x14ac:dyDescent="0.25">
      <c r="A13639"/>
    </row>
    <row r="13640" spans="1:1" ht="12.6" x14ac:dyDescent="0.25">
      <c r="A13640"/>
    </row>
    <row r="13641" spans="1:1" ht="12.6" x14ac:dyDescent="0.25">
      <c r="A13641"/>
    </row>
    <row r="13642" spans="1:1" ht="12.6" x14ac:dyDescent="0.25">
      <c r="A13642"/>
    </row>
    <row r="13643" spans="1:1" ht="12.6" x14ac:dyDescent="0.25">
      <c r="A13643"/>
    </row>
    <row r="13644" spans="1:1" ht="12.6" x14ac:dyDescent="0.25">
      <c r="A13644"/>
    </row>
    <row r="13645" spans="1:1" ht="12.6" x14ac:dyDescent="0.25">
      <c r="A13645"/>
    </row>
    <row r="13646" spans="1:1" ht="12.6" x14ac:dyDescent="0.25">
      <c r="A13646"/>
    </row>
    <row r="13647" spans="1:1" ht="12.6" x14ac:dyDescent="0.25">
      <c r="A13647"/>
    </row>
    <row r="13648" spans="1:1" ht="12.6" x14ac:dyDescent="0.25">
      <c r="A13648"/>
    </row>
    <row r="13649" spans="1:1" ht="12.6" x14ac:dyDescent="0.25">
      <c r="A13649"/>
    </row>
    <row r="13650" spans="1:1" ht="12.6" x14ac:dyDescent="0.25">
      <c r="A13650"/>
    </row>
    <row r="13651" spans="1:1" ht="12.6" x14ac:dyDescent="0.25">
      <c r="A13651"/>
    </row>
    <row r="13652" spans="1:1" ht="12.6" x14ac:dyDescent="0.25">
      <c r="A13652"/>
    </row>
    <row r="13653" spans="1:1" ht="12.6" x14ac:dyDescent="0.25">
      <c r="A13653"/>
    </row>
    <row r="13654" spans="1:1" ht="12.6" x14ac:dyDescent="0.25">
      <c r="A13654"/>
    </row>
    <row r="13655" spans="1:1" ht="12.6" x14ac:dyDescent="0.25">
      <c r="A13655"/>
    </row>
    <row r="13656" spans="1:1" ht="12.6" x14ac:dyDescent="0.25">
      <c r="A13656"/>
    </row>
    <row r="13657" spans="1:1" ht="12.6" x14ac:dyDescent="0.25">
      <c r="A13657"/>
    </row>
    <row r="13658" spans="1:1" ht="12.6" x14ac:dyDescent="0.25">
      <c r="A13658"/>
    </row>
    <row r="13659" spans="1:1" ht="12.6" x14ac:dyDescent="0.25">
      <c r="A13659"/>
    </row>
    <row r="13660" spans="1:1" ht="12.6" x14ac:dyDescent="0.25">
      <c r="A13660"/>
    </row>
    <row r="13661" spans="1:1" ht="12.6" x14ac:dyDescent="0.25">
      <c r="A13661"/>
    </row>
    <row r="13662" spans="1:1" ht="12.6" x14ac:dyDescent="0.25">
      <c r="A13662"/>
    </row>
    <row r="13663" spans="1:1" ht="12.6" x14ac:dyDescent="0.25">
      <c r="A13663"/>
    </row>
    <row r="13664" spans="1:1" ht="12.6" x14ac:dyDescent="0.25">
      <c r="A13664"/>
    </row>
    <row r="13665" spans="1:1" ht="12.6" x14ac:dyDescent="0.25">
      <c r="A13665"/>
    </row>
    <row r="13666" spans="1:1" ht="12.6" x14ac:dyDescent="0.25">
      <c r="A13666"/>
    </row>
    <row r="13667" spans="1:1" ht="12.6" x14ac:dyDescent="0.25">
      <c r="A13667"/>
    </row>
    <row r="13668" spans="1:1" ht="12.6" x14ac:dyDescent="0.25">
      <c r="A13668"/>
    </row>
    <row r="13669" spans="1:1" ht="12.6" x14ac:dyDescent="0.25">
      <c r="A13669"/>
    </row>
    <row r="13670" spans="1:1" ht="12.6" x14ac:dyDescent="0.25">
      <c r="A13670"/>
    </row>
    <row r="13671" spans="1:1" ht="12.6" x14ac:dyDescent="0.25">
      <c r="A13671"/>
    </row>
    <row r="13672" spans="1:1" ht="12.6" x14ac:dyDescent="0.25">
      <c r="A13672"/>
    </row>
    <row r="13673" spans="1:1" ht="12.6" x14ac:dyDescent="0.25">
      <c r="A13673"/>
    </row>
    <row r="13674" spans="1:1" ht="12.6" x14ac:dyDescent="0.25">
      <c r="A13674"/>
    </row>
    <row r="13675" spans="1:1" ht="12.6" x14ac:dyDescent="0.25">
      <c r="A13675"/>
    </row>
    <row r="13676" spans="1:1" ht="12.6" x14ac:dyDescent="0.25">
      <c r="A13676"/>
    </row>
    <row r="13677" spans="1:1" ht="12.6" x14ac:dyDescent="0.25">
      <c r="A13677"/>
    </row>
    <row r="13678" spans="1:1" ht="12.6" x14ac:dyDescent="0.25">
      <c r="A13678"/>
    </row>
    <row r="13679" spans="1:1" ht="12.6" x14ac:dyDescent="0.25">
      <c r="A13679"/>
    </row>
    <row r="13680" spans="1:1" ht="12.6" x14ac:dyDescent="0.25">
      <c r="A13680"/>
    </row>
    <row r="13681" spans="1:1" ht="12.6" x14ac:dyDescent="0.25">
      <c r="A13681"/>
    </row>
    <row r="13682" spans="1:1" ht="12.6" x14ac:dyDescent="0.25">
      <c r="A13682"/>
    </row>
    <row r="13683" spans="1:1" ht="12.6" x14ac:dyDescent="0.25">
      <c r="A13683"/>
    </row>
    <row r="13684" spans="1:1" ht="12.6" x14ac:dyDescent="0.25">
      <c r="A13684"/>
    </row>
    <row r="13685" spans="1:1" ht="12.6" x14ac:dyDescent="0.25">
      <c r="A13685"/>
    </row>
    <row r="13686" spans="1:1" ht="12.6" x14ac:dyDescent="0.25">
      <c r="A13686"/>
    </row>
    <row r="13687" spans="1:1" ht="12.6" x14ac:dyDescent="0.25">
      <c r="A13687"/>
    </row>
    <row r="13688" spans="1:1" ht="12.6" x14ac:dyDescent="0.25">
      <c r="A13688"/>
    </row>
    <row r="13689" spans="1:1" ht="12.6" x14ac:dyDescent="0.25">
      <c r="A13689"/>
    </row>
    <row r="13690" spans="1:1" ht="12.6" x14ac:dyDescent="0.25">
      <c r="A13690"/>
    </row>
    <row r="13691" spans="1:1" ht="12.6" x14ac:dyDescent="0.25">
      <c r="A13691"/>
    </row>
    <row r="13692" spans="1:1" ht="12.6" x14ac:dyDescent="0.25">
      <c r="A13692"/>
    </row>
    <row r="13693" spans="1:1" ht="12.6" x14ac:dyDescent="0.25">
      <c r="A13693"/>
    </row>
    <row r="13694" spans="1:1" ht="12.6" x14ac:dyDescent="0.25">
      <c r="A13694"/>
    </row>
    <row r="13695" spans="1:1" ht="12.6" x14ac:dyDescent="0.25">
      <c r="A13695"/>
    </row>
    <row r="13696" spans="1:1" ht="12.6" x14ac:dyDescent="0.25">
      <c r="A13696"/>
    </row>
    <row r="13697" spans="1:1" ht="12.6" x14ac:dyDescent="0.25">
      <c r="A13697"/>
    </row>
    <row r="13698" spans="1:1" ht="12.6" x14ac:dyDescent="0.25">
      <c r="A13698"/>
    </row>
    <row r="13699" spans="1:1" ht="12.6" x14ac:dyDescent="0.25">
      <c r="A13699"/>
    </row>
    <row r="13700" spans="1:1" ht="12.6" x14ac:dyDescent="0.25">
      <c r="A13700"/>
    </row>
    <row r="13701" spans="1:1" ht="12.6" x14ac:dyDescent="0.25">
      <c r="A13701"/>
    </row>
    <row r="13702" spans="1:1" ht="12.6" x14ac:dyDescent="0.25">
      <c r="A13702"/>
    </row>
    <row r="13703" spans="1:1" ht="12.6" x14ac:dyDescent="0.25">
      <c r="A13703"/>
    </row>
    <row r="13704" spans="1:1" ht="12.6" x14ac:dyDescent="0.25">
      <c r="A13704"/>
    </row>
    <row r="13705" spans="1:1" ht="12.6" x14ac:dyDescent="0.25">
      <c r="A13705"/>
    </row>
    <row r="13706" spans="1:1" ht="12.6" x14ac:dyDescent="0.25">
      <c r="A13706"/>
    </row>
    <row r="13707" spans="1:1" ht="12.6" x14ac:dyDescent="0.25">
      <c r="A13707"/>
    </row>
    <row r="13708" spans="1:1" ht="12.6" x14ac:dyDescent="0.25">
      <c r="A13708"/>
    </row>
    <row r="13709" spans="1:1" ht="12.6" x14ac:dyDescent="0.25">
      <c r="A13709"/>
    </row>
    <row r="13710" spans="1:1" ht="12.6" x14ac:dyDescent="0.25">
      <c r="A13710"/>
    </row>
    <row r="13711" spans="1:1" ht="12.6" x14ac:dyDescent="0.25">
      <c r="A13711"/>
    </row>
    <row r="13712" spans="1:1" ht="12.6" x14ac:dyDescent="0.25">
      <c r="A13712"/>
    </row>
    <row r="13713" spans="1:1" ht="12.6" x14ac:dyDescent="0.25">
      <c r="A13713"/>
    </row>
    <row r="13714" spans="1:1" ht="12.6" x14ac:dyDescent="0.25">
      <c r="A13714"/>
    </row>
    <row r="13715" spans="1:1" ht="12.6" x14ac:dyDescent="0.25">
      <c r="A13715"/>
    </row>
    <row r="13716" spans="1:1" ht="12.6" x14ac:dyDescent="0.25">
      <c r="A13716"/>
    </row>
    <row r="13717" spans="1:1" ht="12.6" x14ac:dyDescent="0.25">
      <c r="A13717"/>
    </row>
    <row r="13718" spans="1:1" ht="12.6" x14ac:dyDescent="0.25">
      <c r="A13718"/>
    </row>
    <row r="13719" spans="1:1" ht="12.6" x14ac:dyDescent="0.25">
      <c r="A13719"/>
    </row>
    <row r="13720" spans="1:1" ht="12.6" x14ac:dyDescent="0.25">
      <c r="A13720"/>
    </row>
    <row r="13721" spans="1:1" ht="12.6" x14ac:dyDescent="0.25">
      <c r="A13721"/>
    </row>
    <row r="13722" spans="1:1" ht="12.6" x14ac:dyDescent="0.25">
      <c r="A13722"/>
    </row>
    <row r="13723" spans="1:1" ht="12.6" x14ac:dyDescent="0.25">
      <c r="A13723"/>
    </row>
    <row r="13724" spans="1:1" ht="12.6" x14ac:dyDescent="0.25">
      <c r="A13724"/>
    </row>
    <row r="13725" spans="1:1" ht="12.6" x14ac:dyDescent="0.25">
      <c r="A13725"/>
    </row>
    <row r="13726" spans="1:1" ht="12.6" x14ac:dyDescent="0.25">
      <c r="A13726"/>
    </row>
    <row r="13727" spans="1:1" ht="12.6" x14ac:dyDescent="0.25">
      <c r="A13727"/>
    </row>
    <row r="13728" spans="1:1" ht="12.6" x14ac:dyDescent="0.25">
      <c r="A13728"/>
    </row>
    <row r="13729" spans="1:1" ht="12.6" x14ac:dyDescent="0.25">
      <c r="A13729"/>
    </row>
    <row r="13730" spans="1:1" ht="12.6" x14ac:dyDescent="0.25">
      <c r="A13730"/>
    </row>
    <row r="13731" spans="1:1" ht="12.6" x14ac:dyDescent="0.25">
      <c r="A13731"/>
    </row>
    <row r="13732" spans="1:1" ht="12.6" x14ac:dyDescent="0.25">
      <c r="A13732"/>
    </row>
    <row r="13733" spans="1:1" ht="12.6" x14ac:dyDescent="0.25">
      <c r="A13733"/>
    </row>
    <row r="13734" spans="1:1" ht="12.6" x14ac:dyDescent="0.25">
      <c r="A13734"/>
    </row>
    <row r="13735" spans="1:1" ht="12.6" x14ac:dyDescent="0.25">
      <c r="A13735"/>
    </row>
    <row r="13736" spans="1:1" ht="12.6" x14ac:dyDescent="0.25">
      <c r="A13736"/>
    </row>
    <row r="13737" spans="1:1" ht="12.6" x14ac:dyDescent="0.25">
      <c r="A13737"/>
    </row>
    <row r="13738" spans="1:1" ht="12.6" x14ac:dyDescent="0.25">
      <c r="A13738"/>
    </row>
    <row r="13739" spans="1:1" ht="12.6" x14ac:dyDescent="0.25">
      <c r="A13739"/>
    </row>
    <row r="13740" spans="1:1" ht="12.6" x14ac:dyDescent="0.25">
      <c r="A13740"/>
    </row>
    <row r="13741" spans="1:1" ht="12.6" x14ac:dyDescent="0.25">
      <c r="A13741"/>
    </row>
    <row r="13742" spans="1:1" ht="12.6" x14ac:dyDescent="0.25">
      <c r="A13742"/>
    </row>
    <row r="13743" spans="1:1" ht="12.6" x14ac:dyDescent="0.25">
      <c r="A13743"/>
    </row>
    <row r="13744" spans="1:1" ht="12.6" x14ac:dyDescent="0.25">
      <c r="A13744"/>
    </row>
    <row r="13745" spans="1:1" ht="12.6" x14ac:dyDescent="0.25">
      <c r="A13745"/>
    </row>
    <row r="13746" spans="1:1" ht="12.6" x14ac:dyDescent="0.25">
      <c r="A13746"/>
    </row>
    <row r="13747" spans="1:1" ht="12.6" x14ac:dyDescent="0.25">
      <c r="A13747"/>
    </row>
    <row r="13748" spans="1:1" ht="12.6" x14ac:dyDescent="0.25">
      <c r="A13748"/>
    </row>
    <row r="13749" spans="1:1" ht="12.6" x14ac:dyDescent="0.25">
      <c r="A13749"/>
    </row>
    <row r="13750" spans="1:1" ht="12.6" x14ac:dyDescent="0.25">
      <c r="A13750"/>
    </row>
    <row r="13751" spans="1:1" ht="12.6" x14ac:dyDescent="0.25">
      <c r="A13751"/>
    </row>
    <row r="13752" spans="1:1" ht="12.6" x14ac:dyDescent="0.25">
      <c r="A13752"/>
    </row>
    <row r="13753" spans="1:1" ht="12.6" x14ac:dyDescent="0.25">
      <c r="A13753"/>
    </row>
    <row r="13754" spans="1:1" ht="12.6" x14ac:dyDescent="0.25">
      <c r="A13754"/>
    </row>
    <row r="13755" spans="1:1" ht="12.6" x14ac:dyDescent="0.25">
      <c r="A13755"/>
    </row>
    <row r="13756" spans="1:1" ht="12.6" x14ac:dyDescent="0.25">
      <c r="A13756"/>
    </row>
    <row r="13757" spans="1:1" ht="12.6" x14ac:dyDescent="0.25">
      <c r="A13757"/>
    </row>
    <row r="13758" spans="1:1" ht="12.6" x14ac:dyDescent="0.25">
      <c r="A13758"/>
    </row>
    <row r="13759" spans="1:1" ht="12.6" x14ac:dyDescent="0.25">
      <c r="A13759"/>
    </row>
    <row r="13760" spans="1:1" ht="12.6" x14ac:dyDescent="0.25">
      <c r="A13760"/>
    </row>
    <row r="13761" spans="1:1" ht="12.6" x14ac:dyDescent="0.25">
      <c r="A13761"/>
    </row>
    <row r="13762" spans="1:1" ht="12.6" x14ac:dyDescent="0.25">
      <c r="A13762"/>
    </row>
    <row r="13763" spans="1:1" ht="12.6" x14ac:dyDescent="0.25">
      <c r="A13763"/>
    </row>
    <row r="13764" spans="1:1" ht="12.6" x14ac:dyDescent="0.25">
      <c r="A13764"/>
    </row>
    <row r="13765" spans="1:1" ht="12.6" x14ac:dyDescent="0.25">
      <c r="A13765"/>
    </row>
    <row r="13766" spans="1:1" ht="12.6" x14ac:dyDescent="0.25">
      <c r="A13766"/>
    </row>
    <row r="13767" spans="1:1" ht="12.6" x14ac:dyDescent="0.25">
      <c r="A13767"/>
    </row>
    <row r="13768" spans="1:1" ht="12.6" x14ac:dyDescent="0.25">
      <c r="A13768"/>
    </row>
    <row r="13769" spans="1:1" ht="12.6" x14ac:dyDescent="0.25">
      <c r="A13769"/>
    </row>
    <row r="13770" spans="1:1" ht="12.6" x14ac:dyDescent="0.25">
      <c r="A13770"/>
    </row>
    <row r="13771" spans="1:1" ht="12.6" x14ac:dyDescent="0.25">
      <c r="A13771"/>
    </row>
    <row r="13772" spans="1:1" ht="12.6" x14ac:dyDescent="0.25">
      <c r="A13772"/>
    </row>
    <row r="13773" spans="1:1" ht="12.6" x14ac:dyDescent="0.25">
      <c r="A13773"/>
    </row>
    <row r="13774" spans="1:1" ht="12.6" x14ac:dyDescent="0.25">
      <c r="A13774"/>
    </row>
    <row r="13775" spans="1:1" ht="12.6" x14ac:dyDescent="0.25">
      <c r="A13775"/>
    </row>
    <row r="13776" spans="1:1" ht="12.6" x14ac:dyDescent="0.25">
      <c r="A13776"/>
    </row>
    <row r="13777" spans="1:1" ht="12.6" x14ac:dyDescent="0.25">
      <c r="A13777"/>
    </row>
    <row r="13778" spans="1:1" ht="12.6" x14ac:dyDescent="0.25">
      <c r="A13778"/>
    </row>
    <row r="13779" spans="1:1" ht="12.6" x14ac:dyDescent="0.25">
      <c r="A13779"/>
    </row>
    <row r="13780" spans="1:1" ht="12.6" x14ac:dyDescent="0.25">
      <c r="A13780"/>
    </row>
    <row r="13781" spans="1:1" ht="12.6" x14ac:dyDescent="0.25">
      <c r="A13781"/>
    </row>
    <row r="13782" spans="1:1" ht="12.6" x14ac:dyDescent="0.25">
      <c r="A13782"/>
    </row>
    <row r="13783" spans="1:1" ht="12.6" x14ac:dyDescent="0.25">
      <c r="A13783"/>
    </row>
    <row r="13784" spans="1:1" ht="12.6" x14ac:dyDescent="0.25">
      <c r="A13784"/>
    </row>
    <row r="13785" spans="1:1" ht="12.6" x14ac:dyDescent="0.25">
      <c r="A13785"/>
    </row>
    <row r="13786" spans="1:1" ht="12.6" x14ac:dyDescent="0.25">
      <c r="A13786"/>
    </row>
    <row r="13787" spans="1:1" ht="12.6" x14ac:dyDescent="0.25">
      <c r="A13787"/>
    </row>
    <row r="13788" spans="1:1" ht="12.6" x14ac:dyDescent="0.25">
      <c r="A13788"/>
    </row>
    <row r="13789" spans="1:1" ht="12.6" x14ac:dyDescent="0.25">
      <c r="A13789"/>
    </row>
    <row r="13790" spans="1:1" ht="12.6" x14ac:dyDescent="0.25">
      <c r="A13790"/>
    </row>
    <row r="13791" spans="1:1" ht="12.6" x14ac:dyDescent="0.25">
      <c r="A13791"/>
    </row>
    <row r="13792" spans="1:1" ht="12.6" x14ac:dyDescent="0.25">
      <c r="A13792"/>
    </row>
    <row r="13793" spans="1:1" ht="12.6" x14ac:dyDescent="0.25">
      <c r="A13793"/>
    </row>
    <row r="13794" spans="1:1" ht="12.6" x14ac:dyDescent="0.25">
      <c r="A13794"/>
    </row>
    <row r="13795" spans="1:1" ht="12.6" x14ac:dyDescent="0.25">
      <c r="A13795"/>
    </row>
    <row r="13796" spans="1:1" ht="12.6" x14ac:dyDescent="0.25">
      <c r="A13796"/>
    </row>
    <row r="13797" spans="1:1" ht="12.6" x14ac:dyDescent="0.25">
      <c r="A13797"/>
    </row>
    <row r="13798" spans="1:1" ht="12.6" x14ac:dyDescent="0.25">
      <c r="A13798"/>
    </row>
    <row r="13799" spans="1:1" ht="12.6" x14ac:dyDescent="0.25">
      <c r="A13799"/>
    </row>
    <row r="13800" spans="1:1" ht="12.6" x14ac:dyDescent="0.25">
      <c r="A13800"/>
    </row>
    <row r="13801" spans="1:1" ht="12.6" x14ac:dyDescent="0.25">
      <c r="A13801"/>
    </row>
    <row r="13802" spans="1:1" ht="12.6" x14ac:dyDescent="0.25">
      <c r="A13802"/>
    </row>
    <row r="13803" spans="1:1" ht="12.6" x14ac:dyDescent="0.25">
      <c r="A13803"/>
    </row>
    <row r="13804" spans="1:1" ht="12.6" x14ac:dyDescent="0.25">
      <c r="A13804"/>
    </row>
    <row r="13805" spans="1:1" ht="12.6" x14ac:dyDescent="0.25">
      <c r="A13805"/>
    </row>
    <row r="13806" spans="1:1" ht="12.6" x14ac:dyDescent="0.25">
      <c r="A13806"/>
    </row>
    <row r="13807" spans="1:1" ht="12.6" x14ac:dyDescent="0.25">
      <c r="A13807"/>
    </row>
    <row r="13808" spans="1:1" ht="12.6" x14ac:dyDescent="0.25">
      <c r="A13808"/>
    </row>
    <row r="13809" spans="1:1" ht="12.6" x14ac:dyDescent="0.25">
      <c r="A13809"/>
    </row>
    <row r="13810" spans="1:1" ht="12.6" x14ac:dyDescent="0.25">
      <c r="A13810"/>
    </row>
    <row r="13811" spans="1:1" ht="12.6" x14ac:dyDescent="0.25">
      <c r="A13811"/>
    </row>
    <row r="13812" spans="1:1" ht="12.6" x14ac:dyDescent="0.25">
      <c r="A13812"/>
    </row>
    <row r="13813" spans="1:1" ht="12.6" x14ac:dyDescent="0.25">
      <c r="A13813"/>
    </row>
    <row r="13814" spans="1:1" ht="12.6" x14ac:dyDescent="0.25">
      <c r="A13814"/>
    </row>
    <row r="13815" spans="1:1" ht="12.6" x14ac:dyDescent="0.25">
      <c r="A13815"/>
    </row>
    <row r="13816" spans="1:1" ht="12.6" x14ac:dyDescent="0.25">
      <c r="A13816"/>
    </row>
    <row r="13817" spans="1:1" ht="12.6" x14ac:dyDescent="0.25">
      <c r="A13817"/>
    </row>
    <row r="13818" spans="1:1" ht="12.6" x14ac:dyDescent="0.25">
      <c r="A13818"/>
    </row>
    <row r="13819" spans="1:1" ht="12.6" x14ac:dyDescent="0.25">
      <c r="A13819"/>
    </row>
    <row r="13820" spans="1:1" ht="12.6" x14ac:dyDescent="0.25">
      <c r="A13820"/>
    </row>
    <row r="13821" spans="1:1" ht="12.6" x14ac:dyDescent="0.25">
      <c r="A13821"/>
    </row>
    <row r="13822" spans="1:1" ht="12.6" x14ac:dyDescent="0.25">
      <c r="A13822"/>
    </row>
    <row r="13823" spans="1:1" ht="12.6" x14ac:dyDescent="0.25">
      <c r="A13823"/>
    </row>
    <row r="13824" spans="1:1" ht="12.6" x14ac:dyDescent="0.25">
      <c r="A13824"/>
    </row>
    <row r="13825" spans="1:1" ht="12.6" x14ac:dyDescent="0.25">
      <c r="A13825"/>
    </row>
    <row r="13826" spans="1:1" ht="12.6" x14ac:dyDescent="0.25">
      <c r="A13826"/>
    </row>
    <row r="13827" spans="1:1" ht="12.6" x14ac:dyDescent="0.25">
      <c r="A13827"/>
    </row>
    <row r="13828" spans="1:1" ht="12.6" x14ac:dyDescent="0.25">
      <c r="A13828"/>
    </row>
    <row r="13829" spans="1:1" ht="12.6" x14ac:dyDescent="0.25">
      <c r="A13829"/>
    </row>
    <row r="13830" spans="1:1" ht="12.6" x14ac:dyDescent="0.25">
      <c r="A13830"/>
    </row>
    <row r="13831" spans="1:1" ht="12.6" x14ac:dyDescent="0.25">
      <c r="A13831"/>
    </row>
    <row r="13832" spans="1:1" ht="12.6" x14ac:dyDescent="0.25">
      <c r="A13832"/>
    </row>
    <row r="13833" spans="1:1" ht="12.6" x14ac:dyDescent="0.25">
      <c r="A13833"/>
    </row>
    <row r="13834" spans="1:1" ht="12.6" x14ac:dyDescent="0.25">
      <c r="A13834"/>
    </row>
    <row r="13835" spans="1:1" ht="12.6" x14ac:dyDescent="0.25">
      <c r="A13835"/>
    </row>
    <row r="13836" spans="1:1" ht="12.6" x14ac:dyDescent="0.25">
      <c r="A13836"/>
    </row>
    <row r="13837" spans="1:1" ht="12.6" x14ac:dyDescent="0.25">
      <c r="A13837"/>
    </row>
    <row r="13838" spans="1:1" ht="12.6" x14ac:dyDescent="0.25">
      <c r="A13838"/>
    </row>
    <row r="13839" spans="1:1" ht="12.6" x14ac:dyDescent="0.25">
      <c r="A13839"/>
    </row>
    <row r="13840" spans="1:1" ht="12.6" x14ac:dyDescent="0.25">
      <c r="A13840"/>
    </row>
    <row r="13841" spans="1:1" ht="12.6" x14ac:dyDescent="0.25">
      <c r="A13841"/>
    </row>
    <row r="13842" spans="1:1" ht="12.6" x14ac:dyDescent="0.25">
      <c r="A13842"/>
    </row>
    <row r="13843" spans="1:1" ht="12.6" x14ac:dyDescent="0.25">
      <c r="A13843"/>
    </row>
    <row r="13844" spans="1:1" ht="12.6" x14ac:dyDescent="0.25">
      <c r="A13844"/>
    </row>
    <row r="13845" spans="1:1" ht="12.6" x14ac:dyDescent="0.25">
      <c r="A13845"/>
    </row>
    <row r="13846" spans="1:1" ht="12.6" x14ac:dyDescent="0.25">
      <c r="A13846"/>
    </row>
    <row r="13847" spans="1:1" ht="12.6" x14ac:dyDescent="0.25">
      <c r="A13847"/>
    </row>
    <row r="13848" spans="1:1" ht="12.6" x14ac:dyDescent="0.25">
      <c r="A13848"/>
    </row>
    <row r="13849" spans="1:1" ht="12.6" x14ac:dyDescent="0.25">
      <c r="A13849"/>
    </row>
    <row r="13850" spans="1:1" ht="12.6" x14ac:dyDescent="0.25">
      <c r="A13850"/>
    </row>
    <row r="13851" spans="1:1" ht="12.6" x14ac:dyDescent="0.25">
      <c r="A13851"/>
    </row>
    <row r="13852" spans="1:1" ht="12.6" x14ac:dyDescent="0.25">
      <c r="A13852"/>
    </row>
    <row r="13853" spans="1:1" ht="12.6" x14ac:dyDescent="0.25">
      <c r="A13853"/>
    </row>
    <row r="13854" spans="1:1" ht="12.6" x14ac:dyDescent="0.25">
      <c r="A13854"/>
    </row>
    <row r="13855" spans="1:1" ht="12.6" x14ac:dyDescent="0.25">
      <c r="A13855"/>
    </row>
    <row r="13856" spans="1:1" ht="12.6" x14ac:dyDescent="0.25">
      <c r="A13856"/>
    </row>
    <row r="13857" spans="1:1" ht="12.6" x14ac:dyDescent="0.25">
      <c r="A13857"/>
    </row>
    <row r="13858" spans="1:1" ht="12.6" x14ac:dyDescent="0.25">
      <c r="A13858"/>
    </row>
    <row r="13859" spans="1:1" ht="12.6" x14ac:dyDescent="0.25">
      <c r="A13859"/>
    </row>
    <row r="13860" spans="1:1" ht="12.6" x14ac:dyDescent="0.25">
      <c r="A13860"/>
    </row>
    <row r="13861" spans="1:1" ht="12.6" x14ac:dyDescent="0.25">
      <c r="A13861"/>
    </row>
    <row r="13862" spans="1:1" ht="12.6" x14ac:dyDescent="0.25">
      <c r="A13862"/>
    </row>
    <row r="13863" spans="1:1" ht="12.6" x14ac:dyDescent="0.25">
      <c r="A13863"/>
    </row>
    <row r="13864" spans="1:1" ht="12.6" x14ac:dyDescent="0.25">
      <c r="A13864"/>
    </row>
    <row r="13865" spans="1:1" ht="12.6" x14ac:dyDescent="0.25">
      <c r="A13865"/>
    </row>
    <row r="13866" spans="1:1" ht="12.6" x14ac:dyDescent="0.25">
      <c r="A13866"/>
    </row>
    <row r="13867" spans="1:1" ht="12.6" x14ac:dyDescent="0.25">
      <c r="A13867"/>
    </row>
    <row r="13868" spans="1:1" ht="12.6" x14ac:dyDescent="0.25">
      <c r="A13868"/>
    </row>
    <row r="13869" spans="1:1" ht="12.6" x14ac:dyDescent="0.25">
      <c r="A13869"/>
    </row>
    <row r="13870" spans="1:1" ht="12.6" x14ac:dyDescent="0.25">
      <c r="A13870"/>
    </row>
    <row r="13871" spans="1:1" ht="12.6" x14ac:dyDescent="0.25">
      <c r="A13871"/>
    </row>
    <row r="13872" spans="1:1" ht="12.6" x14ac:dyDescent="0.25">
      <c r="A13872"/>
    </row>
    <row r="13873" spans="1:1" ht="12.6" x14ac:dyDescent="0.25">
      <c r="A13873"/>
    </row>
    <row r="13874" spans="1:1" ht="12.6" x14ac:dyDescent="0.25">
      <c r="A13874"/>
    </row>
    <row r="13875" spans="1:1" ht="12.6" x14ac:dyDescent="0.25">
      <c r="A13875"/>
    </row>
    <row r="13876" spans="1:1" ht="12.6" x14ac:dyDescent="0.25">
      <c r="A13876"/>
    </row>
    <row r="13877" spans="1:1" ht="12.6" x14ac:dyDescent="0.25">
      <c r="A13877"/>
    </row>
    <row r="13878" spans="1:1" ht="12.6" x14ac:dyDescent="0.25">
      <c r="A13878"/>
    </row>
    <row r="13879" spans="1:1" ht="12.6" x14ac:dyDescent="0.25">
      <c r="A13879"/>
    </row>
    <row r="13880" spans="1:1" ht="12.6" x14ac:dyDescent="0.25">
      <c r="A13880"/>
    </row>
    <row r="13881" spans="1:1" ht="12.6" x14ac:dyDescent="0.25">
      <c r="A13881"/>
    </row>
    <row r="13882" spans="1:1" ht="12.6" x14ac:dyDescent="0.25">
      <c r="A13882"/>
    </row>
    <row r="13883" spans="1:1" ht="12.6" x14ac:dyDescent="0.25">
      <c r="A13883"/>
    </row>
    <row r="13884" spans="1:1" ht="12.6" x14ac:dyDescent="0.25">
      <c r="A13884"/>
    </row>
    <row r="13885" spans="1:1" ht="12.6" x14ac:dyDescent="0.25">
      <c r="A13885"/>
    </row>
    <row r="13886" spans="1:1" ht="12.6" x14ac:dyDescent="0.25">
      <c r="A13886"/>
    </row>
    <row r="13887" spans="1:1" ht="12.6" x14ac:dyDescent="0.25">
      <c r="A13887"/>
    </row>
    <row r="13888" spans="1:1" ht="12.6" x14ac:dyDescent="0.25">
      <c r="A13888"/>
    </row>
    <row r="13889" spans="1:1" ht="12.6" x14ac:dyDescent="0.25">
      <c r="A13889"/>
    </row>
    <row r="13890" spans="1:1" ht="12.6" x14ac:dyDescent="0.25">
      <c r="A13890"/>
    </row>
    <row r="13891" spans="1:1" ht="12.6" x14ac:dyDescent="0.25">
      <c r="A13891"/>
    </row>
    <row r="13892" spans="1:1" ht="12.6" x14ac:dyDescent="0.25">
      <c r="A13892"/>
    </row>
    <row r="13893" spans="1:1" ht="12.6" x14ac:dyDescent="0.25">
      <c r="A13893"/>
    </row>
    <row r="13894" spans="1:1" ht="12.6" x14ac:dyDescent="0.25">
      <c r="A13894"/>
    </row>
    <row r="13895" spans="1:1" ht="12.6" x14ac:dyDescent="0.25">
      <c r="A13895"/>
    </row>
    <row r="13896" spans="1:1" ht="12.6" x14ac:dyDescent="0.25">
      <c r="A13896"/>
    </row>
    <row r="13897" spans="1:1" ht="12.6" x14ac:dyDescent="0.25">
      <c r="A13897"/>
    </row>
    <row r="13898" spans="1:1" ht="12.6" x14ac:dyDescent="0.25">
      <c r="A13898"/>
    </row>
    <row r="13899" spans="1:1" ht="12.6" x14ac:dyDescent="0.25">
      <c r="A13899"/>
    </row>
    <row r="13900" spans="1:1" ht="12.6" x14ac:dyDescent="0.25">
      <c r="A13900"/>
    </row>
    <row r="13901" spans="1:1" ht="12.6" x14ac:dyDescent="0.25">
      <c r="A13901"/>
    </row>
    <row r="13902" spans="1:1" ht="12.6" x14ac:dyDescent="0.25">
      <c r="A13902"/>
    </row>
    <row r="13903" spans="1:1" ht="12.6" x14ac:dyDescent="0.25">
      <c r="A13903"/>
    </row>
    <row r="13904" spans="1:1" ht="12.6" x14ac:dyDescent="0.25">
      <c r="A13904"/>
    </row>
    <row r="13905" spans="1:1" ht="12.6" x14ac:dyDescent="0.25">
      <c r="A13905"/>
    </row>
    <row r="13906" spans="1:1" ht="12.6" x14ac:dyDescent="0.25">
      <c r="A13906"/>
    </row>
    <row r="13907" spans="1:1" ht="12.6" x14ac:dyDescent="0.25">
      <c r="A13907"/>
    </row>
    <row r="13908" spans="1:1" ht="12.6" x14ac:dyDescent="0.25">
      <c r="A13908"/>
    </row>
    <row r="13909" spans="1:1" ht="12.6" x14ac:dyDescent="0.25">
      <c r="A13909"/>
    </row>
    <row r="13910" spans="1:1" ht="12.6" x14ac:dyDescent="0.25">
      <c r="A13910"/>
    </row>
    <row r="13911" spans="1:1" ht="12.6" x14ac:dyDescent="0.25">
      <c r="A13911"/>
    </row>
    <row r="13912" spans="1:1" ht="12.6" x14ac:dyDescent="0.25">
      <c r="A13912"/>
    </row>
    <row r="13913" spans="1:1" ht="12.6" x14ac:dyDescent="0.25">
      <c r="A13913"/>
    </row>
    <row r="13914" spans="1:1" ht="12.6" x14ac:dyDescent="0.25">
      <c r="A13914"/>
    </row>
    <row r="13915" spans="1:1" ht="12.6" x14ac:dyDescent="0.25">
      <c r="A13915"/>
    </row>
    <row r="13916" spans="1:1" ht="12.6" x14ac:dyDescent="0.25">
      <c r="A13916"/>
    </row>
    <row r="13917" spans="1:1" ht="12.6" x14ac:dyDescent="0.25">
      <c r="A13917"/>
    </row>
    <row r="13918" spans="1:1" ht="12.6" x14ac:dyDescent="0.25">
      <c r="A13918"/>
    </row>
    <row r="13919" spans="1:1" ht="12.6" x14ac:dyDescent="0.25">
      <c r="A13919"/>
    </row>
    <row r="13920" spans="1:1" ht="12.6" x14ac:dyDescent="0.25">
      <c r="A13920"/>
    </row>
    <row r="13921" spans="1:1" ht="12.6" x14ac:dyDescent="0.25">
      <c r="A13921"/>
    </row>
    <row r="13922" spans="1:1" ht="12.6" x14ac:dyDescent="0.25">
      <c r="A13922"/>
    </row>
    <row r="13923" spans="1:1" ht="12.6" x14ac:dyDescent="0.25">
      <c r="A13923"/>
    </row>
    <row r="13924" spans="1:1" ht="12.6" x14ac:dyDescent="0.25">
      <c r="A13924"/>
    </row>
    <row r="13925" spans="1:1" ht="12.6" x14ac:dyDescent="0.25">
      <c r="A13925"/>
    </row>
    <row r="13926" spans="1:1" ht="12.6" x14ac:dyDescent="0.25">
      <c r="A13926"/>
    </row>
    <row r="13927" spans="1:1" ht="12.6" x14ac:dyDescent="0.25">
      <c r="A13927"/>
    </row>
    <row r="13928" spans="1:1" ht="12.6" x14ac:dyDescent="0.25">
      <c r="A13928"/>
    </row>
    <row r="13929" spans="1:1" ht="12.6" x14ac:dyDescent="0.25">
      <c r="A13929"/>
    </row>
    <row r="13930" spans="1:1" ht="12.6" x14ac:dyDescent="0.25">
      <c r="A13930"/>
    </row>
    <row r="13931" spans="1:1" ht="12.6" x14ac:dyDescent="0.25">
      <c r="A13931"/>
    </row>
    <row r="13932" spans="1:1" ht="12.6" x14ac:dyDescent="0.25">
      <c r="A13932"/>
    </row>
    <row r="13933" spans="1:1" ht="12.6" x14ac:dyDescent="0.25">
      <c r="A13933"/>
    </row>
    <row r="13934" spans="1:1" ht="12.6" x14ac:dyDescent="0.25">
      <c r="A13934"/>
    </row>
    <row r="13935" spans="1:1" ht="12.6" x14ac:dyDescent="0.25">
      <c r="A13935"/>
    </row>
    <row r="13936" spans="1:1" ht="12.6" x14ac:dyDescent="0.25">
      <c r="A13936"/>
    </row>
    <row r="13937" spans="1:1" ht="12.6" x14ac:dyDescent="0.25">
      <c r="A13937"/>
    </row>
    <row r="13938" spans="1:1" ht="12.6" x14ac:dyDescent="0.25">
      <c r="A13938"/>
    </row>
    <row r="13939" spans="1:1" ht="12.6" x14ac:dyDescent="0.25">
      <c r="A13939"/>
    </row>
    <row r="13940" spans="1:1" ht="12.6" x14ac:dyDescent="0.25">
      <c r="A13940"/>
    </row>
    <row r="13941" spans="1:1" ht="12.6" x14ac:dyDescent="0.25">
      <c r="A13941"/>
    </row>
    <row r="13942" spans="1:1" ht="12.6" x14ac:dyDescent="0.25">
      <c r="A13942"/>
    </row>
    <row r="13943" spans="1:1" ht="12.6" x14ac:dyDescent="0.25">
      <c r="A13943"/>
    </row>
    <row r="13944" spans="1:1" ht="12.6" x14ac:dyDescent="0.25">
      <c r="A13944"/>
    </row>
    <row r="13945" spans="1:1" ht="12.6" x14ac:dyDescent="0.25">
      <c r="A13945"/>
    </row>
    <row r="13946" spans="1:1" ht="12.6" x14ac:dyDescent="0.25">
      <c r="A13946"/>
    </row>
    <row r="13947" spans="1:1" ht="12.6" x14ac:dyDescent="0.25">
      <c r="A13947"/>
    </row>
    <row r="13948" spans="1:1" ht="12.6" x14ac:dyDescent="0.25">
      <c r="A13948"/>
    </row>
    <row r="13949" spans="1:1" ht="12.6" x14ac:dyDescent="0.25">
      <c r="A13949"/>
    </row>
    <row r="13950" spans="1:1" ht="12.6" x14ac:dyDescent="0.25">
      <c r="A13950"/>
    </row>
    <row r="13951" spans="1:1" ht="12.6" x14ac:dyDescent="0.25">
      <c r="A13951"/>
    </row>
    <row r="13952" spans="1:1" ht="12.6" x14ac:dyDescent="0.25">
      <c r="A13952"/>
    </row>
    <row r="13953" spans="1:1" ht="12.6" x14ac:dyDescent="0.25">
      <c r="A13953"/>
    </row>
    <row r="13954" spans="1:1" ht="12.6" x14ac:dyDescent="0.25">
      <c r="A13954"/>
    </row>
    <row r="13955" spans="1:1" ht="12.6" x14ac:dyDescent="0.25">
      <c r="A13955"/>
    </row>
    <row r="13956" spans="1:1" ht="12.6" x14ac:dyDescent="0.25">
      <c r="A13956"/>
    </row>
    <row r="13957" spans="1:1" ht="12.6" x14ac:dyDescent="0.25">
      <c r="A13957"/>
    </row>
    <row r="13958" spans="1:1" ht="12.6" x14ac:dyDescent="0.25">
      <c r="A13958"/>
    </row>
    <row r="13959" spans="1:1" ht="12.6" x14ac:dyDescent="0.25">
      <c r="A13959"/>
    </row>
    <row r="13960" spans="1:1" ht="12.6" x14ac:dyDescent="0.25">
      <c r="A13960"/>
    </row>
    <row r="13961" spans="1:1" ht="12.6" x14ac:dyDescent="0.25">
      <c r="A13961"/>
    </row>
    <row r="13962" spans="1:1" ht="12.6" x14ac:dyDescent="0.25">
      <c r="A13962"/>
    </row>
    <row r="13963" spans="1:1" ht="12.6" x14ac:dyDescent="0.25">
      <c r="A13963"/>
    </row>
    <row r="13964" spans="1:1" ht="12.6" x14ac:dyDescent="0.25">
      <c r="A13964"/>
    </row>
    <row r="13965" spans="1:1" ht="12.6" x14ac:dyDescent="0.25">
      <c r="A13965"/>
    </row>
    <row r="13966" spans="1:1" ht="12.6" x14ac:dyDescent="0.25">
      <c r="A13966"/>
    </row>
    <row r="13967" spans="1:1" ht="12.6" x14ac:dyDescent="0.25">
      <c r="A13967"/>
    </row>
    <row r="13968" spans="1:1" ht="12.6" x14ac:dyDescent="0.25">
      <c r="A13968"/>
    </row>
    <row r="13969" spans="1:1" ht="12.6" x14ac:dyDescent="0.25">
      <c r="A13969"/>
    </row>
    <row r="13970" spans="1:1" ht="12.6" x14ac:dyDescent="0.25">
      <c r="A13970"/>
    </row>
    <row r="13971" spans="1:1" ht="12.6" x14ac:dyDescent="0.25">
      <c r="A13971"/>
    </row>
    <row r="13972" spans="1:1" ht="12.6" x14ac:dyDescent="0.25">
      <c r="A13972"/>
    </row>
    <row r="13973" spans="1:1" ht="12.6" x14ac:dyDescent="0.25">
      <c r="A13973"/>
    </row>
    <row r="13974" spans="1:1" ht="12.6" x14ac:dyDescent="0.25">
      <c r="A13974"/>
    </row>
    <row r="13975" spans="1:1" ht="12.6" x14ac:dyDescent="0.25">
      <c r="A13975"/>
    </row>
    <row r="13976" spans="1:1" ht="12.6" x14ac:dyDescent="0.25">
      <c r="A13976"/>
    </row>
    <row r="13977" spans="1:1" ht="12.6" x14ac:dyDescent="0.25">
      <c r="A13977"/>
    </row>
    <row r="13978" spans="1:1" ht="12.6" x14ac:dyDescent="0.25">
      <c r="A13978"/>
    </row>
    <row r="13979" spans="1:1" ht="12.6" x14ac:dyDescent="0.25">
      <c r="A13979"/>
    </row>
    <row r="13980" spans="1:1" ht="12.6" x14ac:dyDescent="0.25">
      <c r="A13980"/>
    </row>
    <row r="13981" spans="1:1" ht="12.6" x14ac:dyDescent="0.25">
      <c r="A13981"/>
    </row>
    <row r="13982" spans="1:1" ht="12.6" x14ac:dyDescent="0.25">
      <c r="A13982"/>
    </row>
    <row r="13983" spans="1:1" ht="12.6" x14ac:dyDescent="0.25">
      <c r="A13983"/>
    </row>
    <row r="13984" spans="1:1" ht="12.6" x14ac:dyDescent="0.25">
      <c r="A13984"/>
    </row>
    <row r="13985" spans="1:1" ht="12.6" x14ac:dyDescent="0.25">
      <c r="A13985"/>
    </row>
    <row r="13986" spans="1:1" ht="12.6" x14ac:dyDescent="0.25">
      <c r="A13986"/>
    </row>
    <row r="13987" spans="1:1" ht="12.6" x14ac:dyDescent="0.25">
      <c r="A13987"/>
    </row>
    <row r="13988" spans="1:1" ht="12.6" x14ac:dyDescent="0.25">
      <c r="A13988"/>
    </row>
    <row r="13989" spans="1:1" ht="12.6" x14ac:dyDescent="0.25">
      <c r="A13989"/>
    </row>
    <row r="13990" spans="1:1" ht="12.6" x14ac:dyDescent="0.25">
      <c r="A13990"/>
    </row>
    <row r="13991" spans="1:1" ht="12.6" x14ac:dyDescent="0.25">
      <c r="A13991"/>
    </row>
    <row r="13992" spans="1:1" ht="12.6" x14ac:dyDescent="0.25">
      <c r="A13992"/>
    </row>
    <row r="13993" spans="1:1" ht="12.6" x14ac:dyDescent="0.25">
      <c r="A13993"/>
    </row>
    <row r="13994" spans="1:1" ht="12.6" x14ac:dyDescent="0.25">
      <c r="A13994"/>
    </row>
    <row r="13995" spans="1:1" ht="12.6" x14ac:dyDescent="0.25">
      <c r="A13995"/>
    </row>
    <row r="13996" spans="1:1" ht="12.6" x14ac:dyDescent="0.25">
      <c r="A13996"/>
    </row>
    <row r="13997" spans="1:1" ht="12.6" x14ac:dyDescent="0.25">
      <c r="A13997"/>
    </row>
    <row r="13998" spans="1:1" ht="12.6" x14ac:dyDescent="0.25">
      <c r="A13998"/>
    </row>
    <row r="13999" spans="1:1" ht="12.6" x14ac:dyDescent="0.25">
      <c r="A13999"/>
    </row>
    <row r="14000" spans="1:1" ht="12.6" x14ac:dyDescent="0.25">
      <c r="A14000"/>
    </row>
    <row r="14001" spans="1:1" ht="12.6" x14ac:dyDescent="0.25">
      <c r="A14001"/>
    </row>
    <row r="14002" spans="1:1" ht="12.6" x14ac:dyDescent="0.25">
      <c r="A14002"/>
    </row>
    <row r="14003" spans="1:1" ht="12.6" x14ac:dyDescent="0.25">
      <c r="A14003"/>
    </row>
    <row r="14004" spans="1:1" ht="12.6" x14ac:dyDescent="0.25">
      <c r="A14004"/>
    </row>
    <row r="14005" spans="1:1" ht="12.6" x14ac:dyDescent="0.25">
      <c r="A14005"/>
    </row>
    <row r="14006" spans="1:1" ht="12.6" x14ac:dyDescent="0.25">
      <c r="A14006"/>
    </row>
    <row r="14007" spans="1:1" ht="12.6" x14ac:dyDescent="0.25">
      <c r="A14007"/>
    </row>
    <row r="14008" spans="1:1" ht="12.6" x14ac:dyDescent="0.25">
      <c r="A14008"/>
    </row>
    <row r="14009" spans="1:1" ht="12.6" x14ac:dyDescent="0.25">
      <c r="A14009"/>
    </row>
    <row r="14010" spans="1:1" ht="12.6" x14ac:dyDescent="0.25">
      <c r="A14010"/>
    </row>
    <row r="14011" spans="1:1" ht="12.6" x14ac:dyDescent="0.25">
      <c r="A14011"/>
    </row>
    <row r="14012" spans="1:1" ht="12.6" x14ac:dyDescent="0.25">
      <c r="A14012"/>
    </row>
    <row r="14013" spans="1:1" ht="12.6" x14ac:dyDescent="0.25">
      <c r="A14013"/>
    </row>
    <row r="14014" spans="1:1" ht="12.6" x14ac:dyDescent="0.25">
      <c r="A14014"/>
    </row>
    <row r="14015" spans="1:1" ht="12.6" x14ac:dyDescent="0.25">
      <c r="A14015"/>
    </row>
    <row r="14016" spans="1:1" ht="12.6" x14ac:dyDescent="0.25">
      <c r="A14016"/>
    </row>
    <row r="14017" spans="1:1" ht="12.6" x14ac:dyDescent="0.25">
      <c r="A14017"/>
    </row>
    <row r="14018" spans="1:1" ht="12.6" x14ac:dyDescent="0.25">
      <c r="A14018"/>
    </row>
    <row r="14019" spans="1:1" ht="12.6" x14ac:dyDescent="0.25">
      <c r="A14019"/>
    </row>
    <row r="14020" spans="1:1" ht="12.6" x14ac:dyDescent="0.25">
      <c r="A14020"/>
    </row>
    <row r="14021" spans="1:1" ht="12.6" x14ac:dyDescent="0.25">
      <c r="A14021"/>
    </row>
    <row r="14022" spans="1:1" ht="12.6" x14ac:dyDescent="0.25">
      <c r="A14022"/>
    </row>
    <row r="14023" spans="1:1" ht="12.6" x14ac:dyDescent="0.25">
      <c r="A14023"/>
    </row>
    <row r="14024" spans="1:1" ht="12.6" x14ac:dyDescent="0.25">
      <c r="A14024"/>
    </row>
    <row r="14025" spans="1:1" ht="12.6" x14ac:dyDescent="0.25">
      <c r="A14025"/>
    </row>
    <row r="14026" spans="1:1" ht="12.6" x14ac:dyDescent="0.25">
      <c r="A14026"/>
    </row>
    <row r="14027" spans="1:1" ht="12.6" x14ac:dyDescent="0.25">
      <c r="A14027"/>
    </row>
    <row r="14028" spans="1:1" ht="12.6" x14ac:dyDescent="0.25">
      <c r="A14028"/>
    </row>
    <row r="14029" spans="1:1" ht="12.6" x14ac:dyDescent="0.25">
      <c r="A14029"/>
    </row>
    <row r="14030" spans="1:1" ht="12.6" x14ac:dyDescent="0.25">
      <c r="A14030"/>
    </row>
    <row r="14031" spans="1:1" ht="12.6" x14ac:dyDescent="0.25">
      <c r="A14031"/>
    </row>
    <row r="14032" spans="1:1" ht="12.6" x14ac:dyDescent="0.25">
      <c r="A14032"/>
    </row>
    <row r="14033" spans="1:1" ht="12.6" x14ac:dyDescent="0.25">
      <c r="A14033"/>
    </row>
    <row r="14034" spans="1:1" ht="12.6" x14ac:dyDescent="0.25">
      <c r="A14034"/>
    </row>
    <row r="14035" spans="1:1" ht="12.6" x14ac:dyDescent="0.25">
      <c r="A14035"/>
    </row>
    <row r="14036" spans="1:1" ht="12.6" x14ac:dyDescent="0.25">
      <c r="A14036"/>
    </row>
    <row r="14037" spans="1:1" ht="12.6" x14ac:dyDescent="0.25">
      <c r="A14037"/>
    </row>
    <row r="14038" spans="1:1" ht="12.6" x14ac:dyDescent="0.25">
      <c r="A14038"/>
    </row>
    <row r="14039" spans="1:1" ht="12.6" x14ac:dyDescent="0.25">
      <c r="A14039"/>
    </row>
    <row r="14040" spans="1:1" ht="12.6" x14ac:dyDescent="0.25">
      <c r="A14040"/>
    </row>
    <row r="14041" spans="1:1" ht="12.6" x14ac:dyDescent="0.25">
      <c r="A14041"/>
    </row>
    <row r="14042" spans="1:1" ht="12.6" x14ac:dyDescent="0.25">
      <c r="A14042"/>
    </row>
    <row r="14043" spans="1:1" ht="12.6" x14ac:dyDescent="0.25">
      <c r="A14043"/>
    </row>
    <row r="14044" spans="1:1" ht="12.6" x14ac:dyDescent="0.25">
      <c r="A14044"/>
    </row>
    <row r="14045" spans="1:1" ht="12.6" x14ac:dyDescent="0.25">
      <c r="A14045"/>
    </row>
    <row r="14046" spans="1:1" ht="12.6" x14ac:dyDescent="0.25">
      <c r="A14046"/>
    </row>
    <row r="14047" spans="1:1" ht="12.6" x14ac:dyDescent="0.25">
      <c r="A14047"/>
    </row>
    <row r="14048" spans="1:1" ht="12.6" x14ac:dyDescent="0.25">
      <c r="A14048"/>
    </row>
    <row r="14049" spans="1:1" ht="12.6" x14ac:dyDescent="0.25">
      <c r="A14049"/>
    </row>
    <row r="14050" spans="1:1" ht="12.6" x14ac:dyDescent="0.25">
      <c r="A14050"/>
    </row>
    <row r="14051" spans="1:1" ht="12.6" x14ac:dyDescent="0.25">
      <c r="A14051"/>
    </row>
    <row r="14052" spans="1:1" ht="12.6" x14ac:dyDescent="0.25">
      <c r="A14052"/>
    </row>
    <row r="14053" spans="1:1" ht="12.6" x14ac:dyDescent="0.25">
      <c r="A14053"/>
    </row>
    <row r="14054" spans="1:1" ht="12.6" x14ac:dyDescent="0.25">
      <c r="A14054"/>
    </row>
    <row r="14055" spans="1:1" ht="12.6" x14ac:dyDescent="0.25">
      <c r="A14055"/>
    </row>
    <row r="14056" spans="1:1" ht="12.6" x14ac:dyDescent="0.25">
      <c r="A14056"/>
    </row>
    <row r="14057" spans="1:1" ht="12.6" x14ac:dyDescent="0.25">
      <c r="A14057"/>
    </row>
    <row r="14058" spans="1:1" ht="12.6" x14ac:dyDescent="0.25">
      <c r="A14058"/>
    </row>
    <row r="14059" spans="1:1" ht="12.6" x14ac:dyDescent="0.25">
      <c r="A14059"/>
    </row>
    <row r="14060" spans="1:1" ht="12.6" x14ac:dyDescent="0.25">
      <c r="A14060"/>
    </row>
    <row r="14061" spans="1:1" ht="12.6" x14ac:dyDescent="0.25">
      <c r="A14061"/>
    </row>
    <row r="14062" spans="1:1" ht="12.6" x14ac:dyDescent="0.25">
      <c r="A14062"/>
    </row>
    <row r="14063" spans="1:1" ht="12.6" x14ac:dyDescent="0.25">
      <c r="A14063"/>
    </row>
    <row r="14064" spans="1:1" ht="12.6" x14ac:dyDescent="0.25">
      <c r="A14064"/>
    </row>
    <row r="14065" spans="1:1" ht="12.6" x14ac:dyDescent="0.25">
      <c r="A14065"/>
    </row>
    <row r="14066" spans="1:1" ht="12.6" x14ac:dyDescent="0.25">
      <c r="A14066"/>
    </row>
    <row r="14067" spans="1:1" ht="12.6" x14ac:dyDescent="0.25">
      <c r="A14067"/>
    </row>
    <row r="14068" spans="1:1" ht="12.6" x14ac:dyDescent="0.25">
      <c r="A14068"/>
    </row>
    <row r="14069" spans="1:1" ht="12.6" x14ac:dyDescent="0.25">
      <c r="A14069"/>
    </row>
    <row r="14070" spans="1:1" ht="12.6" x14ac:dyDescent="0.25">
      <c r="A14070"/>
    </row>
    <row r="14071" spans="1:1" ht="12.6" x14ac:dyDescent="0.25">
      <c r="A14071"/>
    </row>
    <row r="14072" spans="1:1" ht="12.6" x14ac:dyDescent="0.25">
      <c r="A14072"/>
    </row>
    <row r="14073" spans="1:1" ht="12.6" x14ac:dyDescent="0.25">
      <c r="A14073"/>
    </row>
    <row r="14074" spans="1:1" ht="12.6" x14ac:dyDescent="0.25">
      <c r="A14074"/>
    </row>
    <row r="14075" spans="1:1" ht="12.6" x14ac:dyDescent="0.25">
      <c r="A14075"/>
    </row>
    <row r="14076" spans="1:1" ht="12.6" x14ac:dyDescent="0.25">
      <c r="A14076"/>
    </row>
    <row r="14077" spans="1:1" ht="12.6" x14ac:dyDescent="0.25">
      <c r="A14077"/>
    </row>
    <row r="14078" spans="1:1" ht="12.6" x14ac:dyDescent="0.25">
      <c r="A14078"/>
    </row>
    <row r="14079" spans="1:1" ht="12.6" x14ac:dyDescent="0.25">
      <c r="A14079"/>
    </row>
    <row r="14080" spans="1:1" ht="12.6" x14ac:dyDescent="0.25">
      <c r="A14080"/>
    </row>
    <row r="14081" spans="1:1" ht="12.6" x14ac:dyDescent="0.25">
      <c r="A14081"/>
    </row>
    <row r="14082" spans="1:1" ht="12.6" x14ac:dyDescent="0.25">
      <c r="A14082"/>
    </row>
    <row r="14083" spans="1:1" ht="12.6" x14ac:dyDescent="0.25">
      <c r="A14083"/>
    </row>
    <row r="14084" spans="1:1" ht="12.6" x14ac:dyDescent="0.25">
      <c r="A14084"/>
    </row>
    <row r="14085" spans="1:1" ht="12.6" x14ac:dyDescent="0.25">
      <c r="A14085"/>
    </row>
    <row r="14086" spans="1:1" ht="12.6" x14ac:dyDescent="0.25">
      <c r="A14086"/>
    </row>
    <row r="14087" spans="1:1" ht="12.6" x14ac:dyDescent="0.25">
      <c r="A14087"/>
    </row>
    <row r="14088" spans="1:1" ht="12.6" x14ac:dyDescent="0.25">
      <c r="A14088"/>
    </row>
    <row r="14089" spans="1:1" ht="12.6" x14ac:dyDescent="0.25">
      <c r="A14089"/>
    </row>
    <row r="14090" spans="1:1" ht="12.6" x14ac:dyDescent="0.25">
      <c r="A14090"/>
    </row>
    <row r="14091" spans="1:1" ht="12.6" x14ac:dyDescent="0.25">
      <c r="A14091"/>
    </row>
    <row r="14092" spans="1:1" ht="12.6" x14ac:dyDescent="0.25">
      <c r="A14092"/>
    </row>
    <row r="14093" spans="1:1" ht="12.6" x14ac:dyDescent="0.25">
      <c r="A14093"/>
    </row>
    <row r="14094" spans="1:1" ht="12.6" x14ac:dyDescent="0.25">
      <c r="A14094"/>
    </row>
    <row r="14095" spans="1:1" ht="12.6" x14ac:dyDescent="0.25">
      <c r="A14095"/>
    </row>
    <row r="14096" spans="1:1" ht="12.6" x14ac:dyDescent="0.25">
      <c r="A14096"/>
    </row>
    <row r="14097" spans="1:1" ht="12.6" x14ac:dyDescent="0.25">
      <c r="A14097"/>
    </row>
    <row r="14098" spans="1:1" ht="12.6" x14ac:dyDescent="0.25">
      <c r="A14098"/>
    </row>
    <row r="14099" spans="1:1" ht="12.6" x14ac:dyDescent="0.25">
      <c r="A14099"/>
    </row>
    <row r="14100" spans="1:1" ht="12.6" x14ac:dyDescent="0.25">
      <c r="A14100"/>
    </row>
    <row r="14101" spans="1:1" ht="12.6" x14ac:dyDescent="0.25">
      <c r="A14101"/>
    </row>
    <row r="14102" spans="1:1" ht="12.6" x14ac:dyDescent="0.25">
      <c r="A14102"/>
    </row>
    <row r="14103" spans="1:1" ht="12.6" x14ac:dyDescent="0.25">
      <c r="A14103"/>
    </row>
    <row r="14104" spans="1:1" ht="12.6" x14ac:dyDescent="0.25">
      <c r="A14104"/>
    </row>
    <row r="14105" spans="1:1" ht="12.6" x14ac:dyDescent="0.25">
      <c r="A14105"/>
    </row>
    <row r="14106" spans="1:1" ht="12.6" x14ac:dyDescent="0.25">
      <c r="A14106"/>
    </row>
    <row r="14107" spans="1:1" ht="12.6" x14ac:dyDescent="0.25">
      <c r="A14107"/>
    </row>
    <row r="14108" spans="1:1" ht="12.6" x14ac:dyDescent="0.25">
      <c r="A14108"/>
    </row>
    <row r="14109" spans="1:1" ht="12.6" x14ac:dyDescent="0.25">
      <c r="A14109"/>
    </row>
    <row r="14110" spans="1:1" ht="12.6" x14ac:dyDescent="0.25">
      <c r="A14110"/>
    </row>
    <row r="14111" spans="1:1" ht="12.6" x14ac:dyDescent="0.25">
      <c r="A14111"/>
    </row>
    <row r="14112" spans="1:1" ht="12.6" x14ac:dyDescent="0.25">
      <c r="A14112"/>
    </row>
    <row r="14113" spans="1:1" ht="12.6" x14ac:dyDescent="0.25">
      <c r="A14113"/>
    </row>
    <row r="14114" spans="1:1" ht="12.6" x14ac:dyDescent="0.25">
      <c r="A14114"/>
    </row>
    <row r="14115" spans="1:1" ht="12.6" x14ac:dyDescent="0.25">
      <c r="A14115"/>
    </row>
    <row r="14116" spans="1:1" ht="12.6" x14ac:dyDescent="0.25">
      <c r="A14116"/>
    </row>
    <row r="14117" spans="1:1" ht="12.6" x14ac:dyDescent="0.25">
      <c r="A14117"/>
    </row>
    <row r="14118" spans="1:1" ht="12.6" x14ac:dyDescent="0.25">
      <c r="A14118"/>
    </row>
    <row r="14119" spans="1:1" ht="12.6" x14ac:dyDescent="0.25">
      <c r="A14119"/>
    </row>
    <row r="14120" spans="1:1" ht="12.6" x14ac:dyDescent="0.25">
      <c r="A14120"/>
    </row>
    <row r="14121" spans="1:1" ht="12.6" x14ac:dyDescent="0.25">
      <c r="A14121"/>
    </row>
    <row r="14122" spans="1:1" ht="12.6" x14ac:dyDescent="0.25">
      <c r="A14122"/>
    </row>
    <row r="14123" spans="1:1" ht="12.6" x14ac:dyDescent="0.25">
      <c r="A14123"/>
    </row>
    <row r="14124" spans="1:1" ht="12.6" x14ac:dyDescent="0.25">
      <c r="A14124"/>
    </row>
    <row r="14125" spans="1:1" ht="12.6" x14ac:dyDescent="0.25">
      <c r="A14125"/>
    </row>
    <row r="14126" spans="1:1" ht="12.6" x14ac:dyDescent="0.25">
      <c r="A14126"/>
    </row>
    <row r="14127" spans="1:1" ht="12.6" x14ac:dyDescent="0.25">
      <c r="A14127"/>
    </row>
    <row r="14128" spans="1:1" ht="12.6" x14ac:dyDescent="0.25">
      <c r="A14128"/>
    </row>
    <row r="14129" spans="1:1" ht="12.6" x14ac:dyDescent="0.25">
      <c r="A14129"/>
    </row>
    <row r="14130" spans="1:1" ht="12.6" x14ac:dyDescent="0.25">
      <c r="A14130"/>
    </row>
    <row r="14131" spans="1:1" ht="12.6" x14ac:dyDescent="0.25">
      <c r="A14131"/>
    </row>
    <row r="14132" spans="1:1" ht="12.6" x14ac:dyDescent="0.25">
      <c r="A14132"/>
    </row>
    <row r="14133" spans="1:1" ht="12.6" x14ac:dyDescent="0.25">
      <c r="A14133"/>
    </row>
    <row r="14134" spans="1:1" ht="12.6" x14ac:dyDescent="0.25">
      <c r="A14134"/>
    </row>
    <row r="14135" spans="1:1" ht="12.6" x14ac:dyDescent="0.25">
      <c r="A14135"/>
    </row>
    <row r="14136" spans="1:1" ht="12.6" x14ac:dyDescent="0.25">
      <c r="A14136"/>
    </row>
    <row r="14137" spans="1:1" ht="12.6" x14ac:dyDescent="0.25">
      <c r="A14137"/>
    </row>
    <row r="14138" spans="1:1" ht="12.6" x14ac:dyDescent="0.25">
      <c r="A14138"/>
    </row>
    <row r="14139" spans="1:1" ht="12.6" x14ac:dyDescent="0.25">
      <c r="A14139"/>
    </row>
    <row r="14140" spans="1:1" ht="12.6" x14ac:dyDescent="0.25">
      <c r="A14140"/>
    </row>
    <row r="14141" spans="1:1" ht="12.6" x14ac:dyDescent="0.25">
      <c r="A14141"/>
    </row>
    <row r="14142" spans="1:1" ht="12.6" x14ac:dyDescent="0.25">
      <c r="A14142"/>
    </row>
    <row r="14143" spans="1:1" ht="12.6" x14ac:dyDescent="0.25">
      <c r="A14143"/>
    </row>
    <row r="14144" spans="1:1" ht="12.6" x14ac:dyDescent="0.25">
      <c r="A14144"/>
    </row>
    <row r="14145" spans="1:1" ht="12.6" x14ac:dyDescent="0.25">
      <c r="A14145"/>
    </row>
    <row r="14146" spans="1:1" ht="12.6" x14ac:dyDescent="0.25">
      <c r="A14146"/>
    </row>
    <row r="14147" spans="1:1" ht="12.6" x14ac:dyDescent="0.25">
      <c r="A14147"/>
    </row>
    <row r="14148" spans="1:1" ht="12.6" x14ac:dyDescent="0.25">
      <c r="A14148"/>
    </row>
    <row r="14149" spans="1:1" ht="12.6" x14ac:dyDescent="0.25">
      <c r="A14149"/>
    </row>
    <row r="14150" spans="1:1" ht="12.6" x14ac:dyDescent="0.25">
      <c r="A14150"/>
    </row>
    <row r="14151" spans="1:1" ht="12.6" x14ac:dyDescent="0.25">
      <c r="A14151"/>
    </row>
    <row r="14152" spans="1:1" ht="12.6" x14ac:dyDescent="0.25">
      <c r="A14152"/>
    </row>
    <row r="14153" spans="1:1" ht="12.6" x14ac:dyDescent="0.25">
      <c r="A14153"/>
    </row>
    <row r="14154" spans="1:1" ht="12.6" x14ac:dyDescent="0.25">
      <c r="A14154"/>
    </row>
    <row r="14155" spans="1:1" ht="12.6" x14ac:dyDescent="0.25">
      <c r="A14155"/>
    </row>
    <row r="14156" spans="1:1" ht="12.6" x14ac:dyDescent="0.25">
      <c r="A14156"/>
    </row>
    <row r="14157" spans="1:1" ht="12.6" x14ac:dyDescent="0.25">
      <c r="A14157"/>
    </row>
    <row r="14158" spans="1:1" ht="12.6" x14ac:dyDescent="0.25">
      <c r="A14158"/>
    </row>
    <row r="14159" spans="1:1" ht="12.6" x14ac:dyDescent="0.25">
      <c r="A14159"/>
    </row>
    <row r="14160" spans="1:1" ht="12.6" x14ac:dyDescent="0.25">
      <c r="A14160"/>
    </row>
    <row r="14161" spans="1:1" ht="12.6" x14ac:dyDescent="0.25">
      <c r="A14161"/>
    </row>
    <row r="14162" spans="1:1" ht="12.6" x14ac:dyDescent="0.25">
      <c r="A14162"/>
    </row>
    <row r="14163" spans="1:1" ht="12.6" x14ac:dyDescent="0.25">
      <c r="A14163"/>
    </row>
    <row r="14164" spans="1:1" ht="12.6" x14ac:dyDescent="0.25">
      <c r="A14164"/>
    </row>
    <row r="14165" spans="1:1" ht="12.6" x14ac:dyDescent="0.25">
      <c r="A14165"/>
    </row>
    <row r="14166" spans="1:1" ht="12.6" x14ac:dyDescent="0.25">
      <c r="A14166"/>
    </row>
    <row r="14167" spans="1:1" ht="12.6" x14ac:dyDescent="0.25">
      <c r="A14167"/>
    </row>
    <row r="14168" spans="1:1" ht="12.6" x14ac:dyDescent="0.25">
      <c r="A14168"/>
    </row>
    <row r="14169" spans="1:1" ht="12.6" x14ac:dyDescent="0.25">
      <c r="A14169"/>
    </row>
    <row r="14170" spans="1:1" ht="12.6" x14ac:dyDescent="0.25">
      <c r="A14170"/>
    </row>
    <row r="14171" spans="1:1" ht="12.6" x14ac:dyDescent="0.25">
      <c r="A14171"/>
    </row>
    <row r="14172" spans="1:1" ht="12.6" x14ac:dyDescent="0.25">
      <c r="A14172"/>
    </row>
    <row r="14173" spans="1:1" ht="12.6" x14ac:dyDescent="0.25">
      <c r="A14173"/>
    </row>
    <row r="14174" spans="1:1" ht="12.6" x14ac:dyDescent="0.25">
      <c r="A14174"/>
    </row>
    <row r="14175" spans="1:1" ht="12.6" x14ac:dyDescent="0.25">
      <c r="A14175"/>
    </row>
    <row r="14176" spans="1:1" ht="12.6" x14ac:dyDescent="0.25">
      <c r="A14176"/>
    </row>
    <row r="14177" spans="1:1" ht="12.6" x14ac:dyDescent="0.25">
      <c r="A14177"/>
    </row>
    <row r="14178" spans="1:1" ht="12.6" x14ac:dyDescent="0.25">
      <c r="A14178"/>
    </row>
    <row r="14179" spans="1:1" ht="12.6" x14ac:dyDescent="0.25">
      <c r="A14179"/>
    </row>
    <row r="14180" spans="1:1" ht="12.6" x14ac:dyDescent="0.25">
      <c r="A14180"/>
    </row>
    <row r="14181" spans="1:1" ht="12.6" x14ac:dyDescent="0.25">
      <c r="A14181"/>
    </row>
    <row r="14182" spans="1:1" ht="12.6" x14ac:dyDescent="0.25">
      <c r="A14182"/>
    </row>
    <row r="14183" spans="1:1" ht="12.6" x14ac:dyDescent="0.25">
      <c r="A14183"/>
    </row>
    <row r="14184" spans="1:1" ht="12.6" x14ac:dyDescent="0.25">
      <c r="A14184"/>
    </row>
    <row r="14185" spans="1:1" ht="12.6" x14ac:dyDescent="0.25">
      <c r="A14185"/>
    </row>
    <row r="14186" spans="1:1" ht="12.6" x14ac:dyDescent="0.25">
      <c r="A14186"/>
    </row>
    <row r="14187" spans="1:1" ht="12.6" x14ac:dyDescent="0.25">
      <c r="A14187"/>
    </row>
    <row r="14188" spans="1:1" ht="12.6" x14ac:dyDescent="0.25">
      <c r="A14188"/>
    </row>
    <row r="14189" spans="1:1" ht="12.6" x14ac:dyDescent="0.25">
      <c r="A14189"/>
    </row>
    <row r="14190" spans="1:1" ht="12.6" x14ac:dyDescent="0.25">
      <c r="A14190"/>
    </row>
    <row r="14191" spans="1:1" ht="12.6" x14ac:dyDescent="0.25">
      <c r="A14191"/>
    </row>
    <row r="14192" spans="1:1" ht="12.6" x14ac:dyDescent="0.25">
      <c r="A14192"/>
    </row>
    <row r="14193" spans="1:1" ht="12.6" x14ac:dyDescent="0.25">
      <c r="A14193"/>
    </row>
    <row r="14194" spans="1:1" ht="12.6" x14ac:dyDescent="0.25">
      <c r="A14194"/>
    </row>
    <row r="14195" spans="1:1" ht="12.6" x14ac:dyDescent="0.25">
      <c r="A14195"/>
    </row>
    <row r="14196" spans="1:1" ht="12.6" x14ac:dyDescent="0.25">
      <c r="A14196"/>
    </row>
    <row r="14197" spans="1:1" ht="12.6" x14ac:dyDescent="0.25">
      <c r="A14197"/>
    </row>
    <row r="14198" spans="1:1" ht="12.6" x14ac:dyDescent="0.25">
      <c r="A14198"/>
    </row>
    <row r="14199" spans="1:1" ht="12.6" x14ac:dyDescent="0.25">
      <c r="A14199"/>
    </row>
    <row r="14200" spans="1:1" ht="12.6" x14ac:dyDescent="0.25">
      <c r="A14200"/>
    </row>
    <row r="14201" spans="1:1" ht="12.6" x14ac:dyDescent="0.25">
      <c r="A14201"/>
    </row>
    <row r="14202" spans="1:1" ht="12.6" x14ac:dyDescent="0.25">
      <c r="A14202"/>
    </row>
    <row r="14203" spans="1:1" ht="12.6" x14ac:dyDescent="0.25">
      <c r="A14203"/>
    </row>
    <row r="14204" spans="1:1" ht="12.6" x14ac:dyDescent="0.25">
      <c r="A14204"/>
    </row>
    <row r="14205" spans="1:1" ht="12.6" x14ac:dyDescent="0.25">
      <c r="A14205"/>
    </row>
    <row r="14206" spans="1:1" ht="12.6" x14ac:dyDescent="0.25">
      <c r="A14206"/>
    </row>
    <row r="14207" spans="1:1" ht="12.6" x14ac:dyDescent="0.25">
      <c r="A14207"/>
    </row>
    <row r="14208" spans="1:1" ht="12.6" x14ac:dyDescent="0.25">
      <c r="A14208"/>
    </row>
    <row r="14209" spans="1:1" ht="12.6" x14ac:dyDescent="0.25">
      <c r="A14209"/>
    </row>
    <row r="14210" spans="1:1" ht="12.6" x14ac:dyDescent="0.25">
      <c r="A14210"/>
    </row>
    <row r="14211" spans="1:1" ht="12.6" x14ac:dyDescent="0.25">
      <c r="A14211"/>
    </row>
    <row r="14212" spans="1:1" ht="12.6" x14ac:dyDescent="0.25">
      <c r="A14212"/>
    </row>
    <row r="14213" spans="1:1" ht="12.6" x14ac:dyDescent="0.25">
      <c r="A14213"/>
    </row>
    <row r="14214" spans="1:1" ht="12.6" x14ac:dyDescent="0.25">
      <c r="A14214"/>
    </row>
    <row r="14215" spans="1:1" ht="12.6" x14ac:dyDescent="0.25">
      <c r="A14215"/>
    </row>
    <row r="14216" spans="1:1" ht="12.6" x14ac:dyDescent="0.25">
      <c r="A14216"/>
    </row>
    <row r="14217" spans="1:1" ht="12.6" x14ac:dyDescent="0.25">
      <c r="A14217"/>
    </row>
    <row r="14218" spans="1:1" ht="12.6" x14ac:dyDescent="0.25">
      <c r="A14218"/>
    </row>
    <row r="14219" spans="1:1" ht="12.6" x14ac:dyDescent="0.25">
      <c r="A14219"/>
    </row>
    <row r="14220" spans="1:1" ht="12.6" x14ac:dyDescent="0.25">
      <c r="A14220"/>
    </row>
    <row r="14221" spans="1:1" ht="12.6" x14ac:dyDescent="0.25">
      <c r="A14221"/>
    </row>
    <row r="14222" spans="1:1" ht="12.6" x14ac:dyDescent="0.25">
      <c r="A14222"/>
    </row>
    <row r="14223" spans="1:1" ht="12.6" x14ac:dyDescent="0.25">
      <c r="A14223"/>
    </row>
    <row r="14224" spans="1:1" ht="12.6" x14ac:dyDescent="0.25">
      <c r="A14224"/>
    </row>
    <row r="14225" spans="1:1" ht="12.6" x14ac:dyDescent="0.25">
      <c r="A14225"/>
    </row>
    <row r="14226" spans="1:1" ht="12.6" x14ac:dyDescent="0.25">
      <c r="A14226"/>
    </row>
    <row r="14227" spans="1:1" ht="12.6" x14ac:dyDescent="0.25">
      <c r="A14227"/>
    </row>
    <row r="14228" spans="1:1" ht="12.6" x14ac:dyDescent="0.25">
      <c r="A14228"/>
    </row>
    <row r="14229" spans="1:1" ht="12.6" x14ac:dyDescent="0.25">
      <c r="A14229"/>
    </row>
    <row r="14230" spans="1:1" ht="12.6" x14ac:dyDescent="0.25">
      <c r="A14230"/>
    </row>
    <row r="14231" spans="1:1" ht="12.6" x14ac:dyDescent="0.25">
      <c r="A14231"/>
    </row>
    <row r="14232" spans="1:1" ht="12.6" x14ac:dyDescent="0.25">
      <c r="A14232"/>
    </row>
    <row r="14233" spans="1:1" ht="12.6" x14ac:dyDescent="0.25">
      <c r="A14233"/>
    </row>
    <row r="14234" spans="1:1" ht="12.6" x14ac:dyDescent="0.25">
      <c r="A14234"/>
    </row>
    <row r="14235" spans="1:1" ht="12.6" x14ac:dyDescent="0.25">
      <c r="A14235"/>
    </row>
    <row r="14236" spans="1:1" ht="12.6" x14ac:dyDescent="0.25">
      <c r="A14236"/>
    </row>
    <row r="14237" spans="1:1" ht="12.6" x14ac:dyDescent="0.25">
      <c r="A14237"/>
    </row>
    <row r="14238" spans="1:1" ht="12.6" x14ac:dyDescent="0.25">
      <c r="A14238"/>
    </row>
    <row r="14239" spans="1:1" ht="12.6" x14ac:dyDescent="0.25">
      <c r="A14239"/>
    </row>
    <row r="14240" spans="1:1" ht="12.6" x14ac:dyDescent="0.25">
      <c r="A14240"/>
    </row>
    <row r="14241" spans="1:1" ht="12.6" x14ac:dyDescent="0.25">
      <c r="A14241"/>
    </row>
    <row r="14242" spans="1:1" ht="12.6" x14ac:dyDescent="0.25">
      <c r="A14242"/>
    </row>
    <row r="14243" spans="1:1" ht="12.6" x14ac:dyDescent="0.25">
      <c r="A14243"/>
    </row>
    <row r="14244" spans="1:1" ht="12.6" x14ac:dyDescent="0.25">
      <c r="A14244"/>
    </row>
    <row r="14245" spans="1:1" ht="12.6" x14ac:dyDescent="0.25">
      <c r="A14245"/>
    </row>
    <row r="14246" spans="1:1" ht="12.6" x14ac:dyDescent="0.25">
      <c r="A14246"/>
    </row>
    <row r="14247" spans="1:1" ht="12.6" x14ac:dyDescent="0.25">
      <c r="A14247"/>
    </row>
    <row r="14248" spans="1:1" ht="12.6" x14ac:dyDescent="0.25">
      <c r="A14248"/>
    </row>
    <row r="14249" spans="1:1" ht="12.6" x14ac:dyDescent="0.25">
      <c r="A14249"/>
    </row>
    <row r="14250" spans="1:1" ht="12.6" x14ac:dyDescent="0.25">
      <c r="A14250"/>
    </row>
    <row r="14251" spans="1:1" ht="12.6" x14ac:dyDescent="0.25">
      <c r="A14251"/>
    </row>
    <row r="14252" spans="1:1" ht="12.6" x14ac:dyDescent="0.25">
      <c r="A14252"/>
    </row>
    <row r="14253" spans="1:1" ht="12.6" x14ac:dyDescent="0.25">
      <c r="A14253"/>
    </row>
    <row r="14254" spans="1:1" ht="12.6" x14ac:dyDescent="0.25">
      <c r="A14254"/>
    </row>
    <row r="14255" spans="1:1" ht="12.6" x14ac:dyDescent="0.25">
      <c r="A14255"/>
    </row>
    <row r="14256" spans="1:1" ht="12.6" x14ac:dyDescent="0.25">
      <c r="A14256"/>
    </row>
    <row r="14257" spans="1:1" ht="12.6" x14ac:dyDescent="0.25">
      <c r="A14257"/>
    </row>
    <row r="14258" spans="1:1" ht="12.6" x14ac:dyDescent="0.25">
      <c r="A14258"/>
    </row>
    <row r="14259" spans="1:1" ht="12.6" x14ac:dyDescent="0.25">
      <c r="A14259"/>
    </row>
    <row r="14260" spans="1:1" ht="12.6" x14ac:dyDescent="0.25">
      <c r="A14260"/>
    </row>
    <row r="14261" spans="1:1" ht="12.6" x14ac:dyDescent="0.25">
      <c r="A14261"/>
    </row>
    <row r="14262" spans="1:1" ht="12.6" x14ac:dyDescent="0.25">
      <c r="A14262"/>
    </row>
    <row r="14263" spans="1:1" ht="12.6" x14ac:dyDescent="0.25">
      <c r="A14263"/>
    </row>
    <row r="14264" spans="1:1" ht="12.6" x14ac:dyDescent="0.25">
      <c r="A14264"/>
    </row>
    <row r="14265" spans="1:1" ht="12.6" x14ac:dyDescent="0.25">
      <c r="A14265"/>
    </row>
    <row r="14266" spans="1:1" ht="12.6" x14ac:dyDescent="0.25">
      <c r="A14266"/>
    </row>
    <row r="14267" spans="1:1" ht="12.6" x14ac:dyDescent="0.25">
      <c r="A14267"/>
    </row>
    <row r="14268" spans="1:1" ht="12.6" x14ac:dyDescent="0.25">
      <c r="A14268"/>
    </row>
    <row r="14269" spans="1:1" ht="12.6" x14ac:dyDescent="0.25">
      <c r="A14269"/>
    </row>
    <row r="14270" spans="1:1" ht="12.6" x14ac:dyDescent="0.25">
      <c r="A14270"/>
    </row>
    <row r="14271" spans="1:1" ht="12.6" x14ac:dyDescent="0.25">
      <c r="A14271"/>
    </row>
    <row r="14272" spans="1:1" ht="12.6" x14ac:dyDescent="0.25">
      <c r="A14272"/>
    </row>
    <row r="14273" spans="1:1" ht="12.6" x14ac:dyDescent="0.25">
      <c r="A14273"/>
    </row>
    <row r="14274" spans="1:1" ht="12.6" x14ac:dyDescent="0.25">
      <c r="A14274"/>
    </row>
    <row r="14275" spans="1:1" ht="12.6" x14ac:dyDescent="0.25">
      <c r="A14275"/>
    </row>
    <row r="14276" spans="1:1" ht="12.6" x14ac:dyDescent="0.25">
      <c r="A14276"/>
    </row>
    <row r="14277" spans="1:1" ht="12.6" x14ac:dyDescent="0.25">
      <c r="A14277"/>
    </row>
    <row r="14278" spans="1:1" ht="12.6" x14ac:dyDescent="0.25">
      <c r="A14278"/>
    </row>
    <row r="14279" spans="1:1" ht="12.6" x14ac:dyDescent="0.25">
      <c r="A14279"/>
    </row>
    <row r="14280" spans="1:1" ht="12.6" x14ac:dyDescent="0.25">
      <c r="A14280"/>
    </row>
    <row r="14281" spans="1:1" ht="12.6" x14ac:dyDescent="0.25">
      <c r="A14281"/>
    </row>
    <row r="14282" spans="1:1" ht="12.6" x14ac:dyDescent="0.25">
      <c r="A14282"/>
    </row>
    <row r="14283" spans="1:1" ht="12.6" x14ac:dyDescent="0.25">
      <c r="A14283"/>
    </row>
    <row r="14284" spans="1:1" ht="12.6" x14ac:dyDescent="0.25">
      <c r="A14284"/>
    </row>
    <row r="14285" spans="1:1" ht="12.6" x14ac:dyDescent="0.25">
      <c r="A14285"/>
    </row>
    <row r="14286" spans="1:1" ht="12.6" x14ac:dyDescent="0.25">
      <c r="A14286"/>
    </row>
    <row r="14287" spans="1:1" ht="12.6" x14ac:dyDescent="0.25">
      <c r="A14287"/>
    </row>
    <row r="14288" spans="1:1" ht="12.6" x14ac:dyDescent="0.25">
      <c r="A14288"/>
    </row>
    <row r="14289" spans="1:1" ht="12.6" x14ac:dyDescent="0.25">
      <c r="A14289"/>
    </row>
    <row r="14290" spans="1:1" ht="12.6" x14ac:dyDescent="0.25">
      <c r="A14290"/>
    </row>
    <row r="14291" spans="1:1" ht="12.6" x14ac:dyDescent="0.25">
      <c r="A14291"/>
    </row>
    <row r="14292" spans="1:1" ht="12.6" x14ac:dyDescent="0.25">
      <c r="A14292"/>
    </row>
    <row r="14293" spans="1:1" ht="12.6" x14ac:dyDescent="0.25">
      <c r="A14293"/>
    </row>
    <row r="14294" spans="1:1" ht="12.6" x14ac:dyDescent="0.25">
      <c r="A14294"/>
    </row>
    <row r="14295" spans="1:1" ht="12.6" x14ac:dyDescent="0.25">
      <c r="A14295"/>
    </row>
    <row r="14296" spans="1:1" ht="12.6" x14ac:dyDescent="0.25">
      <c r="A14296"/>
    </row>
    <row r="14297" spans="1:1" ht="12.6" x14ac:dyDescent="0.25">
      <c r="A14297"/>
    </row>
    <row r="14298" spans="1:1" ht="12.6" x14ac:dyDescent="0.25">
      <c r="A14298"/>
    </row>
    <row r="14299" spans="1:1" ht="12.6" x14ac:dyDescent="0.25">
      <c r="A14299"/>
    </row>
    <row r="14300" spans="1:1" ht="12.6" x14ac:dyDescent="0.25">
      <c r="A14300"/>
    </row>
    <row r="14301" spans="1:1" ht="12.6" x14ac:dyDescent="0.25">
      <c r="A14301"/>
    </row>
    <row r="14302" spans="1:1" ht="12.6" x14ac:dyDescent="0.25">
      <c r="A14302"/>
    </row>
    <row r="14303" spans="1:1" ht="12.6" x14ac:dyDescent="0.25">
      <c r="A14303"/>
    </row>
    <row r="14304" spans="1:1" ht="12.6" x14ac:dyDescent="0.25">
      <c r="A14304"/>
    </row>
    <row r="14305" spans="1:1" ht="12.6" x14ac:dyDescent="0.25">
      <c r="A14305"/>
    </row>
    <row r="14306" spans="1:1" ht="12.6" x14ac:dyDescent="0.25">
      <c r="A14306"/>
    </row>
    <row r="14307" spans="1:1" ht="12.6" x14ac:dyDescent="0.25">
      <c r="A14307"/>
    </row>
    <row r="14308" spans="1:1" ht="12.6" x14ac:dyDescent="0.25">
      <c r="A14308"/>
    </row>
    <row r="14309" spans="1:1" ht="12.6" x14ac:dyDescent="0.25">
      <c r="A14309"/>
    </row>
    <row r="14310" spans="1:1" ht="12.6" x14ac:dyDescent="0.25">
      <c r="A14310"/>
    </row>
    <row r="14311" spans="1:1" ht="12.6" x14ac:dyDescent="0.25">
      <c r="A14311"/>
    </row>
    <row r="14312" spans="1:1" ht="12.6" x14ac:dyDescent="0.25">
      <c r="A14312"/>
    </row>
    <row r="14313" spans="1:1" ht="12.6" x14ac:dyDescent="0.25">
      <c r="A14313"/>
    </row>
    <row r="14314" spans="1:1" ht="12.6" x14ac:dyDescent="0.25">
      <c r="A14314"/>
    </row>
    <row r="14315" spans="1:1" ht="12.6" x14ac:dyDescent="0.25">
      <c r="A14315"/>
    </row>
    <row r="14316" spans="1:1" ht="12.6" x14ac:dyDescent="0.25">
      <c r="A14316"/>
    </row>
    <row r="14317" spans="1:1" ht="12.6" x14ac:dyDescent="0.25">
      <c r="A14317"/>
    </row>
    <row r="14318" spans="1:1" ht="12.6" x14ac:dyDescent="0.25">
      <c r="A14318"/>
    </row>
    <row r="14319" spans="1:1" ht="12.6" x14ac:dyDescent="0.25">
      <c r="A14319"/>
    </row>
    <row r="14320" spans="1:1" ht="12.6" x14ac:dyDescent="0.25">
      <c r="A14320"/>
    </row>
    <row r="14321" spans="1:1" ht="12.6" x14ac:dyDescent="0.25">
      <c r="A14321"/>
    </row>
    <row r="14322" spans="1:1" ht="12.6" x14ac:dyDescent="0.25">
      <c r="A14322"/>
    </row>
    <row r="14323" spans="1:1" ht="12.6" x14ac:dyDescent="0.25">
      <c r="A14323"/>
    </row>
    <row r="14324" spans="1:1" ht="12.6" x14ac:dyDescent="0.25">
      <c r="A14324"/>
    </row>
    <row r="14325" spans="1:1" ht="12.6" x14ac:dyDescent="0.25">
      <c r="A14325"/>
    </row>
    <row r="14326" spans="1:1" ht="12.6" x14ac:dyDescent="0.25">
      <c r="A14326"/>
    </row>
    <row r="14327" spans="1:1" ht="12.6" x14ac:dyDescent="0.25">
      <c r="A14327"/>
    </row>
    <row r="14328" spans="1:1" ht="12.6" x14ac:dyDescent="0.25">
      <c r="A14328"/>
    </row>
    <row r="14329" spans="1:1" ht="12.6" x14ac:dyDescent="0.25">
      <c r="A14329"/>
    </row>
    <row r="14330" spans="1:1" ht="12.6" x14ac:dyDescent="0.25">
      <c r="A14330"/>
    </row>
    <row r="14331" spans="1:1" ht="12.6" x14ac:dyDescent="0.25">
      <c r="A14331"/>
    </row>
    <row r="14332" spans="1:1" ht="12.6" x14ac:dyDescent="0.25">
      <c r="A14332"/>
    </row>
    <row r="14333" spans="1:1" ht="12.6" x14ac:dyDescent="0.25">
      <c r="A14333"/>
    </row>
    <row r="14334" spans="1:1" ht="12.6" x14ac:dyDescent="0.25">
      <c r="A14334"/>
    </row>
    <row r="14335" spans="1:1" ht="12.6" x14ac:dyDescent="0.25">
      <c r="A14335"/>
    </row>
    <row r="14336" spans="1:1" ht="12.6" x14ac:dyDescent="0.25">
      <c r="A14336"/>
    </row>
    <row r="14337" spans="1:1" ht="12.6" x14ac:dyDescent="0.25">
      <c r="A14337"/>
    </row>
    <row r="14338" spans="1:1" ht="12.6" x14ac:dyDescent="0.25">
      <c r="A14338"/>
    </row>
    <row r="14339" spans="1:1" ht="12.6" x14ac:dyDescent="0.25">
      <c r="A14339"/>
    </row>
    <row r="14340" spans="1:1" ht="12.6" x14ac:dyDescent="0.25">
      <c r="A14340"/>
    </row>
    <row r="14341" spans="1:1" ht="12.6" x14ac:dyDescent="0.25">
      <c r="A14341"/>
    </row>
    <row r="14342" spans="1:1" ht="12.6" x14ac:dyDescent="0.25">
      <c r="A14342"/>
    </row>
    <row r="14343" spans="1:1" ht="12.6" x14ac:dyDescent="0.25">
      <c r="A14343"/>
    </row>
    <row r="14344" spans="1:1" ht="12.6" x14ac:dyDescent="0.25">
      <c r="A14344"/>
    </row>
    <row r="14345" spans="1:1" ht="12.6" x14ac:dyDescent="0.25">
      <c r="A14345"/>
    </row>
    <row r="14346" spans="1:1" ht="12.6" x14ac:dyDescent="0.25">
      <c r="A14346"/>
    </row>
    <row r="14347" spans="1:1" ht="12.6" x14ac:dyDescent="0.25">
      <c r="A14347"/>
    </row>
    <row r="14348" spans="1:1" ht="12.6" x14ac:dyDescent="0.25">
      <c r="A14348"/>
    </row>
    <row r="14349" spans="1:1" ht="12.6" x14ac:dyDescent="0.25">
      <c r="A14349"/>
    </row>
    <row r="14350" spans="1:1" ht="12.6" x14ac:dyDescent="0.25">
      <c r="A14350"/>
    </row>
    <row r="14351" spans="1:1" ht="12.6" x14ac:dyDescent="0.25">
      <c r="A14351"/>
    </row>
    <row r="14352" spans="1:1" ht="12.6" x14ac:dyDescent="0.25">
      <c r="A14352"/>
    </row>
    <row r="14353" spans="1:1" ht="12.6" x14ac:dyDescent="0.25">
      <c r="A14353"/>
    </row>
    <row r="14354" spans="1:1" ht="12.6" x14ac:dyDescent="0.25">
      <c r="A14354"/>
    </row>
    <row r="14355" spans="1:1" ht="12.6" x14ac:dyDescent="0.25">
      <c r="A14355"/>
    </row>
    <row r="14356" spans="1:1" ht="12.6" x14ac:dyDescent="0.25">
      <c r="A14356"/>
    </row>
    <row r="14357" spans="1:1" ht="12.6" x14ac:dyDescent="0.25">
      <c r="A14357"/>
    </row>
    <row r="14358" spans="1:1" ht="12.6" x14ac:dyDescent="0.25">
      <c r="A14358"/>
    </row>
    <row r="14359" spans="1:1" ht="12.6" x14ac:dyDescent="0.25">
      <c r="A14359"/>
    </row>
    <row r="14360" spans="1:1" ht="12.6" x14ac:dyDescent="0.25">
      <c r="A14360"/>
    </row>
    <row r="14361" spans="1:1" ht="12.6" x14ac:dyDescent="0.25">
      <c r="A14361"/>
    </row>
    <row r="14362" spans="1:1" ht="12.6" x14ac:dyDescent="0.25">
      <c r="A14362"/>
    </row>
    <row r="14363" spans="1:1" ht="12.6" x14ac:dyDescent="0.25">
      <c r="A14363"/>
    </row>
    <row r="14364" spans="1:1" ht="12.6" x14ac:dyDescent="0.25">
      <c r="A14364"/>
    </row>
    <row r="14365" spans="1:1" ht="12.6" x14ac:dyDescent="0.25">
      <c r="A14365"/>
    </row>
    <row r="14366" spans="1:1" ht="12.6" x14ac:dyDescent="0.25">
      <c r="A14366"/>
    </row>
    <row r="14367" spans="1:1" ht="12.6" x14ac:dyDescent="0.25">
      <c r="A14367"/>
    </row>
    <row r="14368" spans="1:1" ht="12.6" x14ac:dyDescent="0.25">
      <c r="A14368"/>
    </row>
    <row r="14369" spans="1:1" ht="12.6" x14ac:dyDescent="0.25">
      <c r="A14369"/>
    </row>
    <row r="14370" spans="1:1" ht="12.6" x14ac:dyDescent="0.25">
      <c r="A14370"/>
    </row>
    <row r="14371" spans="1:1" ht="12.6" x14ac:dyDescent="0.25">
      <c r="A14371"/>
    </row>
    <row r="14372" spans="1:1" ht="12.6" x14ac:dyDescent="0.25">
      <c r="A14372"/>
    </row>
    <row r="14373" spans="1:1" ht="12.6" x14ac:dyDescent="0.25">
      <c r="A14373"/>
    </row>
    <row r="14374" spans="1:1" ht="12.6" x14ac:dyDescent="0.25">
      <c r="A14374"/>
    </row>
    <row r="14375" spans="1:1" ht="12.6" x14ac:dyDescent="0.25">
      <c r="A14375"/>
    </row>
    <row r="14376" spans="1:1" ht="12.6" x14ac:dyDescent="0.25">
      <c r="A14376"/>
    </row>
    <row r="14377" spans="1:1" ht="12.6" x14ac:dyDescent="0.25">
      <c r="A14377"/>
    </row>
    <row r="14378" spans="1:1" ht="12.6" x14ac:dyDescent="0.25">
      <c r="A14378"/>
    </row>
    <row r="14379" spans="1:1" ht="12.6" x14ac:dyDescent="0.25">
      <c r="A14379"/>
    </row>
    <row r="14380" spans="1:1" ht="12.6" x14ac:dyDescent="0.25">
      <c r="A14380"/>
    </row>
    <row r="14381" spans="1:1" ht="12.6" x14ac:dyDescent="0.25">
      <c r="A14381"/>
    </row>
    <row r="14382" spans="1:1" ht="12.6" x14ac:dyDescent="0.25">
      <c r="A14382"/>
    </row>
    <row r="14383" spans="1:1" ht="12.6" x14ac:dyDescent="0.25">
      <c r="A14383"/>
    </row>
    <row r="14384" spans="1:1" ht="12.6" x14ac:dyDescent="0.25">
      <c r="A14384"/>
    </row>
    <row r="14385" spans="1:1" ht="12.6" x14ac:dyDescent="0.25">
      <c r="A14385"/>
    </row>
    <row r="14386" spans="1:1" ht="12.6" x14ac:dyDescent="0.25">
      <c r="A14386"/>
    </row>
    <row r="14387" spans="1:1" ht="12.6" x14ac:dyDescent="0.25">
      <c r="A14387"/>
    </row>
    <row r="14388" spans="1:1" ht="12.6" x14ac:dyDescent="0.25">
      <c r="A14388"/>
    </row>
    <row r="14389" spans="1:1" ht="12.6" x14ac:dyDescent="0.25">
      <c r="A14389"/>
    </row>
    <row r="14390" spans="1:1" ht="12.6" x14ac:dyDescent="0.25">
      <c r="A14390"/>
    </row>
    <row r="14391" spans="1:1" ht="12.6" x14ac:dyDescent="0.25">
      <c r="A14391"/>
    </row>
    <row r="14392" spans="1:1" ht="12.6" x14ac:dyDescent="0.25">
      <c r="A14392"/>
    </row>
    <row r="14393" spans="1:1" ht="12.6" x14ac:dyDescent="0.25">
      <c r="A14393"/>
    </row>
    <row r="14394" spans="1:1" ht="12.6" x14ac:dyDescent="0.25">
      <c r="A14394"/>
    </row>
    <row r="14395" spans="1:1" ht="12.6" x14ac:dyDescent="0.25">
      <c r="A14395"/>
    </row>
    <row r="14396" spans="1:1" ht="12.6" x14ac:dyDescent="0.25">
      <c r="A14396"/>
    </row>
    <row r="14397" spans="1:1" ht="12.6" x14ac:dyDescent="0.25">
      <c r="A14397"/>
    </row>
    <row r="14398" spans="1:1" ht="12.6" x14ac:dyDescent="0.25">
      <c r="A14398"/>
    </row>
    <row r="14399" spans="1:1" ht="12.6" x14ac:dyDescent="0.25">
      <c r="A14399"/>
    </row>
    <row r="14400" spans="1:1" ht="12.6" x14ac:dyDescent="0.25">
      <c r="A14400"/>
    </row>
    <row r="14401" spans="1:1" ht="12.6" x14ac:dyDescent="0.25">
      <c r="A14401"/>
    </row>
    <row r="14402" spans="1:1" ht="12.6" x14ac:dyDescent="0.25">
      <c r="A14402"/>
    </row>
    <row r="14403" spans="1:1" ht="12.6" x14ac:dyDescent="0.25">
      <c r="A14403"/>
    </row>
    <row r="14404" spans="1:1" ht="12.6" x14ac:dyDescent="0.25">
      <c r="A14404"/>
    </row>
    <row r="14405" spans="1:1" ht="12.6" x14ac:dyDescent="0.25">
      <c r="A14405"/>
    </row>
    <row r="14406" spans="1:1" ht="12.6" x14ac:dyDescent="0.25">
      <c r="A14406"/>
    </row>
    <row r="14407" spans="1:1" ht="12.6" x14ac:dyDescent="0.25">
      <c r="A14407"/>
    </row>
    <row r="14408" spans="1:1" ht="12.6" x14ac:dyDescent="0.25">
      <c r="A14408"/>
    </row>
    <row r="14409" spans="1:1" ht="12.6" x14ac:dyDescent="0.25">
      <c r="A14409"/>
    </row>
    <row r="14410" spans="1:1" ht="12.6" x14ac:dyDescent="0.25">
      <c r="A14410"/>
    </row>
    <row r="14411" spans="1:1" ht="12.6" x14ac:dyDescent="0.25">
      <c r="A14411"/>
    </row>
    <row r="14412" spans="1:1" ht="12.6" x14ac:dyDescent="0.25">
      <c r="A14412"/>
    </row>
    <row r="14413" spans="1:1" ht="12.6" x14ac:dyDescent="0.25">
      <c r="A14413"/>
    </row>
    <row r="14414" spans="1:1" ht="12.6" x14ac:dyDescent="0.25">
      <c r="A14414"/>
    </row>
    <row r="14415" spans="1:1" ht="12.6" x14ac:dyDescent="0.25">
      <c r="A14415"/>
    </row>
    <row r="14416" spans="1:1" ht="12.6" x14ac:dyDescent="0.25">
      <c r="A14416"/>
    </row>
    <row r="14417" spans="1:1" ht="12.6" x14ac:dyDescent="0.25">
      <c r="A14417"/>
    </row>
    <row r="14418" spans="1:1" ht="12.6" x14ac:dyDescent="0.25">
      <c r="A14418"/>
    </row>
    <row r="14419" spans="1:1" ht="12.6" x14ac:dyDescent="0.25">
      <c r="A14419"/>
    </row>
    <row r="14420" spans="1:1" ht="12.6" x14ac:dyDescent="0.25">
      <c r="A14420"/>
    </row>
    <row r="14421" spans="1:1" ht="12.6" x14ac:dyDescent="0.25">
      <c r="A14421"/>
    </row>
    <row r="14422" spans="1:1" ht="12.6" x14ac:dyDescent="0.25">
      <c r="A14422"/>
    </row>
    <row r="14423" spans="1:1" ht="12.6" x14ac:dyDescent="0.25">
      <c r="A14423"/>
    </row>
    <row r="14424" spans="1:1" ht="12.6" x14ac:dyDescent="0.25">
      <c r="A14424"/>
    </row>
    <row r="14425" spans="1:1" ht="12.6" x14ac:dyDescent="0.25">
      <c r="A14425"/>
    </row>
    <row r="14426" spans="1:1" ht="12.6" x14ac:dyDescent="0.25">
      <c r="A14426"/>
    </row>
    <row r="14427" spans="1:1" ht="12.6" x14ac:dyDescent="0.25">
      <c r="A14427"/>
    </row>
    <row r="14428" spans="1:1" ht="12.6" x14ac:dyDescent="0.25">
      <c r="A14428"/>
    </row>
    <row r="14429" spans="1:1" ht="12.6" x14ac:dyDescent="0.25">
      <c r="A14429"/>
    </row>
    <row r="14430" spans="1:1" ht="12.6" x14ac:dyDescent="0.25">
      <c r="A14430"/>
    </row>
    <row r="14431" spans="1:1" ht="12.6" x14ac:dyDescent="0.25">
      <c r="A14431"/>
    </row>
    <row r="14432" spans="1:1" ht="12.6" x14ac:dyDescent="0.25">
      <c r="A14432"/>
    </row>
    <row r="14433" spans="1:1" ht="12.6" x14ac:dyDescent="0.25">
      <c r="A14433"/>
    </row>
    <row r="14434" spans="1:1" ht="12.6" x14ac:dyDescent="0.25">
      <c r="A14434"/>
    </row>
    <row r="14435" spans="1:1" ht="12.6" x14ac:dyDescent="0.25">
      <c r="A14435"/>
    </row>
    <row r="14436" spans="1:1" ht="12.6" x14ac:dyDescent="0.25">
      <c r="A14436"/>
    </row>
    <row r="14437" spans="1:1" ht="12.6" x14ac:dyDescent="0.25">
      <c r="A14437"/>
    </row>
    <row r="14438" spans="1:1" ht="12.6" x14ac:dyDescent="0.25">
      <c r="A14438"/>
    </row>
    <row r="14439" spans="1:1" ht="12.6" x14ac:dyDescent="0.25">
      <c r="A14439"/>
    </row>
    <row r="14440" spans="1:1" ht="12.6" x14ac:dyDescent="0.25">
      <c r="A14440"/>
    </row>
    <row r="14441" spans="1:1" ht="12.6" x14ac:dyDescent="0.25">
      <c r="A14441"/>
    </row>
    <row r="14442" spans="1:1" ht="12.6" x14ac:dyDescent="0.25">
      <c r="A14442"/>
    </row>
    <row r="14443" spans="1:1" ht="12.6" x14ac:dyDescent="0.25">
      <c r="A14443"/>
    </row>
    <row r="14444" spans="1:1" ht="12.6" x14ac:dyDescent="0.25">
      <c r="A14444"/>
    </row>
    <row r="14445" spans="1:1" ht="12.6" x14ac:dyDescent="0.25">
      <c r="A14445"/>
    </row>
    <row r="14446" spans="1:1" ht="12.6" x14ac:dyDescent="0.25">
      <c r="A14446"/>
    </row>
    <row r="14447" spans="1:1" ht="12.6" x14ac:dyDescent="0.25">
      <c r="A14447"/>
    </row>
    <row r="14448" spans="1:1" ht="12.6" x14ac:dyDescent="0.25">
      <c r="A14448"/>
    </row>
    <row r="14449" spans="1:1" ht="12.6" x14ac:dyDescent="0.25">
      <c r="A14449"/>
    </row>
    <row r="14450" spans="1:1" ht="12.6" x14ac:dyDescent="0.25">
      <c r="A14450"/>
    </row>
    <row r="14451" spans="1:1" ht="12.6" x14ac:dyDescent="0.25">
      <c r="A14451"/>
    </row>
    <row r="14452" spans="1:1" ht="12.6" x14ac:dyDescent="0.25">
      <c r="A14452"/>
    </row>
    <row r="14453" spans="1:1" ht="12.6" x14ac:dyDescent="0.25">
      <c r="A14453"/>
    </row>
    <row r="14454" spans="1:1" ht="12.6" x14ac:dyDescent="0.25">
      <c r="A14454"/>
    </row>
    <row r="14455" spans="1:1" ht="12.6" x14ac:dyDescent="0.25">
      <c r="A14455"/>
    </row>
    <row r="14456" spans="1:1" ht="12.6" x14ac:dyDescent="0.25">
      <c r="A14456"/>
    </row>
    <row r="14457" spans="1:1" ht="12.6" x14ac:dyDescent="0.25">
      <c r="A14457"/>
    </row>
    <row r="14458" spans="1:1" ht="12.6" x14ac:dyDescent="0.25">
      <c r="A14458"/>
    </row>
    <row r="14459" spans="1:1" ht="12.6" x14ac:dyDescent="0.25">
      <c r="A14459"/>
    </row>
    <row r="14460" spans="1:1" ht="12.6" x14ac:dyDescent="0.25">
      <c r="A14460"/>
    </row>
    <row r="14461" spans="1:1" ht="12.6" x14ac:dyDescent="0.25">
      <c r="A14461"/>
    </row>
    <row r="14462" spans="1:1" ht="12.6" x14ac:dyDescent="0.25">
      <c r="A14462"/>
    </row>
    <row r="14463" spans="1:1" ht="12.6" x14ac:dyDescent="0.25">
      <c r="A14463"/>
    </row>
    <row r="14464" spans="1:1" ht="12.6" x14ac:dyDescent="0.25">
      <c r="A14464"/>
    </row>
    <row r="14465" spans="1:1" ht="12.6" x14ac:dyDescent="0.25">
      <c r="A14465"/>
    </row>
    <row r="14466" spans="1:1" ht="12.6" x14ac:dyDescent="0.25">
      <c r="A14466"/>
    </row>
    <row r="14467" spans="1:1" ht="12.6" x14ac:dyDescent="0.25">
      <c r="A14467"/>
    </row>
    <row r="14468" spans="1:1" ht="12.6" x14ac:dyDescent="0.25">
      <c r="A14468"/>
    </row>
    <row r="14469" spans="1:1" ht="12.6" x14ac:dyDescent="0.25">
      <c r="A14469"/>
    </row>
    <row r="14470" spans="1:1" ht="12.6" x14ac:dyDescent="0.25">
      <c r="A14470"/>
    </row>
    <row r="14471" spans="1:1" ht="12.6" x14ac:dyDescent="0.25">
      <c r="A14471"/>
    </row>
    <row r="14472" spans="1:1" ht="12.6" x14ac:dyDescent="0.25">
      <c r="A14472"/>
    </row>
    <row r="14473" spans="1:1" ht="12.6" x14ac:dyDescent="0.25">
      <c r="A14473"/>
    </row>
    <row r="14474" spans="1:1" ht="12.6" x14ac:dyDescent="0.25">
      <c r="A14474"/>
    </row>
    <row r="14475" spans="1:1" ht="12.6" x14ac:dyDescent="0.25">
      <c r="A14475"/>
    </row>
    <row r="14476" spans="1:1" ht="12.6" x14ac:dyDescent="0.25">
      <c r="A14476"/>
    </row>
    <row r="14477" spans="1:1" ht="12.6" x14ac:dyDescent="0.25">
      <c r="A14477"/>
    </row>
    <row r="14478" spans="1:1" ht="12.6" x14ac:dyDescent="0.25">
      <c r="A14478"/>
    </row>
    <row r="14479" spans="1:1" ht="12.6" x14ac:dyDescent="0.25">
      <c r="A14479"/>
    </row>
    <row r="14480" spans="1:1" ht="12.6" x14ac:dyDescent="0.25">
      <c r="A14480"/>
    </row>
    <row r="14481" spans="1:1" ht="12.6" x14ac:dyDescent="0.25">
      <c r="A14481"/>
    </row>
    <row r="14482" spans="1:1" ht="12.6" x14ac:dyDescent="0.25">
      <c r="A14482"/>
    </row>
    <row r="14483" spans="1:1" ht="12.6" x14ac:dyDescent="0.25">
      <c r="A14483"/>
    </row>
    <row r="14484" spans="1:1" ht="12.6" x14ac:dyDescent="0.25">
      <c r="A14484"/>
    </row>
    <row r="14485" spans="1:1" ht="12.6" x14ac:dyDescent="0.25">
      <c r="A14485"/>
    </row>
    <row r="14486" spans="1:1" ht="12.6" x14ac:dyDescent="0.25">
      <c r="A14486"/>
    </row>
    <row r="14487" spans="1:1" ht="12.6" x14ac:dyDescent="0.25">
      <c r="A14487"/>
    </row>
    <row r="14488" spans="1:1" ht="12.6" x14ac:dyDescent="0.25">
      <c r="A14488"/>
    </row>
    <row r="14489" spans="1:1" ht="12.6" x14ac:dyDescent="0.25">
      <c r="A14489"/>
    </row>
    <row r="14490" spans="1:1" ht="12.6" x14ac:dyDescent="0.25">
      <c r="A14490"/>
    </row>
    <row r="14491" spans="1:1" ht="12.6" x14ac:dyDescent="0.25">
      <c r="A14491"/>
    </row>
    <row r="14492" spans="1:1" ht="12.6" x14ac:dyDescent="0.25">
      <c r="A14492"/>
    </row>
    <row r="14493" spans="1:1" ht="12.6" x14ac:dyDescent="0.25">
      <c r="A14493"/>
    </row>
    <row r="14494" spans="1:1" ht="12.6" x14ac:dyDescent="0.25">
      <c r="A14494"/>
    </row>
    <row r="14495" spans="1:1" ht="12.6" x14ac:dyDescent="0.25">
      <c r="A14495"/>
    </row>
    <row r="14496" spans="1:1" ht="12.6" x14ac:dyDescent="0.25">
      <c r="A14496"/>
    </row>
    <row r="14497" spans="1:1" ht="12.6" x14ac:dyDescent="0.25">
      <c r="A14497"/>
    </row>
    <row r="14498" spans="1:1" ht="12.6" x14ac:dyDescent="0.25">
      <c r="A14498"/>
    </row>
    <row r="14499" spans="1:1" ht="12.6" x14ac:dyDescent="0.25">
      <c r="A14499"/>
    </row>
    <row r="14500" spans="1:1" ht="12.6" x14ac:dyDescent="0.25">
      <c r="A14500"/>
    </row>
    <row r="14501" spans="1:1" ht="12.6" x14ac:dyDescent="0.25">
      <c r="A14501"/>
    </row>
    <row r="14502" spans="1:1" ht="12.6" x14ac:dyDescent="0.25">
      <c r="A14502"/>
    </row>
    <row r="14503" spans="1:1" ht="12.6" x14ac:dyDescent="0.25">
      <c r="A14503"/>
    </row>
    <row r="14504" spans="1:1" ht="12.6" x14ac:dyDescent="0.25">
      <c r="A14504"/>
    </row>
    <row r="14505" spans="1:1" ht="12.6" x14ac:dyDescent="0.25">
      <c r="A14505"/>
    </row>
    <row r="14506" spans="1:1" ht="12.6" x14ac:dyDescent="0.25">
      <c r="A14506"/>
    </row>
    <row r="14507" spans="1:1" ht="12.6" x14ac:dyDescent="0.25">
      <c r="A14507"/>
    </row>
    <row r="14508" spans="1:1" ht="12.6" x14ac:dyDescent="0.25">
      <c r="A14508"/>
    </row>
    <row r="14509" spans="1:1" ht="12.6" x14ac:dyDescent="0.25">
      <c r="A14509"/>
    </row>
    <row r="14510" spans="1:1" ht="12.6" x14ac:dyDescent="0.25">
      <c r="A14510"/>
    </row>
    <row r="14511" spans="1:1" ht="12.6" x14ac:dyDescent="0.25">
      <c r="A14511"/>
    </row>
    <row r="14512" spans="1:1" ht="12.6" x14ac:dyDescent="0.25">
      <c r="A14512"/>
    </row>
    <row r="14513" spans="1:1" ht="12.6" x14ac:dyDescent="0.25">
      <c r="A14513"/>
    </row>
    <row r="14514" spans="1:1" ht="12.6" x14ac:dyDescent="0.25">
      <c r="A14514"/>
    </row>
    <row r="14515" spans="1:1" ht="12.6" x14ac:dyDescent="0.25">
      <c r="A14515"/>
    </row>
    <row r="14516" spans="1:1" ht="12.6" x14ac:dyDescent="0.25">
      <c r="A14516"/>
    </row>
    <row r="14517" spans="1:1" ht="12.6" x14ac:dyDescent="0.25">
      <c r="A14517"/>
    </row>
    <row r="14518" spans="1:1" ht="12.6" x14ac:dyDescent="0.25">
      <c r="A14518"/>
    </row>
    <row r="14519" spans="1:1" ht="12.6" x14ac:dyDescent="0.25">
      <c r="A14519"/>
    </row>
    <row r="14520" spans="1:1" ht="12.6" x14ac:dyDescent="0.25">
      <c r="A14520"/>
    </row>
    <row r="14521" spans="1:1" ht="12.6" x14ac:dyDescent="0.25">
      <c r="A14521"/>
    </row>
    <row r="14522" spans="1:1" ht="12.6" x14ac:dyDescent="0.25">
      <c r="A14522"/>
    </row>
    <row r="14523" spans="1:1" ht="12.6" x14ac:dyDescent="0.25">
      <c r="A14523"/>
    </row>
    <row r="14524" spans="1:1" ht="12.6" x14ac:dyDescent="0.25">
      <c r="A14524"/>
    </row>
    <row r="14525" spans="1:1" ht="12.6" x14ac:dyDescent="0.25">
      <c r="A14525"/>
    </row>
    <row r="14526" spans="1:1" ht="12.6" x14ac:dyDescent="0.25">
      <c r="A14526"/>
    </row>
    <row r="14527" spans="1:1" ht="12.6" x14ac:dyDescent="0.25">
      <c r="A14527"/>
    </row>
    <row r="14528" spans="1:1" ht="12.6" x14ac:dyDescent="0.25">
      <c r="A14528"/>
    </row>
    <row r="14529" spans="1:1" ht="12.6" x14ac:dyDescent="0.25">
      <c r="A14529"/>
    </row>
    <row r="14530" spans="1:1" ht="12.6" x14ac:dyDescent="0.25">
      <c r="A14530"/>
    </row>
    <row r="14531" spans="1:1" ht="12.6" x14ac:dyDescent="0.25">
      <c r="A14531"/>
    </row>
    <row r="14532" spans="1:1" ht="12.6" x14ac:dyDescent="0.25">
      <c r="A14532"/>
    </row>
    <row r="14533" spans="1:1" ht="12.6" x14ac:dyDescent="0.25">
      <c r="A14533"/>
    </row>
    <row r="14534" spans="1:1" ht="12.6" x14ac:dyDescent="0.25">
      <c r="A14534"/>
    </row>
    <row r="14535" spans="1:1" ht="12.6" x14ac:dyDescent="0.25">
      <c r="A14535"/>
    </row>
    <row r="14536" spans="1:1" ht="12.6" x14ac:dyDescent="0.25">
      <c r="A14536"/>
    </row>
    <row r="14537" spans="1:1" ht="12.6" x14ac:dyDescent="0.25">
      <c r="A14537"/>
    </row>
    <row r="14538" spans="1:1" ht="12.6" x14ac:dyDescent="0.25">
      <c r="A14538"/>
    </row>
    <row r="14539" spans="1:1" ht="12.6" x14ac:dyDescent="0.25">
      <c r="A14539"/>
    </row>
    <row r="14540" spans="1:1" ht="12.6" x14ac:dyDescent="0.25">
      <c r="A14540"/>
    </row>
    <row r="14541" spans="1:1" ht="12.6" x14ac:dyDescent="0.25">
      <c r="A14541"/>
    </row>
    <row r="14542" spans="1:1" ht="12.6" x14ac:dyDescent="0.25">
      <c r="A14542"/>
    </row>
    <row r="14543" spans="1:1" ht="12.6" x14ac:dyDescent="0.25">
      <c r="A14543"/>
    </row>
    <row r="14544" spans="1:1" ht="12.6" x14ac:dyDescent="0.25">
      <c r="A14544"/>
    </row>
    <row r="14545" spans="1:1" ht="12.6" x14ac:dyDescent="0.25">
      <c r="A14545"/>
    </row>
    <row r="14546" spans="1:1" ht="12.6" x14ac:dyDescent="0.25">
      <c r="A14546"/>
    </row>
    <row r="14547" spans="1:1" ht="12.6" x14ac:dyDescent="0.25">
      <c r="A14547"/>
    </row>
    <row r="14548" spans="1:1" ht="12.6" x14ac:dyDescent="0.25">
      <c r="A14548"/>
    </row>
    <row r="14549" spans="1:1" ht="12.6" x14ac:dyDescent="0.25">
      <c r="A14549"/>
    </row>
    <row r="14550" spans="1:1" ht="12.6" x14ac:dyDescent="0.25">
      <c r="A14550"/>
    </row>
    <row r="14551" spans="1:1" ht="12.6" x14ac:dyDescent="0.25">
      <c r="A14551"/>
    </row>
    <row r="14552" spans="1:1" ht="12.6" x14ac:dyDescent="0.25">
      <c r="A14552"/>
    </row>
    <row r="14553" spans="1:1" ht="12.6" x14ac:dyDescent="0.25">
      <c r="A14553"/>
    </row>
    <row r="14554" spans="1:1" ht="12.6" x14ac:dyDescent="0.25">
      <c r="A14554"/>
    </row>
    <row r="14555" spans="1:1" ht="12.6" x14ac:dyDescent="0.25">
      <c r="A14555"/>
    </row>
    <row r="14556" spans="1:1" ht="12.6" x14ac:dyDescent="0.25">
      <c r="A14556"/>
    </row>
    <row r="14557" spans="1:1" ht="12.6" x14ac:dyDescent="0.25">
      <c r="A14557"/>
    </row>
    <row r="14558" spans="1:1" ht="12.6" x14ac:dyDescent="0.25">
      <c r="A14558"/>
    </row>
    <row r="14559" spans="1:1" ht="12.6" x14ac:dyDescent="0.25">
      <c r="A14559"/>
    </row>
    <row r="14560" spans="1:1" ht="12.6" x14ac:dyDescent="0.25">
      <c r="A14560"/>
    </row>
    <row r="14561" spans="1:1" ht="12.6" x14ac:dyDescent="0.25">
      <c r="A14561"/>
    </row>
    <row r="14562" spans="1:1" ht="12.6" x14ac:dyDescent="0.25">
      <c r="A14562"/>
    </row>
    <row r="14563" spans="1:1" ht="12.6" x14ac:dyDescent="0.25">
      <c r="A14563"/>
    </row>
    <row r="14564" spans="1:1" ht="12.6" x14ac:dyDescent="0.25">
      <c r="A14564"/>
    </row>
    <row r="14565" spans="1:1" ht="12.6" x14ac:dyDescent="0.25">
      <c r="A14565"/>
    </row>
    <row r="14566" spans="1:1" ht="12.6" x14ac:dyDescent="0.25">
      <c r="A14566"/>
    </row>
    <row r="14567" spans="1:1" ht="12.6" x14ac:dyDescent="0.25">
      <c r="A14567"/>
    </row>
    <row r="14568" spans="1:1" ht="12.6" x14ac:dyDescent="0.25">
      <c r="A14568"/>
    </row>
    <row r="14569" spans="1:1" ht="12.6" x14ac:dyDescent="0.25">
      <c r="A14569"/>
    </row>
    <row r="14570" spans="1:1" ht="12.6" x14ac:dyDescent="0.25">
      <c r="A14570"/>
    </row>
    <row r="14571" spans="1:1" ht="12.6" x14ac:dyDescent="0.25">
      <c r="A14571"/>
    </row>
    <row r="14572" spans="1:1" ht="12.6" x14ac:dyDescent="0.25">
      <c r="A14572"/>
    </row>
    <row r="14573" spans="1:1" ht="12.6" x14ac:dyDescent="0.25">
      <c r="A14573"/>
    </row>
    <row r="14574" spans="1:1" ht="12.6" x14ac:dyDescent="0.25">
      <c r="A14574"/>
    </row>
    <row r="14575" spans="1:1" ht="12.6" x14ac:dyDescent="0.25">
      <c r="A14575"/>
    </row>
    <row r="14576" spans="1:1" ht="12.6" x14ac:dyDescent="0.25">
      <c r="A14576"/>
    </row>
    <row r="14577" spans="1:1" ht="12.6" x14ac:dyDescent="0.25">
      <c r="A14577"/>
    </row>
    <row r="14578" spans="1:1" ht="12.6" x14ac:dyDescent="0.25">
      <c r="A14578"/>
    </row>
    <row r="14579" spans="1:1" ht="12.6" x14ac:dyDescent="0.25">
      <c r="A14579"/>
    </row>
    <row r="14580" spans="1:1" ht="12.6" x14ac:dyDescent="0.25">
      <c r="A14580"/>
    </row>
    <row r="14581" spans="1:1" ht="12.6" x14ac:dyDescent="0.25">
      <c r="A14581"/>
    </row>
    <row r="14582" spans="1:1" ht="12.6" x14ac:dyDescent="0.25">
      <c r="A14582"/>
    </row>
    <row r="14583" spans="1:1" ht="12.6" x14ac:dyDescent="0.25">
      <c r="A14583"/>
    </row>
    <row r="14584" spans="1:1" ht="12.6" x14ac:dyDescent="0.25">
      <c r="A14584"/>
    </row>
    <row r="14585" spans="1:1" ht="12.6" x14ac:dyDescent="0.25">
      <c r="A14585"/>
    </row>
    <row r="14586" spans="1:1" ht="12.6" x14ac:dyDescent="0.25">
      <c r="A14586"/>
    </row>
    <row r="14587" spans="1:1" ht="12.6" x14ac:dyDescent="0.25">
      <c r="A14587"/>
    </row>
    <row r="14588" spans="1:1" ht="12.6" x14ac:dyDescent="0.25">
      <c r="A14588"/>
    </row>
    <row r="14589" spans="1:1" ht="12.6" x14ac:dyDescent="0.25">
      <c r="A14589"/>
    </row>
    <row r="14590" spans="1:1" ht="12.6" x14ac:dyDescent="0.25">
      <c r="A14590"/>
    </row>
    <row r="14591" spans="1:1" ht="12.6" x14ac:dyDescent="0.25">
      <c r="A14591"/>
    </row>
    <row r="14592" spans="1:1" ht="12.6" x14ac:dyDescent="0.25">
      <c r="A14592"/>
    </row>
    <row r="14593" spans="1:1" ht="12.6" x14ac:dyDescent="0.25">
      <c r="A14593"/>
    </row>
    <row r="14594" spans="1:1" ht="12.6" x14ac:dyDescent="0.25">
      <c r="A14594"/>
    </row>
    <row r="14595" spans="1:1" ht="12.6" x14ac:dyDescent="0.25">
      <c r="A14595"/>
    </row>
    <row r="14596" spans="1:1" ht="12.6" x14ac:dyDescent="0.25">
      <c r="A14596"/>
    </row>
    <row r="14597" spans="1:1" ht="12.6" x14ac:dyDescent="0.25">
      <c r="A14597"/>
    </row>
    <row r="14598" spans="1:1" ht="12.6" x14ac:dyDescent="0.25">
      <c r="A14598"/>
    </row>
    <row r="14599" spans="1:1" ht="12.6" x14ac:dyDescent="0.25">
      <c r="A14599"/>
    </row>
    <row r="14600" spans="1:1" ht="12.6" x14ac:dyDescent="0.25">
      <c r="A14600"/>
    </row>
    <row r="14601" spans="1:1" ht="12.6" x14ac:dyDescent="0.25">
      <c r="A14601"/>
    </row>
    <row r="14602" spans="1:1" ht="12.6" x14ac:dyDescent="0.25">
      <c r="A14602"/>
    </row>
    <row r="14603" spans="1:1" ht="12.6" x14ac:dyDescent="0.25">
      <c r="A14603"/>
    </row>
    <row r="14604" spans="1:1" ht="12.6" x14ac:dyDescent="0.25">
      <c r="A14604"/>
    </row>
    <row r="14605" spans="1:1" ht="12.6" x14ac:dyDescent="0.25">
      <c r="A14605"/>
    </row>
    <row r="14606" spans="1:1" ht="12.6" x14ac:dyDescent="0.25">
      <c r="A14606"/>
    </row>
    <row r="14607" spans="1:1" ht="12.6" x14ac:dyDescent="0.25">
      <c r="A14607"/>
    </row>
    <row r="14608" spans="1:1" ht="12.6" x14ac:dyDescent="0.25">
      <c r="A14608"/>
    </row>
    <row r="14609" spans="1:1" ht="12.6" x14ac:dyDescent="0.25">
      <c r="A14609"/>
    </row>
    <row r="14610" spans="1:1" ht="12.6" x14ac:dyDescent="0.25">
      <c r="A14610"/>
    </row>
    <row r="14611" spans="1:1" ht="12.6" x14ac:dyDescent="0.25">
      <c r="A14611"/>
    </row>
    <row r="14612" spans="1:1" ht="12.6" x14ac:dyDescent="0.25">
      <c r="A14612"/>
    </row>
    <row r="14613" spans="1:1" ht="12.6" x14ac:dyDescent="0.25">
      <c r="A14613"/>
    </row>
    <row r="14614" spans="1:1" ht="12.6" x14ac:dyDescent="0.25">
      <c r="A14614"/>
    </row>
    <row r="14615" spans="1:1" ht="12.6" x14ac:dyDescent="0.25">
      <c r="A14615"/>
    </row>
    <row r="14616" spans="1:1" ht="12.6" x14ac:dyDescent="0.25">
      <c r="A14616"/>
    </row>
    <row r="14617" spans="1:1" ht="12.6" x14ac:dyDescent="0.25">
      <c r="A14617"/>
    </row>
    <row r="14618" spans="1:1" ht="12.6" x14ac:dyDescent="0.25">
      <c r="A14618"/>
    </row>
    <row r="14619" spans="1:1" ht="12.6" x14ac:dyDescent="0.25">
      <c r="A14619"/>
    </row>
    <row r="14620" spans="1:1" ht="12.6" x14ac:dyDescent="0.25">
      <c r="A14620"/>
    </row>
    <row r="14621" spans="1:1" ht="12.6" x14ac:dyDescent="0.25">
      <c r="A14621"/>
    </row>
    <row r="14622" spans="1:1" ht="12.6" x14ac:dyDescent="0.25">
      <c r="A14622"/>
    </row>
    <row r="14623" spans="1:1" ht="12.6" x14ac:dyDescent="0.25">
      <c r="A14623"/>
    </row>
    <row r="14624" spans="1:1" ht="12.6" x14ac:dyDescent="0.25">
      <c r="A14624"/>
    </row>
    <row r="14625" spans="1:1" ht="12.6" x14ac:dyDescent="0.25">
      <c r="A14625"/>
    </row>
    <row r="14626" spans="1:1" ht="12.6" x14ac:dyDescent="0.25">
      <c r="A14626"/>
    </row>
    <row r="14627" spans="1:1" ht="12.6" x14ac:dyDescent="0.25">
      <c r="A14627"/>
    </row>
    <row r="14628" spans="1:1" ht="12.6" x14ac:dyDescent="0.25">
      <c r="A14628"/>
    </row>
    <row r="14629" spans="1:1" ht="12.6" x14ac:dyDescent="0.25">
      <c r="A14629"/>
    </row>
    <row r="14630" spans="1:1" ht="12.6" x14ac:dyDescent="0.25">
      <c r="A14630"/>
    </row>
    <row r="14631" spans="1:1" ht="12.6" x14ac:dyDescent="0.25">
      <c r="A14631"/>
    </row>
    <row r="14632" spans="1:1" ht="12.6" x14ac:dyDescent="0.25">
      <c r="A14632"/>
    </row>
    <row r="14633" spans="1:1" ht="12.6" x14ac:dyDescent="0.25">
      <c r="A14633"/>
    </row>
    <row r="14634" spans="1:1" ht="12.6" x14ac:dyDescent="0.25">
      <c r="A14634"/>
    </row>
    <row r="14635" spans="1:1" ht="12.6" x14ac:dyDescent="0.25">
      <c r="A14635"/>
    </row>
    <row r="14636" spans="1:1" ht="12.6" x14ac:dyDescent="0.25">
      <c r="A14636"/>
    </row>
    <row r="14637" spans="1:1" ht="12.6" x14ac:dyDescent="0.25">
      <c r="A14637"/>
    </row>
    <row r="14638" spans="1:1" ht="12.6" x14ac:dyDescent="0.25">
      <c r="A14638"/>
    </row>
    <row r="14639" spans="1:1" ht="12.6" x14ac:dyDescent="0.25">
      <c r="A14639"/>
    </row>
    <row r="14640" spans="1:1" ht="12.6" x14ac:dyDescent="0.25">
      <c r="A14640"/>
    </row>
    <row r="14641" spans="1:1" ht="12.6" x14ac:dyDescent="0.25">
      <c r="A14641"/>
    </row>
    <row r="14642" spans="1:1" ht="12.6" x14ac:dyDescent="0.25">
      <c r="A14642"/>
    </row>
    <row r="14643" spans="1:1" ht="12.6" x14ac:dyDescent="0.25">
      <c r="A14643"/>
    </row>
    <row r="14644" spans="1:1" ht="12.6" x14ac:dyDescent="0.25">
      <c r="A14644"/>
    </row>
    <row r="14645" spans="1:1" ht="12.6" x14ac:dyDescent="0.25">
      <c r="A14645"/>
    </row>
    <row r="14646" spans="1:1" ht="12.6" x14ac:dyDescent="0.25">
      <c r="A14646"/>
    </row>
    <row r="14647" spans="1:1" ht="12.6" x14ac:dyDescent="0.25">
      <c r="A14647"/>
    </row>
    <row r="14648" spans="1:1" ht="12.6" x14ac:dyDescent="0.25">
      <c r="A14648"/>
    </row>
    <row r="14649" spans="1:1" ht="12.6" x14ac:dyDescent="0.25">
      <c r="A14649"/>
    </row>
    <row r="14650" spans="1:1" ht="12.6" x14ac:dyDescent="0.25">
      <c r="A14650"/>
    </row>
    <row r="14651" spans="1:1" ht="12.6" x14ac:dyDescent="0.25">
      <c r="A14651"/>
    </row>
    <row r="14652" spans="1:1" ht="12.6" x14ac:dyDescent="0.25">
      <c r="A14652"/>
    </row>
    <row r="14653" spans="1:1" ht="12.6" x14ac:dyDescent="0.25">
      <c r="A14653"/>
    </row>
    <row r="14654" spans="1:1" ht="12.6" x14ac:dyDescent="0.25">
      <c r="A14654"/>
    </row>
    <row r="14655" spans="1:1" ht="12.6" x14ac:dyDescent="0.25">
      <c r="A14655"/>
    </row>
    <row r="14656" spans="1:1" ht="12.6" x14ac:dyDescent="0.25">
      <c r="A14656"/>
    </row>
    <row r="14657" spans="1:1" ht="12.6" x14ac:dyDescent="0.25">
      <c r="A14657"/>
    </row>
    <row r="14658" spans="1:1" ht="12.6" x14ac:dyDescent="0.25">
      <c r="A14658"/>
    </row>
    <row r="14659" spans="1:1" ht="12.6" x14ac:dyDescent="0.25">
      <c r="A14659"/>
    </row>
    <row r="14660" spans="1:1" ht="12.6" x14ac:dyDescent="0.25">
      <c r="A14660"/>
    </row>
    <row r="14661" spans="1:1" ht="12.6" x14ac:dyDescent="0.25">
      <c r="A14661"/>
    </row>
    <row r="14662" spans="1:1" ht="12.6" x14ac:dyDescent="0.25">
      <c r="A14662"/>
    </row>
    <row r="14663" spans="1:1" ht="12.6" x14ac:dyDescent="0.25">
      <c r="A14663"/>
    </row>
    <row r="14664" spans="1:1" ht="12.6" x14ac:dyDescent="0.25">
      <c r="A14664"/>
    </row>
    <row r="14665" spans="1:1" ht="12.6" x14ac:dyDescent="0.25">
      <c r="A14665"/>
    </row>
    <row r="14666" spans="1:1" ht="12.6" x14ac:dyDescent="0.25">
      <c r="A14666"/>
    </row>
    <row r="14667" spans="1:1" ht="12.6" x14ac:dyDescent="0.25">
      <c r="A14667"/>
    </row>
    <row r="14668" spans="1:1" ht="12.6" x14ac:dyDescent="0.25">
      <c r="A14668"/>
    </row>
    <row r="14669" spans="1:1" ht="12.6" x14ac:dyDescent="0.25">
      <c r="A14669"/>
    </row>
    <row r="14670" spans="1:1" ht="12.6" x14ac:dyDescent="0.25">
      <c r="A14670"/>
    </row>
    <row r="14671" spans="1:1" ht="12.6" x14ac:dyDescent="0.25">
      <c r="A14671"/>
    </row>
    <row r="14672" spans="1:1" ht="12.6" x14ac:dyDescent="0.25">
      <c r="A14672"/>
    </row>
    <row r="14673" spans="1:1" ht="12.6" x14ac:dyDescent="0.25">
      <c r="A14673"/>
    </row>
    <row r="14674" spans="1:1" ht="12.6" x14ac:dyDescent="0.25">
      <c r="A14674"/>
    </row>
    <row r="14675" spans="1:1" ht="12.6" x14ac:dyDescent="0.25">
      <c r="A14675"/>
    </row>
    <row r="14676" spans="1:1" ht="12.6" x14ac:dyDescent="0.25">
      <c r="A14676"/>
    </row>
    <row r="14677" spans="1:1" ht="12.6" x14ac:dyDescent="0.25">
      <c r="A14677"/>
    </row>
    <row r="14678" spans="1:1" ht="12.6" x14ac:dyDescent="0.25">
      <c r="A14678"/>
    </row>
    <row r="14679" spans="1:1" ht="12.6" x14ac:dyDescent="0.25">
      <c r="A14679"/>
    </row>
    <row r="14680" spans="1:1" ht="12.6" x14ac:dyDescent="0.25">
      <c r="A14680"/>
    </row>
    <row r="14681" spans="1:1" ht="12.6" x14ac:dyDescent="0.25">
      <c r="A14681"/>
    </row>
    <row r="14682" spans="1:1" ht="12.6" x14ac:dyDescent="0.25">
      <c r="A14682"/>
    </row>
    <row r="14683" spans="1:1" ht="12.6" x14ac:dyDescent="0.25">
      <c r="A14683"/>
    </row>
    <row r="14684" spans="1:1" ht="12.6" x14ac:dyDescent="0.25">
      <c r="A14684"/>
    </row>
    <row r="14685" spans="1:1" ht="12.6" x14ac:dyDescent="0.25">
      <c r="A14685"/>
    </row>
    <row r="14686" spans="1:1" ht="12.6" x14ac:dyDescent="0.25">
      <c r="A14686"/>
    </row>
    <row r="14687" spans="1:1" ht="12.6" x14ac:dyDescent="0.25">
      <c r="A14687"/>
    </row>
    <row r="14688" spans="1:1" ht="12.6" x14ac:dyDescent="0.25">
      <c r="A14688"/>
    </row>
    <row r="14689" spans="1:1" ht="12.6" x14ac:dyDescent="0.25">
      <c r="A14689"/>
    </row>
    <row r="14690" spans="1:1" ht="12.6" x14ac:dyDescent="0.25">
      <c r="A14690"/>
    </row>
    <row r="14691" spans="1:1" ht="12.6" x14ac:dyDescent="0.25">
      <c r="A14691"/>
    </row>
    <row r="14692" spans="1:1" ht="12.6" x14ac:dyDescent="0.25">
      <c r="A14692"/>
    </row>
    <row r="14693" spans="1:1" ht="12.6" x14ac:dyDescent="0.25">
      <c r="A14693"/>
    </row>
    <row r="14694" spans="1:1" ht="12.6" x14ac:dyDescent="0.25">
      <c r="A14694"/>
    </row>
    <row r="14695" spans="1:1" ht="12.6" x14ac:dyDescent="0.25">
      <c r="A14695"/>
    </row>
    <row r="14696" spans="1:1" ht="12.6" x14ac:dyDescent="0.25">
      <c r="A14696"/>
    </row>
    <row r="14697" spans="1:1" ht="12.6" x14ac:dyDescent="0.25">
      <c r="A14697"/>
    </row>
    <row r="14698" spans="1:1" ht="12.6" x14ac:dyDescent="0.25">
      <c r="A14698"/>
    </row>
    <row r="14699" spans="1:1" ht="12.6" x14ac:dyDescent="0.25">
      <c r="A14699"/>
    </row>
    <row r="14700" spans="1:1" ht="12.6" x14ac:dyDescent="0.25">
      <c r="A14700"/>
    </row>
    <row r="14701" spans="1:1" ht="12.6" x14ac:dyDescent="0.25">
      <c r="A14701"/>
    </row>
    <row r="14702" spans="1:1" ht="12.6" x14ac:dyDescent="0.25">
      <c r="A14702"/>
    </row>
    <row r="14703" spans="1:1" ht="12.6" x14ac:dyDescent="0.25">
      <c r="A14703"/>
    </row>
    <row r="14704" spans="1:1" ht="12.6" x14ac:dyDescent="0.25">
      <c r="A14704"/>
    </row>
    <row r="14705" spans="1:1" ht="12.6" x14ac:dyDescent="0.25">
      <c r="A14705"/>
    </row>
    <row r="14706" spans="1:1" ht="12.6" x14ac:dyDescent="0.25">
      <c r="A14706"/>
    </row>
    <row r="14707" spans="1:1" ht="12.6" x14ac:dyDescent="0.25">
      <c r="A14707"/>
    </row>
    <row r="14708" spans="1:1" ht="12.6" x14ac:dyDescent="0.25">
      <c r="A14708"/>
    </row>
    <row r="14709" spans="1:1" ht="12.6" x14ac:dyDescent="0.25">
      <c r="A14709"/>
    </row>
    <row r="14710" spans="1:1" ht="12.6" x14ac:dyDescent="0.25">
      <c r="A14710"/>
    </row>
    <row r="14711" spans="1:1" ht="12.6" x14ac:dyDescent="0.25">
      <c r="A14711"/>
    </row>
    <row r="14712" spans="1:1" ht="12.6" x14ac:dyDescent="0.25">
      <c r="A14712"/>
    </row>
    <row r="14713" spans="1:1" ht="12.6" x14ac:dyDescent="0.25">
      <c r="A14713"/>
    </row>
    <row r="14714" spans="1:1" ht="12.6" x14ac:dyDescent="0.25">
      <c r="A14714"/>
    </row>
    <row r="14715" spans="1:1" ht="12.6" x14ac:dyDescent="0.25">
      <c r="A14715"/>
    </row>
    <row r="14716" spans="1:1" ht="12.6" x14ac:dyDescent="0.25">
      <c r="A14716"/>
    </row>
    <row r="14717" spans="1:1" ht="12.6" x14ac:dyDescent="0.25">
      <c r="A14717"/>
    </row>
    <row r="14718" spans="1:1" ht="12.6" x14ac:dyDescent="0.25">
      <c r="A14718"/>
    </row>
    <row r="14719" spans="1:1" ht="12.6" x14ac:dyDescent="0.25">
      <c r="A14719"/>
    </row>
    <row r="14720" spans="1:1" ht="12.6" x14ac:dyDescent="0.25">
      <c r="A14720"/>
    </row>
    <row r="14721" spans="1:1" ht="12.6" x14ac:dyDescent="0.25">
      <c r="A14721"/>
    </row>
    <row r="14722" spans="1:1" ht="12.6" x14ac:dyDescent="0.25">
      <c r="A14722"/>
    </row>
    <row r="14723" spans="1:1" ht="12.6" x14ac:dyDescent="0.25">
      <c r="A14723"/>
    </row>
    <row r="14724" spans="1:1" ht="12.6" x14ac:dyDescent="0.25">
      <c r="A14724"/>
    </row>
    <row r="14725" spans="1:1" ht="12.6" x14ac:dyDescent="0.25">
      <c r="A14725"/>
    </row>
    <row r="14726" spans="1:1" ht="12.6" x14ac:dyDescent="0.25">
      <c r="A14726"/>
    </row>
    <row r="14727" spans="1:1" ht="12.6" x14ac:dyDescent="0.25">
      <c r="A14727"/>
    </row>
    <row r="14728" spans="1:1" ht="12.6" x14ac:dyDescent="0.25">
      <c r="A14728"/>
    </row>
    <row r="14729" spans="1:1" ht="12.6" x14ac:dyDescent="0.25">
      <c r="A14729"/>
    </row>
    <row r="14730" spans="1:1" ht="12.6" x14ac:dyDescent="0.25">
      <c r="A14730"/>
    </row>
    <row r="14731" spans="1:1" ht="12.6" x14ac:dyDescent="0.25">
      <c r="A14731"/>
    </row>
    <row r="14732" spans="1:1" ht="12.6" x14ac:dyDescent="0.25">
      <c r="A14732"/>
    </row>
    <row r="14733" spans="1:1" ht="12.6" x14ac:dyDescent="0.25">
      <c r="A14733"/>
    </row>
    <row r="14734" spans="1:1" ht="12.6" x14ac:dyDescent="0.25">
      <c r="A14734"/>
    </row>
    <row r="14735" spans="1:1" ht="12.6" x14ac:dyDescent="0.25">
      <c r="A14735"/>
    </row>
    <row r="14736" spans="1:1" ht="12.6" x14ac:dyDescent="0.25">
      <c r="A14736"/>
    </row>
    <row r="14737" spans="1:1" ht="12.6" x14ac:dyDescent="0.25">
      <c r="A14737"/>
    </row>
    <row r="14738" spans="1:1" ht="12.6" x14ac:dyDescent="0.25">
      <c r="A14738"/>
    </row>
    <row r="14739" spans="1:1" ht="12.6" x14ac:dyDescent="0.25">
      <c r="A14739"/>
    </row>
    <row r="14740" spans="1:1" ht="12.6" x14ac:dyDescent="0.25">
      <c r="A14740"/>
    </row>
    <row r="14741" spans="1:1" ht="12.6" x14ac:dyDescent="0.25">
      <c r="A14741"/>
    </row>
    <row r="14742" spans="1:1" ht="12.6" x14ac:dyDescent="0.25">
      <c r="A14742"/>
    </row>
    <row r="14743" spans="1:1" ht="12.6" x14ac:dyDescent="0.25">
      <c r="A14743"/>
    </row>
    <row r="14744" spans="1:1" ht="12.6" x14ac:dyDescent="0.25">
      <c r="A14744"/>
    </row>
    <row r="14745" spans="1:1" ht="12.6" x14ac:dyDescent="0.25">
      <c r="A14745"/>
    </row>
    <row r="14746" spans="1:1" ht="12.6" x14ac:dyDescent="0.25">
      <c r="A14746"/>
    </row>
    <row r="14747" spans="1:1" ht="12.6" x14ac:dyDescent="0.25">
      <c r="A14747"/>
    </row>
    <row r="14748" spans="1:1" ht="12.6" x14ac:dyDescent="0.25">
      <c r="A14748"/>
    </row>
    <row r="14749" spans="1:1" ht="12.6" x14ac:dyDescent="0.25">
      <c r="A14749"/>
    </row>
    <row r="14750" spans="1:1" ht="12.6" x14ac:dyDescent="0.25">
      <c r="A14750"/>
    </row>
    <row r="14751" spans="1:1" ht="12.6" x14ac:dyDescent="0.25">
      <c r="A14751"/>
    </row>
    <row r="14752" spans="1:1" ht="12.6" x14ac:dyDescent="0.25">
      <c r="A14752"/>
    </row>
    <row r="14753" spans="1:1" ht="12.6" x14ac:dyDescent="0.25">
      <c r="A14753"/>
    </row>
    <row r="14754" spans="1:1" ht="12.6" x14ac:dyDescent="0.25">
      <c r="A14754"/>
    </row>
    <row r="14755" spans="1:1" ht="12.6" x14ac:dyDescent="0.25">
      <c r="A14755"/>
    </row>
    <row r="14756" spans="1:1" ht="12.6" x14ac:dyDescent="0.25">
      <c r="A14756"/>
    </row>
    <row r="14757" spans="1:1" ht="12.6" x14ac:dyDescent="0.25">
      <c r="A14757"/>
    </row>
    <row r="14758" spans="1:1" ht="12.6" x14ac:dyDescent="0.25">
      <c r="A14758"/>
    </row>
    <row r="14759" spans="1:1" ht="12.6" x14ac:dyDescent="0.25">
      <c r="A14759"/>
    </row>
    <row r="14760" spans="1:1" ht="12.6" x14ac:dyDescent="0.25">
      <c r="A14760"/>
    </row>
    <row r="14761" spans="1:1" ht="12.6" x14ac:dyDescent="0.25">
      <c r="A14761"/>
    </row>
    <row r="14762" spans="1:1" ht="12.6" x14ac:dyDescent="0.25">
      <c r="A14762"/>
    </row>
    <row r="14763" spans="1:1" ht="12.6" x14ac:dyDescent="0.25">
      <c r="A14763"/>
    </row>
    <row r="14764" spans="1:1" ht="12.6" x14ac:dyDescent="0.25">
      <c r="A14764"/>
    </row>
    <row r="14765" spans="1:1" ht="12.6" x14ac:dyDescent="0.25">
      <c r="A14765"/>
    </row>
    <row r="14766" spans="1:1" ht="12.6" x14ac:dyDescent="0.25">
      <c r="A14766"/>
    </row>
    <row r="14767" spans="1:1" ht="12.6" x14ac:dyDescent="0.25">
      <c r="A14767"/>
    </row>
    <row r="14768" spans="1:1" ht="12.6" x14ac:dyDescent="0.25">
      <c r="A14768"/>
    </row>
    <row r="14769" spans="1:1" ht="12.6" x14ac:dyDescent="0.25">
      <c r="A14769"/>
    </row>
    <row r="14770" spans="1:1" ht="12.6" x14ac:dyDescent="0.25">
      <c r="A14770"/>
    </row>
    <row r="14771" spans="1:1" ht="12.6" x14ac:dyDescent="0.25">
      <c r="A14771"/>
    </row>
    <row r="14772" spans="1:1" ht="12.6" x14ac:dyDescent="0.25">
      <c r="A14772"/>
    </row>
    <row r="14773" spans="1:1" ht="12.6" x14ac:dyDescent="0.25">
      <c r="A14773"/>
    </row>
    <row r="14774" spans="1:1" ht="12.6" x14ac:dyDescent="0.25">
      <c r="A14774"/>
    </row>
    <row r="14775" spans="1:1" ht="12.6" x14ac:dyDescent="0.25">
      <c r="A14775"/>
    </row>
    <row r="14776" spans="1:1" ht="12.6" x14ac:dyDescent="0.25">
      <c r="A14776"/>
    </row>
    <row r="14777" spans="1:1" ht="12.6" x14ac:dyDescent="0.25">
      <c r="A14777"/>
    </row>
    <row r="14778" spans="1:1" ht="12.6" x14ac:dyDescent="0.25">
      <c r="A14778"/>
    </row>
    <row r="14779" spans="1:1" ht="12.6" x14ac:dyDescent="0.25">
      <c r="A14779"/>
    </row>
    <row r="14780" spans="1:1" ht="12.6" x14ac:dyDescent="0.25">
      <c r="A14780"/>
    </row>
    <row r="14781" spans="1:1" ht="12.6" x14ac:dyDescent="0.25">
      <c r="A14781"/>
    </row>
    <row r="14782" spans="1:1" ht="12.6" x14ac:dyDescent="0.25">
      <c r="A14782"/>
    </row>
    <row r="14783" spans="1:1" ht="12.6" x14ac:dyDescent="0.25">
      <c r="A14783"/>
    </row>
    <row r="14784" spans="1:1" ht="12.6" x14ac:dyDescent="0.25">
      <c r="A14784"/>
    </row>
    <row r="14785" spans="1:1" ht="12.6" x14ac:dyDescent="0.25">
      <c r="A14785"/>
    </row>
    <row r="14786" spans="1:1" ht="12.6" x14ac:dyDescent="0.25">
      <c r="A14786"/>
    </row>
    <row r="14787" spans="1:1" ht="12.6" x14ac:dyDescent="0.25">
      <c r="A14787"/>
    </row>
    <row r="14788" spans="1:1" ht="12.6" x14ac:dyDescent="0.25">
      <c r="A14788"/>
    </row>
    <row r="14789" spans="1:1" ht="12.6" x14ac:dyDescent="0.25">
      <c r="A14789"/>
    </row>
    <row r="14790" spans="1:1" ht="12.6" x14ac:dyDescent="0.25">
      <c r="A14790"/>
    </row>
    <row r="14791" spans="1:1" ht="12.6" x14ac:dyDescent="0.25">
      <c r="A14791"/>
    </row>
    <row r="14792" spans="1:1" ht="12.6" x14ac:dyDescent="0.25">
      <c r="A14792"/>
    </row>
    <row r="14793" spans="1:1" ht="12.6" x14ac:dyDescent="0.25">
      <c r="A14793"/>
    </row>
    <row r="14794" spans="1:1" ht="12.6" x14ac:dyDescent="0.25">
      <c r="A14794"/>
    </row>
    <row r="14795" spans="1:1" ht="12.6" x14ac:dyDescent="0.25">
      <c r="A14795"/>
    </row>
    <row r="14796" spans="1:1" ht="12.6" x14ac:dyDescent="0.25">
      <c r="A14796"/>
    </row>
    <row r="14797" spans="1:1" ht="12.6" x14ac:dyDescent="0.25">
      <c r="A14797"/>
    </row>
    <row r="14798" spans="1:1" ht="12.6" x14ac:dyDescent="0.25">
      <c r="A14798"/>
    </row>
    <row r="14799" spans="1:1" ht="12.6" x14ac:dyDescent="0.25">
      <c r="A14799"/>
    </row>
    <row r="14800" spans="1:1" ht="12.6" x14ac:dyDescent="0.25">
      <c r="A14800"/>
    </row>
    <row r="14801" spans="1:1" ht="12.6" x14ac:dyDescent="0.25">
      <c r="A14801"/>
    </row>
    <row r="14802" spans="1:1" ht="12.6" x14ac:dyDescent="0.25">
      <c r="A14802"/>
    </row>
    <row r="14803" spans="1:1" ht="12.6" x14ac:dyDescent="0.25">
      <c r="A14803"/>
    </row>
    <row r="14804" spans="1:1" ht="12.6" x14ac:dyDescent="0.25">
      <c r="A14804"/>
    </row>
    <row r="14805" spans="1:1" ht="12.6" x14ac:dyDescent="0.25">
      <c r="A14805"/>
    </row>
    <row r="14806" spans="1:1" ht="12.6" x14ac:dyDescent="0.25">
      <c r="A14806"/>
    </row>
    <row r="14807" spans="1:1" ht="12.6" x14ac:dyDescent="0.25">
      <c r="A14807"/>
    </row>
    <row r="14808" spans="1:1" ht="12.6" x14ac:dyDescent="0.25">
      <c r="A14808"/>
    </row>
    <row r="14809" spans="1:1" ht="12.6" x14ac:dyDescent="0.25">
      <c r="A14809"/>
    </row>
    <row r="14810" spans="1:1" ht="12.6" x14ac:dyDescent="0.25">
      <c r="A14810"/>
    </row>
    <row r="14811" spans="1:1" ht="12.6" x14ac:dyDescent="0.25">
      <c r="A14811"/>
    </row>
    <row r="14812" spans="1:1" ht="12.6" x14ac:dyDescent="0.25">
      <c r="A14812"/>
    </row>
    <row r="14813" spans="1:1" ht="12.6" x14ac:dyDescent="0.25">
      <c r="A14813"/>
    </row>
    <row r="14814" spans="1:1" ht="12.6" x14ac:dyDescent="0.25">
      <c r="A14814"/>
    </row>
    <row r="14815" spans="1:1" ht="12.6" x14ac:dyDescent="0.25">
      <c r="A14815"/>
    </row>
    <row r="14816" spans="1:1" ht="12.6" x14ac:dyDescent="0.25">
      <c r="A14816"/>
    </row>
    <row r="14817" spans="1:1" ht="12.6" x14ac:dyDescent="0.25">
      <c r="A14817"/>
    </row>
    <row r="14818" spans="1:1" ht="12.6" x14ac:dyDescent="0.25">
      <c r="A14818"/>
    </row>
    <row r="14819" spans="1:1" ht="12.6" x14ac:dyDescent="0.25">
      <c r="A14819"/>
    </row>
    <row r="14820" spans="1:1" ht="12.6" x14ac:dyDescent="0.25">
      <c r="A14820"/>
    </row>
    <row r="14821" spans="1:1" ht="12.6" x14ac:dyDescent="0.25">
      <c r="A14821"/>
    </row>
    <row r="14822" spans="1:1" ht="12.6" x14ac:dyDescent="0.25">
      <c r="A14822"/>
    </row>
    <row r="14823" spans="1:1" ht="12.6" x14ac:dyDescent="0.25">
      <c r="A14823"/>
    </row>
    <row r="14824" spans="1:1" ht="12.6" x14ac:dyDescent="0.25">
      <c r="A14824"/>
    </row>
    <row r="14825" spans="1:1" ht="12.6" x14ac:dyDescent="0.25">
      <c r="A14825"/>
    </row>
    <row r="14826" spans="1:1" ht="12.6" x14ac:dyDescent="0.25">
      <c r="A14826"/>
    </row>
    <row r="14827" spans="1:1" ht="12.6" x14ac:dyDescent="0.25">
      <c r="A14827"/>
    </row>
    <row r="14828" spans="1:1" ht="12.6" x14ac:dyDescent="0.25">
      <c r="A14828"/>
    </row>
    <row r="14829" spans="1:1" ht="12.6" x14ac:dyDescent="0.25">
      <c r="A14829"/>
    </row>
    <row r="14830" spans="1:1" ht="12.6" x14ac:dyDescent="0.25">
      <c r="A14830"/>
    </row>
    <row r="14831" spans="1:1" ht="12.6" x14ac:dyDescent="0.25">
      <c r="A14831"/>
    </row>
    <row r="14832" spans="1:1" ht="12.6" x14ac:dyDescent="0.25">
      <c r="A14832"/>
    </row>
    <row r="14833" spans="1:1" ht="12.6" x14ac:dyDescent="0.25">
      <c r="A14833"/>
    </row>
    <row r="14834" spans="1:1" ht="12.6" x14ac:dyDescent="0.25">
      <c r="A14834"/>
    </row>
    <row r="14835" spans="1:1" ht="12.6" x14ac:dyDescent="0.25">
      <c r="A14835"/>
    </row>
    <row r="14836" spans="1:1" ht="12.6" x14ac:dyDescent="0.25">
      <c r="A14836"/>
    </row>
    <row r="14837" spans="1:1" ht="12.6" x14ac:dyDescent="0.25">
      <c r="A14837"/>
    </row>
    <row r="14838" spans="1:1" ht="12.6" x14ac:dyDescent="0.25">
      <c r="A14838"/>
    </row>
    <row r="14839" spans="1:1" ht="12.6" x14ac:dyDescent="0.25">
      <c r="A14839"/>
    </row>
    <row r="14840" spans="1:1" ht="12.6" x14ac:dyDescent="0.25">
      <c r="A14840"/>
    </row>
    <row r="14841" spans="1:1" ht="12.6" x14ac:dyDescent="0.25">
      <c r="A14841"/>
    </row>
    <row r="14842" spans="1:1" ht="12.6" x14ac:dyDescent="0.25">
      <c r="A14842"/>
    </row>
    <row r="14843" spans="1:1" ht="12.6" x14ac:dyDescent="0.25">
      <c r="A14843"/>
    </row>
    <row r="14844" spans="1:1" ht="12.6" x14ac:dyDescent="0.25">
      <c r="A14844"/>
    </row>
    <row r="14845" spans="1:1" ht="12.6" x14ac:dyDescent="0.25">
      <c r="A14845"/>
    </row>
    <row r="14846" spans="1:1" ht="12.6" x14ac:dyDescent="0.25">
      <c r="A14846"/>
    </row>
    <row r="14847" spans="1:1" ht="12.6" x14ac:dyDescent="0.25">
      <c r="A14847"/>
    </row>
    <row r="14848" spans="1:1" ht="12.6" x14ac:dyDescent="0.25">
      <c r="A14848"/>
    </row>
    <row r="14849" spans="1:1" ht="12.6" x14ac:dyDescent="0.25">
      <c r="A14849"/>
    </row>
    <row r="14850" spans="1:1" ht="12.6" x14ac:dyDescent="0.25">
      <c r="A14850"/>
    </row>
    <row r="14851" spans="1:1" ht="12.6" x14ac:dyDescent="0.25">
      <c r="A14851"/>
    </row>
    <row r="14852" spans="1:1" ht="12.6" x14ac:dyDescent="0.25">
      <c r="A14852"/>
    </row>
    <row r="14853" spans="1:1" ht="12.6" x14ac:dyDescent="0.25">
      <c r="A14853"/>
    </row>
    <row r="14854" spans="1:1" ht="12.6" x14ac:dyDescent="0.25">
      <c r="A14854"/>
    </row>
    <row r="14855" spans="1:1" ht="12.6" x14ac:dyDescent="0.25">
      <c r="A14855"/>
    </row>
    <row r="14856" spans="1:1" ht="12.6" x14ac:dyDescent="0.25">
      <c r="A14856"/>
    </row>
    <row r="14857" spans="1:1" ht="12.6" x14ac:dyDescent="0.25">
      <c r="A14857"/>
    </row>
    <row r="14858" spans="1:1" ht="12.6" x14ac:dyDescent="0.25">
      <c r="A14858"/>
    </row>
    <row r="14859" spans="1:1" ht="12.6" x14ac:dyDescent="0.25">
      <c r="A14859"/>
    </row>
    <row r="14860" spans="1:1" ht="12.6" x14ac:dyDescent="0.25">
      <c r="A14860"/>
    </row>
    <row r="14861" spans="1:1" ht="12.6" x14ac:dyDescent="0.25">
      <c r="A14861"/>
    </row>
    <row r="14862" spans="1:1" ht="12.6" x14ac:dyDescent="0.25">
      <c r="A14862"/>
    </row>
    <row r="14863" spans="1:1" ht="12.6" x14ac:dyDescent="0.25">
      <c r="A14863"/>
    </row>
    <row r="14864" spans="1:1" ht="12.6" x14ac:dyDescent="0.25">
      <c r="A14864"/>
    </row>
    <row r="14865" spans="1:1" ht="12.6" x14ac:dyDescent="0.25">
      <c r="A14865"/>
    </row>
    <row r="14866" spans="1:1" ht="12.6" x14ac:dyDescent="0.25">
      <c r="A14866"/>
    </row>
    <row r="14867" spans="1:1" ht="12.6" x14ac:dyDescent="0.25">
      <c r="A14867"/>
    </row>
    <row r="14868" spans="1:1" ht="12.6" x14ac:dyDescent="0.25">
      <c r="A14868"/>
    </row>
    <row r="14869" spans="1:1" ht="12.6" x14ac:dyDescent="0.25">
      <c r="A14869"/>
    </row>
    <row r="14870" spans="1:1" ht="12.6" x14ac:dyDescent="0.25">
      <c r="A14870"/>
    </row>
    <row r="14871" spans="1:1" ht="12.6" x14ac:dyDescent="0.25">
      <c r="A14871"/>
    </row>
    <row r="14872" spans="1:1" ht="12.6" x14ac:dyDescent="0.25">
      <c r="A14872"/>
    </row>
    <row r="14873" spans="1:1" ht="12.6" x14ac:dyDescent="0.25">
      <c r="A14873"/>
    </row>
    <row r="14874" spans="1:1" ht="12.6" x14ac:dyDescent="0.25">
      <c r="A14874"/>
    </row>
    <row r="14875" spans="1:1" ht="12.6" x14ac:dyDescent="0.25">
      <c r="A14875"/>
    </row>
    <row r="14876" spans="1:1" ht="12.6" x14ac:dyDescent="0.25">
      <c r="A14876"/>
    </row>
    <row r="14877" spans="1:1" ht="12.6" x14ac:dyDescent="0.25">
      <c r="A14877"/>
    </row>
    <row r="14878" spans="1:1" ht="12.6" x14ac:dyDescent="0.25">
      <c r="A14878"/>
    </row>
    <row r="14879" spans="1:1" ht="12.6" x14ac:dyDescent="0.25">
      <c r="A14879"/>
    </row>
    <row r="14880" spans="1:1" ht="12.6" x14ac:dyDescent="0.25">
      <c r="A14880"/>
    </row>
    <row r="14881" spans="1:1" ht="12.6" x14ac:dyDescent="0.25">
      <c r="A14881"/>
    </row>
    <row r="14882" spans="1:1" ht="12.6" x14ac:dyDescent="0.25">
      <c r="A14882"/>
    </row>
    <row r="14883" spans="1:1" ht="12.6" x14ac:dyDescent="0.25">
      <c r="A14883"/>
    </row>
    <row r="14884" spans="1:1" ht="12.6" x14ac:dyDescent="0.25">
      <c r="A14884"/>
    </row>
    <row r="14885" spans="1:1" ht="12.6" x14ac:dyDescent="0.25">
      <c r="A14885"/>
    </row>
    <row r="14886" spans="1:1" ht="12.6" x14ac:dyDescent="0.25">
      <c r="A14886"/>
    </row>
    <row r="14887" spans="1:1" ht="12.6" x14ac:dyDescent="0.25">
      <c r="A14887"/>
    </row>
    <row r="14888" spans="1:1" ht="12.6" x14ac:dyDescent="0.25">
      <c r="A14888"/>
    </row>
    <row r="14889" spans="1:1" ht="12.6" x14ac:dyDescent="0.25">
      <c r="A14889"/>
    </row>
    <row r="14890" spans="1:1" ht="12.6" x14ac:dyDescent="0.25">
      <c r="A14890"/>
    </row>
    <row r="14891" spans="1:1" ht="12.6" x14ac:dyDescent="0.25">
      <c r="A14891"/>
    </row>
    <row r="14892" spans="1:1" ht="12.6" x14ac:dyDescent="0.25">
      <c r="A14892"/>
    </row>
    <row r="14893" spans="1:1" ht="12.6" x14ac:dyDescent="0.25">
      <c r="A14893"/>
    </row>
    <row r="14894" spans="1:1" ht="12.6" x14ac:dyDescent="0.25">
      <c r="A14894"/>
    </row>
    <row r="14895" spans="1:1" ht="12.6" x14ac:dyDescent="0.25">
      <c r="A14895"/>
    </row>
    <row r="14896" spans="1:1" ht="12.6" x14ac:dyDescent="0.25">
      <c r="A14896"/>
    </row>
    <row r="14897" spans="1:1" ht="12.6" x14ac:dyDescent="0.25">
      <c r="A14897"/>
    </row>
    <row r="14898" spans="1:1" ht="12.6" x14ac:dyDescent="0.25">
      <c r="A14898"/>
    </row>
    <row r="14899" spans="1:1" ht="12.6" x14ac:dyDescent="0.25">
      <c r="A14899"/>
    </row>
    <row r="14900" spans="1:1" ht="12.6" x14ac:dyDescent="0.25">
      <c r="A14900"/>
    </row>
    <row r="14901" spans="1:1" ht="12.6" x14ac:dyDescent="0.25">
      <c r="A14901"/>
    </row>
    <row r="14902" spans="1:1" ht="12.6" x14ac:dyDescent="0.25">
      <c r="A14902"/>
    </row>
    <row r="14903" spans="1:1" ht="12.6" x14ac:dyDescent="0.25">
      <c r="A14903"/>
    </row>
    <row r="14904" spans="1:1" ht="12.6" x14ac:dyDescent="0.25">
      <c r="A14904"/>
    </row>
    <row r="14905" spans="1:1" ht="12.6" x14ac:dyDescent="0.25">
      <c r="A14905"/>
    </row>
    <row r="14906" spans="1:1" ht="12.6" x14ac:dyDescent="0.25">
      <c r="A14906"/>
    </row>
    <row r="14907" spans="1:1" ht="12.6" x14ac:dyDescent="0.25">
      <c r="A14907"/>
    </row>
    <row r="14908" spans="1:1" ht="12.6" x14ac:dyDescent="0.25">
      <c r="A14908"/>
    </row>
    <row r="14909" spans="1:1" ht="12.6" x14ac:dyDescent="0.25">
      <c r="A14909"/>
    </row>
    <row r="14910" spans="1:1" ht="12.6" x14ac:dyDescent="0.25">
      <c r="A14910"/>
    </row>
    <row r="14911" spans="1:1" ht="12.6" x14ac:dyDescent="0.25">
      <c r="A14911"/>
    </row>
    <row r="14912" spans="1:1" ht="12.6" x14ac:dyDescent="0.25">
      <c r="A14912"/>
    </row>
    <row r="14913" spans="1:1" ht="12.6" x14ac:dyDescent="0.25">
      <c r="A14913"/>
    </row>
    <row r="14914" spans="1:1" ht="12.6" x14ac:dyDescent="0.25">
      <c r="A14914"/>
    </row>
    <row r="14915" spans="1:1" ht="12.6" x14ac:dyDescent="0.25">
      <c r="A14915"/>
    </row>
    <row r="14916" spans="1:1" ht="12.6" x14ac:dyDescent="0.25">
      <c r="A14916"/>
    </row>
    <row r="14917" spans="1:1" ht="12.6" x14ac:dyDescent="0.25">
      <c r="A14917"/>
    </row>
    <row r="14918" spans="1:1" ht="12.6" x14ac:dyDescent="0.25">
      <c r="A14918"/>
    </row>
    <row r="14919" spans="1:1" ht="12.6" x14ac:dyDescent="0.25">
      <c r="A14919"/>
    </row>
    <row r="14920" spans="1:1" ht="12.6" x14ac:dyDescent="0.25">
      <c r="A14920"/>
    </row>
    <row r="14921" spans="1:1" ht="12.6" x14ac:dyDescent="0.25">
      <c r="A14921"/>
    </row>
    <row r="14922" spans="1:1" ht="12.6" x14ac:dyDescent="0.25">
      <c r="A14922"/>
    </row>
    <row r="14923" spans="1:1" ht="12.6" x14ac:dyDescent="0.25">
      <c r="A14923"/>
    </row>
    <row r="14924" spans="1:1" ht="12.6" x14ac:dyDescent="0.25">
      <c r="A14924"/>
    </row>
    <row r="14925" spans="1:1" ht="12.6" x14ac:dyDescent="0.25">
      <c r="A14925"/>
    </row>
    <row r="14926" spans="1:1" ht="12.6" x14ac:dyDescent="0.25">
      <c r="A14926"/>
    </row>
    <row r="14927" spans="1:1" ht="12.6" x14ac:dyDescent="0.25">
      <c r="A14927"/>
    </row>
    <row r="14928" spans="1:1" ht="12.6" x14ac:dyDescent="0.25">
      <c r="A14928"/>
    </row>
    <row r="14929" spans="1:1" ht="12.6" x14ac:dyDescent="0.25">
      <c r="A14929"/>
    </row>
    <row r="14930" spans="1:1" ht="12.6" x14ac:dyDescent="0.25">
      <c r="A14930"/>
    </row>
    <row r="14931" spans="1:1" ht="12.6" x14ac:dyDescent="0.25">
      <c r="A14931"/>
    </row>
    <row r="14932" spans="1:1" ht="12.6" x14ac:dyDescent="0.25">
      <c r="A14932"/>
    </row>
    <row r="14933" spans="1:1" ht="12.6" x14ac:dyDescent="0.25">
      <c r="A14933"/>
    </row>
    <row r="14934" spans="1:1" ht="12.6" x14ac:dyDescent="0.25">
      <c r="A14934"/>
    </row>
    <row r="14935" spans="1:1" ht="12.6" x14ac:dyDescent="0.25">
      <c r="A14935"/>
    </row>
    <row r="14936" spans="1:1" ht="12.6" x14ac:dyDescent="0.25">
      <c r="A14936"/>
    </row>
    <row r="14937" spans="1:1" ht="12.6" x14ac:dyDescent="0.25">
      <c r="A14937"/>
    </row>
    <row r="14938" spans="1:1" ht="12.6" x14ac:dyDescent="0.25">
      <c r="A14938"/>
    </row>
    <row r="14939" spans="1:1" ht="12.6" x14ac:dyDescent="0.25">
      <c r="A14939"/>
    </row>
    <row r="14940" spans="1:1" ht="12.6" x14ac:dyDescent="0.25">
      <c r="A14940"/>
    </row>
    <row r="14941" spans="1:1" ht="12.6" x14ac:dyDescent="0.25">
      <c r="A14941"/>
    </row>
    <row r="14942" spans="1:1" ht="12.6" x14ac:dyDescent="0.25">
      <c r="A14942"/>
    </row>
    <row r="14943" spans="1:1" ht="12.6" x14ac:dyDescent="0.25">
      <c r="A14943"/>
    </row>
    <row r="14944" spans="1:1" ht="12.6" x14ac:dyDescent="0.25">
      <c r="A14944"/>
    </row>
    <row r="14945" spans="1:1" ht="12.6" x14ac:dyDescent="0.25">
      <c r="A14945"/>
    </row>
    <row r="14946" spans="1:1" ht="12.6" x14ac:dyDescent="0.25">
      <c r="A14946"/>
    </row>
    <row r="14947" spans="1:1" ht="12.6" x14ac:dyDescent="0.25">
      <c r="A14947"/>
    </row>
    <row r="14948" spans="1:1" ht="12.6" x14ac:dyDescent="0.25">
      <c r="A14948"/>
    </row>
    <row r="14949" spans="1:1" ht="12.6" x14ac:dyDescent="0.25">
      <c r="A14949"/>
    </row>
    <row r="14950" spans="1:1" ht="12.6" x14ac:dyDescent="0.25">
      <c r="A14950"/>
    </row>
    <row r="14951" spans="1:1" ht="12.6" x14ac:dyDescent="0.25">
      <c r="A14951"/>
    </row>
    <row r="14952" spans="1:1" ht="12.6" x14ac:dyDescent="0.25">
      <c r="A14952"/>
    </row>
    <row r="14953" spans="1:1" ht="12.6" x14ac:dyDescent="0.25">
      <c r="A14953"/>
    </row>
    <row r="14954" spans="1:1" ht="12.6" x14ac:dyDescent="0.25">
      <c r="A14954"/>
    </row>
    <row r="14955" spans="1:1" ht="12.6" x14ac:dyDescent="0.25">
      <c r="A14955"/>
    </row>
    <row r="14956" spans="1:1" ht="12.6" x14ac:dyDescent="0.25">
      <c r="A14956"/>
    </row>
    <row r="14957" spans="1:1" ht="12.6" x14ac:dyDescent="0.25">
      <c r="A14957"/>
    </row>
    <row r="14958" spans="1:1" ht="12.6" x14ac:dyDescent="0.25">
      <c r="A14958"/>
    </row>
    <row r="14959" spans="1:1" ht="12.6" x14ac:dyDescent="0.25">
      <c r="A14959"/>
    </row>
    <row r="14960" spans="1:1" ht="12.6" x14ac:dyDescent="0.25">
      <c r="A14960"/>
    </row>
    <row r="14961" spans="1:1" ht="12.6" x14ac:dyDescent="0.25">
      <c r="A14961"/>
    </row>
    <row r="14962" spans="1:1" ht="12.6" x14ac:dyDescent="0.25">
      <c r="A14962"/>
    </row>
    <row r="14963" spans="1:1" ht="12.6" x14ac:dyDescent="0.25">
      <c r="A14963"/>
    </row>
    <row r="14964" spans="1:1" ht="12.6" x14ac:dyDescent="0.25">
      <c r="A14964"/>
    </row>
    <row r="14965" spans="1:1" ht="12.6" x14ac:dyDescent="0.25">
      <c r="A14965"/>
    </row>
    <row r="14966" spans="1:1" ht="12.6" x14ac:dyDescent="0.25">
      <c r="A14966"/>
    </row>
    <row r="14967" spans="1:1" ht="12.6" x14ac:dyDescent="0.25">
      <c r="A14967"/>
    </row>
    <row r="14968" spans="1:1" ht="12.6" x14ac:dyDescent="0.25">
      <c r="A14968"/>
    </row>
    <row r="14969" spans="1:1" ht="12.6" x14ac:dyDescent="0.25">
      <c r="A14969"/>
    </row>
    <row r="14970" spans="1:1" ht="12.6" x14ac:dyDescent="0.25">
      <c r="A14970"/>
    </row>
    <row r="14971" spans="1:1" ht="12.6" x14ac:dyDescent="0.25">
      <c r="A14971"/>
    </row>
    <row r="14972" spans="1:1" ht="12.6" x14ac:dyDescent="0.25">
      <c r="A14972"/>
    </row>
    <row r="14973" spans="1:1" ht="12.6" x14ac:dyDescent="0.25">
      <c r="A14973"/>
    </row>
    <row r="14974" spans="1:1" ht="12.6" x14ac:dyDescent="0.25">
      <c r="A14974"/>
    </row>
    <row r="14975" spans="1:1" ht="12.6" x14ac:dyDescent="0.25">
      <c r="A14975"/>
    </row>
    <row r="14976" spans="1:1" ht="12.6" x14ac:dyDescent="0.25">
      <c r="A14976"/>
    </row>
    <row r="14977" spans="1:1" ht="12.6" x14ac:dyDescent="0.25">
      <c r="A14977"/>
    </row>
    <row r="14978" spans="1:1" ht="12.6" x14ac:dyDescent="0.25">
      <c r="A14978"/>
    </row>
    <row r="14979" spans="1:1" ht="12.6" x14ac:dyDescent="0.25">
      <c r="A14979"/>
    </row>
    <row r="14980" spans="1:1" ht="12.6" x14ac:dyDescent="0.25">
      <c r="A14980"/>
    </row>
    <row r="14981" spans="1:1" ht="12.6" x14ac:dyDescent="0.25">
      <c r="A14981"/>
    </row>
    <row r="14982" spans="1:1" ht="12.6" x14ac:dyDescent="0.25">
      <c r="A14982"/>
    </row>
    <row r="14983" spans="1:1" ht="12.6" x14ac:dyDescent="0.25">
      <c r="A14983"/>
    </row>
    <row r="14984" spans="1:1" ht="12.6" x14ac:dyDescent="0.25">
      <c r="A14984"/>
    </row>
    <row r="14985" spans="1:1" ht="12.6" x14ac:dyDescent="0.25">
      <c r="A14985"/>
    </row>
    <row r="14986" spans="1:1" ht="12.6" x14ac:dyDescent="0.25">
      <c r="A14986"/>
    </row>
    <row r="14987" spans="1:1" ht="12.6" x14ac:dyDescent="0.25">
      <c r="A14987"/>
    </row>
    <row r="14988" spans="1:1" ht="12.6" x14ac:dyDescent="0.25">
      <c r="A14988"/>
    </row>
    <row r="14989" spans="1:1" ht="12.6" x14ac:dyDescent="0.25">
      <c r="A14989"/>
    </row>
    <row r="14990" spans="1:1" ht="12.6" x14ac:dyDescent="0.25">
      <c r="A14990"/>
    </row>
    <row r="14991" spans="1:1" ht="12.6" x14ac:dyDescent="0.25">
      <c r="A14991"/>
    </row>
    <row r="14992" spans="1:1" ht="12.6" x14ac:dyDescent="0.25">
      <c r="A14992"/>
    </row>
    <row r="14993" spans="1:1" ht="12.6" x14ac:dyDescent="0.25">
      <c r="A14993"/>
    </row>
    <row r="14994" spans="1:1" ht="12.6" x14ac:dyDescent="0.25">
      <c r="A14994"/>
    </row>
    <row r="14995" spans="1:1" ht="12.6" x14ac:dyDescent="0.25">
      <c r="A14995"/>
    </row>
    <row r="14996" spans="1:1" ht="12.6" x14ac:dyDescent="0.25">
      <c r="A14996"/>
    </row>
    <row r="14997" spans="1:1" ht="12.6" x14ac:dyDescent="0.25">
      <c r="A14997"/>
    </row>
    <row r="14998" spans="1:1" ht="12.6" x14ac:dyDescent="0.25">
      <c r="A14998"/>
    </row>
    <row r="14999" spans="1:1" ht="12.6" x14ac:dyDescent="0.25">
      <c r="A14999"/>
    </row>
    <row r="15000" spans="1:1" ht="12.6" x14ac:dyDescent="0.25">
      <c r="A15000"/>
    </row>
    <row r="15001" spans="1:1" ht="12.6" x14ac:dyDescent="0.25">
      <c r="A15001"/>
    </row>
    <row r="15002" spans="1:1" ht="12.6" x14ac:dyDescent="0.25">
      <c r="A15002"/>
    </row>
    <row r="15003" spans="1:1" ht="12.6" x14ac:dyDescent="0.25">
      <c r="A15003"/>
    </row>
    <row r="15004" spans="1:1" ht="12.6" x14ac:dyDescent="0.25">
      <c r="A15004"/>
    </row>
    <row r="15005" spans="1:1" ht="12.6" x14ac:dyDescent="0.25">
      <c r="A15005"/>
    </row>
    <row r="15006" spans="1:1" ht="12.6" x14ac:dyDescent="0.25">
      <c r="A15006"/>
    </row>
    <row r="15007" spans="1:1" ht="12.6" x14ac:dyDescent="0.25">
      <c r="A15007"/>
    </row>
    <row r="15008" spans="1:1" ht="12.6" x14ac:dyDescent="0.25">
      <c r="A15008"/>
    </row>
    <row r="15009" spans="1:1" ht="12.6" x14ac:dyDescent="0.25">
      <c r="A15009"/>
    </row>
    <row r="15010" spans="1:1" ht="12.6" x14ac:dyDescent="0.25">
      <c r="A15010"/>
    </row>
    <row r="15011" spans="1:1" ht="12.6" x14ac:dyDescent="0.25">
      <c r="A15011"/>
    </row>
    <row r="15012" spans="1:1" ht="12.6" x14ac:dyDescent="0.25">
      <c r="A15012"/>
    </row>
    <row r="15013" spans="1:1" ht="12.6" x14ac:dyDescent="0.25">
      <c r="A15013"/>
    </row>
    <row r="15014" spans="1:1" ht="12.6" x14ac:dyDescent="0.25">
      <c r="A15014"/>
    </row>
    <row r="15015" spans="1:1" ht="12.6" x14ac:dyDescent="0.25">
      <c r="A15015"/>
    </row>
    <row r="15016" spans="1:1" ht="12.6" x14ac:dyDescent="0.25">
      <c r="A15016"/>
    </row>
    <row r="15017" spans="1:1" ht="12.6" x14ac:dyDescent="0.25">
      <c r="A15017"/>
    </row>
    <row r="15018" spans="1:1" ht="12.6" x14ac:dyDescent="0.25">
      <c r="A15018"/>
    </row>
    <row r="15019" spans="1:1" ht="12.6" x14ac:dyDescent="0.25">
      <c r="A15019"/>
    </row>
    <row r="15020" spans="1:1" ht="12.6" x14ac:dyDescent="0.25">
      <c r="A15020"/>
    </row>
    <row r="15021" spans="1:1" ht="12.6" x14ac:dyDescent="0.25">
      <c r="A15021"/>
    </row>
    <row r="15022" spans="1:1" ht="12.6" x14ac:dyDescent="0.25">
      <c r="A15022"/>
    </row>
    <row r="15023" spans="1:1" ht="12.6" x14ac:dyDescent="0.25">
      <c r="A15023"/>
    </row>
    <row r="15024" spans="1:1" ht="12.6" x14ac:dyDescent="0.25">
      <c r="A15024"/>
    </row>
    <row r="15025" spans="1:1" ht="12.6" x14ac:dyDescent="0.25">
      <c r="A15025"/>
    </row>
    <row r="15026" spans="1:1" ht="12.6" x14ac:dyDescent="0.25">
      <c r="A15026"/>
    </row>
    <row r="15027" spans="1:1" ht="12.6" x14ac:dyDescent="0.25">
      <c r="A15027"/>
    </row>
    <row r="15028" spans="1:1" ht="12.6" x14ac:dyDescent="0.25">
      <c r="A15028"/>
    </row>
    <row r="15029" spans="1:1" ht="12.6" x14ac:dyDescent="0.25">
      <c r="A15029"/>
    </row>
    <row r="15030" spans="1:1" ht="12.6" x14ac:dyDescent="0.25">
      <c r="A15030"/>
    </row>
    <row r="15031" spans="1:1" ht="12.6" x14ac:dyDescent="0.25">
      <c r="A15031"/>
    </row>
    <row r="15032" spans="1:1" ht="12.6" x14ac:dyDescent="0.25">
      <c r="A15032"/>
    </row>
    <row r="15033" spans="1:1" ht="12.6" x14ac:dyDescent="0.25">
      <c r="A15033"/>
    </row>
    <row r="15034" spans="1:1" ht="12.6" x14ac:dyDescent="0.25">
      <c r="A15034"/>
    </row>
    <row r="15035" spans="1:1" ht="12.6" x14ac:dyDescent="0.25">
      <c r="A15035"/>
    </row>
    <row r="15036" spans="1:1" ht="12.6" x14ac:dyDescent="0.25">
      <c r="A15036"/>
    </row>
    <row r="15037" spans="1:1" ht="12.6" x14ac:dyDescent="0.25">
      <c r="A15037"/>
    </row>
    <row r="15038" spans="1:1" ht="12.6" x14ac:dyDescent="0.25">
      <c r="A15038"/>
    </row>
    <row r="15039" spans="1:1" ht="12.6" x14ac:dyDescent="0.25">
      <c r="A15039"/>
    </row>
    <row r="15040" spans="1:1" ht="12.6" x14ac:dyDescent="0.25">
      <c r="A15040"/>
    </row>
    <row r="15041" spans="1:1" ht="12.6" x14ac:dyDescent="0.25">
      <c r="A15041"/>
    </row>
    <row r="15042" spans="1:1" ht="12.6" x14ac:dyDescent="0.25">
      <c r="A15042"/>
    </row>
    <row r="15043" spans="1:1" ht="12.6" x14ac:dyDescent="0.25">
      <c r="A15043"/>
    </row>
    <row r="15044" spans="1:1" ht="12.6" x14ac:dyDescent="0.25">
      <c r="A15044"/>
    </row>
    <row r="15045" spans="1:1" ht="12.6" x14ac:dyDescent="0.25">
      <c r="A15045"/>
    </row>
    <row r="15046" spans="1:1" ht="12.6" x14ac:dyDescent="0.25">
      <c r="A15046"/>
    </row>
    <row r="15047" spans="1:1" ht="12.6" x14ac:dyDescent="0.25">
      <c r="A15047"/>
    </row>
    <row r="15048" spans="1:1" ht="12.6" x14ac:dyDescent="0.25">
      <c r="A15048"/>
    </row>
    <row r="15049" spans="1:1" ht="12.6" x14ac:dyDescent="0.25">
      <c r="A15049"/>
    </row>
    <row r="15050" spans="1:1" ht="12.6" x14ac:dyDescent="0.25">
      <c r="A15050"/>
    </row>
    <row r="15051" spans="1:1" ht="12.6" x14ac:dyDescent="0.25">
      <c r="A15051"/>
    </row>
    <row r="15052" spans="1:1" ht="12.6" x14ac:dyDescent="0.25">
      <c r="A15052"/>
    </row>
    <row r="15053" spans="1:1" ht="12.6" x14ac:dyDescent="0.25">
      <c r="A15053"/>
    </row>
    <row r="15054" spans="1:1" ht="12.6" x14ac:dyDescent="0.25">
      <c r="A15054"/>
    </row>
    <row r="15055" spans="1:1" ht="12.6" x14ac:dyDescent="0.25">
      <c r="A15055"/>
    </row>
    <row r="15056" spans="1:1" ht="12.6" x14ac:dyDescent="0.25">
      <c r="A15056"/>
    </row>
    <row r="15057" spans="1:1" ht="12.6" x14ac:dyDescent="0.25">
      <c r="A15057"/>
    </row>
    <row r="15058" spans="1:1" ht="12.6" x14ac:dyDescent="0.25">
      <c r="A15058"/>
    </row>
    <row r="15059" spans="1:1" ht="12.6" x14ac:dyDescent="0.25">
      <c r="A15059"/>
    </row>
    <row r="15060" spans="1:1" ht="12.6" x14ac:dyDescent="0.25">
      <c r="A15060"/>
    </row>
    <row r="15061" spans="1:1" ht="12.6" x14ac:dyDescent="0.25">
      <c r="A15061"/>
    </row>
    <row r="15062" spans="1:1" ht="12.6" x14ac:dyDescent="0.25">
      <c r="A15062"/>
    </row>
    <row r="15063" spans="1:1" ht="12.6" x14ac:dyDescent="0.25">
      <c r="A15063"/>
    </row>
    <row r="15064" spans="1:1" ht="12.6" x14ac:dyDescent="0.25">
      <c r="A15064"/>
    </row>
    <row r="15065" spans="1:1" ht="12.6" x14ac:dyDescent="0.25">
      <c r="A15065"/>
    </row>
    <row r="15066" spans="1:1" ht="12.6" x14ac:dyDescent="0.25">
      <c r="A15066"/>
    </row>
    <row r="15067" spans="1:1" ht="12.6" x14ac:dyDescent="0.25">
      <c r="A15067"/>
    </row>
    <row r="15068" spans="1:1" ht="12.6" x14ac:dyDescent="0.25">
      <c r="A15068"/>
    </row>
    <row r="15069" spans="1:1" ht="12.6" x14ac:dyDescent="0.25">
      <c r="A15069"/>
    </row>
    <row r="15070" spans="1:1" ht="12.6" x14ac:dyDescent="0.25">
      <c r="A15070"/>
    </row>
    <row r="15071" spans="1:1" ht="12.6" x14ac:dyDescent="0.25">
      <c r="A15071"/>
    </row>
    <row r="15072" spans="1:1" ht="12.6" x14ac:dyDescent="0.25">
      <c r="A15072"/>
    </row>
    <row r="15073" spans="1:1" ht="12.6" x14ac:dyDescent="0.25">
      <c r="A15073"/>
    </row>
    <row r="15074" spans="1:1" ht="12.6" x14ac:dyDescent="0.25">
      <c r="A15074"/>
    </row>
    <row r="15075" spans="1:1" ht="12.6" x14ac:dyDescent="0.25">
      <c r="A15075"/>
    </row>
    <row r="15076" spans="1:1" ht="12.6" x14ac:dyDescent="0.25">
      <c r="A15076"/>
    </row>
    <row r="15077" spans="1:1" ht="12.6" x14ac:dyDescent="0.25">
      <c r="A15077"/>
    </row>
    <row r="15078" spans="1:1" ht="12.6" x14ac:dyDescent="0.25">
      <c r="A15078"/>
    </row>
    <row r="15079" spans="1:1" ht="12.6" x14ac:dyDescent="0.25">
      <c r="A15079"/>
    </row>
    <row r="15080" spans="1:1" ht="12.6" x14ac:dyDescent="0.25">
      <c r="A15080"/>
    </row>
    <row r="15081" spans="1:1" ht="12.6" x14ac:dyDescent="0.25">
      <c r="A15081"/>
    </row>
    <row r="15082" spans="1:1" ht="12.6" x14ac:dyDescent="0.25">
      <c r="A15082"/>
    </row>
    <row r="15083" spans="1:1" ht="12.6" x14ac:dyDescent="0.25">
      <c r="A15083"/>
    </row>
    <row r="15084" spans="1:1" ht="12.6" x14ac:dyDescent="0.25">
      <c r="A15084"/>
    </row>
    <row r="15085" spans="1:1" ht="12.6" x14ac:dyDescent="0.25">
      <c r="A15085"/>
    </row>
    <row r="15086" spans="1:1" ht="12.6" x14ac:dyDescent="0.25">
      <c r="A15086"/>
    </row>
    <row r="15087" spans="1:1" ht="12.6" x14ac:dyDescent="0.25">
      <c r="A15087"/>
    </row>
    <row r="15088" spans="1:1" ht="12.6" x14ac:dyDescent="0.25">
      <c r="A15088"/>
    </row>
    <row r="15089" spans="1:1" ht="12.6" x14ac:dyDescent="0.25">
      <c r="A15089"/>
    </row>
    <row r="15090" spans="1:1" ht="12.6" x14ac:dyDescent="0.25">
      <c r="A15090"/>
    </row>
    <row r="15091" spans="1:1" ht="12.6" x14ac:dyDescent="0.25">
      <c r="A15091"/>
    </row>
    <row r="15092" spans="1:1" ht="12.6" x14ac:dyDescent="0.25">
      <c r="A15092"/>
    </row>
    <row r="15093" spans="1:1" ht="12.6" x14ac:dyDescent="0.25">
      <c r="A15093"/>
    </row>
    <row r="15094" spans="1:1" ht="12.6" x14ac:dyDescent="0.25">
      <c r="A15094"/>
    </row>
    <row r="15095" spans="1:1" ht="12.6" x14ac:dyDescent="0.25">
      <c r="A15095"/>
    </row>
    <row r="15096" spans="1:1" ht="12.6" x14ac:dyDescent="0.25">
      <c r="A15096"/>
    </row>
    <row r="15097" spans="1:1" ht="12.6" x14ac:dyDescent="0.25">
      <c r="A15097"/>
    </row>
    <row r="15098" spans="1:1" ht="12.6" x14ac:dyDescent="0.25">
      <c r="A15098"/>
    </row>
    <row r="15099" spans="1:1" ht="12.6" x14ac:dyDescent="0.25">
      <c r="A15099"/>
    </row>
    <row r="15100" spans="1:1" ht="12.6" x14ac:dyDescent="0.25">
      <c r="A15100"/>
    </row>
    <row r="15101" spans="1:1" ht="12.6" x14ac:dyDescent="0.25">
      <c r="A15101"/>
    </row>
    <row r="15102" spans="1:1" ht="12.6" x14ac:dyDescent="0.25">
      <c r="A15102"/>
    </row>
    <row r="15103" spans="1:1" ht="12.6" x14ac:dyDescent="0.25">
      <c r="A15103"/>
    </row>
    <row r="15104" spans="1:1" ht="12.6" x14ac:dyDescent="0.25">
      <c r="A15104"/>
    </row>
    <row r="15105" spans="1:1" ht="12.6" x14ac:dyDescent="0.25">
      <c r="A15105"/>
    </row>
    <row r="15106" spans="1:1" ht="12.6" x14ac:dyDescent="0.25">
      <c r="A15106"/>
    </row>
    <row r="15107" spans="1:1" ht="12.6" x14ac:dyDescent="0.25">
      <c r="A15107"/>
    </row>
    <row r="15108" spans="1:1" ht="12.6" x14ac:dyDescent="0.25">
      <c r="A15108"/>
    </row>
    <row r="15109" spans="1:1" ht="12.6" x14ac:dyDescent="0.25">
      <c r="A15109"/>
    </row>
    <row r="15110" spans="1:1" ht="12.6" x14ac:dyDescent="0.25">
      <c r="A15110"/>
    </row>
    <row r="15111" spans="1:1" ht="12.6" x14ac:dyDescent="0.25">
      <c r="A15111"/>
    </row>
    <row r="15112" spans="1:1" ht="12.6" x14ac:dyDescent="0.25">
      <c r="A15112"/>
    </row>
    <row r="15113" spans="1:1" ht="12.6" x14ac:dyDescent="0.25">
      <c r="A15113"/>
    </row>
    <row r="15114" spans="1:1" ht="12.6" x14ac:dyDescent="0.25">
      <c r="A15114"/>
    </row>
    <row r="15115" spans="1:1" ht="12.6" x14ac:dyDescent="0.25">
      <c r="A15115"/>
    </row>
    <row r="15116" spans="1:1" ht="12.6" x14ac:dyDescent="0.25">
      <c r="A15116"/>
    </row>
    <row r="15117" spans="1:1" ht="12.6" x14ac:dyDescent="0.25">
      <c r="A15117"/>
    </row>
    <row r="15118" spans="1:1" ht="12.6" x14ac:dyDescent="0.25">
      <c r="A15118"/>
    </row>
    <row r="15119" spans="1:1" ht="12.6" x14ac:dyDescent="0.25">
      <c r="A15119"/>
    </row>
    <row r="15120" spans="1:1" ht="12.6" x14ac:dyDescent="0.25">
      <c r="A15120"/>
    </row>
    <row r="15121" spans="1:1" ht="12.6" x14ac:dyDescent="0.25">
      <c r="A15121"/>
    </row>
    <row r="15122" spans="1:1" ht="12.6" x14ac:dyDescent="0.25">
      <c r="A15122"/>
    </row>
    <row r="15123" spans="1:1" ht="12.6" x14ac:dyDescent="0.25">
      <c r="A15123"/>
    </row>
    <row r="15124" spans="1:1" ht="12.6" x14ac:dyDescent="0.25">
      <c r="A15124"/>
    </row>
    <row r="15125" spans="1:1" ht="12.6" x14ac:dyDescent="0.25">
      <c r="A15125"/>
    </row>
    <row r="15126" spans="1:1" ht="12.6" x14ac:dyDescent="0.25">
      <c r="A15126"/>
    </row>
    <row r="15127" spans="1:1" ht="12.6" x14ac:dyDescent="0.25">
      <c r="A15127"/>
    </row>
    <row r="15128" spans="1:1" ht="12.6" x14ac:dyDescent="0.25">
      <c r="A15128"/>
    </row>
    <row r="15129" spans="1:1" ht="12.6" x14ac:dyDescent="0.25">
      <c r="A15129"/>
    </row>
    <row r="15130" spans="1:1" ht="12.6" x14ac:dyDescent="0.25">
      <c r="A15130"/>
    </row>
    <row r="15131" spans="1:1" ht="12.6" x14ac:dyDescent="0.25">
      <c r="A15131"/>
    </row>
    <row r="15132" spans="1:1" ht="12.6" x14ac:dyDescent="0.25">
      <c r="A15132"/>
    </row>
    <row r="15133" spans="1:1" ht="12.6" x14ac:dyDescent="0.25">
      <c r="A15133"/>
    </row>
    <row r="15134" spans="1:1" ht="12.6" x14ac:dyDescent="0.25">
      <c r="A15134"/>
    </row>
    <row r="15135" spans="1:1" ht="12.6" x14ac:dyDescent="0.25">
      <c r="A15135"/>
    </row>
    <row r="15136" spans="1:1" ht="12.6" x14ac:dyDescent="0.25">
      <c r="A15136"/>
    </row>
    <row r="15137" spans="1:1" ht="12.6" x14ac:dyDescent="0.25">
      <c r="A15137"/>
    </row>
    <row r="15138" spans="1:1" ht="12.6" x14ac:dyDescent="0.25">
      <c r="A15138"/>
    </row>
    <row r="15139" spans="1:1" ht="12.6" x14ac:dyDescent="0.25">
      <c r="A15139"/>
    </row>
    <row r="15140" spans="1:1" ht="12.6" x14ac:dyDescent="0.25">
      <c r="A15140"/>
    </row>
    <row r="15141" spans="1:1" ht="12.6" x14ac:dyDescent="0.25">
      <c r="A15141"/>
    </row>
    <row r="15142" spans="1:1" ht="12.6" x14ac:dyDescent="0.25">
      <c r="A15142"/>
    </row>
    <row r="15143" spans="1:1" ht="12.6" x14ac:dyDescent="0.25">
      <c r="A15143"/>
    </row>
    <row r="15144" spans="1:1" ht="12.6" x14ac:dyDescent="0.25">
      <c r="A15144"/>
    </row>
    <row r="15145" spans="1:1" ht="12.6" x14ac:dyDescent="0.25">
      <c r="A15145"/>
    </row>
    <row r="15146" spans="1:1" ht="12.6" x14ac:dyDescent="0.25">
      <c r="A15146"/>
    </row>
    <row r="15147" spans="1:1" ht="12.6" x14ac:dyDescent="0.25">
      <c r="A15147"/>
    </row>
    <row r="15148" spans="1:1" ht="12.6" x14ac:dyDescent="0.25">
      <c r="A15148"/>
    </row>
    <row r="15149" spans="1:1" ht="12.6" x14ac:dyDescent="0.25">
      <c r="A15149"/>
    </row>
    <row r="15150" spans="1:1" ht="12.6" x14ac:dyDescent="0.25">
      <c r="A15150"/>
    </row>
    <row r="15151" spans="1:1" ht="12.6" x14ac:dyDescent="0.25">
      <c r="A15151"/>
    </row>
    <row r="15152" spans="1:1" ht="12.6" x14ac:dyDescent="0.25">
      <c r="A15152"/>
    </row>
    <row r="15153" spans="1:1" ht="12.6" x14ac:dyDescent="0.25">
      <c r="A15153"/>
    </row>
    <row r="15154" spans="1:1" ht="12.6" x14ac:dyDescent="0.25">
      <c r="A15154"/>
    </row>
    <row r="15155" spans="1:1" ht="12.6" x14ac:dyDescent="0.25">
      <c r="A15155"/>
    </row>
    <row r="15156" spans="1:1" ht="12.6" x14ac:dyDescent="0.25">
      <c r="A15156"/>
    </row>
    <row r="15157" spans="1:1" ht="12.6" x14ac:dyDescent="0.25">
      <c r="A15157"/>
    </row>
    <row r="15158" spans="1:1" ht="12.6" x14ac:dyDescent="0.25">
      <c r="A15158"/>
    </row>
    <row r="15159" spans="1:1" ht="12.6" x14ac:dyDescent="0.25">
      <c r="A15159"/>
    </row>
    <row r="15160" spans="1:1" ht="12.6" x14ac:dyDescent="0.25">
      <c r="A15160"/>
    </row>
    <row r="15161" spans="1:1" ht="12.6" x14ac:dyDescent="0.25">
      <c r="A15161"/>
    </row>
    <row r="15162" spans="1:1" ht="12.6" x14ac:dyDescent="0.25">
      <c r="A15162"/>
    </row>
    <row r="15163" spans="1:1" ht="12.6" x14ac:dyDescent="0.25">
      <c r="A15163"/>
    </row>
    <row r="15164" spans="1:1" ht="12.6" x14ac:dyDescent="0.25">
      <c r="A15164"/>
    </row>
    <row r="15165" spans="1:1" ht="12.6" x14ac:dyDescent="0.25">
      <c r="A15165"/>
    </row>
    <row r="15166" spans="1:1" ht="12.6" x14ac:dyDescent="0.25">
      <c r="A15166"/>
    </row>
    <row r="15167" spans="1:1" ht="12.6" x14ac:dyDescent="0.25">
      <c r="A15167"/>
    </row>
    <row r="15168" spans="1:1" ht="12.6" x14ac:dyDescent="0.25">
      <c r="A15168"/>
    </row>
    <row r="15169" spans="1:1" ht="12.6" x14ac:dyDescent="0.25">
      <c r="A15169"/>
    </row>
    <row r="15170" spans="1:1" ht="12.6" x14ac:dyDescent="0.25">
      <c r="A15170"/>
    </row>
    <row r="15171" spans="1:1" ht="12.6" x14ac:dyDescent="0.25">
      <c r="A15171"/>
    </row>
    <row r="15172" spans="1:1" ht="12.6" x14ac:dyDescent="0.25">
      <c r="A15172"/>
    </row>
    <row r="15173" spans="1:1" ht="12.6" x14ac:dyDescent="0.25">
      <c r="A15173"/>
    </row>
    <row r="15174" spans="1:1" ht="12.6" x14ac:dyDescent="0.25">
      <c r="A15174"/>
    </row>
    <row r="15175" spans="1:1" ht="12.6" x14ac:dyDescent="0.25">
      <c r="A15175"/>
    </row>
    <row r="15176" spans="1:1" ht="12.6" x14ac:dyDescent="0.25">
      <c r="A15176"/>
    </row>
    <row r="15177" spans="1:1" ht="12.6" x14ac:dyDescent="0.25">
      <c r="A15177"/>
    </row>
    <row r="15178" spans="1:1" ht="12.6" x14ac:dyDescent="0.25">
      <c r="A15178"/>
    </row>
    <row r="15179" spans="1:1" ht="12.6" x14ac:dyDescent="0.25">
      <c r="A15179"/>
    </row>
    <row r="15180" spans="1:1" ht="12.6" x14ac:dyDescent="0.25">
      <c r="A15180"/>
    </row>
    <row r="15181" spans="1:1" ht="12.6" x14ac:dyDescent="0.25">
      <c r="A15181"/>
    </row>
    <row r="15182" spans="1:1" ht="12.6" x14ac:dyDescent="0.25">
      <c r="A15182"/>
    </row>
    <row r="15183" spans="1:1" ht="12.6" x14ac:dyDescent="0.25">
      <c r="A15183"/>
    </row>
    <row r="15184" spans="1:1" ht="12.6" x14ac:dyDescent="0.25">
      <c r="A15184"/>
    </row>
    <row r="15185" spans="1:1" ht="12.6" x14ac:dyDescent="0.25">
      <c r="A15185"/>
    </row>
    <row r="15186" spans="1:1" ht="12.6" x14ac:dyDescent="0.25">
      <c r="A15186"/>
    </row>
    <row r="15187" spans="1:1" ht="12.6" x14ac:dyDescent="0.25">
      <c r="A15187"/>
    </row>
    <row r="15188" spans="1:1" ht="12.6" x14ac:dyDescent="0.25">
      <c r="A15188"/>
    </row>
    <row r="15189" spans="1:1" ht="12.6" x14ac:dyDescent="0.25">
      <c r="A15189"/>
    </row>
    <row r="15190" spans="1:1" ht="12.6" x14ac:dyDescent="0.25">
      <c r="A15190"/>
    </row>
    <row r="15191" spans="1:1" ht="12.6" x14ac:dyDescent="0.25">
      <c r="A15191"/>
    </row>
    <row r="15192" spans="1:1" ht="12.6" x14ac:dyDescent="0.25">
      <c r="A15192"/>
    </row>
    <row r="15193" spans="1:1" ht="12.6" x14ac:dyDescent="0.25">
      <c r="A15193"/>
    </row>
    <row r="15194" spans="1:1" ht="12.6" x14ac:dyDescent="0.25">
      <c r="A15194"/>
    </row>
    <row r="15195" spans="1:1" ht="12.6" x14ac:dyDescent="0.25">
      <c r="A15195"/>
    </row>
    <row r="15196" spans="1:1" ht="12.6" x14ac:dyDescent="0.25">
      <c r="A15196"/>
    </row>
    <row r="15197" spans="1:1" ht="12.6" x14ac:dyDescent="0.25">
      <c r="A15197"/>
    </row>
    <row r="15198" spans="1:1" ht="12.6" x14ac:dyDescent="0.25">
      <c r="A15198"/>
    </row>
    <row r="15199" spans="1:1" ht="12.6" x14ac:dyDescent="0.25">
      <c r="A15199"/>
    </row>
    <row r="15200" spans="1:1" ht="12.6" x14ac:dyDescent="0.25">
      <c r="A15200"/>
    </row>
    <row r="15201" spans="1:1" ht="12.6" x14ac:dyDescent="0.25">
      <c r="A15201"/>
    </row>
    <row r="15202" spans="1:1" ht="12.6" x14ac:dyDescent="0.25">
      <c r="A15202"/>
    </row>
    <row r="15203" spans="1:1" ht="12.6" x14ac:dyDescent="0.25">
      <c r="A15203"/>
    </row>
    <row r="15204" spans="1:1" ht="12.6" x14ac:dyDescent="0.25">
      <c r="A15204"/>
    </row>
    <row r="15205" spans="1:1" ht="12.6" x14ac:dyDescent="0.25">
      <c r="A15205"/>
    </row>
    <row r="15206" spans="1:1" ht="12.6" x14ac:dyDescent="0.25">
      <c r="A15206"/>
    </row>
    <row r="15207" spans="1:1" ht="12.6" x14ac:dyDescent="0.25">
      <c r="A15207"/>
    </row>
    <row r="15208" spans="1:1" ht="12.6" x14ac:dyDescent="0.25">
      <c r="A15208"/>
    </row>
    <row r="15209" spans="1:1" ht="12.6" x14ac:dyDescent="0.25">
      <c r="A15209"/>
    </row>
    <row r="15210" spans="1:1" ht="12.6" x14ac:dyDescent="0.25">
      <c r="A15210"/>
    </row>
    <row r="15211" spans="1:1" ht="12.6" x14ac:dyDescent="0.25">
      <c r="A15211"/>
    </row>
    <row r="15212" spans="1:1" ht="12.6" x14ac:dyDescent="0.25">
      <c r="A15212"/>
    </row>
    <row r="15213" spans="1:1" ht="12.6" x14ac:dyDescent="0.25">
      <c r="A15213"/>
    </row>
    <row r="15214" spans="1:1" ht="12.6" x14ac:dyDescent="0.25">
      <c r="A15214"/>
    </row>
    <row r="15215" spans="1:1" ht="12.6" x14ac:dyDescent="0.25">
      <c r="A15215"/>
    </row>
    <row r="15216" spans="1:1" ht="12.6" x14ac:dyDescent="0.25">
      <c r="A15216"/>
    </row>
    <row r="15217" spans="1:1" ht="12.6" x14ac:dyDescent="0.25">
      <c r="A15217"/>
    </row>
    <row r="15218" spans="1:1" ht="12.6" x14ac:dyDescent="0.25">
      <c r="A15218"/>
    </row>
    <row r="15219" spans="1:1" ht="12.6" x14ac:dyDescent="0.25">
      <c r="A15219"/>
    </row>
    <row r="15220" spans="1:1" ht="12.6" x14ac:dyDescent="0.25">
      <c r="A15220"/>
    </row>
    <row r="15221" spans="1:1" ht="12.6" x14ac:dyDescent="0.25">
      <c r="A15221"/>
    </row>
    <row r="15222" spans="1:1" ht="12.6" x14ac:dyDescent="0.25">
      <c r="A15222"/>
    </row>
    <row r="15223" spans="1:1" ht="12.6" x14ac:dyDescent="0.25">
      <c r="A15223"/>
    </row>
    <row r="15224" spans="1:1" ht="12.6" x14ac:dyDescent="0.25">
      <c r="A15224"/>
    </row>
    <row r="15225" spans="1:1" ht="12.6" x14ac:dyDescent="0.25">
      <c r="A15225"/>
    </row>
    <row r="15226" spans="1:1" ht="12.6" x14ac:dyDescent="0.25">
      <c r="A15226"/>
    </row>
    <row r="15227" spans="1:1" ht="12.6" x14ac:dyDescent="0.25">
      <c r="A15227"/>
    </row>
    <row r="15228" spans="1:1" ht="12.6" x14ac:dyDescent="0.25">
      <c r="A15228"/>
    </row>
    <row r="15229" spans="1:1" ht="12.6" x14ac:dyDescent="0.25">
      <c r="A15229"/>
    </row>
    <row r="15230" spans="1:1" ht="12.6" x14ac:dyDescent="0.25">
      <c r="A15230"/>
    </row>
    <row r="15231" spans="1:1" ht="12.6" x14ac:dyDescent="0.25">
      <c r="A15231"/>
    </row>
    <row r="15232" spans="1:1" ht="12.6" x14ac:dyDescent="0.25">
      <c r="A15232"/>
    </row>
    <row r="15233" spans="1:1" ht="12.6" x14ac:dyDescent="0.25">
      <c r="A15233"/>
    </row>
    <row r="15234" spans="1:1" ht="12.6" x14ac:dyDescent="0.25">
      <c r="A15234"/>
    </row>
    <row r="15235" spans="1:1" ht="12.6" x14ac:dyDescent="0.25">
      <c r="A15235"/>
    </row>
    <row r="15236" spans="1:1" ht="12.6" x14ac:dyDescent="0.25">
      <c r="A15236"/>
    </row>
    <row r="15237" spans="1:1" ht="12.6" x14ac:dyDescent="0.25">
      <c r="A15237"/>
    </row>
    <row r="15238" spans="1:1" ht="12.6" x14ac:dyDescent="0.25">
      <c r="A15238"/>
    </row>
    <row r="15239" spans="1:1" ht="12.6" x14ac:dyDescent="0.25">
      <c r="A15239"/>
    </row>
    <row r="15240" spans="1:1" ht="12.6" x14ac:dyDescent="0.25">
      <c r="A15240"/>
    </row>
    <row r="15241" spans="1:1" ht="12.6" x14ac:dyDescent="0.25">
      <c r="A15241"/>
    </row>
    <row r="15242" spans="1:1" ht="12.6" x14ac:dyDescent="0.25">
      <c r="A15242"/>
    </row>
    <row r="15243" spans="1:1" ht="12.6" x14ac:dyDescent="0.25">
      <c r="A15243"/>
    </row>
    <row r="15244" spans="1:1" ht="12.6" x14ac:dyDescent="0.25">
      <c r="A15244"/>
    </row>
    <row r="15245" spans="1:1" ht="12.6" x14ac:dyDescent="0.25">
      <c r="A15245"/>
    </row>
    <row r="15246" spans="1:1" ht="12.6" x14ac:dyDescent="0.25">
      <c r="A15246"/>
    </row>
    <row r="15247" spans="1:1" ht="12.6" x14ac:dyDescent="0.25">
      <c r="A15247"/>
    </row>
    <row r="15248" spans="1:1" ht="12.6" x14ac:dyDescent="0.25">
      <c r="A15248"/>
    </row>
    <row r="15249" spans="1:1" ht="12.6" x14ac:dyDescent="0.25">
      <c r="A15249"/>
    </row>
    <row r="15250" spans="1:1" ht="12.6" x14ac:dyDescent="0.25">
      <c r="A15250"/>
    </row>
    <row r="15251" spans="1:1" ht="12.6" x14ac:dyDescent="0.25">
      <c r="A15251"/>
    </row>
    <row r="15252" spans="1:1" ht="12.6" x14ac:dyDescent="0.25">
      <c r="A15252"/>
    </row>
    <row r="15253" spans="1:1" ht="12.6" x14ac:dyDescent="0.25">
      <c r="A15253"/>
    </row>
    <row r="15254" spans="1:1" ht="12.6" x14ac:dyDescent="0.25">
      <c r="A15254"/>
    </row>
    <row r="15255" spans="1:1" ht="12.6" x14ac:dyDescent="0.25">
      <c r="A15255"/>
    </row>
    <row r="15256" spans="1:1" ht="12.6" x14ac:dyDescent="0.25">
      <c r="A15256"/>
    </row>
    <row r="15257" spans="1:1" ht="12.6" x14ac:dyDescent="0.25">
      <c r="A15257"/>
    </row>
    <row r="15258" spans="1:1" ht="12.6" x14ac:dyDescent="0.25">
      <c r="A15258"/>
    </row>
    <row r="15259" spans="1:1" ht="12.6" x14ac:dyDescent="0.25">
      <c r="A15259"/>
    </row>
    <row r="15260" spans="1:1" ht="12.6" x14ac:dyDescent="0.25">
      <c r="A15260"/>
    </row>
    <row r="15261" spans="1:1" ht="12.6" x14ac:dyDescent="0.25">
      <c r="A15261"/>
    </row>
    <row r="15262" spans="1:1" ht="12.6" x14ac:dyDescent="0.25">
      <c r="A15262"/>
    </row>
    <row r="15263" spans="1:1" ht="12.6" x14ac:dyDescent="0.25">
      <c r="A15263"/>
    </row>
    <row r="15264" spans="1:1" ht="12.6" x14ac:dyDescent="0.25">
      <c r="A15264"/>
    </row>
    <row r="15265" spans="1:1" ht="12.6" x14ac:dyDescent="0.25">
      <c r="A15265"/>
    </row>
    <row r="15266" spans="1:1" ht="12.6" x14ac:dyDescent="0.25">
      <c r="A15266"/>
    </row>
    <row r="15267" spans="1:1" ht="12.6" x14ac:dyDescent="0.25">
      <c r="A15267"/>
    </row>
    <row r="15268" spans="1:1" ht="12.6" x14ac:dyDescent="0.25">
      <c r="A15268"/>
    </row>
    <row r="15269" spans="1:1" ht="12.6" x14ac:dyDescent="0.25">
      <c r="A15269"/>
    </row>
    <row r="15270" spans="1:1" ht="12.6" x14ac:dyDescent="0.25">
      <c r="A15270"/>
    </row>
    <row r="15271" spans="1:1" ht="12.6" x14ac:dyDescent="0.25">
      <c r="A15271"/>
    </row>
    <row r="15272" spans="1:1" ht="12.6" x14ac:dyDescent="0.25">
      <c r="A15272"/>
    </row>
    <row r="15273" spans="1:1" ht="12.6" x14ac:dyDescent="0.25">
      <c r="A15273"/>
    </row>
    <row r="15274" spans="1:1" ht="12.6" x14ac:dyDescent="0.25">
      <c r="A15274"/>
    </row>
    <row r="15275" spans="1:1" ht="12.6" x14ac:dyDescent="0.25">
      <c r="A15275"/>
    </row>
    <row r="15276" spans="1:1" ht="12.6" x14ac:dyDescent="0.25">
      <c r="A15276"/>
    </row>
    <row r="15277" spans="1:1" ht="12.6" x14ac:dyDescent="0.25">
      <c r="A15277"/>
    </row>
    <row r="15278" spans="1:1" ht="12.6" x14ac:dyDescent="0.25">
      <c r="A15278"/>
    </row>
    <row r="15279" spans="1:1" ht="12.6" x14ac:dyDescent="0.25">
      <c r="A15279"/>
    </row>
    <row r="15280" spans="1:1" ht="12.6" x14ac:dyDescent="0.25">
      <c r="A15280"/>
    </row>
    <row r="15281" spans="1:1" ht="12.6" x14ac:dyDescent="0.25">
      <c r="A15281"/>
    </row>
    <row r="15282" spans="1:1" ht="12.6" x14ac:dyDescent="0.25">
      <c r="A15282"/>
    </row>
    <row r="15283" spans="1:1" ht="12.6" x14ac:dyDescent="0.25">
      <c r="A15283"/>
    </row>
    <row r="15284" spans="1:1" ht="12.6" x14ac:dyDescent="0.25">
      <c r="A15284"/>
    </row>
    <row r="15285" spans="1:1" ht="12.6" x14ac:dyDescent="0.25">
      <c r="A15285"/>
    </row>
    <row r="15286" spans="1:1" ht="12.6" x14ac:dyDescent="0.25">
      <c r="A15286"/>
    </row>
    <row r="15287" spans="1:1" ht="12.6" x14ac:dyDescent="0.25">
      <c r="A15287"/>
    </row>
    <row r="15288" spans="1:1" ht="12.6" x14ac:dyDescent="0.25">
      <c r="A15288"/>
    </row>
    <row r="15289" spans="1:1" ht="12.6" x14ac:dyDescent="0.25">
      <c r="A15289"/>
    </row>
    <row r="15290" spans="1:1" ht="12.6" x14ac:dyDescent="0.25">
      <c r="A15290"/>
    </row>
    <row r="15291" spans="1:1" ht="12.6" x14ac:dyDescent="0.25">
      <c r="A15291"/>
    </row>
    <row r="15292" spans="1:1" ht="12.6" x14ac:dyDescent="0.25">
      <c r="A15292"/>
    </row>
    <row r="15293" spans="1:1" ht="12.6" x14ac:dyDescent="0.25">
      <c r="A15293"/>
    </row>
    <row r="15294" spans="1:1" ht="12.6" x14ac:dyDescent="0.25">
      <c r="A15294"/>
    </row>
    <row r="15295" spans="1:1" ht="12.6" x14ac:dyDescent="0.25">
      <c r="A15295"/>
    </row>
    <row r="15296" spans="1:1" ht="12.6" x14ac:dyDescent="0.25">
      <c r="A15296"/>
    </row>
    <row r="15297" spans="1:1" ht="12.6" x14ac:dyDescent="0.25">
      <c r="A15297"/>
    </row>
    <row r="15298" spans="1:1" ht="12.6" x14ac:dyDescent="0.25">
      <c r="A15298"/>
    </row>
    <row r="15299" spans="1:1" ht="12.6" x14ac:dyDescent="0.25">
      <c r="A15299"/>
    </row>
    <row r="15300" spans="1:1" ht="12.6" x14ac:dyDescent="0.25">
      <c r="A15300"/>
    </row>
    <row r="15301" spans="1:1" ht="12.6" x14ac:dyDescent="0.25">
      <c r="A15301"/>
    </row>
    <row r="15302" spans="1:1" ht="12.6" x14ac:dyDescent="0.25">
      <c r="A15302"/>
    </row>
    <row r="15303" spans="1:1" ht="12.6" x14ac:dyDescent="0.25">
      <c r="A15303"/>
    </row>
    <row r="15304" spans="1:1" ht="12.6" x14ac:dyDescent="0.25">
      <c r="A15304"/>
    </row>
    <row r="15305" spans="1:1" ht="12.6" x14ac:dyDescent="0.25">
      <c r="A15305"/>
    </row>
    <row r="15306" spans="1:1" ht="12.6" x14ac:dyDescent="0.25">
      <c r="A15306"/>
    </row>
    <row r="15307" spans="1:1" ht="12.6" x14ac:dyDescent="0.25">
      <c r="A15307"/>
    </row>
    <row r="15308" spans="1:1" ht="12.6" x14ac:dyDescent="0.25">
      <c r="A15308"/>
    </row>
    <row r="15309" spans="1:1" ht="12.6" x14ac:dyDescent="0.25">
      <c r="A15309"/>
    </row>
    <row r="15310" spans="1:1" ht="12.6" x14ac:dyDescent="0.25">
      <c r="A15310"/>
    </row>
    <row r="15311" spans="1:1" ht="12.6" x14ac:dyDescent="0.25">
      <c r="A15311"/>
    </row>
    <row r="15312" spans="1:1" ht="12.6" x14ac:dyDescent="0.25">
      <c r="A15312"/>
    </row>
    <row r="15313" spans="1:1" ht="12.6" x14ac:dyDescent="0.25">
      <c r="A15313"/>
    </row>
    <row r="15314" spans="1:1" ht="12.6" x14ac:dyDescent="0.25">
      <c r="A15314"/>
    </row>
    <row r="15315" spans="1:1" ht="12.6" x14ac:dyDescent="0.25">
      <c r="A15315"/>
    </row>
    <row r="15316" spans="1:1" ht="12.6" x14ac:dyDescent="0.25">
      <c r="A15316"/>
    </row>
    <row r="15317" spans="1:1" ht="12.6" x14ac:dyDescent="0.25">
      <c r="A15317"/>
    </row>
    <row r="15318" spans="1:1" ht="12.6" x14ac:dyDescent="0.25">
      <c r="A15318"/>
    </row>
    <row r="15319" spans="1:1" ht="12.6" x14ac:dyDescent="0.25">
      <c r="A15319"/>
    </row>
    <row r="15320" spans="1:1" ht="12.6" x14ac:dyDescent="0.25">
      <c r="A15320"/>
    </row>
    <row r="15321" spans="1:1" ht="12.6" x14ac:dyDescent="0.25">
      <c r="A15321"/>
    </row>
    <row r="15322" spans="1:1" ht="12.6" x14ac:dyDescent="0.25">
      <c r="A15322"/>
    </row>
    <row r="15323" spans="1:1" ht="12.6" x14ac:dyDescent="0.25">
      <c r="A15323"/>
    </row>
    <row r="15324" spans="1:1" ht="12.6" x14ac:dyDescent="0.25">
      <c r="A15324"/>
    </row>
    <row r="15325" spans="1:1" ht="12.6" x14ac:dyDescent="0.25">
      <c r="A15325"/>
    </row>
    <row r="15326" spans="1:1" ht="12.6" x14ac:dyDescent="0.25">
      <c r="A15326"/>
    </row>
    <row r="15327" spans="1:1" ht="12.6" x14ac:dyDescent="0.25">
      <c r="A15327"/>
    </row>
    <row r="15328" spans="1:1" ht="12.6" x14ac:dyDescent="0.25">
      <c r="A15328"/>
    </row>
    <row r="15329" spans="1:1" ht="12.6" x14ac:dyDescent="0.25">
      <c r="A15329"/>
    </row>
    <row r="15330" spans="1:1" ht="12.6" x14ac:dyDescent="0.25">
      <c r="A15330"/>
    </row>
    <row r="15331" spans="1:1" ht="12.6" x14ac:dyDescent="0.25">
      <c r="A15331"/>
    </row>
    <row r="15332" spans="1:1" ht="12.6" x14ac:dyDescent="0.25">
      <c r="A15332"/>
    </row>
    <row r="15333" spans="1:1" ht="12.6" x14ac:dyDescent="0.25">
      <c r="A15333"/>
    </row>
    <row r="15334" spans="1:1" ht="12.6" x14ac:dyDescent="0.25">
      <c r="A15334"/>
    </row>
    <row r="15335" spans="1:1" ht="12.6" x14ac:dyDescent="0.25">
      <c r="A15335"/>
    </row>
    <row r="15336" spans="1:1" ht="12.6" x14ac:dyDescent="0.25">
      <c r="A15336"/>
    </row>
    <row r="15337" spans="1:1" ht="12.6" x14ac:dyDescent="0.25">
      <c r="A15337"/>
    </row>
    <row r="15338" spans="1:1" ht="12.6" x14ac:dyDescent="0.25">
      <c r="A15338"/>
    </row>
    <row r="15339" spans="1:1" ht="12.6" x14ac:dyDescent="0.25">
      <c r="A15339"/>
    </row>
    <row r="15340" spans="1:1" ht="12.6" x14ac:dyDescent="0.25">
      <c r="A15340"/>
    </row>
    <row r="15341" spans="1:1" ht="12.6" x14ac:dyDescent="0.25">
      <c r="A15341"/>
    </row>
    <row r="15342" spans="1:1" ht="12.6" x14ac:dyDescent="0.25">
      <c r="A15342"/>
    </row>
    <row r="15343" spans="1:1" ht="12.6" x14ac:dyDescent="0.25">
      <c r="A15343"/>
    </row>
    <row r="15344" spans="1:1" ht="12.6" x14ac:dyDescent="0.25">
      <c r="A15344"/>
    </row>
    <row r="15345" spans="1:1" ht="12.6" x14ac:dyDescent="0.25">
      <c r="A15345"/>
    </row>
    <row r="15346" spans="1:1" ht="12.6" x14ac:dyDescent="0.25">
      <c r="A15346"/>
    </row>
    <row r="15347" spans="1:1" ht="12.6" x14ac:dyDescent="0.25">
      <c r="A15347"/>
    </row>
    <row r="15348" spans="1:1" ht="12.6" x14ac:dyDescent="0.25">
      <c r="A15348"/>
    </row>
    <row r="15349" spans="1:1" ht="12.6" x14ac:dyDescent="0.25">
      <c r="A15349"/>
    </row>
    <row r="15350" spans="1:1" ht="12.6" x14ac:dyDescent="0.25">
      <c r="A15350"/>
    </row>
    <row r="15351" spans="1:1" ht="12.6" x14ac:dyDescent="0.25">
      <c r="A15351"/>
    </row>
    <row r="15352" spans="1:1" ht="12.6" x14ac:dyDescent="0.25">
      <c r="A15352"/>
    </row>
    <row r="15353" spans="1:1" ht="12.6" x14ac:dyDescent="0.25">
      <c r="A15353"/>
    </row>
    <row r="15354" spans="1:1" ht="12.6" x14ac:dyDescent="0.25">
      <c r="A15354"/>
    </row>
    <row r="15355" spans="1:1" ht="12.6" x14ac:dyDescent="0.25">
      <c r="A15355"/>
    </row>
    <row r="15356" spans="1:1" ht="12.6" x14ac:dyDescent="0.25">
      <c r="A15356"/>
    </row>
    <row r="15357" spans="1:1" ht="12.6" x14ac:dyDescent="0.25">
      <c r="A15357"/>
    </row>
    <row r="15358" spans="1:1" ht="12.6" x14ac:dyDescent="0.25">
      <c r="A15358"/>
    </row>
    <row r="15359" spans="1:1" ht="12.6" x14ac:dyDescent="0.25">
      <c r="A15359"/>
    </row>
    <row r="15360" spans="1:1" ht="12.6" x14ac:dyDescent="0.25">
      <c r="A15360"/>
    </row>
    <row r="15361" spans="1:1" ht="12.6" x14ac:dyDescent="0.25">
      <c r="A15361"/>
    </row>
    <row r="15362" spans="1:1" ht="12.6" x14ac:dyDescent="0.25">
      <c r="A15362"/>
    </row>
    <row r="15363" spans="1:1" ht="12.6" x14ac:dyDescent="0.25">
      <c r="A15363"/>
    </row>
    <row r="15364" spans="1:1" ht="12.6" x14ac:dyDescent="0.25">
      <c r="A15364"/>
    </row>
    <row r="15365" spans="1:1" ht="12.6" x14ac:dyDescent="0.25">
      <c r="A15365"/>
    </row>
    <row r="15366" spans="1:1" ht="12.6" x14ac:dyDescent="0.25">
      <c r="A15366"/>
    </row>
    <row r="15367" spans="1:1" ht="12.6" x14ac:dyDescent="0.25">
      <c r="A15367"/>
    </row>
    <row r="15368" spans="1:1" ht="12.6" x14ac:dyDescent="0.25">
      <c r="A15368"/>
    </row>
    <row r="15369" spans="1:1" ht="12.6" x14ac:dyDescent="0.25">
      <c r="A15369"/>
    </row>
    <row r="15370" spans="1:1" ht="12.6" x14ac:dyDescent="0.25">
      <c r="A15370"/>
    </row>
    <row r="15371" spans="1:1" ht="12.6" x14ac:dyDescent="0.25">
      <c r="A15371"/>
    </row>
    <row r="15372" spans="1:1" ht="12.6" x14ac:dyDescent="0.25">
      <c r="A15372"/>
    </row>
    <row r="15373" spans="1:1" ht="12.6" x14ac:dyDescent="0.25">
      <c r="A15373"/>
    </row>
    <row r="15374" spans="1:1" ht="12.6" x14ac:dyDescent="0.25">
      <c r="A15374"/>
    </row>
    <row r="15375" spans="1:1" ht="12.6" x14ac:dyDescent="0.25">
      <c r="A15375"/>
    </row>
    <row r="15376" spans="1:1" ht="12.6" x14ac:dyDescent="0.25">
      <c r="A15376"/>
    </row>
    <row r="15377" spans="1:1" ht="12.6" x14ac:dyDescent="0.25">
      <c r="A15377"/>
    </row>
    <row r="15378" spans="1:1" ht="12.6" x14ac:dyDescent="0.25">
      <c r="A15378"/>
    </row>
    <row r="15379" spans="1:1" ht="12.6" x14ac:dyDescent="0.25">
      <c r="A15379"/>
    </row>
    <row r="15380" spans="1:1" ht="12.6" x14ac:dyDescent="0.25">
      <c r="A15380"/>
    </row>
    <row r="15381" spans="1:1" ht="12.6" x14ac:dyDescent="0.25">
      <c r="A15381"/>
    </row>
    <row r="15382" spans="1:1" ht="12.6" x14ac:dyDescent="0.25">
      <c r="A15382"/>
    </row>
    <row r="15383" spans="1:1" ht="12.6" x14ac:dyDescent="0.25">
      <c r="A15383"/>
    </row>
    <row r="15384" spans="1:1" ht="12.6" x14ac:dyDescent="0.25">
      <c r="A15384"/>
    </row>
    <row r="15385" spans="1:1" ht="12.6" x14ac:dyDescent="0.25">
      <c r="A15385"/>
    </row>
    <row r="15386" spans="1:1" ht="12.6" x14ac:dyDescent="0.25">
      <c r="A15386"/>
    </row>
    <row r="15387" spans="1:1" ht="12.6" x14ac:dyDescent="0.25">
      <c r="A15387"/>
    </row>
    <row r="15388" spans="1:1" ht="12.6" x14ac:dyDescent="0.25">
      <c r="A15388"/>
    </row>
    <row r="15389" spans="1:1" ht="12.6" x14ac:dyDescent="0.25">
      <c r="A15389"/>
    </row>
    <row r="15390" spans="1:1" ht="12.6" x14ac:dyDescent="0.25">
      <c r="A15390"/>
    </row>
    <row r="15391" spans="1:1" ht="12.6" x14ac:dyDescent="0.25">
      <c r="A15391"/>
    </row>
    <row r="15392" spans="1:1" ht="12.6" x14ac:dyDescent="0.25">
      <c r="A15392"/>
    </row>
    <row r="15393" spans="1:1" ht="12.6" x14ac:dyDescent="0.25">
      <c r="A15393"/>
    </row>
    <row r="15394" spans="1:1" ht="12.6" x14ac:dyDescent="0.25">
      <c r="A15394"/>
    </row>
    <row r="15395" spans="1:1" ht="12.6" x14ac:dyDescent="0.25">
      <c r="A15395"/>
    </row>
    <row r="15396" spans="1:1" ht="12.6" x14ac:dyDescent="0.25">
      <c r="A15396"/>
    </row>
    <row r="15397" spans="1:1" ht="12.6" x14ac:dyDescent="0.25">
      <c r="A15397"/>
    </row>
    <row r="15398" spans="1:1" ht="12.6" x14ac:dyDescent="0.25">
      <c r="A15398"/>
    </row>
    <row r="15399" spans="1:1" ht="12.6" x14ac:dyDescent="0.25">
      <c r="A15399"/>
    </row>
    <row r="15400" spans="1:1" ht="12.6" x14ac:dyDescent="0.25">
      <c r="A15400"/>
    </row>
    <row r="15401" spans="1:1" ht="12.6" x14ac:dyDescent="0.25">
      <c r="A15401"/>
    </row>
    <row r="15402" spans="1:1" ht="12.6" x14ac:dyDescent="0.25">
      <c r="A15402"/>
    </row>
    <row r="15403" spans="1:1" ht="12.6" x14ac:dyDescent="0.25">
      <c r="A15403"/>
    </row>
    <row r="15404" spans="1:1" ht="12.6" x14ac:dyDescent="0.25">
      <c r="A15404"/>
    </row>
    <row r="15405" spans="1:1" ht="12.6" x14ac:dyDescent="0.25">
      <c r="A15405"/>
    </row>
    <row r="15406" spans="1:1" ht="12.6" x14ac:dyDescent="0.25">
      <c r="A15406"/>
    </row>
    <row r="15407" spans="1:1" ht="12.6" x14ac:dyDescent="0.25">
      <c r="A15407"/>
    </row>
    <row r="15408" spans="1:1" ht="12.6" x14ac:dyDescent="0.25">
      <c r="A15408"/>
    </row>
    <row r="15409" spans="1:1" ht="12.6" x14ac:dyDescent="0.25">
      <c r="A15409"/>
    </row>
    <row r="15410" spans="1:1" ht="12.6" x14ac:dyDescent="0.25">
      <c r="A15410"/>
    </row>
    <row r="15411" spans="1:1" ht="12.6" x14ac:dyDescent="0.25">
      <c r="A15411"/>
    </row>
    <row r="15412" spans="1:1" ht="12.6" x14ac:dyDescent="0.25">
      <c r="A15412"/>
    </row>
    <row r="15413" spans="1:1" ht="12.6" x14ac:dyDescent="0.25">
      <c r="A15413"/>
    </row>
    <row r="15414" spans="1:1" ht="12.6" x14ac:dyDescent="0.25">
      <c r="A15414"/>
    </row>
    <row r="15415" spans="1:1" ht="12.6" x14ac:dyDescent="0.25">
      <c r="A15415"/>
    </row>
    <row r="15416" spans="1:1" ht="12.6" x14ac:dyDescent="0.25">
      <c r="A15416"/>
    </row>
    <row r="15417" spans="1:1" ht="12.6" x14ac:dyDescent="0.25">
      <c r="A15417"/>
    </row>
    <row r="15418" spans="1:1" ht="12.6" x14ac:dyDescent="0.25">
      <c r="A15418"/>
    </row>
    <row r="15419" spans="1:1" ht="12.6" x14ac:dyDescent="0.25">
      <c r="A15419"/>
    </row>
    <row r="15420" spans="1:1" ht="12.6" x14ac:dyDescent="0.25">
      <c r="A15420"/>
    </row>
    <row r="15421" spans="1:1" ht="12.6" x14ac:dyDescent="0.25">
      <c r="A15421"/>
    </row>
    <row r="15422" spans="1:1" ht="12.6" x14ac:dyDescent="0.25">
      <c r="A15422"/>
    </row>
    <row r="15423" spans="1:1" ht="12.6" x14ac:dyDescent="0.25">
      <c r="A15423"/>
    </row>
    <row r="15424" spans="1:1" ht="12.6" x14ac:dyDescent="0.25">
      <c r="A15424"/>
    </row>
    <row r="15425" spans="1:1" ht="12.6" x14ac:dyDescent="0.25">
      <c r="A15425"/>
    </row>
    <row r="15426" spans="1:1" ht="12.6" x14ac:dyDescent="0.25">
      <c r="A15426"/>
    </row>
    <row r="15427" spans="1:1" ht="12.6" x14ac:dyDescent="0.25">
      <c r="A15427"/>
    </row>
    <row r="15428" spans="1:1" ht="12.6" x14ac:dyDescent="0.25">
      <c r="A15428"/>
    </row>
    <row r="15429" spans="1:1" ht="12.6" x14ac:dyDescent="0.25">
      <c r="A15429"/>
    </row>
    <row r="15430" spans="1:1" ht="12.6" x14ac:dyDescent="0.25">
      <c r="A15430"/>
    </row>
    <row r="15431" spans="1:1" ht="12.6" x14ac:dyDescent="0.25">
      <c r="A15431"/>
    </row>
    <row r="15432" spans="1:1" ht="12.6" x14ac:dyDescent="0.25">
      <c r="A15432"/>
    </row>
    <row r="15433" spans="1:1" ht="12.6" x14ac:dyDescent="0.25">
      <c r="A15433"/>
    </row>
    <row r="15434" spans="1:1" ht="12.6" x14ac:dyDescent="0.25">
      <c r="A15434"/>
    </row>
    <row r="15435" spans="1:1" ht="12.6" x14ac:dyDescent="0.25">
      <c r="A15435"/>
    </row>
    <row r="15436" spans="1:1" ht="12.6" x14ac:dyDescent="0.25">
      <c r="A15436"/>
    </row>
    <row r="15437" spans="1:1" ht="12.6" x14ac:dyDescent="0.25">
      <c r="A15437"/>
    </row>
    <row r="15438" spans="1:1" ht="12.6" x14ac:dyDescent="0.25">
      <c r="A15438"/>
    </row>
    <row r="15439" spans="1:1" ht="12.6" x14ac:dyDescent="0.25">
      <c r="A15439"/>
    </row>
    <row r="15440" spans="1:1" ht="12.6" x14ac:dyDescent="0.25">
      <c r="A15440"/>
    </row>
    <row r="15441" spans="1:1" ht="12.6" x14ac:dyDescent="0.25">
      <c r="A15441"/>
    </row>
    <row r="15442" spans="1:1" ht="12.6" x14ac:dyDescent="0.25">
      <c r="A15442"/>
    </row>
    <row r="15443" spans="1:1" ht="12.6" x14ac:dyDescent="0.25">
      <c r="A15443"/>
    </row>
    <row r="15444" spans="1:1" ht="12.6" x14ac:dyDescent="0.25">
      <c r="A15444"/>
    </row>
    <row r="15445" spans="1:1" ht="12.6" x14ac:dyDescent="0.25">
      <c r="A15445"/>
    </row>
    <row r="15446" spans="1:1" ht="12.6" x14ac:dyDescent="0.25">
      <c r="A15446"/>
    </row>
    <row r="15447" spans="1:1" ht="12.6" x14ac:dyDescent="0.25">
      <c r="A15447"/>
    </row>
    <row r="15448" spans="1:1" ht="12.6" x14ac:dyDescent="0.25">
      <c r="A15448"/>
    </row>
    <row r="15449" spans="1:1" ht="12.6" x14ac:dyDescent="0.25">
      <c r="A15449"/>
    </row>
    <row r="15450" spans="1:1" ht="12.6" x14ac:dyDescent="0.25">
      <c r="A15450"/>
    </row>
    <row r="15451" spans="1:1" ht="12.6" x14ac:dyDescent="0.25">
      <c r="A15451"/>
    </row>
    <row r="15452" spans="1:1" ht="12.6" x14ac:dyDescent="0.25">
      <c r="A15452"/>
    </row>
    <row r="15453" spans="1:1" ht="12.6" x14ac:dyDescent="0.25">
      <c r="A15453"/>
    </row>
    <row r="15454" spans="1:1" ht="12.6" x14ac:dyDescent="0.25">
      <c r="A15454"/>
    </row>
    <row r="15455" spans="1:1" ht="12.6" x14ac:dyDescent="0.25">
      <c r="A15455"/>
    </row>
    <row r="15456" spans="1:1" ht="12.6" x14ac:dyDescent="0.25">
      <c r="A15456"/>
    </row>
    <row r="15457" spans="1:1" ht="12.6" x14ac:dyDescent="0.25">
      <c r="A15457"/>
    </row>
    <row r="15458" spans="1:1" ht="12.6" x14ac:dyDescent="0.25">
      <c r="A15458"/>
    </row>
    <row r="15459" spans="1:1" ht="12.6" x14ac:dyDescent="0.25">
      <c r="A15459"/>
    </row>
    <row r="15460" spans="1:1" ht="12.6" x14ac:dyDescent="0.25">
      <c r="A15460"/>
    </row>
    <row r="15461" spans="1:1" ht="12.6" x14ac:dyDescent="0.25">
      <c r="A15461"/>
    </row>
    <row r="15462" spans="1:1" ht="12.6" x14ac:dyDescent="0.25">
      <c r="A15462"/>
    </row>
    <row r="15463" spans="1:1" ht="12.6" x14ac:dyDescent="0.25">
      <c r="A15463"/>
    </row>
    <row r="15464" spans="1:1" ht="12.6" x14ac:dyDescent="0.25">
      <c r="A15464"/>
    </row>
    <row r="15465" spans="1:1" ht="12.6" x14ac:dyDescent="0.25">
      <c r="A15465"/>
    </row>
    <row r="15466" spans="1:1" ht="12.6" x14ac:dyDescent="0.25">
      <c r="A15466"/>
    </row>
    <row r="15467" spans="1:1" ht="12.6" x14ac:dyDescent="0.25">
      <c r="A15467"/>
    </row>
    <row r="15468" spans="1:1" ht="12.6" x14ac:dyDescent="0.25">
      <c r="A15468"/>
    </row>
    <row r="15469" spans="1:1" ht="12.6" x14ac:dyDescent="0.25">
      <c r="A15469"/>
    </row>
    <row r="15470" spans="1:1" ht="12.6" x14ac:dyDescent="0.25">
      <c r="A15470"/>
    </row>
    <row r="15471" spans="1:1" ht="12.6" x14ac:dyDescent="0.25">
      <c r="A15471"/>
    </row>
    <row r="15472" spans="1:1" ht="12.6" x14ac:dyDescent="0.25">
      <c r="A15472"/>
    </row>
    <row r="15473" spans="1:1" ht="12.6" x14ac:dyDescent="0.25">
      <c r="A15473"/>
    </row>
    <row r="15474" spans="1:1" ht="12.6" x14ac:dyDescent="0.25">
      <c r="A15474"/>
    </row>
    <row r="15475" spans="1:1" ht="12.6" x14ac:dyDescent="0.25">
      <c r="A15475"/>
    </row>
    <row r="15476" spans="1:1" ht="12.6" x14ac:dyDescent="0.25">
      <c r="A15476"/>
    </row>
    <row r="15477" spans="1:1" ht="12.6" x14ac:dyDescent="0.25">
      <c r="A15477"/>
    </row>
    <row r="15478" spans="1:1" ht="12.6" x14ac:dyDescent="0.25">
      <c r="A15478"/>
    </row>
    <row r="15479" spans="1:1" ht="12.6" x14ac:dyDescent="0.25">
      <c r="A15479"/>
    </row>
    <row r="15480" spans="1:1" ht="12.6" x14ac:dyDescent="0.25">
      <c r="A15480"/>
    </row>
    <row r="15481" spans="1:1" ht="12.6" x14ac:dyDescent="0.25">
      <c r="A15481"/>
    </row>
    <row r="15482" spans="1:1" ht="12.6" x14ac:dyDescent="0.25">
      <c r="A15482"/>
    </row>
    <row r="15483" spans="1:1" ht="12.6" x14ac:dyDescent="0.25">
      <c r="A15483"/>
    </row>
    <row r="15484" spans="1:1" ht="12.6" x14ac:dyDescent="0.25">
      <c r="A15484"/>
    </row>
    <row r="15485" spans="1:1" ht="12.6" x14ac:dyDescent="0.25">
      <c r="A15485"/>
    </row>
    <row r="15486" spans="1:1" ht="12.6" x14ac:dyDescent="0.25">
      <c r="A15486"/>
    </row>
    <row r="15487" spans="1:1" ht="12.6" x14ac:dyDescent="0.25">
      <c r="A15487"/>
    </row>
    <row r="15488" spans="1:1" ht="12.6" x14ac:dyDescent="0.25">
      <c r="A15488"/>
    </row>
    <row r="15489" spans="1:1" ht="12.6" x14ac:dyDescent="0.25">
      <c r="A15489"/>
    </row>
    <row r="15490" spans="1:1" ht="12.6" x14ac:dyDescent="0.25">
      <c r="A15490"/>
    </row>
    <row r="15491" spans="1:1" ht="12.6" x14ac:dyDescent="0.25">
      <c r="A15491"/>
    </row>
    <row r="15492" spans="1:1" ht="12.6" x14ac:dyDescent="0.25">
      <c r="A15492"/>
    </row>
    <row r="15493" spans="1:1" ht="12.6" x14ac:dyDescent="0.25">
      <c r="A15493"/>
    </row>
    <row r="15494" spans="1:1" ht="12.6" x14ac:dyDescent="0.25">
      <c r="A15494"/>
    </row>
    <row r="15495" spans="1:1" ht="12.6" x14ac:dyDescent="0.25">
      <c r="A15495"/>
    </row>
    <row r="15496" spans="1:1" ht="12.6" x14ac:dyDescent="0.25">
      <c r="A15496"/>
    </row>
    <row r="15497" spans="1:1" ht="12.6" x14ac:dyDescent="0.25">
      <c r="A15497"/>
    </row>
    <row r="15498" spans="1:1" ht="12.6" x14ac:dyDescent="0.25">
      <c r="A15498"/>
    </row>
    <row r="15499" spans="1:1" ht="12.6" x14ac:dyDescent="0.25">
      <c r="A15499"/>
    </row>
    <row r="15500" spans="1:1" ht="12.6" x14ac:dyDescent="0.25">
      <c r="A15500"/>
    </row>
    <row r="15501" spans="1:1" ht="12.6" x14ac:dyDescent="0.25">
      <c r="A15501"/>
    </row>
    <row r="15502" spans="1:1" ht="12.6" x14ac:dyDescent="0.25">
      <c r="A15502"/>
    </row>
    <row r="15503" spans="1:1" ht="12.6" x14ac:dyDescent="0.25">
      <c r="A15503"/>
    </row>
    <row r="15504" spans="1:1" ht="12.6" x14ac:dyDescent="0.25">
      <c r="A15504"/>
    </row>
    <row r="15505" spans="1:1" ht="12.6" x14ac:dyDescent="0.25">
      <c r="A15505"/>
    </row>
    <row r="15506" spans="1:1" ht="12.6" x14ac:dyDescent="0.25">
      <c r="A15506"/>
    </row>
    <row r="15507" spans="1:1" ht="12.6" x14ac:dyDescent="0.25">
      <c r="A15507"/>
    </row>
    <row r="15508" spans="1:1" ht="12.6" x14ac:dyDescent="0.25">
      <c r="A15508"/>
    </row>
    <row r="15509" spans="1:1" ht="12.6" x14ac:dyDescent="0.25">
      <c r="A15509"/>
    </row>
    <row r="15510" spans="1:1" ht="12.6" x14ac:dyDescent="0.25">
      <c r="A15510"/>
    </row>
    <row r="15511" spans="1:1" ht="12.6" x14ac:dyDescent="0.25">
      <c r="A15511"/>
    </row>
    <row r="15512" spans="1:1" ht="12.6" x14ac:dyDescent="0.25">
      <c r="A15512"/>
    </row>
    <row r="15513" spans="1:1" ht="12.6" x14ac:dyDescent="0.25">
      <c r="A15513"/>
    </row>
    <row r="15514" spans="1:1" ht="12.6" x14ac:dyDescent="0.25">
      <c r="A15514"/>
    </row>
    <row r="15515" spans="1:1" ht="12.6" x14ac:dyDescent="0.25">
      <c r="A15515"/>
    </row>
    <row r="15516" spans="1:1" ht="12.6" x14ac:dyDescent="0.25">
      <c r="A15516"/>
    </row>
    <row r="15517" spans="1:1" ht="12.6" x14ac:dyDescent="0.25">
      <c r="A15517"/>
    </row>
    <row r="15518" spans="1:1" ht="12.6" x14ac:dyDescent="0.25">
      <c r="A15518"/>
    </row>
    <row r="15519" spans="1:1" ht="12.6" x14ac:dyDescent="0.25">
      <c r="A15519"/>
    </row>
    <row r="15520" spans="1:1" ht="12.6" x14ac:dyDescent="0.25">
      <c r="A15520"/>
    </row>
    <row r="15521" spans="1:1" ht="12.6" x14ac:dyDescent="0.25">
      <c r="A15521"/>
    </row>
    <row r="15522" spans="1:1" ht="12.6" x14ac:dyDescent="0.25">
      <c r="A15522"/>
    </row>
    <row r="15523" spans="1:1" ht="12.6" x14ac:dyDescent="0.25">
      <c r="A15523"/>
    </row>
    <row r="15524" spans="1:1" ht="12.6" x14ac:dyDescent="0.25">
      <c r="A15524"/>
    </row>
    <row r="15525" spans="1:1" ht="12.6" x14ac:dyDescent="0.25">
      <c r="A15525"/>
    </row>
    <row r="15526" spans="1:1" ht="12.6" x14ac:dyDescent="0.25">
      <c r="A15526"/>
    </row>
    <row r="15527" spans="1:1" ht="12.6" x14ac:dyDescent="0.25">
      <c r="A15527"/>
    </row>
    <row r="15528" spans="1:1" ht="12.6" x14ac:dyDescent="0.25">
      <c r="A15528"/>
    </row>
    <row r="15529" spans="1:1" ht="12.6" x14ac:dyDescent="0.25">
      <c r="A15529"/>
    </row>
    <row r="15530" spans="1:1" ht="12.6" x14ac:dyDescent="0.25">
      <c r="A15530"/>
    </row>
    <row r="15531" spans="1:1" ht="12.6" x14ac:dyDescent="0.25">
      <c r="A15531"/>
    </row>
    <row r="15532" spans="1:1" ht="12.6" x14ac:dyDescent="0.25">
      <c r="A15532"/>
    </row>
    <row r="15533" spans="1:1" ht="12.6" x14ac:dyDescent="0.25">
      <c r="A15533"/>
    </row>
    <row r="15534" spans="1:1" ht="12.6" x14ac:dyDescent="0.25">
      <c r="A15534"/>
    </row>
    <row r="15535" spans="1:1" ht="12.6" x14ac:dyDescent="0.25">
      <c r="A15535"/>
    </row>
    <row r="15536" spans="1:1" ht="12.6" x14ac:dyDescent="0.25">
      <c r="A15536"/>
    </row>
    <row r="15537" spans="1:1" ht="12.6" x14ac:dyDescent="0.25">
      <c r="A15537"/>
    </row>
    <row r="15538" spans="1:1" ht="12.6" x14ac:dyDescent="0.25">
      <c r="A15538"/>
    </row>
    <row r="15539" spans="1:1" ht="12.6" x14ac:dyDescent="0.25">
      <c r="A15539"/>
    </row>
    <row r="15540" spans="1:1" ht="12.6" x14ac:dyDescent="0.25">
      <c r="A15540"/>
    </row>
    <row r="15541" spans="1:1" ht="12.6" x14ac:dyDescent="0.25">
      <c r="A15541"/>
    </row>
    <row r="15542" spans="1:1" ht="12.6" x14ac:dyDescent="0.25">
      <c r="A15542"/>
    </row>
    <row r="15543" spans="1:1" ht="12.6" x14ac:dyDescent="0.25">
      <c r="A15543"/>
    </row>
    <row r="15544" spans="1:1" ht="12.6" x14ac:dyDescent="0.25">
      <c r="A15544"/>
    </row>
    <row r="15545" spans="1:1" ht="12.6" x14ac:dyDescent="0.25">
      <c r="A15545"/>
    </row>
    <row r="15546" spans="1:1" ht="12.6" x14ac:dyDescent="0.25">
      <c r="A15546"/>
    </row>
    <row r="15547" spans="1:1" ht="12.6" x14ac:dyDescent="0.25">
      <c r="A15547"/>
    </row>
    <row r="15548" spans="1:1" ht="12.6" x14ac:dyDescent="0.25">
      <c r="A15548"/>
    </row>
    <row r="15549" spans="1:1" ht="12.6" x14ac:dyDescent="0.25">
      <c r="A15549"/>
    </row>
    <row r="15550" spans="1:1" ht="12.6" x14ac:dyDescent="0.25">
      <c r="A15550"/>
    </row>
    <row r="15551" spans="1:1" ht="12.6" x14ac:dyDescent="0.25">
      <c r="A15551"/>
    </row>
    <row r="15552" spans="1:1" ht="12.6" x14ac:dyDescent="0.25">
      <c r="A15552"/>
    </row>
    <row r="15553" spans="1:1" ht="12.6" x14ac:dyDescent="0.25">
      <c r="A15553"/>
    </row>
    <row r="15554" spans="1:1" ht="12.6" x14ac:dyDescent="0.25">
      <c r="A15554"/>
    </row>
    <row r="15555" spans="1:1" ht="12.6" x14ac:dyDescent="0.25">
      <c r="A15555"/>
    </row>
    <row r="15556" spans="1:1" ht="12.6" x14ac:dyDescent="0.25">
      <c r="A15556"/>
    </row>
    <row r="15557" spans="1:1" ht="12.6" x14ac:dyDescent="0.25">
      <c r="A15557"/>
    </row>
    <row r="15558" spans="1:1" ht="12.6" x14ac:dyDescent="0.25">
      <c r="A15558"/>
    </row>
    <row r="15559" spans="1:1" ht="12.6" x14ac:dyDescent="0.25">
      <c r="A15559"/>
    </row>
    <row r="15560" spans="1:1" ht="12.6" x14ac:dyDescent="0.25">
      <c r="A15560"/>
    </row>
    <row r="15561" spans="1:1" ht="12.6" x14ac:dyDescent="0.25">
      <c r="A15561"/>
    </row>
    <row r="15562" spans="1:1" ht="12.6" x14ac:dyDescent="0.25">
      <c r="A15562"/>
    </row>
    <row r="15563" spans="1:1" ht="12.6" x14ac:dyDescent="0.25">
      <c r="A15563"/>
    </row>
    <row r="15564" spans="1:1" ht="12.6" x14ac:dyDescent="0.25">
      <c r="A15564"/>
    </row>
    <row r="15565" spans="1:1" ht="12.6" x14ac:dyDescent="0.25">
      <c r="A15565"/>
    </row>
    <row r="15566" spans="1:1" ht="12.6" x14ac:dyDescent="0.25">
      <c r="A15566"/>
    </row>
    <row r="15567" spans="1:1" ht="12.6" x14ac:dyDescent="0.25">
      <c r="A15567"/>
    </row>
    <row r="15568" spans="1:1" ht="12.6" x14ac:dyDescent="0.25">
      <c r="A15568"/>
    </row>
    <row r="15569" spans="1:1" ht="12.6" x14ac:dyDescent="0.25">
      <c r="A15569"/>
    </row>
    <row r="15570" spans="1:1" ht="12.6" x14ac:dyDescent="0.25">
      <c r="A15570"/>
    </row>
    <row r="15571" spans="1:1" ht="12.6" x14ac:dyDescent="0.25">
      <c r="A15571"/>
    </row>
    <row r="15572" spans="1:1" ht="12.6" x14ac:dyDescent="0.25">
      <c r="A15572"/>
    </row>
    <row r="15573" spans="1:1" ht="12.6" x14ac:dyDescent="0.25">
      <c r="A15573"/>
    </row>
    <row r="15574" spans="1:1" ht="12.6" x14ac:dyDescent="0.25">
      <c r="A15574"/>
    </row>
    <row r="15575" spans="1:1" ht="12.6" x14ac:dyDescent="0.25">
      <c r="A15575"/>
    </row>
    <row r="15576" spans="1:1" ht="12.6" x14ac:dyDescent="0.25">
      <c r="A15576"/>
    </row>
    <row r="15577" spans="1:1" ht="12.6" x14ac:dyDescent="0.25">
      <c r="A15577"/>
    </row>
    <row r="15578" spans="1:1" ht="12.6" x14ac:dyDescent="0.25">
      <c r="A15578"/>
    </row>
    <row r="15579" spans="1:1" ht="12.6" x14ac:dyDescent="0.25">
      <c r="A15579"/>
    </row>
    <row r="15580" spans="1:1" ht="12.6" x14ac:dyDescent="0.25">
      <c r="A15580"/>
    </row>
    <row r="15581" spans="1:1" ht="12.6" x14ac:dyDescent="0.25">
      <c r="A15581"/>
    </row>
    <row r="15582" spans="1:1" ht="12.6" x14ac:dyDescent="0.25">
      <c r="A15582"/>
    </row>
    <row r="15583" spans="1:1" ht="12.6" x14ac:dyDescent="0.25">
      <c r="A15583"/>
    </row>
    <row r="15584" spans="1:1" ht="12.6" x14ac:dyDescent="0.25">
      <c r="A15584"/>
    </row>
    <row r="15585" spans="1:1" ht="12.6" x14ac:dyDescent="0.25">
      <c r="A15585"/>
    </row>
    <row r="15586" spans="1:1" ht="12.6" x14ac:dyDescent="0.25">
      <c r="A15586"/>
    </row>
    <row r="15587" spans="1:1" ht="12.6" x14ac:dyDescent="0.25">
      <c r="A15587"/>
    </row>
    <row r="15588" spans="1:1" ht="12.6" x14ac:dyDescent="0.25">
      <c r="A15588"/>
    </row>
    <row r="15589" spans="1:1" ht="12.6" x14ac:dyDescent="0.25">
      <c r="A15589"/>
    </row>
    <row r="15590" spans="1:1" ht="12.6" x14ac:dyDescent="0.25">
      <c r="A15590"/>
    </row>
    <row r="15591" spans="1:1" ht="12.6" x14ac:dyDescent="0.25">
      <c r="A15591"/>
    </row>
    <row r="15592" spans="1:1" ht="12.6" x14ac:dyDescent="0.25">
      <c r="A15592"/>
    </row>
    <row r="15593" spans="1:1" ht="12.6" x14ac:dyDescent="0.25">
      <c r="A15593"/>
    </row>
    <row r="15594" spans="1:1" ht="12.6" x14ac:dyDescent="0.25">
      <c r="A15594"/>
    </row>
    <row r="15595" spans="1:1" ht="12.6" x14ac:dyDescent="0.25">
      <c r="A15595"/>
    </row>
    <row r="15596" spans="1:1" ht="12.6" x14ac:dyDescent="0.25">
      <c r="A15596"/>
    </row>
    <row r="15597" spans="1:1" ht="12.6" x14ac:dyDescent="0.25">
      <c r="A15597"/>
    </row>
    <row r="15598" spans="1:1" ht="12.6" x14ac:dyDescent="0.25">
      <c r="A15598"/>
    </row>
    <row r="15599" spans="1:1" ht="12.6" x14ac:dyDescent="0.25">
      <c r="A15599"/>
    </row>
    <row r="15600" spans="1:1" ht="12.6" x14ac:dyDescent="0.25">
      <c r="A15600"/>
    </row>
    <row r="15601" spans="1:1" ht="12.6" x14ac:dyDescent="0.25">
      <c r="A15601"/>
    </row>
    <row r="15602" spans="1:1" ht="12.6" x14ac:dyDescent="0.25">
      <c r="A15602"/>
    </row>
    <row r="15603" spans="1:1" ht="12.6" x14ac:dyDescent="0.25">
      <c r="A15603"/>
    </row>
    <row r="15604" spans="1:1" ht="12.6" x14ac:dyDescent="0.25">
      <c r="A15604"/>
    </row>
    <row r="15605" spans="1:1" ht="12.6" x14ac:dyDescent="0.25">
      <c r="A15605"/>
    </row>
    <row r="15606" spans="1:1" ht="12.6" x14ac:dyDescent="0.25">
      <c r="A15606"/>
    </row>
    <row r="15607" spans="1:1" ht="12.6" x14ac:dyDescent="0.25">
      <c r="A15607"/>
    </row>
    <row r="15608" spans="1:1" ht="12.6" x14ac:dyDescent="0.25">
      <c r="A15608"/>
    </row>
    <row r="15609" spans="1:1" ht="12.6" x14ac:dyDescent="0.25">
      <c r="A15609"/>
    </row>
    <row r="15610" spans="1:1" ht="12.6" x14ac:dyDescent="0.25">
      <c r="A15610"/>
    </row>
    <row r="15611" spans="1:1" ht="12.6" x14ac:dyDescent="0.25">
      <c r="A15611"/>
    </row>
    <row r="15612" spans="1:1" ht="12.6" x14ac:dyDescent="0.25">
      <c r="A15612"/>
    </row>
    <row r="15613" spans="1:1" ht="12.6" x14ac:dyDescent="0.25">
      <c r="A15613"/>
    </row>
    <row r="15614" spans="1:1" ht="12.6" x14ac:dyDescent="0.25">
      <c r="A15614"/>
    </row>
    <row r="15615" spans="1:1" ht="12.6" x14ac:dyDescent="0.25">
      <c r="A15615"/>
    </row>
    <row r="15616" spans="1:1" ht="12.6" x14ac:dyDescent="0.25">
      <c r="A15616"/>
    </row>
    <row r="15617" spans="1:1" ht="12.6" x14ac:dyDescent="0.25">
      <c r="A15617"/>
    </row>
    <row r="15618" spans="1:1" ht="12.6" x14ac:dyDescent="0.25">
      <c r="A15618"/>
    </row>
    <row r="15619" spans="1:1" ht="12.6" x14ac:dyDescent="0.25">
      <c r="A15619"/>
    </row>
    <row r="15620" spans="1:1" ht="12.6" x14ac:dyDescent="0.25">
      <c r="A15620"/>
    </row>
    <row r="15621" spans="1:1" ht="12.6" x14ac:dyDescent="0.25">
      <c r="A15621"/>
    </row>
    <row r="15622" spans="1:1" ht="12.6" x14ac:dyDescent="0.25">
      <c r="A15622"/>
    </row>
    <row r="15623" spans="1:1" ht="12.6" x14ac:dyDescent="0.25">
      <c r="A15623"/>
    </row>
    <row r="15624" spans="1:1" ht="12.6" x14ac:dyDescent="0.25">
      <c r="A15624"/>
    </row>
    <row r="15625" spans="1:1" ht="12.6" x14ac:dyDescent="0.25">
      <c r="A15625"/>
    </row>
    <row r="15626" spans="1:1" ht="12.6" x14ac:dyDescent="0.25">
      <c r="A15626"/>
    </row>
    <row r="15627" spans="1:1" ht="12.6" x14ac:dyDescent="0.25">
      <c r="A15627"/>
    </row>
    <row r="15628" spans="1:1" ht="12.6" x14ac:dyDescent="0.25">
      <c r="A15628"/>
    </row>
    <row r="15629" spans="1:1" ht="12.6" x14ac:dyDescent="0.25">
      <c r="A15629"/>
    </row>
    <row r="15630" spans="1:1" ht="12.6" x14ac:dyDescent="0.25">
      <c r="A15630"/>
    </row>
    <row r="15631" spans="1:1" ht="12.6" x14ac:dyDescent="0.25">
      <c r="A15631"/>
    </row>
    <row r="15632" spans="1:1" ht="12.6" x14ac:dyDescent="0.25">
      <c r="A15632"/>
    </row>
    <row r="15633" spans="1:1" ht="12.6" x14ac:dyDescent="0.25">
      <c r="A15633"/>
    </row>
    <row r="15634" spans="1:1" ht="12.6" x14ac:dyDescent="0.25">
      <c r="A15634"/>
    </row>
    <row r="15635" spans="1:1" ht="12.6" x14ac:dyDescent="0.25">
      <c r="A15635"/>
    </row>
    <row r="15636" spans="1:1" ht="12.6" x14ac:dyDescent="0.25">
      <c r="A15636"/>
    </row>
    <row r="15637" spans="1:1" ht="12.6" x14ac:dyDescent="0.25">
      <c r="A15637"/>
    </row>
    <row r="15638" spans="1:1" ht="12.6" x14ac:dyDescent="0.25">
      <c r="A15638"/>
    </row>
    <row r="15639" spans="1:1" ht="12.6" x14ac:dyDescent="0.25">
      <c r="A15639"/>
    </row>
    <row r="15640" spans="1:1" ht="12.6" x14ac:dyDescent="0.25">
      <c r="A15640"/>
    </row>
    <row r="15641" spans="1:1" ht="12.6" x14ac:dyDescent="0.25">
      <c r="A15641"/>
    </row>
    <row r="15642" spans="1:1" ht="12.6" x14ac:dyDescent="0.25">
      <c r="A15642"/>
    </row>
    <row r="15643" spans="1:1" ht="12.6" x14ac:dyDescent="0.25">
      <c r="A15643"/>
    </row>
    <row r="15644" spans="1:1" ht="12.6" x14ac:dyDescent="0.25">
      <c r="A15644"/>
    </row>
    <row r="15645" spans="1:1" ht="12.6" x14ac:dyDescent="0.25">
      <c r="A15645"/>
    </row>
    <row r="15646" spans="1:1" ht="12.6" x14ac:dyDescent="0.25">
      <c r="A15646"/>
    </row>
    <row r="15647" spans="1:1" ht="12.6" x14ac:dyDescent="0.25">
      <c r="A15647"/>
    </row>
    <row r="15648" spans="1:1" ht="12.6" x14ac:dyDescent="0.25">
      <c r="A15648"/>
    </row>
    <row r="15649" spans="1:1" ht="12.6" x14ac:dyDescent="0.25">
      <c r="A15649"/>
    </row>
    <row r="15650" spans="1:1" ht="12.6" x14ac:dyDescent="0.25">
      <c r="A15650"/>
    </row>
    <row r="15651" spans="1:1" ht="12.6" x14ac:dyDescent="0.25">
      <c r="A15651"/>
    </row>
    <row r="15652" spans="1:1" ht="12.6" x14ac:dyDescent="0.25">
      <c r="A15652"/>
    </row>
    <row r="15653" spans="1:1" ht="12.6" x14ac:dyDescent="0.25">
      <c r="A15653"/>
    </row>
    <row r="15654" spans="1:1" ht="12.6" x14ac:dyDescent="0.25">
      <c r="A15654"/>
    </row>
    <row r="15655" spans="1:1" ht="12.6" x14ac:dyDescent="0.25">
      <c r="A15655"/>
    </row>
    <row r="15656" spans="1:1" ht="12.6" x14ac:dyDescent="0.25">
      <c r="A15656"/>
    </row>
    <row r="15657" spans="1:1" ht="12.6" x14ac:dyDescent="0.25">
      <c r="A15657"/>
    </row>
    <row r="15658" spans="1:1" ht="12.6" x14ac:dyDescent="0.25">
      <c r="A15658"/>
    </row>
    <row r="15659" spans="1:1" ht="12.6" x14ac:dyDescent="0.25">
      <c r="A15659"/>
    </row>
    <row r="15660" spans="1:1" ht="12.6" x14ac:dyDescent="0.25">
      <c r="A15660"/>
    </row>
    <row r="15661" spans="1:1" ht="12.6" x14ac:dyDescent="0.25">
      <c r="A15661"/>
    </row>
    <row r="15662" spans="1:1" ht="12.6" x14ac:dyDescent="0.25">
      <c r="A15662"/>
    </row>
    <row r="15663" spans="1:1" ht="12.6" x14ac:dyDescent="0.25">
      <c r="A15663"/>
    </row>
    <row r="15664" spans="1:1" ht="12.6" x14ac:dyDescent="0.25">
      <c r="A15664"/>
    </row>
    <row r="15665" spans="1:1" ht="12.6" x14ac:dyDescent="0.25">
      <c r="A15665"/>
    </row>
    <row r="15666" spans="1:1" ht="12.6" x14ac:dyDescent="0.25">
      <c r="A15666"/>
    </row>
    <row r="15667" spans="1:1" ht="12.6" x14ac:dyDescent="0.25">
      <c r="A15667"/>
    </row>
    <row r="15668" spans="1:1" ht="12.6" x14ac:dyDescent="0.25">
      <c r="A15668"/>
    </row>
    <row r="15669" spans="1:1" ht="12.6" x14ac:dyDescent="0.25">
      <c r="A15669"/>
    </row>
    <row r="15670" spans="1:1" ht="12.6" x14ac:dyDescent="0.25">
      <c r="A15670"/>
    </row>
    <row r="15671" spans="1:1" ht="12.6" x14ac:dyDescent="0.25">
      <c r="A15671"/>
    </row>
    <row r="15672" spans="1:1" ht="12.6" x14ac:dyDescent="0.25">
      <c r="A15672"/>
    </row>
    <row r="15673" spans="1:1" ht="12.6" x14ac:dyDescent="0.25">
      <c r="A15673"/>
    </row>
    <row r="15674" spans="1:1" ht="12.6" x14ac:dyDescent="0.25">
      <c r="A15674"/>
    </row>
    <row r="15675" spans="1:1" ht="12.6" x14ac:dyDescent="0.25">
      <c r="A15675"/>
    </row>
    <row r="15676" spans="1:1" ht="12.6" x14ac:dyDescent="0.25">
      <c r="A15676"/>
    </row>
    <row r="15677" spans="1:1" ht="12.6" x14ac:dyDescent="0.25">
      <c r="A15677"/>
    </row>
    <row r="15678" spans="1:1" ht="12.6" x14ac:dyDescent="0.25">
      <c r="A15678"/>
    </row>
    <row r="15679" spans="1:1" ht="12.6" x14ac:dyDescent="0.25">
      <c r="A15679"/>
    </row>
    <row r="15680" spans="1:1" ht="12.6" x14ac:dyDescent="0.25">
      <c r="A15680"/>
    </row>
    <row r="15681" spans="1:1" ht="12.6" x14ac:dyDescent="0.25">
      <c r="A15681"/>
    </row>
    <row r="15682" spans="1:1" ht="12.6" x14ac:dyDescent="0.25">
      <c r="A15682"/>
    </row>
    <row r="15683" spans="1:1" ht="12.6" x14ac:dyDescent="0.25">
      <c r="A15683"/>
    </row>
    <row r="15684" spans="1:1" ht="12.6" x14ac:dyDescent="0.25">
      <c r="A15684"/>
    </row>
    <row r="15685" spans="1:1" ht="12.6" x14ac:dyDescent="0.25">
      <c r="A15685"/>
    </row>
    <row r="15686" spans="1:1" ht="12.6" x14ac:dyDescent="0.25">
      <c r="A15686"/>
    </row>
    <row r="15687" spans="1:1" ht="12.6" x14ac:dyDescent="0.25">
      <c r="A15687"/>
    </row>
    <row r="15688" spans="1:1" ht="12.6" x14ac:dyDescent="0.25">
      <c r="A15688"/>
    </row>
    <row r="15689" spans="1:1" ht="12.6" x14ac:dyDescent="0.25">
      <c r="A15689"/>
    </row>
    <row r="15690" spans="1:1" ht="12.6" x14ac:dyDescent="0.25">
      <c r="A15690"/>
    </row>
    <row r="15691" spans="1:1" ht="12.6" x14ac:dyDescent="0.25">
      <c r="A15691"/>
    </row>
    <row r="15692" spans="1:1" ht="12.6" x14ac:dyDescent="0.25">
      <c r="A15692"/>
    </row>
    <row r="15693" spans="1:1" ht="12.6" x14ac:dyDescent="0.25">
      <c r="A15693"/>
    </row>
    <row r="15694" spans="1:1" ht="12.6" x14ac:dyDescent="0.25">
      <c r="A15694"/>
    </row>
    <row r="15695" spans="1:1" ht="12.6" x14ac:dyDescent="0.25">
      <c r="A15695"/>
    </row>
    <row r="15696" spans="1:1" ht="12.6" x14ac:dyDescent="0.25">
      <c r="A15696"/>
    </row>
    <row r="15697" spans="1:1" ht="12.6" x14ac:dyDescent="0.25">
      <c r="A15697"/>
    </row>
    <row r="15698" spans="1:1" ht="12.6" x14ac:dyDescent="0.25">
      <c r="A15698"/>
    </row>
    <row r="15699" spans="1:1" ht="12.6" x14ac:dyDescent="0.25">
      <c r="A15699"/>
    </row>
    <row r="15700" spans="1:1" ht="12.6" x14ac:dyDescent="0.25">
      <c r="A15700"/>
    </row>
    <row r="15701" spans="1:1" ht="12.6" x14ac:dyDescent="0.25">
      <c r="A15701"/>
    </row>
    <row r="15702" spans="1:1" ht="12.6" x14ac:dyDescent="0.25">
      <c r="A15702"/>
    </row>
    <row r="15703" spans="1:1" ht="12.6" x14ac:dyDescent="0.25">
      <c r="A15703"/>
    </row>
    <row r="15704" spans="1:1" ht="12.6" x14ac:dyDescent="0.25">
      <c r="A15704"/>
    </row>
    <row r="15705" spans="1:1" ht="12.6" x14ac:dyDescent="0.25">
      <c r="A15705"/>
    </row>
    <row r="15706" spans="1:1" ht="12.6" x14ac:dyDescent="0.25">
      <c r="A15706"/>
    </row>
    <row r="15707" spans="1:1" ht="12.6" x14ac:dyDescent="0.25">
      <c r="A15707"/>
    </row>
    <row r="15708" spans="1:1" ht="12.6" x14ac:dyDescent="0.25">
      <c r="A15708"/>
    </row>
    <row r="15709" spans="1:1" ht="12.6" x14ac:dyDescent="0.25">
      <c r="A15709"/>
    </row>
    <row r="15710" spans="1:1" ht="12.6" x14ac:dyDescent="0.25">
      <c r="A15710"/>
    </row>
    <row r="15711" spans="1:1" ht="12.6" x14ac:dyDescent="0.25">
      <c r="A15711"/>
    </row>
    <row r="15712" spans="1:1" ht="12.6" x14ac:dyDescent="0.25">
      <c r="A15712"/>
    </row>
    <row r="15713" spans="1:1" ht="12.6" x14ac:dyDescent="0.25">
      <c r="A15713"/>
    </row>
    <row r="15714" spans="1:1" ht="12.6" x14ac:dyDescent="0.25">
      <c r="A15714"/>
    </row>
    <row r="15715" spans="1:1" ht="12.6" x14ac:dyDescent="0.25">
      <c r="A15715"/>
    </row>
    <row r="15716" spans="1:1" ht="12.6" x14ac:dyDescent="0.25">
      <c r="A15716"/>
    </row>
    <row r="15717" spans="1:1" ht="12.6" x14ac:dyDescent="0.25">
      <c r="A15717"/>
    </row>
    <row r="15718" spans="1:1" ht="12.6" x14ac:dyDescent="0.25">
      <c r="A15718"/>
    </row>
    <row r="15719" spans="1:1" ht="12.6" x14ac:dyDescent="0.25">
      <c r="A15719"/>
    </row>
    <row r="15720" spans="1:1" ht="12.6" x14ac:dyDescent="0.25">
      <c r="A15720"/>
    </row>
    <row r="15721" spans="1:1" ht="12.6" x14ac:dyDescent="0.25">
      <c r="A15721"/>
    </row>
    <row r="15722" spans="1:1" ht="12.6" x14ac:dyDescent="0.25">
      <c r="A15722"/>
    </row>
    <row r="15723" spans="1:1" ht="12.6" x14ac:dyDescent="0.25">
      <c r="A15723"/>
    </row>
    <row r="15724" spans="1:1" ht="12.6" x14ac:dyDescent="0.25">
      <c r="A15724"/>
    </row>
    <row r="15725" spans="1:1" ht="12.6" x14ac:dyDescent="0.25">
      <c r="A15725"/>
    </row>
    <row r="15726" spans="1:1" ht="12.6" x14ac:dyDescent="0.25">
      <c r="A15726"/>
    </row>
    <row r="15727" spans="1:1" ht="12.6" x14ac:dyDescent="0.25">
      <c r="A15727"/>
    </row>
    <row r="15728" spans="1:1" ht="12.6" x14ac:dyDescent="0.25">
      <c r="A15728"/>
    </row>
    <row r="15729" spans="1:1" ht="12.6" x14ac:dyDescent="0.25">
      <c r="A15729"/>
    </row>
    <row r="15730" spans="1:1" ht="12.6" x14ac:dyDescent="0.25">
      <c r="A15730"/>
    </row>
    <row r="15731" spans="1:1" ht="12.6" x14ac:dyDescent="0.25">
      <c r="A15731"/>
    </row>
    <row r="15732" spans="1:1" ht="12.6" x14ac:dyDescent="0.25">
      <c r="A15732"/>
    </row>
    <row r="15733" spans="1:1" ht="12.6" x14ac:dyDescent="0.25">
      <c r="A15733"/>
    </row>
    <row r="15734" spans="1:1" ht="12.6" x14ac:dyDescent="0.25">
      <c r="A15734"/>
    </row>
    <row r="15735" spans="1:1" ht="12.6" x14ac:dyDescent="0.25">
      <c r="A15735"/>
    </row>
    <row r="15736" spans="1:1" ht="12.6" x14ac:dyDescent="0.25">
      <c r="A15736"/>
    </row>
    <row r="15737" spans="1:1" ht="12.6" x14ac:dyDescent="0.25">
      <c r="A15737"/>
    </row>
    <row r="15738" spans="1:1" ht="12.6" x14ac:dyDescent="0.25">
      <c r="A15738"/>
    </row>
    <row r="15739" spans="1:1" ht="12.6" x14ac:dyDescent="0.25">
      <c r="A15739"/>
    </row>
    <row r="15740" spans="1:1" ht="12.6" x14ac:dyDescent="0.25">
      <c r="A15740"/>
    </row>
    <row r="15741" spans="1:1" ht="12.6" x14ac:dyDescent="0.25">
      <c r="A15741"/>
    </row>
    <row r="15742" spans="1:1" ht="12.6" x14ac:dyDescent="0.25">
      <c r="A15742"/>
    </row>
    <row r="15743" spans="1:1" ht="12.6" x14ac:dyDescent="0.25">
      <c r="A15743"/>
    </row>
    <row r="15744" spans="1:1" ht="12.6" x14ac:dyDescent="0.25">
      <c r="A15744"/>
    </row>
    <row r="15745" spans="1:1" ht="12.6" x14ac:dyDescent="0.25">
      <c r="A15745"/>
    </row>
    <row r="15746" spans="1:1" ht="12.6" x14ac:dyDescent="0.25">
      <c r="A15746"/>
    </row>
    <row r="15747" spans="1:1" ht="12.6" x14ac:dyDescent="0.25">
      <c r="A15747"/>
    </row>
    <row r="15748" spans="1:1" ht="12.6" x14ac:dyDescent="0.25">
      <c r="A15748"/>
    </row>
    <row r="15749" spans="1:1" ht="12.6" x14ac:dyDescent="0.25">
      <c r="A15749"/>
    </row>
    <row r="15750" spans="1:1" ht="12.6" x14ac:dyDescent="0.25">
      <c r="A15750"/>
    </row>
    <row r="15751" spans="1:1" ht="12.6" x14ac:dyDescent="0.25">
      <c r="A15751"/>
    </row>
    <row r="15752" spans="1:1" ht="12.6" x14ac:dyDescent="0.25">
      <c r="A15752"/>
    </row>
    <row r="15753" spans="1:1" ht="12.6" x14ac:dyDescent="0.25">
      <c r="A15753"/>
    </row>
    <row r="15754" spans="1:1" ht="12.6" x14ac:dyDescent="0.25">
      <c r="A15754"/>
    </row>
    <row r="15755" spans="1:1" ht="12.6" x14ac:dyDescent="0.25">
      <c r="A15755"/>
    </row>
    <row r="15756" spans="1:1" ht="12.6" x14ac:dyDescent="0.25">
      <c r="A15756"/>
    </row>
    <row r="15757" spans="1:1" ht="12.6" x14ac:dyDescent="0.25">
      <c r="A15757"/>
    </row>
    <row r="15758" spans="1:1" ht="12.6" x14ac:dyDescent="0.25">
      <c r="A15758"/>
    </row>
    <row r="15759" spans="1:1" ht="12.6" x14ac:dyDescent="0.25">
      <c r="A15759"/>
    </row>
    <row r="15760" spans="1:1" ht="12.6" x14ac:dyDescent="0.25">
      <c r="A15760"/>
    </row>
    <row r="15761" spans="1:1" ht="12.6" x14ac:dyDescent="0.25">
      <c r="A15761"/>
    </row>
    <row r="15762" spans="1:1" ht="12.6" x14ac:dyDescent="0.25">
      <c r="A15762"/>
    </row>
    <row r="15763" spans="1:1" ht="12.6" x14ac:dyDescent="0.25">
      <c r="A15763"/>
    </row>
    <row r="15764" spans="1:1" ht="12.6" x14ac:dyDescent="0.25">
      <c r="A15764"/>
    </row>
    <row r="15765" spans="1:1" ht="12.6" x14ac:dyDescent="0.25">
      <c r="A15765"/>
    </row>
    <row r="15766" spans="1:1" ht="12.6" x14ac:dyDescent="0.25">
      <c r="A15766"/>
    </row>
    <row r="15767" spans="1:1" ht="12.6" x14ac:dyDescent="0.25">
      <c r="A15767"/>
    </row>
    <row r="15768" spans="1:1" ht="12.6" x14ac:dyDescent="0.25">
      <c r="A15768"/>
    </row>
    <row r="15769" spans="1:1" ht="12.6" x14ac:dyDescent="0.25">
      <c r="A15769"/>
    </row>
    <row r="15770" spans="1:1" ht="12.6" x14ac:dyDescent="0.25">
      <c r="A15770"/>
    </row>
    <row r="15771" spans="1:1" ht="12.6" x14ac:dyDescent="0.25">
      <c r="A15771"/>
    </row>
    <row r="15772" spans="1:1" ht="12.6" x14ac:dyDescent="0.25">
      <c r="A15772"/>
    </row>
    <row r="15773" spans="1:1" ht="12.6" x14ac:dyDescent="0.25">
      <c r="A15773"/>
    </row>
    <row r="15774" spans="1:1" ht="12.6" x14ac:dyDescent="0.25">
      <c r="A15774"/>
    </row>
    <row r="15775" spans="1:1" ht="12.6" x14ac:dyDescent="0.25">
      <c r="A15775"/>
    </row>
    <row r="15776" spans="1:1" ht="12.6" x14ac:dyDescent="0.25">
      <c r="A15776"/>
    </row>
    <row r="15777" spans="1:1" ht="12.6" x14ac:dyDescent="0.25">
      <c r="A15777"/>
    </row>
    <row r="15778" spans="1:1" ht="12.6" x14ac:dyDescent="0.25">
      <c r="A15778"/>
    </row>
    <row r="15779" spans="1:1" ht="12.6" x14ac:dyDescent="0.25">
      <c r="A15779"/>
    </row>
    <row r="15780" spans="1:1" ht="12.6" x14ac:dyDescent="0.25">
      <c r="A15780"/>
    </row>
    <row r="15781" spans="1:1" ht="12.6" x14ac:dyDescent="0.25">
      <c r="A15781"/>
    </row>
    <row r="15782" spans="1:1" ht="12.6" x14ac:dyDescent="0.25">
      <c r="A15782"/>
    </row>
    <row r="15783" spans="1:1" ht="12.6" x14ac:dyDescent="0.25">
      <c r="A15783"/>
    </row>
    <row r="15784" spans="1:1" ht="12.6" x14ac:dyDescent="0.25">
      <c r="A15784"/>
    </row>
    <row r="15785" spans="1:1" ht="12.6" x14ac:dyDescent="0.25">
      <c r="A15785"/>
    </row>
    <row r="15786" spans="1:1" ht="12.6" x14ac:dyDescent="0.25">
      <c r="A15786"/>
    </row>
    <row r="15787" spans="1:1" ht="12.6" x14ac:dyDescent="0.25">
      <c r="A15787"/>
    </row>
    <row r="15788" spans="1:1" ht="12.6" x14ac:dyDescent="0.25">
      <c r="A15788"/>
    </row>
    <row r="15789" spans="1:1" ht="12.6" x14ac:dyDescent="0.25">
      <c r="A15789"/>
    </row>
    <row r="15790" spans="1:1" ht="12.6" x14ac:dyDescent="0.25">
      <c r="A15790"/>
    </row>
    <row r="15791" spans="1:1" ht="12.6" x14ac:dyDescent="0.25">
      <c r="A15791"/>
    </row>
    <row r="15792" spans="1:1" ht="12.6" x14ac:dyDescent="0.25">
      <c r="A15792"/>
    </row>
    <row r="15793" spans="1:1" ht="12.6" x14ac:dyDescent="0.25">
      <c r="A15793"/>
    </row>
    <row r="15794" spans="1:1" ht="12.6" x14ac:dyDescent="0.25">
      <c r="A15794"/>
    </row>
    <row r="15795" spans="1:1" ht="12.6" x14ac:dyDescent="0.25">
      <c r="A15795"/>
    </row>
    <row r="15796" spans="1:1" ht="12.6" x14ac:dyDescent="0.25">
      <c r="A15796"/>
    </row>
    <row r="15797" spans="1:1" ht="12.6" x14ac:dyDescent="0.25">
      <c r="A15797"/>
    </row>
    <row r="15798" spans="1:1" ht="12.6" x14ac:dyDescent="0.25">
      <c r="A15798"/>
    </row>
    <row r="15799" spans="1:1" ht="12.6" x14ac:dyDescent="0.25">
      <c r="A15799"/>
    </row>
    <row r="15800" spans="1:1" ht="12.6" x14ac:dyDescent="0.25">
      <c r="A15800"/>
    </row>
    <row r="15801" spans="1:1" ht="12.6" x14ac:dyDescent="0.25">
      <c r="A15801"/>
    </row>
    <row r="15802" spans="1:1" ht="12.6" x14ac:dyDescent="0.25">
      <c r="A15802"/>
    </row>
    <row r="15803" spans="1:1" ht="12.6" x14ac:dyDescent="0.25">
      <c r="A15803"/>
    </row>
    <row r="15804" spans="1:1" ht="12.6" x14ac:dyDescent="0.25">
      <c r="A15804"/>
    </row>
    <row r="15805" spans="1:1" ht="12.6" x14ac:dyDescent="0.25">
      <c r="A15805"/>
    </row>
    <row r="15806" spans="1:1" ht="12.6" x14ac:dyDescent="0.25">
      <c r="A15806"/>
    </row>
    <row r="15807" spans="1:1" ht="12.6" x14ac:dyDescent="0.25">
      <c r="A15807"/>
    </row>
    <row r="15808" spans="1:1" ht="12.6" x14ac:dyDescent="0.25">
      <c r="A15808"/>
    </row>
    <row r="15809" spans="1:1" ht="12.6" x14ac:dyDescent="0.25">
      <c r="A15809"/>
    </row>
    <row r="15810" spans="1:1" ht="12.6" x14ac:dyDescent="0.25">
      <c r="A15810"/>
    </row>
    <row r="15811" spans="1:1" ht="12.6" x14ac:dyDescent="0.25">
      <c r="A15811"/>
    </row>
    <row r="15812" spans="1:1" ht="12.6" x14ac:dyDescent="0.25">
      <c r="A15812"/>
    </row>
    <row r="15813" spans="1:1" ht="12.6" x14ac:dyDescent="0.25">
      <c r="A15813"/>
    </row>
    <row r="15814" spans="1:1" ht="12.6" x14ac:dyDescent="0.25">
      <c r="A15814"/>
    </row>
    <row r="15815" spans="1:1" ht="12.6" x14ac:dyDescent="0.25">
      <c r="A15815"/>
    </row>
    <row r="15816" spans="1:1" ht="12.6" x14ac:dyDescent="0.25">
      <c r="A15816"/>
    </row>
    <row r="15817" spans="1:1" ht="12.6" x14ac:dyDescent="0.25">
      <c r="A15817"/>
    </row>
    <row r="15818" spans="1:1" ht="12.6" x14ac:dyDescent="0.25">
      <c r="A15818"/>
    </row>
    <row r="15819" spans="1:1" ht="12.6" x14ac:dyDescent="0.25">
      <c r="A15819"/>
    </row>
    <row r="15820" spans="1:1" ht="12.6" x14ac:dyDescent="0.25">
      <c r="A15820"/>
    </row>
    <row r="15821" spans="1:1" ht="12.6" x14ac:dyDescent="0.25">
      <c r="A15821"/>
    </row>
    <row r="15822" spans="1:1" ht="12.6" x14ac:dyDescent="0.25">
      <c r="A15822"/>
    </row>
    <row r="15823" spans="1:1" ht="12.6" x14ac:dyDescent="0.25">
      <c r="A15823"/>
    </row>
    <row r="15824" spans="1:1" ht="12.6" x14ac:dyDescent="0.25">
      <c r="A15824"/>
    </row>
    <row r="15825" spans="1:1" ht="12.6" x14ac:dyDescent="0.25">
      <c r="A15825"/>
    </row>
    <row r="15826" spans="1:1" ht="12.6" x14ac:dyDescent="0.25">
      <c r="A15826"/>
    </row>
    <row r="15827" spans="1:1" ht="12.6" x14ac:dyDescent="0.25">
      <c r="A15827"/>
    </row>
    <row r="15828" spans="1:1" ht="12.6" x14ac:dyDescent="0.25">
      <c r="A15828"/>
    </row>
    <row r="15829" spans="1:1" ht="12.6" x14ac:dyDescent="0.25">
      <c r="A15829"/>
    </row>
    <row r="15830" spans="1:1" ht="12.6" x14ac:dyDescent="0.25">
      <c r="A15830"/>
    </row>
    <row r="15831" spans="1:1" ht="12.6" x14ac:dyDescent="0.25">
      <c r="A15831"/>
    </row>
    <row r="15832" spans="1:1" ht="12.6" x14ac:dyDescent="0.25">
      <c r="A15832"/>
    </row>
    <row r="15833" spans="1:1" ht="12.6" x14ac:dyDescent="0.25">
      <c r="A15833"/>
    </row>
    <row r="15834" spans="1:1" ht="12.6" x14ac:dyDescent="0.25">
      <c r="A15834"/>
    </row>
    <row r="15835" spans="1:1" ht="12.6" x14ac:dyDescent="0.25">
      <c r="A15835"/>
    </row>
    <row r="15836" spans="1:1" ht="12.6" x14ac:dyDescent="0.25">
      <c r="A15836"/>
    </row>
    <row r="15837" spans="1:1" ht="12.6" x14ac:dyDescent="0.25">
      <c r="A15837"/>
    </row>
    <row r="15838" spans="1:1" ht="12.6" x14ac:dyDescent="0.25">
      <c r="A15838"/>
    </row>
    <row r="15839" spans="1:1" ht="12.6" x14ac:dyDescent="0.25">
      <c r="A15839"/>
    </row>
    <row r="15840" spans="1:1" ht="12.6" x14ac:dyDescent="0.25">
      <c r="A15840"/>
    </row>
    <row r="15841" spans="1:1" ht="12.6" x14ac:dyDescent="0.25">
      <c r="A15841"/>
    </row>
    <row r="15842" spans="1:1" ht="12.6" x14ac:dyDescent="0.25">
      <c r="A15842"/>
    </row>
    <row r="15843" spans="1:1" ht="12.6" x14ac:dyDescent="0.25">
      <c r="A15843"/>
    </row>
    <row r="15844" spans="1:1" ht="12.6" x14ac:dyDescent="0.25">
      <c r="A15844"/>
    </row>
    <row r="15845" spans="1:1" ht="12.6" x14ac:dyDescent="0.25">
      <c r="A15845"/>
    </row>
    <row r="15846" spans="1:1" ht="12.6" x14ac:dyDescent="0.25">
      <c r="A15846"/>
    </row>
    <row r="15847" spans="1:1" ht="12.6" x14ac:dyDescent="0.25">
      <c r="A15847"/>
    </row>
    <row r="15848" spans="1:1" ht="12.6" x14ac:dyDescent="0.25">
      <c r="A15848"/>
    </row>
    <row r="15849" spans="1:1" ht="12.6" x14ac:dyDescent="0.25">
      <c r="A15849"/>
    </row>
    <row r="15850" spans="1:1" ht="12.6" x14ac:dyDescent="0.25">
      <c r="A15850"/>
    </row>
    <row r="15851" spans="1:1" ht="12.6" x14ac:dyDescent="0.25">
      <c r="A15851"/>
    </row>
    <row r="15852" spans="1:1" ht="12.6" x14ac:dyDescent="0.25">
      <c r="A15852"/>
    </row>
    <row r="15853" spans="1:1" ht="12.6" x14ac:dyDescent="0.25">
      <c r="A15853"/>
    </row>
    <row r="15854" spans="1:1" ht="12.6" x14ac:dyDescent="0.25">
      <c r="A15854"/>
    </row>
    <row r="15855" spans="1:1" ht="12.6" x14ac:dyDescent="0.25">
      <c r="A15855"/>
    </row>
    <row r="15856" spans="1:1" ht="12.6" x14ac:dyDescent="0.25">
      <c r="A15856"/>
    </row>
    <row r="15857" spans="1:1" ht="12.6" x14ac:dyDescent="0.25">
      <c r="A15857"/>
    </row>
    <row r="15858" spans="1:1" ht="12.6" x14ac:dyDescent="0.25">
      <c r="A15858"/>
    </row>
    <row r="15859" spans="1:1" ht="12.6" x14ac:dyDescent="0.25">
      <c r="A15859"/>
    </row>
    <row r="15860" spans="1:1" ht="12.6" x14ac:dyDescent="0.25">
      <c r="A15860"/>
    </row>
    <row r="15861" spans="1:1" ht="12.6" x14ac:dyDescent="0.25">
      <c r="A15861"/>
    </row>
    <row r="15862" spans="1:1" ht="12.6" x14ac:dyDescent="0.25">
      <c r="A15862"/>
    </row>
    <row r="15863" spans="1:1" ht="12.6" x14ac:dyDescent="0.25">
      <c r="A15863"/>
    </row>
    <row r="15864" spans="1:1" ht="12.6" x14ac:dyDescent="0.25">
      <c r="A15864"/>
    </row>
    <row r="15865" spans="1:1" ht="12.6" x14ac:dyDescent="0.25">
      <c r="A15865"/>
    </row>
    <row r="15866" spans="1:1" ht="12.6" x14ac:dyDescent="0.25">
      <c r="A15866"/>
    </row>
    <row r="15867" spans="1:1" ht="12.6" x14ac:dyDescent="0.25">
      <c r="A15867"/>
    </row>
    <row r="15868" spans="1:1" ht="12.6" x14ac:dyDescent="0.25">
      <c r="A15868"/>
    </row>
    <row r="15869" spans="1:1" ht="12.6" x14ac:dyDescent="0.25">
      <c r="A15869"/>
    </row>
    <row r="15870" spans="1:1" ht="12.6" x14ac:dyDescent="0.25">
      <c r="A15870"/>
    </row>
    <row r="15871" spans="1:1" ht="12.6" x14ac:dyDescent="0.25">
      <c r="A15871"/>
    </row>
    <row r="15872" spans="1:1" ht="12.6" x14ac:dyDescent="0.25">
      <c r="A15872"/>
    </row>
    <row r="15873" spans="1:1" ht="12.6" x14ac:dyDescent="0.25">
      <c r="A15873"/>
    </row>
    <row r="15874" spans="1:1" ht="12.6" x14ac:dyDescent="0.25">
      <c r="A15874"/>
    </row>
    <row r="15875" spans="1:1" ht="12.6" x14ac:dyDescent="0.25">
      <c r="A15875"/>
    </row>
    <row r="15876" spans="1:1" ht="12.6" x14ac:dyDescent="0.25">
      <c r="A15876"/>
    </row>
    <row r="15877" spans="1:1" ht="12.6" x14ac:dyDescent="0.25">
      <c r="A15877"/>
    </row>
    <row r="15878" spans="1:1" ht="12.6" x14ac:dyDescent="0.25">
      <c r="A15878"/>
    </row>
    <row r="15879" spans="1:1" ht="12.6" x14ac:dyDescent="0.25">
      <c r="A15879"/>
    </row>
    <row r="15880" spans="1:1" ht="12.6" x14ac:dyDescent="0.25">
      <c r="A15880"/>
    </row>
    <row r="15881" spans="1:1" ht="12.6" x14ac:dyDescent="0.25">
      <c r="A15881"/>
    </row>
    <row r="15882" spans="1:1" ht="12.6" x14ac:dyDescent="0.25">
      <c r="A15882"/>
    </row>
    <row r="15883" spans="1:1" ht="12.6" x14ac:dyDescent="0.25">
      <c r="A15883"/>
    </row>
    <row r="15884" spans="1:1" ht="12.6" x14ac:dyDescent="0.25">
      <c r="A15884"/>
    </row>
    <row r="15885" spans="1:1" ht="12.6" x14ac:dyDescent="0.25">
      <c r="A15885"/>
    </row>
    <row r="15886" spans="1:1" ht="12.6" x14ac:dyDescent="0.25">
      <c r="A15886"/>
    </row>
    <row r="15887" spans="1:1" ht="12.6" x14ac:dyDescent="0.25">
      <c r="A15887"/>
    </row>
    <row r="15888" spans="1:1" ht="12.6" x14ac:dyDescent="0.25">
      <c r="A15888"/>
    </row>
    <row r="15889" spans="1:1" ht="12.6" x14ac:dyDescent="0.25">
      <c r="A15889"/>
    </row>
    <row r="15890" spans="1:1" ht="12.6" x14ac:dyDescent="0.25">
      <c r="A15890"/>
    </row>
    <row r="15891" spans="1:1" ht="12.6" x14ac:dyDescent="0.25">
      <c r="A15891"/>
    </row>
    <row r="15892" spans="1:1" ht="12.6" x14ac:dyDescent="0.25">
      <c r="A15892"/>
    </row>
    <row r="15893" spans="1:1" ht="12.6" x14ac:dyDescent="0.25">
      <c r="A15893"/>
    </row>
    <row r="15894" spans="1:1" ht="12.6" x14ac:dyDescent="0.25">
      <c r="A15894"/>
    </row>
    <row r="15895" spans="1:1" ht="12.6" x14ac:dyDescent="0.25">
      <c r="A15895"/>
    </row>
    <row r="15896" spans="1:1" ht="12.6" x14ac:dyDescent="0.25">
      <c r="A15896"/>
    </row>
    <row r="15897" spans="1:1" ht="12.6" x14ac:dyDescent="0.25">
      <c r="A15897"/>
    </row>
    <row r="15898" spans="1:1" ht="12.6" x14ac:dyDescent="0.25">
      <c r="A15898"/>
    </row>
    <row r="15899" spans="1:1" ht="12.6" x14ac:dyDescent="0.25">
      <c r="A15899"/>
    </row>
    <row r="15900" spans="1:1" ht="12.6" x14ac:dyDescent="0.25">
      <c r="A15900"/>
    </row>
    <row r="15901" spans="1:1" ht="12.6" x14ac:dyDescent="0.25">
      <c r="A15901"/>
    </row>
    <row r="15902" spans="1:1" ht="12.6" x14ac:dyDescent="0.25">
      <c r="A15902"/>
    </row>
    <row r="15903" spans="1:1" ht="12.6" x14ac:dyDescent="0.25">
      <c r="A15903"/>
    </row>
    <row r="15904" spans="1:1" ht="12.6" x14ac:dyDescent="0.25">
      <c r="A15904"/>
    </row>
    <row r="15905" spans="1:1" ht="12.6" x14ac:dyDescent="0.25">
      <c r="A15905"/>
    </row>
    <row r="15906" spans="1:1" ht="12.6" x14ac:dyDescent="0.25">
      <c r="A15906"/>
    </row>
    <row r="15907" spans="1:1" ht="12.6" x14ac:dyDescent="0.25">
      <c r="A15907"/>
    </row>
    <row r="15908" spans="1:1" ht="12.6" x14ac:dyDescent="0.25">
      <c r="A15908"/>
    </row>
    <row r="15909" spans="1:1" ht="12.6" x14ac:dyDescent="0.25">
      <c r="A15909"/>
    </row>
    <row r="15910" spans="1:1" ht="12.6" x14ac:dyDescent="0.25">
      <c r="A15910"/>
    </row>
    <row r="15911" spans="1:1" ht="12.6" x14ac:dyDescent="0.25">
      <c r="A15911"/>
    </row>
    <row r="15912" spans="1:1" ht="12.6" x14ac:dyDescent="0.25">
      <c r="A15912"/>
    </row>
    <row r="15913" spans="1:1" ht="12.6" x14ac:dyDescent="0.25">
      <c r="A15913"/>
    </row>
    <row r="15914" spans="1:1" ht="12.6" x14ac:dyDescent="0.25">
      <c r="A15914"/>
    </row>
    <row r="15915" spans="1:1" ht="12.6" x14ac:dyDescent="0.25">
      <c r="A15915"/>
    </row>
    <row r="15916" spans="1:1" ht="12.6" x14ac:dyDescent="0.25">
      <c r="A15916"/>
    </row>
    <row r="15917" spans="1:1" ht="12.6" x14ac:dyDescent="0.25">
      <c r="A15917"/>
    </row>
    <row r="15918" spans="1:1" ht="12.6" x14ac:dyDescent="0.25">
      <c r="A15918"/>
    </row>
    <row r="15919" spans="1:1" ht="12.6" x14ac:dyDescent="0.25">
      <c r="A15919"/>
    </row>
    <row r="15920" spans="1:1" ht="12.6" x14ac:dyDescent="0.25">
      <c r="A15920"/>
    </row>
    <row r="15921" spans="1:1" ht="12.6" x14ac:dyDescent="0.25">
      <c r="A15921"/>
    </row>
    <row r="15922" spans="1:1" ht="12.6" x14ac:dyDescent="0.25">
      <c r="A15922"/>
    </row>
    <row r="15923" spans="1:1" ht="12.6" x14ac:dyDescent="0.25">
      <c r="A15923"/>
    </row>
    <row r="15924" spans="1:1" ht="12.6" x14ac:dyDescent="0.25">
      <c r="A15924"/>
    </row>
    <row r="15925" spans="1:1" ht="12.6" x14ac:dyDescent="0.25">
      <c r="A15925"/>
    </row>
    <row r="15926" spans="1:1" ht="12.6" x14ac:dyDescent="0.25">
      <c r="A15926"/>
    </row>
    <row r="15927" spans="1:1" ht="12.6" x14ac:dyDescent="0.25">
      <c r="A15927"/>
    </row>
    <row r="15928" spans="1:1" ht="12.6" x14ac:dyDescent="0.25">
      <c r="A15928"/>
    </row>
    <row r="15929" spans="1:1" ht="12.6" x14ac:dyDescent="0.25">
      <c r="A15929"/>
    </row>
    <row r="15930" spans="1:1" ht="12.6" x14ac:dyDescent="0.25">
      <c r="A15930"/>
    </row>
    <row r="15931" spans="1:1" ht="12.6" x14ac:dyDescent="0.25">
      <c r="A15931"/>
    </row>
    <row r="15932" spans="1:1" ht="12.6" x14ac:dyDescent="0.25">
      <c r="A15932"/>
    </row>
    <row r="15933" spans="1:1" ht="12.6" x14ac:dyDescent="0.25">
      <c r="A15933"/>
    </row>
    <row r="15934" spans="1:1" ht="12.6" x14ac:dyDescent="0.25">
      <c r="A15934"/>
    </row>
    <row r="15935" spans="1:1" ht="12.6" x14ac:dyDescent="0.25">
      <c r="A15935"/>
    </row>
    <row r="15936" spans="1:1" ht="12.6" x14ac:dyDescent="0.25">
      <c r="A15936"/>
    </row>
    <row r="15937" spans="1:1" ht="12.6" x14ac:dyDescent="0.25">
      <c r="A15937"/>
    </row>
    <row r="15938" spans="1:1" ht="12.6" x14ac:dyDescent="0.25">
      <c r="A15938"/>
    </row>
    <row r="15939" spans="1:1" ht="12.6" x14ac:dyDescent="0.25">
      <c r="A15939"/>
    </row>
    <row r="15940" spans="1:1" ht="12.6" x14ac:dyDescent="0.25">
      <c r="A15940"/>
    </row>
    <row r="15941" spans="1:1" ht="12.6" x14ac:dyDescent="0.25">
      <c r="A15941"/>
    </row>
    <row r="15942" spans="1:1" ht="12.6" x14ac:dyDescent="0.25">
      <c r="A15942"/>
    </row>
    <row r="15943" spans="1:1" ht="12.6" x14ac:dyDescent="0.25">
      <c r="A15943"/>
    </row>
    <row r="15944" spans="1:1" ht="12.6" x14ac:dyDescent="0.25">
      <c r="A15944"/>
    </row>
    <row r="15945" spans="1:1" ht="12.6" x14ac:dyDescent="0.25">
      <c r="A15945"/>
    </row>
    <row r="15946" spans="1:1" ht="12.6" x14ac:dyDescent="0.25">
      <c r="A15946"/>
    </row>
    <row r="15947" spans="1:1" ht="12.6" x14ac:dyDescent="0.25">
      <c r="A15947"/>
    </row>
    <row r="15948" spans="1:1" ht="12.6" x14ac:dyDescent="0.25">
      <c r="A15948"/>
    </row>
    <row r="15949" spans="1:1" ht="12.6" x14ac:dyDescent="0.25">
      <c r="A15949"/>
    </row>
    <row r="15950" spans="1:1" ht="12.6" x14ac:dyDescent="0.25">
      <c r="A15950"/>
    </row>
    <row r="15951" spans="1:1" ht="12.6" x14ac:dyDescent="0.25">
      <c r="A15951"/>
    </row>
    <row r="15952" spans="1:1" ht="12.6" x14ac:dyDescent="0.25">
      <c r="A15952"/>
    </row>
    <row r="15953" spans="1:1" ht="12.6" x14ac:dyDescent="0.25">
      <c r="A15953"/>
    </row>
    <row r="15954" spans="1:1" ht="12.6" x14ac:dyDescent="0.25">
      <c r="A15954"/>
    </row>
    <row r="15955" spans="1:1" ht="12.6" x14ac:dyDescent="0.25">
      <c r="A15955"/>
    </row>
    <row r="15956" spans="1:1" ht="12.6" x14ac:dyDescent="0.25">
      <c r="A15956"/>
    </row>
    <row r="15957" spans="1:1" ht="12.6" x14ac:dyDescent="0.25">
      <c r="A15957"/>
    </row>
    <row r="15958" spans="1:1" ht="12.6" x14ac:dyDescent="0.25">
      <c r="A15958"/>
    </row>
    <row r="15959" spans="1:1" ht="12.6" x14ac:dyDescent="0.25">
      <c r="A15959"/>
    </row>
    <row r="15960" spans="1:1" ht="12.6" x14ac:dyDescent="0.25">
      <c r="A15960"/>
    </row>
    <row r="15961" spans="1:1" ht="12.6" x14ac:dyDescent="0.25">
      <c r="A15961"/>
    </row>
    <row r="15962" spans="1:1" ht="12.6" x14ac:dyDescent="0.25">
      <c r="A15962"/>
    </row>
    <row r="15963" spans="1:1" ht="12.6" x14ac:dyDescent="0.25">
      <c r="A15963"/>
    </row>
    <row r="15964" spans="1:1" ht="12.6" x14ac:dyDescent="0.25">
      <c r="A15964"/>
    </row>
    <row r="15965" spans="1:1" ht="12.6" x14ac:dyDescent="0.25">
      <c r="A15965"/>
    </row>
    <row r="15966" spans="1:1" ht="12.6" x14ac:dyDescent="0.25">
      <c r="A15966"/>
    </row>
    <row r="15967" spans="1:1" ht="12.6" x14ac:dyDescent="0.25">
      <c r="A15967"/>
    </row>
    <row r="15968" spans="1:1" ht="12.6" x14ac:dyDescent="0.25">
      <c r="A15968"/>
    </row>
    <row r="15969" spans="1:1" ht="12.6" x14ac:dyDescent="0.25">
      <c r="A15969"/>
    </row>
    <row r="15970" spans="1:1" ht="12.6" x14ac:dyDescent="0.25">
      <c r="A15970"/>
    </row>
    <row r="15971" spans="1:1" ht="12.6" x14ac:dyDescent="0.25">
      <c r="A15971"/>
    </row>
    <row r="15972" spans="1:1" ht="12.6" x14ac:dyDescent="0.25">
      <c r="A15972"/>
    </row>
    <row r="15973" spans="1:1" ht="12.6" x14ac:dyDescent="0.25">
      <c r="A15973"/>
    </row>
    <row r="15974" spans="1:1" ht="12.6" x14ac:dyDescent="0.25">
      <c r="A15974"/>
    </row>
    <row r="15975" spans="1:1" ht="12.6" x14ac:dyDescent="0.25">
      <c r="A15975"/>
    </row>
    <row r="15976" spans="1:1" ht="12.6" x14ac:dyDescent="0.25">
      <c r="A15976"/>
    </row>
    <row r="15977" spans="1:1" ht="12.6" x14ac:dyDescent="0.25">
      <c r="A15977"/>
    </row>
    <row r="15978" spans="1:1" ht="12.6" x14ac:dyDescent="0.25">
      <c r="A15978"/>
    </row>
    <row r="15979" spans="1:1" ht="12.6" x14ac:dyDescent="0.25">
      <c r="A15979"/>
    </row>
    <row r="15980" spans="1:1" ht="12.6" x14ac:dyDescent="0.25">
      <c r="A15980"/>
    </row>
    <row r="15981" spans="1:1" ht="12.6" x14ac:dyDescent="0.25">
      <c r="A15981"/>
    </row>
    <row r="15982" spans="1:1" ht="12.6" x14ac:dyDescent="0.25">
      <c r="A15982"/>
    </row>
    <row r="15983" spans="1:1" ht="12.6" x14ac:dyDescent="0.25">
      <c r="A15983"/>
    </row>
    <row r="15984" spans="1:1" ht="12.6" x14ac:dyDescent="0.25">
      <c r="A15984"/>
    </row>
    <row r="15985" spans="1:1" ht="12.6" x14ac:dyDescent="0.25">
      <c r="A15985"/>
    </row>
    <row r="15986" spans="1:1" ht="12.6" x14ac:dyDescent="0.25">
      <c r="A15986"/>
    </row>
    <row r="15987" spans="1:1" ht="12.6" x14ac:dyDescent="0.25">
      <c r="A15987"/>
    </row>
    <row r="15988" spans="1:1" ht="12.6" x14ac:dyDescent="0.25">
      <c r="A15988"/>
    </row>
    <row r="15989" spans="1:1" ht="12.6" x14ac:dyDescent="0.25">
      <c r="A15989"/>
    </row>
    <row r="15990" spans="1:1" ht="12.6" x14ac:dyDescent="0.25">
      <c r="A15990"/>
    </row>
    <row r="15991" spans="1:1" ht="12.6" x14ac:dyDescent="0.25">
      <c r="A15991"/>
    </row>
    <row r="15992" spans="1:1" ht="12.6" x14ac:dyDescent="0.25">
      <c r="A15992"/>
    </row>
    <row r="15993" spans="1:1" ht="12.6" x14ac:dyDescent="0.25">
      <c r="A15993"/>
    </row>
    <row r="15994" spans="1:1" ht="12.6" x14ac:dyDescent="0.25">
      <c r="A15994"/>
    </row>
    <row r="15995" spans="1:1" ht="12.6" x14ac:dyDescent="0.25">
      <c r="A15995"/>
    </row>
    <row r="15996" spans="1:1" ht="12.6" x14ac:dyDescent="0.25">
      <c r="A15996"/>
    </row>
    <row r="15997" spans="1:1" ht="12.6" x14ac:dyDescent="0.25">
      <c r="A15997"/>
    </row>
    <row r="15998" spans="1:1" ht="12.6" x14ac:dyDescent="0.25">
      <c r="A15998"/>
    </row>
    <row r="15999" spans="1:1" ht="12.6" x14ac:dyDescent="0.25">
      <c r="A15999"/>
    </row>
    <row r="16000" spans="1:1" ht="12.6" x14ac:dyDescent="0.25">
      <c r="A16000"/>
    </row>
    <row r="16001" spans="1:1" ht="12.6" x14ac:dyDescent="0.25">
      <c r="A16001"/>
    </row>
    <row r="16002" spans="1:1" ht="12.6" x14ac:dyDescent="0.25">
      <c r="A16002"/>
    </row>
    <row r="16003" spans="1:1" ht="12.6" x14ac:dyDescent="0.25">
      <c r="A16003"/>
    </row>
    <row r="16004" spans="1:1" ht="12.6" x14ac:dyDescent="0.25">
      <c r="A16004"/>
    </row>
    <row r="16005" spans="1:1" ht="12.6" x14ac:dyDescent="0.25">
      <c r="A16005"/>
    </row>
    <row r="16006" spans="1:1" ht="12.6" x14ac:dyDescent="0.25">
      <c r="A16006"/>
    </row>
    <row r="16007" spans="1:1" ht="12.6" x14ac:dyDescent="0.25">
      <c r="A16007"/>
    </row>
    <row r="16008" spans="1:1" ht="12.6" x14ac:dyDescent="0.25">
      <c r="A16008"/>
    </row>
    <row r="16009" spans="1:1" ht="12.6" x14ac:dyDescent="0.25">
      <c r="A16009"/>
    </row>
    <row r="16010" spans="1:1" ht="12.6" x14ac:dyDescent="0.25">
      <c r="A16010"/>
    </row>
    <row r="16011" spans="1:1" ht="12.6" x14ac:dyDescent="0.25">
      <c r="A16011"/>
    </row>
    <row r="16012" spans="1:1" ht="12.6" x14ac:dyDescent="0.25">
      <c r="A16012"/>
    </row>
    <row r="16013" spans="1:1" ht="12.6" x14ac:dyDescent="0.25">
      <c r="A16013"/>
    </row>
    <row r="16014" spans="1:1" ht="12.6" x14ac:dyDescent="0.25">
      <c r="A16014"/>
    </row>
    <row r="16015" spans="1:1" ht="12.6" x14ac:dyDescent="0.25">
      <c r="A16015"/>
    </row>
    <row r="16016" spans="1:1" ht="12.6" x14ac:dyDescent="0.25">
      <c r="A16016"/>
    </row>
    <row r="16017" spans="1:1" ht="12.6" x14ac:dyDescent="0.25">
      <c r="A16017"/>
    </row>
    <row r="16018" spans="1:1" ht="12.6" x14ac:dyDescent="0.25">
      <c r="A16018"/>
    </row>
    <row r="16019" spans="1:1" ht="12.6" x14ac:dyDescent="0.25">
      <c r="A16019"/>
    </row>
    <row r="16020" spans="1:1" ht="12.6" x14ac:dyDescent="0.25">
      <c r="A16020"/>
    </row>
    <row r="16021" spans="1:1" ht="12.6" x14ac:dyDescent="0.25">
      <c r="A16021"/>
    </row>
    <row r="16022" spans="1:1" ht="12.6" x14ac:dyDescent="0.25">
      <c r="A16022"/>
    </row>
    <row r="16023" spans="1:1" ht="12.6" x14ac:dyDescent="0.25">
      <c r="A16023"/>
    </row>
    <row r="16024" spans="1:1" ht="12.6" x14ac:dyDescent="0.25">
      <c r="A16024"/>
    </row>
    <row r="16025" spans="1:1" ht="12.6" x14ac:dyDescent="0.25">
      <c r="A16025"/>
    </row>
    <row r="16026" spans="1:1" ht="12.6" x14ac:dyDescent="0.25">
      <c r="A16026"/>
    </row>
    <row r="16027" spans="1:1" ht="12.6" x14ac:dyDescent="0.25">
      <c r="A16027"/>
    </row>
    <row r="16028" spans="1:1" ht="12.6" x14ac:dyDescent="0.25">
      <c r="A16028"/>
    </row>
    <row r="16029" spans="1:1" ht="12.6" x14ac:dyDescent="0.25">
      <c r="A16029"/>
    </row>
    <row r="16030" spans="1:1" ht="12.6" x14ac:dyDescent="0.25">
      <c r="A16030"/>
    </row>
    <row r="16031" spans="1:1" ht="12.6" x14ac:dyDescent="0.25">
      <c r="A16031"/>
    </row>
    <row r="16032" spans="1:1" ht="12.6" x14ac:dyDescent="0.25">
      <c r="A16032"/>
    </row>
    <row r="16033" spans="1:1" ht="12.6" x14ac:dyDescent="0.25">
      <c r="A16033"/>
    </row>
    <row r="16034" spans="1:1" ht="12.6" x14ac:dyDescent="0.25">
      <c r="A16034"/>
    </row>
    <row r="16035" spans="1:1" ht="12.6" x14ac:dyDescent="0.25">
      <c r="A16035"/>
    </row>
    <row r="16036" spans="1:1" ht="12.6" x14ac:dyDescent="0.25">
      <c r="A16036"/>
    </row>
    <row r="16037" spans="1:1" ht="12.6" x14ac:dyDescent="0.25">
      <c r="A16037"/>
    </row>
    <row r="16038" spans="1:1" ht="12.6" x14ac:dyDescent="0.25">
      <c r="A16038"/>
    </row>
    <row r="16039" spans="1:1" ht="12.6" x14ac:dyDescent="0.25">
      <c r="A16039"/>
    </row>
    <row r="16040" spans="1:1" ht="12.6" x14ac:dyDescent="0.25">
      <c r="A16040"/>
    </row>
    <row r="16041" spans="1:1" ht="12.6" x14ac:dyDescent="0.25">
      <c r="A16041"/>
    </row>
    <row r="16042" spans="1:1" ht="12.6" x14ac:dyDescent="0.25">
      <c r="A16042"/>
    </row>
    <row r="16043" spans="1:1" ht="12.6" x14ac:dyDescent="0.25">
      <c r="A16043"/>
    </row>
    <row r="16044" spans="1:1" ht="12.6" x14ac:dyDescent="0.25">
      <c r="A16044"/>
    </row>
    <row r="16045" spans="1:1" ht="12.6" x14ac:dyDescent="0.25">
      <c r="A16045"/>
    </row>
    <row r="16046" spans="1:1" ht="12.6" x14ac:dyDescent="0.25">
      <c r="A16046"/>
    </row>
    <row r="16047" spans="1:1" ht="12.6" x14ac:dyDescent="0.25">
      <c r="A16047"/>
    </row>
    <row r="16048" spans="1:1" ht="12.6" x14ac:dyDescent="0.25">
      <c r="A16048"/>
    </row>
    <row r="16049" spans="1:1" ht="12.6" x14ac:dyDescent="0.25">
      <c r="A16049"/>
    </row>
    <row r="16050" spans="1:1" ht="12.6" x14ac:dyDescent="0.25">
      <c r="A16050"/>
    </row>
    <row r="16051" spans="1:1" ht="12.6" x14ac:dyDescent="0.25">
      <c r="A16051"/>
    </row>
    <row r="16052" spans="1:1" ht="12.6" x14ac:dyDescent="0.25">
      <c r="A16052"/>
    </row>
    <row r="16053" spans="1:1" ht="12.6" x14ac:dyDescent="0.25">
      <c r="A16053"/>
    </row>
    <row r="16054" spans="1:1" ht="12.6" x14ac:dyDescent="0.25">
      <c r="A16054"/>
    </row>
    <row r="16055" spans="1:1" ht="12.6" x14ac:dyDescent="0.25">
      <c r="A16055"/>
    </row>
    <row r="16056" spans="1:1" ht="12.6" x14ac:dyDescent="0.25">
      <c r="A16056"/>
    </row>
    <row r="16057" spans="1:1" ht="12.6" x14ac:dyDescent="0.25">
      <c r="A16057"/>
    </row>
    <row r="16058" spans="1:1" ht="12.6" x14ac:dyDescent="0.25">
      <c r="A16058"/>
    </row>
    <row r="16059" spans="1:1" ht="12.6" x14ac:dyDescent="0.25">
      <c r="A16059"/>
    </row>
    <row r="16060" spans="1:1" ht="12.6" x14ac:dyDescent="0.25">
      <c r="A16060"/>
    </row>
    <row r="16061" spans="1:1" ht="12.6" x14ac:dyDescent="0.25">
      <c r="A16061"/>
    </row>
    <row r="16062" spans="1:1" ht="12.6" x14ac:dyDescent="0.25">
      <c r="A16062"/>
    </row>
    <row r="16063" spans="1:1" ht="12.6" x14ac:dyDescent="0.25">
      <c r="A16063"/>
    </row>
    <row r="16064" spans="1:1" ht="12.6" x14ac:dyDescent="0.25">
      <c r="A16064"/>
    </row>
    <row r="16065" spans="1:1" ht="12.6" x14ac:dyDescent="0.25">
      <c r="A16065"/>
    </row>
    <row r="16066" spans="1:1" ht="12.6" x14ac:dyDescent="0.25">
      <c r="A16066"/>
    </row>
    <row r="16067" spans="1:1" ht="12.6" x14ac:dyDescent="0.25">
      <c r="A16067"/>
    </row>
    <row r="16068" spans="1:1" ht="12.6" x14ac:dyDescent="0.25">
      <c r="A16068"/>
    </row>
    <row r="16069" spans="1:1" ht="12.6" x14ac:dyDescent="0.25">
      <c r="A16069"/>
    </row>
    <row r="16070" spans="1:1" ht="12.6" x14ac:dyDescent="0.25">
      <c r="A16070"/>
    </row>
    <row r="16071" spans="1:1" ht="12.6" x14ac:dyDescent="0.25">
      <c r="A16071"/>
    </row>
    <row r="16072" spans="1:1" ht="12.6" x14ac:dyDescent="0.25">
      <c r="A16072"/>
    </row>
    <row r="16073" spans="1:1" ht="12.6" x14ac:dyDescent="0.25">
      <c r="A16073"/>
    </row>
    <row r="16074" spans="1:1" ht="12.6" x14ac:dyDescent="0.25">
      <c r="A16074"/>
    </row>
    <row r="16075" spans="1:1" ht="12.6" x14ac:dyDescent="0.25">
      <c r="A16075"/>
    </row>
    <row r="16076" spans="1:1" ht="12.6" x14ac:dyDescent="0.25">
      <c r="A16076"/>
    </row>
    <row r="16077" spans="1:1" ht="12.6" x14ac:dyDescent="0.25">
      <c r="A16077"/>
    </row>
    <row r="16078" spans="1:1" ht="12.6" x14ac:dyDescent="0.25">
      <c r="A16078"/>
    </row>
    <row r="16079" spans="1:1" ht="12.6" x14ac:dyDescent="0.25">
      <c r="A16079"/>
    </row>
    <row r="16080" spans="1:1" ht="12.6" x14ac:dyDescent="0.25">
      <c r="A16080"/>
    </row>
    <row r="16081" spans="1:1" ht="12.6" x14ac:dyDescent="0.25">
      <c r="A16081"/>
    </row>
    <row r="16082" spans="1:1" ht="12.6" x14ac:dyDescent="0.25">
      <c r="A16082"/>
    </row>
    <row r="16083" spans="1:1" ht="12.6" x14ac:dyDescent="0.25">
      <c r="A16083"/>
    </row>
    <row r="16084" spans="1:1" ht="12.6" x14ac:dyDescent="0.25">
      <c r="A16084"/>
    </row>
    <row r="16085" spans="1:1" ht="12.6" x14ac:dyDescent="0.25">
      <c r="A16085"/>
    </row>
    <row r="16086" spans="1:1" ht="12.6" x14ac:dyDescent="0.25">
      <c r="A16086"/>
    </row>
    <row r="16087" spans="1:1" ht="12.6" x14ac:dyDescent="0.25">
      <c r="A16087"/>
    </row>
    <row r="16088" spans="1:1" ht="12.6" x14ac:dyDescent="0.25">
      <c r="A16088"/>
    </row>
    <row r="16089" spans="1:1" ht="12.6" x14ac:dyDescent="0.25">
      <c r="A16089"/>
    </row>
    <row r="16090" spans="1:1" ht="12.6" x14ac:dyDescent="0.25">
      <c r="A16090"/>
    </row>
    <row r="16091" spans="1:1" ht="12.6" x14ac:dyDescent="0.25">
      <c r="A16091"/>
    </row>
    <row r="16092" spans="1:1" ht="12.6" x14ac:dyDescent="0.25">
      <c r="A16092"/>
    </row>
    <row r="16093" spans="1:1" ht="12.6" x14ac:dyDescent="0.25">
      <c r="A16093"/>
    </row>
    <row r="16094" spans="1:1" ht="12.6" x14ac:dyDescent="0.25">
      <c r="A16094"/>
    </row>
    <row r="16095" spans="1:1" ht="12.6" x14ac:dyDescent="0.25">
      <c r="A16095"/>
    </row>
    <row r="16096" spans="1:1" ht="12.6" x14ac:dyDescent="0.25">
      <c r="A16096"/>
    </row>
    <row r="16097" spans="1:1" ht="12.6" x14ac:dyDescent="0.25">
      <c r="A16097"/>
    </row>
    <row r="16098" spans="1:1" ht="12.6" x14ac:dyDescent="0.25">
      <c r="A16098"/>
    </row>
    <row r="16099" spans="1:1" ht="12.6" x14ac:dyDescent="0.25">
      <c r="A16099"/>
    </row>
    <row r="16100" spans="1:1" ht="12.6" x14ac:dyDescent="0.25">
      <c r="A16100"/>
    </row>
    <row r="16101" spans="1:1" ht="12.6" x14ac:dyDescent="0.25">
      <c r="A16101"/>
    </row>
    <row r="16102" spans="1:1" ht="12.6" x14ac:dyDescent="0.25">
      <c r="A16102"/>
    </row>
    <row r="16103" spans="1:1" ht="12.6" x14ac:dyDescent="0.25">
      <c r="A16103"/>
    </row>
    <row r="16104" spans="1:1" ht="12.6" x14ac:dyDescent="0.25">
      <c r="A16104"/>
    </row>
    <row r="16105" spans="1:1" ht="12.6" x14ac:dyDescent="0.25">
      <c r="A16105"/>
    </row>
    <row r="16106" spans="1:1" ht="12.6" x14ac:dyDescent="0.25">
      <c r="A16106"/>
    </row>
    <row r="16107" spans="1:1" ht="12.6" x14ac:dyDescent="0.25">
      <c r="A16107"/>
    </row>
    <row r="16108" spans="1:1" ht="12.6" x14ac:dyDescent="0.25">
      <c r="A16108"/>
    </row>
    <row r="16109" spans="1:1" ht="12.6" x14ac:dyDescent="0.25">
      <c r="A16109"/>
    </row>
    <row r="16110" spans="1:1" ht="12.6" x14ac:dyDescent="0.25">
      <c r="A16110"/>
    </row>
    <row r="16111" spans="1:1" ht="12.6" x14ac:dyDescent="0.25">
      <c r="A16111"/>
    </row>
    <row r="16112" spans="1:1" ht="12.6" x14ac:dyDescent="0.25">
      <c r="A16112"/>
    </row>
    <row r="16113" spans="1:1" ht="12.6" x14ac:dyDescent="0.25">
      <c r="A16113"/>
    </row>
    <row r="16114" spans="1:1" ht="12.6" x14ac:dyDescent="0.25">
      <c r="A16114"/>
    </row>
    <row r="16115" spans="1:1" ht="12.6" x14ac:dyDescent="0.25">
      <c r="A16115"/>
    </row>
    <row r="16116" spans="1:1" ht="12.6" x14ac:dyDescent="0.25">
      <c r="A16116"/>
    </row>
    <row r="16117" spans="1:1" ht="12.6" x14ac:dyDescent="0.25">
      <c r="A16117"/>
    </row>
    <row r="16118" spans="1:1" ht="12.6" x14ac:dyDescent="0.25">
      <c r="A16118"/>
    </row>
    <row r="16119" spans="1:1" ht="12.6" x14ac:dyDescent="0.25">
      <c r="A16119"/>
    </row>
    <row r="16120" spans="1:1" ht="12.6" x14ac:dyDescent="0.25">
      <c r="A16120"/>
    </row>
    <row r="16121" spans="1:1" ht="12.6" x14ac:dyDescent="0.25">
      <c r="A16121"/>
    </row>
    <row r="16122" spans="1:1" ht="12.6" x14ac:dyDescent="0.25">
      <c r="A16122"/>
    </row>
    <row r="16123" spans="1:1" ht="12.6" x14ac:dyDescent="0.25">
      <c r="A16123"/>
    </row>
    <row r="16124" spans="1:1" ht="12.6" x14ac:dyDescent="0.25">
      <c r="A16124"/>
    </row>
    <row r="16125" spans="1:1" ht="12.6" x14ac:dyDescent="0.25">
      <c r="A16125"/>
    </row>
    <row r="16126" spans="1:1" ht="12.6" x14ac:dyDescent="0.25">
      <c r="A16126"/>
    </row>
    <row r="16127" spans="1:1" ht="12.6" x14ac:dyDescent="0.25">
      <c r="A16127"/>
    </row>
    <row r="16128" spans="1:1" ht="12.6" x14ac:dyDescent="0.25">
      <c r="A16128"/>
    </row>
    <row r="16129" spans="1:1" ht="12.6" x14ac:dyDescent="0.25">
      <c r="A16129"/>
    </row>
    <row r="16130" spans="1:1" ht="12.6" x14ac:dyDescent="0.25">
      <c r="A16130"/>
    </row>
    <row r="16131" spans="1:1" ht="12.6" x14ac:dyDescent="0.25">
      <c r="A16131"/>
    </row>
    <row r="16132" spans="1:1" ht="12.6" x14ac:dyDescent="0.25">
      <c r="A16132"/>
    </row>
    <row r="16133" spans="1:1" ht="12.6" x14ac:dyDescent="0.25">
      <c r="A16133"/>
    </row>
    <row r="16134" spans="1:1" ht="12.6" x14ac:dyDescent="0.25">
      <c r="A16134"/>
    </row>
    <row r="16135" spans="1:1" ht="12.6" x14ac:dyDescent="0.25">
      <c r="A16135"/>
    </row>
    <row r="16136" spans="1:1" ht="12.6" x14ac:dyDescent="0.25">
      <c r="A16136"/>
    </row>
    <row r="16137" spans="1:1" ht="12.6" x14ac:dyDescent="0.25">
      <c r="A16137"/>
    </row>
    <row r="16138" spans="1:1" ht="12.6" x14ac:dyDescent="0.25">
      <c r="A16138"/>
    </row>
    <row r="16139" spans="1:1" ht="12.6" x14ac:dyDescent="0.25">
      <c r="A16139"/>
    </row>
    <row r="16140" spans="1:1" ht="12.6" x14ac:dyDescent="0.25">
      <c r="A16140"/>
    </row>
    <row r="16141" spans="1:1" ht="12.6" x14ac:dyDescent="0.25">
      <c r="A16141"/>
    </row>
    <row r="16142" spans="1:1" ht="12.6" x14ac:dyDescent="0.25">
      <c r="A16142"/>
    </row>
    <row r="16143" spans="1:1" ht="12.6" x14ac:dyDescent="0.25">
      <c r="A16143"/>
    </row>
    <row r="16144" spans="1:1" ht="12.6" x14ac:dyDescent="0.25">
      <c r="A16144"/>
    </row>
    <row r="16145" spans="1:1" ht="12.6" x14ac:dyDescent="0.25">
      <c r="A16145"/>
    </row>
    <row r="16146" spans="1:1" ht="12.6" x14ac:dyDescent="0.25">
      <c r="A16146"/>
    </row>
    <row r="16147" spans="1:1" ht="12.6" x14ac:dyDescent="0.25">
      <c r="A16147"/>
    </row>
    <row r="16148" spans="1:1" ht="12.6" x14ac:dyDescent="0.25">
      <c r="A16148"/>
    </row>
    <row r="16149" spans="1:1" ht="12.6" x14ac:dyDescent="0.25">
      <c r="A16149"/>
    </row>
    <row r="16150" spans="1:1" ht="12.6" x14ac:dyDescent="0.25">
      <c r="A16150"/>
    </row>
    <row r="16151" spans="1:1" ht="12.6" x14ac:dyDescent="0.25">
      <c r="A16151"/>
    </row>
    <row r="16152" spans="1:1" ht="12.6" x14ac:dyDescent="0.25">
      <c r="A16152"/>
    </row>
    <row r="16153" spans="1:1" ht="12.6" x14ac:dyDescent="0.25">
      <c r="A16153"/>
    </row>
    <row r="16154" spans="1:1" ht="12.6" x14ac:dyDescent="0.25">
      <c r="A16154"/>
    </row>
    <row r="16155" spans="1:1" ht="12.6" x14ac:dyDescent="0.25">
      <c r="A16155"/>
    </row>
    <row r="16156" spans="1:1" ht="12.6" x14ac:dyDescent="0.25">
      <c r="A16156"/>
    </row>
    <row r="16157" spans="1:1" ht="12.6" x14ac:dyDescent="0.25">
      <c r="A16157"/>
    </row>
    <row r="16158" spans="1:1" ht="12.6" x14ac:dyDescent="0.25">
      <c r="A16158"/>
    </row>
    <row r="16159" spans="1:1" ht="12.6" x14ac:dyDescent="0.25">
      <c r="A16159"/>
    </row>
    <row r="16160" spans="1:1" ht="12.6" x14ac:dyDescent="0.25">
      <c r="A16160"/>
    </row>
    <row r="16161" spans="1:1" ht="12.6" x14ac:dyDescent="0.25">
      <c r="A16161"/>
    </row>
    <row r="16162" spans="1:1" ht="12.6" x14ac:dyDescent="0.25">
      <c r="A16162"/>
    </row>
    <row r="16163" spans="1:1" ht="12.6" x14ac:dyDescent="0.25">
      <c r="A16163"/>
    </row>
    <row r="16164" spans="1:1" ht="12.6" x14ac:dyDescent="0.25">
      <c r="A16164"/>
    </row>
    <row r="16165" spans="1:1" ht="12.6" x14ac:dyDescent="0.25">
      <c r="A16165"/>
    </row>
    <row r="16166" spans="1:1" ht="12.6" x14ac:dyDescent="0.25">
      <c r="A16166"/>
    </row>
    <row r="16167" spans="1:1" ht="12.6" x14ac:dyDescent="0.25">
      <c r="A16167"/>
    </row>
    <row r="16168" spans="1:1" ht="12.6" x14ac:dyDescent="0.25">
      <c r="A16168"/>
    </row>
    <row r="16169" spans="1:1" ht="12.6" x14ac:dyDescent="0.25">
      <c r="A16169"/>
    </row>
    <row r="16170" spans="1:1" ht="12.6" x14ac:dyDescent="0.25">
      <c r="A16170"/>
    </row>
    <row r="16171" spans="1:1" ht="12.6" x14ac:dyDescent="0.25">
      <c r="A16171"/>
    </row>
    <row r="16172" spans="1:1" ht="12.6" x14ac:dyDescent="0.25">
      <c r="A16172"/>
    </row>
    <row r="16173" spans="1:1" ht="12.6" x14ac:dyDescent="0.25">
      <c r="A16173"/>
    </row>
    <row r="16174" spans="1:1" ht="12.6" x14ac:dyDescent="0.25">
      <c r="A16174"/>
    </row>
    <row r="16175" spans="1:1" ht="12.6" x14ac:dyDescent="0.25">
      <c r="A16175"/>
    </row>
    <row r="16176" spans="1:1" ht="12.6" x14ac:dyDescent="0.25">
      <c r="A16176"/>
    </row>
    <row r="16177" spans="1:1" ht="12.6" x14ac:dyDescent="0.25">
      <c r="A16177"/>
    </row>
    <row r="16178" spans="1:1" ht="12.6" x14ac:dyDescent="0.25">
      <c r="A16178"/>
    </row>
    <row r="16179" spans="1:1" ht="12.6" x14ac:dyDescent="0.25">
      <c r="A16179"/>
    </row>
    <row r="16180" spans="1:1" ht="12.6" x14ac:dyDescent="0.25">
      <c r="A16180"/>
    </row>
    <row r="16181" spans="1:1" ht="12.6" x14ac:dyDescent="0.25">
      <c r="A16181"/>
    </row>
    <row r="16182" spans="1:1" ht="12.6" x14ac:dyDescent="0.25">
      <c r="A16182"/>
    </row>
    <row r="16183" spans="1:1" ht="12.6" x14ac:dyDescent="0.25">
      <c r="A16183"/>
    </row>
    <row r="16184" spans="1:1" ht="12.6" x14ac:dyDescent="0.25">
      <c r="A16184"/>
    </row>
    <row r="16185" spans="1:1" ht="12.6" x14ac:dyDescent="0.25">
      <c r="A16185"/>
    </row>
    <row r="16186" spans="1:1" ht="12.6" x14ac:dyDescent="0.25">
      <c r="A16186"/>
    </row>
    <row r="16187" spans="1:1" ht="12.6" x14ac:dyDescent="0.25">
      <c r="A16187"/>
    </row>
    <row r="16188" spans="1:1" ht="12.6" x14ac:dyDescent="0.25">
      <c r="A16188"/>
    </row>
    <row r="16189" spans="1:1" ht="12.6" x14ac:dyDescent="0.25">
      <c r="A16189"/>
    </row>
    <row r="16190" spans="1:1" ht="12.6" x14ac:dyDescent="0.25">
      <c r="A16190"/>
    </row>
    <row r="16191" spans="1:1" ht="12.6" x14ac:dyDescent="0.25">
      <c r="A16191"/>
    </row>
    <row r="16192" spans="1:1" ht="12.6" x14ac:dyDescent="0.25">
      <c r="A16192"/>
    </row>
    <row r="16193" spans="1:1" ht="12.6" x14ac:dyDescent="0.25">
      <c r="A16193"/>
    </row>
    <row r="16194" spans="1:1" ht="12.6" x14ac:dyDescent="0.25">
      <c r="A16194"/>
    </row>
    <row r="16195" spans="1:1" ht="12.6" x14ac:dyDescent="0.25">
      <c r="A16195"/>
    </row>
    <row r="16196" spans="1:1" ht="12.6" x14ac:dyDescent="0.25">
      <c r="A16196"/>
    </row>
    <row r="16197" spans="1:1" ht="12.6" x14ac:dyDescent="0.25">
      <c r="A16197"/>
    </row>
    <row r="16198" spans="1:1" ht="12.6" x14ac:dyDescent="0.25">
      <c r="A16198"/>
    </row>
    <row r="16199" spans="1:1" ht="12.6" x14ac:dyDescent="0.25">
      <c r="A16199"/>
    </row>
    <row r="16200" spans="1:1" ht="12.6" x14ac:dyDescent="0.25">
      <c r="A16200"/>
    </row>
    <row r="16201" spans="1:1" ht="12.6" x14ac:dyDescent="0.25">
      <c r="A16201"/>
    </row>
    <row r="16202" spans="1:1" ht="12.6" x14ac:dyDescent="0.25">
      <c r="A16202"/>
    </row>
    <row r="16203" spans="1:1" ht="12.6" x14ac:dyDescent="0.25">
      <c r="A16203"/>
    </row>
    <row r="16204" spans="1:1" ht="12.6" x14ac:dyDescent="0.25">
      <c r="A16204"/>
    </row>
    <row r="16205" spans="1:1" ht="12.6" x14ac:dyDescent="0.25">
      <c r="A16205"/>
    </row>
    <row r="16206" spans="1:1" ht="12.6" x14ac:dyDescent="0.25">
      <c r="A16206"/>
    </row>
    <row r="16207" spans="1:1" ht="12.6" x14ac:dyDescent="0.25">
      <c r="A16207"/>
    </row>
    <row r="16208" spans="1:1" ht="12.6" x14ac:dyDescent="0.25">
      <c r="A16208"/>
    </row>
    <row r="16209" spans="1:1" ht="12.6" x14ac:dyDescent="0.25">
      <c r="A16209"/>
    </row>
    <row r="16210" spans="1:1" ht="12.6" x14ac:dyDescent="0.25">
      <c r="A16210"/>
    </row>
    <row r="16211" spans="1:1" ht="12.6" x14ac:dyDescent="0.25">
      <c r="A16211"/>
    </row>
    <row r="16212" spans="1:1" ht="12.6" x14ac:dyDescent="0.25">
      <c r="A16212"/>
    </row>
    <row r="16213" spans="1:1" ht="12.6" x14ac:dyDescent="0.25">
      <c r="A16213"/>
    </row>
    <row r="16214" spans="1:1" ht="12.6" x14ac:dyDescent="0.25">
      <c r="A16214"/>
    </row>
    <row r="16215" spans="1:1" ht="12.6" x14ac:dyDescent="0.25">
      <c r="A16215"/>
    </row>
    <row r="16216" spans="1:1" ht="12.6" x14ac:dyDescent="0.25">
      <c r="A16216"/>
    </row>
    <row r="16217" spans="1:1" ht="12.6" x14ac:dyDescent="0.25">
      <c r="A16217"/>
    </row>
    <row r="16218" spans="1:1" ht="12.6" x14ac:dyDescent="0.25">
      <c r="A16218"/>
    </row>
    <row r="16219" spans="1:1" ht="12.6" x14ac:dyDescent="0.25">
      <c r="A16219"/>
    </row>
    <row r="16220" spans="1:1" ht="12.6" x14ac:dyDescent="0.25">
      <c r="A16220"/>
    </row>
    <row r="16221" spans="1:1" ht="12.6" x14ac:dyDescent="0.25">
      <c r="A16221"/>
    </row>
    <row r="16222" spans="1:1" ht="12.6" x14ac:dyDescent="0.25">
      <c r="A16222"/>
    </row>
    <row r="16223" spans="1:1" ht="12.6" x14ac:dyDescent="0.25">
      <c r="A16223"/>
    </row>
    <row r="16224" spans="1:1" ht="12.6" x14ac:dyDescent="0.25">
      <c r="A16224"/>
    </row>
    <row r="16225" spans="1:1" ht="12.6" x14ac:dyDescent="0.25">
      <c r="A16225"/>
    </row>
    <row r="16226" spans="1:1" ht="12.6" x14ac:dyDescent="0.25">
      <c r="A16226"/>
    </row>
    <row r="16227" spans="1:1" ht="12.6" x14ac:dyDescent="0.25">
      <c r="A16227"/>
    </row>
    <row r="16228" spans="1:1" ht="12.6" x14ac:dyDescent="0.25">
      <c r="A16228"/>
    </row>
    <row r="16229" spans="1:1" ht="12.6" x14ac:dyDescent="0.25">
      <c r="A16229"/>
    </row>
    <row r="16230" spans="1:1" ht="12.6" x14ac:dyDescent="0.25">
      <c r="A16230"/>
    </row>
    <row r="16231" spans="1:1" ht="12.6" x14ac:dyDescent="0.25">
      <c r="A16231"/>
    </row>
    <row r="16232" spans="1:1" ht="12.6" x14ac:dyDescent="0.25">
      <c r="A16232"/>
    </row>
    <row r="16233" spans="1:1" ht="12.6" x14ac:dyDescent="0.25">
      <c r="A16233"/>
    </row>
    <row r="16234" spans="1:1" ht="12.6" x14ac:dyDescent="0.25">
      <c r="A16234"/>
    </row>
    <row r="16235" spans="1:1" ht="12.6" x14ac:dyDescent="0.25">
      <c r="A16235"/>
    </row>
    <row r="16236" spans="1:1" ht="12.6" x14ac:dyDescent="0.25">
      <c r="A16236"/>
    </row>
    <row r="16237" spans="1:1" ht="12.6" x14ac:dyDescent="0.25">
      <c r="A16237"/>
    </row>
    <row r="16238" spans="1:1" ht="12.6" x14ac:dyDescent="0.25">
      <c r="A16238"/>
    </row>
    <row r="16239" spans="1:1" ht="12.6" x14ac:dyDescent="0.25">
      <c r="A16239"/>
    </row>
    <row r="16240" spans="1:1" ht="12.6" x14ac:dyDescent="0.25">
      <c r="A16240"/>
    </row>
    <row r="16241" spans="1:1" ht="12.6" x14ac:dyDescent="0.25">
      <c r="A16241"/>
    </row>
    <row r="16242" spans="1:1" ht="12.6" x14ac:dyDescent="0.25">
      <c r="A16242"/>
    </row>
    <row r="16243" spans="1:1" ht="12.6" x14ac:dyDescent="0.25">
      <c r="A16243"/>
    </row>
    <row r="16244" spans="1:1" ht="12.6" x14ac:dyDescent="0.25">
      <c r="A16244"/>
    </row>
    <row r="16245" spans="1:1" ht="12.6" x14ac:dyDescent="0.25">
      <c r="A16245"/>
    </row>
    <row r="16246" spans="1:1" ht="12.6" x14ac:dyDescent="0.25">
      <c r="A16246"/>
    </row>
    <row r="16247" spans="1:1" ht="12.6" x14ac:dyDescent="0.25">
      <c r="A16247"/>
    </row>
    <row r="16248" spans="1:1" ht="12.6" x14ac:dyDescent="0.25">
      <c r="A16248"/>
    </row>
    <row r="16249" spans="1:1" ht="12.6" x14ac:dyDescent="0.25">
      <c r="A16249"/>
    </row>
    <row r="16250" spans="1:1" ht="12.6" x14ac:dyDescent="0.25">
      <c r="A16250"/>
    </row>
    <row r="16251" spans="1:1" ht="12.6" x14ac:dyDescent="0.25">
      <c r="A16251"/>
    </row>
    <row r="16252" spans="1:1" ht="12.6" x14ac:dyDescent="0.25">
      <c r="A16252"/>
    </row>
    <row r="16253" spans="1:1" ht="12.6" x14ac:dyDescent="0.25">
      <c r="A16253"/>
    </row>
    <row r="16254" spans="1:1" ht="12.6" x14ac:dyDescent="0.25">
      <c r="A16254"/>
    </row>
    <row r="16255" spans="1:1" ht="12.6" x14ac:dyDescent="0.25">
      <c r="A16255"/>
    </row>
    <row r="16256" spans="1:1" ht="12.6" x14ac:dyDescent="0.25">
      <c r="A16256"/>
    </row>
    <row r="16257" spans="1:1" ht="12.6" x14ac:dyDescent="0.25">
      <c r="A16257"/>
    </row>
    <row r="16258" spans="1:1" ht="12.6" x14ac:dyDescent="0.25">
      <c r="A16258"/>
    </row>
    <row r="16259" spans="1:1" ht="12.6" x14ac:dyDescent="0.25">
      <c r="A16259"/>
    </row>
    <row r="16260" spans="1:1" ht="12.6" x14ac:dyDescent="0.25">
      <c r="A16260"/>
    </row>
    <row r="16261" spans="1:1" ht="12.6" x14ac:dyDescent="0.25">
      <c r="A16261"/>
    </row>
    <row r="16262" spans="1:1" ht="12.6" x14ac:dyDescent="0.25">
      <c r="A16262"/>
    </row>
    <row r="16263" spans="1:1" ht="12.6" x14ac:dyDescent="0.25">
      <c r="A16263"/>
    </row>
    <row r="16264" spans="1:1" ht="12.6" x14ac:dyDescent="0.25">
      <c r="A16264"/>
    </row>
    <row r="16265" spans="1:1" ht="12.6" x14ac:dyDescent="0.25">
      <c r="A16265"/>
    </row>
    <row r="16266" spans="1:1" ht="12.6" x14ac:dyDescent="0.25">
      <c r="A16266"/>
    </row>
    <row r="16267" spans="1:1" ht="12.6" x14ac:dyDescent="0.25">
      <c r="A16267"/>
    </row>
    <row r="16268" spans="1:1" ht="12.6" x14ac:dyDescent="0.25">
      <c r="A16268"/>
    </row>
    <row r="16269" spans="1:1" ht="12.6" x14ac:dyDescent="0.25">
      <c r="A16269"/>
    </row>
    <row r="16270" spans="1:1" ht="12.6" x14ac:dyDescent="0.25">
      <c r="A16270"/>
    </row>
    <row r="16271" spans="1:1" ht="12.6" x14ac:dyDescent="0.25">
      <c r="A16271"/>
    </row>
    <row r="16272" spans="1:1" ht="12.6" x14ac:dyDescent="0.25">
      <c r="A16272"/>
    </row>
    <row r="16273" spans="1:1" ht="12.6" x14ac:dyDescent="0.25">
      <c r="A16273"/>
    </row>
    <row r="16274" spans="1:1" ht="12.6" x14ac:dyDescent="0.25">
      <c r="A16274"/>
    </row>
    <row r="16275" spans="1:1" ht="12.6" x14ac:dyDescent="0.25">
      <c r="A16275"/>
    </row>
    <row r="16276" spans="1:1" ht="12.6" x14ac:dyDescent="0.25">
      <c r="A16276"/>
    </row>
    <row r="16277" spans="1:1" ht="12.6" x14ac:dyDescent="0.25">
      <c r="A16277"/>
    </row>
    <row r="16278" spans="1:1" ht="12.6" x14ac:dyDescent="0.25">
      <c r="A16278"/>
    </row>
    <row r="16279" spans="1:1" ht="12.6" x14ac:dyDescent="0.25">
      <c r="A16279"/>
    </row>
    <row r="16280" spans="1:1" ht="12.6" x14ac:dyDescent="0.25">
      <c r="A16280"/>
    </row>
    <row r="16281" spans="1:1" ht="12.6" x14ac:dyDescent="0.25">
      <c r="A16281"/>
    </row>
    <row r="16282" spans="1:1" ht="12.6" x14ac:dyDescent="0.25">
      <c r="A16282"/>
    </row>
    <row r="16283" spans="1:1" ht="12.6" x14ac:dyDescent="0.25">
      <c r="A16283"/>
    </row>
    <row r="16284" spans="1:1" ht="12.6" x14ac:dyDescent="0.25">
      <c r="A16284"/>
    </row>
    <row r="16285" spans="1:1" ht="12.6" x14ac:dyDescent="0.25">
      <c r="A16285"/>
    </row>
    <row r="16286" spans="1:1" ht="12.6" x14ac:dyDescent="0.25">
      <c r="A16286"/>
    </row>
    <row r="16287" spans="1:1" ht="12.6" x14ac:dyDescent="0.25">
      <c r="A16287"/>
    </row>
    <row r="16288" spans="1:1" ht="12.6" x14ac:dyDescent="0.25">
      <c r="A16288"/>
    </row>
    <row r="16289" spans="1:1" ht="12.6" x14ac:dyDescent="0.25">
      <c r="A16289"/>
    </row>
    <row r="16290" spans="1:1" ht="12.6" x14ac:dyDescent="0.25">
      <c r="A16290"/>
    </row>
    <row r="16291" spans="1:1" ht="12.6" x14ac:dyDescent="0.25">
      <c r="A16291"/>
    </row>
    <row r="16292" spans="1:1" ht="12.6" x14ac:dyDescent="0.25">
      <c r="A16292"/>
    </row>
    <row r="16293" spans="1:1" ht="12.6" x14ac:dyDescent="0.25">
      <c r="A16293"/>
    </row>
    <row r="16294" spans="1:1" ht="12.6" x14ac:dyDescent="0.25">
      <c r="A16294"/>
    </row>
    <row r="16295" spans="1:1" ht="12.6" x14ac:dyDescent="0.25">
      <c r="A16295"/>
    </row>
    <row r="16296" spans="1:1" ht="12.6" x14ac:dyDescent="0.25">
      <c r="A16296"/>
    </row>
    <row r="16297" spans="1:1" ht="12.6" x14ac:dyDescent="0.25">
      <c r="A16297"/>
    </row>
    <row r="16298" spans="1:1" ht="12.6" x14ac:dyDescent="0.25">
      <c r="A16298"/>
    </row>
    <row r="16299" spans="1:1" ht="12.6" x14ac:dyDescent="0.25">
      <c r="A16299"/>
    </row>
    <row r="16300" spans="1:1" ht="12.6" x14ac:dyDescent="0.25">
      <c r="A16300"/>
    </row>
    <row r="16301" spans="1:1" ht="12.6" x14ac:dyDescent="0.25">
      <c r="A16301"/>
    </row>
    <row r="16302" spans="1:1" ht="12.6" x14ac:dyDescent="0.25">
      <c r="A16302"/>
    </row>
    <row r="16303" spans="1:1" ht="12.6" x14ac:dyDescent="0.25">
      <c r="A16303"/>
    </row>
    <row r="16304" spans="1:1" ht="12.6" x14ac:dyDescent="0.25">
      <c r="A16304"/>
    </row>
    <row r="16305" spans="1:1" ht="12.6" x14ac:dyDescent="0.25">
      <c r="A16305"/>
    </row>
    <row r="16306" spans="1:1" ht="12.6" x14ac:dyDescent="0.25">
      <c r="A16306"/>
    </row>
    <row r="16307" spans="1:1" ht="12.6" x14ac:dyDescent="0.25">
      <c r="A16307"/>
    </row>
    <row r="16308" spans="1:1" ht="12.6" x14ac:dyDescent="0.25">
      <c r="A16308"/>
    </row>
    <row r="16309" spans="1:1" ht="12.6" x14ac:dyDescent="0.25">
      <c r="A16309"/>
    </row>
    <row r="16310" spans="1:1" ht="12.6" x14ac:dyDescent="0.25">
      <c r="A16310"/>
    </row>
    <row r="16311" spans="1:1" ht="12.6" x14ac:dyDescent="0.25">
      <c r="A16311"/>
    </row>
    <row r="16312" spans="1:1" ht="12.6" x14ac:dyDescent="0.25">
      <c r="A16312"/>
    </row>
    <row r="16313" spans="1:1" ht="12.6" x14ac:dyDescent="0.25">
      <c r="A16313"/>
    </row>
    <row r="16314" spans="1:1" ht="12.6" x14ac:dyDescent="0.25">
      <c r="A16314"/>
    </row>
    <row r="16315" spans="1:1" ht="12.6" x14ac:dyDescent="0.25">
      <c r="A16315"/>
    </row>
    <row r="16316" spans="1:1" ht="12.6" x14ac:dyDescent="0.25">
      <c r="A16316"/>
    </row>
    <row r="16317" spans="1:1" ht="12.6" x14ac:dyDescent="0.25">
      <c r="A16317"/>
    </row>
    <row r="16318" spans="1:1" ht="12.6" x14ac:dyDescent="0.25">
      <c r="A16318"/>
    </row>
    <row r="16319" spans="1:1" ht="12.6" x14ac:dyDescent="0.25">
      <c r="A16319"/>
    </row>
    <row r="16320" spans="1:1" ht="12.6" x14ac:dyDescent="0.25">
      <c r="A16320"/>
    </row>
    <row r="16321" spans="1:1" ht="12.6" x14ac:dyDescent="0.25">
      <c r="A16321"/>
    </row>
    <row r="16322" spans="1:1" ht="12.6" x14ac:dyDescent="0.25">
      <c r="A16322"/>
    </row>
    <row r="16323" spans="1:1" ht="12.6" x14ac:dyDescent="0.25">
      <c r="A16323"/>
    </row>
    <row r="16324" spans="1:1" ht="12.6" x14ac:dyDescent="0.25">
      <c r="A16324"/>
    </row>
    <row r="16325" spans="1:1" ht="12.6" x14ac:dyDescent="0.25">
      <c r="A16325"/>
    </row>
    <row r="16326" spans="1:1" ht="12.6" x14ac:dyDescent="0.25">
      <c r="A16326"/>
    </row>
    <row r="16327" spans="1:1" ht="12.6" x14ac:dyDescent="0.25">
      <c r="A16327"/>
    </row>
    <row r="16328" spans="1:1" ht="12.6" x14ac:dyDescent="0.25">
      <c r="A16328"/>
    </row>
    <row r="16329" spans="1:1" ht="12.6" x14ac:dyDescent="0.25">
      <c r="A16329"/>
    </row>
    <row r="16330" spans="1:1" ht="12.6" x14ac:dyDescent="0.25">
      <c r="A16330"/>
    </row>
    <row r="16331" spans="1:1" ht="12.6" x14ac:dyDescent="0.25">
      <c r="A16331"/>
    </row>
    <row r="16332" spans="1:1" ht="12.6" x14ac:dyDescent="0.25">
      <c r="A16332"/>
    </row>
    <row r="16333" spans="1:1" ht="12.6" x14ac:dyDescent="0.25">
      <c r="A16333"/>
    </row>
    <row r="16334" spans="1:1" ht="12.6" x14ac:dyDescent="0.25">
      <c r="A16334"/>
    </row>
    <row r="16335" spans="1:1" ht="12.6" x14ac:dyDescent="0.25">
      <c r="A16335"/>
    </row>
    <row r="16336" spans="1:1" ht="12.6" x14ac:dyDescent="0.25">
      <c r="A16336"/>
    </row>
    <row r="16337" spans="1:1" ht="12.6" x14ac:dyDescent="0.25">
      <c r="A16337"/>
    </row>
    <row r="16338" spans="1:1" ht="12.6" x14ac:dyDescent="0.25">
      <c r="A16338"/>
    </row>
    <row r="16339" spans="1:1" ht="12.6" x14ac:dyDescent="0.25">
      <c r="A16339"/>
    </row>
    <row r="16340" spans="1:1" ht="12.6" x14ac:dyDescent="0.25">
      <c r="A16340"/>
    </row>
    <row r="16341" spans="1:1" ht="12.6" x14ac:dyDescent="0.25">
      <c r="A16341"/>
    </row>
    <row r="16342" spans="1:1" ht="12.6" x14ac:dyDescent="0.25">
      <c r="A16342"/>
    </row>
    <row r="16343" spans="1:1" ht="12.6" x14ac:dyDescent="0.25">
      <c r="A16343"/>
    </row>
    <row r="16344" spans="1:1" ht="12.6" x14ac:dyDescent="0.25">
      <c r="A16344"/>
    </row>
    <row r="16345" spans="1:1" ht="12.6" x14ac:dyDescent="0.25">
      <c r="A16345"/>
    </row>
    <row r="16346" spans="1:1" ht="12.6" x14ac:dyDescent="0.25">
      <c r="A16346"/>
    </row>
    <row r="16347" spans="1:1" ht="12.6" x14ac:dyDescent="0.25">
      <c r="A16347"/>
    </row>
    <row r="16348" spans="1:1" ht="12.6" x14ac:dyDescent="0.25">
      <c r="A16348"/>
    </row>
    <row r="16349" spans="1:1" ht="12.6" x14ac:dyDescent="0.25">
      <c r="A16349"/>
    </row>
    <row r="16350" spans="1:1" ht="12.6" x14ac:dyDescent="0.25">
      <c r="A16350"/>
    </row>
    <row r="16351" spans="1:1" ht="12.6" x14ac:dyDescent="0.25">
      <c r="A16351"/>
    </row>
    <row r="16352" spans="1:1" ht="12.6" x14ac:dyDescent="0.25">
      <c r="A16352"/>
    </row>
    <row r="16353" spans="1:1" ht="12.6" x14ac:dyDescent="0.25">
      <c r="A16353"/>
    </row>
    <row r="16354" spans="1:1" ht="12.6" x14ac:dyDescent="0.25">
      <c r="A16354"/>
    </row>
    <row r="16355" spans="1:1" ht="12.6" x14ac:dyDescent="0.25">
      <c r="A16355"/>
    </row>
    <row r="16356" spans="1:1" ht="12.6" x14ac:dyDescent="0.25">
      <c r="A16356"/>
    </row>
    <row r="16357" spans="1:1" ht="12.6" x14ac:dyDescent="0.25">
      <c r="A16357"/>
    </row>
    <row r="16358" spans="1:1" ht="12.6" x14ac:dyDescent="0.25">
      <c r="A16358"/>
    </row>
    <row r="16359" spans="1:1" ht="12.6" x14ac:dyDescent="0.25">
      <c r="A16359"/>
    </row>
    <row r="16360" spans="1:1" ht="12.6" x14ac:dyDescent="0.25">
      <c r="A16360"/>
    </row>
    <row r="16361" spans="1:1" ht="12.6" x14ac:dyDescent="0.25">
      <c r="A16361"/>
    </row>
    <row r="16362" spans="1:1" ht="12.6" x14ac:dyDescent="0.25">
      <c r="A16362"/>
    </row>
    <row r="16363" spans="1:1" ht="12.6" x14ac:dyDescent="0.25">
      <c r="A16363"/>
    </row>
    <row r="16364" spans="1:1" ht="12.6" x14ac:dyDescent="0.25">
      <c r="A16364"/>
    </row>
    <row r="16365" spans="1:1" ht="12.6" x14ac:dyDescent="0.25">
      <c r="A16365"/>
    </row>
    <row r="16366" spans="1:1" ht="12.6" x14ac:dyDescent="0.25">
      <c r="A16366"/>
    </row>
    <row r="16367" spans="1:1" ht="12.6" x14ac:dyDescent="0.25">
      <c r="A16367"/>
    </row>
    <row r="16368" spans="1:1" ht="12.6" x14ac:dyDescent="0.25">
      <c r="A16368"/>
    </row>
    <row r="16369" spans="1:1" ht="12.6" x14ac:dyDescent="0.25">
      <c r="A16369"/>
    </row>
    <row r="16370" spans="1:1" ht="12.6" x14ac:dyDescent="0.25">
      <c r="A16370"/>
    </row>
    <row r="16371" spans="1:1" ht="12.6" x14ac:dyDescent="0.25">
      <c r="A16371"/>
    </row>
    <row r="16372" spans="1:1" ht="12.6" x14ac:dyDescent="0.25">
      <c r="A16372"/>
    </row>
    <row r="16373" spans="1:1" ht="12.6" x14ac:dyDescent="0.25">
      <c r="A16373"/>
    </row>
    <row r="16374" spans="1:1" ht="12.6" x14ac:dyDescent="0.25">
      <c r="A16374"/>
    </row>
    <row r="16375" spans="1:1" ht="12.6" x14ac:dyDescent="0.25">
      <c r="A16375"/>
    </row>
    <row r="16376" spans="1:1" ht="12.6" x14ac:dyDescent="0.25">
      <c r="A16376"/>
    </row>
    <row r="16377" spans="1:1" ht="12.6" x14ac:dyDescent="0.25">
      <c r="A16377"/>
    </row>
    <row r="16378" spans="1:1" ht="12.6" x14ac:dyDescent="0.25">
      <c r="A16378"/>
    </row>
    <row r="16379" spans="1:1" ht="12.6" x14ac:dyDescent="0.25">
      <c r="A16379"/>
    </row>
    <row r="16380" spans="1:1" ht="12.6" x14ac:dyDescent="0.25">
      <c r="A16380"/>
    </row>
    <row r="16381" spans="1:1" ht="12.6" x14ac:dyDescent="0.25">
      <c r="A16381"/>
    </row>
    <row r="16382" spans="1:1" ht="12.6" x14ac:dyDescent="0.25">
      <c r="A16382"/>
    </row>
    <row r="16383" spans="1:1" ht="12.6" x14ac:dyDescent="0.25">
      <c r="A16383"/>
    </row>
    <row r="16384" spans="1:1" ht="12.6" x14ac:dyDescent="0.25">
      <c r="A16384"/>
    </row>
    <row r="16385" spans="1:1" ht="12.6" x14ac:dyDescent="0.25">
      <c r="A16385"/>
    </row>
    <row r="16386" spans="1:1" ht="12.6" x14ac:dyDescent="0.25">
      <c r="A16386"/>
    </row>
    <row r="16387" spans="1:1" ht="12.6" x14ac:dyDescent="0.25">
      <c r="A16387"/>
    </row>
    <row r="16388" spans="1:1" ht="12.6" x14ac:dyDescent="0.25">
      <c r="A16388"/>
    </row>
    <row r="16389" spans="1:1" ht="12.6" x14ac:dyDescent="0.25">
      <c r="A16389"/>
    </row>
    <row r="16390" spans="1:1" ht="12.6" x14ac:dyDescent="0.25">
      <c r="A16390"/>
    </row>
    <row r="16391" spans="1:1" ht="12.6" x14ac:dyDescent="0.25">
      <c r="A16391"/>
    </row>
    <row r="16392" spans="1:1" ht="12.6" x14ac:dyDescent="0.25">
      <c r="A16392"/>
    </row>
    <row r="16393" spans="1:1" ht="12.6" x14ac:dyDescent="0.25">
      <c r="A16393"/>
    </row>
    <row r="16394" spans="1:1" ht="12.6" x14ac:dyDescent="0.25">
      <c r="A16394"/>
    </row>
    <row r="16395" spans="1:1" ht="12.6" x14ac:dyDescent="0.25">
      <c r="A16395"/>
    </row>
    <row r="16396" spans="1:1" ht="12.6" x14ac:dyDescent="0.25">
      <c r="A16396"/>
    </row>
    <row r="16397" spans="1:1" ht="12.6" x14ac:dyDescent="0.25">
      <c r="A16397"/>
    </row>
    <row r="16398" spans="1:1" ht="12.6" x14ac:dyDescent="0.25">
      <c r="A16398"/>
    </row>
    <row r="16399" spans="1:1" ht="12.6" x14ac:dyDescent="0.25">
      <c r="A16399"/>
    </row>
    <row r="16400" spans="1:1" ht="12.6" x14ac:dyDescent="0.25">
      <c r="A16400"/>
    </row>
    <row r="16401" spans="1:1" ht="12.6" x14ac:dyDescent="0.25">
      <c r="A16401"/>
    </row>
    <row r="16402" spans="1:1" ht="12.6" x14ac:dyDescent="0.25">
      <c r="A16402"/>
    </row>
    <row r="16403" spans="1:1" ht="12.6" x14ac:dyDescent="0.25">
      <c r="A16403"/>
    </row>
    <row r="16404" spans="1:1" ht="12.6" x14ac:dyDescent="0.25">
      <c r="A16404"/>
    </row>
    <row r="16405" spans="1:1" ht="12.6" x14ac:dyDescent="0.25">
      <c r="A16405"/>
    </row>
    <row r="16406" spans="1:1" ht="12.6" x14ac:dyDescent="0.25">
      <c r="A16406"/>
    </row>
    <row r="16407" spans="1:1" ht="12.6" x14ac:dyDescent="0.25">
      <c r="A16407"/>
    </row>
    <row r="16408" spans="1:1" ht="12.6" x14ac:dyDescent="0.25">
      <c r="A16408"/>
    </row>
    <row r="16409" spans="1:1" ht="12.6" x14ac:dyDescent="0.25">
      <c r="A16409"/>
    </row>
    <row r="16410" spans="1:1" ht="12.6" x14ac:dyDescent="0.25">
      <c r="A16410"/>
    </row>
    <row r="16411" spans="1:1" ht="12.6" x14ac:dyDescent="0.25">
      <c r="A16411"/>
    </row>
    <row r="16412" spans="1:1" ht="12.6" x14ac:dyDescent="0.25">
      <c r="A16412"/>
    </row>
    <row r="16413" spans="1:1" ht="12.6" x14ac:dyDescent="0.25">
      <c r="A16413"/>
    </row>
    <row r="16414" spans="1:1" ht="12.6" x14ac:dyDescent="0.25">
      <c r="A16414"/>
    </row>
    <row r="16415" spans="1:1" ht="12.6" x14ac:dyDescent="0.25">
      <c r="A16415"/>
    </row>
    <row r="16416" spans="1:1" ht="12.6" x14ac:dyDescent="0.25">
      <c r="A16416"/>
    </row>
    <row r="16417" spans="1:1" ht="12.6" x14ac:dyDescent="0.25">
      <c r="A16417"/>
    </row>
    <row r="16418" spans="1:1" ht="12.6" x14ac:dyDescent="0.25">
      <c r="A16418"/>
    </row>
    <row r="16419" spans="1:1" ht="12.6" x14ac:dyDescent="0.25">
      <c r="A16419"/>
    </row>
    <row r="16420" spans="1:1" ht="12.6" x14ac:dyDescent="0.25">
      <c r="A16420"/>
    </row>
    <row r="16421" spans="1:1" ht="12.6" x14ac:dyDescent="0.25">
      <c r="A16421"/>
    </row>
    <row r="16422" spans="1:1" ht="12.6" x14ac:dyDescent="0.25">
      <c r="A16422"/>
    </row>
    <row r="16423" spans="1:1" ht="12.6" x14ac:dyDescent="0.25">
      <c r="A16423"/>
    </row>
    <row r="16424" spans="1:1" ht="12.6" x14ac:dyDescent="0.25">
      <c r="A16424"/>
    </row>
    <row r="16425" spans="1:1" ht="12.6" x14ac:dyDescent="0.25">
      <c r="A16425"/>
    </row>
    <row r="16426" spans="1:1" ht="12.6" x14ac:dyDescent="0.25">
      <c r="A16426"/>
    </row>
    <row r="16427" spans="1:1" ht="12.6" x14ac:dyDescent="0.25">
      <c r="A16427"/>
    </row>
    <row r="16428" spans="1:1" ht="12.6" x14ac:dyDescent="0.25">
      <c r="A16428"/>
    </row>
    <row r="16429" spans="1:1" ht="12.6" x14ac:dyDescent="0.25">
      <c r="A16429"/>
    </row>
    <row r="16430" spans="1:1" ht="12.6" x14ac:dyDescent="0.25">
      <c r="A16430"/>
    </row>
    <row r="16431" spans="1:1" ht="12.6" x14ac:dyDescent="0.25">
      <c r="A16431"/>
    </row>
    <row r="16432" spans="1:1" ht="12.6" x14ac:dyDescent="0.25">
      <c r="A16432"/>
    </row>
    <row r="16433" spans="1:1" ht="12.6" x14ac:dyDescent="0.25">
      <c r="A16433"/>
    </row>
    <row r="16434" spans="1:1" ht="12.6" x14ac:dyDescent="0.25">
      <c r="A16434"/>
    </row>
    <row r="16435" spans="1:1" ht="12.6" x14ac:dyDescent="0.25">
      <c r="A16435"/>
    </row>
    <row r="16436" spans="1:1" ht="12.6" x14ac:dyDescent="0.25">
      <c r="A16436"/>
    </row>
    <row r="16437" spans="1:1" ht="12.6" x14ac:dyDescent="0.25">
      <c r="A16437"/>
    </row>
    <row r="16438" spans="1:1" ht="12.6" x14ac:dyDescent="0.25">
      <c r="A16438"/>
    </row>
    <row r="16439" spans="1:1" ht="12.6" x14ac:dyDescent="0.25">
      <c r="A16439"/>
    </row>
    <row r="16440" spans="1:1" ht="12.6" x14ac:dyDescent="0.25">
      <c r="A16440"/>
    </row>
    <row r="16441" spans="1:1" ht="12.6" x14ac:dyDescent="0.25">
      <c r="A16441"/>
    </row>
    <row r="16442" spans="1:1" ht="12.6" x14ac:dyDescent="0.25">
      <c r="A16442"/>
    </row>
    <row r="16443" spans="1:1" ht="12.6" x14ac:dyDescent="0.25">
      <c r="A16443"/>
    </row>
    <row r="16444" spans="1:1" ht="12.6" x14ac:dyDescent="0.25">
      <c r="A16444"/>
    </row>
    <row r="16445" spans="1:1" ht="12.6" x14ac:dyDescent="0.25">
      <c r="A16445"/>
    </row>
    <row r="16446" spans="1:1" ht="12.6" x14ac:dyDescent="0.25">
      <c r="A16446"/>
    </row>
    <row r="16447" spans="1:1" ht="12.6" x14ac:dyDescent="0.25">
      <c r="A16447"/>
    </row>
    <row r="16448" spans="1:1" ht="12.6" x14ac:dyDescent="0.25">
      <c r="A16448"/>
    </row>
    <row r="16449" spans="1:1" ht="12.6" x14ac:dyDescent="0.25">
      <c r="A16449"/>
    </row>
    <row r="16450" spans="1:1" ht="12.6" x14ac:dyDescent="0.25">
      <c r="A16450"/>
    </row>
    <row r="16451" spans="1:1" ht="12.6" x14ac:dyDescent="0.25">
      <c r="A16451"/>
    </row>
    <row r="16452" spans="1:1" ht="12.6" x14ac:dyDescent="0.25">
      <c r="A16452"/>
    </row>
    <row r="16453" spans="1:1" ht="12.6" x14ac:dyDescent="0.25">
      <c r="A16453"/>
    </row>
    <row r="16454" spans="1:1" ht="12.6" x14ac:dyDescent="0.25">
      <c r="A16454"/>
    </row>
    <row r="16455" spans="1:1" ht="12.6" x14ac:dyDescent="0.25">
      <c r="A16455"/>
    </row>
    <row r="16456" spans="1:1" ht="12.6" x14ac:dyDescent="0.25">
      <c r="A16456"/>
    </row>
    <row r="16457" spans="1:1" ht="12.6" x14ac:dyDescent="0.25">
      <c r="A16457"/>
    </row>
    <row r="16458" spans="1:1" ht="12.6" x14ac:dyDescent="0.25">
      <c r="A16458"/>
    </row>
    <row r="16459" spans="1:1" ht="12.6" x14ac:dyDescent="0.25">
      <c r="A16459"/>
    </row>
    <row r="16460" spans="1:1" ht="12.6" x14ac:dyDescent="0.25">
      <c r="A16460"/>
    </row>
    <row r="16461" spans="1:1" ht="12.6" x14ac:dyDescent="0.25">
      <c r="A16461"/>
    </row>
    <row r="16462" spans="1:1" ht="12.6" x14ac:dyDescent="0.25">
      <c r="A16462"/>
    </row>
    <row r="16463" spans="1:1" ht="12.6" x14ac:dyDescent="0.25">
      <c r="A16463"/>
    </row>
    <row r="16464" spans="1:1" ht="12.6" x14ac:dyDescent="0.25">
      <c r="A16464"/>
    </row>
    <row r="16465" spans="1:1" ht="12.6" x14ac:dyDescent="0.25">
      <c r="A16465"/>
    </row>
    <row r="16466" spans="1:1" ht="12.6" x14ac:dyDescent="0.25">
      <c r="A16466"/>
    </row>
    <row r="16467" spans="1:1" ht="12.6" x14ac:dyDescent="0.25">
      <c r="A16467"/>
    </row>
    <row r="16468" spans="1:1" ht="12.6" x14ac:dyDescent="0.25">
      <c r="A16468"/>
    </row>
    <row r="16469" spans="1:1" ht="12.6" x14ac:dyDescent="0.25">
      <c r="A16469"/>
    </row>
    <row r="16470" spans="1:1" ht="12.6" x14ac:dyDescent="0.25">
      <c r="A16470"/>
    </row>
    <row r="16471" spans="1:1" ht="12.6" x14ac:dyDescent="0.25">
      <c r="A16471"/>
    </row>
    <row r="16472" spans="1:1" ht="12.6" x14ac:dyDescent="0.25">
      <c r="A16472"/>
    </row>
    <row r="16473" spans="1:1" ht="12.6" x14ac:dyDescent="0.25">
      <c r="A16473"/>
    </row>
    <row r="16474" spans="1:1" ht="12.6" x14ac:dyDescent="0.25">
      <c r="A16474"/>
    </row>
    <row r="16475" spans="1:1" ht="12.6" x14ac:dyDescent="0.25">
      <c r="A16475"/>
    </row>
    <row r="16476" spans="1:1" ht="12.6" x14ac:dyDescent="0.25">
      <c r="A16476"/>
    </row>
    <row r="16477" spans="1:1" ht="12.6" x14ac:dyDescent="0.25">
      <c r="A16477"/>
    </row>
    <row r="16478" spans="1:1" ht="12.6" x14ac:dyDescent="0.25">
      <c r="A16478"/>
    </row>
    <row r="16479" spans="1:1" ht="12.6" x14ac:dyDescent="0.25">
      <c r="A16479"/>
    </row>
    <row r="16480" spans="1:1" ht="12.6" x14ac:dyDescent="0.25">
      <c r="A16480"/>
    </row>
    <row r="16481" spans="1:1" ht="12.6" x14ac:dyDescent="0.25">
      <c r="A16481"/>
    </row>
    <row r="16482" spans="1:1" ht="12.6" x14ac:dyDescent="0.25">
      <c r="A16482"/>
    </row>
    <row r="16483" spans="1:1" ht="12.6" x14ac:dyDescent="0.25">
      <c r="A16483"/>
    </row>
    <row r="16484" spans="1:1" ht="12.6" x14ac:dyDescent="0.25">
      <c r="A16484"/>
    </row>
    <row r="16485" spans="1:1" ht="12.6" x14ac:dyDescent="0.25">
      <c r="A16485"/>
    </row>
    <row r="16486" spans="1:1" ht="12.6" x14ac:dyDescent="0.25">
      <c r="A16486"/>
    </row>
    <row r="16487" spans="1:1" ht="12.6" x14ac:dyDescent="0.25">
      <c r="A16487"/>
    </row>
    <row r="16488" spans="1:1" ht="12.6" x14ac:dyDescent="0.25">
      <c r="A16488"/>
    </row>
    <row r="16489" spans="1:1" ht="12.6" x14ac:dyDescent="0.25">
      <c r="A16489"/>
    </row>
    <row r="16490" spans="1:1" ht="12.6" x14ac:dyDescent="0.25">
      <c r="A16490"/>
    </row>
    <row r="16491" spans="1:1" ht="12.6" x14ac:dyDescent="0.25">
      <c r="A16491"/>
    </row>
    <row r="16492" spans="1:1" ht="12.6" x14ac:dyDescent="0.25">
      <c r="A16492"/>
    </row>
    <row r="16493" spans="1:1" ht="12.6" x14ac:dyDescent="0.25">
      <c r="A16493"/>
    </row>
    <row r="16494" spans="1:1" ht="12.6" x14ac:dyDescent="0.25">
      <c r="A16494"/>
    </row>
    <row r="16495" spans="1:1" ht="12.6" x14ac:dyDescent="0.25">
      <c r="A16495"/>
    </row>
    <row r="16496" spans="1:1" ht="12.6" x14ac:dyDescent="0.25">
      <c r="A16496"/>
    </row>
    <row r="16497" spans="1:1" ht="12.6" x14ac:dyDescent="0.25">
      <c r="A16497"/>
    </row>
    <row r="16498" spans="1:1" ht="12.6" x14ac:dyDescent="0.25">
      <c r="A16498"/>
    </row>
    <row r="16499" spans="1:1" ht="12.6" x14ac:dyDescent="0.25">
      <c r="A16499"/>
    </row>
    <row r="16500" spans="1:1" ht="12.6" x14ac:dyDescent="0.25">
      <c r="A16500"/>
    </row>
    <row r="16501" spans="1:1" ht="12.6" x14ac:dyDescent="0.25">
      <c r="A16501"/>
    </row>
    <row r="16502" spans="1:1" ht="12.6" x14ac:dyDescent="0.25">
      <c r="A16502"/>
    </row>
    <row r="16503" spans="1:1" ht="12.6" x14ac:dyDescent="0.25">
      <c r="A16503"/>
    </row>
    <row r="16504" spans="1:1" ht="12.6" x14ac:dyDescent="0.25">
      <c r="A16504"/>
    </row>
    <row r="16505" spans="1:1" ht="12.6" x14ac:dyDescent="0.25">
      <c r="A16505"/>
    </row>
    <row r="16506" spans="1:1" ht="12.6" x14ac:dyDescent="0.25">
      <c r="A16506"/>
    </row>
    <row r="16507" spans="1:1" ht="12.6" x14ac:dyDescent="0.25">
      <c r="A16507"/>
    </row>
    <row r="16508" spans="1:1" ht="12.6" x14ac:dyDescent="0.25">
      <c r="A16508"/>
    </row>
    <row r="16509" spans="1:1" ht="12.6" x14ac:dyDescent="0.25">
      <c r="A16509"/>
    </row>
    <row r="16510" spans="1:1" ht="12.6" x14ac:dyDescent="0.25">
      <c r="A16510"/>
    </row>
    <row r="16511" spans="1:1" ht="12.6" x14ac:dyDescent="0.25">
      <c r="A16511"/>
    </row>
    <row r="16512" spans="1:1" ht="12.6" x14ac:dyDescent="0.25">
      <c r="A16512"/>
    </row>
    <row r="16513" spans="1:1" ht="12.6" x14ac:dyDescent="0.25">
      <c r="A16513"/>
    </row>
    <row r="16514" spans="1:1" ht="12.6" x14ac:dyDescent="0.25">
      <c r="A16514"/>
    </row>
    <row r="16515" spans="1:1" ht="12.6" x14ac:dyDescent="0.25">
      <c r="A16515"/>
    </row>
    <row r="16516" spans="1:1" ht="12.6" x14ac:dyDescent="0.25">
      <c r="A16516"/>
    </row>
    <row r="16517" spans="1:1" ht="12.6" x14ac:dyDescent="0.25">
      <c r="A16517"/>
    </row>
    <row r="16518" spans="1:1" ht="12.6" x14ac:dyDescent="0.25">
      <c r="A16518"/>
    </row>
    <row r="16519" spans="1:1" ht="12.6" x14ac:dyDescent="0.25">
      <c r="A16519"/>
    </row>
    <row r="16520" spans="1:1" ht="12.6" x14ac:dyDescent="0.25">
      <c r="A16520"/>
    </row>
    <row r="16521" spans="1:1" ht="12.6" x14ac:dyDescent="0.25">
      <c r="A16521"/>
    </row>
    <row r="16522" spans="1:1" ht="12.6" x14ac:dyDescent="0.25">
      <c r="A16522"/>
    </row>
    <row r="16523" spans="1:1" ht="12.6" x14ac:dyDescent="0.25">
      <c r="A16523"/>
    </row>
    <row r="16524" spans="1:1" ht="12.6" x14ac:dyDescent="0.25">
      <c r="A16524"/>
    </row>
    <row r="16525" spans="1:1" ht="12.6" x14ac:dyDescent="0.25">
      <c r="A16525"/>
    </row>
    <row r="16526" spans="1:1" ht="12.6" x14ac:dyDescent="0.25">
      <c r="A16526"/>
    </row>
    <row r="16527" spans="1:1" ht="12.6" x14ac:dyDescent="0.25">
      <c r="A16527"/>
    </row>
    <row r="16528" spans="1:1" ht="12.6" x14ac:dyDescent="0.25">
      <c r="A16528"/>
    </row>
    <row r="16529" spans="1:1" ht="12.6" x14ac:dyDescent="0.25">
      <c r="A16529"/>
    </row>
    <row r="16530" spans="1:1" ht="12.6" x14ac:dyDescent="0.25">
      <c r="A16530"/>
    </row>
    <row r="16531" spans="1:1" ht="12.6" x14ac:dyDescent="0.25">
      <c r="A16531"/>
    </row>
    <row r="16532" spans="1:1" ht="12.6" x14ac:dyDescent="0.25">
      <c r="A16532"/>
    </row>
    <row r="16533" spans="1:1" ht="12.6" x14ac:dyDescent="0.25">
      <c r="A16533"/>
    </row>
    <row r="16534" spans="1:1" ht="12.6" x14ac:dyDescent="0.25">
      <c r="A16534"/>
    </row>
    <row r="16535" spans="1:1" ht="12.6" x14ac:dyDescent="0.25">
      <c r="A16535"/>
    </row>
    <row r="16536" spans="1:1" ht="12.6" x14ac:dyDescent="0.25">
      <c r="A16536"/>
    </row>
    <row r="16537" spans="1:1" ht="12.6" x14ac:dyDescent="0.25">
      <c r="A16537"/>
    </row>
    <row r="16538" spans="1:1" ht="12.6" x14ac:dyDescent="0.25">
      <c r="A16538"/>
    </row>
    <row r="16539" spans="1:1" ht="12.6" x14ac:dyDescent="0.25">
      <c r="A16539"/>
    </row>
    <row r="16540" spans="1:1" ht="12.6" x14ac:dyDescent="0.25">
      <c r="A16540"/>
    </row>
    <row r="16541" spans="1:1" ht="12.6" x14ac:dyDescent="0.25">
      <c r="A16541"/>
    </row>
    <row r="16542" spans="1:1" ht="12.6" x14ac:dyDescent="0.25">
      <c r="A16542"/>
    </row>
    <row r="16543" spans="1:1" ht="12.6" x14ac:dyDescent="0.25">
      <c r="A16543"/>
    </row>
    <row r="16544" spans="1:1" ht="12.6" x14ac:dyDescent="0.25">
      <c r="A16544"/>
    </row>
    <row r="16545" spans="1:1" ht="12.6" x14ac:dyDescent="0.25">
      <c r="A16545"/>
    </row>
    <row r="16546" spans="1:1" ht="12.6" x14ac:dyDescent="0.25">
      <c r="A16546"/>
    </row>
    <row r="16547" spans="1:1" ht="12.6" x14ac:dyDescent="0.25">
      <c r="A16547"/>
    </row>
    <row r="16548" spans="1:1" ht="12.6" x14ac:dyDescent="0.25">
      <c r="A16548"/>
    </row>
    <row r="16549" spans="1:1" ht="12.6" x14ac:dyDescent="0.25">
      <c r="A16549"/>
    </row>
    <row r="16550" spans="1:1" ht="12.6" x14ac:dyDescent="0.25">
      <c r="A16550"/>
    </row>
    <row r="16551" spans="1:1" ht="12.6" x14ac:dyDescent="0.25">
      <c r="A16551"/>
    </row>
    <row r="16552" spans="1:1" ht="12.6" x14ac:dyDescent="0.25">
      <c r="A16552"/>
    </row>
    <row r="16553" spans="1:1" ht="12.6" x14ac:dyDescent="0.25">
      <c r="A16553"/>
    </row>
    <row r="16554" spans="1:1" ht="12.6" x14ac:dyDescent="0.25">
      <c r="A16554"/>
    </row>
    <row r="16555" spans="1:1" ht="12.6" x14ac:dyDescent="0.25">
      <c r="A16555"/>
    </row>
    <row r="16556" spans="1:1" ht="12.6" x14ac:dyDescent="0.25">
      <c r="A16556"/>
    </row>
    <row r="16557" spans="1:1" ht="12.6" x14ac:dyDescent="0.25">
      <c r="A16557"/>
    </row>
    <row r="16558" spans="1:1" ht="12.6" x14ac:dyDescent="0.25">
      <c r="A16558"/>
    </row>
    <row r="16559" spans="1:1" ht="12.6" x14ac:dyDescent="0.25">
      <c r="A16559"/>
    </row>
    <row r="16560" spans="1:1" ht="12.6" x14ac:dyDescent="0.25">
      <c r="A16560"/>
    </row>
    <row r="16561" spans="1:1" ht="12.6" x14ac:dyDescent="0.25">
      <c r="A16561"/>
    </row>
    <row r="16562" spans="1:1" ht="12.6" x14ac:dyDescent="0.25">
      <c r="A16562"/>
    </row>
    <row r="16563" spans="1:1" ht="12.6" x14ac:dyDescent="0.25">
      <c r="A16563"/>
    </row>
    <row r="16564" spans="1:1" ht="12.6" x14ac:dyDescent="0.25">
      <c r="A16564"/>
    </row>
    <row r="16565" spans="1:1" ht="12.6" x14ac:dyDescent="0.25">
      <c r="A16565"/>
    </row>
    <row r="16566" spans="1:1" ht="12.6" x14ac:dyDescent="0.25">
      <c r="A16566"/>
    </row>
    <row r="16567" spans="1:1" ht="12.6" x14ac:dyDescent="0.25">
      <c r="A16567"/>
    </row>
    <row r="16568" spans="1:1" ht="12.6" x14ac:dyDescent="0.25">
      <c r="A16568"/>
    </row>
    <row r="16569" spans="1:1" ht="12.6" x14ac:dyDescent="0.25">
      <c r="A16569"/>
    </row>
    <row r="16570" spans="1:1" ht="12.6" x14ac:dyDescent="0.25">
      <c r="A16570"/>
    </row>
    <row r="16571" spans="1:1" ht="12.6" x14ac:dyDescent="0.25">
      <c r="A16571"/>
    </row>
    <row r="16572" spans="1:1" ht="12.6" x14ac:dyDescent="0.25">
      <c r="A16572"/>
    </row>
    <row r="16573" spans="1:1" ht="12.6" x14ac:dyDescent="0.25">
      <c r="A16573"/>
    </row>
    <row r="16574" spans="1:1" ht="12.6" x14ac:dyDescent="0.25">
      <c r="A16574"/>
    </row>
    <row r="16575" spans="1:1" ht="12.6" x14ac:dyDescent="0.25">
      <c r="A16575"/>
    </row>
    <row r="16576" spans="1:1" ht="12.6" x14ac:dyDescent="0.25">
      <c r="A16576"/>
    </row>
    <row r="16577" spans="1:1" ht="12.6" x14ac:dyDescent="0.25">
      <c r="A16577"/>
    </row>
    <row r="16578" spans="1:1" ht="12.6" x14ac:dyDescent="0.25">
      <c r="A16578"/>
    </row>
    <row r="16579" spans="1:1" ht="12.6" x14ac:dyDescent="0.25">
      <c r="A16579"/>
    </row>
    <row r="16580" spans="1:1" ht="12.6" x14ac:dyDescent="0.25">
      <c r="A16580"/>
    </row>
    <row r="16581" spans="1:1" ht="12.6" x14ac:dyDescent="0.25">
      <c r="A16581"/>
    </row>
    <row r="16582" spans="1:1" ht="12.6" x14ac:dyDescent="0.25">
      <c r="A16582"/>
    </row>
    <row r="16583" spans="1:1" ht="12.6" x14ac:dyDescent="0.25">
      <c r="A16583"/>
    </row>
    <row r="16584" spans="1:1" ht="12.6" x14ac:dyDescent="0.25">
      <c r="A16584"/>
    </row>
    <row r="16585" spans="1:1" ht="12.6" x14ac:dyDescent="0.25">
      <c r="A16585"/>
    </row>
    <row r="16586" spans="1:1" ht="12.6" x14ac:dyDescent="0.25">
      <c r="A16586"/>
    </row>
    <row r="16587" spans="1:1" ht="12.6" x14ac:dyDescent="0.25">
      <c r="A16587"/>
    </row>
    <row r="16588" spans="1:1" ht="12.6" x14ac:dyDescent="0.25">
      <c r="A16588"/>
    </row>
    <row r="16589" spans="1:1" ht="12.6" x14ac:dyDescent="0.25">
      <c r="A16589"/>
    </row>
    <row r="16590" spans="1:1" ht="12.6" x14ac:dyDescent="0.25">
      <c r="A16590"/>
    </row>
    <row r="16591" spans="1:1" ht="12.6" x14ac:dyDescent="0.25">
      <c r="A16591"/>
    </row>
    <row r="16592" spans="1:1" ht="12.6" x14ac:dyDescent="0.25">
      <c r="A16592"/>
    </row>
    <row r="16593" spans="1:1" ht="12.6" x14ac:dyDescent="0.25">
      <c r="A16593"/>
    </row>
    <row r="16594" spans="1:1" ht="12.6" x14ac:dyDescent="0.25">
      <c r="A16594"/>
    </row>
    <row r="16595" spans="1:1" ht="12.6" x14ac:dyDescent="0.25">
      <c r="A16595"/>
    </row>
    <row r="16596" spans="1:1" ht="12.6" x14ac:dyDescent="0.25">
      <c r="A16596"/>
    </row>
    <row r="16597" spans="1:1" ht="12.6" x14ac:dyDescent="0.25">
      <c r="A16597"/>
    </row>
    <row r="16598" spans="1:1" ht="12.6" x14ac:dyDescent="0.25">
      <c r="A16598"/>
    </row>
    <row r="16599" spans="1:1" ht="12.6" x14ac:dyDescent="0.25">
      <c r="A16599"/>
    </row>
    <row r="16600" spans="1:1" ht="12.6" x14ac:dyDescent="0.25">
      <c r="A16600"/>
    </row>
    <row r="16601" spans="1:1" ht="12.6" x14ac:dyDescent="0.25">
      <c r="A16601"/>
    </row>
    <row r="16602" spans="1:1" ht="12.6" x14ac:dyDescent="0.25">
      <c r="A16602"/>
    </row>
    <row r="16603" spans="1:1" ht="12.6" x14ac:dyDescent="0.25">
      <c r="A16603"/>
    </row>
    <row r="16604" spans="1:1" ht="12.6" x14ac:dyDescent="0.25">
      <c r="A16604"/>
    </row>
    <row r="16605" spans="1:1" ht="12.6" x14ac:dyDescent="0.25">
      <c r="A16605"/>
    </row>
    <row r="16606" spans="1:1" ht="12.6" x14ac:dyDescent="0.25">
      <c r="A16606"/>
    </row>
    <row r="16607" spans="1:1" ht="12.6" x14ac:dyDescent="0.25">
      <c r="A16607"/>
    </row>
    <row r="16608" spans="1:1" ht="12.6" x14ac:dyDescent="0.25">
      <c r="A16608"/>
    </row>
    <row r="16609" spans="1:1" ht="12.6" x14ac:dyDescent="0.25">
      <c r="A16609"/>
    </row>
    <row r="16610" spans="1:1" ht="12.6" x14ac:dyDescent="0.25">
      <c r="A16610"/>
    </row>
    <row r="16611" spans="1:1" ht="12.6" x14ac:dyDescent="0.25">
      <c r="A16611"/>
    </row>
    <row r="16612" spans="1:1" ht="12.6" x14ac:dyDescent="0.25">
      <c r="A16612"/>
    </row>
    <row r="16613" spans="1:1" ht="12.6" x14ac:dyDescent="0.25">
      <c r="A16613"/>
    </row>
    <row r="16614" spans="1:1" ht="12.6" x14ac:dyDescent="0.25">
      <c r="A16614"/>
    </row>
    <row r="16615" spans="1:1" ht="12.6" x14ac:dyDescent="0.25">
      <c r="A16615"/>
    </row>
    <row r="16616" spans="1:1" ht="12.6" x14ac:dyDescent="0.25">
      <c r="A16616"/>
    </row>
    <row r="16617" spans="1:1" ht="12.6" x14ac:dyDescent="0.25">
      <c r="A16617"/>
    </row>
    <row r="16618" spans="1:1" ht="12.6" x14ac:dyDescent="0.25">
      <c r="A16618"/>
    </row>
    <row r="16619" spans="1:1" ht="12.6" x14ac:dyDescent="0.25">
      <c r="A16619"/>
    </row>
    <row r="16620" spans="1:1" ht="12.6" x14ac:dyDescent="0.25">
      <c r="A16620"/>
    </row>
    <row r="16621" spans="1:1" ht="12.6" x14ac:dyDescent="0.25">
      <c r="A16621"/>
    </row>
    <row r="16622" spans="1:1" ht="12.6" x14ac:dyDescent="0.25">
      <c r="A16622"/>
    </row>
    <row r="16623" spans="1:1" ht="12.6" x14ac:dyDescent="0.25">
      <c r="A16623"/>
    </row>
    <row r="16624" spans="1:1" ht="12.6" x14ac:dyDescent="0.25">
      <c r="A16624"/>
    </row>
    <row r="16625" spans="1:1" ht="12.6" x14ac:dyDescent="0.25">
      <c r="A16625"/>
    </row>
    <row r="16626" spans="1:1" ht="12.6" x14ac:dyDescent="0.25">
      <c r="A16626"/>
    </row>
    <row r="16627" spans="1:1" ht="12.6" x14ac:dyDescent="0.25">
      <c r="A16627"/>
    </row>
    <row r="16628" spans="1:1" ht="12.6" x14ac:dyDescent="0.25">
      <c r="A16628"/>
    </row>
    <row r="16629" spans="1:1" ht="12.6" x14ac:dyDescent="0.25">
      <c r="A16629"/>
    </row>
    <row r="16630" spans="1:1" ht="12.6" x14ac:dyDescent="0.25">
      <c r="A16630"/>
    </row>
    <row r="16631" spans="1:1" ht="12.6" x14ac:dyDescent="0.25">
      <c r="A16631"/>
    </row>
    <row r="16632" spans="1:1" ht="12.6" x14ac:dyDescent="0.25">
      <c r="A16632"/>
    </row>
    <row r="16633" spans="1:1" ht="12.6" x14ac:dyDescent="0.25">
      <c r="A16633"/>
    </row>
    <row r="16634" spans="1:1" ht="12.6" x14ac:dyDescent="0.25">
      <c r="A16634"/>
    </row>
    <row r="16635" spans="1:1" ht="12.6" x14ac:dyDescent="0.25">
      <c r="A16635"/>
    </row>
    <row r="16636" spans="1:1" ht="12.6" x14ac:dyDescent="0.25">
      <c r="A16636"/>
    </row>
    <row r="16637" spans="1:1" ht="12.6" x14ac:dyDescent="0.25">
      <c r="A16637"/>
    </row>
    <row r="16638" spans="1:1" ht="12.6" x14ac:dyDescent="0.25">
      <c r="A16638"/>
    </row>
    <row r="16639" spans="1:1" ht="12.6" x14ac:dyDescent="0.25">
      <c r="A16639"/>
    </row>
    <row r="16640" spans="1:1" ht="12.6" x14ac:dyDescent="0.25">
      <c r="A16640"/>
    </row>
    <row r="16641" spans="1:1" ht="12.6" x14ac:dyDescent="0.25">
      <c r="A16641"/>
    </row>
    <row r="16642" spans="1:1" ht="12.6" x14ac:dyDescent="0.25">
      <c r="A16642"/>
    </row>
    <row r="16643" spans="1:1" ht="12.6" x14ac:dyDescent="0.25">
      <c r="A16643"/>
    </row>
    <row r="16644" spans="1:1" ht="12.6" x14ac:dyDescent="0.25">
      <c r="A16644"/>
    </row>
    <row r="16645" spans="1:1" ht="12.6" x14ac:dyDescent="0.25">
      <c r="A16645"/>
    </row>
    <row r="16646" spans="1:1" ht="12.6" x14ac:dyDescent="0.25">
      <c r="A16646"/>
    </row>
    <row r="16647" spans="1:1" ht="12.6" x14ac:dyDescent="0.25">
      <c r="A16647"/>
    </row>
    <row r="16648" spans="1:1" ht="12.6" x14ac:dyDescent="0.25">
      <c r="A16648"/>
    </row>
    <row r="16649" spans="1:1" ht="12.6" x14ac:dyDescent="0.25">
      <c r="A16649"/>
    </row>
    <row r="16650" spans="1:1" ht="12.6" x14ac:dyDescent="0.25">
      <c r="A16650"/>
    </row>
    <row r="16651" spans="1:1" ht="12.6" x14ac:dyDescent="0.25">
      <c r="A16651"/>
    </row>
    <row r="16652" spans="1:1" ht="12.6" x14ac:dyDescent="0.25">
      <c r="A16652"/>
    </row>
    <row r="16653" spans="1:1" ht="12.6" x14ac:dyDescent="0.25">
      <c r="A16653"/>
    </row>
    <row r="16654" spans="1:1" ht="12.6" x14ac:dyDescent="0.25">
      <c r="A16654"/>
    </row>
    <row r="16655" spans="1:1" ht="12.6" x14ac:dyDescent="0.25">
      <c r="A16655"/>
    </row>
    <row r="16656" spans="1:1" ht="12.6" x14ac:dyDescent="0.25">
      <c r="A16656"/>
    </row>
    <row r="16657" spans="1:1" ht="12.6" x14ac:dyDescent="0.25">
      <c r="A16657"/>
    </row>
    <row r="16658" spans="1:1" ht="12.6" x14ac:dyDescent="0.25">
      <c r="A16658"/>
    </row>
    <row r="16659" spans="1:1" ht="12.6" x14ac:dyDescent="0.25">
      <c r="A16659"/>
    </row>
    <row r="16660" spans="1:1" ht="12.6" x14ac:dyDescent="0.25">
      <c r="A16660"/>
    </row>
    <row r="16661" spans="1:1" ht="12.6" x14ac:dyDescent="0.25">
      <c r="A16661"/>
    </row>
    <row r="16662" spans="1:1" ht="12.6" x14ac:dyDescent="0.25">
      <c r="A16662"/>
    </row>
    <row r="16663" spans="1:1" ht="12.6" x14ac:dyDescent="0.25">
      <c r="A16663"/>
    </row>
    <row r="16664" spans="1:1" ht="12.6" x14ac:dyDescent="0.25">
      <c r="A16664"/>
    </row>
    <row r="16665" spans="1:1" ht="12.6" x14ac:dyDescent="0.25">
      <c r="A16665"/>
    </row>
    <row r="16666" spans="1:1" ht="12.6" x14ac:dyDescent="0.25">
      <c r="A16666"/>
    </row>
    <row r="16667" spans="1:1" ht="12.6" x14ac:dyDescent="0.25">
      <c r="A16667"/>
    </row>
    <row r="16668" spans="1:1" ht="12.6" x14ac:dyDescent="0.25">
      <c r="A16668"/>
    </row>
    <row r="16669" spans="1:1" ht="12.6" x14ac:dyDescent="0.25">
      <c r="A16669"/>
    </row>
    <row r="16670" spans="1:1" ht="12.6" x14ac:dyDescent="0.25">
      <c r="A16670"/>
    </row>
    <row r="16671" spans="1:1" ht="12.6" x14ac:dyDescent="0.25">
      <c r="A16671"/>
    </row>
    <row r="16672" spans="1:1" ht="12.6" x14ac:dyDescent="0.25">
      <c r="A16672"/>
    </row>
    <row r="16673" spans="1:1" ht="12.6" x14ac:dyDescent="0.25">
      <c r="A16673"/>
    </row>
    <row r="16674" spans="1:1" ht="12.6" x14ac:dyDescent="0.25">
      <c r="A16674"/>
    </row>
    <row r="16675" spans="1:1" ht="12.6" x14ac:dyDescent="0.25">
      <c r="A16675"/>
    </row>
    <row r="16676" spans="1:1" ht="12.6" x14ac:dyDescent="0.25">
      <c r="A16676"/>
    </row>
    <row r="16677" spans="1:1" ht="12.6" x14ac:dyDescent="0.25">
      <c r="A16677"/>
    </row>
    <row r="16678" spans="1:1" ht="12.6" x14ac:dyDescent="0.25">
      <c r="A16678"/>
    </row>
    <row r="16679" spans="1:1" ht="12.6" x14ac:dyDescent="0.25">
      <c r="A16679"/>
    </row>
    <row r="16680" spans="1:1" ht="12.6" x14ac:dyDescent="0.25">
      <c r="A16680"/>
    </row>
    <row r="16681" spans="1:1" ht="12.6" x14ac:dyDescent="0.25">
      <c r="A16681"/>
    </row>
    <row r="16682" spans="1:1" ht="12.6" x14ac:dyDescent="0.25">
      <c r="A16682"/>
    </row>
    <row r="16683" spans="1:1" ht="12.6" x14ac:dyDescent="0.25">
      <c r="A16683"/>
    </row>
    <row r="16684" spans="1:1" ht="12.6" x14ac:dyDescent="0.25">
      <c r="A16684"/>
    </row>
    <row r="16685" spans="1:1" ht="12.6" x14ac:dyDescent="0.25">
      <c r="A16685"/>
    </row>
    <row r="16686" spans="1:1" ht="12.6" x14ac:dyDescent="0.25">
      <c r="A16686"/>
    </row>
    <row r="16687" spans="1:1" ht="12.6" x14ac:dyDescent="0.25">
      <c r="A16687"/>
    </row>
    <row r="16688" spans="1:1" ht="12.6" x14ac:dyDescent="0.25">
      <c r="A16688"/>
    </row>
    <row r="16689" spans="1:1" ht="12.6" x14ac:dyDescent="0.25">
      <c r="A16689"/>
    </row>
    <row r="16690" spans="1:1" ht="12.6" x14ac:dyDescent="0.25">
      <c r="A16690"/>
    </row>
    <row r="16691" spans="1:1" ht="12.6" x14ac:dyDescent="0.25">
      <c r="A16691"/>
    </row>
    <row r="16692" spans="1:1" ht="12.6" x14ac:dyDescent="0.25">
      <c r="A16692"/>
    </row>
    <row r="16693" spans="1:1" ht="12.6" x14ac:dyDescent="0.25">
      <c r="A16693"/>
    </row>
    <row r="16694" spans="1:1" ht="12.6" x14ac:dyDescent="0.25">
      <c r="A16694"/>
    </row>
    <row r="16695" spans="1:1" ht="12.6" x14ac:dyDescent="0.25">
      <c r="A16695"/>
    </row>
    <row r="16696" spans="1:1" ht="12.6" x14ac:dyDescent="0.25">
      <c r="A16696"/>
    </row>
    <row r="16697" spans="1:1" ht="12.6" x14ac:dyDescent="0.25">
      <c r="A16697"/>
    </row>
    <row r="16698" spans="1:1" ht="12.6" x14ac:dyDescent="0.25">
      <c r="A16698"/>
    </row>
    <row r="16699" spans="1:1" ht="12.6" x14ac:dyDescent="0.25">
      <c r="A16699"/>
    </row>
    <row r="16700" spans="1:1" ht="12.6" x14ac:dyDescent="0.25">
      <c r="A16700"/>
    </row>
    <row r="16701" spans="1:1" ht="12.6" x14ac:dyDescent="0.25">
      <c r="A16701"/>
    </row>
    <row r="16702" spans="1:1" ht="12.6" x14ac:dyDescent="0.25">
      <c r="A16702"/>
    </row>
    <row r="16703" spans="1:1" ht="12.6" x14ac:dyDescent="0.25">
      <c r="A16703"/>
    </row>
    <row r="16704" spans="1:1" ht="12.6" x14ac:dyDescent="0.25">
      <c r="A16704"/>
    </row>
    <row r="16705" spans="1:1" ht="12.6" x14ac:dyDescent="0.25">
      <c r="A16705"/>
    </row>
    <row r="16706" spans="1:1" ht="12.6" x14ac:dyDescent="0.25">
      <c r="A16706"/>
    </row>
    <row r="16707" spans="1:1" ht="12.6" x14ac:dyDescent="0.25">
      <c r="A16707"/>
    </row>
    <row r="16708" spans="1:1" ht="12.6" x14ac:dyDescent="0.25">
      <c r="A16708"/>
    </row>
    <row r="16709" spans="1:1" ht="12.6" x14ac:dyDescent="0.25">
      <c r="A16709"/>
    </row>
    <row r="16710" spans="1:1" ht="12.6" x14ac:dyDescent="0.25">
      <c r="A16710"/>
    </row>
    <row r="16711" spans="1:1" ht="12.6" x14ac:dyDescent="0.25">
      <c r="A16711"/>
    </row>
    <row r="16712" spans="1:1" ht="12.6" x14ac:dyDescent="0.25">
      <c r="A16712"/>
    </row>
    <row r="16713" spans="1:1" ht="12.6" x14ac:dyDescent="0.25">
      <c r="A16713"/>
    </row>
    <row r="16714" spans="1:1" ht="12.6" x14ac:dyDescent="0.25">
      <c r="A16714"/>
    </row>
    <row r="16715" spans="1:1" ht="12.6" x14ac:dyDescent="0.25">
      <c r="A16715"/>
    </row>
    <row r="16716" spans="1:1" ht="12.6" x14ac:dyDescent="0.25">
      <c r="A16716"/>
    </row>
    <row r="16717" spans="1:1" ht="12.6" x14ac:dyDescent="0.25">
      <c r="A16717"/>
    </row>
    <row r="16718" spans="1:1" ht="12.6" x14ac:dyDescent="0.25">
      <c r="A16718"/>
    </row>
    <row r="16719" spans="1:1" ht="12.6" x14ac:dyDescent="0.25">
      <c r="A16719"/>
    </row>
    <row r="16720" spans="1:1" ht="12.6" x14ac:dyDescent="0.25">
      <c r="A16720"/>
    </row>
    <row r="16721" spans="1:1" ht="12.6" x14ac:dyDescent="0.25">
      <c r="A16721"/>
    </row>
    <row r="16722" spans="1:1" ht="12.6" x14ac:dyDescent="0.25">
      <c r="A16722"/>
    </row>
    <row r="16723" spans="1:1" ht="12.6" x14ac:dyDescent="0.25">
      <c r="A16723"/>
    </row>
    <row r="16724" spans="1:1" ht="12.6" x14ac:dyDescent="0.25">
      <c r="A16724"/>
    </row>
    <row r="16725" spans="1:1" ht="12.6" x14ac:dyDescent="0.25">
      <c r="A16725"/>
    </row>
    <row r="16726" spans="1:1" ht="12.6" x14ac:dyDescent="0.25">
      <c r="A16726"/>
    </row>
    <row r="16727" spans="1:1" ht="12.6" x14ac:dyDescent="0.25">
      <c r="A16727"/>
    </row>
    <row r="16728" spans="1:1" ht="12.6" x14ac:dyDescent="0.25">
      <c r="A16728"/>
    </row>
    <row r="16729" spans="1:1" ht="12.6" x14ac:dyDescent="0.25">
      <c r="A16729"/>
    </row>
    <row r="16730" spans="1:1" ht="12.6" x14ac:dyDescent="0.25">
      <c r="A16730"/>
    </row>
    <row r="16731" spans="1:1" ht="12.6" x14ac:dyDescent="0.25">
      <c r="A16731"/>
    </row>
    <row r="16732" spans="1:1" ht="12.6" x14ac:dyDescent="0.25">
      <c r="A16732"/>
    </row>
    <row r="16733" spans="1:1" ht="12.6" x14ac:dyDescent="0.25">
      <c r="A16733"/>
    </row>
    <row r="16734" spans="1:1" ht="12.6" x14ac:dyDescent="0.25">
      <c r="A16734"/>
    </row>
    <row r="16735" spans="1:1" ht="12.6" x14ac:dyDescent="0.25">
      <c r="A16735"/>
    </row>
    <row r="16736" spans="1:1" ht="12.6" x14ac:dyDescent="0.25">
      <c r="A16736"/>
    </row>
    <row r="16737" spans="1:1" ht="12.6" x14ac:dyDescent="0.25">
      <c r="A16737"/>
    </row>
    <row r="16738" spans="1:1" ht="12.6" x14ac:dyDescent="0.25">
      <c r="A16738"/>
    </row>
    <row r="16739" spans="1:1" ht="12.6" x14ac:dyDescent="0.25">
      <c r="A16739"/>
    </row>
    <row r="16740" spans="1:1" ht="12.6" x14ac:dyDescent="0.25">
      <c r="A16740"/>
    </row>
    <row r="16741" spans="1:1" ht="12.6" x14ac:dyDescent="0.25">
      <c r="A16741"/>
    </row>
    <row r="16742" spans="1:1" ht="12.6" x14ac:dyDescent="0.25">
      <c r="A16742"/>
    </row>
    <row r="16743" spans="1:1" ht="12.6" x14ac:dyDescent="0.25">
      <c r="A16743"/>
    </row>
    <row r="16744" spans="1:1" ht="12.6" x14ac:dyDescent="0.25">
      <c r="A16744"/>
    </row>
    <row r="16745" spans="1:1" ht="12.6" x14ac:dyDescent="0.25">
      <c r="A16745"/>
    </row>
    <row r="16746" spans="1:1" ht="12.6" x14ac:dyDescent="0.25">
      <c r="A16746"/>
    </row>
    <row r="16747" spans="1:1" ht="12.6" x14ac:dyDescent="0.25">
      <c r="A16747"/>
    </row>
    <row r="16748" spans="1:1" ht="12.6" x14ac:dyDescent="0.25">
      <c r="A16748"/>
    </row>
    <row r="16749" spans="1:1" ht="12.6" x14ac:dyDescent="0.25">
      <c r="A16749"/>
    </row>
    <row r="16750" spans="1:1" ht="12.6" x14ac:dyDescent="0.25">
      <c r="A16750"/>
    </row>
    <row r="16751" spans="1:1" ht="12.6" x14ac:dyDescent="0.25">
      <c r="A16751"/>
    </row>
    <row r="16752" spans="1:1" ht="12.6" x14ac:dyDescent="0.25">
      <c r="A16752"/>
    </row>
    <row r="16753" spans="1:1" ht="12.6" x14ac:dyDescent="0.25">
      <c r="A16753"/>
    </row>
    <row r="16754" spans="1:1" ht="12.6" x14ac:dyDescent="0.25">
      <c r="A16754"/>
    </row>
    <row r="16755" spans="1:1" ht="12.6" x14ac:dyDescent="0.25">
      <c r="A16755"/>
    </row>
    <row r="16756" spans="1:1" ht="12.6" x14ac:dyDescent="0.25">
      <c r="A16756"/>
    </row>
    <row r="16757" spans="1:1" ht="12.6" x14ac:dyDescent="0.25">
      <c r="A16757"/>
    </row>
    <row r="16758" spans="1:1" ht="12.6" x14ac:dyDescent="0.25">
      <c r="A16758"/>
    </row>
    <row r="16759" spans="1:1" ht="12.6" x14ac:dyDescent="0.25">
      <c r="A16759"/>
    </row>
    <row r="16760" spans="1:1" ht="12.6" x14ac:dyDescent="0.25">
      <c r="A16760"/>
    </row>
    <row r="16761" spans="1:1" ht="12.6" x14ac:dyDescent="0.25">
      <c r="A16761"/>
    </row>
    <row r="16762" spans="1:1" ht="12.6" x14ac:dyDescent="0.25">
      <c r="A16762"/>
    </row>
    <row r="16763" spans="1:1" ht="12.6" x14ac:dyDescent="0.25">
      <c r="A16763"/>
    </row>
    <row r="16764" spans="1:1" ht="12.6" x14ac:dyDescent="0.25">
      <c r="A16764"/>
    </row>
    <row r="16765" spans="1:1" ht="12.6" x14ac:dyDescent="0.25">
      <c r="A16765"/>
    </row>
    <row r="16766" spans="1:1" ht="12.6" x14ac:dyDescent="0.25">
      <c r="A16766"/>
    </row>
    <row r="16767" spans="1:1" ht="12.6" x14ac:dyDescent="0.25">
      <c r="A16767"/>
    </row>
    <row r="16768" spans="1:1" ht="12.6" x14ac:dyDescent="0.25">
      <c r="A16768"/>
    </row>
    <row r="16769" spans="1:1" ht="12.6" x14ac:dyDescent="0.25">
      <c r="A16769"/>
    </row>
    <row r="16770" spans="1:1" ht="12.6" x14ac:dyDescent="0.25">
      <c r="A16770"/>
    </row>
    <row r="16771" spans="1:1" ht="12.6" x14ac:dyDescent="0.25">
      <c r="A16771"/>
    </row>
    <row r="16772" spans="1:1" ht="12.6" x14ac:dyDescent="0.25">
      <c r="A16772"/>
    </row>
    <row r="16773" spans="1:1" ht="12.6" x14ac:dyDescent="0.25">
      <c r="A16773"/>
    </row>
    <row r="16774" spans="1:1" ht="12.6" x14ac:dyDescent="0.25">
      <c r="A16774"/>
    </row>
    <row r="16775" spans="1:1" ht="12.6" x14ac:dyDescent="0.25">
      <c r="A16775"/>
    </row>
    <row r="16776" spans="1:1" ht="12.6" x14ac:dyDescent="0.25">
      <c r="A16776"/>
    </row>
    <row r="16777" spans="1:1" ht="12.6" x14ac:dyDescent="0.25">
      <c r="A16777"/>
    </row>
    <row r="16778" spans="1:1" ht="12.6" x14ac:dyDescent="0.25">
      <c r="A16778"/>
    </row>
    <row r="16779" spans="1:1" ht="12.6" x14ac:dyDescent="0.25">
      <c r="A16779"/>
    </row>
    <row r="16780" spans="1:1" ht="12.6" x14ac:dyDescent="0.25">
      <c r="A16780"/>
    </row>
    <row r="16781" spans="1:1" ht="12.6" x14ac:dyDescent="0.25">
      <c r="A16781"/>
    </row>
    <row r="16782" spans="1:1" ht="12.6" x14ac:dyDescent="0.25">
      <c r="A16782"/>
    </row>
    <row r="16783" spans="1:1" ht="12.6" x14ac:dyDescent="0.25">
      <c r="A16783"/>
    </row>
    <row r="16784" spans="1:1" ht="12.6" x14ac:dyDescent="0.25">
      <c r="A16784"/>
    </row>
    <row r="16785" spans="1:1" ht="12.6" x14ac:dyDescent="0.25">
      <c r="A16785"/>
    </row>
    <row r="16786" spans="1:1" ht="12.6" x14ac:dyDescent="0.25">
      <c r="A16786"/>
    </row>
    <row r="16787" spans="1:1" ht="12.6" x14ac:dyDescent="0.25">
      <c r="A16787"/>
    </row>
    <row r="16788" spans="1:1" ht="12.6" x14ac:dyDescent="0.25">
      <c r="A16788"/>
    </row>
    <row r="16789" spans="1:1" ht="12.6" x14ac:dyDescent="0.25">
      <c r="A16789"/>
    </row>
    <row r="16790" spans="1:1" ht="12.6" x14ac:dyDescent="0.25">
      <c r="A16790"/>
    </row>
    <row r="16791" spans="1:1" ht="12.6" x14ac:dyDescent="0.25">
      <c r="A16791"/>
    </row>
    <row r="16792" spans="1:1" ht="12.6" x14ac:dyDescent="0.25">
      <c r="A16792"/>
    </row>
    <row r="16793" spans="1:1" ht="12.6" x14ac:dyDescent="0.25">
      <c r="A16793"/>
    </row>
    <row r="16794" spans="1:1" ht="12.6" x14ac:dyDescent="0.25">
      <c r="A16794"/>
    </row>
    <row r="16795" spans="1:1" ht="12.6" x14ac:dyDescent="0.25">
      <c r="A16795"/>
    </row>
    <row r="16796" spans="1:1" ht="12.6" x14ac:dyDescent="0.25">
      <c r="A16796"/>
    </row>
    <row r="16797" spans="1:1" ht="12.6" x14ac:dyDescent="0.25">
      <c r="A16797"/>
    </row>
    <row r="16798" spans="1:1" ht="12.6" x14ac:dyDescent="0.25">
      <c r="A16798"/>
    </row>
    <row r="16799" spans="1:1" ht="12.6" x14ac:dyDescent="0.25">
      <c r="A16799"/>
    </row>
    <row r="16800" spans="1:1" ht="12.6" x14ac:dyDescent="0.25">
      <c r="A16800"/>
    </row>
    <row r="16801" spans="1:1" ht="12.6" x14ac:dyDescent="0.25">
      <c r="A16801"/>
    </row>
    <row r="16802" spans="1:1" ht="12.6" x14ac:dyDescent="0.25">
      <c r="A16802"/>
    </row>
    <row r="16803" spans="1:1" ht="12.6" x14ac:dyDescent="0.25">
      <c r="A16803"/>
    </row>
    <row r="16804" spans="1:1" ht="12.6" x14ac:dyDescent="0.25">
      <c r="A16804"/>
    </row>
    <row r="16805" spans="1:1" ht="12.6" x14ac:dyDescent="0.25">
      <c r="A16805"/>
    </row>
    <row r="16806" spans="1:1" ht="12.6" x14ac:dyDescent="0.25">
      <c r="A16806"/>
    </row>
    <row r="16807" spans="1:1" ht="12.6" x14ac:dyDescent="0.25">
      <c r="A16807"/>
    </row>
    <row r="16808" spans="1:1" ht="12.6" x14ac:dyDescent="0.25">
      <c r="A16808"/>
    </row>
    <row r="16809" spans="1:1" ht="12.6" x14ac:dyDescent="0.25">
      <c r="A16809"/>
    </row>
    <row r="16810" spans="1:1" ht="12.6" x14ac:dyDescent="0.25">
      <c r="A16810"/>
    </row>
    <row r="16811" spans="1:1" ht="12.6" x14ac:dyDescent="0.25">
      <c r="A16811"/>
    </row>
    <row r="16812" spans="1:1" ht="12.6" x14ac:dyDescent="0.25">
      <c r="A16812"/>
    </row>
    <row r="16813" spans="1:1" ht="12.6" x14ac:dyDescent="0.25">
      <c r="A16813"/>
    </row>
    <row r="16814" spans="1:1" ht="12.6" x14ac:dyDescent="0.25">
      <c r="A16814"/>
    </row>
    <row r="16815" spans="1:1" ht="12.6" x14ac:dyDescent="0.25">
      <c r="A16815"/>
    </row>
    <row r="16816" spans="1:1" ht="12.6" x14ac:dyDescent="0.25">
      <c r="A16816"/>
    </row>
    <row r="16817" spans="1:1" ht="12.6" x14ac:dyDescent="0.25">
      <c r="A16817"/>
    </row>
    <row r="16818" spans="1:1" ht="12.6" x14ac:dyDescent="0.25">
      <c r="A16818"/>
    </row>
    <row r="16819" spans="1:1" ht="12.6" x14ac:dyDescent="0.25">
      <c r="A16819"/>
    </row>
    <row r="16820" spans="1:1" ht="12.6" x14ac:dyDescent="0.25">
      <c r="A16820"/>
    </row>
    <row r="16821" spans="1:1" ht="12.6" x14ac:dyDescent="0.25">
      <c r="A16821"/>
    </row>
    <row r="16822" spans="1:1" ht="12.6" x14ac:dyDescent="0.25">
      <c r="A16822"/>
    </row>
    <row r="16823" spans="1:1" ht="12.6" x14ac:dyDescent="0.25">
      <c r="A16823"/>
    </row>
    <row r="16824" spans="1:1" ht="12.6" x14ac:dyDescent="0.25">
      <c r="A16824"/>
    </row>
    <row r="16825" spans="1:1" ht="12.6" x14ac:dyDescent="0.25">
      <c r="A16825"/>
    </row>
    <row r="16826" spans="1:1" ht="12.6" x14ac:dyDescent="0.25">
      <c r="A16826"/>
    </row>
    <row r="16827" spans="1:1" ht="12.6" x14ac:dyDescent="0.25">
      <c r="A16827"/>
    </row>
    <row r="16828" spans="1:1" ht="12.6" x14ac:dyDescent="0.25">
      <c r="A16828"/>
    </row>
    <row r="16829" spans="1:1" ht="12.6" x14ac:dyDescent="0.25">
      <c r="A16829"/>
    </row>
    <row r="16830" spans="1:1" ht="12.6" x14ac:dyDescent="0.25">
      <c r="A16830"/>
    </row>
    <row r="16831" spans="1:1" ht="12.6" x14ac:dyDescent="0.25">
      <c r="A16831"/>
    </row>
    <row r="16832" spans="1:1" ht="12.6" x14ac:dyDescent="0.25">
      <c r="A16832"/>
    </row>
    <row r="16833" spans="1:1" ht="12.6" x14ac:dyDescent="0.25">
      <c r="A16833"/>
    </row>
    <row r="16834" spans="1:1" ht="12.6" x14ac:dyDescent="0.25">
      <c r="A16834"/>
    </row>
    <row r="16835" spans="1:1" ht="12.6" x14ac:dyDescent="0.25">
      <c r="A16835"/>
    </row>
    <row r="16836" spans="1:1" ht="12.6" x14ac:dyDescent="0.25">
      <c r="A16836"/>
    </row>
    <row r="16837" spans="1:1" ht="12.6" x14ac:dyDescent="0.25">
      <c r="A16837"/>
    </row>
    <row r="16838" spans="1:1" ht="12.6" x14ac:dyDescent="0.25">
      <c r="A16838"/>
    </row>
    <row r="16839" spans="1:1" ht="12.6" x14ac:dyDescent="0.25">
      <c r="A16839"/>
    </row>
    <row r="16840" spans="1:1" ht="12.6" x14ac:dyDescent="0.25">
      <c r="A16840"/>
    </row>
    <row r="16841" spans="1:1" ht="12.6" x14ac:dyDescent="0.25">
      <c r="A16841"/>
    </row>
    <row r="16842" spans="1:1" ht="12.6" x14ac:dyDescent="0.25">
      <c r="A16842"/>
    </row>
    <row r="16843" spans="1:1" ht="12.6" x14ac:dyDescent="0.25">
      <c r="A16843"/>
    </row>
    <row r="16844" spans="1:1" ht="12.6" x14ac:dyDescent="0.25">
      <c r="A16844"/>
    </row>
    <row r="16845" spans="1:1" ht="12.6" x14ac:dyDescent="0.25">
      <c r="A16845"/>
    </row>
    <row r="16846" spans="1:1" ht="12.6" x14ac:dyDescent="0.25">
      <c r="A16846"/>
    </row>
    <row r="16847" spans="1:1" ht="12.6" x14ac:dyDescent="0.25">
      <c r="A16847"/>
    </row>
    <row r="16848" spans="1:1" ht="12.6" x14ac:dyDescent="0.25">
      <c r="A16848"/>
    </row>
    <row r="16849" spans="1:1" ht="12.6" x14ac:dyDescent="0.25">
      <c r="A16849"/>
    </row>
    <row r="16850" spans="1:1" ht="12.6" x14ac:dyDescent="0.25">
      <c r="A16850"/>
    </row>
    <row r="16851" spans="1:1" ht="12.6" x14ac:dyDescent="0.25">
      <c r="A16851"/>
    </row>
    <row r="16852" spans="1:1" ht="12.6" x14ac:dyDescent="0.25">
      <c r="A16852"/>
    </row>
    <row r="16853" spans="1:1" ht="12.6" x14ac:dyDescent="0.25">
      <c r="A16853"/>
    </row>
    <row r="16854" spans="1:1" ht="12.6" x14ac:dyDescent="0.25">
      <c r="A16854"/>
    </row>
    <row r="16855" spans="1:1" ht="12.6" x14ac:dyDescent="0.25">
      <c r="A16855"/>
    </row>
    <row r="16856" spans="1:1" ht="12.6" x14ac:dyDescent="0.25">
      <c r="A16856"/>
    </row>
    <row r="16857" spans="1:1" ht="12.6" x14ac:dyDescent="0.25">
      <c r="A16857"/>
    </row>
    <row r="16858" spans="1:1" ht="12.6" x14ac:dyDescent="0.25">
      <c r="A16858"/>
    </row>
    <row r="16859" spans="1:1" ht="12.6" x14ac:dyDescent="0.25">
      <c r="A16859"/>
    </row>
    <row r="16860" spans="1:1" ht="12.6" x14ac:dyDescent="0.25">
      <c r="A16860"/>
    </row>
    <row r="16861" spans="1:1" ht="12.6" x14ac:dyDescent="0.25">
      <c r="A16861"/>
    </row>
    <row r="16862" spans="1:1" ht="12.6" x14ac:dyDescent="0.25">
      <c r="A16862"/>
    </row>
    <row r="16863" spans="1:1" ht="12.6" x14ac:dyDescent="0.25">
      <c r="A16863"/>
    </row>
    <row r="16864" spans="1:1" ht="12.6" x14ac:dyDescent="0.25">
      <c r="A16864"/>
    </row>
    <row r="16865" spans="1:1" ht="12.6" x14ac:dyDescent="0.25">
      <c r="A16865"/>
    </row>
    <row r="16866" spans="1:1" ht="12.6" x14ac:dyDescent="0.25">
      <c r="A16866"/>
    </row>
    <row r="16867" spans="1:1" ht="12.6" x14ac:dyDescent="0.25">
      <c r="A16867"/>
    </row>
    <row r="16868" spans="1:1" ht="12.6" x14ac:dyDescent="0.25">
      <c r="A16868"/>
    </row>
    <row r="16869" spans="1:1" ht="12.6" x14ac:dyDescent="0.25">
      <c r="A16869"/>
    </row>
    <row r="16870" spans="1:1" ht="12.6" x14ac:dyDescent="0.25">
      <c r="A16870"/>
    </row>
    <row r="16871" spans="1:1" ht="12.6" x14ac:dyDescent="0.25">
      <c r="A16871"/>
    </row>
    <row r="16872" spans="1:1" ht="12.6" x14ac:dyDescent="0.25">
      <c r="A16872"/>
    </row>
    <row r="16873" spans="1:1" ht="12.6" x14ac:dyDescent="0.25">
      <c r="A16873"/>
    </row>
    <row r="16874" spans="1:1" ht="12.6" x14ac:dyDescent="0.25">
      <c r="A16874"/>
    </row>
    <row r="16875" spans="1:1" ht="12.6" x14ac:dyDescent="0.25">
      <c r="A16875"/>
    </row>
    <row r="16876" spans="1:1" ht="12.6" x14ac:dyDescent="0.25">
      <c r="A16876"/>
    </row>
    <row r="16877" spans="1:1" ht="12.6" x14ac:dyDescent="0.25">
      <c r="A16877"/>
    </row>
    <row r="16878" spans="1:1" ht="12.6" x14ac:dyDescent="0.25">
      <c r="A16878"/>
    </row>
    <row r="16879" spans="1:1" ht="12.6" x14ac:dyDescent="0.25">
      <c r="A16879"/>
    </row>
    <row r="16880" spans="1:1" ht="12.6" x14ac:dyDescent="0.25">
      <c r="A16880"/>
    </row>
    <row r="16881" spans="1:1" ht="12.6" x14ac:dyDescent="0.25">
      <c r="A16881"/>
    </row>
    <row r="16882" spans="1:1" ht="12.6" x14ac:dyDescent="0.25">
      <c r="A16882"/>
    </row>
    <row r="16883" spans="1:1" ht="12.6" x14ac:dyDescent="0.25">
      <c r="A16883"/>
    </row>
    <row r="16884" spans="1:1" ht="12.6" x14ac:dyDescent="0.25">
      <c r="A16884"/>
    </row>
    <row r="16885" spans="1:1" ht="12.6" x14ac:dyDescent="0.25">
      <c r="A16885"/>
    </row>
    <row r="16886" spans="1:1" ht="12.6" x14ac:dyDescent="0.25">
      <c r="A16886"/>
    </row>
    <row r="16887" spans="1:1" ht="12.6" x14ac:dyDescent="0.25">
      <c r="A16887"/>
    </row>
    <row r="16888" spans="1:1" ht="12.6" x14ac:dyDescent="0.25">
      <c r="A16888"/>
    </row>
    <row r="16889" spans="1:1" ht="12.6" x14ac:dyDescent="0.25">
      <c r="A16889"/>
    </row>
    <row r="16890" spans="1:1" ht="12.6" x14ac:dyDescent="0.25">
      <c r="A16890"/>
    </row>
    <row r="16891" spans="1:1" ht="12.6" x14ac:dyDescent="0.25">
      <c r="A16891"/>
    </row>
    <row r="16892" spans="1:1" ht="12.6" x14ac:dyDescent="0.25">
      <c r="A16892"/>
    </row>
    <row r="16893" spans="1:1" ht="12.6" x14ac:dyDescent="0.25">
      <c r="A16893"/>
    </row>
    <row r="16894" spans="1:1" ht="12.6" x14ac:dyDescent="0.25">
      <c r="A16894"/>
    </row>
    <row r="16895" spans="1:1" ht="12.6" x14ac:dyDescent="0.25">
      <c r="A16895"/>
    </row>
    <row r="16896" spans="1:1" ht="12.6" x14ac:dyDescent="0.25">
      <c r="A16896"/>
    </row>
    <row r="16897" spans="1:1" ht="12.6" x14ac:dyDescent="0.25">
      <c r="A16897"/>
    </row>
    <row r="16898" spans="1:1" ht="12.6" x14ac:dyDescent="0.25">
      <c r="A16898"/>
    </row>
    <row r="16899" spans="1:1" ht="12.6" x14ac:dyDescent="0.25">
      <c r="A16899"/>
    </row>
    <row r="16900" spans="1:1" ht="12.6" x14ac:dyDescent="0.25">
      <c r="A16900"/>
    </row>
    <row r="16901" spans="1:1" ht="12.6" x14ac:dyDescent="0.25">
      <c r="A16901"/>
    </row>
    <row r="16902" spans="1:1" ht="12.6" x14ac:dyDescent="0.25">
      <c r="A16902"/>
    </row>
    <row r="16903" spans="1:1" ht="12.6" x14ac:dyDescent="0.25">
      <c r="A16903"/>
    </row>
    <row r="16904" spans="1:1" ht="12.6" x14ac:dyDescent="0.25">
      <c r="A16904"/>
    </row>
    <row r="16905" spans="1:1" ht="12.6" x14ac:dyDescent="0.25">
      <c r="A16905"/>
    </row>
    <row r="16906" spans="1:1" ht="12.6" x14ac:dyDescent="0.25">
      <c r="A16906"/>
    </row>
    <row r="16907" spans="1:1" ht="12.6" x14ac:dyDescent="0.25">
      <c r="A16907"/>
    </row>
    <row r="16908" spans="1:1" ht="12.6" x14ac:dyDescent="0.25">
      <c r="A16908"/>
    </row>
    <row r="16909" spans="1:1" ht="12.6" x14ac:dyDescent="0.25">
      <c r="A16909"/>
    </row>
    <row r="16910" spans="1:1" ht="12.6" x14ac:dyDescent="0.25">
      <c r="A16910"/>
    </row>
    <row r="16911" spans="1:1" ht="12.6" x14ac:dyDescent="0.25">
      <c r="A16911"/>
    </row>
    <row r="16912" spans="1:1" ht="12.6" x14ac:dyDescent="0.25">
      <c r="A16912"/>
    </row>
    <row r="16913" spans="1:1" ht="12.6" x14ac:dyDescent="0.25">
      <c r="A16913"/>
    </row>
    <row r="16914" spans="1:1" ht="12.6" x14ac:dyDescent="0.25">
      <c r="A16914"/>
    </row>
    <row r="16915" spans="1:1" ht="12.6" x14ac:dyDescent="0.25">
      <c r="A16915"/>
    </row>
    <row r="16916" spans="1:1" ht="12.6" x14ac:dyDescent="0.25">
      <c r="A16916"/>
    </row>
    <row r="16917" spans="1:1" ht="12.6" x14ac:dyDescent="0.25">
      <c r="A16917"/>
    </row>
    <row r="16918" spans="1:1" ht="12.6" x14ac:dyDescent="0.25">
      <c r="A16918"/>
    </row>
    <row r="16919" spans="1:1" ht="12.6" x14ac:dyDescent="0.25">
      <c r="A16919"/>
    </row>
    <row r="16920" spans="1:1" ht="12.6" x14ac:dyDescent="0.25">
      <c r="A16920"/>
    </row>
    <row r="16921" spans="1:1" ht="12.6" x14ac:dyDescent="0.25">
      <c r="A16921"/>
    </row>
    <row r="16922" spans="1:1" ht="12.6" x14ac:dyDescent="0.25">
      <c r="A16922"/>
    </row>
    <row r="16923" spans="1:1" ht="12.6" x14ac:dyDescent="0.25">
      <c r="A16923"/>
    </row>
    <row r="16924" spans="1:1" ht="12.6" x14ac:dyDescent="0.25">
      <c r="A16924"/>
    </row>
    <row r="16925" spans="1:1" ht="12.6" x14ac:dyDescent="0.25">
      <c r="A16925"/>
    </row>
    <row r="16926" spans="1:1" ht="12.6" x14ac:dyDescent="0.25">
      <c r="A16926"/>
    </row>
    <row r="16927" spans="1:1" ht="12.6" x14ac:dyDescent="0.25">
      <c r="A16927"/>
    </row>
    <row r="16928" spans="1:1" ht="12.6" x14ac:dyDescent="0.25">
      <c r="A16928"/>
    </row>
    <row r="16929" spans="1:1" ht="12.6" x14ac:dyDescent="0.25">
      <c r="A16929"/>
    </row>
    <row r="16930" spans="1:1" ht="12.6" x14ac:dyDescent="0.25">
      <c r="A16930"/>
    </row>
    <row r="16931" spans="1:1" ht="12.6" x14ac:dyDescent="0.25">
      <c r="A16931"/>
    </row>
    <row r="16932" spans="1:1" ht="12.6" x14ac:dyDescent="0.25">
      <c r="A16932"/>
    </row>
    <row r="16933" spans="1:1" ht="12.6" x14ac:dyDescent="0.25">
      <c r="A16933"/>
    </row>
    <row r="16934" spans="1:1" ht="12.6" x14ac:dyDescent="0.25">
      <c r="A16934"/>
    </row>
    <row r="16935" spans="1:1" ht="12.6" x14ac:dyDescent="0.25">
      <c r="A16935"/>
    </row>
    <row r="16936" spans="1:1" ht="12.6" x14ac:dyDescent="0.25">
      <c r="A16936"/>
    </row>
    <row r="16937" spans="1:1" ht="12.6" x14ac:dyDescent="0.25">
      <c r="A16937"/>
    </row>
    <row r="16938" spans="1:1" ht="12.6" x14ac:dyDescent="0.25">
      <c r="A16938"/>
    </row>
    <row r="16939" spans="1:1" ht="12.6" x14ac:dyDescent="0.25">
      <c r="A16939"/>
    </row>
    <row r="16940" spans="1:1" ht="12.6" x14ac:dyDescent="0.25">
      <c r="A16940"/>
    </row>
    <row r="16941" spans="1:1" ht="12.6" x14ac:dyDescent="0.25">
      <c r="A16941"/>
    </row>
    <row r="16942" spans="1:1" ht="12.6" x14ac:dyDescent="0.25">
      <c r="A16942"/>
    </row>
    <row r="16943" spans="1:1" ht="12.6" x14ac:dyDescent="0.25">
      <c r="A16943"/>
    </row>
    <row r="16944" spans="1:1" ht="12.6" x14ac:dyDescent="0.25">
      <c r="A16944"/>
    </row>
    <row r="16945" spans="1:1" ht="12.6" x14ac:dyDescent="0.25">
      <c r="A16945"/>
    </row>
    <row r="16946" spans="1:1" ht="12.6" x14ac:dyDescent="0.25">
      <c r="A16946"/>
    </row>
    <row r="16947" spans="1:1" ht="12.6" x14ac:dyDescent="0.25">
      <c r="A16947"/>
    </row>
    <row r="16948" spans="1:1" ht="12.6" x14ac:dyDescent="0.25">
      <c r="A16948"/>
    </row>
    <row r="16949" spans="1:1" ht="12.6" x14ac:dyDescent="0.25">
      <c r="A16949"/>
    </row>
    <row r="16950" spans="1:1" ht="12.6" x14ac:dyDescent="0.25">
      <c r="A16950"/>
    </row>
    <row r="16951" spans="1:1" ht="12.6" x14ac:dyDescent="0.25">
      <c r="A16951"/>
    </row>
    <row r="16952" spans="1:1" ht="12.6" x14ac:dyDescent="0.25">
      <c r="A16952"/>
    </row>
    <row r="16953" spans="1:1" ht="12.6" x14ac:dyDescent="0.25">
      <c r="A16953"/>
    </row>
    <row r="16954" spans="1:1" ht="12.6" x14ac:dyDescent="0.25">
      <c r="A16954"/>
    </row>
    <row r="16955" spans="1:1" ht="12.6" x14ac:dyDescent="0.25">
      <c r="A16955"/>
    </row>
    <row r="16956" spans="1:1" ht="12.6" x14ac:dyDescent="0.25">
      <c r="A16956"/>
    </row>
    <row r="16957" spans="1:1" ht="12.6" x14ac:dyDescent="0.25">
      <c r="A16957"/>
    </row>
    <row r="16958" spans="1:1" ht="12.6" x14ac:dyDescent="0.25">
      <c r="A16958"/>
    </row>
    <row r="16959" spans="1:1" ht="12.6" x14ac:dyDescent="0.25">
      <c r="A16959"/>
    </row>
    <row r="16960" spans="1:1" ht="12.6" x14ac:dyDescent="0.25">
      <c r="A16960"/>
    </row>
    <row r="16961" spans="1:1" ht="12.6" x14ac:dyDescent="0.25">
      <c r="A16961"/>
    </row>
    <row r="16962" spans="1:1" ht="12.6" x14ac:dyDescent="0.25">
      <c r="A16962"/>
    </row>
    <row r="16963" spans="1:1" ht="12.6" x14ac:dyDescent="0.25">
      <c r="A16963"/>
    </row>
    <row r="16964" spans="1:1" ht="12.6" x14ac:dyDescent="0.25">
      <c r="A16964"/>
    </row>
    <row r="16965" spans="1:1" ht="12.6" x14ac:dyDescent="0.25">
      <c r="A16965"/>
    </row>
    <row r="16966" spans="1:1" ht="12.6" x14ac:dyDescent="0.25">
      <c r="A16966"/>
    </row>
    <row r="16967" spans="1:1" ht="12.6" x14ac:dyDescent="0.25">
      <c r="A16967"/>
    </row>
    <row r="16968" spans="1:1" ht="12.6" x14ac:dyDescent="0.25">
      <c r="A16968"/>
    </row>
    <row r="16969" spans="1:1" ht="12.6" x14ac:dyDescent="0.25">
      <c r="A16969"/>
    </row>
    <row r="16970" spans="1:1" ht="12.6" x14ac:dyDescent="0.25">
      <c r="A16970"/>
    </row>
    <row r="16971" spans="1:1" ht="12.6" x14ac:dyDescent="0.25">
      <c r="A16971"/>
    </row>
    <row r="16972" spans="1:1" ht="12.6" x14ac:dyDescent="0.25">
      <c r="A16972"/>
    </row>
    <row r="16973" spans="1:1" ht="12.6" x14ac:dyDescent="0.25">
      <c r="A16973"/>
    </row>
    <row r="16974" spans="1:1" ht="12.6" x14ac:dyDescent="0.25">
      <c r="A16974"/>
    </row>
    <row r="16975" spans="1:1" ht="12.6" x14ac:dyDescent="0.25">
      <c r="A16975"/>
    </row>
    <row r="16976" spans="1:1" ht="12.6" x14ac:dyDescent="0.25">
      <c r="A16976"/>
    </row>
    <row r="16977" spans="1:1" ht="12.6" x14ac:dyDescent="0.25">
      <c r="A16977"/>
    </row>
    <row r="16978" spans="1:1" ht="12.6" x14ac:dyDescent="0.25">
      <c r="A16978"/>
    </row>
    <row r="16979" spans="1:1" ht="12.6" x14ac:dyDescent="0.25">
      <c r="A16979"/>
    </row>
    <row r="16980" spans="1:1" ht="12.6" x14ac:dyDescent="0.25">
      <c r="A16980"/>
    </row>
    <row r="16981" spans="1:1" ht="12.6" x14ac:dyDescent="0.25">
      <c r="A16981"/>
    </row>
    <row r="16982" spans="1:1" ht="12.6" x14ac:dyDescent="0.25">
      <c r="A16982"/>
    </row>
    <row r="16983" spans="1:1" ht="12.6" x14ac:dyDescent="0.25">
      <c r="A16983"/>
    </row>
    <row r="16984" spans="1:1" ht="12.6" x14ac:dyDescent="0.25">
      <c r="A16984"/>
    </row>
    <row r="16985" spans="1:1" ht="12.6" x14ac:dyDescent="0.25">
      <c r="A16985"/>
    </row>
    <row r="16986" spans="1:1" ht="12.6" x14ac:dyDescent="0.25">
      <c r="A16986"/>
    </row>
    <row r="16987" spans="1:1" ht="12.6" x14ac:dyDescent="0.25">
      <c r="A16987"/>
    </row>
    <row r="16988" spans="1:1" ht="12.6" x14ac:dyDescent="0.25">
      <c r="A16988"/>
    </row>
    <row r="16989" spans="1:1" ht="12.6" x14ac:dyDescent="0.25">
      <c r="A16989"/>
    </row>
    <row r="16990" spans="1:1" ht="12.6" x14ac:dyDescent="0.25">
      <c r="A16990"/>
    </row>
    <row r="16991" spans="1:1" ht="12.6" x14ac:dyDescent="0.25">
      <c r="A16991"/>
    </row>
    <row r="16992" spans="1:1" ht="12.6" x14ac:dyDescent="0.25">
      <c r="A16992"/>
    </row>
    <row r="16993" spans="1:1" ht="12.6" x14ac:dyDescent="0.25">
      <c r="A16993"/>
    </row>
    <row r="16994" spans="1:1" ht="12.6" x14ac:dyDescent="0.25">
      <c r="A16994"/>
    </row>
    <row r="16995" spans="1:1" ht="12.6" x14ac:dyDescent="0.25">
      <c r="A16995"/>
    </row>
    <row r="16996" spans="1:1" ht="12.6" x14ac:dyDescent="0.25">
      <c r="A16996"/>
    </row>
    <row r="16997" spans="1:1" ht="12.6" x14ac:dyDescent="0.25">
      <c r="A16997"/>
    </row>
    <row r="16998" spans="1:1" ht="12.6" x14ac:dyDescent="0.25">
      <c r="A16998"/>
    </row>
    <row r="16999" spans="1:1" ht="12.6" x14ac:dyDescent="0.25">
      <c r="A16999"/>
    </row>
    <row r="17000" spans="1:1" ht="12.6" x14ac:dyDescent="0.25">
      <c r="A17000"/>
    </row>
    <row r="17001" spans="1:1" ht="12.6" x14ac:dyDescent="0.25">
      <c r="A17001"/>
    </row>
    <row r="17002" spans="1:1" ht="12.6" x14ac:dyDescent="0.25">
      <c r="A17002"/>
    </row>
    <row r="17003" spans="1:1" ht="12.6" x14ac:dyDescent="0.25">
      <c r="A17003"/>
    </row>
    <row r="17004" spans="1:1" ht="12.6" x14ac:dyDescent="0.25">
      <c r="A17004"/>
    </row>
    <row r="17005" spans="1:1" ht="12.6" x14ac:dyDescent="0.25">
      <c r="A17005"/>
    </row>
    <row r="17006" spans="1:1" ht="12.6" x14ac:dyDescent="0.25">
      <c r="A17006"/>
    </row>
    <row r="17007" spans="1:1" ht="12.6" x14ac:dyDescent="0.25">
      <c r="A17007"/>
    </row>
    <row r="17008" spans="1:1" ht="12.6" x14ac:dyDescent="0.25">
      <c r="A17008"/>
    </row>
    <row r="17009" spans="1:1" ht="12.6" x14ac:dyDescent="0.25">
      <c r="A17009"/>
    </row>
    <row r="17010" spans="1:1" ht="12.6" x14ac:dyDescent="0.25">
      <c r="A17010"/>
    </row>
    <row r="17011" spans="1:1" ht="12.6" x14ac:dyDescent="0.25">
      <c r="A17011"/>
    </row>
    <row r="17012" spans="1:1" ht="12.6" x14ac:dyDescent="0.25">
      <c r="A17012"/>
    </row>
    <row r="17013" spans="1:1" ht="12.6" x14ac:dyDescent="0.25">
      <c r="A17013"/>
    </row>
    <row r="17014" spans="1:1" ht="12.6" x14ac:dyDescent="0.25">
      <c r="A17014"/>
    </row>
    <row r="17015" spans="1:1" ht="12.6" x14ac:dyDescent="0.25">
      <c r="A17015"/>
    </row>
    <row r="17016" spans="1:1" ht="12.6" x14ac:dyDescent="0.25">
      <c r="A17016"/>
    </row>
    <row r="17017" spans="1:1" ht="12.6" x14ac:dyDescent="0.25">
      <c r="A17017"/>
    </row>
    <row r="17018" spans="1:1" ht="12.6" x14ac:dyDescent="0.25">
      <c r="A17018"/>
    </row>
    <row r="17019" spans="1:1" ht="12.6" x14ac:dyDescent="0.25">
      <c r="A17019"/>
    </row>
    <row r="17020" spans="1:1" ht="12.6" x14ac:dyDescent="0.25">
      <c r="A17020"/>
    </row>
    <row r="17021" spans="1:1" ht="12.6" x14ac:dyDescent="0.25">
      <c r="A17021"/>
    </row>
    <row r="17022" spans="1:1" ht="12.6" x14ac:dyDescent="0.25">
      <c r="A17022"/>
    </row>
    <row r="17023" spans="1:1" ht="12.6" x14ac:dyDescent="0.25">
      <c r="A17023"/>
    </row>
    <row r="17024" spans="1:1" ht="12.6" x14ac:dyDescent="0.25">
      <c r="A17024"/>
    </row>
    <row r="17025" spans="1:1" ht="12.6" x14ac:dyDescent="0.25">
      <c r="A17025"/>
    </row>
    <row r="17026" spans="1:1" ht="12.6" x14ac:dyDescent="0.25">
      <c r="A17026"/>
    </row>
    <row r="17027" spans="1:1" ht="12.6" x14ac:dyDescent="0.25">
      <c r="A17027"/>
    </row>
    <row r="17028" spans="1:1" ht="12.6" x14ac:dyDescent="0.25">
      <c r="A17028"/>
    </row>
    <row r="17029" spans="1:1" ht="12.6" x14ac:dyDescent="0.25">
      <c r="A17029"/>
    </row>
    <row r="17030" spans="1:1" ht="12.6" x14ac:dyDescent="0.25">
      <c r="A17030"/>
    </row>
    <row r="17031" spans="1:1" ht="12.6" x14ac:dyDescent="0.25">
      <c r="A17031"/>
    </row>
    <row r="17032" spans="1:1" ht="12.6" x14ac:dyDescent="0.25">
      <c r="A17032"/>
    </row>
    <row r="17033" spans="1:1" ht="12.6" x14ac:dyDescent="0.25">
      <c r="A17033"/>
    </row>
    <row r="17034" spans="1:1" ht="12.6" x14ac:dyDescent="0.25">
      <c r="A17034"/>
    </row>
    <row r="17035" spans="1:1" ht="12.6" x14ac:dyDescent="0.25">
      <c r="A17035"/>
    </row>
    <row r="17036" spans="1:1" ht="12.6" x14ac:dyDescent="0.25">
      <c r="A17036"/>
    </row>
    <row r="17037" spans="1:1" ht="12.6" x14ac:dyDescent="0.25">
      <c r="A17037"/>
    </row>
    <row r="17038" spans="1:1" ht="12.6" x14ac:dyDescent="0.25">
      <c r="A17038"/>
    </row>
    <row r="17039" spans="1:1" ht="12.6" x14ac:dyDescent="0.25">
      <c r="A17039"/>
    </row>
    <row r="17040" spans="1:1" ht="12.6" x14ac:dyDescent="0.25">
      <c r="A17040"/>
    </row>
    <row r="17041" spans="1:1" ht="12.6" x14ac:dyDescent="0.25">
      <c r="A17041"/>
    </row>
    <row r="17042" spans="1:1" ht="12.6" x14ac:dyDescent="0.25">
      <c r="A17042"/>
    </row>
    <row r="17043" spans="1:1" ht="12.6" x14ac:dyDescent="0.25">
      <c r="A17043"/>
    </row>
    <row r="17044" spans="1:1" ht="12.6" x14ac:dyDescent="0.25">
      <c r="A17044"/>
    </row>
    <row r="17045" spans="1:1" ht="12.6" x14ac:dyDescent="0.25">
      <c r="A17045"/>
    </row>
    <row r="17046" spans="1:1" ht="12.6" x14ac:dyDescent="0.25">
      <c r="A17046"/>
    </row>
    <row r="17047" spans="1:1" ht="12.6" x14ac:dyDescent="0.25">
      <c r="A17047"/>
    </row>
    <row r="17048" spans="1:1" ht="12.6" x14ac:dyDescent="0.25">
      <c r="A17048"/>
    </row>
    <row r="17049" spans="1:1" ht="12.6" x14ac:dyDescent="0.25">
      <c r="A17049"/>
    </row>
    <row r="17050" spans="1:1" ht="12.6" x14ac:dyDescent="0.25">
      <c r="A17050"/>
    </row>
    <row r="17051" spans="1:1" ht="12.6" x14ac:dyDescent="0.25">
      <c r="A17051"/>
    </row>
    <row r="17052" spans="1:1" ht="12.6" x14ac:dyDescent="0.25">
      <c r="A17052"/>
    </row>
    <row r="17053" spans="1:1" ht="12.6" x14ac:dyDescent="0.25">
      <c r="A17053"/>
    </row>
    <row r="17054" spans="1:1" ht="12.6" x14ac:dyDescent="0.25">
      <c r="A17054"/>
    </row>
    <row r="17055" spans="1:1" ht="12.6" x14ac:dyDescent="0.25">
      <c r="A17055"/>
    </row>
    <row r="17056" spans="1:1" ht="12.6" x14ac:dyDescent="0.25">
      <c r="A17056"/>
    </row>
    <row r="17057" spans="1:1" ht="12.6" x14ac:dyDescent="0.25">
      <c r="A17057"/>
    </row>
    <row r="17058" spans="1:1" ht="12.6" x14ac:dyDescent="0.25">
      <c r="A17058"/>
    </row>
    <row r="17059" spans="1:1" ht="12.6" x14ac:dyDescent="0.25">
      <c r="A17059"/>
    </row>
    <row r="17060" spans="1:1" ht="12.6" x14ac:dyDescent="0.25">
      <c r="A17060"/>
    </row>
    <row r="17061" spans="1:1" ht="12.6" x14ac:dyDescent="0.25">
      <c r="A17061"/>
    </row>
    <row r="17062" spans="1:1" ht="12.6" x14ac:dyDescent="0.25">
      <c r="A17062"/>
    </row>
    <row r="17063" spans="1:1" ht="12.6" x14ac:dyDescent="0.25">
      <c r="A17063"/>
    </row>
    <row r="17064" spans="1:1" ht="12.6" x14ac:dyDescent="0.25">
      <c r="A17064"/>
    </row>
    <row r="17065" spans="1:1" ht="12.6" x14ac:dyDescent="0.25">
      <c r="A17065"/>
    </row>
    <row r="17066" spans="1:1" ht="12.6" x14ac:dyDescent="0.25">
      <c r="A17066"/>
    </row>
    <row r="17067" spans="1:1" ht="12.6" x14ac:dyDescent="0.25">
      <c r="A17067"/>
    </row>
    <row r="17068" spans="1:1" ht="12.6" x14ac:dyDescent="0.25">
      <c r="A17068"/>
    </row>
    <row r="17069" spans="1:1" ht="12.6" x14ac:dyDescent="0.25">
      <c r="A17069"/>
    </row>
    <row r="17070" spans="1:1" ht="12.6" x14ac:dyDescent="0.25">
      <c r="A17070"/>
    </row>
    <row r="17071" spans="1:1" ht="12.6" x14ac:dyDescent="0.25">
      <c r="A17071"/>
    </row>
    <row r="17072" spans="1:1" ht="12.6" x14ac:dyDescent="0.25">
      <c r="A17072"/>
    </row>
    <row r="17073" spans="1:1" ht="12.6" x14ac:dyDescent="0.25">
      <c r="A17073"/>
    </row>
    <row r="17074" spans="1:1" ht="12.6" x14ac:dyDescent="0.25">
      <c r="A17074"/>
    </row>
    <row r="17075" spans="1:1" ht="12.6" x14ac:dyDescent="0.25">
      <c r="A17075"/>
    </row>
    <row r="17076" spans="1:1" ht="12.6" x14ac:dyDescent="0.25">
      <c r="A17076"/>
    </row>
    <row r="17077" spans="1:1" ht="12.6" x14ac:dyDescent="0.25">
      <c r="A17077"/>
    </row>
    <row r="17078" spans="1:1" ht="12.6" x14ac:dyDescent="0.25">
      <c r="A17078"/>
    </row>
    <row r="17079" spans="1:1" ht="12.6" x14ac:dyDescent="0.25">
      <c r="A17079"/>
    </row>
    <row r="17080" spans="1:1" ht="12.6" x14ac:dyDescent="0.25">
      <c r="A17080"/>
    </row>
    <row r="17081" spans="1:1" ht="12.6" x14ac:dyDescent="0.25">
      <c r="A17081"/>
    </row>
    <row r="17082" spans="1:1" ht="12.6" x14ac:dyDescent="0.25">
      <c r="A17082"/>
    </row>
    <row r="17083" spans="1:1" ht="12.6" x14ac:dyDescent="0.25">
      <c r="A17083"/>
    </row>
    <row r="17084" spans="1:1" ht="12.6" x14ac:dyDescent="0.25">
      <c r="A17084"/>
    </row>
    <row r="17085" spans="1:1" ht="12.6" x14ac:dyDescent="0.25">
      <c r="A17085"/>
    </row>
    <row r="17086" spans="1:1" ht="12.6" x14ac:dyDescent="0.25">
      <c r="A17086"/>
    </row>
    <row r="17087" spans="1:1" ht="12.6" x14ac:dyDescent="0.25">
      <c r="A17087"/>
    </row>
    <row r="17088" spans="1:1" ht="12.6" x14ac:dyDescent="0.25">
      <c r="A17088"/>
    </row>
    <row r="17089" spans="1:1" ht="12.6" x14ac:dyDescent="0.25">
      <c r="A17089"/>
    </row>
    <row r="17090" spans="1:1" ht="12.6" x14ac:dyDescent="0.25">
      <c r="A17090"/>
    </row>
    <row r="17091" spans="1:1" ht="12.6" x14ac:dyDescent="0.25">
      <c r="A17091"/>
    </row>
    <row r="17092" spans="1:1" ht="12.6" x14ac:dyDescent="0.25">
      <c r="A17092"/>
    </row>
    <row r="17093" spans="1:1" ht="12.6" x14ac:dyDescent="0.25">
      <c r="A17093"/>
    </row>
    <row r="17094" spans="1:1" ht="12.6" x14ac:dyDescent="0.25">
      <c r="A17094"/>
    </row>
    <row r="17095" spans="1:1" ht="12.6" x14ac:dyDescent="0.25">
      <c r="A17095"/>
    </row>
    <row r="17096" spans="1:1" ht="12.6" x14ac:dyDescent="0.25">
      <c r="A17096"/>
    </row>
    <row r="17097" spans="1:1" ht="12.6" x14ac:dyDescent="0.25">
      <c r="A17097"/>
    </row>
    <row r="17098" spans="1:1" ht="12.6" x14ac:dyDescent="0.25">
      <c r="A17098"/>
    </row>
    <row r="17099" spans="1:1" ht="12.6" x14ac:dyDescent="0.25">
      <c r="A17099"/>
    </row>
    <row r="17100" spans="1:1" ht="12.6" x14ac:dyDescent="0.25">
      <c r="A17100"/>
    </row>
    <row r="17101" spans="1:1" ht="12.6" x14ac:dyDescent="0.25">
      <c r="A17101"/>
    </row>
    <row r="17102" spans="1:1" ht="12.6" x14ac:dyDescent="0.25">
      <c r="A17102"/>
    </row>
    <row r="17103" spans="1:1" ht="12.6" x14ac:dyDescent="0.25">
      <c r="A17103"/>
    </row>
    <row r="17104" spans="1:1" ht="12.6" x14ac:dyDescent="0.25">
      <c r="A17104"/>
    </row>
    <row r="17105" spans="1:1" ht="12.6" x14ac:dyDescent="0.25">
      <c r="A17105"/>
    </row>
    <row r="17106" spans="1:1" ht="12.6" x14ac:dyDescent="0.25">
      <c r="A17106"/>
    </row>
    <row r="17107" spans="1:1" ht="12.6" x14ac:dyDescent="0.25">
      <c r="A17107"/>
    </row>
    <row r="17108" spans="1:1" ht="12.6" x14ac:dyDescent="0.25">
      <c r="A17108"/>
    </row>
    <row r="17109" spans="1:1" ht="12.6" x14ac:dyDescent="0.25">
      <c r="A17109"/>
    </row>
    <row r="17110" spans="1:1" ht="12.6" x14ac:dyDescent="0.25">
      <c r="A17110"/>
    </row>
    <row r="17111" spans="1:1" ht="12.6" x14ac:dyDescent="0.25">
      <c r="A17111"/>
    </row>
    <row r="17112" spans="1:1" ht="12.6" x14ac:dyDescent="0.25">
      <c r="A17112"/>
    </row>
    <row r="17113" spans="1:1" ht="12.6" x14ac:dyDescent="0.25">
      <c r="A17113"/>
    </row>
    <row r="17114" spans="1:1" ht="12.6" x14ac:dyDescent="0.25">
      <c r="A17114"/>
    </row>
    <row r="17115" spans="1:1" ht="12.6" x14ac:dyDescent="0.25">
      <c r="A17115"/>
    </row>
    <row r="17116" spans="1:1" ht="12.6" x14ac:dyDescent="0.25">
      <c r="A17116"/>
    </row>
    <row r="17117" spans="1:1" ht="12.6" x14ac:dyDescent="0.25">
      <c r="A17117"/>
    </row>
    <row r="17118" spans="1:1" ht="12.6" x14ac:dyDescent="0.25">
      <c r="A17118"/>
    </row>
    <row r="17119" spans="1:1" ht="12.6" x14ac:dyDescent="0.25">
      <c r="A17119"/>
    </row>
    <row r="17120" spans="1:1" ht="12.6" x14ac:dyDescent="0.25">
      <c r="A17120"/>
    </row>
    <row r="17121" spans="1:1" ht="12.6" x14ac:dyDescent="0.25">
      <c r="A17121"/>
    </row>
    <row r="17122" spans="1:1" ht="12.6" x14ac:dyDescent="0.25">
      <c r="A17122"/>
    </row>
    <row r="17123" spans="1:1" ht="12.6" x14ac:dyDescent="0.25">
      <c r="A17123"/>
    </row>
    <row r="17124" spans="1:1" ht="12.6" x14ac:dyDescent="0.25">
      <c r="A17124"/>
    </row>
    <row r="17125" spans="1:1" ht="12.6" x14ac:dyDescent="0.25">
      <c r="A17125"/>
    </row>
    <row r="17126" spans="1:1" ht="12.6" x14ac:dyDescent="0.25">
      <c r="A17126"/>
    </row>
    <row r="17127" spans="1:1" ht="12.6" x14ac:dyDescent="0.25">
      <c r="A17127"/>
    </row>
    <row r="17128" spans="1:1" ht="12.6" x14ac:dyDescent="0.25">
      <c r="A17128"/>
    </row>
    <row r="17129" spans="1:1" ht="12.6" x14ac:dyDescent="0.25">
      <c r="A17129"/>
    </row>
    <row r="17130" spans="1:1" ht="12.6" x14ac:dyDescent="0.25">
      <c r="A17130"/>
    </row>
    <row r="17131" spans="1:1" ht="12.6" x14ac:dyDescent="0.25">
      <c r="A17131"/>
    </row>
    <row r="17132" spans="1:1" ht="12.6" x14ac:dyDescent="0.25">
      <c r="A17132"/>
    </row>
    <row r="17133" spans="1:1" ht="12.6" x14ac:dyDescent="0.25">
      <c r="A17133"/>
    </row>
    <row r="17134" spans="1:1" ht="12.6" x14ac:dyDescent="0.25">
      <c r="A17134"/>
    </row>
    <row r="17135" spans="1:1" ht="12.6" x14ac:dyDescent="0.25">
      <c r="A17135"/>
    </row>
    <row r="17136" spans="1:1" ht="12.6" x14ac:dyDescent="0.25">
      <c r="A17136"/>
    </row>
    <row r="17137" spans="1:1" ht="12.6" x14ac:dyDescent="0.25">
      <c r="A17137"/>
    </row>
    <row r="17138" spans="1:1" ht="12.6" x14ac:dyDescent="0.25">
      <c r="A17138"/>
    </row>
    <row r="17139" spans="1:1" ht="12.6" x14ac:dyDescent="0.25">
      <c r="A17139"/>
    </row>
    <row r="17140" spans="1:1" ht="12.6" x14ac:dyDescent="0.25">
      <c r="A17140"/>
    </row>
    <row r="17141" spans="1:1" ht="12.6" x14ac:dyDescent="0.25">
      <c r="A17141"/>
    </row>
    <row r="17142" spans="1:1" ht="12.6" x14ac:dyDescent="0.25">
      <c r="A17142"/>
    </row>
    <row r="17143" spans="1:1" ht="12.6" x14ac:dyDescent="0.25">
      <c r="A17143"/>
    </row>
    <row r="17144" spans="1:1" ht="12.6" x14ac:dyDescent="0.25">
      <c r="A17144"/>
    </row>
    <row r="17145" spans="1:1" ht="12.6" x14ac:dyDescent="0.25">
      <c r="A17145"/>
    </row>
    <row r="17146" spans="1:1" ht="12.6" x14ac:dyDescent="0.25">
      <c r="A17146"/>
    </row>
    <row r="17147" spans="1:1" ht="12.6" x14ac:dyDescent="0.25">
      <c r="A17147"/>
    </row>
    <row r="17148" spans="1:1" ht="12.6" x14ac:dyDescent="0.25">
      <c r="A17148"/>
    </row>
    <row r="17149" spans="1:1" ht="12.6" x14ac:dyDescent="0.25">
      <c r="A17149"/>
    </row>
    <row r="17150" spans="1:1" ht="12.6" x14ac:dyDescent="0.25">
      <c r="A17150"/>
    </row>
    <row r="17151" spans="1:1" ht="12.6" x14ac:dyDescent="0.25">
      <c r="A17151"/>
    </row>
    <row r="17152" spans="1:1" ht="12.6" x14ac:dyDescent="0.25">
      <c r="A17152"/>
    </row>
    <row r="17153" spans="1:1" ht="12.6" x14ac:dyDescent="0.25">
      <c r="A17153"/>
    </row>
    <row r="17154" spans="1:1" ht="12.6" x14ac:dyDescent="0.25">
      <c r="A17154"/>
    </row>
    <row r="17155" spans="1:1" ht="12.6" x14ac:dyDescent="0.25">
      <c r="A17155"/>
    </row>
    <row r="17156" spans="1:1" ht="12.6" x14ac:dyDescent="0.25">
      <c r="A17156"/>
    </row>
    <row r="17157" spans="1:1" ht="12.6" x14ac:dyDescent="0.25">
      <c r="A17157"/>
    </row>
    <row r="17158" spans="1:1" ht="12.6" x14ac:dyDescent="0.25">
      <c r="A17158"/>
    </row>
    <row r="17159" spans="1:1" ht="12.6" x14ac:dyDescent="0.25">
      <c r="A17159"/>
    </row>
    <row r="17160" spans="1:1" ht="12.6" x14ac:dyDescent="0.25">
      <c r="A17160"/>
    </row>
    <row r="17161" spans="1:1" ht="12.6" x14ac:dyDescent="0.25">
      <c r="A17161"/>
    </row>
    <row r="17162" spans="1:1" ht="12.6" x14ac:dyDescent="0.25">
      <c r="A17162"/>
    </row>
    <row r="17163" spans="1:1" ht="12.6" x14ac:dyDescent="0.25">
      <c r="A17163"/>
    </row>
    <row r="17164" spans="1:1" ht="12.6" x14ac:dyDescent="0.25">
      <c r="A17164"/>
    </row>
    <row r="17165" spans="1:1" ht="12.6" x14ac:dyDescent="0.25">
      <c r="A17165"/>
    </row>
    <row r="17166" spans="1:1" ht="12.6" x14ac:dyDescent="0.25">
      <c r="A17166"/>
    </row>
    <row r="17167" spans="1:1" ht="12.6" x14ac:dyDescent="0.25">
      <c r="A17167"/>
    </row>
    <row r="17168" spans="1:1" ht="12.6" x14ac:dyDescent="0.25">
      <c r="A17168"/>
    </row>
    <row r="17169" spans="1:1" ht="12.6" x14ac:dyDescent="0.25">
      <c r="A17169"/>
    </row>
    <row r="17170" spans="1:1" ht="12.6" x14ac:dyDescent="0.25">
      <c r="A17170"/>
    </row>
    <row r="17171" spans="1:1" ht="12.6" x14ac:dyDescent="0.25">
      <c r="A17171"/>
    </row>
    <row r="17172" spans="1:1" ht="12.6" x14ac:dyDescent="0.25">
      <c r="A17172"/>
    </row>
    <row r="17173" spans="1:1" ht="12.6" x14ac:dyDescent="0.25">
      <c r="A17173"/>
    </row>
    <row r="17174" spans="1:1" ht="12.6" x14ac:dyDescent="0.25">
      <c r="A17174"/>
    </row>
    <row r="17175" spans="1:1" ht="12.6" x14ac:dyDescent="0.25">
      <c r="A17175"/>
    </row>
    <row r="17176" spans="1:1" ht="12.6" x14ac:dyDescent="0.25">
      <c r="A17176"/>
    </row>
    <row r="17177" spans="1:1" ht="12.6" x14ac:dyDescent="0.25">
      <c r="A17177"/>
    </row>
    <row r="17178" spans="1:1" ht="12.6" x14ac:dyDescent="0.25">
      <c r="A17178"/>
    </row>
    <row r="17179" spans="1:1" ht="12.6" x14ac:dyDescent="0.25">
      <c r="A17179"/>
    </row>
    <row r="17180" spans="1:1" ht="12.6" x14ac:dyDescent="0.25">
      <c r="A17180"/>
    </row>
    <row r="17181" spans="1:1" ht="12.6" x14ac:dyDescent="0.25">
      <c r="A17181"/>
    </row>
    <row r="17182" spans="1:1" ht="12.6" x14ac:dyDescent="0.25">
      <c r="A17182"/>
    </row>
    <row r="17183" spans="1:1" ht="12.6" x14ac:dyDescent="0.25">
      <c r="A17183"/>
    </row>
    <row r="17184" spans="1:1" ht="12.6" x14ac:dyDescent="0.25">
      <c r="A17184"/>
    </row>
    <row r="17185" spans="1:1" ht="12.6" x14ac:dyDescent="0.25">
      <c r="A17185"/>
    </row>
    <row r="17186" spans="1:1" ht="12.6" x14ac:dyDescent="0.25">
      <c r="A17186"/>
    </row>
    <row r="17187" spans="1:1" ht="12.6" x14ac:dyDescent="0.25">
      <c r="A17187"/>
    </row>
    <row r="17188" spans="1:1" ht="12.6" x14ac:dyDescent="0.25">
      <c r="A17188"/>
    </row>
    <row r="17189" spans="1:1" ht="12.6" x14ac:dyDescent="0.25">
      <c r="A17189"/>
    </row>
    <row r="17190" spans="1:1" ht="12.6" x14ac:dyDescent="0.25">
      <c r="A17190"/>
    </row>
    <row r="17191" spans="1:1" ht="12.6" x14ac:dyDescent="0.25">
      <c r="A17191"/>
    </row>
    <row r="17192" spans="1:1" ht="12.6" x14ac:dyDescent="0.25">
      <c r="A17192"/>
    </row>
    <row r="17193" spans="1:1" ht="12.6" x14ac:dyDescent="0.25">
      <c r="A17193"/>
    </row>
    <row r="17194" spans="1:1" ht="12.6" x14ac:dyDescent="0.25">
      <c r="A17194"/>
    </row>
    <row r="17195" spans="1:1" ht="12.6" x14ac:dyDescent="0.25">
      <c r="A17195"/>
    </row>
    <row r="17196" spans="1:1" ht="12.6" x14ac:dyDescent="0.25">
      <c r="A17196"/>
    </row>
    <row r="17197" spans="1:1" ht="12.6" x14ac:dyDescent="0.25">
      <c r="A17197"/>
    </row>
    <row r="17198" spans="1:1" ht="12.6" x14ac:dyDescent="0.25">
      <c r="A17198"/>
    </row>
    <row r="17199" spans="1:1" ht="12.6" x14ac:dyDescent="0.25">
      <c r="A17199"/>
    </row>
    <row r="17200" spans="1:1" ht="12.6" x14ac:dyDescent="0.25">
      <c r="A17200"/>
    </row>
    <row r="17201" spans="1:1" ht="12.6" x14ac:dyDescent="0.25">
      <c r="A17201"/>
    </row>
    <row r="17202" spans="1:1" ht="12.6" x14ac:dyDescent="0.25">
      <c r="A17202"/>
    </row>
    <row r="17203" spans="1:1" ht="12.6" x14ac:dyDescent="0.25">
      <c r="A17203"/>
    </row>
    <row r="17204" spans="1:1" ht="12.6" x14ac:dyDescent="0.25">
      <c r="A17204"/>
    </row>
    <row r="17205" spans="1:1" ht="12.6" x14ac:dyDescent="0.25">
      <c r="A17205"/>
    </row>
    <row r="17206" spans="1:1" ht="12.6" x14ac:dyDescent="0.25">
      <c r="A17206"/>
    </row>
    <row r="17207" spans="1:1" ht="12.6" x14ac:dyDescent="0.25">
      <c r="A17207"/>
    </row>
    <row r="17208" spans="1:1" ht="12.6" x14ac:dyDescent="0.25">
      <c r="A17208"/>
    </row>
    <row r="17209" spans="1:1" ht="12.6" x14ac:dyDescent="0.25">
      <c r="A17209"/>
    </row>
    <row r="17210" spans="1:1" ht="12.6" x14ac:dyDescent="0.25">
      <c r="A17210"/>
    </row>
    <row r="17211" spans="1:1" ht="12.6" x14ac:dyDescent="0.25">
      <c r="A17211"/>
    </row>
    <row r="17212" spans="1:1" ht="12.6" x14ac:dyDescent="0.25">
      <c r="A17212"/>
    </row>
    <row r="17213" spans="1:1" ht="12.6" x14ac:dyDescent="0.25">
      <c r="A17213"/>
    </row>
    <row r="17214" spans="1:1" ht="12.6" x14ac:dyDescent="0.25">
      <c r="A17214"/>
    </row>
    <row r="17215" spans="1:1" ht="12.6" x14ac:dyDescent="0.25">
      <c r="A17215"/>
    </row>
    <row r="17216" spans="1:1" ht="12.6" x14ac:dyDescent="0.25">
      <c r="A17216"/>
    </row>
    <row r="17217" spans="1:1" ht="12.6" x14ac:dyDescent="0.25">
      <c r="A17217"/>
    </row>
    <row r="17218" spans="1:1" ht="12.6" x14ac:dyDescent="0.25">
      <c r="A17218"/>
    </row>
    <row r="17219" spans="1:1" ht="12.6" x14ac:dyDescent="0.25">
      <c r="A17219"/>
    </row>
    <row r="17220" spans="1:1" ht="12.6" x14ac:dyDescent="0.25">
      <c r="A17220"/>
    </row>
    <row r="17221" spans="1:1" ht="12.6" x14ac:dyDescent="0.25">
      <c r="A17221"/>
    </row>
    <row r="17222" spans="1:1" ht="12.6" x14ac:dyDescent="0.25">
      <c r="A17222"/>
    </row>
    <row r="17223" spans="1:1" ht="12.6" x14ac:dyDescent="0.25">
      <c r="A17223"/>
    </row>
    <row r="17224" spans="1:1" ht="12.6" x14ac:dyDescent="0.25">
      <c r="A17224"/>
    </row>
    <row r="17225" spans="1:1" ht="12.6" x14ac:dyDescent="0.25">
      <c r="A17225"/>
    </row>
    <row r="17226" spans="1:1" ht="12.6" x14ac:dyDescent="0.25">
      <c r="A17226"/>
    </row>
    <row r="17227" spans="1:1" ht="12.6" x14ac:dyDescent="0.25">
      <c r="A17227"/>
    </row>
    <row r="17228" spans="1:1" ht="12.6" x14ac:dyDescent="0.25">
      <c r="A17228"/>
    </row>
    <row r="17229" spans="1:1" ht="12.6" x14ac:dyDescent="0.25">
      <c r="A17229"/>
    </row>
    <row r="17230" spans="1:1" ht="12.6" x14ac:dyDescent="0.25">
      <c r="A17230"/>
    </row>
    <row r="17231" spans="1:1" ht="12.6" x14ac:dyDescent="0.25">
      <c r="A17231"/>
    </row>
    <row r="17232" spans="1:1" ht="12.6" x14ac:dyDescent="0.25">
      <c r="A17232"/>
    </row>
    <row r="17233" spans="1:1" ht="12.6" x14ac:dyDescent="0.25">
      <c r="A17233"/>
    </row>
    <row r="17234" spans="1:1" ht="12.6" x14ac:dyDescent="0.25">
      <c r="A17234"/>
    </row>
    <row r="17235" spans="1:1" ht="12.6" x14ac:dyDescent="0.25">
      <c r="A17235"/>
    </row>
    <row r="17236" spans="1:1" ht="12.6" x14ac:dyDescent="0.25">
      <c r="A17236"/>
    </row>
    <row r="17237" spans="1:1" ht="12.6" x14ac:dyDescent="0.25">
      <c r="A17237"/>
    </row>
    <row r="17238" spans="1:1" ht="12.6" x14ac:dyDescent="0.25">
      <c r="A17238"/>
    </row>
    <row r="17239" spans="1:1" ht="12.6" x14ac:dyDescent="0.25">
      <c r="A17239"/>
    </row>
    <row r="17240" spans="1:1" ht="12.6" x14ac:dyDescent="0.25">
      <c r="A17240"/>
    </row>
    <row r="17241" spans="1:1" ht="12.6" x14ac:dyDescent="0.25">
      <c r="A17241"/>
    </row>
    <row r="17242" spans="1:1" ht="12.6" x14ac:dyDescent="0.25">
      <c r="A17242"/>
    </row>
    <row r="17243" spans="1:1" ht="12.6" x14ac:dyDescent="0.25">
      <c r="A17243"/>
    </row>
    <row r="17244" spans="1:1" ht="12.6" x14ac:dyDescent="0.25">
      <c r="A17244"/>
    </row>
    <row r="17245" spans="1:1" ht="12.6" x14ac:dyDescent="0.25">
      <c r="A17245"/>
    </row>
    <row r="17246" spans="1:1" ht="12.6" x14ac:dyDescent="0.25">
      <c r="A17246"/>
    </row>
    <row r="17247" spans="1:1" ht="12.6" x14ac:dyDescent="0.25">
      <c r="A17247"/>
    </row>
    <row r="17248" spans="1:1" ht="12.6" x14ac:dyDescent="0.25">
      <c r="A17248"/>
    </row>
    <row r="17249" spans="1:1" ht="12.6" x14ac:dyDescent="0.25">
      <c r="A17249"/>
    </row>
    <row r="17250" spans="1:1" ht="12.6" x14ac:dyDescent="0.25">
      <c r="A17250"/>
    </row>
    <row r="17251" spans="1:1" ht="12.6" x14ac:dyDescent="0.25">
      <c r="A17251"/>
    </row>
    <row r="17252" spans="1:1" ht="12.6" x14ac:dyDescent="0.25">
      <c r="A17252"/>
    </row>
    <row r="17253" spans="1:1" ht="12.6" x14ac:dyDescent="0.25">
      <c r="A17253"/>
    </row>
    <row r="17254" spans="1:1" ht="12.6" x14ac:dyDescent="0.25">
      <c r="A17254"/>
    </row>
    <row r="17255" spans="1:1" ht="12.6" x14ac:dyDescent="0.25">
      <c r="A17255"/>
    </row>
    <row r="17256" spans="1:1" ht="12.6" x14ac:dyDescent="0.25">
      <c r="A17256"/>
    </row>
    <row r="17257" spans="1:1" ht="12.6" x14ac:dyDescent="0.25">
      <c r="A17257"/>
    </row>
    <row r="17258" spans="1:1" ht="12.6" x14ac:dyDescent="0.25">
      <c r="A17258"/>
    </row>
    <row r="17259" spans="1:1" ht="12.6" x14ac:dyDescent="0.25">
      <c r="A17259"/>
    </row>
    <row r="17260" spans="1:1" ht="12.6" x14ac:dyDescent="0.25">
      <c r="A17260"/>
    </row>
    <row r="17261" spans="1:1" ht="12.6" x14ac:dyDescent="0.25">
      <c r="A17261"/>
    </row>
    <row r="17262" spans="1:1" ht="12.6" x14ac:dyDescent="0.25">
      <c r="A17262"/>
    </row>
    <row r="17263" spans="1:1" ht="12.6" x14ac:dyDescent="0.25">
      <c r="A17263"/>
    </row>
    <row r="17264" spans="1:1" ht="12.6" x14ac:dyDescent="0.25">
      <c r="A17264"/>
    </row>
    <row r="17265" spans="1:1" ht="12.6" x14ac:dyDescent="0.25">
      <c r="A17265"/>
    </row>
    <row r="17266" spans="1:1" ht="12.6" x14ac:dyDescent="0.25">
      <c r="A17266"/>
    </row>
    <row r="17267" spans="1:1" ht="12.6" x14ac:dyDescent="0.25">
      <c r="A17267"/>
    </row>
    <row r="17268" spans="1:1" ht="12.6" x14ac:dyDescent="0.25">
      <c r="A17268"/>
    </row>
    <row r="17269" spans="1:1" ht="12.6" x14ac:dyDescent="0.25">
      <c r="A17269"/>
    </row>
    <row r="17270" spans="1:1" ht="12.6" x14ac:dyDescent="0.25">
      <c r="A17270"/>
    </row>
    <row r="17271" spans="1:1" ht="12.6" x14ac:dyDescent="0.25">
      <c r="A17271"/>
    </row>
    <row r="17272" spans="1:1" ht="12.6" x14ac:dyDescent="0.25">
      <c r="A17272"/>
    </row>
    <row r="17273" spans="1:1" ht="12.6" x14ac:dyDescent="0.25">
      <c r="A17273"/>
    </row>
    <row r="17274" spans="1:1" ht="12.6" x14ac:dyDescent="0.25">
      <c r="A17274"/>
    </row>
    <row r="17275" spans="1:1" ht="12.6" x14ac:dyDescent="0.25">
      <c r="A17275"/>
    </row>
    <row r="17276" spans="1:1" ht="12.6" x14ac:dyDescent="0.25">
      <c r="A17276"/>
    </row>
    <row r="17277" spans="1:1" ht="12.6" x14ac:dyDescent="0.25">
      <c r="A17277"/>
    </row>
    <row r="17278" spans="1:1" ht="12.6" x14ac:dyDescent="0.25">
      <c r="A17278"/>
    </row>
    <row r="17279" spans="1:1" ht="12.6" x14ac:dyDescent="0.25">
      <c r="A17279"/>
    </row>
    <row r="17280" spans="1:1" ht="12.6" x14ac:dyDescent="0.25">
      <c r="A17280"/>
    </row>
    <row r="17281" spans="1:1" ht="12.6" x14ac:dyDescent="0.25">
      <c r="A17281"/>
    </row>
    <row r="17282" spans="1:1" ht="12.6" x14ac:dyDescent="0.25">
      <c r="A17282"/>
    </row>
    <row r="17283" spans="1:1" ht="12.6" x14ac:dyDescent="0.25">
      <c r="A17283"/>
    </row>
    <row r="17284" spans="1:1" ht="12.6" x14ac:dyDescent="0.25">
      <c r="A17284"/>
    </row>
    <row r="17285" spans="1:1" ht="12.6" x14ac:dyDescent="0.25">
      <c r="A17285"/>
    </row>
    <row r="17286" spans="1:1" ht="12.6" x14ac:dyDescent="0.25">
      <c r="A17286"/>
    </row>
    <row r="17287" spans="1:1" ht="12.6" x14ac:dyDescent="0.25">
      <c r="A17287"/>
    </row>
    <row r="17288" spans="1:1" ht="12.6" x14ac:dyDescent="0.25">
      <c r="A17288"/>
    </row>
    <row r="17289" spans="1:1" ht="12.6" x14ac:dyDescent="0.25">
      <c r="A17289"/>
    </row>
    <row r="17290" spans="1:1" ht="12.6" x14ac:dyDescent="0.25">
      <c r="A17290"/>
    </row>
    <row r="17291" spans="1:1" ht="12.6" x14ac:dyDescent="0.25">
      <c r="A17291"/>
    </row>
    <row r="17292" spans="1:1" ht="12.6" x14ac:dyDescent="0.25">
      <c r="A17292"/>
    </row>
    <row r="17293" spans="1:1" ht="12.6" x14ac:dyDescent="0.25">
      <c r="A17293"/>
    </row>
    <row r="17294" spans="1:1" ht="12.6" x14ac:dyDescent="0.25">
      <c r="A17294"/>
    </row>
    <row r="17295" spans="1:1" ht="12.6" x14ac:dyDescent="0.25">
      <c r="A17295"/>
    </row>
    <row r="17296" spans="1:1" ht="12.6" x14ac:dyDescent="0.25">
      <c r="A17296"/>
    </row>
    <row r="17297" spans="1:1" ht="12.6" x14ac:dyDescent="0.25">
      <c r="A17297"/>
    </row>
    <row r="17298" spans="1:1" ht="12.6" x14ac:dyDescent="0.25">
      <c r="A17298"/>
    </row>
    <row r="17299" spans="1:1" ht="12.6" x14ac:dyDescent="0.25">
      <c r="A17299"/>
    </row>
    <row r="17300" spans="1:1" ht="12.6" x14ac:dyDescent="0.25">
      <c r="A17300"/>
    </row>
    <row r="17301" spans="1:1" ht="12.6" x14ac:dyDescent="0.25">
      <c r="A17301"/>
    </row>
    <row r="17302" spans="1:1" ht="12.6" x14ac:dyDescent="0.25">
      <c r="A17302"/>
    </row>
    <row r="17303" spans="1:1" ht="12.6" x14ac:dyDescent="0.25">
      <c r="A17303"/>
    </row>
    <row r="17304" spans="1:1" ht="12.6" x14ac:dyDescent="0.25">
      <c r="A17304"/>
    </row>
    <row r="17305" spans="1:1" ht="12.6" x14ac:dyDescent="0.25">
      <c r="A17305"/>
    </row>
    <row r="17306" spans="1:1" ht="12.6" x14ac:dyDescent="0.25">
      <c r="A17306"/>
    </row>
    <row r="17307" spans="1:1" ht="12.6" x14ac:dyDescent="0.25">
      <c r="A17307"/>
    </row>
    <row r="17308" spans="1:1" ht="12.6" x14ac:dyDescent="0.25">
      <c r="A17308"/>
    </row>
    <row r="17309" spans="1:1" ht="12.6" x14ac:dyDescent="0.25">
      <c r="A17309"/>
    </row>
    <row r="17310" spans="1:1" ht="12.6" x14ac:dyDescent="0.25">
      <c r="A17310"/>
    </row>
    <row r="17311" spans="1:1" ht="12.6" x14ac:dyDescent="0.25">
      <c r="A17311"/>
    </row>
    <row r="17312" spans="1:1" ht="12.6" x14ac:dyDescent="0.25">
      <c r="A17312"/>
    </row>
    <row r="17313" spans="1:1" ht="12.6" x14ac:dyDescent="0.25">
      <c r="A17313"/>
    </row>
    <row r="17314" spans="1:1" ht="12.6" x14ac:dyDescent="0.25">
      <c r="A17314"/>
    </row>
    <row r="17315" spans="1:1" ht="12.6" x14ac:dyDescent="0.25">
      <c r="A17315"/>
    </row>
    <row r="17316" spans="1:1" ht="12.6" x14ac:dyDescent="0.25">
      <c r="A17316"/>
    </row>
    <row r="17317" spans="1:1" ht="12.6" x14ac:dyDescent="0.25">
      <c r="A17317"/>
    </row>
    <row r="17318" spans="1:1" ht="12.6" x14ac:dyDescent="0.25">
      <c r="A17318"/>
    </row>
    <row r="17319" spans="1:1" ht="12.6" x14ac:dyDescent="0.25">
      <c r="A17319"/>
    </row>
    <row r="17320" spans="1:1" ht="12.6" x14ac:dyDescent="0.25">
      <c r="A17320"/>
    </row>
    <row r="17321" spans="1:1" ht="12.6" x14ac:dyDescent="0.25">
      <c r="A17321"/>
    </row>
    <row r="17322" spans="1:1" ht="12.6" x14ac:dyDescent="0.25">
      <c r="A17322"/>
    </row>
    <row r="17323" spans="1:1" ht="12.6" x14ac:dyDescent="0.25">
      <c r="A17323"/>
    </row>
    <row r="17324" spans="1:1" ht="12.6" x14ac:dyDescent="0.25">
      <c r="A17324"/>
    </row>
    <row r="17325" spans="1:1" ht="12.6" x14ac:dyDescent="0.25">
      <c r="A17325"/>
    </row>
    <row r="17326" spans="1:1" ht="12.6" x14ac:dyDescent="0.25">
      <c r="A17326"/>
    </row>
    <row r="17327" spans="1:1" ht="12.6" x14ac:dyDescent="0.25">
      <c r="A17327"/>
    </row>
    <row r="17328" spans="1:1" ht="12.6" x14ac:dyDescent="0.25">
      <c r="A17328"/>
    </row>
    <row r="17329" spans="1:1" ht="12.6" x14ac:dyDescent="0.25">
      <c r="A17329"/>
    </row>
    <row r="17330" spans="1:1" ht="12.6" x14ac:dyDescent="0.25">
      <c r="A17330"/>
    </row>
    <row r="17331" spans="1:1" ht="12.6" x14ac:dyDescent="0.25">
      <c r="A17331"/>
    </row>
    <row r="17332" spans="1:1" ht="12.6" x14ac:dyDescent="0.25">
      <c r="A17332"/>
    </row>
    <row r="17333" spans="1:1" ht="12.6" x14ac:dyDescent="0.25">
      <c r="A17333"/>
    </row>
    <row r="17334" spans="1:1" ht="12.6" x14ac:dyDescent="0.25">
      <c r="A17334"/>
    </row>
    <row r="17335" spans="1:1" ht="12.6" x14ac:dyDescent="0.25">
      <c r="A17335"/>
    </row>
    <row r="17336" spans="1:1" ht="12.6" x14ac:dyDescent="0.25">
      <c r="A17336"/>
    </row>
    <row r="17337" spans="1:1" ht="12.6" x14ac:dyDescent="0.25">
      <c r="A17337"/>
    </row>
    <row r="17338" spans="1:1" ht="12.6" x14ac:dyDescent="0.25">
      <c r="A17338"/>
    </row>
    <row r="17339" spans="1:1" ht="12.6" x14ac:dyDescent="0.25">
      <c r="A17339"/>
    </row>
    <row r="17340" spans="1:1" ht="12.6" x14ac:dyDescent="0.25">
      <c r="A17340"/>
    </row>
    <row r="17341" spans="1:1" ht="12.6" x14ac:dyDescent="0.25">
      <c r="A17341"/>
    </row>
    <row r="17342" spans="1:1" ht="12.6" x14ac:dyDescent="0.25">
      <c r="A17342"/>
    </row>
    <row r="17343" spans="1:1" ht="12.6" x14ac:dyDescent="0.25">
      <c r="A17343"/>
    </row>
    <row r="17344" spans="1:1" ht="12.6" x14ac:dyDescent="0.25">
      <c r="A17344"/>
    </row>
    <row r="17345" spans="1:1" ht="12.6" x14ac:dyDescent="0.25">
      <c r="A17345"/>
    </row>
    <row r="17346" spans="1:1" ht="12.6" x14ac:dyDescent="0.25">
      <c r="A17346"/>
    </row>
    <row r="17347" spans="1:1" ht="12.6" x14ac:dyDescent="0.25">
      <c r="A17347"/>
    </row>
    <row r="17348" spans="1:1" ht="12.6" x14ac:dyDescent="0.25">
      <c r="A17348"/>
    </row>
    <row r="17349" spans="1:1" ht="12.6" x14ac:dyDescent="0.25">
      <c r="A17349"/>
    </row>
    <row r="17350" spans="1:1" ht="12.6" x14ac:dyDescent="0.25">
      <c r="A17350"/>
    </row>
    <row r="17351" spans="1:1" ht="12.6" x14ac:dyDescent="0.25">
      <c r="A17351"/>
    </row>
    <row r="17352" spans="1:1" ht="12.6" x14ac:dyDescent="0.25">
      <c r="A17352"/>
    </row>
    <row r="17353" spans="1:1" ht="12.6" x14ac:dyDescent="0.25">
      <c r="A17353"/>
    </row>
    <row r="17354" spans="1:1" ht="12.6" x14ac:dyDescent="0.25">
      <c r="A17354"/>
    </row>
    <row r="17355" spans="1:1" ht="12.6" x14ac:dyDescent="0.25">
      <c r="A17355"/>
    </row>
    <row r="17356" spans="1:1" ht="12.6" x14ac:dyDescent="0.25">
      <c r="A17356"/>
    </row>
    <row r="17357" spans="1:1" ht="12.6" x14ac:dyDescent="0.25">
      <c r="A17357"/>
    </row>
    <row r="17358" spans="1:1" ht="12.6" x14ac:dyDescent="0.25">
      <c r="A17358"/>
    </row>
    <row r="17359" spans="1:1" ht="12.6" x14ac:dyDescent="0.25">
      <c r="A17359"/>
    </row>
    <row r="17360" spans="1:1" ht="12.6" x14ac:dyDescent="0.25">
      <c r="A17360"/>
    </row>
    <row r="17361" spans="1:1" ht="12.6" x14ac:dyDescent="0.25">
      <c r="A17361"/>
    </row>
    <row r="17362" spans="1:1" ht="12.6" x14ac:dyDescent="0.25">
      <c r="A17362"/>
    </row>
    <row r="17363" spans="1:1" ht="12.6" x14ac:dyDescent="0.25">
      <c r="A17363"/>
    </row>
    <row r="17364" spans="1:1" ht="12.6" x14ac:dyDescent="0.25">
      <c r="A17364"/>
    </row>
    <row r="17365" spans="1:1" ht="12.6" x14ac:dyDescent="0.25">
      <c r="A17365"/>
    </row>
    <row r="17366" spans="1:1" ht="12.6" x14ac:dyDescent="0.25">
      <c r="A17366"/>
    </row>
    <row r="17367" spans="1:1" ht="12.6" x14ac:dyDescent="0.25">
      <c r="A17367"/>
    </row>
    <row r="17368" spans="1:1" ht="12.6" x14ac:dyDescent="0.25">
      <c r="A17368"/>
    </row>
    <row r="17369" spans="1:1" ht="12.6" x14ac:dyDescent="0.25">
      <c r="A17369"/>
    </row>
    <row r="17370" spans="1:1" ht="12.6" x14ac:dyDescent="0.25">
      <c r="A17370"/>
    </row>
    <row r="17371" spans="1:1" ht="12.6" x14ac:dyDescent="0.25">
      <c r="A17371"/>
    </row>
    <row r="17372" spans="1:1" ht="12.6" x14ac:dyDescent="0.25">
      <c r="A17372"/>
    </row>
    <row r="17373" spans="1:1" ht="12.6" x14ac:dyDescent="0.25">
      <c r="A17373"/>
    </row>
    <row r="17374" spans="1:1" ht="12.6" x14ac:dyDescent="0.25">
      <c r="A17374"/>
    </row>
    <row r="17375" spans="1:1" ht="12.6" x14ac:dyDescent="0.25">
      <c r="A17375"/>
    </row>
    <row r="17376" spans="1:1" ht="12.6" x14ac:dyDescent="0.25">
      <c r="A17376"/>
    </row>
    <row r="17377" spans="1:1" ht="12.6" x14ac:dyDescent="0.25">
      <c r="A17377"/>
    </row>
    <row r="17378" spans="1:1" ht="12.6" x14ac:dyDescent="0.25">
      <c r="A17378"/>
    </row>
    <row r="17379" spans="1:1" ht="12.6" x14ac:dyDescent="0.25">
      <c r="A17379"/>
    </row>
    <row r="17380" spans="1:1" ht="12.6" x14ac:dyDescent="0.25">
      <c r="A17380"/>
    </row>
    <row r="17381" spans="1:1" ht="12.6" x14ac:dyDescent="0.25">
      <c r="A17381"/>
    </row>
    <row r="17382" spans="1:1" ht="12.6" x14ac:dyDescent="0.25">
      <c r="A17382"/>
    </row>
    <row r="17383" spans="1:1" ht="12.6" x14ac:dyDescent="0.25">
      <c r="A17383"/>
    </row>
    <row r="17384" spans="1:1" ht="12.6" x14ac:dyDescent="0.25">
      <c r="A17384"/>
    </row>
    <row r="17385" spans="1:1" ht="12.6" x14ac:dyDescent="0.25">
      <c r="A17385"/>
    </row>
    <row r="17386" spans="1:1" ht="12.6" x14ac:dyDescent="0.25">
      <c r="A17386"/>
    </row>
    <row r="17387" spans="1:1" ht="12.6" x14ac:dyDescent="0.25">
      <c r="A17387"/>
    </row>
    <row r="17388" spans="1:1" ht="12.6" x14ac:dyDescent="0.25">
      <c r="A17388"/>
    </row>
    <row r="17389" spans="1:1" ht="12.6" x14ac:dyDescent="0.25">
      <c r="A17389"/>
    </row>
    <row r="17390" spans="1:1" ht="12.6" x14ac:dyDescent="0.25">
      <c r="A17390"/>
    </row>
    <row r="17391" spans="1:1" ht="12.6" x14ac:dyDescent="0.25">
      <c r="A17391"/>
    </row>
    <row r="17392" spans="1:1" ht="12.6" x14ac:dyDescent="0.25">
      <c r="A17392"/>
    </row>
    <row r="17393" spans="1:1" ht="12.6" x14ac:dyDescent="0.25">
      <c r="A17393"/>
    </row>
    <row r="17394" spans="1:1" ht="12.6" x14ac:dyDescent="0.25">
      <c r="A17394"/>
    </row>
    <row r="17395" spans="1:1" ht="12.6" x14ac:dyDescent="0.25">
      <c r="A17395"/>
    </row>
    <row r="17396" spans="1:1" ht="12.6" x14ac:dyDescent="0.25">
      <c r="A17396"/>
    </row>
    <row r="17397" spans="1:1" ht="12.6" x14ac:dyDescent="0.25">
      <c r="A17397"/>
    </row>
    <row r="17398" spans="1:1" ht="12.6" x14ac:dyDescent="0.25">
      <c r="A17398"/>
    </row>
    <row r="17399" spans="1:1" ht="12.6" x14ac:dyDescent="0.25">
      <c r="A17399"/>
    </row>
    <row r="17400" spans="1:1" ht="12.6" x14ac:dyDescent="0.25">
      <c r="A17400"/>
    </row>
    <row r="17401" spans="1:1" ht="12.6" x14ac:dyDescent="0.25">
      <c r="A17401"/>
    </row>
    <row r="17402" spans="1:1" ht="12.6" x14ac:dyDescent="0.25">
      <c r="A17402"/>
    </row>
    <row r="17403" spans="1:1" ht="12.6" x14ac:dyDescent="0.25">
      <c r="A17403"/>
    </row>
    <row r="17404" spans="1:1" ht="12.6" x14ac:dyDescent="0.25">
      <c r="A17404"/>
    </row>
    <row r="17405" spans="1:1" ht="12.6" x14ac:dyDescent="0.25">
      <c r="A17405"/>
    </row>
    <row r="17406" spans="1:1" ht="12.6" x14ac:dyDescent="0.25">
      <c r="A17406"/>
    </row>
    <row r="17407" spans="1:1" ht="12.6" x14ac:dyDescent="0.25">
      <c r="A17407"/>
    </row>
    <row r="17408" spans="1:1" ht="12.6" x14ac:dyDescent="0.25">
      <c r="A17408"/>
    </row>
    <row r="17409" spans="1:1" ht="12.6" x14ac:dyDescent="0.25">
      <c r="A17409"/>
    </row>
    <row r="17410" spans="1:1" ht="12.6" x14ac:dyDescent="0.25">
      <c r="A17410"/>
    </row>
    <row r="17411" spans="1:1" ht="12.6" x14ac:dyDescent="0.25">
      <c r="A17411"/>
    </row>
    <row r="17412" spans="1:1" ht="12.6" x14ac:dyDescent="0.25">
      <c r="A17412"/>
    </row>
    <row r="17413" spans="1:1" ht="12.6" x14ac:dyDescent="0.25">
      <c r="A17413"/>
    </row>
    <row r="17414" spans="1:1" ht="12.6" x14ac:dyDescent="0.25">
      <c r="A17414"/>
    </row>
    <row r="17415" spans="1:1" ht="12.6" x14ac:dyDescent="0.25">
      <c r="A17415"/>
    </row>
    <row r="17416" spans="1:1" ht="12.6" x14ac:dyDescent="0.25">
      <c r="A17416"/>
    </row>
    <row r="17417" spans="1:1" ht="12.6" x14ac:dyDescent="0.25">
      <c r="A17417"/>
    </row>
    <row r="17418" spans="1:1" ht="12.6" x14ac:dyDescent="0.25">
      <c r="A17418"/>
    </row>
    <row r="17419" spans="1:1" ht="12.6" x14ac:dyDescent="0.25">
      <c r="A17419"/>
    </row>
    <row r="17420" spans="1:1" ht="12.6" x14ac:dyDescent="0.25">
      <c r="A17420"/>
    </row>
    <row r="17421" spans="1:1" ht="12.6" x14ac:dyDescent="0.25">
      <c r="A17421"/>
    </row>
    <row r="17422" spans="1:1" ht="12.6" x14ac:dyDescent="0.25">
      <c r="A17422"/>
    </row>
    <row r="17423" spans="1:1" ht="12.6" x14ac:dyDescent="0.25">
      <c r="A17423"/>
    </row>
    <row r="17424" spans="1:1" ht="12.6" x14ac:dyDescent="0.25">
      <c r="A17424"/>
    </row>
    <row r="17425" spans="1:1" ht="12.6" x14ac:dyDescent="0.25">
      <c r="A17425"/>
    </row>
    <row r="17426" spans="1:1" ht="12.6" x14ac:dyDescent="0.25">
      <c r="A17426"/>
    </row>
    <row r="17427" spans="1:1" ht="12.6" x14ac:dyDescent="0.25">
      <c r="A17427"/>
    </row>
    <row r="17428" spans="1:1" ht="12.6" x14ac:dyDescent="0.25">
      <c r="A17428"/>
    </row>
    <row r="17429" spans="1:1" ht="12.6" x14ac:dyDescent="0.25">
      <c r="A17429"/>
    </row>
    <row r="17430" spans="1:1" ht="12.6" x14ac:dyDescent="0.25">
      <c r="A17430"/>
    </row>
    <row r="17431" spans="1:1" ht="12.6" x14ac:dyDescent="0.25">
      <c r="A17431"/>
    </row>
    <row r="17432" spans="1:1" ht="12.6" x14ac:dyDescent="0.25">
      <c r="A17432"/>
    </row>
    <row r="17433" spans="1:1" ht="12.6" x14ac:dyDescent="0.25">
      <c r="A17433"/>
    </row>
    <row r="17434" spans="1:1" ht="12.6" x14ac:dyDescent="0.25">
      <c r="A17434"/>
    </row>
    <row r="17435" spans="1:1" ht="12.6" x14ac:dyDescent="0.25">
      <c r="A17435"/>
    </row>
    <row r="17436" spans="1:1" ht="12.6" x14ac:dyDescent="0.25">
      <c r="A17436"/>
    </row>
    <row r="17437" spans="1:1" ht="12.6" x14ac:dyDescent="0.25">
      <c r="A17437"/>
    </row>
    <row r="17438" spans="1:1" ht="12.6" x14ac:dyDescent="0.25">
      <c r="A17438"/>
    </row>
    <row r="17439" spans="1:1" ht="12.6" x14ac:dyDescent="0.25">
      <c r="A17439"/>
    </row>
    <row r="17440" spans="1:1" ht="12.6" x14ac:dyDescent="0.25">
      <c r="A17440"/>
    </row>
    <row r="17441" spans="1:1" ht="12.6" x14ac:dyDescent="0.25">
      <c r="A17441"/>
    </row>
    <row r="17442" spans="1:1" ht="12.6" x14ac:dyDescent="0.25">
      <c r="A17442"/>
    </row>
    <row r="17443" spans="1:1" ht="12.6" x14ac:dyDescent="0.25">
      <c r="A17443"/>
    </row>
    <row r="17444" spans="1:1" ht="12.6" x14ac:dyDescent="0.25">
      <c r="A17444"/>
    </row>
    <row r="17445" spans="1:1" ht="12.6" x14ac:dyDescent="0.25">
      <c r="A17445"/>
    </row>
    <row r="17446" spans="1:1" ht="12.6" x14ac:dyDescent="0.25">
      <c r="A17446"/>
    </row>
    <row r="17447" spans="1:1" ht="12.6" x14ac:dyDescent="0.25">
      <c r="A17447"/>
    </row>
    <row r="17448" spans="1:1" ht="12.6" x14ac:dyDescent="0.25">
      <c r="A17448"/>
    </row>
    <row r="17449" spans="1:1" ht="12.6" x14ac:dyDescent="0.25">
      <c r="A17449"/>
    </row>
    <row r="17450" spans="1:1" ht="12.6" x14ac:dyDescent="0.25">
      <c r="A17450"/>
    </row>
    <row r="17451" spans="1:1" ht="12.6" x14ac:dyDescent="0.25">
      <c r="A17451"/>
    </row>
    <row r="17452" spans="1:1" ht="12.6" x14ac:dyDescent="0.25">
      <c r="A17452"/>
    </row>
    <row r="17453" spans="1:1" ht="12.6" x14ac:dyDescent="0.25">
      <c r="A17453"/>
    </row>
    <row r="17454" spans="1:1" ht="12.6" x14ac:dyDescent="0.25">
      <c r="A17454"/>
    </row>
    <row r="17455" spans="1:1" ht="12.6" x14ac:dyDescent="0.25">
      <c r="A17455"/>
    </row>
    <row r="17456" spans="1:1" ht="12.6" x14ac:dyDescent="0.25">
      <c r="A17456"/>
    </row>
    <row r="17457" spans="1:1" ht="12.6" x14ac:dyDescent="0.25">
      <c r="A17457"/>
    </row>
    <row r="17458" spans="1:1" ht="12.6" x14ac:dyDescent="0.25">
      <c r="A17458"/>
    </row>
    <row r="17459" spans="1:1" ht="12.6" x14ac:dyDescent="0.25">
      <c r="A17459"/>
    </row>
    <row r="17460" spans="1:1" ht="12.6" x14ac:dyDescent="0.25">
      <c r="A17460"/>
    </row>
    <row r="17461" spans="1:1" ht="12.6" x14ac:dyDescent="0.25">
      <c r="A17461"/>
    </row>
    <row r="17462" spans="1:1" ht="12.6" x14ac:dyDescent="0.25">
      <c r="A17462"/>
    </row>
    <row r="17463" spans="1:1" ht="12.6" x14ac:dyDescent="0.25">
      <c r="A17463"/>
    </row>
    <row r="17464" spans="1:1" ht="12.6" x14ac:dyDescent="0.25">
      <c r="A17464"/>
    </row>
    <row r="17465" spans="1:1" ht="12.6" x14ac:dyDescent="0.25">
      <c r="A17465"/>
    </row>
    <row r="17466" spans="1:1" ht="12.6" x14ac:dyDescent="0.25">
      <c r="A17466"/>
    </row>
    <row r="17467" spans="1:1" ht="12.6" x14ac:dyDescent="0.25">
      <c r="A17467"/>
    </row>
    <row r="17468" spans="1:1" ht="12.6" x14ac:dyDescent="0.25">
      <c r="A17468"/>
    </row>
    <row r="17469" spans="1:1" ht="12.6" x14ac:dyDescent="0.25">
      <c r="A17469"/>
    </row>
    <row r="17470" spans="1:1" ht="12.6" x14ac:dyDescent="0.25">
      <c r="A17470"/>
    </row>
    <row r="17471" spans="1:1" ht="12.6" x14ac:dyDescent="0.25">
      <c r="A17471"/>
    </row>
    <row r="17472" spans="1:1" ht="12.6" x14ac:dyDescent="0.25">
      <c r="A17472"/>
    </row>
    <row r="17473" spans="1:1" ht="12.6" x14ac:dyDescent="0.25">
      <c r="A17473"/>
    </row>
    <row r="17474" spans="1:1" ht="12.6" x14ac:dyDescent="0.25">
      <c r="A17474"/>
    </row>
    <row r="17475" spans="1:1" ht="12.6" x14ac:dyDescent="0.25">
      <c r="A17475"/>
    </row>
    <row r="17476" spans="1:1" ht="12.6" x14ac:dyDescent="0.25">
      <c r="A17476"/>
    </row>
    <row r="17477" spans="1:1" ht="12.6" x14ac:dyDescent="0.25">
      <c r="A17477"/>
    </row>
    <row r="17478" spans="1:1" ht="12.6" x14ac:dyDescent="0.25">
      <c r="A17478"/>
    </row>
    <row r="17479" spans="1:1" ht="12.6" x14ac:dyDescent="0.25">
      <c r="A17479"/>
    </row>
    <row r="17480" spans="1:1" ht="12.6" x14ac:dyDescent="0.25">
      <c r="A17480"/>
    </row>
    <row r="17481" spans="1:1" ht="12.6" x14ac:dyDescent="0.25">
      <c r="A17481"/>
    </row>
    <row r="17482" spans="1:1" ht="12.6" x14ac:dyDescent="0.25">
      <c r="A17482"/>
    </row>
    <row r="17483" spans="1:1" ht="12.6" x14ac:dyDescent="0.25">
      <c r="A17483"/>
    </row>
    <row r="17484" spans="1:1" ht="12.6" x14ac:dyDescent="0.25">
      <c r="A17484"/>
    </row>
    <row r="17485" spans="1:1" ht="12.6" x14ac:dyDescent="0.25">
      <c r="A17485"/>
    </row>
    <row r="17486" spans="1:1" ht="12.6" x14ac:dyDescent="0.25">
      <c r="A17486"/>
    </row>
    <row r="17487" spans="1:1" ht="12.6" x14ac:dyDescent="0.25">
      <c r="A17487"/>
    </row>
    <row r="17488" spans="1:1" ht="12.6" x14ac:dyDescent="0.25">
      <c r="A17488"/>
    </row>
    <row r="17489" spans="1:1" ht="12.6" x14ac:dyDescent="0.25">
      <c r="A17489"/>
    </row>
    <row r="17490" spans="1:1" ht="12.6" x14ac:dyDescent="0.25">
      <c r="A17490"/>
    </row>
    <row r="17491" spans="1:1" ht="12.6" x14ac:dyDescent="0.25">
      <c r="A17491"/>
    </row>
    <row r="17492" spans="1:1" ht="12.6" x14ac:dyDescent="0.25">
      <c r="A17492"/>
    </row>
    <row r="17493" spans="1:1" ht="12.6" x14ac:dyDescent="0.25">
      <c r="A17493"/>
    </row>
    <row r="17494" spans="1:1" ht="12.6" x14ac:dyDescent="0.25">
      <c r="A17494"/>
    </row>
    <row r="17495" spans="1:1" ht="12.6" x14ac:dyDescent="0.25">
      <c r="A17495"/>
    </row>
    <row r="17496" spans="1:1" ht="12.6" x14ac:dyDescent="0.25">
      <c r="A17496"/>
    </row>
    <row r="17497" spans="1:1" ht="12.6" x14ac:dyDescent="0.25">
      <c r="A17497"/>
    </row>
    <row r="17498" spans="1:1" ht="12.6" x14ac:dyDescent="0.25">
      <c r="A17498"/>
    </row>
    <row r="17499" spans="1:1" ht="12.6" x14ac:dyDescent="0.25">
      <c r="A17499"/>
    </row>
    <row r="17500" spans="1:1" ht="12.6" x14ac:dyDescent="0.25">
      <c r="A17500"/>
    </row>
    <row r="17501" spans="1:1" ht="12.6" x14ac:dyDescent="0.25">
      <c r="A17501"/>
    </row>
    <row r="17502" spans="1:1" ht="12.6" x14ac:dyDescent="0.25">
      <c r="A17502"/>
    </row>
    <row r="17503" spans="1:1" ht="12.6" x14ac:dyDescent="0.25">
      <c r="A17503"/>
    </row>
    <row r="17504" spans="1:1" ht="12.6" x14ac:dyDescent="0.25">
      <c r="A17504"/>
    </row>
    <row r="17505" spans="1:1" ht="12.6" x14ac:dyDescent="0.25">
      <c r="A17505"/>
    </row>
    <row r="17506" spans="1:1" ht="12.6" x14ac:dyDescent="0.25">
      <c r="A17506"/>
    </row>
    <row r="17507" spans="1:1" ht="12.6" x14ac:dyDescent="0.25">
      <c r="A17507"/>
    </row>
    <row r="17508" spans="1:1" ht="12.6" x14ac:dyDescent="0.25">
      <c r="A17508"/>
    </row>
    <row r="17509" spans="1:1" ht="12.6" x14ac:dyDescent="0.25">
      <c r="A17509"/>
    </row>
    <row r="17510" spans="1:1" ht="12.6" x14ac:dyDescent="0.25">
      <c r="A17510"/>
    </row>
    <row r="17511" spans="1:1" ht="12.6" x14ac:dyDescent="0.25">
      <c r="A17511"/>
    </row>
    <row r="17512" spans="1:1" ht="12.6" x14ac:dyDescent="0.25">
      <c r="A17512"/>
    </row>
    <row r="17513" spans="1:1" ht="12.6" x14ac:dyDescent="0.25">
      <c r="A17513"/>
    </row>
    <row r="17514" spans="1:1" ht="12.6" x14ac:dyDescent="0.25">
      <c r="A17514"/>
    </row>
    <row r="17515" spans="1:1" ht="12.6" x14ac:dyDescent="0.25">
      <c r="A17515"/>
    </row>
    <row r="17516" spans="1:1" ht="12.6" x14ac:dyDescent="0.25">
      <c r="A17516"/>
    </row>
    <row r="17517" spans="1:1" ht="12.6" x14ac:dyDescent="0.25">
      <c r="A17517"/>
    </row>
    <row r="17518" spans="1:1" ht="12.6" x14ac:dyDescent="0.25">
      <c r="A17518"/>
    </row>
    <row r="17519" spans="1:1" ht="12.6" x14ac:dyDescent="0.25">
      <c r="A17519"/>
    </row>
    <row r="17520" spans="1:1" ht="12.6" x14ac:dyDescent="0.25">
      <c r="A17520"/>
    </row>
    <row r="17521" spans="1:1" ht="12.6" x14ac:dyDescent="0.25">
      <c r="A17521"/>
    </row>
    <row r="17522" spans="1:1" ht="12.6" x14ac:dyDescent="0.25">
      <c r="A17522"/>
    </row>
    <row r="17523" spans="1:1" ht="12.6" x14ac:dyDescent="0.25">
      <c r="A17523"/>
    </row>
    <row r="17524" spans="1:1" ht="12.6" x14ac:dyDescent="0.25">
      <c r="A17524"/>
    </row>
    <row r="17525" spans="1:1" ht="12.6" x14ac:dyDescent="0.25">
      <c r="A17525"/>
    </row>
    <row r="17526" spans="1:1" ht="12.6" x14ac:dyDescent="0.25">
      <c r="A17526"/>
    </row>
    <row r="17527" spans="1:1" ht="12.6" x14ac:dyDescent="0.25">
      <c r="A17527"/>
    </row>
    <row r="17528" spans="1:1" ht="12.6" x14ac:dyDescent="0.25">
      <c r="A17528"/>
    </row>
    <row r="17529" spans="1:1" ht="12.6" x14ac:dyDescent="0.25">
      <c r="A17529"/>
    </row>
    <row r="17530" spans="1:1" ht="12.6" x14ac:dyDescent="0.25">
      <c r="A17530"/>
    </row>
    <row r="17531" spans="1:1" ht="12.6" x14ac:dyDescent="0.25">
      <c r="A17531"/>
    </row>
    <row r="17532" spans="1:1" ht="12.6" x14ac:dyDescent="0.25">
      <c r="A17532"/>
    </row>
    <row r="17533" spans="1:1" ht="12.6" x14ac:dyDescent="0.25">
      <c r="A17533"/>
    </row>
    <row r="17534" spans="1:1" ht="12.6" x14ac:dyDescent="0.25">
      <c r="A17534"/>
    </row>
    <row r="17535" spans="1:1" ht="12.6" x14ac:dyDescent="0.25">
      <c r="A17535"/>
    </row>
    <row r="17536" spans="1:1" ht="12.6" x14ac:dyDescent="0.25">
      <c r="A17536"/>
    </row>
    <row r="17537" spans="1:1" ht="12.6" x14ac:dyDescent="0.25">
      <c r="A17537"/>
    </row>
    <row r="17538" spans="1:1" ht="12.6" x14ac:dyDescent="0.25">
      <c r="A17538"/>
    </row>
    <row r="17539" spans="1:1" ht="12.6" x14ac:dyDescent="0.25">
      <c r="A17539"/>
    </row>
    <row r="17540" spans="1:1" ht="12.6" x14ac:dyDescent="0.25">
      <c r="A17540"/>
    </row>
    <row r="17541" spans="1:1" ht="12.6" x14ac:dyDescent="0.25">
      <c r="A17541"/>
    </row>
    <row r="17542" spans="1:1" ht="12.6" x14ac:dyDescent="0.25">
      <c r="A17542"/>
    </row>
    <row r="17543" spans="1:1" ht="12.6" x14ac:dyDescent="0.25">
      <c r="A17543"/>
    </row>
    <row r="17544" spans="1:1" ht="12.6" x14ac:dyDescent="0.25">
      <c r="A17544"/>
    </row>
    <row r="17545" spans="1:1" ht="12.6" x14ac:dyDescent="0.25">
      <c r="A17545"/>
    </row>
    <row r="17546" spans="1:1" ht="12.6" x14ac:dyDescent="0.25">
      <c r="A17546"/>
    </row>
    <row r="17547" spans="1:1" ht="12.6" x14ac:dyDescent="0.25">
      <c r="A17547"/>
    </row>
    <row r="17548" spans="1:1" ht="12.6" x14ac:dyDescent="0.25">
      <c r="A17548"/>
    </row>
    <row r="17549" spans="1:1" ht="12.6" x14ac:dyDescent="0.25">
      <c r="A17549"/>
    </row>
    <row r="17550" spans="1:1" ht="12.6" x14ac:dyDescent="0.25">
      <c r="A17550"/>
    </row>
    <row r="17551" spans="1:1" ht="12.6" x14ac:dyDescent="0.25">
      <c r="A17551"/>
    </row>
    <row r="17552" spans="1:1" ht="12.6" x14ac:dyDescent="0.25">
      <c r="A17552"/>
    </row>
    <row r="17553" spans="1:1" ht="12.6" x14ac:dyDescent="0.25">
      <c r="A17553"/>
    </row>
    <row r="17554" spans="1:1" ht="12.6" x14ac:dyDescent="0.25">
      <c r="A17554"/>
    </row>
    <row r="17555" spans="1:1" ht="12.6" x14ac:dyDescent="0.25">
      <c r="A17555"/>
    </row>
    <row r="17556" spans="1:1" ht="12.6" x14ac:dyDescent="0.25">
      <c r="A17556"/>
    </row>
    <row r="17557" spans="1:1" ht="12.6" x14ac:dyDescent="0.25">
      <c r="A17557"/>
    </row>
    <row r="17558" spans="1:1" ht="12.6" x14ac:dyDescent="0.25">
      <c r="A17558"/>
    </row>
    <row r="17559" spans="1:1" ht="12.6" x14ac:dyDescent="0.25">
      <c r="A17559"/>
    </row>
    <row r="17560" spans="1:1" ht="12.6" x14ac:dyDescent="0.25">
      <c r="A17560"/>
    </row>
    <row r="17561" spans="1:1" ht="12.6" x14ac:dyDescent="0.25">
      <c r="A17561"/>
    </row>
    <row r="17562" spans="1:1" ht="12.6" x14ac:dyDescent="0.25">
      <c r="A17562"/>
    </row>
    <row r="17563" spans="1:1" ht="12.6" x14ac:dyDescent="0.25">
      <c r="A17563"/>
    </row>
    <row r="17564" spans="1:1" ht="12.6" x14ac:dyDescent="0.25">
      <c r="A17564"/>
    </row>
    <row r="17565" spans="1:1" ht="12.6" x14ac:dyDescent="0.25">
      <c r="A17565"/>
    </row>
    <row r="17566" spans="1:1" ht="12.6" x14ac:dyDescent="0.25">
      <c r="A17566"/>
    </row>
    <row r="17567" spans="1:1" ht="12.6" x14ac:dyDescent="0.25">
      <c r="A17567"/>
    </row>
    <row r="17568" spans="1:1" ht="12.6" x14ac:dyDescent="0.25">
      <c r="A17568"/>
    </row>
    <row r="17569" spans="1:1" ht="12.6" x14ac:dyDescent="0.25">
      <c r="A17569"/>
    </row>
    <row r="17570" spans="1:1" ht="12.6" x14ac:dyDescent="0.25">
      <c r="A17570"/>
    </row>
    <row r="17571" spans="1:1" ht="12.6" x14ac:dyDescent="0.25">
      <c r="A17571"/>
    </row>
    <row r="17572" spans="1:1" ht="12.6" x14ac:dyDescent="0.25">
      <c r="A17572"/>
    </row>
    <row r="17573" spans="1:1" ht="12.6" x14ac:dyDescent="0.25">
      <c r="A17573"/>
    </row>
    <row r="17574" spans="1:1" ht="12.6" x14ac:dyDescent="0.25">
      <c r="A17574"/>
    </row>
    <row r="17575" spans="1:1" ht="12.6" x14ac:dyDescent="0.25">
      <c r="A17575"/>
    </row>
    <row r="17576" spans="1:1" ht="12.6" x14ac:dyDescent="0.25">
      <c r="A17576"/>
    </row>
    <row r="17577" spans="1:1" ht="12.6" x14ac:dyDescent="0.25">
      <c r="A17577"/>
    </row>
    <row r="17578" spans="1:1" ht="12.6" x14ac:dyDescent="0.25">
      <c r="A17578"/>
    </row>
    <row r="17579" spans="1:1" ht="12.6" x14ac:dyDescent="0.25">
      <c r="A17579"/>
    </row>
    <row r="17580" spans="1:1" ht="12.6" x14ac:dyDescent="0.25">
      <c r="A17580"/>
    </row>
    <row r="17581" spans="1:1" ht="12.6" x14ac:dyDescent="0.25">
      <c r="A17581"/>
    </row>
    <row r="17582" spans="1:1" ht="12.6" x14ac:dyDescent="0.25">
      <c r="A17582"/>
    </row>
    <row r="17583" spans="1:1" ht="12.6" x14ac:dyDescent="0.25">
      <c r="A17583"/>
    </row>
    <row r="17584" spans="1:1" ht="12.6" x14ac:dyDescent="0.25">
      <c r="A17584"/>
    </row>
    <row r="17585" spans="1:1" ht="12.6" x14ac:dyDescent="0.25">
      <c r="A17585"/>
    </row>
    <row r="17586" spans="1:1" ht="12.6" x14ac:dyDescent="0.25">
      <c r="A17586"/>
    </row>
    <row r="17587" spans="1:1" ht="12.6" x14ac:dyDescent="0.25">
      <c r="A17587"/>
    </row>
    <row r="17588" spans="1:1" ht="12.6" x14ac:dyDescent="0.25">
      <c r="A17588"/>
    </row>
    <row r="17589" spans="1:1" ht="12.6" x14ac:dyDescent="0.25">
      <c r="A17589"/>
    </row>
    <row r="17590" spans="1:1" ht="12.6" x14ac:dyDescent="0.25">
      <c r="A17590"/>
    </row>
    <row r="17591" spans="1:1" ht="12.6" x14ac:dyDescent="0.25">
      <c r="A17591"/>
    </row>
    <row r="17592" spans="1:1" ht="12.6" x14ac:dyDescent="0.25">
      <c r="A17592"/>
    </row>
    <row r="17593" spans="1:1" ht="12.6" x14ac:dyDescent="0.25">
      <c r="A17593"/>
    </row>
    <row r="17594" spans="1:1" ht="12.6" x14ac:dyDescent="0.25">
      <c r="A17594"/>
    </row>
    <row r="17595" spans="1:1" ht="12.6" x14ac:dyDescent="0.25">
      <c r="A17595"/>
    </row>
    <row r="17596" spans="1:1" ht="12.6" x14ac:dyDescent="0.25">
      <c r="A17596"/>
    </row>
    <row r="17597" spans="1:1" ht="12.6" x14ac:dyDescent="0.25">
      <c r="A17597"/>
    </row>
    <row r="17598" spans="1:1" ht="12.6" x14ac:dyDescent="0.25">
      <c r="A17598"/>
    </row>
    <row r="17599" spans="1:1" ht="12.6" x14ac:dyDescent="0.25">
      <c r="A17599"/>
    </row>
    <row r="17600" spans="1:1" ht="12.6" x14ac:dyDescent="0.25">
      <c r="A17600"/>
    </row>
    <row r="17601" spans="1:1" ht="12.6" x14ac:dyDescent="0.25">
      <c r="A17601"/>
    </row>
    <row r="17602" spans="1:1" ht="12.6" x14ac:dyDescent="0.25">
      <c r="A17602"/>
    </row>
    <row r="17603" spans="1:1" ht="12.6" x14ac:dyDescent="0.25">
      <c r="A17603"/>
    </row>
    <row r="17604" spans="1:1" ht="12.6" x14ac:dyDescent="0.25">
      <c r="A17604"/>
    </row>
    <row r="17605" spans="1:1" ht="12.6" x14ac:dyDescent="0.25">
      <c r="A17605"/>
    </row>
    <row r="17606" spans="1:1" ht="12.6" x14ac:dyDescent="0.25">
      <c r="A17606"/>
    </row>
    <row r="17607" spans="1:1" ht="12.6" x14ac:dyDescent="0.25">
      <c r="A17607"/>
    </row>
    <row r="17608" spans="1:1" ht="12.6" x14ac:dyDescent="0.25">
      <c r="A17608"/>
    </row>
    <row r="17609" spans="1:1" ht="12.6" x14ac:dyDescent="0.25">
      <c r="A17609"/>
    </row>
    <row r="17610" spans="1:1" ht="12.6" x14ac:dyDescent="0.25">
      <c r="A17610"/>
    </row>
    <row r="17611" spans="1:1" ht="12.6" x14ac:dyDescent="0.25">
      <c r="A17611"/>
    </row>
    <row r="17612" spans="1:1" ht="12.6" x14ac:dyDescent="0.25">
      <c r="A17612"/>
    </row>
    <row r="17613" spans="1:1" ht="12.6" x14ac:dyDescent="0.25">
      <c r="A17613"/>
    </row>
    <row r="17614" spans="1:1" ht="12.6" x14ac:dyDescent="0.25">
      <c r="A17614"/>
    </row>
    <row r="17615" spans="1:1" ht="12.6" x14ac:dyDescent="0.25">
      <c r="A17615"/>
    </row>
    <row r="17616" spans="1:1" ht="12.6" x14ac:dyDescent="0.25">
      <c r="A17616"/>
    </row>
    <row r="17617" spans="1:1" ht="12.6" x14ac:dyDescent="0.25">
      <c r="A17617"/>
    </row>
    <row r="17618" spans="1:1" ht="12.6" x14ac:dyDescent="0.25">
      <c r="A17618"/>
    </row>
    <row r="17619" spans="1:1" ht="12.6" x14ac:dyDescent="0.25">
      <c r="A17619"/>
    </row>
    <row r="17620" spans="1:1" ht="12.6" x14ac:dyDescent="0.25">
      <c r="A17620"/>
    </row>
    <row r="17621" spans="1:1" ht="12.6" x14ac:dyDescent="0.25">
      <c r="A17621"/>
    </row>
    <row r="17622" spans="1:1" ht="12.6" x14ac:dyDescent="0.25">
      <c r="A17622"/>
    </row>
    <row r="17623" spans="1:1" ht="12.6" x14ac:dyDescent="0.25">
      <c r="A17623"/>
    </row>
    <row r="17624" spans="1:1" ht="12.6" x14ac:dyDescent="0.25">
      <c r="A17624"/>
    </row>
    <row r="17625" spans="1:1" ht="12.6" x14ac:dyDescent="0.25">
      <c r="A17625"/>
    </row>
    <row r="17626" spans="1:1" ht="12.6" x14ac:dyDescent="0.25">
      <c r="A17626"/>
    </row>
    <row r="17627" spans="1:1" ht="12.6" x14ac:dyDescent="0.25">
      <c r="A17627"/>
    </row>
    <row r="17628" spans="1:1" ht="12.6" x14ac:dyDescent="0.25">
      <c r="A17628"/>
    </row>
    <row r="17629" spans="1:1" ht="12.6" x14ac:dyDescent="0.25">
      <c r="A17629"/>
    </row>
    <row r="17630" spans="1:1" ht="12.6" x14ac:dyDescent="0.25">
      <c r="A17630"/>
    </row>
    <row r="17631" spans="1:1" ht="12.6" x14ac:dyDescent="0.25">
      <c r="A17631"/>
    </row>
    <row r="17632" spans="1:1" ht="12.6" x14ac:dyDescent="0.25">
      <c r="A17632"/>
    </row>
    <row r="17633" spans="1:1" ht="12.6" x14ac:dyDescent="0.25">
      <c r="A17633"/>
    </row>
    <row r="17634" spans="1:1" ht="12.6" x14ac:dyDescent="0.25">
      <c r="A17634"/>
    </row>
    <row r="17635" spans="1:1" ht="12.6" x14ac:dyDescent="0.25">
      <c r="A17635"/>
    </row>
    <row r="17636" spans="1:1" ht="12.6" x14ac:dyDescent="0.25">
      <c r="A17636"/>
    </row>
    <row r="17637" spans="1:1" ht="12.6" x14ac:dyDescent="0.25">
      <c r="A17637"/>
    </row>
    <row r="17638" spans="1:1" ht="12.6" x14ac:dyDescent="0.25">
      <c r="A17638"/>
    </row>
    <row r="17639" spans="1:1" ht="12.6" x14ac:dyDescent="0.25">
      <c r="A17639"/>
    </row>
    <row r="17640" spans="1:1" ht="12.6" x14ac:dyDescent="0.25">
      <c r="A17640"/>
    </row>
    <row r="17641" spans="1:1" ht="12.6" x14ac:dyDescent="0.25">
      <c r="A17641"/>
    </row>
    <row r="17642" spans="1:1" ht="12.6" x14ac:dyDescent="0.25">
      <c r="A17642"/>
    </row>
    <row r="17643" spans="1:1" ht="12.6" x14ac:dyDescent="0.25">
      <c r="A17643"/>
    </row>
    <row r="17644" spans="1:1" ht="12.6" x14ac:dyDescent="0.25">
      <c r="A17644"/>
    </row>
    <row r="17645" spans="1:1" ht="12.6" x14ac:dyDescent="0.25">
      <c r="A17645"/>
    </row>
    <row r="17646" spans="1:1" ht="12.6" x14ac:dyDescent="0.25">
      <c r="A17646"/>
    </row>
    <row r="17647" spans="1:1" ht="12.6" x14ac:dyDescent="0.25">
      <c r="A17647"/>
    </row>
    <row r="17648" spans="1:1" ht="12.6" x14ac:dyDescent="0.25">
      <c r="A17648"/>
    </row>
    <row r="17649" spans="1:1" ht="12.6" x14ac:dyDescent="0.25">
      <c r="A17649"/>
    </row>
    <row r="17650" spans="1:1" ht="12.6" x14ac:dyDescent="0.25">
      <c r="A17650"/>
    </row>
    <row r="17651" spans="1:1" ht="12.6" x14ac:dyDescent="0.25">
      <c r="A17651"/>
    </row>
    <row r="17652" spans="1:1" ht="12.6" x14ac:dyDescent="0.25">
      <c r="A17652"/>
    </row>
    <row r="17653" spans="1:1" ht="12.6" x14ac:dyDescent="0.25">
      <c r="A17653"/>
    </row>
    <row r="17654" spans="1:1" ht="12.6" x14ac:dyDescent="0.25">
      <c r="A17654"/>
    </row>
    <row r="17655" spans="1:1" ht="12.6" x14ac:dyDescent="0.25">
      <c r="A17655"/>
    </row>
    <row r="17656" spans="1:1" ht="12.6" x14ac:dyDescent="0.25">
      <c r="A17656"/>
    </row>
    <row r="17657" spans="1:1" ht="12.6" x14ac:dyDescent="0.25">
      <c r="A17657"/>
    </row>
    <row r="17658" spans="1:1" ht="12.6" x14ac:dyDescent="0.25">
      <c r="A17658"/>
    </row>
    <row r="17659" spans="1:1" ht="12.6" x14ac:dyDescent="0.25">
      <c r="A17659"/>
    </row>
    <row r="17660" spans="1:1" ht="12.6" x14ac:dyDescent="0.25">
      <c r="A17660"/>
    </row>
    <row r="17661" spans="1:1" ht="12.6" x14ac:dyDescent="0.25">
      <c r="A17661"/>
    </row>
    <row r="17662" spans="1:1" ht="12.6" x14ac:dyDescent="0.25">
      <c r="A17662"/>
    </row>
    <row r="17663" spans="1:1" ht="12.6" x14ac:dyDescent="0.25">
      <c r="A17663"/>
    </row>
    <row r="17664" spans="1:1" ht="12.6" x14ac:dyDescent="0.25">
      <c r="A17664"/>
    </row>
    <row r="17665" spans="1:1" ht="12.6" x14ac:dyDescent="0.25">
      <c r="A17665"/>
    </row>
    <row r="17666" spans="1:1" ht="12.6" x14ac:dyDescent="0.25">
      <c r="A17666"/>
    </row>
    <row r="17667" spans="1:1" ht="12.6" x14ac:dyDescent="0.25">
      <c r="A17667"/>
    </row>
    <row r="17668" spans="1:1" ht="12.6" x14ac:dyDescent="0.25">
      <c r="A17668"/>
    </row>
    <row r="17669" spans="1:1" ht="12.6" x14ac:dyDescent="0.25">
      <c r="A17669"/>
    </row>
    <row r="17670" spans="1:1" ht="12.6" x14ac:dyDescent="0.25">
      <c r="A17670"/>
    </row>
    <row r="17671" spans="1:1" ht="12.6" x14ac:dyDescent="0.25">
      <c r="A17671"/>
    </row>
    <row r="17672" spans="1:1" ht="12.6" x14ac:dyDescent="0.25">
      <c r="A17672"/>
    </row>
    <row r="17673" spans="1:1" ht="12.6" x14ac:dyDescent="0.25">
      <c r="A17673"/>
    </row>
    <row r="17674" spans="1:1" ht="12.6" x14ac:dyDescent="0.25">
      <c r="A17674"/>
    </row>
    <row r="17675" spans="1:1" ht="12.6" x14ac:dyDescent="0.25">
      <c r="A17675"/>
    </row>
    <row r="17676" spans="1:1" ht="12.6" x14ac:dyDescent="0.25">
      <c r="A17676"/>
    </row>
    <row r="17677" spans="1:1" ht="12.6" x14ac:dyDescent="0.25">
      <c r="A17677"/>
    </row>
    <row r="17678" spans="1:1" ht="12.6" x14ac:dyDescent="0.25">
      <c r="A17678"/>
    </row>
    <row r="17679" spans="1:1" ht="12.6" x14ac:dyDescent="0.25">
      <c r="A17679"/>
    </row>
    <row r="17680" spans="1:1" ht="12.6" x14ac:dyDescent="0.25">
      <c r="A17680"/>
    </row>
    <row r="17681" spans="1:1" ht="12.6" x14ac:dyDescent="0.25">
      <c r="A17681"/>
    </row>
    <row r="17682" spans="1:1" ht="12.6" x14ac:dyDescent="0.25">
      <c r="A17682"/>
    </row>
    <row r="17683" spans="1:1" ht="12.6" x14ac:dyDescent="0.25">
      <c r="A17683"/>
    </row>
    <row r="17684" spans="1:1" ht="12.6" x14ac:dyDescent="0.25">
      <c r="A17684"/>
    </row>
    <row r="17685" spans="1:1" ht="12.6" x14ac:dyDescent="0.25">
      <c r="A17685"/>
    </row>
    <row r="17686" spans="1:1" ht="12.6" x14ac:dyDescent="0.25">
      <c r="A17686"/>
    </row>
    <row r="17687" spans="1:1" ht="12.6" x14ac:dyDescent="0.25">
      <c r="A17687"/>
    </row>
    <row r="17688" spans="1:1" ht="12.6" x14ac:dyDescent="0.25">
      <c r="A17688"/>
    </row>
    <row r="17689" spans="1:1" ht="12.6" x14ac:dyDescent="0.25">
      <c r="A17689"/>
    </row>
    <row r="17690" spans="1:1" ht="12.6" x14ac:dyDescent="0.25">
      <c r="A17690"/>
    </row>
    <row r="17691" spans="1:1" ht="12.6" x14ac:dyDescent="0.25">
      <c r="A17691"/>
    </row>
    <row r="17692" spans="1:1" ht="12.6" x14ac:dyDescent="0.25">
      <c r="A17692"/>
    </row>
    <row r="17693" spans="1:1" ht="12.6" x14ac:dyDescent="0.25">
      <c r="A17693"/>
    </row>
    <row r="17694" spans="1:1" ht="12.6" x14ac:dyDescent="0.25">
      <c r="A17694"/>
    </row>
    <row r="17695" spans="1:1" ht="12.6" x14ac:dyDescent="0.25">
      <c r="A17695"/>
    </row>
    <row r="17696" spans="1:1" ht="12.6" x14ac:dyDescent="0.25">
      <c r="A17696"/>
    </row>
    <row r="17697" spans="1:1" ht="12.6" x14ac:dyDescent="0.25">
      <c r="A17697"/>
    </row>
    <row r="17698" spans="1:1" ht="12.6" x14ac:dyDescent="0.25">
      <c r="A17698"/>
    </row>
    <row r="17699" spans="1:1" ht="12.6" x14ac:dyDescent="0.25">
      <c r="A17699"/>
    </row>
    <row r="17700" spans="1:1" ht="12.6" x14ac:dyDescent="0.25">
      <c r="A17700"/>
    </row>
    <row r="17701" spans="1:1" ht="12.6" x14ac:dyDescent="0.25">
      <c r="A17701"/>
    </row>
    <row r="17702" spans="1:1" ht="12.6" x14ac:dyDescent="0.25">
      <c r="A17702"/>
    </row>
    <row r="17703" spans="1:1" ht="12.6" x14ac:dyDescent="0.25">
      <c r="A17703"/>
    </row>
    <row r="17704" spans="1:1" ht="12.6" x14ac:dyDescent="0.25">
      <c r="A17704"/>
    </row>
    <row r="17705" spans="1:1" ht="12.6" x14ac:dyDescent="0.25">
      <c r="A17705"/>
    </row>
    <row r="17706" spans="1:1" ht="12.6" x14ac:dyDescent="0.25">
      <c r="A17706"/>
    </row>
    <row r="17707" spans="1:1" ht="12.6" x14ac:dyDescent="0.25">
      <c r="A17707"/>
    </row>
    <row r="17708" spans="1:1" ht="12.6" x14ac:dyDescent="0.25">
      <c r="A17708"/>
    </row>
    <row r="17709" spans="1:1" ht="12.6" x14ac:dyDescent="0.25">
      <c r="A17709"/>
    </row>
    <row r="17710" spans="1:1" ht="12.6" x14ac:dyDescent="0.25">
      <c r="A17710"/>
    </row>
    <row r="17711" spans="1:1" ht="12.6" x14ac:dyDescent="0.25">
      <c r="A17711"/>
    </row>
    <row r="17712" spans="1:1" ht="12.6" x14ac:dyDescent="0.25">
      <c r="A17712"/>
    </row>
    <row r="17713" spans="1:1" ht="12.6" x14ac:dyDescent="0.25">
      <c r="A17713"/>
    </row>
    <row r="17714" spans="1:1" ht="12.6" x14ac:dyDescent="0.25">
      <c r="A17714"/>
    </row>
    <row r="17715" spans="1:1" ht="12.6" x14ac:dyDescent="0.25">
      <c r="A17715"/>
    </row>
    <row r="17716" spans="1:1" ht="12.6" x14ac:dyDescent="0.25">
      <c r="A17716"/>
    </row>
    <row r="17717" spans="1:1" ht="12.6" x14ac:dyDescent="0.25">
      <c r="A17717"/>
    </row>
    <row r="17718" spans="1:1" ht="12.6" x14ac:dyDescent="0.25">
      <c r="A17718"/>
    </row>
    <row r="17719" spans="1:1" ht="12.6" x14ac:dyDescent="0.25">
      <c r="A17719"/>
    </row>
    <row r="17720" spans="1:1" ht="12.6" x14ac:dyDescent="0.25">
      <c r="A17720"/>
    </row>
    <row r="17721" spans="1:1" ht="12.6" x14ac:dyDescent="0.25">
      <c r="A17721"/>
    </row>
    <row r="17722" spans="1:1" ht="12.6" x14ac:dyDescent="0.25">
      <c r="A17722"/>
    </row>
    <row r="17723" spans="1:1" ht="12.6" x14ac:dyDescent="0.25">
      <c r="A17723"/>
    </row>
    <row r="17724" spans="1:1" ht="12.6" x14ac:dyDescent="0.25">
      <c r="A17724"/>
    </row>
    <row r="17725" spans="1:1" ht="12.6" x14ac:dyDescent="0.25">
      <c r="A17725"/>
    </row>
    <row r="17726" spans="1:1" ht="12.6" x14ac:dyDescent="0.25">
      <c r="A17726"/>
    </row>
    <row r="17727" spans="1:1" ht="12.6" x14ac:dyDescent="0.25">
      <c r="A17727"/>
    </row>
    <row r="17728" spans="1:1" ht="12.6" x14ac:dyDescent="0.25">
      <c r="A17728"/>
    </row>
    <row r="17729" spans="1:1" ht="12.6" x14ac:dyDescent="0.25">
      <c r="A17729"/>
    </row>
    <row r="17730" spans="1:1" ht="12.6" x14ac:dyDescent="0.25">
      <c r="A17730"/>
    </row>
    <row r="17731" spans="1:1" ht="12.6" x14ac:dyDescent="0.25">
      <c r="A17731"/>
    </row>
    <row r="17732" spans="1:1" ht="12.6" x14ac:dyDescent="0.25">
      <c r="A17732"/>
    </row>
    <row r="17733" spans="1:1" ht="12.6" x14ac:dyDescent="0.25">
      <c r="A17733"/>
    </row>
    <row r="17734" spans="1:1" ht="12.6" x14ac:dyDescent="0.25">
      <c r="A17734"/>
    </row>
    <row r="17735" spans="1:1" ht="12.6" x14ac:dyDescent="0.25">
      <c r="A17735"/>
    </row>
    <row r="17736" spans="1:1" ht="12.6" x14ac:dyDescent="0.25">
      <c r="A17736"/>
    </row>
    <row r="17737" spans="1:1" ht="12.6" x14ac:dyDescent="0.25">
      <c r="A17737"/>
    </row>
    <row r="17738" spans="1:1" ht="12.6" x14ac:dyDescent="0.25">
      <c r="A17738"/>
    </row>
    <row r="17739" spans="1:1" ht="12.6" x14ac:dyDescent="0.25">
      <c r="A17739"/>
    </row>
    <row r="17740" spans="1:1" ht="12.6" x14ac:dyDescent="0.25">
      <c r="A17740"/>
    </row>
    <row r="17741" spans="1:1" ht="12.6" x14ac:dyDescent="0.25">
      <c r="A17741"/>
    </row>
    <row r="17742" spans="1:1" ht="12.6" x14ac:dyDescent="0.25">
      <c r="A17742"/>
    </row>
    <row r="17743" spans="1:1" ht="12.6" x14ac:dyDescent="0.25">
      <c r="A17743"/>
    </row>
    <row r="17744" spans="1:1" ht="12.6" x14ac:dyDescent="0.25">
      <c r="A17744"/>
    </row>
    <row r="17745" spans="1:1" ht="12.6" x14ac:dyDescent="0.25">
      <c r="A17745"/>
    </row>
    <row r="17746" spans="1:1" ht="12.6" x14ac:dyDescent="0.25">
      <c r="A17746"/>
    </row>
    <row r="17747" spans="1:1" ht="12.6" x14ac:dyDescent="0.25">
      <c r="A17747"/>
    </row>
    <row r="17748" spans="1:1" ht="12.6" x14ac:dyDescent="0.25">
      <c r="A17748"/>
    </row>
    <row r="17749" spans="1:1" ht="12.6" x14ac:dyDescent="0.25">
      <c r="A17749"/>
    </row>
    <row r="17750" spans="1:1" ht="12.6" x14ac:dyDescent="0.25">
      <c r="A17750"/>
    </row>
    <row r="17751" spans="1:1" ht="12.6" x14ac:dyDescent="0.25">
      <c r="A17751"/>
    </row>
    <row r="17752" spans="1:1" ht="12.6" x14ac:dyDescent="0.25">
      <c r="A17752"/>
    </row>
    <row r="17753" spans="1:1" ht="12.6" x14ac:dyDescent="0.25">
      <c r="A17753"/>
    </row>
    <row r="17754" spans="1:1" ht="12.6" x14ac:dyDescent="0.25">
      <c r="A17754"/>
    </row>
    <row r="17755" spans="1:1" ht="12.6" x14ac:dyDescent="0.25">
      <c r="A17755"/>
    </row>
    <row r="17756" spans="1:1" ht="12.6" x14ac:dyDescent="0.25">
      <c r="A17756"/>
    </row>
    <row r="17757" spans="1:1" ht="12.6" x14ac:dyDescent="0.25">
      <c r="A17757"/>
    </row>
    <row r="17758" spans="1:1" ht="12.6" x14ac:dyDescent="0.25">
      <c r="A17758"/>
    </row>
    <row r="17759" spans="1:1" ht="12.6" x14ac:dyDescent="0.25">
      <c r="A17759"/>
    </row>
    <row r="17760" spans="1:1" ht="12.6" x14ac:dyDescent="0.25">
      <c r="A17760"/>
    </row>
    <row r="17761" spans="1:1" ht="12.6" x14ac:dyDescent="0.25">
      <c r="A17761"/>
    </row>
    <row r="17762" spans="1:1" ht="12.6" x14ac:dyDescent="0.25">
      <c r="A17762"/>
    </row>
    <row r="17763" spans="1:1" ht="12.6" x14ac:dyDescent="0.25">
      <c r="A17763"/>
    </row>
    <row r="17764" spans="1:1" ht="12.6" x14ac:dyDescent="0.25">
      <c r="A17764"/>
    </row>
    <row r="17765" spans="1:1" ht="12.6" x14ac:dyDescent="0.25">
      <c r="A17765"/>
    </row>
    <row r="17766" spans="1:1" ht="12.6" x14ac:dyDescent="0.25">
      <c r="A17766"/>
    </row>
    <row r="17767" spans="1:1" ht="12.6" x14ac:dyDescent="0.25">
      <c r="A17767"/>
    </row>
    <row r="17768" spans="1:1" ht="12.6" x14ac:dyDescent="0.25">
      <c r="A17768"/>
    </row>
    <row r="17769" spans="1:1" ht="12.6" x14ac:dyDescent="0.25">
      <c r="A17769"/>
    </row>
    <row r="17770" spans="1:1" ht="12.6" x14ac:dyDescent="0.25">
      <c r="A17770"/>
    </row>
    <row r="17771" spans="1:1" ht="12.6" x14ac:dyDescent="0.25">
      <c r="A17771"/>
    </row>
    <row r="17772" spans="1:1" ht="12.6" x14ac:dyDescent="0.25">
      <c r="A17772"/>
    </row>
    <row r="17773" spans="1:1" ht="12.6" x14ac:dyDescent="0.25">
      <c r="A17773"/>
    </row>
    <row r="17774" spans="1:1" ht="12.6" x14ac:dyDescent="0.25">
      <c r="A17774"/>
    </row>
    <row r="17775" spans="1:1" ht="12.6" x14ac:dyDescent="0.25">
      <c r="A17775"/>
    </row>
    <row r="17776" spans="1:1" ht="12.6" x14ac:dyDescent="0.25">
      <c r="A17776"/>
    </row>
    <row r="17777" spans="1:1" ht="12.6" x14ac:dyDescent="0.25">
      <c r="A17777"/>
    </row>
    <row r="17778" spans="1:1" ht="12.6" x14ac:dyDescent="0.25">
      <c r="A17778"/>
    </row>
    <row r="17779" spans="1:1" ht="12.6" x14ac:dyDescent="0.25">
      <c r="A17779"/>
    </row>
    <row r="17780" spans="1:1" ht="12.6" x14ac:dyDescent="0.25">
      <c r="A17780"/>
    </row>
    <row r="17781" spans="1:1" ht="12.6" x14ac:dyDescent="0.25">
      <c r="A17781"/>
    </row>
    <row r="17782" spans="1:1" ht="12.6" x14ac:dyDescent="0.25">
      <c r="A17782"/>
    </row>
    <row r="17783" spans="1:1" ht="12.6" x14ac:dyDescent="0.25">
      <c r="A17783"/>
    </row>
    <row r="17784" spans="1:1" ht="12.6" x14ac:dyDescent="0.25">
      <c r="A17784"/>
    </row>
    <row r="17785" spans="1:1" ht="12.6" x14ac:dyDescent="0.25">
      <c r="A17785"/>
    </row>
    <row r="17786" spans="1:1" ht="12.6" x14ac:dyDescent="0.25">
      <c r="A17786"/>
    </row>
    <row r="17787" spans="1:1" ht="12.6" x14ac:dyDescent="0.25">
      <c r="A17787"/>
    </row>
    <row r="17788" spans="1:1" ht="12.6" x14ac:dyDescent="0.25">
      <c r="A17788"/>
    </row>
    <row r="17789" spans="1:1" ht="12.6" x14ac:dyDescent="0.25">
      <c r="A17789"/>
    </row>
    <row r="17790" spans="1:1" ht="12.6" x14ac:dyDescent="0.25">
      <c r="A17790"/>
    </row>
    <row r="17791" spans="1:1" ht="12.6" x14ac:dyDescent="0.25">
      <c r="A17791"/>
    </row>
    <row r="17792" spans="1:1" ht="12.6" x14ac:dyDescent="0.25">
      <c r="A17792"/>
    </row>
    <row r="17793" spans="1:1" ht="12.6" x14ac:dyDescent="0.25">
      <c r="A17793"/>
    </row>
    <row r="17794" spans="1:1" ht="12.6" x14ac:dyDescent="0.25">
      <c r="A17794"/>
    </row>
    <row r="17795" spans="1:1" ht="12.6" x14ac:dyDescent="0.25">
      <c r="A17795"/>
    </row>
    <row r="17796" spans="1:1" ht="12.6" x14ac:dyDescent="0.25">
      <c r="A17796"/>
    </row>
    <row r="17797" spans="1:1" ht="12.6" x14ac:dyDescent="0.25">
      <c r="A17797"/>
    </row>
    <row r="17798" spans="1:1" ht="12.6" x14ac:dyDescent="0.25">
      <c r="A17798"/>
    </row>
    <row r="17799" spans="1:1" ht="12.6" x14ac:dyDescent="0.25">
      <c r="A17799"/>
    </row>
    <row r="17800" spans="1:1" ht="12.6" x14ac:dyDescent="0.25">
      <c r="A17800"/>
    </row>
    <row r="17801" spans="1:1" ht="12.6" x14ac:dyDescent="0.25">
      <c r="A17801"/>
    </row>
    <row r="17802" spans="1:1" ht="12.6" x14ac:dyDescent="0.25">
      <c r="A17802"/>
    </row>
    <row r="17803" spans="1:1" ht="12.6" x14ac:dyDescent="0.25">
      <c r="A17803"/>
    </row>
    <row r="17804" spans="1:1" ht="12.6" x14ac:dyDescent="0.25">
      <c r="A17804"/>
    </row>
    <row r="17805" spans="1:1" ht="12.6" x14ac:dyDescent="0.25">
      <c r="A17805"/>
    </row>
    <row r="17806" spans="1:1" ht="12.6" x14ac:dyDescent="0.25">
      <c r="A17806"/>
    </row>
    <row r="17807" spans="1:1" ht="12.6" x14ac:dyDescent="0.25">
      <c r="A17807"/>
    </row>
    <row r="17808" spans="1:1" ht="12.6" x14ac:dyDescent="0.25">
      <c r="A17808"/>
    </row>
    <row r="17809" spans="1:1" ht="12.6" x14ac:dyDescent="0.25">
      <c r="A17809"/>
    </row>
    <row r="17810" spans="1:1" ht="12.6" x14ac:dyDescent="0.25">
      <c r="A17810"/>
    </row>
    <row r="17811" spans="1:1" ht="12.6" x14ac:dyDescent="0.25">
      <c r="A17811"/>
    </row>
    <row r="17812" spans="1:1" ht="12.6" x14ac:dyDescent="0.25">
      <c r="A17812"/>
    </row>
    <row r="17813" spans="1:1" ht="12.6" x14ac:dyDescent="0.25">
      <c r="A17813"/>
    </row>
    <row r="17814" spans="1:1" ht="12.6" x14ac:dyDescent="0.25">
      <c r="A17814"/>
    </row>
    <row r="17815" spans="1:1" ht="12.6" x14ac:dyDescent="0.25">
      <c r="A17815"/>
    </row>
    <row r="17816" spans="1:1" ht="12.6" x14ac:dyDescent="0.25">
      <c r="A17816"/>
    </row>
    <row r="17817" spans="1:1" ht="12.6" x14ac:dyDescent="0.25">
      <c r="A17817"/>
    </row>
    <row r="17818" spans="1:1" ht="12.6" x14ac:dyDescent="0.25">
      <c r="A17818"/>
    </row>
    <row r="17819" spans="1:1" ht="12.6" x14ac:dyDescent="0.25">
      <c r="A17819"/>
    </row>
    <row r="17820" spans="1:1" ht="12.6" x14ac:dyDescent="0.25">
      <c r="A17820"/>
    </row>
    <row r="17821" spans="1:1" ht="12.6" x14ac:dyDescent="0.25">
      <c r="A17821"/>
    </row>
    <row r="17822" spans="1:1" ht="12.6" x14ac:dyDescent="0.25">
      <c r="A17822"/>
    </row>
    <row r="17823" spans="1:1" ht="12.6" x14ac:dyDescent="0.25">
      <c r="A17823"/>
    </row>
    <row r="17824" spans="1:1" ht="12.6" x14ac:dyDescent="0.25">
      <c r="A17824"/>
    </row>
    <row r="17825" spans="1:1" ht="12.6" x14ac:dyDescent="0.25">
      <c r="A17825"/>
    </row>
    <row r="17826" spans="1:1" ht="12.6" x14ac:dyDescent="0.25">
      <c r="A17826"/>
    </row>
    <row r="17827" spans="1:1" ht="12.6" x14ac:dyDescent="0.25">
      <c r="A17827"/>
    </row>
    <row r="17828" spans="1:1" ht="12.6" x14ac:dyDescent="0.25">
      <c r="A17828"/>
    </row>
    <row r="17829" spans="1:1" ht="12.6" x14ac:dyDescent="0.25">
      <c r="A17829"/>
    </row>
    <row r="17830" spans="1:1" ht="12.6" x14ac:dyDescent="0.25">
      <c r="A17830"/>
    </row>
    <row r="17831" spans="1:1" ht="12.6" x14ac:dyDescent="0.25">
      <c r="A17831"/>
    </row>
    <row r="17832" spans="1:1" ht="12.6" x14ac:dyDescent="0.25">
      <c r="A17832"/>
    </row>
    <row r="17833" spans="1:1" ht="12.6" x14ac:dyDescent="0.25">
      <c r="A17833"/>
    </row>
    <row r="17834" spans="1:1" ht="12.6" x14ac:dyDescent="0.25">
      <c r="A17834"/>
    </row>
    <row r="17835" spans="1:1" ht="12.6" x14ac:dyDescent="0.25">
      <c r="A17835"/>
    </row>
    <row r="17836" spans="1:1" ht="12.6" x14ac:dyDescent="0.25">
      <c r="A17836"/>
    </row>
    <row r="17837" spans="1:1" ht="12.6" x14ac:dyDescent="0.25">
      <c r="A17837"/>
    </row>
    <row r="17838" spans="1:1" ht="12.6" x14ac:dyDescent="0.25">
      <c r="A17838"/>
    </row>
    <row r="17839" spans="1:1" ht="12.6" x14ac:dyDescent="0.25">
      <c r="A17839"/>
    </row>
    <row r="17840" spans="1:1" ht="12.6" x14ac:dyDescent="0.25">
      <c r="A17840"/>
    </row>
    <row r="17841" spans="1:1" ht="12.6" x14ac:dyDescent="0.25">
      <c r="A17841"/>
    </row>
    <row r="17842" spans="1:1" ht="12.6" x14ac:dyDescent="0.25">
      <c r="A17842"/>
    </row>
    <row r="17843" spans="1:1" ht="12.6" x14ac:dyDescent="0.25">
      <c r="A17843"/>
    </row>
    <row r="17844" spans="1:1" ht="12.6" x14ac:dyDescent="0.25">
      <c r="A17844"/>
    </row>
    <row r="17845" spans="1:1" ht="12.6" x14ac:dyDescent="0.25">
      <c r="A17845"/>
    </row>
    <row r="17846" spans="1:1" ht="12.6" x14ac:dyDescent="0.25">
      <c r="A17846"/>
    </row>
    <row r="17847" spans="1:1" ht="12.6" x14ac:dyDescent="0.25">
      <c r="A17847"/>
    </row>
    <row r="17848" spans="1:1" ht="12.6" x14ac:dyDescent="0.25">
      <c r="A17848"/>
    </row>
    <row r="17849" spans="1:1" ht="12.6" x14ac:dyDescent="0.25">
      <c r="A17849"/>
    </row>
    <row r="17850" spans="1:1" ht="12.6" x14ac:dyDescent="0.25">
      <c r="A17850"/>
    </row>
    <row r="17851" spans="1:1" ht="12.6" x14ac:dyDescent="0.25">
      <c r="A17851"/>
    </row>
    <row r="17852" spans="1:1" ht="12.6" x14ac:dyDescent="0.25">
      <c r="A17852"/>
    </row>
    <row r="17853" spans="1:1" ht="12.6" x14ac:dyDescent="0.25">
      <c r="A17853"/>
    </row>
    <row r="17854" spans="1:1" ht="12.6" x14ac:dyDescent="0.25">
      <c r="A17854"/>
    </row>
    <row r="17855" spans="1:1" ht="12.6" x14ac:dyDescent="0.25">
      <c r="A17855"/>
    </row>
    <row r="17856" spans="1:1" ht="12.6" x14ac:dyDescent="0.25">
      <c r="A17856"/>
    </row>
    <row r="17857" spans="1:1" ht="12.6" x14ac:dyDescent="0.25">
      <c r="A17857"/>
    </row>
    <row r="17858" spans="1:1" ht="12.6" x14ac:dyDescent="0.25">
      <c r="A17858"/>
    </row>
    <row r="17859" spans="1:1" ht="12.6" x14ac:dyDescent="0.25">
      <c r="A17859"/>
    </row>
    <row r="17860" spans="1:1" ht="12.6" x14ac:dyDescent="0.25">
      <c r="A17860"/>
    </row>
    <row r="17861" spans="1:1" ht="12.6" x14ac:dyDescent="0.25">
      <c r="A17861"/>
    </row>
    <row r="17862" spans="1:1" ht="12.6" x14ac:dyDescent="0.25">
      <c r="A17862"/>
    </row>
    <row r="17863" spans="1:1" ht="12.6" x14ac:dyDescent="0.25">
      <c r="A17863"/>
    </row>
    <row r="17864" spans="1:1" ht="12.6" x14ac:dyDescent="0.25">
      <c r="A17864"/>
    </row>
    <row r="17865" spans="1:1" ht="12.6" x14ac:dyDescent="0.25">
      <c r="A17865"/>
    </row>
    <row r="17866" spans="1:1" ht="12.6" x14ac:dyDescent="0.25">
      <c r="A17866"/>
    </row>
    <row r="17867" spans="1:1" ht="12.6" x14ac:dyDescent="0.25">
      <c r="A17867"/>
    </row>
    <row r="17868" spans="1:1" ht="12.6" x14ac:dyDescent="0.25">
      <c r="A17868"/>
    </row>
    <row r="17869" spans="1:1" ht="12.6" x14ac:dyDescent="0.25">
      <c r="A17869"/>
    </row>
    <row r="17870" spans="1:1" ht="12.6" x14ac:dyDescent="0.25">
      <c r="A17870"/>
    </row>
    <row r="17871" spans="1:1" ht="12.6" x14ac:dyDescent="0.25">
      <c r="A17871"/>
    </row>
    <row r="17872" spans="1:1" ht="12.6" x14ac:dyDescent="0.25">
      <c r="A17872"/>
    </row>
    <row r="17873" spans="1:1" ht="12.6" x14ac:dyDescent="0.25">
      <c r="A17873"/>
    </row>
    <row r="17874" spans="1:1" ht="12.6" x14ac:dyDescent="0.25">
      <c r="A17874"/>
    </row>
    <row r="17875" spans="1:1" ht="12.6" x14ac:dyDescent="0.25">
      <c r="A17875"/>
    </row>
    <row r="17876" spans="1:1" ht="12.6" x14ac:dyDescent="0.25">
      <c r="A17876"/>
    </row>
    <row r="17877" spans="1:1" ht="12.6" x14ac:dyDescent="0.25">
      <c r="A17877"/>
    </row>
    <row r="17878" spans="1:1" ht="12.6" x14ac:dyDescent="0.25">
      <c r="A17878"/>
    </row>
    <row r="17879" spans="1:1" ht="12.6" x14ac:dyDescent="0.25">
      <c r="A17879"/>
    </row>
    <row r="17880" spans="1:1" ht="12.6" x14ac:dyDescent="0.25">
      <c r="A17880"/>
    </row>
    <row r="17881" spans="1:1" ht="12.6" x14ac:dyDescent="0.25">
      <c r="A17881"/>
    </row>
    <row r="17882" spans="1:1" ht="12.6" x14ac:dyDescent="0.25">
      <c r="A17882"/>
    </row>
    <row r="17883" spans="1:1" ht="12.6" x14ac:dyDescent="0.25">
      <c r="A17883"/>
    </row>
    <row r="17884" spans="1:1" ht="12.6" x14ac:dyDescent="0.25">
      <c r="A17884"/>
    </row>
    <row r="17885" spans="1:1" ht="12.6" x14ac:dyDescent="0.25">
      <c r="A17885"/>
    </row>
    <row r="17886" spans="1:1" ht="12.6" x14ac:dyDescent="0.25">
      <c r="A17886"/>
    </row>
    <row r="17887" spans="1:1" ht="12.6" x14ac:dyDescent="0.25">
      <c r="A17887"/>
    </row>
    <row r="17888" spans="1:1" ht="12.6" x14ac:dyDescent="0.25">
      <c r="A17888"/>
    </row>
    <row r="17889" spans="1:1" ht="12.6" x14ac:dyDescent="0.25">
      <c r="A17889"/>
    </row>
    <row r="17890" spans="1:1" ht="12.6" x14ac:dyDescent="0.25">
      <c r="A17890"/>
    </row>
    <row r="17891" spans="1:1" ht="12.6" x14ac:dyDescent="0.25">
      <c r="A17891"/>
    </row>
    <row r="17892" spans="1:1" ht="12.6" x14ac:dyDescent="0.25">
      <c r="A17892"/>
    </row>
    <row r="17893" spans="1:1" ht="12.6" x14ac:dyDescent="0.25">
      <c r="A17893"/>
    </row>
    <row r="17894" spans="1:1" ht="12.6" x14ac:dyDescent="0.25">
      <c r="A17894"/>
    </row>
    <row r="17895" spans="1:1" ht="12.6" x14ac:dyDescent="0.25">
      <c r="A17895"/>
    </row>
    <row r="17896" spans="1:1" ht="12.6" x14ac:dyDescent="0.25">
      <c r="A17896"/>
    </row>
    <row r="17897" spans="1:1" ht="12.6" x14ac:dyDescent="0.25">
      <c r="A17897"/>
    </row>
    <row r="17898" spans="1:1" ht="12.6" x14ac:dyDescent="0.25">
      <c r="A17898"/>
    </row>
    <row r="17899" spans="1:1" ht="12.6" x14ac:dyDescent="0.25">
      <c r="A17899"/>
    </row>
    <row r="17900" spans="1:1" ht="12.6" x14ac:dyDescent="0.25">
      <c r="A17900"/>
    </row>
    <row r="17901" spans="1:1" ht="12.6" x14ac:dyDescent="0.25">
      <c r="A17901"/>
    </row>
    <row r="17902" spans="1:1" ht="12.6" x14ac:dyDescent="0.25">
      <c r="A17902"/>
    </row>
    <row r="17903" spans="1:1" ht="12.6" x14ac:dyDescent="0.25">
      <c r="A17903"/>
    </row>
    <row r="17904" spans="1:1" ht="12.6" x14ac:dyDescent="0.25">
      <c r="A17904"/>
    </row>
    <row r="17905" spans="1:1" ht="12.6" x14ac:dyDescent="0.25">
      <c r="A17905"/>
    </row>
    <row r="17906" spans="1:1" ht="12.6" x14ac:dyDescent="0.25">
      <c r="A17906"/>
    </row>
    <row r="17907" spans="1:1" ht="12.6" x14ac:dyDescent="0.25">
      <c r="A17907"/>
    </row>
    <row r="17908" spans="1:1" ht="12.6" x14ac:dyDescent="0.25">
      <c r="A17908"/>
    </row>
    <row r="17909" spans="1:1" ht="12.6" x14ac:dyDescent="0.25">
      <c r="A17909"/>
    </row>
    <row r="17910" spans="1:1" ht="12.6" x14ac:dyDescent="0.25">
      <c r="A17910"/>
    </row>
    <row r="17911" spans="1:1" ht="12.6" x14ac:dyDescent="0.25">
      <c r="A17911"/>
    </row>
    <row r="17912" spans="1:1" ht="12.6" x14ac:dyDescent="0.25">
      <c r="A17912"/>
    </row>
    <row r="17913" spans="1:1" ht="12.6" x14ac:dyDescent="0.25">
      <c r="A17913"/>
    </row>
    <row r="17914" spans="1:1" ht="12.6" x14ac:dyDescent="0.25">
      <c r="A17914"/>
    </row>
    <row r="17915" spans="1:1" ht="12.6" x14ac:dyDescent="0.25">
      <c r="A17915"/>
    </row>
    <row r="17916" spans="1:1" ht="12.6" x14ac:dyDescent="0.25">
      <c r="A17916"/>
    </row>
    <row r="17917" spans="1:1" ht="12.6" x14ac:dyDescent="0.25">
      <c r="A17917"/>
    </row>
    <row r="17918" spans="1:1" ht="12.6" x14ac:dyDescent="0.25">
      <c r="A17918"/>
    </row>
    <row r="17919" spans="1:1" ht="12.6" x14ac:dyDescent="0.25">
      <c r="A17919"/>
    </row>
    <row r="17920" spans="1:1" ht="12.6" x14ac:dyDescent="0.25">
      <c r="A17920"/>
    </row>
    <row r="17921" spans="1:1" ht="12.6" x14ac:dyDescent="0.25">
      <c r="A17921"/>
    </row>
    <row r="17922" spans="1:1" ht="12.6" x14ac:dyDescent="0.25">
      <c r="A17922"/>
    </row>
    <row r="17923" spans="1:1" ht="12.6" x14ac:dyDescent="0.25">
      <c r="A17923"/>
    </row>
    <row r="17924" spans="1:1" ht="12.6" x14ac:dyDescent="0.25">
      <c r="A17924"/>
    </row>
    <row r="17925" spans="1:1" ht="12.6" x14ac:dyDescent="0.25">
      <c r="A17925"/>
    </row>
    <row r="17926" spans="1:1" ht="12.6" x14ac:dyDescent="0.25">
      <c r="A17926"/>
    </row>
    <row r="17927" spans="1:1" ht="12.6" x14ac:dyDescent="0.25">
      <c r="A17927"/>
    </row>
    <row r="17928" spans="1:1" ht="12.6" x14ac:dyDescent="0.25">
      <c r="A17928"/>
    </row>
    <row r="17929" spans="1:1" ht="12.6" x14ac:dyDescent="0.25">
      <c r="A17929"/>
    </row>
    <row r="17930" spans="1:1" ht="12.6" x14ac:dyDescent="0.25">
      <c r="A17930"/>
    </row>
    <row r="17931" spans="1:1" ht="12.6" x14ac:dyDescent="0.25">
      <c r="A17931"/>
    </row>
    <row r="17932" spans="1:1" ht="12.6" x14ac:dyDescent="0.25">
      <c r="A17932"/>
    </row>
    <row r="17933" spans="1:1" ht="12.6" x14ac:dyDescent="0.25">
      <c r="A17933"/>
    </row>
    <row r="17934" spans="1:1" ht="12.6" x14ac:dyDescent="0.25">
      <c r="A17934"/>
    </row>
    <row r="17935" spans="1:1" ht="12.6" x14ac:dyDescent="0.25">
      <c r="A17935"/>
    </row>
    <row r="17936" spans="1:1" ht="12.6" x14ac:dyDescent="0.25">
      <c r="A17936"/>
    </row>
    <row r="17937" spans="1:1" ht="12.6" x14ac:dyDescent="0.25">
      <c r="A17937"/>
    </row>
    <row r="17938" spans="1:1" ht="12.6" x14ac:dyDescent="0.25">
      <c r="A17938"/>
    </row>
    <row r="17939" spans="1:1" ht="12.6" x14ac:dyDescent="0.25">
      <c r="A17939"/>
    </row>
    <row r="17940" spans="1:1" ht="12.6" x14ac:dyDescent="0.25">
      <c r="A17940"/>
    </row>
    <row r="17941" spans="1:1" ht="12.6" x14ac:dyDescent="0.25">
      <c r="A17941"/>
    </row>
    <row r="17942" spans="1:1" ht="12.6" x14ac:dyDescent="0.25">
      <c r="A17942"/>
    </row>
    <row r="17943" spans="1:1" ht="12.6" x14ac:dyDescent="0.25">
      <c r="A17943"/>
    </row>
    <row r="17944" spans="1:1" ht="12.6" x14ac:dyDescent="0.25">
      <c r="A17944"/>
    </row>
    <row r="17945" spans="1:1" ht="12.6" x14ac:dyDescent="0.25">
      <c r="A17945"/>
    </row>
    <row r="17946" spans="1:1" ht="12.6" x14ac:dyDescent="0.25">
      <c r="A17946"/>
    </row>
    <row r="17947" spans="1:1" ht="12.6" x14ac:dyDescent="0.25">
      <c r="A17947"/>
    </row>
    <row r="17948" spans="1:1" ht="12.6" x14ac:dyDescent="0.25">
      <c r="A17948"/>
    </row>
    <row r="17949" spans="1:1" ht="12.6" x14ac:dyDescent="0.25">
      <c r="A17949"/>
    </row>
    <row r="17950" spans="1:1" ht="12.6" x14ac:dyDescent="0.25">
      <c r="A17950"/>
    </row>
    <row r="17951" spans="1:1" ht="12.6" x14ac:dyDescent="0.25">
      <c r="A17951"/>
    </row>
    <row r="17952" spans="1:1" ht="12.6" x14ac:dyDescent="0.25">
      <c r="A17952"/>
    </row>
    <row r="17953" spans="1:1" ht="12.6" x14ac:dyDescent="0.25">
      <c r="A17953"/>
    </row>
    <row r="17954" spans="1:1" ht="12.6" x14ac:dyDescent="0.25">
      <c r="A17954"/>
    </row>
    <row r="17955" spans="1:1" ht="12.6" x14ac:dyDescent="0.25">
      <c r="A17955"/>
    </row>
    <row r="17956" spans="1:1" ht="12.6" x14ac:dyDescent="0.25">
      <c r="A17956"/>
    </row>
    <row r="17957" spans="1:1" ht="12.6" x14ac:dyDescent="0.25">
      <c r="A17957"/>
    </row>
    <row r="17958" spans="1:1" ht="12.6" x14ac:dyDescent="0.25">
      <c r="A17958"/>
    </row>
    <row r="17959" spans="1:1" ht="12.6" x14ac:dyDescent="0.25">
      <c r="A17959"/>
    </row>
    <row r="17960" spans="1:1" ht="12.6" x14ac:dyDescent="0.25">
      <c r="A17960"/>
    </row>
    <row r="17961" spans="1:1" ht="12.6" x14ac:dyDescent="0.25">
      <c r="A17961"/>
    </row>
    <row r="17962" spans="1:1" ht="12.6" x14ac:dyDescent="0.25">
      <c r="A17962"/>
    </row>
    <row r="17963" spans="1:1" ht="12.6" x14ac:dyDescent="0.25">
      <c r="A17963"/>
    </row>
    <row r="17964" spans="1:1" ht="12.6" x14ac:dyDescent="0.25">
      <c r="A17964"/>
    </row>
    <row r="17965" spans="1:1" ht="12.6" x14ac:dyDescent="0.25">
      <c r="A17965"/>
    </row>
    <row r="17966" spans="1:1" ht="12.6" x14ac:dyDescent="0.25">
      <c r="A17966"/>
    </row>
    <row r="17967" spans="1:1" ht="12.6" x14ac:dyDescent="0.25">
      <c r="A17967"/>
    </row>
    <row r="17968" spans="1:1" ht="12.6" x14ac:dyDescent="0.25">
      <c r="A17968"/>
    </row>
    <row r="17969" spans="1:1" ht="12.6" x14ac:dyDescent="0.25">
      <c r="A17969"/>
    </row>
    <row r="17970" spans="1:1" ht="12.6" x14ac:dyDescent="0.25">
      <c r="A17970"/>
    </row>
    <row r="17971" spans="1:1" ht="12.6" x14ac:dyDescent="0.25">
      <c r="A17971"/>
    </row>
    <row r="17972" spans="1:1" ht="12.6" x14ac:dyDescent="0.25">
      <c r="A17972"/>
    </row>
    <row r="17973" spans="1:1" ht="12.6" x14ac:dyDescent="0.25">
      <c r="A17973"/>
    </row>
    <row r="17974" spans="1:1" ht="12.6" x14ac:dyDescent="0.25">
      <c r="A17974"/>
    </row>
    <row r="17975" spans="1:1" ht="12.6" x14ac:dyDescent="0.25">
      <c r="A17975"/>
    </row>
    <row r="17976" spans="1:1" ht="12.6" x14ac:dyDescent="0.25">
      <c r="A17976"/>
    </row>
    <row r="17977" spans="1:1" ht="12.6" x14ac:dyDescent="0.25">
      <c r="A17977"/>
    </row>
    <row r="17978" spans="1:1" ht="12.6" x14ac:dyDescent="0.25">
      <c r="A17978"/>
    </row>
    <row r="17979" spans="1:1" ht="12.6" x14ac:dyDescent="0.25">
      <c r="A17979"/>
    </row>
    <row r="17980" spans="1:1" ht="12.6" x14ac:dyDescent="0.25">
      <c r="A17980"/>
    </row>
    <row r="17981" spans="1:1" ht="12.6" x14ac:dyDescent="0.25">
      <c r="A17981"/>
    </row>
    <row r="17982" spans="1:1" ht="12.6" x14ac:dyDescent="0.25">
      <c r="A17982"/>
    </row>
    <row r="17983" spans="1:1" ht="12.6" x14ac:dyDescent="0.25">
      <c r="A17983"/>
    </row>
    <row r="17984" spans="1:1" ht="12.6" x14ac:dyDescent="0.25">
      <c r="A17984"/>
    </row>
    <row r="17985" spans="1:1" ht="12.6" x14ac:dyDescent="0.25">
      <c r="A17985"/>
    </row>
    <row r="17986" spans="1:1" ht="12.6" x14ac:dyDescent="0.25">
      <c r="A17986"/>
    </row>
    <row r="17987" spans="1:1" ht="12.6" x14ac:dyDescent="0.25">
      <c r="A17987"/>
    </row>
    <row r="17988" spans="1:1" ht="12.6" x14ac:dyDescent="0.25">
      <c r="A17988"/>
    </row>
    <row r="17989" spans="1:1" ht="12.6" x14ac:dyDescent="0.25">
      <c r="A17989"/>
    </row>
    <row r="17990" spans="1:1" ht="12.6" x14ac:dyDescent="0.25">
      <c r="A17990"/>
    </row>
    <row r="17991" spans="1:1" ht="12.6" x14ac:dyDescent="0.25">
      <c r="A17991"/>
    </row>
    <row r="17992" spans="1:1" ht="12.6" x14ac:dyDescent="0.25">
      <c r="A17992"/>
    </row>
    <row r="17993" spans="1:1" ht="12.6" x14ac:dyDescent="0.25">
      <c r="A17993"/>
    </row>
    <row r="17994" spans="1:1" ht="12.6" x14ac:dyDescent="0.25">
      <c r="A17994"/>
    </row>
    <row r="17995" spans="1:1" ht="12.6" x14ac:dyDescent="0.25">
      <c r="A17995"/>
    </row>
    <row r="17996" spans="1:1" ht="12.6" x14ac:dyDescent="0.25">
      <c r="A17996"/>
    </row>
    <row r="17997" spans="1:1" ht="12.6" x14ac:dyDescent="0.25">
      <c r="A17997"/>
    </row>
    <row r="17998" spans="1:1" ht="12.6" x14ac:dyDescent="0.25">
      <c r="A17998"/>
    </row>
    <row r="17999" spans="1:1" ht="12.6" x14ac:dyDescent="0.25">
      <c r="A17999"/>
    </row>
    <row r="18000" spans="1:1" ht="12.6" x14ac:dyDescent="0.25">
      <c r="A18000"/>
    </row>
    <row r="18001" spans="1:1" ht="12.6" x14ac:dyDescent="0.25">
      <c r="A18001"/>
    </row>
    <row r="18002" spans="1:1" ht="12.6" x14ac:dyDescent="0.25">
      <c r="A18002"/>
    </row>
    <row r="18003" spans="1:1" ht="12.6" x14ac:dyDescent="0.25">
      <c r="A18003"/>
    </row>
    <row r="18004" spans="1:1" ht="12.6" x14ac:dyDescent="0.25">
      <c r="A18004"/>
    </row>
    <row r="18005" spans="1:1" ht="12.6" x14ac:dyDescent="0.25">
      <c r="A18005"/>
    </row>
    <row r="18006" spans="1:1" ht="12.6" x14ac:dyDescent="0.25">
      <c r="A18006"/>
    </row>
    <row r="18007" spans="1:1" ht="12.6" x14ac:dyDescent="0.25">
      <c r="A18007"/>
    </row>
    <row r="18008" spans="1:1" ht="12.6" x14ac:dyDescent="0.25">
      <c r="A18008"/>
    </row>
    <row r="18009" spans="1:1" ht="12.6" x14ac:dyDescent="0.25">
      <c r="A18009"/>
    </row>
    <row r="18010" spans="1:1" ht="12.6" x14ac:dyDescent="0.25">
      <c r="A18010"/>
    </row>
    <row r="18011" spans="1:1" ht="12.6" x14ac:dyDescent="0.25">
      <c r="A18011"/>
    </row>
    <row r="18012" spans="1:1" ht="12.6" x14ac:dyDescent="0.25">
      <c r="A18012"/>
    </row>
    <row r="18013" spans="1:1" ht="12.6" x14ac:dyDescent="0.25">
      <c r="A18013"/>
    </row>
    <row r="18014" spans="1:1" ht="12.6" x14ac:dyDescent="0.25">
      <c r="A18014"/>
    </row>
    <row r="18015" spans="1:1" ht="12.6" x14ac:dyDescent="0.25">
      <c r="A18015"/>
    </row>
    <row r="18016" spans="1:1" ht="12.6" x14ac:dyDescent="0.25">
      <c r="A18016"/>
    </row>
    <row r="18017" spans="1:1" ht="12.6" x14ac:dyDescent="0.25">
      <c r="A18017"/>
    </row>
    <row r="18018" spans="1:1" ht="12.6" x14ac:dyDescent="0.25">
      <c r="A18018"/>
    </row>
    <row r="18019" spans="1:1" ht="12.6" x14ac:dyDescent="0.25">
      <c r="A18019"/>
    </row>
    <row r="18020" spans="1:1" ht="12.6" x14ac:dyDescent="0.25">
      <c r="A18020"/>
    </row>
    <row r="18021" spans="1:1" ht="12.6" x14ac:dyDescent="0.25">
      <c r="A18021"/>
    </row>
    <row r="18022" spans="1:1" ht="12.6" x14ac:dyDescent="0.25">
      <c r="A18022"/>
    </row>
    <row r="18023" spans="1:1" ht="12.6" x14ac:dyDescent="0.25">
      <c r="A18023"/>
    </row>
    <row r="18024" spans="1:1" ht="12.6" x14ac:dyDescent="0.25">
      <c r="A18024"/>
    </row>
    <row r="18025" spans="1:1" ht="12.6" x14ac:dyDescent="0.25">
      <c r="A18025"/>
    </row>
    <row r="18026" spans="1:1" ht="12.6" x14ac:dyDescent="0.25">
      <c r="A18026"/>
    </row>
    <row r="18027" spans="1:1" ht="12.6" x14ac:dyDescent="0.25">
      <c r="A18027"/>
    </row>
    <row r="18028" spans="1:1" ht="12.6" x14ac:dyDescent="0.25">
      <c r="A18028"/>
    </row>
    <row r="18029" spans="1:1" ht="12.6" x14ac:dyDescent="0.25">
      <c r="A18029"/>
    </row>
    <row r="18030" spans="1:1" ht="12.6" x14ac:dyDescent="0.25">
      <c r="A18030"/>
    </row>
    <row r="18031" spans="1:1" ht="12.6" x14ac:dyDescent="0.25">
      <c r="A18031"/>
    </row>
    <row r="18032" spans="1:1" ht="12.6" x14ac:dyDescent="0.25">
      <c r="A18032"/>
    </row>
    <row r="18033" spans="1:1" ht="12.6" x14ac:dyDescent="0.25">
      <c r="A18033"/>
    </row>
    <row r="18034" spans="1:1" ht="12.6" x14ac:dyDescent="0.25">
      <c r="A18034"/>
    </row>
    <row r="18035" spans="1:1" ht="12.6" x14ac:dyDescent="0.25">
      <c r="A18035"/>
    </row>
    <row r="18036" spans="1:1" ht="12.6" x14ac:dyDescent="0.25">
      <c r="A18036"/>
    </row>
    <row r="18037" spans="1:1" ht="12.6" x14ac:dyDescent="0.25">
      <c r="A18037"/>
    </row>
    <row r="18038" spans="1:1" ht="12.6" x14ac:dyDescent="0.25">
      <c r="A18038"/>
    </row>
    <row r="18039" spans="1:1" ht="12.6" x14ac:dyDescent="0.25">
      <c r="A18039"/>
    </row>
    <row r="18040" spans="1:1" ht="12.6" x14ac:dyDescent="0.25">
      <c r="A18040"/>
    </row>
    <row r="18041" spans="1:1" ht="12.6" x14ac:dyDescent="0.25">
      <c r="A18041"/>
    </row>
    <row r="18042" spans="1:1" ht="12.6" x14ac:dyDescent="0.25">
      <c r="A18042"/>
    </row>
    <row r="18043" spans="1:1" ht="12.6" x14ac:dyDescent="0.25">
      <c r="A18043"/>
    </row>
    <row r="18044" spans="1:1" ht="12.6" x14ac:dyDescent="0.25">
      <c r="A18044"/>
    </row>
    <row r="18045" spans="1:1" ht="12.6" x14ac:dyDescent="0.25">
      <c r="A18045"/>
    </row>
    <row r="18046" spans="1:1" ht="12.6" x14ac:dyDescent="0.25">
      <c r="A18046"/>
    </row>
    <row r="18047" spans="1:1" ht="12.6" x14ac:dyDescent="0.25">
      <c r="A18047"/>
    </row>
    <row r="18048" spans="1:1" ht="12.6" x14ac:dyDescent="0.25">
      <c r="A18048"/>
    </row>
    <row r="18049" spans="1:1" ht="12.6" x14ac:dyDescent="0.25">
      <c r="A18049"/>
    </row>
    <row r="18050" spans="1:1" ht="12.6" x14ac:dyDescent="0.25">
      <c r="A18050"/>
    </row>
    <row r="18051" spans="1:1" ht="12.6" x14ac:dyDescent="0.25">
      <c r="A18051"/>
    </row>
    <row r="18052" spans="1:1" ht="12.6" x14ac:dyDescent="0.25">
      <c r="A18052"/>
    </row>
    <row r="18053" spans="1:1" ht="12.6" x14ac:dyDescent="0.25">
      <c r="A18053"/>
    </row>
    <row r="18054" spans="1:1" ht="12.6" x14ac:dyDescent="0.25">
      <c r="A18054"/>
    </row>
    <row r="18055" spans="1:1" ht="12.6" x14ac:dyDescent="0.25">
      <c r="A18055"/>
    </row>
    <row r="18056" spans="1:1" ht="12.6" x14ac:dyDescent="0.25">
      <c r="A18056"/>
    </row>
    <row r="18057" spans="1:1" ht="12.6" x14ac:dyDescent="0.25">
      <c r="A18057"/>
    </row>
    <row r="18058" spans="1:1" ht="12.6" x14ac:dyDescent="0.25">
      <c r="A18058"/>
    </row>
    <row r="18059" spans="1:1" ht="12.6" x14ac:dyDescent="0.25">
      <c r="A18059"/>
    </row>
    <row r="18060" spans="1:1" ht="12.6" x14ac:dyDescent="0.25">
      <c r="A18060"/>
    </row>
    <row r="18061" spans="1:1" ht="12.6" x14ac:dyDescent="0.25">
      <c r="A18061"/>
    </row>
    <row r="18062" spans="1:1" ht="12.6" x14ac:dyDescent="0.25">
      <c r="A18062"/>
    </row>
    <row r="18063" spans="1:1" ht="12.6" x14ac:dyDescent="0.25">
      <c r="A18063"/>
    </row>
    <row r="18064" spans="1:1" ht="12.6" x14ac:dyDescent="0.25">
      <c r="A18064"/>
    </row>
    <row r="18065" spans="1:1" ht="12.6" x14ac:dyDescent="0.25">
      <c r="A18065"/>
    </row>
    <row r="18066" spans="1:1" ht="12.6" x14ac:dyDescent="0.25">
      <c r="A18066"/>
    </row>
    <row r="18067" spans="1:1" ht="12.6" x14ac:dyDescent="0.25">
      <c r="A18067"/>
    </row>
    <row r="18068" spans="1:1" ht="12.6" x14ac:dyDescent="0.25">
      <c r="A18068"/>
    </row>
    <row r="18069" spans="1:1" ht="12.6" x14ac:dyDescent="0.25">
      <c r="A18069"/>
    </row>
    <row r="18070" spans="1:1" ht="12.6" x14ac:dyDescent="0.25">
      <c r="A18070"/>
    </row>
    <row r="18071" spans="1:1" ht="12.6" x14ac:dyDescent="0.25">
      <c r="A18071"/>
    </row>
    <row r="18072" spans="1:1" ht="12.6" x14ac:dyDescent="0.25">
      <c r="A18072"/>
    </row>
    <row r="18073" spans="1:1" ht="12.6" x14ac:dyDescent="0.25">
      <c r="A18073"/>
    </row>
    <row r="18074" spans="1:1" ht="12.6" x14ac:dyDescent="0.25">
      <c r="A18074"/>
    </row>
    <row r="18075" spans="1:1" ht="12.6" x14ac:dyDescent="0.25">
      <c r="A18075"/>
    </row>
    <row r="18076" spans="1:1" ht="12.6" x14ac:dyDescent="0.25">
      <c r="A18076"/>
    </row>
    <row r="18077" spans="1:1" ht="12.6" x14ac:dyDescent="0.25">
      <c r="A18077"/>
    </row>
    <row r="18078" spans="1:1" ht="12.6" x14ac:dyDescent="0.25">
      <c r="A18078"/>
    </row>
    <row r="18079" spans="1:1" ht="12.6" x14ac:dyDescent="0.25">
      <c r="A18079"/>
    </row>
    <row r="18080" spans="1:1" ht="12.6" x14ac:dyDescent="0.25">
      <c r="A18080"/>
    </row>
    <row r="18081" spans="1:1" ht="12.6" x14ac:dyDescent="0.25">
      <c r="A18081"/>
    </row>
    <row r="18082" spans="1:1" ht="12.6" x14ac:dyDescent="0.25">
      <c r="A18082"/>
    </row>
    <row r="18083" spans="1:1" ht="12.6" x14ac:dyDescent="0.25">
      <c r="A18083"/>
    </row>
    <row r="18084" spans="1:1" ht="12.6" x14ac:dyDescent="0.25">
      <c r="A18084"/>
    </row>
    <row r="18085" spans="1:1" ht="12.6" x14ac:dyDescent="0.25">
      <c r="A18085"/>
    </row>
    <row r="18086" spans="1:1" ht="12.6" x14ac:dyDescent="0.25">
      <c r="A18086"/>
    </row>
    <row r="18087" spans="1:1" ht="12.6" x14ac:dyDescent="0.25">
      <c r="A18087"/>
    </row>
    <row r="18088" spans="1:1" ht="12.6" x14ac:dyDescent="0.25">
      <c r="A18088"/>
    </row>
    <row r="18089" spans="1:1" ht="12.6" x14ac:dyDescent="0.25">
      <c r="A18089"/>
    </row>
    <row r="18090" spans="1:1" ht="12.6" x14ac:dyDescent="0.25">
      <c r="A18090"/>
    </row>
    <row r="18091" spans="1:1" ht="12.6" x14ac:dyDescent="0.25">
      <c r="A18091"/>
    </row>
    <row r="18092" spans="1:1" ht="12.6" x14ac:dyDescent="0.25">
      <c r="A18092"/>
    </row>
    <row r="18093" spans="1:1" ht="12.6" x14ac:dyDescent="0.25">
      <c r="A18093"/>
    </row>
    <row r="18094" spans="1:1" ht="12.6" x14ac:dyDescent="0.25">
      <c r="A18094"/>
    </row>
    <row r="18095" spans="1:1" ht="12.6" x14ac:dyDescent="0.25">
      <c r="A18095"/>
    </row>
    <row r="18096" spans="1:1" ht="12.6" x14ac:dyDescent="0.25">
      <c r="A18096"/>
    </row>
    <row r="18097" spans="1:1" ht="12.6" x14ac:dyDescent="0.25">
      <c r="A18097"/>
    </row>
    <row r="18098" spans="1:1" ht="12.6" x14ac:dyDescent="0.25">
      <c r="A18098"/>
    </row>
    <row r="18099" spans="1:1" ht="12.6" x14ac:dyDescent="0.25">
      <c r="A18099"/>
    </row>
    <row r="18100" spans="1:1" ht="12.6" x14ac:dyDescent="0.25">
      <c r="A18100"/>
    </row>
    <row r="18101" spans="1:1" ht="12.6" x14ac:dyDescent="0.25">
      <c r="A18101"/>
    </row>
    <row r="18102" spans="1:1" ht="12.6" x14ac:dyDescent="0.25">
      <c r="A18102"/>
    </row>
    <row r="18103" spans="1:1" ht="12.6" x14ac:dyDescent="0.25">
      <c r="A18103"/>
    </row>
    <row r="18104" spans="1:1" ht="12.6" x14ac:dyDescent="0.25">
      <c r="A18104"/>
    </row>
    <row r="18105" spans="1:1" ht="12.6" x14ac:dyDescent="0.25">
      <c r="A18105"/>
    </row>
    <row r="18106" spans="1:1" ht="12.6" x14ac:dyDescent="0.25">
      <c r="A18106"/>
    </row>
    <row r="18107" spans="1:1" ht="12.6" x14ac:dyDescent="0.25">
      <c r="A18107"/>
    </row>
    <row r="18108" spans="1:1" ht="12.6" x14ac:dyDescent="0.25">
      <c r="A18108"/>
    </row>
    <row r="18109" spans="1:1" ht="12.6" x14ac:dyDescent="0.25">
      <c r="A18109"/>
    </row>
    <row r="18110" spans="1:1" ht="12.6" x14ac:dyDescent="0.25">
      <c r="A18110"/>
    </row>
    <row r="18111" spans="1:1" ht="12.6" x14ac:dyDescent="0.25">
      <c r="A18111"/>
    </row>
    <row r="18112" spans="1:1" ht="12.6" x14ac:dyDescent="0.25">
      <c r="A18112"/>
    </row>
    <row r="18113" spans="1:1" ht="12.6" x14ac:dyDescent="0.25">
      <c r="A18113"/>
    </row>
    <row r="18114" spans="1:1" ht="12.6" x14ac:dyDescent="0.25">
      <c r="A18114"/>
    </row>
    <row r="18115" spans="1:1" ht="12.6" x14ac:dyDescent="0.25">
      <c r="A18115"/>
    </row>
    <row r="18116" spans="1:1" ht="12.6" x14ac:dyDescent="0.25">
      <c r="A18116"/>
    </row>
    <row r="18117" spans="1:1" ht="12.6" x14ac:dyDescent="0.25">
      <c r="A18117"/>
    </row>
    <row r="18118" spans="1:1" ht="12.6" x14ac:dyDescent="0.25">
      <c r="A18118"/>
    </row>
    <row r="18119" spans="1:1" ht="12.6" x14ac:dyDescent="0.25">
      <c r="A18119"/>
    </row>
    <row r="18120" spans="1:1" ht="12.6" x14ac:dyDescent="0.25">
      <c r="A18120"/>
    </row>
    <row r="18121" spans="1:1" ht="12.6" x14ac:dyDescent="0.25">
      <c r="A18121"/>
    </row>
    <row r="18122" spans="1:1" ht="12.6" x14ac:dyDescent="0.25">
      <c r="A18122"/>
    </row>
    <row r="18123" spans="1:1" ht="12.6" x14ac:dyDescent="0.25">
      <c r="A18123"/>
    </row>
    <row r="18124" spans="1:1" ht="12.6" x14ac:dyDescent="0.25">
      <c r="A18124"/>
    </row>
    <row r="18125" spans="1:1" ht="12.6" x14ac:dyDescent="0.25">
      <c r="A18125"/>
    </row>
    <row r="18126" spans="1:1" ht="12.6" x14ac:dyDescent="0.25">
      <c r="A18126"/>
    </row>
    <row r="18127" spans="1:1" ht="12.6" x14ac:dyDescent="0.25">
      <c r="A18127"/>
    </row>
    <row r="18128" spans="1:1" ht="12.6" x14ac:dyDescent="0.25">
      <c r="A18128"/>
    </row>
    <row r="18129" spans="1:1" ht="12.6" x14ac:dyDescent="0.25">
      <c r="A18129"/>
    </row>
    <row r="18130" spans="1:1" ht="12.6" x14ac:dyDescent="0.25">
      <c r="A18130"/>
    </row>
    <row r="18131" spans="1:1" ht="12.6" x14ac:dyDescent="0.25">
      <c r="A18131"/>
    </row>
    <row r="18132" spans="1:1" ht="12.6" x14ac:dyDescent="0.25">
      <c r="A18132"/>
    </row>
    <row r="18133" spans="1:1" ht="12.6" x14ac:dyDescent="0.25">
      <c r="A18133"/>
    </row>
    <row r="18134" spans="1:1" ht="12.6" x14ac:dyDescent="0.25">
      <c r="A18134"/>
    </row>
    <row r="18135" spans="1:1" ht="12.6" x14ac:dyDescent="0.25">
      <c r="A18135"/>
    </row>
    <row r="18136" spans="1:1" ht="12.6" x14ac:dyDescent="0.25">
      <c r="A18136"/>
    </row>
    <row r="18137" spans="1:1" ht="12.6" x14ac:dyDescent="0.25">
      <c r="A18137"/>
    </row>
    <row r="18138" spans="1:1" ht="12.6" x14ac:dyDescent="0.25">
      <c r="A18138"/>
    </row>
    <row r="18139" spans="1:1" ht="12.6" x14ac:dyDescent="0.25">
      <c r="A18139"/>
    </row>
    <row r="18140" spans="1:1" ht="12.6" x14ac:dyDescent="0.25">
      <c r="A18140"/>
    </row>
    <row r="18141" spans="1:1" ht="12.6" x14ac:dyDescent="0.25">
      <c r="A18141"/>
    </row>
    <row r="18142" spans="1:1" ht="12.6" x14ac:dyDescent="0.25">
      <c r="A18142"/>
    </row>
    <row r="18143" spans="1:1" ht="12.6" x14ac:dyDescent="0.25">
      <c r="A18143"/>
    </row>
    <row r="18144" spans="1:1" ht="12.6" x14ac:dyDescent="0.25">
      <c r="A18144"/>
    </row>
    <row r="18145" spans="1:1" ht="12.6" x14ac:dyDescent="0.25">
      <c r="A18145"/>
    </row>
    <row r="18146" spans="1:1" ht="12.6" x14ac:dyDescent="0.25">
      <c r="A18146"/>
    </row>
    <row r="18147" spans="1:1" ht="12.6" x14ac:dyDescent="0.25">
      <c r="A18147"/>
    </row>
    <row r="18148" spans="1:1" ht="12.6" x14ac:dyDescent="0.25">
      <c r="A18148"/>
    </row>
    <row r="18149" spans="1:1" ht="12.6" x14ac:dyDescent="0.25">
      <c r="A18149"/>
    </row>
    <row r="18150" spans="1:1" ht="12.6" x14ac:dyDescent="0.25">
      <c r="A18150"/>
    </row>
    <row r="18151" spans="1:1" ht="12.6" x14ac:dyDescent="0.25">
      <c r="A18151"/>
    </row>
    <row r="18152" spans="1:1" ht="12.6" x14ac:dyDescent="0.25">
      <c r="A18152"/>
    </row>
    <row r="18153" spans="1:1" ht="12.6" x14ac:dyDescent="0.25">
      <c r="A18153"/>
    </row>
    <row r="18154" spans="1:1" ht="12.6" x14ac:dyDescent="0.25">
      <c r="A18154"/>
    </row>
    <row r="18155" spans="1:1" ht="12.6" x14ac:dyDescent="0.25">
      <c r="A18155"/>
    </row>
    <row r="18156" spans="1:1" ht="12.6" x14ac:dyDescent="0.25">
      <c r="A18156"/>
    </row>
    <row r="18157" spans="1:1" ht="12.6" x14ac:dyDescent="0.25">
      <c r="A18157"/>
    </row>
    <row r="18158" spans="1:1" ht="12.6" x14ac:dyDescent="0.25">
      <c r="A18158"/>
    </row>
    <row r="18159" spans="1:1" ht="12.6" x14ac:dyDescent="0.25">
      <c r="A18159"/>
    </row>
    <row r="18160" spans="1:1" ht="12.6" x14ac:dyDescent="0.25">
      <c r="A18160"/>
    </row>
    <row r="18161" spans="1:1" ht="12.6" x14ac:dyDescent="0.25">
      <c r="A18161"/>
    </row>
    <row r="18162" spans="1:1" ht="12.6" x14ac:dyDescent="0.25">
      <c r="A18162"/>
    </row>
    <row r="18163" spans="1:1" ht="12.6" x14ac:dyDescent="0.25">
      <c r="A18163"/>
    </row>
    <row r="18164" spans="1:1" ht="12.6" x14ac:dyDescent="0.25">
      <c r="A18164"/>
    </row>
    <row r="18165" spans="1:1" ht="12.6" x14ac:dyDescent="0.25">
      <c r="A18165"/>
    </row>
    <row r="18166" spans="1:1" ht="12.6" x14ac:dyDescent="0.25">
      <c r="A18166"/>
    </row>
    <row r="18167" spans="1:1" ht="12.6" x14ac:dyDescent="0.25">
      <c r="A18167"/>
    </row>
    <row r="18168" spans="1:1" ht="12.6" x14ac:dyDescent="0.25">
      <c r="A18168"/>
    </row>
    <row r="18169" spans="1:1" ht="12.6" x14ac:dyDescent="0.25">
      <c r="A18169"/>
    </row>
    <row r="18170" spans="1:1" ht="12.6" x14ac:dyDescent="0.25">
      <c r="A18170"/>
    </row>
    <row r="18171" spans="1:1" ht="12.6" x14ac:dyDescent="0.25">
      <c r="A18171"/>
    </row>
    <row r="18172" spans="1:1" ht="12.6" x14ac:dyDescent="0.25">
      <c r="A18172"/>
    </row>
    <row r="18173" spans="1:1" ht="12.6" x14ac:dyDescent="0.25">
      <c r="A18173"/>
    </row>
    <row r="18174" spans="1:1" ht="12.6" x14ac:dyDescent="0.25">
      <c r="A18174"/>
    </row>
    <row r="18175" spans="1:1" ht="12.6" x14ac:dyDescent="0.25">
      <c r="A18175"/>
    </row>
    <row r="18176" spans="1:1" ht="12.6" x14ac:dyDescent="0.25">
      <c r="A18176"/>
    </row>
    <row r="18177" spans="1:1" ht="12.6" x14ac:dyDescent="0.25">
      <c r="A18177"/>
    </row>
    <row r="18178" spans="1:1" ht="12.6" x14ac:dyDescent="0.25">
      <c r="A18178"/>
    </row>
    <row r="18179" spans="1:1" ht="12.6" x14ac:dyDescent="0.25">
      <c r="A18179"/>
    </row>
    <row r="18180" spans="1:1" ht="12.6" x14ac:dyDescent="0.25">
      <c r="A18180"/>
    </row>
    <row r="18181" spans="1:1" ht="12.6" x14ac:dyDescent="0.25">
      <c r="A18181"/>
    </row>
    <row r="18182" spans="1:1" ht="12.6" x14ac:dyDescent="0.25">
      <c r="A18182"/>
    </row>
    <row r="18183" spans="1:1" ht="12.6" x14ac:dyDescent="0.25">
      <c r="A18183"/>
    </row>
    <row r="18184" spans="1:1" ht="12.6" x14ac:dyDescent="0.25">
      <c r="A18184"/>
    </row>
    <row r="18185" spans="1:1" ht="12.6" x14ac:dyDescent="0.25">
      <c r="A18185"/>
    </row>
    <row r="18186" spans="1:1" ht="12.6" x14ac:dyDescent="0.25">
      <c r="A18186"/>
    </row>
    <row r="18187" spans="1:1" ht="12.6" x14ac:dyDescent="0.25">
      <c r="A18187"/>
    </row>
    <row r="18188" spans="1:1" ht="12.6" x14ac:dyDescent="0.25">
      <c r="A18188"/>
    </row>
    <row r="18189" spans="1:1" ht="12.6" x14ac:dyDescent="0.25">
      <c r="A18189"/>
    </row>
    <row r="18190" spans="1:1" ht="12.6" x14ac:dyDescent="0.25">
      <c r="A18190"/>
    </row>
    <row r="18191" spans="1:1" ht="12.6" x14ac:dyDescent="0.25">
      <c r="A18191"/>
    </row>
    <row r="18192" spans="1:1" ht="12.6" x14ac:dyDescent="0.25">
      <c r="A18192"/>
    </row>
    <row r="18193" spans="1:1" ht="12.6" x14ac:dyDescent="0.25">
      <c r="A18193"/>
    </row>
    <row r="18194" spans="1:1" ht="12.6" x14ac:dyDescent="0.25">
      <c r="A18194"/>
    </row>
    <row r="18195" spans="1:1" ht="12.6" x14ac:dyDescent="0.25">
      <c r="A18195"/>
    </row>
    <row r="18196" spans="1:1" ht="12.6" x14ac:dyDescent="0.25">
      <c r="A18196"/>
    </row>
    <row r="18197" spans="1:1" ht="12.6" x14ac:dyDescent="0.25">
      <c r="A18197"/>
    </row>
    <row r="18198" spans="1:1" ht="12.6" x14ac:dyDescent="0.25">
      <c r="A18198"/>
    </row>
    <row r="18199" spans="1:1" ht="12.6" x14ac:dyDescent="0.25">
      <c r="A18199"/>
    </row>
    <row r="18200" spans="1:1" ht="12.6" x14ac:dyDescent="0.25">
      <c r="A18200"/>
    </row>
    <row r="18201" spans="1:1" ht="12.6" x14ac:dyDescent="0.25">
      <c r="A18201"/>
    </row>
    <row r="18202" spans="1:1" ht="12.6" x14ac:dyDescent="0.25">
      <c r="A18202"/>
    </row>
    <row r="18203" spans="1:1" ht="12.6" x14ac:dyDescent="0.25">
      <c r="A18203"/>
    </row>
    <row r="18204" spans="1:1" ht="12.6" x14ac:dyDescent="0.25">
      <c r="A18204"/>
    </row>
    <row r="18205" spans="1:1" ht="12.6" x14ac:dyDescent="0.25">
      <c r="A18205"/>
    </row>
    <row r="18206" spans="1:1" ht="12.6" x14ac:dyDescent="0.25">
      <c r="A18206"/>
    </row>
    <row r="18207" spans="1:1" ht="12.6" x14ac:dyDescent="0.25">
      <c r="A18207"/>
    </row>
    <row r="18208" spans="1:1" ht="12.6" x14ac:dyDescent="0.25">
      <c r="A18208"/>
    </row>
    <row r="18209" spans="1:1" ht="12.6" x14ac:dyDescent="0.25">
      <c r="A18209"/>
    </row>
    <row r="18210" spans="1:1" ht="12.6" x14ac:dyDescent="0.25">
      <c r="A18210"/>
    </row>
    <row r="18211" spans="1:1" ht="12.6" x14ac:dyDescent="0.25">
      <c r="A18211"/>
    </row>
    <row r="18212" spans="1:1" ht="12.6" x14ac:dyDescent="0.25">
      <c r="A18212"/>
    </row>
    <row r="18213" spans="1:1" ht="12.6" x14ac:dyDescent="0.25">
      <c r="A18213"/>
    </row>
    <row r="18214" spans="1:1" ht="12.6" x14ac:dyDescent="0.25">
      <c r="A18214"/>
    </row>
    <row r="18215" spans="1:1" ht="12.6" x14ac:dyDescent="0.25">
      <c r="A18215"/>
    </row>
    <row r="18216" spans="1:1" ht="12.6" x14ac:dyDescent="0.25">
      <c r="A18216"/>
    </row>
    <row r="18217" spans="1:1" ht="12.6" x14ac:dyDescent="0.25">
      <c r="A18217"/>
    </row>
    <row r="18218" spans="1:1" ht="12.6" x14ac:dyDescent="0.25">
      <c r="A18218"/>
    </row>
    <row r="18219" spans="1:1" ht="12.6" x14ac:dyDescent="0.25">
      <c r="A18219"/>
    </row>
    <row r="18220" spans="1:1" ht="12.6" x14ac:dyDescent="0.25">
      <c r="A18220"/>
    </row>
    <row r="18221" spans="1:1" ht="12.6" x14ac:dyDescent="0.25">
      <c r="A18221"/>
    </row>
    <row r="18222" spans="1:1" ht="12.6" x14ac:dyDescent="0.25">
      <c r="A18222"/>
    </row>
    <row r="18223" spans="1:1" ht="12.6" x14ac:dyDescent="0.25">
      <c r="A18223"/>
    </row>
    <row r="18224" spans="1:1" ht="12.6" x14ac:dyDescent="0.25">
      <c r="A18224"/>
    </row>
    <row r="18225" spans="1:1" ht="12.6" x14ac:dyDescent="0.25">
      <c r="A18225"/>
    </row>
    <row r="18226" spans="1:1" ht="12.6" x14ac:dyDescent="0.25">
      <c r="A18226"/>
    </row>
    <row r="18227" spans="1:1" ht="12.6" x14ac:dyDescent="0.25">
      <c r="A18227"/>
    </row>
    <row r="18228" spans="1:1" ht="12.6" x14ac:dyDescent="0.25">
      <c r="A18228"/>
    </row>
    <row r="18229" spans="1:1" ht="12.6" x14ac:dyDescent="0.25">
      <c r="A18229"/>
    </row>
    <row r="18230" spans="1:1" ht="12.6" x14ac:dyDescent="0.25">
      <c r="A18230"/>
    </row>
    <row r="18231" spans="1:1" ht="12.6" x14ac:dyDescent="0.25">
      <c r="A18231"/>
    </row>
    <row r="18232" spans="1:1" ht="12.6" x14ac:dyDescent="0.25">
      <c r="A18232"/>
    </row>
    <row r="18233" spans="1:1" ht="12.6" x14ac:dyDescent="0.25">
      <c r="A18233"/>
    </row>
    <row r="18234" spans="1:1" ht="12.6" x14ac:dyDescent="0.25">
      <c r="A18234"/>
    </row>
    <row r="18235" spans="1:1" ht="12.6" x14ac:dyDescent="0.25">
      <c r="A18235"/>
    </row>
    <row r="18236" spans="1:1" ht="12.6" x14ac:dyDescent="0.25">
      <c r="A18236"/>
    </row>
    <row r="18237" spans="1:1" ht="12.6" x14ac:dyDescent="0.25">
      <c r="A18237"/>
    </row>
    <row r="18238" spans="1:1" ht="12.6" x14ac:dyDescent="0.25">
      <c r="A18238"/>
    </row>
    <row r="18239" spans="1:1" ht="12.6" x14ac:dyDescent="0.25">
      <c r="A18239"/>
    </row>
    <row r="18240" spans="1:1" ht="12.6" x14ac:dyDescent="0.25">
      <c r="A18240"/>
    </row>
    <row r="18241" spans="1:1" ht="12.6" x14ac:dyDescent="0.25">
      <c r="A18241"/>
    </row>
    <row r="18242" spans="1:1" ht="12.6" x14ac:dyDescent="0.25">
      <c r="A18242"/>
    </row>
    <row r="18243" spans="1:1" ht="12.6" x14ac:dyDescent="0.25">
      <c r="A18243"/>
    </row>
    <row r="18244" spans="1:1" ht="12.6" x14ac:dyDescent="0.25">
      <c r="A18244"/>
    </row>
    <row r="18245" spans="1:1" ht="12.6" x14ac:dyDescent="0.25">
      <c r="A18245"/>
    </row>
    <row r="18246" spans="1:1" ht="12.6" x14ac:dyDescent="0.25">
      <c r="A18246"/>
    </row>
    <row r="18247" spans="1:1" ht="12.6" x14ac:dyDescent="0.25">
      <c r="A18247"/>
    </row>
    <row r="18248" spans="1:1" ht="12.6" x14ac:dyDescent="0.25">
      <c r="A18248"/>
    </row>
    <row r="18249" spans="1:1" ht="12.6" x14ac:dyDescent="0.25">
      <c r="A18249"/>
    </row>
    <row r="18250" spans="1:1" ht="12.6" x14ac:dyDescent="0.25">
      <c r="A18250"/>
    </row>
    <row r="18251" spans="1:1" ht="12.6" x14ac:dyDescent="0.25">
      <c r="A18251"/>
    </row>
    <row r="18252" spans="1:1" ht="12.6" x14ac:dyDescent="0.25">
      <c r="A18252"/>
    </row>
    <row r="18253" spans="1:1" ht="12.6" x14ac:dyDescent="0.25">
      <c r="A18253"/>
    </row>
    <row r="18254" spans="1:1" ht="12.6" x14ac:dyDescent="0.25">
      <c r="A18254"/>
    </row>
    <row r="18255" spans="1:1" ht="12.6" x14ac:dyDescent="0.25">
      <c r="A18255"/>
    </row>
    <row r="18256" spans="1:1" ht="12.6" x14ac:dyDescent="0.25">
      <c r="A18256"/>
    </row>
    <row r="18257" spans="1:1" ht="12.6" x14ac:dyDescent="0.25">
      <c r="A18257"/>
    </row>
    <row r="18258" spans="1:1" ht="12.6" x14ac:dyDescent="0.25">
      <c r="A18258"/>
    </row>
    <row r="18259" spans="1:1" ht="12.6" x14ac:dyDescent="0.25">
      <c r="A18259"/>
    </row>
    <row r="18260" spans="1:1" ht="12.6" x14ac:dyDescent="0.25">
      <c r="A18260"/>
    </row>
    <row r="18261" spans="1:1" ht="12.6" x14ac:dyDescent="0.25">
      <c r="A18261"/>
    </row>
    <row r="18262" spans="1:1" ht="12.6" x14ac:dyDescent="0.25">
      <c r="A18262"/>
    </row>
    <row r="18263" spans="1:1" ht="12.6" x14ac:dyDescent="0.25">
      <c r="A18263"/>
    </row>
    <row r="18264" spans="1:1" ht="12.6" x14ac:dyDescent="0.25">
      <c r="A18264"/>
    </row>
    <row r="18265" spans="1:1" ht="12.6" x14ac:dyDescent="0.25">
      <c r="A18265"/>
    </row>
    <row r="18266" spans="1:1" ht="12.6" x14ac:dyDescent="0.25">
      <c r="A18266"/>
    </row>
    <row r="18267" spans="1:1" ht="12.6" x14ac:dyDescent="0.25">
      <c r="A18267"/>
    </row>
    <row r="18268" spans="1:1" ht="12.6" x14ac:dyDescent="0.25">
      <c r="A18268"/>
    </row>
    <row r="18269" spans="1:1" ht="12.6" x14ac:dyDescent="0.25">
      <c r="A18269"/>
    </row>
    <row r="18270" spans="1:1" ht="12.6" x14ac:dyDescent="0.25">
      <c r="A18270"/>
    </row>
    <row r="18271" spans="1:1" ht="12.6" x14ac:dyDescent="0.25">
      <c r="A18271"/>
    </row>
    <row r="18272" spans="1:1" ht="12.6" x14ac:dyDescent="0.25">
      <c r="A18272"/>
    </row>
    <row r="18273" spans="1:1" ht="12.6" x14ac:dyDescent="0.25">
      <c r="A18273"/>
    </row>
    <row r="18274" spans="1:1" ht="12.6" x14ac:dyDescent="0.25">
      <c r="A18274"/>
    </row>
    <row r="18275" spans="1:1" ht="12.6" x14ac:dyDescent="0.25">
      <c r="A18275"/>
    </row>
    <row r="18276" spans="1:1" ht="12.6" x14ac:dyDescent="0.25">
      <c r="A18276"/>
    </row>
    <row r="18277" spans="1:1" ht="12.6" x14ac:dyDescent="0.25">
      <c r="A18277"/>
    </row>
    <row r="18278" spans="1:1" ht="12.6" x14ac:dyDescent="0.25">
      <c r="A18278"/>
    </row>
    <row r="18279" spans="1:1" ht="12.6" x14ac:dyDescent="0.25">
      <c r="A18279"/>
    </row>
    <row r="18280" spans="1:1" ht="12.6" x14ac:dyDescent="0.25">
      <c r="A18280"/>
    </row>
    <row r="18281" spans="1:1" ht="12.6" x14ac:dyDescent="0.25">
      <c r="A18281"/>
    </row>
    <row r="18282" spans="1:1" ht="12.6" x14ac:dyDescent="0.25">
      <c r="A18282"/>
    </row>
    <row r="18283" spans="1:1" ht="12.6" x14ac:dyDescent="0.25">
      <c r="A18283"/>
    </row>
    <row r="18284" spans="1:1" ht="12.6" x14ac:dyDescent="0.25">
      <c r="A18284"/>
    </row>
    <row r="18285" spans="1:1" ht="12.6" x14ac:dyDescent="0.25">
      <c r="A18285"/>
    </row>
    <row r="18286" spans="1:1" ht="12.6" x14ac:dyDescent="0.25">
      <c r="A18286"/>
    </row>
    <row r="18287" spans="1:1" ht="12.6" x14ac:dyDescent="0.25">
      <c r="A18287"/>
    </row>
    <row r="18288" spans="1:1" ht="12.6" x14ac:dyDescent="0.25">
      <c r="A18288"/>
    </row>
    <row r="18289" spans="1:1" ht="12.6" x14ac:dyDescent="0.25">
      <c r="A18289"/>
    </row>
    <row r="18290" spans="1:1" ht="12.6" x14ac:dyDescent="0.25">
      <c r="A18290"/>
    </row>
    <row r="18291" spans="1:1" ht="12.6" x14ac:dyDescent="0.25">
      <c r="A18291"/>
    </row>
    <row r="18292" spans="1:1" ht="12.6" x14ac:dyDescent="0.25">
      <c r="A18292"/>
    </row>
    <row r="18293" spans="1:1" ht="12.6" x14ac:dyDescent="0.25">
      <c r="A18293"/>
    </row>
    <row r="18294" spans="1:1" ht="12.6" x14ac:dyDescent="0.25">
      <c r="A18294"/>
    </row>
    <row r="18295" spans="1:1" ht="12.6" x14ac:dyDescent="0.25">
      <c r="A18295"/>
    </row>
    <row r="18296" spans="1:1" ht="12.6" x14ac:dyDescent="0.25">
      <c r="A18296"/>
    </row>
    <row r="18297" spans="1:1" ht="12.6" x14ac:dyDescent="0.25">
      <c r="A18297"/>
    </row>
    <row r="18298" spans="1:1" ht="12.6" x14ac:dyDescent="0.25">
      <c r="A18298"/>
    </row>
    <row r="18299" spans="1:1" ht="12.6" x14ac:dyDescent="0.25">
      <c r="A18299"/>
    </row>
    <row r="18300" spans="1:1" ht="12.6" x14ac:dyDescent="0.25">
      <c r="A18300"/>
    </row>
    <row r="18301" spans="1:1" ht="12.6" x14ac:dyDescent="0.25">
      <c r="A18301"/>
    </row>
    <row r="18302" spans="1:1" ht="12.6" x14ac:dyDescent="0.25">
      <c r="A18302"/>
    </row>
    <row r="18303" spans="1:1" ht="12.6" x14ac:dyDescent="0.25">
      <c r="A18303"/>
    </row>
    <row r="18304" spans="1:1" ht="12.6" x14ac:dyDescent="0.25">
      <c r="A18304"/>
    </row>
    <row r="18305" spans="1:1" ht="12.6" x14ac:dyDescent="0.25">
      <c r="A18305"/>
    </row>
    <row r="18306" spans="1:1" ht="12.6" x14ac:dyDescent="0.25">
      <c r="A18306"/>
    </row>
    <row r="18307" spans="1:1" ht="12.6" x14ac:dyDescent="0.25">
      <c r="A18307"/>
    </row>
    <row r="18308" spans="1:1" ht="12.6" x14ac:dyDescent="0.25">
      <c r="A18308"/>
    </row>
    <row r="18309" spans="1:1" ht="12.6" x14ac:dyDescent="0.25">
      <c r="A18309"/>
    </row>
    <row r="18310" spans="1:1" ht="12.6" x14ac:dyDescent="0.25">
      <c r="A18310"/>
    </row>
    <row r="18311" spans="1:1" ht="12.6" x14ac:dyDescent="0.25">
      <c r="A18311"/>
    </row>
    <row r="18312" spans="1:1" ht="12.6" x14ac:dyDescent="0.25">
      <c r="A18312"/>
    </row>
    <row r="18313" spans="1:1" ht="12.6" x14ac:dyDescent="0.25">
      <c r="A18313"/>
    </row>
    <row r="18314" spans="1:1" ht="12.6" x14ac:dyDescent="0.25">
      <c r="A18314"/>
    </row>
    <row r="18315" spans="1:1" ht="12.6" x14ac:dyDescent="0.25">
      <c r="A18315"/>
    </row>
    <row r="18316" spans="1:1" ht="12.6" x14ac:dyDescent="0.25">
      <c r="A18316"/>
    </row>
    <row r="18317" spans="1:1" ht="12.6" x14ac:dyDescent="0.25">
      <c r="A18317"/>
    </row>
    <row r="18318" spans="1:1" ht="12.6" x14ac:dyDescent="0.25">
      <c r="A18318"/>
    </row>
    <row r="18319" spans="1:1" ht="12.6" x14ac:dyDescent="0.25">
      <c r="A18319"/>
    </row>
    <row r="18320" spans="1:1" ht="12.6" x14ac:dyDescent="0.25">
      <c r="A18320"/>
    </row>
    <row r="18321" spans="1:1" ht="12.6" x14ac:dyDescent="0.25">
      <c r="A18321"/>
    </row>
    <row r="18322" spans="1:1" ht="12.6" x14ac:dyDescent="0.25">
      <c r="A18322"/>
    </row>
    <row r="18323" spans="1:1" ht="12.6" x14ac:dyDescent="0.25">
      <c r="A18323"/>
    </row>
    <row r="18324" spans="1:1" ht="12.6" x14ac:dyDescent="0.25">
      <c r="A18324"/>
    </row>
    <row r="18325" spans="1:1" ht="12.6" x14ac:dyDescent="0.25">
      <c r="A18325"/>
    </row>
    <row r="18326" spans="1:1" ht="12.6" x14ac:dyDescent="0.25">
      <c r="A18326"/>
    </row>
    <row r="18327" spans="1:1" ht="12.6" x14ac:dyDescent="0.25">
      <c r="A18327"/>
    </row>
    <row r="18328" spans="1:1" ht="12.6" x14ac:dyDescent="0.25">
      <c r="A18328"/>
    </row>
    <row r="18329" spans="1:1" ht="12.6" x14ac:dyDescent="0.25">
      <c r="A18329"/>
    </row>
    <row r="18330" spans="1:1" ht="12.6" x14ac:dyDescent="0.25">
      <c r="A18330"/>
    </row>
    <row r="18331" spans="1:1" ht="12.6" x14ac:dyDescent="0.25">
      <c r="A18331"/>
    </row>
    <row r="18332" spans="1:1" ht="12.6" x14ac:dyDescent="0.25">
      <c r="A18332"/>
    </row>
    <row r="18333" spans="1:1" ht="12.6" x14ac:dyDescent="0.25">
      <c r="A18333"/>
    </row>
    <row r="18334" spans="1:1" ht="12.6" x14ac:dyDescent="0.25">
      <c r="A18334"/>
    </row>
    <row r="18335" spans="1:1" ht="12.6" x14ac:dyDescent="0.25">
      <c r="A18335"/>
    </row>
    <row r="18336" spans="1:1" ht="12.6" x14ac:dyDescent="0.25">
      <c r="A18336"/>
    </row>
    <row r="18337" spans="1:1" ht="12.6" x14ac:dyDescent="0.25">
      <c r="A18337"/>
    </row>
    <row r="18338" spans="1:1" ht="12.6" x14ac:dyDescent="0.25">
      <c r="A18338"/>
    </row>
    <row r="18339" spans="1:1" ht="12.6" x14ac:dyDescent="0.25">
      <c r="A18339"/>
    </row>
    <row r="18340" spans="1:1" ht="12.6" x14ac:dyDescent="0.25">
      <c r="A18340"/>
    </row>
    <row r="18341" spans="1:1" ht="12.6" x14ac:dyDescent="0.25">
      <c r="A18341"/>
    </row>
    <row r="18342" spans="1:1" ht="12.6" x14ac:dyDescent="0.25">
      <c r="A18342"/>
    </row>
    <row r="18343" spans="1:1" ht="12.6" x14ac:dyDescent="0.25">
      <c r="A18343"/>
    </row>
    <row r="18344" spans="1:1" ht="12.6" x14ac:dyDescent="0.25">
      <c r="A18344"/>
    </row>
    <row r="18345" spans="1:1" ht="12.6" x14ac:dyDescent="0.25">
      <c r="A18345"/>
    </row>
    <row r="18346" spans="1:1" ht="12.6" x14ac:dyDescent="0.25">
      <c r="A18346"/>
    </row>
    <row r="18347" spans="1:1" ht="12.6" x14ac:dyDescent="0.25">
      <c r="A18347"/>
    </row>
    <row r="18348" spans="1:1" ht="12.6" x14ac:dyDescent="0.25">
      <c r="A18348"/>
    </row>
    <row r="18349" spans="1:1" ht="12.6" x14ac:dyDescent="0.25">
      <c r="A18349"/>
    </row>
    <row r="18350" spans="1:1" ht="12.6" x14ac:dyDescent="0.25">
      <c r="A18350"/>
    </row>
    <row r="18351" spans="1:1" ht="12.6" x14ac:dyDescent="0.25">
      <c r="A18351"/>
    </row>
    <row r="18352" spans="1:1" ht="12.6" x14ac:dyDescent="0.25">
      <c r="A18352"/>
    </row>
    <row r="18353" spans="1:1" ht="12.6" x14ac:dyDescent="0.25">
      <c r="A18353"/>
    </row>
    <row r="18354" spans="1:1" ht="12.6" x14ac:dyDescent="0.25">
      <c r="A18354"/>
    </row>
    <row r="18355" spans="1:1" ht="12.6" x14ac:dyDescent="0.25">
      <c r="A18355"/>
    </row>
    <row r="18356" spans="1:1" ht="12.6" x14ac:dyDescent="0.25">
      <c r="A18356"/>
    </row>
    <row r="18357" spans="1:1" ht="12.6" x14ac:dyDescent="0.25">
      <c r="A18357"/>
    </row>
    <row r="18358" spans="1:1" ht="12.6" x14ac:dyDescent="0.25">
      <c r="A18358"/>
    </row>
    <row r="18359" spans="1:1" ht="12.6" x14ac:dyDescent="0.25">
      <c r="A18359"/>
    </row>
    <row r="18360" spans="1:1" ht="12.6" x14ac:dyDescent="0.25">
      <c r="A18360"/>
    </row>
    <row r="18361" spans="1:1" ht="12.6" x14ac:dyDescent="0.25">
      <c r="A18361"/>
    </row>
    <row r="18362" spans="1:1" ht="12.6" x14ac:dyDescent="0.25">
      <c r="A18362"/>
    </row>
    <row r="18363" spans="1:1" ht="12.6" x14ac:dyDescent="0.25">
      <c r="A18363"/>
    </row>
    <row r="18364" spans="1:1" ht="12.6" x14ac:dyDescent="0.25">
      <c r="A18364"/>
    </row>
    <row r="18365" spans="1:1" ht="12.6" x14ac:dyDescent="0.25">
      <c r="A18365"/>
    </row>
    <row r="18366" spans="1:1" ht="12.6" x14ac:dyDescent="0.25">
      <c r="A18366"/>
    </row>
    <row r="18367" spans="1:1" ht="12.6" x14ac:dyDescent="0.25">
      <c r="A18367"/>
    </row>
    <row r="18368" spans="1:1" ht="12.6" x14ac:dyDescent="0.25">
      <c r="A18368"/>
    </row>
    <row r="18369" spans="1:1" ht="12.6" x14ac:dyDescent="0.25">
      <c r="A18369"/>
    </row>
    <row r="18370" spans="1:1" ht="12.6" x14ac:dyDescent="0.25">
      <c r="A18370"/>
    </row>
    <row r="18371" spans="1:1" ht="12.6" x14ac:dyDescent="0.25">
      <c r="A18371"/>
    </row>
    <row r="18372" spans="1:1" ht="12.6" x14ac:dyDescent="0.25">
      <c r="A18372"/>
    </row>
    <row r="18373" spans="1:1" ht="12.6" x14ac:dyDescent="0.25">
      <c r="A18373"/>
    </row>
    <row r="18374" spans="1:1" ht="12.6" x14ac:dyDescent="0.25">
      <c r="A18374"/>
    </row>
    <row r="18375" spans="1:1" ht="12.6" x14ac:dyDescent="0.25">
      <c r="A18375"/>
    </row>
    <row r="18376" spans="1:1" ht="12.6" x14ac:dyDescent="0.25">
      <c r="A18376"/>
    </row>
    <row r="18377" spans="1:1" ht="12.6" x14ac:dyDescent="0.25">
      <c r="A18377"/>
    </row>
    <row r="18378" spans="1:1" ht="12.6" x14ac:dyDescent="0.25">
      <c r="A18378"/>
    </row>
    <row r="18379" spans="1:1" ht="12.6" x14ac:dyDescent="0.25">
      <c r="A18379"/>
    </row>
    <row r="18380" spans="1:1" ht="12.6" x14ac:dyDescent="0.25">
      <c r="A18380"/>
    </row>
    <row r="18381" spans="1:1" ht="12.6" x14ac:dyDescent="0.25">
      <c r="A18381"/>
    </row>
    <row r="18382" spans="1:1" ht="12.6" x14ac:dyDescent="0.25">
      <c r="A18382"/>
    </row>
    <row r="18383" spans="1:1" ht="12.6" x14ac:dyDescent="0.25">
      <c r="A18383"/>
    </row>
    <row r="18384" spans="1:1" ht="12.6" x14ac:dyDescent="0.25">
      <c r="A18384"/>
    </row>
    <row r="18385" spans="1:1" ht="12.6" x14ac:dyDescent="0.25">
      <c r="A18385"/>
    </row>
    <row r="18386" spans="1:1" ht="12.6" x14ac:dyDescent="0.25">
      <c r="A18386"/>
    </row>
    <row r="18387" spans="1:1" ht="12.6" x14ac:dyDescent="0.25">
      <c r="A18387"/>
    </row>
    <row r="18388" spans="1:1" ht="12.6" x14ac:dyDescent="0.25">
      <c r="A18388"/>
    </row>
    <row r="18389" spans="1:1" ht="12.6" x14ac:dyDescent="0.25">
      <c r="A18389"/>
    </row>
    <row r="18390" spans="1:1" ht="12.6" x14ac:dyDescent="0.25">
      <c r="A18390"/>
    </row>
    <row r="18391" spans="1:1" ht="12.6" x14ac:dyDescent="0.25">
      <c r="A18391"/>
    </row>
    <row r="18392" spans="1:1" ht="12.6" x14ac:dyDescent="0.25">
      <c r="A18392"/>
    </row>
    <row r="18393" spans="1:1" ht="12.6" x14ac:dyDescent="0.25">
      <c r="A18393"/>
    </row>
    <row r="18394" spans="1:1" ht="12.6" x14ac:dyDescent="0.25">
      <c r="A18394"/>
    </row>
    <row r="18395" spans="1:1" ht="12.6" x14ac:dyDescent="0.25">
      <c r="A18395"/>
    </row>
    <row r="18396" spans="1:1" ht="12.6" x14ac:dyDescent="0.25">
      <c r="A18396"/>
    </row>
    <row r="18397" spans="1:1" ht="12.6" x14ac:dyDescent="0.25">
      <c r="A18397"/>
    </row>
    <row r="18398" spans="1:1" ht="12.6" x14ac:dyDescent="0.25">
      <c r="A18398"/>
    </row>
    <row r="18399" spans="1:1" ht="12.6" x14ac:dyDescent="0.25">
      <c r="A18399"/>
    </row>
    <row r="18400" spans="1:1" ht="12.6" x14ac:dyDescent="0.25">
      <c r="A18400"/>
    </row>
    <row r="18401" spans="1:1" ht="12.6" x14ac:dyDescent="0.25">
      <c r="A18401"/>
    </row>
    <row r="18402" spans="1:1" ht="12.6" x14ac:dyDescent="0.25">
      <c r="A18402"/>
    </row>
    <row r="18403" spans="1:1" ht="12.6" x14ac:dyDescent="0.25">
      <c r="A18403"/>
    </row>
    <row r="18404" spans="1:1" ht="12.6" x14ac:dyDescent="0.25">
      <c r="A18404"/>
    </row>
    <row r="18405" spans="1:1" ht="12.6" x14ac:dyDescent="0.25">
      <c r="A18405"/>
    </row>
    <row r="18406" spans="1:1" ht="12.6" x14ac:dyDescent="0.25">
      <c r="A18406"/>
    </row>
    <row r="18407" spans="1:1" ht="12.6" x14ac:dyDescent="0.25">
      <c r="A18407"/>
    </row>
    <row r="18408" spans="1:1" ht="12.6" x14ac:dyDescent="0.25">
      <c r="A18408"/>
    </row>
    <row r="18409" spans="1:1" ht="12.6" x14ac:dyDescent="0.25">
      <c r="A18409"/>
    </row>
    <row r="18410" spans="1:1" ht="12.6" x14ac:dyDescent="0.25">
      <c r="A18410"/>
    </row>
    <row r="18411" spans="1:1" ht="12.6" x14ac:dyDescent="0.25">
      <c r="A18411"/>
    </row>
    <row r="18412" spans="1:1" ht="12.6" x14ac:dyDescent="0.25">
      <c r="A18412"/>
    </row>
    <row r="18413" spans="1:1" ht="12.6" x14ac:dyDescent="0.25">
      <c r="A18413"/>
    </row>
    <row r="18414" spans="1:1" ht="12.6" x14ac:dyDescent="0.25">
      <c r="A18414"/>
    </row>
    <row r="18415" spans="1:1" ht="12.6" x14ac:dyDescent="0.25">
      <c r="A18415"/>
    </row>
    <row r="18416" spans="1:1" ht="12.6" x14ac:dyDescent="0.25">
      <c r="A18416"/>
    </row>
    <row r="18417" spans="1:1" ht="12.6" x14ac:dyDescent="0.25">
      <c r="A18417"/>
    </row>
    <row r="18418" spans="1:1" ht="12.6" x14ac:dyDescent="0.25">
      <c r="A18418"/>
    </row>
    <row r="18419" spans="1:1" ht="12.6" x14ac:dyDescent="0.25">
      <c r="A18419"/>
    </row>
    <row r="18420" spans="1:1" ht="12.6" x14ac:dyDescent="0.25">
      <c r="A18420"/>
    </row>
    <row r="18421" spans="1:1" ht="12.6" x14ac:dyDescent="0.25">
      <c r="A18421"/>
    </row>
    <row r="18422" spans="1:1" ht="12.6" x14ac:dyDescent="0.25">
      <c r="A18422"/>
    </row>
    <row r="18423" spans="1:1" ht="12.6" x14ac:dyDescent="0.25">
      <c r="A18423"/>
    </row>
    <row r="18424" spans="1:1" ht="12.6" x14ac:dyDescent="0.25">
      <c r="A18424"/>
    </row>
    <row r="18425" spans="1:1" ht="12.6" x14ac:dyDescent="0.25">
      <c r="A18425"/>
    </row>
    <row r="18426" spans="1:1" ht="12.6" x14ac:dyDescent="0.25">
      <c r="A18426"/>
    </row>
    <row r="18427" spans="1:1" ht="12.6" x14ac:dyDescent="0.25">
      <c r="A18427"/>
    </row>
    <row r="18428" spans="1:1" ht="12.6" x14ac:dyDescent="0.25">
      <c r="A18428"/>
    </row>
    <row r="18429" spans="1:1" ht="12.6" x14ac:dyDescent="0.25">
      <c r="A18429"/>
    </row>
    <row r="18430" spans="1:1" ht="12.6" x14ac:dyDescent="0.25">
      <c r="A18430"/>
    </row>
    <row r="18431" spans="1:1" ht="12.6" x14ac:dyDescent="0.25">
      <c r="A18431"/>
    </row>
    <row r="18432" spans="1:1" ht="12.6" x14ac:dyDescent="0.25">
      <c r="A18432"/>
    </row>
    <row r="18433" spans="1:1" ht="12.6" x14ac:dyDescent="0.25">
      <c r="A18433"/>
    </row>
    <row r="18434" spans="1:1" ht="12.6" x14ac:dyDescent="0.25">
      <c r="A18434"/>
    </row>
    <row r="18435" spans="1:1" ht="12.6" x14ac:dyDescent="0.25">
      <c r="A18435"/>
    </row>
    <row r="18436" spans="1:1" ht="12.6" x14ac:dyDescent="0.25">
      <c r="A18436"/>
    </row>
    <row r="18437" spans="1:1" ht="12.6" x14ac:dyDescent="0.25">
      <c r="A18437"/>
    </row>
    <row r="18438" spans="1:1" ht="12.6" x14ac:dyDescent="0.25">
      <c r="A18438"/>
    </row>
    <row r="18439" spans="1:1" ht="12.6" x14ac:dyDescent="0.25">
      <c r="A18439"/>
    </row>
    <row r="18440" spans="1:1" ht="12.6" x14ac:dyDescent="0.25">
      <c r="A18440"/>
    </row>
    <row r="18441" spans="1:1" ht="12.6" x14ac:dyDescent="0.25">
      <c r="A18441"/>
    </row>
    <row r="18442" spans="1:1" ht="12.6" x14ac:dyDescent="0.25">
      <c r="A18442"/>
    </row>
    <row r="18443" spans="1:1" ht="12.6" x14ac:dyDescent="0.25">
      <c r="A18443"/>
    </row>
    <row r="18444" spans="1:1" ht="12.6" x14ac:dyDescent="0.25">
      <c r="A18444"/>
    </row>
    <row r="18445" spans="1:1" ht="12.6" x14ac:dyDescent="0.25">
      <c r="A18445"/>
    </row>
    <row r="18446" spans="1:1" ht="12.6" x14ac:dyDescent="0.25">
      <c r="A18446"/>
    </row>
    <row r="18447" spans="1:1" ht="12.6" x14ac:dyDescent="0.25">
      <c r="A18447"/>
    </row>
    <row r="18448" spans="1:1" ht="12.6" x14ac:dyDescent="0.25">
      <c r="A18448"/>
    </row>
    <row r="18449" spans="1:1" ht="12.6" x14ac:dyDescent="0.25">
      <c r="A18449"/>
    </row>
    <row r="18450" spans="1:1" ht="12.6" x14ac:dyDescent="0.25">
      <c r="A18450"/>
    </row>
    <row r="18451" spans="1:1" ht="12.6" x14ac:dyDescent="0.25">
      <c r="A18451"/>
    </row>
    <row r="18452" spans="1:1" ht="12.6" x14ac:dyDescent="0.25">
      <c r="A18452"/>
    </row>
    <row r="18453" spans="1:1" ht="12.6" x14ac:dyDescent="0.25">
      <c r="A18453"/>
    </row>
    <row r="18454" spans="1:1" ht="12.6" x14ac:dyDescent="0.25">
      <c r="A18454"/>
    </row>
    <row r="18455" spans="1:1" ht="12.6" x14ac:dyDescent="0.25">
      <c r="A18455"/>
    </row>
    <row r="18456" spans="1:1" ht="12.6" x14ac:dyDescent="0.25">
      <c r="A18456"/>
    </row>
    <row r="18457" spans="1:1" ht="12.6" x14ac:dyDescent="0.25">
      <c r="A18457"/>
    </row>
    <row r="18458" spans="1:1" ht="12.6" x14ac:dyDescent="0.25">
      <c r="A18458"/>
    </row>
    <row r="18459" spans="1:1" ht="12.6" x14ac:dyDescent="0.25">
      <c r="A18459"/>
    </row>
    <row r="18460" spans="1:1" ht="12.6" x14ac:dyDescent="0.25">
      <c r="A18460"/>
    </row>
    <row r="18461" spans="1:1" ht="12.6" x14ac:dyDescent="0.25">
      <c r="A18461"/>
    </row>
    <row r="18462" spans="1:1" ht="12.6" x14ac:dyDescent="0.25">
      <c r="A18462"/>
    </row>
    <row r="18463" spans="1:1" ht="12.6" x14ac:dyDescent="0.25">
      <c r="A18463"/>
    </row>
    <row r="18464" spans="1:1" ht="12.6" x14ac:dyDescent="0.25">
      <c r="A18464"/>
    </row>
    <row r="18465" spans="1:1" ht="12.6" x14ac:dyDescent="0.25">
      <c r="A18465"/>
    </row>
    <row r="18466" spans="1:1" ht="12.6" x14ac:dyDescent="0.25">
      <c r="A18466"/>
    </row>
    <row r="18467" spans="1:1" ht="12.6" x14ac:dyDescent="0.25">
      <c r="A18467"/>
    </row>
    <row r="18468" spans="1:1" ht="12.6" x14ac:dyDescent="0.25">
      <c r="A18468"/>
    </row>
    <row r="18469" spans="1:1" ht="12.6" x14ac:dyDescent="0.25">
      <c r="A18469"/>
    </row>
    <row r="18470" spans="1:1" ht="12.6" x14ac:dyDescent="0.25">
      <c r="A18470"/>
    </row>
    <row r="18471" spans="1:1" ht="12.6" x14ac:dyDescent="0.25">
      <c r="A18471"/>
    </row>
    <row r="18472" spans="1:1" ht="12.6" x14ac:dyDescent="0.25">
      <c r="A18472"/>
    </row>
    <row r="18473" spans="1:1" ht="12.6" x14ac:dyDescent="0.25">
      <c r="A18473"/>
    </row>
    <row r="18474" spans="1:1" ht="12.6" x14ac:dyDescent="0.25">
      <c r="A18474"/>
    </row>
    <row r="18475" spans="1:1" ht="12.6" x14ac:dyDescent="0.25">
      <c r="A18475"/>
    </row>
    <row r="18476" spans="1:1" ht="12.6" x14ac:dyDescent="0.25">
      <c r="A18476"/>
    </row>
    <row r="18477" spans="1:1" ht="12.6" x14ac:dyDescent="0.25">
      <c r="A18477"/>
    </row>
    <row r="18478" spans="1:1" ht="12.6" x14ac:dyDescent="0.25">
      <c r="A18478"/>
    </row>
    <row r="18479" spans="1:1" ht="12.6" x14ac:dyDescent="0.25">
      <c r="A18479"/>
    </row>
    <row r="18480" spans="1:1" ht="12.6" x14ac:dyDescent="0.25">
      <c r="A18480"/>
    </row>
    <row r="18481" spans="1:1" ht="12.6" x14ac:dyDescent="0.25">
      <c r="A18481"/>
    </row>
    <row r="18482" spans="1:1" ht="12.6" x14ac:dyDescent="0.25">
      <c r="A18482"/>
    </row>
    <row r="18483" spans="1:1" ht="12.6" x14ac:dyDescent="0.25">
      <c r="A18483"/>
    </row>
    <row r="18484" spans="1:1" ht="12.6" x14ac:dyDescent="0.25">
      <c r="A18484"/>
    </row>
    <row r="18485" spans="1:1" ht="12.6" x14ac:dyDescent="0.25">
      <c r="A18485"/>
    </row>
    <row r="18486" spans="1:1" ht="12.6" x14ac:dyDescent="0.25">
      <c r="A18486"/>
    </row>
    <row r="18487" spans="1:1" ht="12.6" x14ac:dyDescent="0.25">
      <c r="A18487"/>
    </row>
    <row r="18488" spans="1:1" ht="12.6" x14ac:dyDescent="0.25">
      <c r="A18488"/>
    </row>
    <row r="18489" spans="1:1" ht="12.6" x14ac:dyDescent="0.25">
      <c r="A18489"/>
    </row>
    <row r="18490" spans="1:1" ht="12.6" x14ac:dyDescent="0.25">
      <c r="A18490"/>
    </row>
    <row r="18491" spans="1:1" ht="12.6" x14ac:dyDescent="0.25">
      <c r="A18491"/>
    </row>
    <row r="18492" spans="1:1" ht="12.6" x14ac:dyDescent="0.25">
      <c r="A18492"/>
    </row>
    <row r="18493" spans="1:1" ht="12.6" x14ac:dyDescent="0.25">
      <c r="A18493"/>
    </row>
    <row r="18494" spans="1:1" ht="12.6" x14ac:dyDescent="0.25">
      <c r="A18494"/>
    </row>
    <row r="18495" spans="1:1" ht="12.6" x14ac:dyDescent="0.25">
      <c r="A18495"/>
    </row>
    <row r="18496" spans="1:1" ht="12.6" x14ac:dyDescent="0.25">
      <c r="A18496"/>
    </row>
    <row r="18497" spans="1:1" ht="12.6" x14ac:dyDescent="0.25">
      <c r="A18497"/>
    </row>
    <row r="18498" spans="1:1" ht="12.6" x14ac:dyDescent="0.25">
      <c r="A18498"/>
    </row>
    <row r="18499" spans="1:1" ht="12.6" x14ac:dyDescent="0.25">
      <c r="A18499"/>
    </row>
    <row r="18500" spans="1:1" ht="12.6" x14ac:dyDescent="0.25">
      <c r="A18500"/>
    </row>
    <row r="18501" spans="1:1" ht="12.6" x14ac:dyDescent="0.25">
      <c r="A18501"/>
    </row>
    <row r="18502" spans="1:1" ht="12.6" x14ac:dyDescent="0.25">
      <c r="A18502"/>
    </row>
    <row r="18503" spans="1:1" ht="12.6" x14ac:dyDescent="0.25">
      <c r="A18503"/>
    </row>
    <row r="18504" spans="1:1" ht="12.6" x14ac:dyDescent="0.25">
      <c r="A18504"/>
    </row>
    <row r="18505" spans="1:1" ht="12.6" x14ac:dyDescent="0.25">
      <c r="A18505"/>
    </row>
    <row r="18506" spans="1:1" ht="12.6" x14ac:dyDescent="0.25">
      <c r="A18506"/>
    </row>
    <row r="18507" spans="1:1" ht="12.6" x14ac:dyDescent="0.25">
      <c r="A18507"/>
    </row>
    <row r="18508" spans="1:1" ht="12.6" x14ac:dyDescent="0.25">
      <c r="A18508"/>
    </row>
    <row r="18509" spans="1:1" ht="12.6" x14ac:dyDescent="0.25">
      <c r="A18509"/>
    </row>
    <row r="18510" spans="1:1" ht="12.6" x14ac:dyDescent="0.25">
      <c r="A18510"/>
    </row>
    <row r="18511" spans="1:1" ht="12.6" x14ac:dyDescent="0.25">
      <c r="A18511"/>
    </row>
    <row r="18512" spans="1:1" ht="12.6" x14ac:dyDescent="0.25">
      <c r="A18512"/>
    </row>
    <row r="18513" spans="1:1" ht="12.6" x14ac:dyDescent="0.25">
      <c r="A18513"/>
    </row>
    <row r="18514" spans="1:1" ht="12.6" x14ac:dyDescent="0.25">
      <c r="A18514"/>
    </row>
    <row r="18515" spans="1:1" ht="12.6" x14ac:dyDescent="0.25">
      <c r="A18515"/>
    </row>
    <row r="18516" spans="1:1" ht="12.6" x14ac:dyDescent="0.25">
      <c r="A18516"/>
    </row>
    <row r="18517" spans="1:1" ht="12.6" x14ac:dyDescent="0.25">
      <c r="A18517"/>
    </row>
    <row r="18518" spans="1:1" ht="12.6" x14ac:dyDescent="0.25">
      <c r="A18518"/>
    </row>
    <row r="18519" spans="1:1" ht="12.6" x14ac:dyDescent="0.25">
      <c r="A18519"/>
    </row>
    <row r="18520" spans="1:1" ht="12.6" x14ac:dyDescent="0.25">
      <c r="A18520"/>
    </row>
    <row r="18521" spans="1:1" ht="12.6" x14ac:dyDescent="0.25">
      <c r="A18521"/>
    </row>
    <row r="18522" spans="1:1" ht="12.6" x14ac:dyDescent="0.25">
      <c r="A18522"/>
    </row>
    <row r="18523" spans="1:1" ht="12.6" x14ac:dyDescent="0.25">
      <c r="A18523"/>
    </row>
    <row r="18524" spans="1:1" ht="12.6" x14ac:dyDescent="0.25">
      <c r="A18524"/>
    </row>
    <row r="18525" spans="1:1" ht="12.6" x14ac:dyDescent="0.25">
      <c r="A18525"/>
    </row>
    <row r="18526" spans="1:1" ht="12.6" x14ac:dyDescent="0.25">
      <c r="A18526"/>
    </row>
    <row r="18527" spans="1:1" ht="12.6" x14ac:dyDescent="0.25">
      <c r="A18527"/>
    </row>
    <row r="18528" spans="1:1" ht="12.6" x14ac:dyDescent="0.25">
      <c r="A18528"/>
    </row>
    <row r="18529" spans="1:1" ht="12.6" x14ac:dyDescent="0.25">
      <c r="A18529"/>
    </row>
    <row r="18530" spans="1:1" ht="12.6" x14ac:dyDescent="0.25">
      <c r="A18530"/>
    </row>
    <row r="18531" spans="1:1" ht="12.6" x14ac:dyDescent="0.25">
      <c r="A18531"/>
    </row>
    <row r="18532" spans="1:1" ht="12.6" x14ac:dyDescent="0.25">
      <c r="A18532"/>
    </row>
    <row r="18533" spans="1:1" ht="12.6" x14ac:dyDescent="0.25">
      <c r="A18533"/>
    </row>
    <row r="18534" spans="1:1" ht="12.6" x14ac:dyDescent="0.25">
      <c r="A18534"/>
    </row>
    <row r="18535" spans="1:1" ht="12.6" x14ac:dyDescent="0.25">
      <c r="A18535"/>
    </row>
    <row r="18536" spans="1:1" ht="12.6" x14ac:dyDescent="0.25">
      <c r="A18536"/>
    </row>
    <row r="18537" spans="1:1" ht="12.6" x14ac:dyDescent="0.25">
      <c r="A18537"/>
    </row>
    <row r="18538" spans="1:1" ht="12.6" x14ac:dyDescent="0.25">
      <c r="A18538"/>
    </row>
    <row r="18539" spans="1:1" ht="12.6" x14ac:dyDescent="0.25">
      <c r="A18539"/>
    </row>
    <row r="18540" spans="1:1" ht="12.6" x14ac:dyDescent="0.25">
      <c r="A18540"/>
    </row>
    <row r="18541" spans="1:1" ht="12.6" x14ac:dyDescent="0.25">
      <c r="A18541"/>
    </row>
    <row r="18542" spans="1:1" ht="12.6" x14ac:dyDescent="0.25">
      <c r="A18542"/>
    </row>
    <row r="18543" spans="1:1" ht="12.6" x14ac:dyDescent="0.25">
      <c r="A18543"/>
    </row>
    <row r="18544" spans="1:1" ht="12.6" x14ac:dyDescent="0.25">
      <c r="A18544"/>
    </row>
    <row r="18545" spans="1:1" ht="12.6" x14ac:dyDescent="0.25">
      <c r="A18545"/>
    </row>
    <row r="18546" spans="1:1" ht="12.6" x14ac:dyDescent="0.25">
      <c r="A18546"/>
    </row>
    <row r="18547" spans="1:1" ht="12.6" x14ac:dyDescent="0.25">
      <c r="A18547"/>
    </row>
    <row r="18548" spans="1:1" ht="12.6" x14ac:dyDescent="0.25">
      <c r="A18548"/>
    </row>
    <row r="18549" spans="1:1" ht="12.6" x14ac:dyDescent="0.25">
      <c r="A18549"/>
    </row>
    <row r="18550" spans="1:1" ht="12.6" x14ac:dyDescent="0.25">
      <c r="A18550"/>
    </row>
    <row r="18551" spans="1:1" ht="12.6" x14ac:dyDescent="0.25">
      <c r="A18551"/>
    </row>
    <row r="18552" spans="1:1" ht="12.6" x14ac:dyDescent="0.25">
      <c r="A18552"/>
    </row>
    <row r="18553" spans="1:1" ht="12.6" x14ac:dyDescent="0.25">
      <c r="A18553"/>
    </row>
    <row r="18554" spans="1:1" ht="12.6" x14ac:dyDescent="0.25">
      <c r="A18554"/>
    </row>
    <row r="18555" spans="1:1" ht="12.6" x14ac:dyDescent="0.25">
      <c r="A18555"/>
    </row>
    <row r="18556" spans="1:1" ht="12.6" x14ac:dyDescent="0.25">
      <c r="A18556"/>
    </row>
    <row r="18557" spans="1:1" ht="12.6" x14ac:dyDescent="0.25">
      <c r="A18557"/>
    </row>
    <row r="18558" spans="1:1" ht="12.6" x14ac:dyDescent="0.25">
      <c r="A18558"/>
    </row>
    <row r="18559" spans="1:1" ht="12.6" x14ac:dyDescent="0.25">
      <c r="A18559"/>
    </row>
    <row r="18560" spans="1:1" ht="12.6" x14ac:dyDescent="0.25">
      <c r="A18560"/>
    </row>
    <row r="18561" spans="1:1" ht="12.6" x14ac:dyDescent="0.25">
      <c r="A18561"/>
    </row>
    <row r="18562" spans="1:1" ht="12.6" x14ac:dyDescent="0.25">
      <c r="A18562"/>
    </row>
    <row r="18563" spans="1:1" ht="12.6" x14ac:dyDescent="0.25">
      <c r="A18563"/>
    </row>
    <row r="18564" spans="1:1" ht="12.6" x14ac:dyDescent="0.25">
      <c r="A18564"/>
    </row>
    <row r="18565" spans="1:1" ht="12.6" x14ac:dyDescent="0.25">
      <c r="A18565"/>
    </row>
    <row r="18566" spans="1:1" ht="12.6" x14ac:dyDescent="0.25">
      <c r="A18566"/>
    </row>
    <row r="18567" spans="1:1" ht="12.6" x14ac:dyDescent="0.25">
      <c r="A18567"/>
    </row>
    <row r="18568" spans="1:1" ht="12.6" x14ac:dyDescent="0.25">
      <c r="A18568"/>
    </row>
    <row r="18569" spans="1:1" ht="12.6" x14ac:dyDescent="0.25">
      <c r="A18569"/>
    </row>
    <row r="18570" spans="1:1" ht="12.6" x14ac:dyDescent="0.25">
      <c r="A18570"/>
    </row>
    <row r="18571" spans="1:1" ht="12.6" x14ac:dyDescent="0.25">
      <c r="A18571"/>
    </row>
    <row r="18572" spans="1:1" ht="12.6" x14ac:dyDescent="0.25">
      <c r="A18572"/>
    </row>
    <row r="18573" spans="1:1" ht="12.6" x14ac:dyDescent="0.25">
      <c r="A18573"/>
    </row>
    <row r="18574" spans="1:1" ht="12.6" x14ac:dyDescent="0.25">
      <c r="A18574"/>
    </row>
    <row r="18575" spans="1:1" ht="12.6" x14ac:dyDescent="0.25">
      <c r="A18575"/>
    </row>
    <row r="18576" spans="1:1" ht="12.6" x14ac:dyDescent="0.25">
      <c r="A18576"/>
    </row>
    <row r="18577" spans="1:1" ht="12.6" x14ac:dyDescent="0.25">
      <c r="A18577"/>
    </row>
    <row r="18578" spans="1:1" ht="12.6" x14ac:dyDescent="0.25">
      <c r="A18578"/>
    </row>
    <row r="18579" spans="1:1" ht="12.6" x14ac:dyDescent="0.25">
      <c r="A18579"/>
    </row>
    <row r="18580" spans="1:1" ht="12.6" x14ac:dyDescent="0.25">
      <c r="A18580"/>
    </row>
    <row r="18581" spans="1:1" ht="12.6" x14ac:dyDescent="0.25">
      <c r="A18581"/>
    </row>
    <row r="18582" spans="1:1" ht="12.6" x14ac:dyDescent="0.25">
      <c r="A18582"/>
    </row>
    <row r="18583" spans="1:1" ht="12.6" x14ac:dyDescent="0.25">
      <c r="A18583"/>
    </row>
    <row r="18584" spans="1:1" ht="12.6" x14ac:dyDescent="0.25">
      <c r="A18584"/>
    </row>
    <row r="18585" spans="1:1" ht="12.6" x14ac:dyDescent="0.25">
      <c r="A18585"/>
    </row>
    <row r="18586" spans="1:1" ht="12.6" x14ac:dyDescent="0.25">
      <c r="A18586"/>
    </row>
    <row r="18587" spans="1:1" ht="12.6" x14ac:dyDescent="0.25">
      <c r="A18587"/>
    </row>
    <row r="18588" spans="1:1" ht="12.6" x14ac:dyDescent="0.25">
      <c r="A18588"/>
    </row>
    <row r="18589" spans="1:1" ht="12.6" x14ac:dyDescent="0.25">
      <c r="A18589"/>
    </row>
    <row r="18590" spans="1:1" ht="12.6" x14ac:dyDescent="0.25">
      <c r="A18590"/>
    </row>
    <row r="18591" spans="1:1" ht="12.6" x14ac:dyDescent="0.25">
      <c r="A18591"/>
    </row>
    <row r="18592" spans="1:1" ht="12.6" x14ac:dyDescent="0.25">
      <c r="A18592"/>
    </row>
    <row r="18593" spans="1:1" ht="12.6" x14ac:dyDescent="0.25">
      <c r="A18593"/>
    </row>
    <row r="18594" spans="1:1" ht="12.6" x14ac:dyDescent="0.25">
      <c r="A18594"/>
    </row>
    <row r="18595" spans="1:1" ht="12.6" x14ac:dyDescent="0.25">
      <c r="A18595"/>
    </row>
    <row r="18596" spans="1:1" ht="12.6" x14ac:dyDescent="0.25">
      <c r="A18596"/>
    </row>
    <row r="18597" spans="1:1" ht="12.6" x14ac:dyDescent="0.25">
      <c r="A18597"/>
    </row>
    <row r="18598" spans="1:1" ht="12.6" x14ac:dyDescent="0.25">
      <c r="A18598"/>
    </row>
    <row r="18599" spans="1:1" ht="12.6" x14ac:dyDescent="0.25">
      <c r="A18599"/>
    </row>
    <row r="18600" spans="1:1" ht="12.6" x14ac:dyDescent="0.25">
      <c r="A18600"/>
    </row>
    <row r="18601" spans="1:1" ht="12.6" x14ac:dyDescent="0.25">
      <c r="A18601"/>
    </row>
    <row r="18602" spans="1:1" ht="12.6" x14ac:dyDescent="0.25">
      <c r="A18602"/>
    </row>
    <row r="18603" spans="1:1" ht="12.6" x14ac:dyDescent="0.25">
      <c r="A18603"/>
    </row>
    <row r="18604" spans="1:1" ht="12.6" x14ac:dyDescent="0.25">
      <c r="A18604"/>
    </row>
    <row r="18605" spans="1:1" ht="12.6" x14ac:dyDescent="0.25">
      <c r="A18605"/>
    </row>
    <row r="18606" spans="1:1" ht="12.6" x14ac:dyDescent="0.25">
      <c r="A18606"/>
    </row>
    <row r="18607" spans="1:1" ht="12.6" x14ac:dyDescent="0.25">
      <c r="A18607"/>
    </row>
    <row r="18608" spans="1:1" ht="12.6" x14ac:dyDescent="0.25">
      <c r="A18608"/>
    </row>
    <row r="18609" spans="1:1" ht="12.6" x14ac:dyDescent="0.25">
      <c r="A18609"/>
    </row>
    <row r="18610" spans="1:1" ht="12.6" x14ac:dyDescent="0.25">
      <c r="A18610"/>
    </row>
    <row r="18611" spans="1:1" ht="12.6" x14ac:dyDescent="0.25">
      <c r="A18611"/>
    </row>
    <row r="18612" spans="1:1" ht="12.6" x14ac:dyDescent="0.25">
      <c r="A18612"/>
    </row>
    <row r="18613" spans="1:1" ht="12.6" x14ac:dyDescent="0.25">
      <c r="A18613"/>
    </row>
    <row r="18614" spans="1:1" ht="12.6" x14ac:dyDescent="0.25">
      <c r="A18614"/>
    </row>
    <row r="18615" spans="1:1" ht="12.6" x14ac:dyDescent="0.25">
      <c r="A18615"/>
    </row>
    <row r="18616" spans="1:1" ht="12.6" x14ac:dyDescent="0.25">
      <c r="A18616"/>
    </row>
    <row r="18617" spans="1:1" ht="12.6" x14ac:dyDescent="0.25">
      <c r="A18617"/>
    </row>
    <row r="18618" spans="1:1" ht="12.6" x14ac:dyDescent="0.25">
      <c r="A18618"/>
    </row>
    <row r="18619" spans="1:1" ht="12.6" x14ac:dyDescent="0.25">
      <c r="A18619"/>
    </row>
    <row r="18620" spans="1:1" ht="12.6" x14ac:dyDescent="0.25">
      <c r="A18620"/>
    </row>
    <row r="18621" spans="1:1" ht="12.6" x14ac:dyDescent="0.25">
      <c r="A18621"/>
    </row>
    <row r="18622" spans="1:1" ht="12.6" x14ac:dyDescent="0.25">
      <c r="A18622"/>
    </row>
    <row r="18623" spans="1:1" ht="12.6" x14ac:dyDescent="0.25">
      <c r="A18623"/>
    </row>
    <row r="18624" spans="1:1" ht="12.6" x14ac:dyDescent="0.25">
      <c r="A18624"/>
    </row>
    <row r="18625" spans="1:1" ht="12.6" x14ac:dyDescent="0.25">
      <c r="A18625"/>
    </row>
    <row r="18626" spans="1:1" ht="12.6" x14ac:dyDescent="0.25">
      <c r="A18626"/>
    </row>
    <row r="18627" spans="1:1" ht="12.6" x14ac:dyDescent="0.25">
      <c r="A18627"/>
    </row>
    <row r="18628" spans="1:1" ht="12.6" x14ac:dyDescent="0.25">
      <c r="A18628"/>
    </row>
    <row r="18629" spans="1:1" ht="12.6" x14ac:dyDescent="0.25">
      <c r="A18629"/>
    </row>
    <row r="18630" spans="1:1" ht="12.6" x14ac:dyDescent="0.25">
      <c r="A18630"/>
    </row>
    <row r="18631" spans="1:1" ht="12.6" x14ac:dyDescent="0.25">
      <c r="A18631"/>
    </row>
    <row r="18632" spans="1:1" ht="12.6" x14ac:dyDescent="0.25">
      <c r="A18632"/>
    </row>
    <row r="18633" spans="1:1" ht="12.6" x14ac:dyDescent="0.25">
      <c r="A18633"/>
    </row>
    <row r="18634" spans="1:1" ht="12.6" x14ac:dyDescent="0.25">
      <c r="A18634"/>
    </row>
    <row r="18635" spans="1:1" ht="12.6" x14ac:dyDescent="0.25">
      <c r="A18635"/>
    </row>
    <row r="18636" spans="1:1" ht="12.6" x14ac:dyDescent="0.25">
      <c r="A18636"/>
    </row>
    <row r="18637" spans="1:1" ht="12.6" x14ac:dyDescent="0.25">
      <c r="A18637"/>
    </row>
    <row r="18638" spans="1:1" ht="12.6" x14ac:dyDescent="0.25">
      <c r="A18638"/>
    </row>
    <row r="18639" spans="1:1" ht="12.6" x14ac:dyDescent="0.25">
      <c r="A18639"/>
    </row>
    <row r="18640" spans="1:1" ht="12.6" x14ac:dyDescent="0.25">
      <c r="A18640"/>
    </row>
    <row r="18641" spans="1:1" ht="12.6" x14ac:dyDescent="0.25">
      <c r="A18641"/>
    </row>
    <row r="18642" spans="1:1" ht="12.6" x14ac:dyDescent="0.25">
      <c r="A18642"/>
    </row>
    <row r="18643" spans="1:1" ht="12.6" x14ac:dyDescent="0.25">
      <c r="A18643"/>
    </row>
    <row r="18644" spans="1:1" ht="12.6" x14ac:dyDescent="0.25">
      <c r="A18644"/>
    </row>
    <row r="18645" spans="1:1" ht="12.6" x14ac:dyDescent="0.25">
      <c r="A18645"/>
    </row>
    <row r="18646" spans="1:1" ht="12.6" x14ac:dyDescent="0.25">
      <c r="A18646"/>
    </row>
    <row r="18647" spans="1:1" ht="12.6" x14ac:dyDescent="0.25">
      <c r="A18647"/>
    </row>
    <row r="18648" spans="1:1" ht="12.6" x14ac:dyDescent="0.25">
      <c r="A18648"/>
    </row>
    <row r="18649" spans="1:1" ht="12.6" x14ac:dyDescent="0.25">
      <c r="A18649"/>
    </row>
    <row r="18650" spans="1:1" ht="12.6" x14ac:dyDescent="0.25">
      <c r="A18650"/>
    </row>
    <row r="18651" spans="1:1" ht="12.6" x14ac:dyDescent="0.25">
      <c r="A18651"/>
    </row>
    <row r="18652" spans="1:1" ht="12.6" x14ac:dyDescent="0.25">
      <c r="A18652"/>
    </row>
    <row r="18653" spans="1:1" ht="12.6" x14ac:dyDescent="0.25">
      <c r="A18653"/>
    </row>
    <row r="18654" spans="1:1" ht="12.6" x14ac:dyDescent="0.25">
      <c r="A18654"/>
    </row>
    <row r="18655" spans="1:1" ht="12.6" x14ac:dyDescent="0.25">
      <c r="A18655"/>
    </row>
    <row r="18656" spans="1:1" ht="12.6" x14ac:dyDescent="0.25">
      <c r="A18656"/>
    </row>
    <row r="18657" spans="1:1" ht="12.6" x14ac:dyDescent="0.25">
      <c r="A18657"/>
    </row>
    <row r="18658" spans="1:1" ht="12.6" x14ac:dyDescent="0.25">
      <c r="A18658"/>
    </row>
    <row r="18659" spans="1:1" ht="12.6" x14ac:dyDescent="0.25">
      <c r="A18659"/>
    </row>
    <row r="18660" spans="1:1" ht="12.6" x14ac:dyDescent="0.25">
      <c r="A18660"/>
    </row>
    <row r="18661" spans="1:1" ht="12.6" x14ac:dyDescent="0.25">
      <c r="A18661"/>
    </row>
    <row r="18662" spans="1:1" ht="12.6" x14ac:dyDescent="0.25">
      <c r="A18662"/>
    </row>
    <row r="18663" spans="1:1" ht="12.6" x14ac:dyDescent="0.25">
      <c r="A18663"/>
    </row>
    <row r="18664" spans="1:1" ht="12.6" x14ac:dyDescent="0.25">
      <c r="A18664"/>
    </row>
    <row r="18665" spans="1:1" ht="12.6" x14ac:dyDescent="0.25">
      <c r="A18665"/>
    </row>
    <row r="18666" spans="1:1" ht="12.6" x14ac:dyDescent="0.25">
      <c r="A18666"/>
    </row>
    <row r="18667" spans="1:1" ht="12.6" x14ac:dyDescent="0.25">
      <c r="A18667"/>
    </row>
    <row r="18668" spans="1:1" ht="12.6" x14ac:dyDescent="0.25">
      <c r="A18668"/>
    </row>
    <row r="18669" spans="1:1" ht="12.6" x14ac:dyDescent="0.25">
      <c r="A18669"/>
    </row>
    <row r="18670" spans="1:1" ht="12.6" x14ac:dyDescent="0.25">
      <c r="A18670"/>
    </row>
    <row r="18671" spans="1:1" ht="12.6" x14ac:dyDescent="0.25">
      <c r="A18671"/>
    </row>
    <row r="18672" spans="1:1" ht="12.6" x14ac:dyDescent="0.25">
      <c r="A18672"/>
    </row>
    <row r="18673" spans="1:1" ht="12.6" x14ac:dyDescent="0.25">
      <c r="A18673"/>
    </row>
    <row r="18674" spans="1:1" ht="12.6" x14ac:dyDescent="0.25">
      <c r="A18674"/>
    </row>
    <row r="18675" spans="1:1" ht="12.6" x14ac:dyDescent="0.25">
      <c r="A18675"/>
    </row>
    <row r="18676" spans="1:1" ht="12.6" x14ac:dyDescent="0.25">
      <c r="A18676"/>
    </row>
    <row r="18677" spans="1:1" ht="12.6" x14ac:dyDescent="0.25">
      <c r="A18677"/>
    </row>
    <row r="18678" spans="1:1" ht="12.6" x14ac:dyDescent="0.25">
      <c r="A18678"/>
    </row>
    <row r="18679" spans="1:1" ht="12.6" x14ac:dyDescent="0.25">
      <c r="A18679"/>
    </row>
    <row r="18680" spans="1:1" ht="12.6" x14ac:dyDescent="0.25">
      <c r="A18680"/>
    </row>
    <row r="18681" spans="1:1" ht="12.6" x14ac:dyDescent="0.25">
      <c r="A18681"/>
    </row>
    <row r="18682" spans="1:1" ht="12.6" x14ac:dyDescent="0.25">
      <c r="A18682"/>
    </row>
    <row r="18683" spans="1:1" ht="12.6" x14ac:dyDescent="0.25">
      <c r="A18683"/>
    </row>
    <row r="18684" spans="1:1" ht="12.6" x14ac:dyDescent="0.25">
      <c r="A18684"/>
    </row>
    <row r="18685" spans="1:1" ht="12.6" x14ac:dyDescent="0.25">
      <c r="A18685"/>
    </row>
    <row r="18686" spans="1:1" ht="12.6" x14ac:dyDescent="0.25">
      <c r="A18686"/>
    </row>
    <row r="18687" spans="1:1" ht="12.6" x14ac:dyDescent="0.25">
      <c r="A18687"/>
    </row>
    <row r="18688" spans="1:1" ht="12.6" x14ac:dyDescent="0.25">
      <c r="A18688"/>
    </row>
    <row r="18689" spans="1:1" ht="12.6" x14ac:dyDescent="0.25">
      <c r="A18689"/>
    </row>
    <row r="18690" spans="1:1" ht="12.6" x14ac:dyDescent="0.25">
      <c r="A18690"/>
    </row>
    <row r="18691" spans="1:1" ht="12.6" x14ac:dyDescent="0.25">
      <c r="A18691"/>
    </row>
    <row r="18692" spans="1:1" ht="12.6" x14ac:dyDescent="0.25">
      <c r="A18692"/>
    </row>
    <row r="18693" spans="1:1" ht="12.6" x14ac:dyDescent="0.25">
      <c r="A18693"/>
    </row>
    <row r="18694" spans="1:1" ht="12.6" x14ac:dyDescent="0.25">
      <c r="A18694"/>
    </row>
    <row r="18695" spans="1:1" ht="12.6" x14ac:dyDescent="0.25">
      <c r="A18695"/>
    </row>
    <row r="18696" spans="1:1" ht="12.6" x14ac:dyDescent="0.25">
      <c r="A18696"/>
    </row>
    <row r="18697" spans="1:1" ht="12.6" x14ac:dyDescent="0.25">
      <c r="A18697"/>
    </row>
    <row r="18698" spans="1:1" ht="12.6" x14ac:dyDescent="0.25">
      <c r="A18698"/>
    </row>
    <row r="18699" spans="1:1" ht="12.6" x14ac:dyDescent="0.25">
      <c r="A18699"/>
    </row>
    <row r="18700" spans="1:1" ht="12.6" x14ac:dyDescent="0.25">
      <c r="A18700"/>
    </row>
    <row r="18701" spans="1:1" ht="12.6" x14ac:dyDescent="0.25">
      <c r="A18701"/>
    </row>
    <row r="18702" spans="1:1" ht="12.6" x14ac:dyDescent="0.25">
      <c r="A18702"/>
    </row>
    <row r="18703" spans="1:1" ht="12.6" x14ac:dyDescent="0.25">
      <c r="A18703"/>
    </row>
    <row r="18704" spans="1:1" ht="12.6" x14ac:dyDescent="0.25">
      <c r="A18704"/>
    </row>
    <row r="18705" spans="1:1" ht="12.6" x14ac:dyDescent="0.25">
      <c r="A18705"/>
    </row>
    <row r="18706" spans="1:1" ht="12.6" x14ac:dyDescent="0.25">
      <c r="A18706"/>
    </row>
    <row r="18707" spans="1:1" ht="12.6" x14ac:dyDescent="0.25">
      <c r="A18707"/>
    </row>
    <row r="18708" spans="1:1" ht="12.6" x14ac:dyDescent="0.25">
      <c r="A18708"/>
    </row>
    <row r="18709" spans="1:1" ht="12.6" x14ac:dyDescent="0.25">
      <c r="A18709"/>
    </row>
    <row r="18710" spans="1:1" ht="12.6" x14ac:dyDescent="0.25">
      <c r="A18710"/>
    </row>
    <row r="18711" spans="1:1" ht="12.6" x14ac:dyDescent="0.25">
      <c r="A18711"/>
    </row>
    <row r="18712" spans="1:1" ht="12.6" x14ac:dyDescent="0.25">
      <c r="A18712"/>
    </row>
    <row r="18713" spans="1:1" ht="12.6" x14ac:dyDescent="0.25">
      <c r="A18713"/>
    </row>
    <row r="18714" spans="1:1" ht="12.6" x14ac:dyDescent="0.25">
      <c r="A18714"/>
    </row>
    <row r="18715" spans="1:1" ht="12.6" x14ac:dyDescent="0.25">
      <c r="A18715"/>
    </row>
    <row r="18716" spans="1:1" ht="12.6" x14ac:dyDescent="0.25">
      <c r="A18716"/>
    </row>
    <row r="18717" spans="1:1" ht="12.6" x14ac:dyDescent="0.25">
      <c r="A18717"/>
    </row>
    <row r="18718" spans="1:1" ht="12.6" x14ac:dyDescent="0.25">
      <c r="A18718"/>
    </row>
    <row r="18719" spans="1:1" ht="12.6" x14ac:dyDescent="0.25">
      <c r="A18719"/>
    </row>
    <row r="18720" spans="1:1" ht="12.6" x14ac:dyDescent="0.25">
      <c r="A18720"/>
    </row>
    <row r="18721" spans="1:1" ht="12.6" x14ac:dyDescent="0.25">
      <c r="A18721"/>
    </row>
    <row r="18722" spans="1:1" ht="12.6" x14ac:dyDescent="0.25">
      <c r="A18722"/>
    </row>
    <row r="18723" spans="1:1" ht="12.6" x14ac:dyDescent="0.25">
      <c r="A18723"/>
    </row>
    <row r="18724" spans="1:1" ht="12.6" x14ac:dyDescent="0.25">
      <c r="A18724"/>
    </row>
    <row r="18725" spans="1:1" ht="12.6" x14ac:dyDescent="0.25">
      <c r="A18725"/>
    </row>
    <row r="18726" spans="1:1" ht="12.6" x14ac:dyDescent="0.25">
      <c r="A18726"/>
    </row>
    <row r="18727" spans="1:1" ht="12.6" x14ac:dyDescent="0.25">
      <c r="A18727"/>
    </row>
    <row r="18728" spans="1:1" ht="12.6" x14ac:dyDescent="0.25">
      <c r="A18728"/>
    </row>
    <row r="18729" spans="1:1" ht="12.6" x14ac:dyDescent="0.25">
      <c r="A18729"/>
    </row>
    <row r="18730" spans="1:1" ht="12.6" x14ac:dyDescent="0.25">
      <c r="A18730"/>
    </row>
    <row r="18731" spans="1:1" ht="12.6" x14ac:dyDescent="0.25">
      <c r="A18731"/>
    </row>
    <row r="18732" spans="1:1" ht="12.6" x14ac:dyDescent="0.25">
      <c r="A18732"/>
    </row>
    <row r="18733" spans="1:1" ht="12.6" x14ac:dyDescent="0.25">
      <c r="A18733"/>
    </row>
    <row r="18734" spans="1:1" ht="12.6" x14ac:dyDescent="0.25">
      <c r="A18734"/>
    </row>
    <row r="18735" spans="1:1" ht="12.6" x14ac:dyDescent="0.25">
      <c r="A18735"/>
    </row>
    <row r="18736" spans="1:1" ht="12.6" x14ac:dyDescent="0.25">
      <c r="A18736"/>
    </row>
    <row r="18737" spans="1:1" ht="12.6" x14ac:dyDescent="0.25">
      <c r="A18737"/>
    </row>
    <row r="18738" spans="1:1" ht="12.6" x14ac:dyDescent="0.25">
      <c r="A18738"/>
    </row>
    <row r="18739" spans="1:1" ht="12.6" x14ac:dyDescent="0.25">
      <c r="A18739"/>
    </row>
    <row r="18740" spans="1:1" ht="12.6" x14ac:dyDescent="0.25">
      <c r="A18740"/>
    </row>
    <row r="18741" spans="1:1" ht="12.6" x14ac:dyDescent="0.25">
      <c r="A18741"/>
    </row>
    <row r="18742" spans="1:1" ht="12.6" x14ac:dyDescent="0.25">
      <c r="A18742"/>
    </row>
    <row r="18743" spans="1:1" ht="12.6" x14ac:dyDescent="0.25">
      <c r="A18743"/>
    </row>
    <row r="18744" spans="1:1" ht="12.6" x14ac:dyDescent="0.25">
      <c r="A18744"/>
    </row>
    <row r="18745" spans="1:1" ht="12.6" x14ac:dyDescent="0.25">
      <c r="A18745"/>
    </row>
    <row r="18746" spans="1:1" ht="12.6" x14ac:dyDescent="0.25">
      <c r="A18746"/>
    </row>
    <row r="18747" spans="1:1" ht="12.6" x14ac:dyDescent="0.25">
      <c r="A18747"/>
    </row>
    <row r="18748" spans="1:1" ht="12.6" x14ac:dyDescent="0.25">
      <c r="A18748"/>
    </row>
    <row r="18749" spans="1:1" ht="12.6" x14ac:dyDescent="0.25">
      <c r="A18749"/>
    </row>
    <row r="18750" spans="1:1" ht="12.6" x14ac:dyDescent="0.25">
      <c r="A18750"/>
    </row>
    <row r="18751" spans="1:1" ht="12.6" x14ac:dyDescent="0.25">
      <c r="A18751"/>
    </row>
    <row r="18752" spans="1:1" ht="12.6" x14ac:dyDescent="0.25">
      <c r="A18752"/>
    </row>
    <row r="18753" spans="1:1" ht="12.6" x14ac:dyDescent="0.25">
      <c r="A18753"/>
    </row>
    <row r="18754" spans="1:1" ht="12.6" x14ac:dyDescent="0.25">
      <c r="A18754"/>
    </row>
    <row r="18755" spans="1:1" ht="12.6" x14ac:dyDescent="0.25">
      <c r="A18755"/>
    </row>
    <row r="18756" spans="1:1" ht="12.6" x14ac:dyDescent="0.25">
      <c r="A18756"/>
    </row>
    <row r="18757" spans="1:1" ht="12.6" x14ac:dyDescent="0.25">
      <c r="A18757"/>
    </row>
    <row r="18758" spans="1:1" ht="12.6" x14ac:dyDescent="0.25">
      <c r="A18758"/>
    </row>
    <row r="18759" spans="1:1" ht="12.6" x14ac:dyDescent="0.25">
      <c r="A18759"/>
    </row>
    <row r="18760" spans="1:1" ht="12.6" x14ac:dyDescent="0.25">
      <c r="A18760"/>
    </row>
    <row r="18761" spans="1:1" ht="12.6" x14ac:dyDescent="0.25">
      <c r="A18761"/>
    </row>
    <row r="18762" spans="1:1" ht="12.6" x14ac:dyDescent="0.25">
      <c r="A18762"/>
    </row>
    <row r="18763" spans="1:1" ht="12.6" x14ac:dyDescent="0.25">
      <c r="A18763"/>
    </row>
    <row r="18764" spans="1:1" ht="12.6" x14ac:dyDescent="0.25">
      <c r="A18764"/>
    </row>
    <row r="18765" spans="1:1" ht="12.6" x14ac:dyDescent="0.25">
      <c r="A18765"/>
    </row>
    <row r="18766" spans="1:1" ht="12.6" x14ac:dyDescent="0.25">
      <c r="A18766"/>
    </row>
    <row r="18767" spans="1:1" ht="12.6" x14ac:dyDescent="0.25">
      <c r="A18767"/>
    </row>
    <row r="18768" spans="1:1" ht="12.6" x14ac:dyDescent="0.25">
      <c r="A18768"/>
    </row>
    <row r="18769" spans="1:1" ht="12.6" x14ac:dyDescent="0.25">
      <c r="A18769"/>
    </row>
    <row r="18770" spans="1:1" ht="12.6" x14ac:dyDescent="0.25">
      <c r="A18770"/>
    </row>
    <row r="18771" spans="1:1" ht="12.6" x14ac:dyDescent="0.25">
      <c r="A18771"/>
    </row>
    <row r="18772" spans="1:1" ht="12.6" x14ac:dyDescent="0.25">
      <c r="A18772"/>
    </row>
    <row r="18773" spans="1:1" ht="12.6" x14ac:dyDescent="0.25">
      <c r="A18773"/>
    </row>
    <row r="18774" spans="1:1" ht="12.6" x14ac:dyDescent="0.25">
      <c r="A18774"/>
    </row>
    <row r="18775" spans="1:1" ht="12.6" x14ac:dyDescent="0.25">
      <c r="A18775"/>
    </row>
    <row r="18776" spans="1:1" ht="12.6" x14ac:dyDescent="0.25">
      <c r="A18776"/>
    </row>
    <row r="18777" spans="1:1" ht="12.6" x14ac:dyDescent="0.25">
      <c r="A18777"/>
    </row>
    <row r="18778" spans="1:1" ht="12.6" x14ac:dyDescent="0.25">
      <c r="A18778"/>
    </row>
    <row r="18779" spans="1:1" ht="12.6" x14ac:dyDescent="0.25">
      <c r="A18779"/>
    </row>
    <row r="18780" spans="1:1" ht="12.6" x14ac:dyDescent="0.25">
      <c r="A18780"/>
    </row>
    <row r="18781" spans="1:1" ht="12.6" x14ac:dyDescent="0.25">
      <c r="A18781"/>
    </row>
    <row r="18782" spans="1:1" ht="12.6" x14ac:dyDescent="0.25">
      <c r="A18782"/>
    </row>
    <row r="18783" spans="1:1" ht="12.6" x14ac:dyDescent="0.25">
      <c r="A18783"/>
    </row>
    <row r="18784" spans="1:1" ht="12.6" x14ac:dyDescent="0.25">
      <c r="A18784"/>
    </row>
    <row r="18785" spans="1:1" ht="12.6" x14ac:dyDescent="0.25">
      <c r="A18785"/>
    </row>
    <row r="18786" spans="1:1" ht="12.6" x14ac:dyDescent="0.25">
      <c r="A18786"/>
    </row>
    <row r="18787" spans="1:1" ht="12.6" x14ac:dyDescent="0.25">
      <c r="A18787"/>
    </row>
    <row r="18788" spans="1:1" ht="12.6" x14ac:dyDescent="0.25">
      <c r="A18788"/>
    </row>
    <row r="18789" spans="1:1" ht="12.6" x14ac:dyDescent="0.25">
      <c r="A18789"/>
    </row>
    <row r="18790" spans="1:1" ht="12.6" x14ac:dyDescent="0.25">
      <c r="A18790"/>
    </row>
    <row r="18791" spans="1:1" ht="12.6" x14ac:dyDescent="0.25">
      <c r="A18791"/>
    </row>
    <row r="18792" spans="1:1" ht="12.6" x14ac:dyDescent="0.25">
      <c r="A18792"/>
    </row>
    <row r="18793" spans="1:1" ht="12.6" x14ac:dyDescent="0.25">
      <c r="A18793"/>
    </row>
    <row r="18794" spans="1:1" ht="12.6" x14ac:dyDescent="0.25">
      <c r="A18794"/>
    </row>
    <row r="18795" spans="1:1" ht="12.6" x14ac:dyDescent="0.25">
      <c r="A18795"/>
    </row>
    <row r="18796" spans="1:1" ht="12.6" x14ac:dyDescent="0.25">
      <c r="A18796"/>
    </row>
    <row r="18797" spans="1:1" ht="12.6" x14ac:dyDescent="0.25">
      <c r="A18797"/>
    </row>
    <row r="18798" spans="1:1" ht="12.6" x14ac:dyDescent="0.25">
      <c r="A18798"/>
    </row>
    <row r="18799" spans="1:1" ht="12.6" x14ac:dyDescent="0.25">
      <c r="A18799"/>
    </row>
    <row r="18800" spans="1:1" ht="12.6" x14ac:dyDescent="0.25">
      <c r="A18800"/>
    </row>
    <row r="18801" spans="1:1" ht="12.6" x14ac:dyDescent="0.25">
      <c r="A18801"/>
    </row>
    <row r="18802" spans="1:1" ht="12.6" x14ac:dyDescent="0.25">
      <c r="A18802"/>
    </row>
    <row r="18803" spans="1:1" ht="12.6" x14ac:dyDescent="0.25">
      <c r="A18803"/>
    </row>
    <row r="18804" spans="1:1" ht="12.6" x14ac:dyDescent="0.25">
      <c r="A18804"/>
    </row>
    <row r="18805" spans="1:1" ht="12.6" x14ac:dyDescent="0.25">
      <c r="A18805"/>
    </row>
    <row r="18806" spans="1:1" ht="12.6" x14ac:dyDescent="0.25">
      <c r="A18806"/>
    </row>
    <row r="18807" spans="1:1" ht="12.6" x14ac:dyDescent="0.25">
      <c r="A18807"/>
    </row>
    <row r="18808" spans="1:1" ht="12.6" x14ac:dyDescent="0.25">
      <c r="A18808"/>
    </row>
    <row r="18809" spans="1:1" ht="12.6" x14ac:dyDescent="0.25">
      <c r="A18809"/>
    </row>
    <row r="18810" spans="1:1" ht="12.6" x14ac:dyDescent="0.25">
      <c r="A18810"/>
    </row>
    <row r="18811" spans="1:1" ht="12.6" x14ac:dyDescent="0.25">
      <c r="A18811"/>
    </row>
    <row r="18812" spans="1:1" ht="12.6" x14ac:dyDescent="0.25">
      <c r="A18812"/>
    </row>
    <row r="18813" spans="1:1" ht="12.6" x14ac:dyDescent="0.25">
      <c r="A18813"/>
    </row>
    <row r="18814" spans="1:1" ht="12.6" x14ac:dyDescent="0.25">
      <c r="A18814"/>
    </row>
    <row r="18815" spans="1:1" ht="12.6" x14ac:dyDescent="0.25">
      <c r="A18815"/>
    </row>
    <row r="18816" spans="1:1" ht="12.6" x14ac:dyDescent="0.25">
      <c r="A18816"/>
    </row>
    <row r="18817" spans="1:1" ht="12.6" x14ac:dyDescent="0.25">
      <c r="A18817"/>
    </row>
    <row r="18818" spans="1:1" ht="12.6" x14ac:dyDescent="0.25">
      <c r="A18818"/>
    </row>
    <row r="18819" spans="1:1" ht="12.6" x14ac:dyDescent="0.25">
      <c r="A18819"/>
    </row>
    <row r="18820" spans="1:1" ht="12.6" x14ac:dyDescent="0.25">
      <c r="A18820"/>
    </row>
    <row r="18821" spans="1:1" ht="12.6" x14ac:dyDescent="0.25">
      <c r="A18821"/>
    </row>
    <row r="18822" spans="1:1" ht="12.6" x14ac:dyDescent="0.25">
      <c r="A18822"/>
    </row>
    <row r="18823" spans="1:1" ht="12.6" x14ac:dyDescent="0.25">
      <c r="A18823"/>
    </row>
    <row r="18824" spans="1:1" ht="12.6" x14ac:dyDescent="0.25">
      <c r="A18824"/>
    </row>
    <row r="18825" spans="1:1" ht="12.6" x14ac:dyDescent="0.25">
      <c r="A18825"/>
    </row>
    <row r="18826" spans="1:1" ht="12.6" x14ac:dyDescent="0.25">
      <c r="A18826"/>
    </row>
    <row r="18827" spans="1:1" ht="12.6" x14ac:dyDescent="0.25">
      <c r="A18827"/>
    </row>
    <row r="18828" spans="1:1" ht="12.6" x14ac:dyDescent="0.25">
      <c r="A18828"/>
    </row>
    <row r="18829" spans="1:1" ht="12.6" x14ac:dyDescent="0.25">
      <c r="A18829"/>
    </row>
    <row r="18830" spans="1:1" ht="12.6" x14ac:dyDescent="0.25">
      <c r="A18830"/>
    </row>
    <row r="18831" spans="1:1" ht="12.6" x14ac:dyDescent="0.25">
      <c r="A18831"/>
    </row>
    <row r="18832" spans="1:1" ht="12.6" x14ac:dyDescent="0.25">
      <c r="A18832"/>
    </row>
    <row r="18833" spans="1:1" ht="12.6" x14ac:dyDescent="0.25">
      <c r="A18833"/>
    </row>
    <row r="18834" spans="1:1" ht="12.6" x14ac:dyDescent="0.25">
      <c r="A18834"/>
    </row>
    <row r="18835" spans="1:1" ht="12.6" x14ac:dyDescent="0.25">
      <c r="A18835"/>
    </row>
    <row r="18836" spans="1:1" ht="12.6" x14ac:dyDescent="0.25">
      <c r="A18836"/>
    </row>
    <row r="18837" spans="1:1" ht="12.6" x14ac:dyDescent="0.25">
      <c r="A18837"/>
    </row>
    <row r="18838" spans="1:1" ht="12.6" x14ac:dyDescent="0.25">
      <c r="A18838"/>
    </row>
    <row r="18839" spans="1:1" ht="12.6" x14ac:dyDescent="0.25">
      <c r="A18839"/>
    </row>
    <row r="18840" spans="1:1" ht="12.6" x14ac:dyDescent="0.25">
      <c r="A18840"/>
    </row>
    <row r="18841" spans="1:1" ht="12.6" x14ac:dyDescent="0.25">
      <c r="A18841"/>
    </row>
    <row r="18842" spans="1:1" ht="12.6" x14ac:dyDescent="0.25">
      <c r="A18842"/>
    </row>
    <row r="18843" spans="1:1" ht="12.6" x14ac:dyDescent="0.25">
      <c r="A18843"/>
    </row>
    <row r="18844" spans="1:1" ht="12.6" x14ac:dyDescent="0.25">
      <c r="A18844"/>
    </row>
    <row r="18845" spans="1:1" ht="12.6" x14ac:dyDescent="0.25">
      <c r="A18845"/>
    </row>
    <row r="18846" spans="1:1" ht="12.6" x14ac:dyDescent="0.25">
      <c r="A18846"/>
    </row>
    <row r="18847" spans="1:1" ht="12.6" x14ac:dyDescent="0.25">
      <c r="A18847"/>
    </row>
    <row r="18848" spans="1:1" ht="12.6" x14ac:dyDescent="0.25">
      <c r="A18848"/>
    </row>
    <row r="18849" spans="1:1" ht="12.6" x14ac:dyDescent="0.25">
      <c r="A18849"/>
    </row>
    <row r="18850" spans="1:1" ht="12.6" x14ac:dyDescent="0.25">
      <c r="A18850"/>
    </row>
    <row r="18851" spans="1:1" ht="12.6" x14ac:dyDescent="0.25">
      <c r="A18851"/>
    </row>
    <row r="18852" spans="1:1" ht="12.6" x14ac:dyDescent="0.25">
      <c r="A18852"/>
    </row>
    <row r="18853" spans="1:1" ht="12.6" x14ac:dyDescent="0.25">
      <c r="A18853"/>
    </row>
    <row r="18854" spans="1:1" ht="12.6" x14ac:dyDescent="0.25">
      <c r="A18854"/>
    </row>
    <row r="18855" spans="1:1" ht="12.6" x14ac:dyDescent="0.25">
      <c r="A18855"/>
    </row>
    <row r="18856" spans="1:1" ht="12.6" x14ac:dyDescent="0.25">
      <c r="A18856"/>
    </row>
    <row r="18857" spans="1:1" ht="12.6" x14ac:dyDescent="0.25">
      <c r="A18857"/>
    </row>
    <row r="18858" spans="1:1" ht="12.6" x14ac:dyDescent="0.25">
      <c r="A18858"/>
    </row>
    <row r="18859" spans="1:1" ht="12.6" x14ac:dyDescent="0.25">
      <c r="A18859"/>
    </row>
    <row r="18860" spans="1:1" ht="12.6" x14ac:dyDescent="0.25">
      <c r="A18860"/>
    </row>
    <row r="18861" spans="1:1" ht="12.6" x14ac:dyDescent="0.25">
      <c r="A18861"/>
    </row>
    <row r="18862" spans="1:1" ht="12.6" x14ac:dyDescent="0.25">
      <c r="A18862"/>
    </row>
    <row r="18863" spans="1:1" ht="12.6" x14ac:dyDescent="0.25">
      <c r="A18863"/>
    </row>
    <row r="18864" spans="1:1" ht="12.6" x14ac:dyDescent="0.25">
      <c r="A18864"/>
    </row>
    <row r="18865" spans="1:1" ht="12.6" x14ac:dyDescent="0.25">
      <c r="A18865"/>
    </row>
    <row r="18866" spans="1:1" ht="12.6" x14ac:dyDescent="0.25">
      <c r="A18866"/>
    </row>
    <row r="18867" spans="1:1" ht="12.6" x14ac:dyDescent="0.25">
      <c r="A18867"/>
    </row>
    <row r="18868" spans="1:1" ht="12.6" x14ac:dyDescent="0.25">
      <c r="A18868"/>
    </row>
    <row r="18869" spans="1:1" ht="12.6" x14ac:dyDescent="0.25">
      <c r="A18869"/>
    </row>
    <row r="18870" spans="1:1" ht="12.6" x14ac:dyDescent="0.25">
      <c r="A18870"/>
    </row>
    <row r="18871" spans="1:1" ht="12.6" x14ac:dyDescent="0.25">
      <c r="A18871"/>
    </row>
    <row r="18872" spans="1:1" ht="12.6" x14ac:dyDescent="0.25">
      <c r="A18872"/>
    </row>
    <row r="18873" spans="1:1" ht="12.6" x14ac:dyDescent="0.25">
      <c r="A18873"/>
    </row>
    <row r="18874" spans="1:1" ht="12.6" x14ac:dyDescent="0.25">
      <c r="A18874"/>
    </row>
    <row r="18875" spans="1:1" ht="12.6" x14ac:dyDescent="0.25">
      <c r="A18875"/>
    </row>
    <row r="18876" spans="1:1" ht="12.6" x14ac:dyDescent="0.25">
      <c r="A18876"/>
    </row>
    <row r="18877" spans="1:1" ht="12.6" x14ac:dyDescent="0.25">
      <c r="A18877"/>
    </row>
    <row r="18878" spans="1:1" ht="12.6" x14ac:dyDescent="0.25">
      <c r="A18878"/>
    </row>
    <row r="18879" spans="1:1" ht="12.6" x14ac:dyDescent="0.25">
      <c r="A18879"/>
    </row>
    <row r="18880" spans="1:1" ht="12.6" x14ac:dyDescent="0.25">
      <c r="A18880"/>
    </row>
    <row r="18881" spans="1:1" ht="12.6" x14ac:dyDescent="0.25">
      <c r="A18881"/>
    </row>
    <row r="18882" spans="1:1" ht="12.6" x14ac:dyDescent="0.25">
      <c r="A18882"/>
    </row>
    <row r="18883" spans="1:1" ht="12.6" x14ac:dyDescent="0.25">
      <c r="A18883"/>
    </row>
    <row r="18884" spans="1:1" ht="12.6" x14ac:dyDescent="0.25">
      <c r="A18884"/>
    </row>
    <row r="18885" spans="1:1" ht="12.6" x14ac:dyDescent="0.25">
      <c r="A18885"/>
    </row>
    <row r="18886" spans="1:1" ht="12.6" x14ac:dyDescent="0.25">
      <c r="A18886"/>
    </row>
    <row r="18887" spans="1:1" ht="12.6" x14ac:dyDescent="0.25">
      <c r="A18887"/>
    </row>
    <row r="18888" spans="1:1" ht="12.6" x14ac:dyDescent="0.25">
      <c r="A18888"/>
    </row>
    <row r="18889" spans="1:1" ht="12.6" x14ac:dyDescent="0.25">
      <c r="A18889"/>
    </row>
    <row r="18890" spans="1:1" ht="12.6" x14ac:dyDescent="0.25">
      <c r="A18890"/>
    </row>
    <row r="18891" spans="1:1" ht="12.6" x14ac:dyDescent="0.25">
      <c r="A18891"/>
    </row>
    <row r="18892" spans="1:1" ht="12.6" x14ac:dyDescent="0.25">
      <c r="A18892"/>
    </row>
    <row r="18893" spans="1:1" ht="12.6" x14ac:dyDescent="0.25">
      <c r="A18893"/>
    </row>
    <row r="18894" spans="1:1" ht="12.6" x14ac:dyDescent="0.25">
      <c r="A18894"/>
    </row>
    <row r="18895" spans="1:1" ht="12.6" x14ac:dyDescent="0.25">
      <c r="A18895"/>
    </row>
    <row r="18896" spans="1:1" ht="12.6" x14ac:dyDescent="0.25">
      <c r="A18896"/>
    </row>
    <row r="18897" spans="1:1" ht="12.6" x14ac:dyDescent="0.25">
      <c r="A18897"/>
    </row>
    <row r="18898" spans="1:1" ht="12.6" x14ac:dyDescent="0.25">
      <c r="A18898"/>
    </row>
    <row r="18899" spans="1:1" ht="12.6" x14ac:dyDescent="0.25">
      <c r="A18899"/>
    </row>
    <row r="18900" spans="1:1" ht="12.6" x14ac:dyDescent="0.25">
      <c r="A18900"/>
    </row>
    <row r="18901" spans="1:1" ht="12.6" x14ac:dyDescent="0.25">
      <c r="A18901"/>
    </row>
    <row r="18902" spans="1:1" ht="12.6" x14ac:dyDescent="0.25">
      <c r="A18902"/>
    </row>
    <row r="18903" spans="1:1" ht="12.6" x14ac:dyDescent="0.25">
      <c r="A18903"/>
    </row>
    <row r="18904" spans="1:1" ht="12.6" x14ac:dyDescent="0.25">
      <c r="A18904"/>
    </row>
    <row r="18905" spans="1:1" ht="12.6" x14ac:dyDescent="0.25">
      <c r="A18905"/>
    </row>
    <row r="18906" spans="1:1" ht="12.6" x14ac:dyDescent="0.25">
      <c r="A18906"/>
    </row>
    <row r="18907" spans="1:1" ht="12.6" x14ac:dyDescent="0.25">
      <c r="A18907"/>
    </row>
    <row r="18908" spans="1:1" ht="12.6" x14ac:dyDescent="0.25">
      <c r="A18908"/>
    </row>
    <row r="18909" spans="1:1" ht="12.6" x14ac:dyDescent="0.25">
      <c r="A18909"/>
    </row>
    <row r="18910" spans="1:1" ht="12.6" x14ac:dyDescent="0.25">
      <c r="A18910"/>
    </row>
    <row r="18911" spans="1:1" ht="12.6" x14ac:dyDescent="0.25">
      <c r="A18911"/>
    </row>
    <row r="18912" spans="1:1" ht="12.6" x14ac:dyDescent="0.25">
      <c r="A18912"/>
    </row>
    <row r="18913" spans="1:1" ht="12.6" x14ac:dyDescent="0.25">
      <c r="A18913"/>
    </row>
    <row r="18914" spans="1:1" ht="12.6" x14ac:dyDescent="0.25">
      <c r="A18914"/>
    </row>
    <row r="18915" spans="1:1" ht="12.6" x14ac:dyDescent="0.25">
      <c r="A18915"/>
    </row>
    <row r="18916" spans="1:1" ht="12.6" x14ac:dyDescent="0.25">
      <c r="A18916"/>
    </row>
    <row r="18917" spans="1:1" ht="12.6" x14ac:dyDescent="0.25">
      <c r="A18917"/>
    </row>
    <row r="18918" spans="1:1" ht="12.6" x14ac:dyDescent="0.25">
      <c r="A18918"/>
    </row>
    <row r="18919" spans="1:1" ht="12.6" x14ac:dyDescent="0.25">
      <c r="A18919"/>
    </row>
    <row r="18920" spans="1:1" ht="12.6" x14ac:dyDescent="0.25">
      <c r="A18920"/>
    </row>
    <row r="18921" spans="1:1" ht="12.6" x14ac:dyDescent="0.25">
      <c r="A18921"/>
    </row>
    <row r="18922" spans="1:1" ht="12.6" x14ac:dyDescent="0.25">
      <c r="A18922"/>
    </row>
    <row r="18923" spans="1:1" ht="12.6" x14ac:dyDescent="0.25">
      <c r="A18923"/>
    </row>
    <row r="18924" spans="1:1" ht="12.6" x14ac:dyDescent="0.25">
      <c r="A18924"/>
    </row>
    <row r="18925" spans="1:1" ht="12.6" x14ac:dyDescent="0.25">
      <c r="A18925"/>
    </row>
    <row r="18926" spans="1:1" ht="12.6" x14ac:dyDescent="0.25">
      <c r="A18926"/>
    </row>
    <row r="18927" spans="1:1" ht="12.6" x14ac:dyDescent="0.25">
      <c r="A18927"/>
    </row>
    <row r="18928" spans="1:1" ht="12.6" x14ac:dyDescent="0.25">
      <c r="A18928"/>
    </row>
    <row r="18929" spans="1:1" ht="12.6" x14ac:dyDescent="0.25">
      <c r="A18929"/>
    </row>
    <row r="18930" spans="1:1" ht="12.6" x14ac:dyDescent="0.25">
      <c r="A18930"/>
    </row>
    <row r="18931" spans="1:1" ht="12.6" x14ac:dyDescent="0.25">
      <c r="A18931"/>
    </row>
    <row r="18932" spans="1:1" ht="12.6" x14ac:dyDescent="0.25">
      <c r="A18932"/>
    </row>
    <row r="18933" spans="1:1" ht="12.6" x14ac:dyDescent="0.25">
      <c r="A18933"/>
    </row>
    <row r="18934" spans="1:1" ht="12.6" x14ac:dyDescent="0.25">
      <c r="A18934"/>
    </row>
    <row r="18935" spans="1:1" ht="12.6" x14ac:dyDescent="0.25">
      <c r="A18935"/>
    </row>
    <row r="18936" spans="1:1" ht="12.6" x14ac:dyDescent="0.25">
      <c r="A18936"/>
    </row>
    <row r="18937" spans="1:1" ht="12.6" x14ac:dyDescent="0.25">
      <c r="A18937"/>
    </row>
    <row r="18938" spans="1:1" ht="12.6" x14ac:dyDescent="0.25">
      <c r="A18938"/>
    </row>
    <row r="18939" spans="1:1" ht="12.6" x14ac:dyDescent="0.25">
      <c r="A18939"/>
    </row>
    <row r="18940" spans="1:1" ht="12.6" x14ac:dyDescent="0.25">
      <c r="A18940"/>
    </row>
    <row r="18941" spans="1:1" ht="12.6" x14ac:dyDescent="0.25">
      <c r="A18941"/>
    </row>
    <row r="18942" spans="1:1" ht="12.6" x14ac:dyDescent="0.25">
      <c r="A18942"/>
    </row>
    <row r="18943" spans="1:1" ht="12.6" x14ac:dyDescent="0.25">
      <c r="A18943"/>
    </row>
    <row r="18944" spans="1:1" ht="12.6" x14ac:dyDescent="0.25">
      <c r="A18944"/>
    </row>
    <row r="18945" spans="1:1" ht="12.6" x14ac:dyDescent="0.25">
      <c r="A18945"/>
    </row>
    <row r="18946" spans="1:1" ht="12.6" x14ac:dyDescent="0.25">
      <c r="A18946"/>
    </row>
    <row r="18947" spans="1:1" ht="12.6" x14ac:dyDescent="0.25">
      <c r="A18947"/>
    </row>
    <row r="18948" spans="1:1" ht="12.6" x14ac:dyDescent="0.25">
      <c r="A18948"/>
    </row>
    <row r="18949" spans="1:1" ht="12.6" x14ac:dyDescent="0.25">
      <c r="A18949"/>
    </row>
    <row r="18950" spans="1:1" ht="12.6" x14ac:dyDescent="0.25">
      <c r="A18950"/>
    </row>
    <row r="18951" spans="1:1" ht="12.6" x14ac:dyDescent="0.25">
      <c r="A18951"/>
    </row>
    <row r="18952" spans="1:1" ht="12.6" x14ac:dyDescent="0.25">
      <c r="A18952"/>
    </row>
    <row r="18953" spans="1:1" ht="12.6" x14ac:dyDescent="0.25">
      <c r="A18953"/>
    </row>
    <row r="18954" spans="1:1" ht="12.6" x14ac:dyDescent="0.25">
      <c r="A18954"/>
    </row>
    <row r="18955" spans="1:1" ht="12.6" x14ac:dyDescent="0.25">
      <c r="A18955"/>
    </row>
    <row r="18956" spans="1:1" ht="12.6" x14ac:dyDescent="0.25">
      <c r="A18956"/>
    </row>
    <row r="18957" spans="1:1" ht="12.6" x14ac:dyDescent="0.25">
      <c r="A18957"/>
    </row>
    <row r="18958" spans="1:1" ht="12.6" x14ac:dyDescent="0.25">
      <c r="A18958"/>
    </row>
    <row r="18959" spans="1:1" ht="12.6" x14ac:dyDescent="0.25">
      <c r="A18959"/>
    </row>
    <row r="18960" spans="1:1" ht="12.6" x14ac:dyDescent="0.25">
      <c r="A18960"/>
    </row>
    <row r="18961" spans="1:1" ht="12.6" x14ac:dyDescent="0.25">
      <c r="A18961"/>
    </row>
    <row r="18962" spans="1:1" ht="12.6" x14ac:dyDescent="0.25">
      <c r="A18962"/>
    </row>
    <row r="18963" spans="1:1" ht="12.6" x14ac:dyDescent="0.25">
      <c r="A18963"/>
    </row>
    <row r="18964" spans="1:1" ht="12.6" x14ac:dyDescent="0.25">
      <c r="A18964"/>
    </row>
    <row r="18965" spans="1:1" ht="12.6" x14ac:dyDescent="0.25">
      <c r="A18965"/>
    </row>
    <row r="18966" spans="1:1" ht="12.6" x14ac:dyDescent="0.25">
      <c r="A18966"/>
    </row>
    <row r="18967" spans="1:1" ht="12.6" x14ac:dyDescent="0.25">
      <c r="A18967"/>
    </row>
    <row r="18968" spans="1:1" ht="12.6" x14ac:dyDescent="0.25">
      <c r="A18968"/>
    </row>
    <row r="18969" spans="1:1" ht="12.6" x14ac:dyDescent="0.25">
      <c r="A18969"/>
    </row>
    <row r="18970" spans="1:1" ht="12.6" x14ac:dyDescent="0.25">
      <c r="A18970"/>
    </row>
    <row r="18971" spans="1:1" ht="12.6" x14ac:dyDescent="0.25">
      <c r="A18971"/>
    </row>
    <row r="18972" spans="1:1" ht="12.6" x14ac:dyDescent="0.25">
      <c r="A18972"/>
    </row>
    <row r="18973" spans="1:1" ht="12.6" x14ac:dyDescent="0.25">
      <c r="A18973"/>
    </row>
    <row r="18974" spans="1:1" ht="12.6" x14ac:dyDescent="0.25">
      <c r="A18974"/>
    </row>
    <row r="18975" spans="1:1" ht="12.6" x14ac:dyDescent="0.25">
      <c r="A18975"/>
    </row>
    <row r="18976" spans="1:1" ht="12.6" x14ac:dyDescent="0.25">
      <c r="A18976"/>
    </row>
    <row r="18977" spans="1:1" ht="12.6" x14ac:dyDescent="0.25">
      <c r="A18977"/>
    </row>
    <row r="18978" spans="1:1" ht="12.6" x14ac:dyDescent="0.25">
      <c r="A18978"/>
    </row>
    <row r="18979" spans="1:1" ht="12.6" x14ac:dyDescent="0.25">
      <c r="A18979"/>
    </row>
    <row r="18980" spans="1:1" ht="12.6" x14ac:dyDescent="0.25">
      <c r="A18980"/>
    </row>
    <row r="18981" spans="1:1" ht="12.6" x14ac:dyDescent="0.25">
      <c r="A18981"/>
    </row>
    <row r="18982" spans="1:1" ht="12.6" x14ac:dyDescent="0.25">
      <c r="A18982"/>
    </row>
    <row r="18983" spans="1:1" ht="12.6" x14ac:dyDescent="0.25">
      <c r="A18983"/>
    </row>
    <row r="18984" spans="1:1" ht="12.6" x14ac:dyDescent="0.25">
      <c r="A18984"/>
    </row>
    <row r="18985" spans="1:1" ht="12.6" x14ac:dyDescent="0.25">
      <c r="A18985"/>
    </row>
    <row r="18986" spans="1:1" ht="12.6" x14ac:dyDescent="0.25">
      <c r="A18986"/>
    </row>
    <row r="18987" spans="1:1" ht="12.6" x14ac:dyDescent="0.25">
      <c r="A18987"/>
    </row>
    <row r="18988" spans="1:1" ht="12.6" x14ac:dyDescent="0.25">
      <c r="A18988"/>
    </row>
    <row r="18989" spans="1:1" ht="12.6" x14ac:dyDescent="0.25">
      <c r="A18989"/>
    </row>
    <row r="18990" spans="1:1" ht="12.6" x14ac:dyDescent="0.25">
      <c r="A18990"/>
    </row>
    <row r="18991" spans="1:1" ht="12.6" x14ac:dyDescent="0.25">
      <c r="A18991"/>
    </row>
    <row r="18992" spans="1:1" ht="12.6" x14ac:dyDescent="0.25">
      <c r="A18992"/>
    </row>
    <row r="18993" spans="1:1" ht="12.6" x14ac:dyDescent="0.25">
      <c r="A18993"/>
    </row>
    <row r="18994" spans="1:1" ht="12.6" x14ac:dyDescent="0.25">
      <c r="A18994"/>
    </row>
    <row r="18995" spans="1:1" ht="12.6" x14ac:dyDescent="0.25">
      <c r="A18995"/>
    </row>
    <row r="18996" spans="1:1" ht="12.6" x14ac:dyDescent="0.25">
      <c r="A18996"/>
    </row>
    <row r="18997" spans="1:1" ht="12.6" x14ac:dyDescent="0.25">
      <c r="A18997"/>
    </row>
    <row r="18998" spans="1:1" ht="12.6" x14ac:dyDescent="0.25">
      <c r="A18998"/>
    </row>
    <row r="18999" spans="1:1" ht="12.6" x14ac:dyDescent="0.25">
      <c r="A18999"/>
    </row>
    <row r="19000" spans="1:1" ht="12.6" x14ac:dyDescent="0.25">
      <c r="A19000"/>
    </row>
    <row r="19001" spans="1:1" ht="12.6" x14ac:dyDescent="0.25">
      <c r="A19001"/>
    </row>
    <row r="19002" spans="1:1" ht="12.6" x14ac:dyDescent="0.25">
      <c r="A19002"/>
    </row>
    <row r="19003" spans="1:1" ht="12.6" x14ac:dyDescent="0.25">
      <c r="A19003"/>
    </row>
    <row r="19004" spans="1:1" ht="12.6" x14ac:dyDescent="0.25">
      <c r="A19004"/>
    </row>
    <row r="19005" spans="1:1" ht="12.6" x14ac:dyDescent="0.25">
      <c r="A19005"/>
    </row>
    <row r="19006" spans="1:1" ht="12.6" x14ac:dyDescent="0.25">
      <c r="A19006"/>
    </row>
    <row r="19007" spans="1:1" ht="12.6" x14ac:dyDescent="0.25">
      <c r="A19007"/>
    </row>
    <row r="19008" spans="1:1" ht="12.6" x14ac:dyDescent="0.25">
      <c r="A19008"/>
    </row>
    <row r="19009" spans="1:1" ht="12.6" x14ac:dyDescent="0.25">
      <c r="A19009"/>
    </row>
    <row r="19010" spans="1:1" ht="12.6" x14ac:dyDescent="0.25">
      <c r="A19010"/>
    </row>
    <row r="19011" spans="1:1" ht="12.6" x14ac:dyDescent="0.25">
      <c r="A19011"/>
    </row>
    <row r="19012" spans="1:1" ht="12.6" x14ac:dyDescent="0.25">
      <c r="A19012"/>
    </row>
    <row r="19013" spans="1:1" ht="12.6" x14ac:dyDescent="0.25">
      <c r="A19013"/>
    </row>
    <row r="19014" spans="1:1" ht="12.6" x14ac:dyDescent="0.25">
      <c r="A19014"/>
    </row>
    <row r="19015" spans="1:1" ht="12.6" x14ac:dyDescent="0.25">
      <c r="A19015"/>
    </row>
    <row r="19016" spans="1:1" ht="12.6" x14ac:dyDescent="0.25">
      <c r="A19016"/>
    </row>
    <row r="19017" spans="1:1" ht="12.6" x14ac:dyDescent="0.25">
      <c r="A19017"/>
    </row>
    <row r="19018" spans="1:1" ht="12.6" x14ac:dyDescent="0.25">
      <c r="A19018"/>
    </row>
    <row r="19019" spans="1:1" ht="12.6" x14ac:dyDescent="0.25">
      <c r="A19019"/>
    </row>
    <row r="19020" spans="1:1" ht="12.6" x14ac:dyDescent="0.25">
      <c r="A19020"/>
    </row>
    <row r="19021" spans="1:1" ht="12.6" x14ac:dyDescent="0.25">
      <c r="A19021"/>
    </row>
    <row r="19022" spans="1:1" ht="12.6" x14ac:dyDescent="0.25">
      <c r="A19022"/>
    </row>
    <row r="19023" spans="1:1" ht="12.6" x14ac:dyDescent="0.25">
      <c r="A19023"/>
    </row>
    <row r="19024" spans="1:1" ht="12.6" x14ac:dyDescent="0.25">
      <c r="A19024"/>
    </row>
    <row r="19025" spans="1:1" ht="12.6" x14ac:dyDescent="0.25">
      <c r="A19025"/>
    </row>
    <row r="19026" spans="1:1" ht="12.6" x14ac:dyDescent="0.25">
      <c r="A19026"/>
    </row>
    <row r="19027" spans="1:1" ht="12.6" x14ac:dyDescent="0.25">
      <c r="A19027"/>
    </row>
    <row r="19028" spans="1:1" ht="12.6" x14ac:dyDescent="0.25">
      <c r="A19028"/>
    </row>
    <row r="19029" spans="1:1" ht="12.6" x14ac:dyDescent="0.25">
      <c r="A19029"/>
    </row>
    <row r="19030" spans="1:1" ht="12.6" x14ac:dyDescent="0.25">
      <c r="A19030"/>
    </row>
    <row r="19031" spans="1:1" ht="12.6" x14ac:dyDescent="0.25">
      <c r="A19031"/>
    </row>
    <row r="19032" spans="1:1" ht="12.6" x14ac:dyDescent="0.25">
      <c r="A19032"/>
    </row>
    <row r="19033" spans="1:1" ht="12.6" x14ac:dyDescent="0.25">
      <c r="A19033"/>
    </row>
    <row r="19034" spans="1:1" ht="12.6" x14ac:dyDescent="0.25">
      <c r="A19034"/>
    </row>
    <row r="19035" spans="1:1" ht="12.6" x14ac:dyDescent="0.25">
      <c r="A19035"/>
    </row>
    <row r="19036" spans="1:1" ht="12.6" x14ac:dyDescent="0.25">
      <c r="A19036"/>
    </row>
    <row r="19037" spans="1:1" ht="12.6" x14ac:dyDescent="0.25">
      <c r="A19037"/>
    </row>
    <row r="19038" spans="1:1" ht="12.6" x14ac:dyDescent="0.25">
      <c r="A19038"/>
    </row>
    <row r="19039" spans="1:1" ht="12.6" x14ac:dyDescent="0.25">
      <c r="A19039"/>
    </row>
    <row r="19040" spans="1:1" ht="12.6" x14ac:dyDescent="0.25">
      <c r="A19040"/>
    </row>
    <row r="19041" spans="1:1" ht="12.6" x14ac:dyDescent="0.25">
      <c r="A19041"/>
    </row>
    <row r="19042" spans="1:1" ht="12.6" x14ac:dyDescent="0.25">
      <c r="A19042"/>
    </row>
    <row r="19043" spans="1:1" ht="12.6" x14ac:dyDescent="0.25">
      <c r="A19043"/>
    </row>
    <row r="19044" spans="1:1" ht="12.6" x14ac:dyDescent="0.25">
      <c r="A19044"/>
    </row>
    <row r="19045" spans="1:1" ht="12.6" x14ac:dyDescent="0.25">
      <c r="A19045"/>
    </row>
    <row r="19046" spans="1:1" ht="12.6" x14ac:dyDescent="0.25">
      <c r="A19046"/>
    </row>
    <row r="19047" spans="1:1" ht="12.6" x14ac:dyDescent="0.25">
      <c r="A19047"/>
    </row>
    <row r="19048" spans="1:1" ht="12.6" x14ac:dyDescent="0.25">
      <c r="A19048"/>
    </row>
    <row r="19049" spans="1:1" ht="12.6" x14ac:dyDescent="0.25">
      <c r="A19049"/>
    </row>
    <row r="19050" spans="1:1" ht="12.6" x14ac:dyDescent="0.25">
      <c r="A19050"/>
    </row>
    <row r="19051" spans="1:1" ht="12.6" x14ac:dyDescent="0.25">
      <c r="A19051"/>
    </row>
    <row r="19052" spans="1:1" ht="12.6" x14ac:dyDescent="0.25">
      <c r="A19052"/>
    </row>
    <row r="19053" spans="1:1" ht="12.6" x14ac:dyDescent="0.25">
      <c r="A19053"/>
    </row>
    <row r="19054" spans="1:1" ht="12.6" x14ac:dyDescent="0.25">
      <c r="A19054"/>
    </row>
    <row r="19055" spans="1:1" ht="12.6" x14ac:dyDescent="0.25">
      <c r="A19055"/>
    </row>
    <row r="19056" spans="1:1" ht="12.6" x14ac:dyDescent="0.25">
      <c r="A19056"/>
    </row>
    <row r="19057" spans="1:1" ht="12.6" x14ac:dyDescent="0.25">
      <c r="A19057"/>
    </row>
    <row r="19058" spans="1:1" ht="12.6" x14ac:dyDescent="0.25">
      <c r="A19058"/>
    </row>
    <row r="19059" spans="1:1" ht="12.6" x14ac:dyDescent="0.25">
      <c r="A19059"/>
    </row>
    <row r="19060" spans="1:1" ht="12.6" x14ac:dyDescent="0.25">
      <c r="A19060"/>
    </row>
    <row r="19061" spans="1:1" ht="12.6" x14ac:dyDescent="0.25">
      <c r="A19061"/>
    </row>
    <row r="19062" spans="1:1" ht="12.6" x14ac:dyDescent="0.25">
      <c r="A19062"/>
    </row>
    <row r="19063" spans="1:1" ht="12.6" x14ac:dyDescent="0.25">
      <c r="A19063"/>
    </row>
    <row r="19064" spans="1:1" ht="12.6" x14ac:dyDescent="0.25">
      <c r="A19064"/>
    </row>
    <row r="19065" spans="1:1" ht="12.6" x14ac:dyDescent="0.25">
      <c r="A19065"/>
    </row>
    <row r="19066" spans="1:1" ht="12.6" x14ac:dyDescent="0.25">
      <c r="A19066"/>
    </row>
    <row r="19067" spans="1:1" ht="12.6" x14ac:dyDescent="0.25">
      <c r="A19067"/>
    </row>
    <row r="19068" spans="1:1" ht="12.6" x14ac:dyDescent="0.25">
      <c r="A19068"/>
    </row>
    <row r="19069" spans="1:1" ht="12.6" x14ac:dyDescent="0.25">
      <c r="A19069"/>
    </row>
    <row r="19070" spans="1:1" ht="12.6" x14ac:dyDescent="0.25">
      <c r="A19070"/>
    </row>
    <row r="19071" spans="1:1" ht="12.6" x14ac:dyDescent="0.25">
      <c r="A19071"/>
    </row>
    <row r="19072" spans="1:1" ht="12.6" x14ac:dyDescent="0.25">
      <c r="A19072"/>
    </row>
    <row r="19073" spans="1:1" ht="12.6" x14ac:dyDescent="0.25">
      <c r="A19073"/>
    </row>
    <row r="19074" spans="1:1" ht="12.6" x14ac:dyDescent="0.25">
      <c r="A19074"/>
    </row>
    <row r="19075" spans="1:1" ht="12.6" x14ac:dyDescent="0.25">
      <c r="A19075"/>
    </row>
    <row r="19076" spans="1:1" ht="12.6" x14ac:dyDescent="0.25">
      <c r="A19076"/>
    </row>
    <row r="19077" spans="1:1" ht="12.6" x14ac:dyDescent="0.25">
      <c r="A19077"/>
    </row>
    <row r="19078" spans="1:1" ht="12.6" x14ac:dyDescent="0.25">
      <c r="A19078"/>
    </row>
    <row r="19079" spans="1:1" ht="12.6" x14ac:dyDescent="0.25">
      <c r="A19079"/>
    </row>
    <row r="19080" spans="1:1" ht="12.6" x14ac:dyDescent="0.25">
      <c r="A19080"/>
    </row>
    <row r="19081" spans="1:1" ht="12.6" x14ac:dyDescent="0.25">
      <c r="A19081"/>
    </row>
    <row r="19082" spans="1:1" ht="12.6" x14ac:dyDescent="0.25">
      <c r="A19082"/>
    </row>
    <row r="19083" spans="1:1" ht="12.6" x14ac:dyDescent="0.25">
      <c r="A19083"/>
    </row>
    <row r="19084" spans="1:1" ht="12.6" x14ac:dyDescent="0.25">
      <c r="A19084"/>
    </row>
    <row r="19085" spans="1:1" ht="12.6" x14ac:dyDescent="0.25">
      <c r="A19085"/>
    </row>
    <row r="19086" spans="1:1" ht="12.6" x14ac:dyDescent="0.25">
      <c r="A19086"/>
    </row>
    <row r="19087" spans="1:1" ht="12.6" x14ac:dyDescent="0.25">
      <c r="A19087"/>
    </row>
    <row r="19088" spans="1:1" ht="12.6" x14ac:dyDescent="0.25">
      <c r="A19088"/>
    </row>
    <row r="19089" spans="1:1" ht="12.6" x14ac:dyDescent="0.25">
      <c r="A19089"/>
    </row>
    <row r="19090" spans="1:1" ht="12.6" x14ac:dyDescent="0.25">
      <c r="A19090"/>
    </row>
    <row r="19091" spans="1:1" ht="12.6" x14ac:dyDescent="0.25">
      <c r="A19091"/>
    </row>
    <row r="19092" spans="1:1" ht="12.6" x14ac:dyDescent="0.25">
      <c r="A19092"/>
    </row>
    <row r="19093" spans="1:1" ht="12.6" x14ac:dyDescent="0.25">
      <c r="A19093"/>
    </row>
    <row r="19094" spans="1:1" ht="12.6" x14ac:dyDescent="0.25">
      <c r="A19094"/>
    </row>
    <row r="19095" spans="1:1" ht="12.6" x14ac:dyDescent="0.25">
      <c r="A19095"/>
    </row>
    <row r="19096" spans="1:1" ht="12.6" x14ac:dyDescent="0.25">
      <c r="A19096"/>
    </row>
    <row r="19097" spans="1:1" ht="12.6" x14ac:dyDescent="0.25">
      <c r="A19097"/>
    </row>
    <row r="19098" spans="1:1" ht="12.6" x14ac:dyDescent="0.25">
      <c r="A19098"/>
    </row>
    <row r="19099" spans="1:1" ht="12.6" x14ac:dyDescent="0.25">
      <c r="A19099"/>
    </row>
    <row r="19100" spans="1:1" ht="12.6" x14ac:dyDescent="0.25">
      <c r="A19100"/>
    </row>
    <row r="19101" spans="1:1" ht="12.6" x14ac:dyDescent="0.25">
      <c r="A19101"/>
    </row>
    <row r="19102" spans="1:1" ht="12.6" x14ac:dyDescent="0.25">
      <c r="A19102"/>
    </row>
    <row r="19103" spans="1:1" ht="12.6" x14ac:dyDescent="0.25">
      <c r="A19103"/>
    </row>
    <row r="19104" spans="1:1" ht="12.6" x14ac:dyDescent="0.25">
      <c r="A19104"/>
    </row>
    <row r="19105" spans="1:1" ht="12.6" x14ac:dyDescent="0.25">
      <c r="A19105"/>
    </row>
    <row r="19106" spans="1:1" ht="12.6" x14ac:dyDescent="0.25">
      <c r="A19106"/>
    </row>
    <row r="19107" spans="1:1" ht="12.6" x14ac:dyDescent="0.25">
      <c r="A19107"/>
    </row>
    <row r="19108" spans="1:1" ht="12.6" x14ac:dyDescent="0.25">
      <c r="A19108"/>
    </row>
    <row r="19109" spans="1:1" ht="12.6" x14ac:dyDescent="0.25">
      <c r="A19109"/>
    </row>
    <row r="19110" spans="1:1" ht="12.6" x14ac:dyDescent="0.25">
      <c r="A19110"/>
    </row>
    <row r="19111" spans="1:1" ht="12.6" x14ac:dyDescent="0.25">
      <c r="A19111"/>
    </row>
    <row r="19112" spans="1:1" ht="12.6" x14ac:dyDescent="0.25">
      <c r="A19112"/>
    </row>
    <row r="19113" spans="1:1" ht="12.6" x14ac:dyDescent="0.25">
      <c r="A19113"/>
    </row>
    <row r="19114" spans="1:1" ht="12.6" x14ac:dyDescent="0.25">
      <c r="A19114"/>
    </row>
    <row r="19115" spans="1:1" ht="12.6" x14ac:dyDescent="0.25">
      <c r="A19115"/>
    </row>
    <row r="19116" spans="1:1" ht="12.6" x14ac:dyDescent="0.25">
      <c r="A19116"/>
    </row>
    <row r="19117" spans="1:1" ht="12.6" x14ac:dyDescent="0.25">
      <c r="A19117"/>
    </row>
    <row r="19118" spans="1:1" ht="12.6" x14ac:dyDescent="0.25">
      <c r="A19118"/>
    </row>
    <row r="19119" spans="1:1" ht="12.6" x14ac:dyDescent="0.25">
      <c r="A19119"/>
    </row>
    <row r="19120" spans="1:1" ht="12.6" x14ac:dyDescent="0.25">
      <c r="A19120"/>
    </row>
    <row r="19121" spans="1:1" ht="12.6" x14ac:dyDescent="0.25">
      <c r="A19121"/>
    </row>
    <row r="19122" spans="1:1" ht="12.6" x14ac:dyDescent="0.25">
      <c r="A19122"/>
    </row>
    <row r="19123" spans="1:1" ht="12.6" x14ac:dyDescent="0.25">
      <c r="A19123"/>
    </row>
    <row r="19124" spans="1:1" ht="12.6" x14ac:dyDescent="0.25">
      <c r="A19124"/>
    </row>
    <row r="19125" spans="1:1" ht="12.6" x14ac:dyDescent="0.25">
      <c r="A19125"/>
    </row>
    <row r="19126" spans="1:1" ht="12.6" x14ac:dyDescent="0.25">
      <c r="A19126"/>
    </row>
    <row r="19127" spans="1:1" ht="12.6" x14ac:dyDescent="0.25">
      <c r="A19127"/>
    </row>
    <row r="19128" spans="1:1" ht="12.6" x14ac:dyDescent="0.25">
      <c r="A19128"/>
    </row>
    <row r="19129" spans="1:1" ht="12.6" x14ac:dyDescent="0.25">
      <c r="A19129"/>
    </row>
    <row r="19130" spans="1:1" ht="12.6" x14ac:dyDescent="0.25">
      <c r="A19130"/>
    </row>
    <row r="19131" spans="1:1" ht="12.6" x14ac:dyDescent="0.25">
      <c r="A19131"/>
    </row>
    <row r="19132" spans="1:1" ht="12.6" x14ac:dyDescent="0.25">
      <c r="A19132"/>
    </row>
    <row r="19133" spans="1:1" ht="12.6" x14ac:dyDescent="0.25">
      <c r="A19133"/>
    </row>
    <row r="19134" spans="1:1" ht="12.6" x14ac:dyDescent="0.25">
      <c r="A19134"/>
    </row>
    <row r="19135" spans="1:1" ht="12.6" x14ac:dyDescent="0.25">
      <c r="A19135"/>
    </row>
    <row r="19136" spans="1:1" ht="12.6" x14ac:dyDescent="0.25">
      <c r="A19136"/>
    </row>
    <row r="19137" spans="1:1" ht="12.6" x14ac:dyDescent="0.25">
      <c r="A19137"/>
    </row>
    <row r="19138" spans="1:1" ht="12.6" x14ac:dyDescent="0.25">
      <c r="A19138"/>
    </row>
    <row r="19139" spans="1:1" ht="12.6" x14ac:dyDescent="0.25">
      <c r="A19139"/>
    </row>
    <row r="19140" spans="1:1" ht="12.6" x14ac:dyDescent="0.25">
      <c r="A19140"/>
    </row>
    <row r="19141" spans="1:1" ht="12.6" x14ac:dyDescent="0.25">
      <c r="A19141"/>
    </row>
    <row r="19142" spans="1:1" ht="12.6" x14ac:dyDescent="0.25">
      <c r="A19142"/>
    </row>
    <row r="19143" spans="1:1" ht="12.6" x14ac:dyDescent="0.25">
      <c r="A19143"/>
    </row>
    <row r="19144" spans="1:1" ht="12.6" x14ac:dyDescent="0.25">
      <c r="A19144"/>
    </row>
    <row r="19145" spans="1:1" ht="12.6" x14ac:dyDescent="0.25">
      <c r="A19145"/>
    </row>
    <row r="19146" spans="1:1" ht="12.6" x14ac:dyDescent="0.25">
      <c r="A19146"/>
    </row>
    <row r="19147" spans="1:1" ht="12.6" x14ac:dyDescent="0.25">
      <c r="A19147"/>
    </row>
    <row r="19148" spans="1:1" ht="12.6" x14ac:dyDescent="0.25">
      <c r="A19148"/>
    </row>
    <row r="19149" spans="1:1" ht="12.6" x14ac:dyDescent="0.25">
      <c r="A19149"/>
    </row>
    <row r="19150" spans="1:1" ht="12.6" x14ac:dyDescent="0.25">
      <c r="A19150"/>
    </row>
    <row r="19151" spans="1:1" ht="12.6" x14ac:dyDescent="0.25">
      <c r="A19151"/>
    </row>
    <row r="19152" spans="1:1" ht="12.6" x14ac:dyDescent="0.25">
      <c r="A19152"/>
    </row>
    <row r="19153" spans="1:1" ht="12.6" x14ac:dyDescent="0.25">
      <c r="A19153"/>
    </row>
    <row r="19154" spans="1:1" ht="12.6" x14ac:dyDescent="0.25">
      <c r="A19154"/>
    </row>
    <row r="19155" spans="1:1" ht="12.6" x14ac:dyDescent="0.25">
      <c r="A19155"/>
    </row>
    <row r="19156" spans="1:1" ht="12.6" x14ac:dyDescent="0.25">
      <c r="A19156"/>
    </row>
    <row r="19157" spans="1:1" ht="12.6" x14ac:dyDescent="0.25">
      <c r="A19157"/>
    </row>
    <row r="19158" spans="1:1" ht="12.6" x14ac:dyDescent="0.25">
      <c r="A19158"/>
    </row>
    <row r="19159" spans="1:1" ht="12.6" x14ac:dyDescent="0.25">
      <c r="A19159"/>
    </row>
    <row r="19160" spans="1:1" ht="12.6" x14ac:dyDescent="0.25">
      <c r="A19160"/>
    </row>
    <row r="19161" spans="1:1" ht="12.6" x14ac:dyDescent="0.25">
      <c r="A19161"/>
    </row>
    <row r="19162" spans="1:1" ht="12.6" x14ac:dyDescent="0.25">
      <c r="A19162"/>
    </row>
    <row r="19163" spans="1:1" ht="12.6" x14ac:dyDescent="0.25">
      <c r="A19163"/>
    </row>
    <row r="19164" spans="1:1" ht="12.6" x14ac:dyDescent="0.25">
      <c r="A19164"/>
    </row>
    <row r="19165" spans="1:1" ht="12.6" x14ac:dyDescent="0.25">
      <c r="A19165"/>
    </row>
    <row r="19166" spans="1:1" ht="12.6" x14ac:dyDescent="0.25">
      <c r="A19166"/>
    </row>
    <row r="19167" spans="1:1" ht="12.6" x14ac:dyDescent="0.25">
      <c r="A19167"/>
    </row>
    <row r="19168" spans="1:1" ht="12.6" x14ac:dyDescent="0.25">
      <c r="A19168"/>
    </row>
    <row r="19169" spans="1:1" ht="12.6" x14ac:dyDescent="0.25">
      <c r="A19169"/>
    </row>
    <row r="19170" spans="1:1" ht="12.6" x14ac:dyDescent="0.25">
      <c r="A19170"/>
    </row>
    <row r="19171" spans="1:1" ht="12.6" x14ac:dyDescent="0.25">
      <c r="A19171"/>
    </row>
    <row r="19172" spans="1:1" ht="12.6" x14ac:dyDescent="0.25">
      <c r="A19172"/>
    </row>
    <row r="19173" spans="1:1" ht="12.6" x14ac:dyDescent="0.25">
      <c r="A19173"/>
    </row>
    <row r="19174" spans="1:1" ht="12.6" x14ac:dyDescent="0.25">
      <c r="A19174"/>
    </row>
    <row r="19175" spans="1:1" ht="12.6" x14ac:dyDescent="0.25">
      <c r="A19175"/>
    </row>
    <row r="19176" spans="1:1" ht="12.6" x14ac:dyDescent="0.25">
      <c r="A19176"/>
    </row>
    <row r="19177" spans="1:1" ht="12.6" x14ac:dyDescent="0.25">
      <c r="A19177"/>
    </row>
    <row r="19178" spans="1:1" ht="12.6" x14ac:dyDescent="0.25">
      <c r="A19178"/>
    </row>
    <row r="19179" spans="1:1" ht="12.6" x14ac:dyDescent="0.25">
      <c r="A19179"/>
    </row>
    <row r="19180" spans="1:1" ht="12.6" x14ac:dyDescent="0.25">
      <c r="A19180"/>
    </row>
    <row r="19181" spans="1:1" ht="12.6" x14ac:dyDescent="0.25">
      <c r="A19181"/>
    </row>
    <row r="19182" spans="1:1" ht="12.6" x14ac:dyDescent="0.25">
      <c r="A19182"/>
    </row>
    <row r="19183" spans="1:1" ht="12.6" x14ac:dyDescent="0.25">
      <c r="A19183"/>
    </row>
    <row r="19184" spans="1:1" ht="12.6" x14ac:dyDescent="0.25">
      <c r="A19184"/>
    </row>
    <row r="19185" spans="1:1" ht="12.6" x14ac:dyDescent="0.25">
      <c r="A19185"/>
    </row>
    <row r="19186" spans="1:1" ht="12.6" x14ac:dyDescent="0.25">
      <c r="A19186"/>
    </row>
    <row r="19187" spans="1:1" ht="12.6" x14ac:dyDescent="0.25">
      <c r="A19187"/>
    </row>
    <row r="19188" spans="1:1" ht="12.6" x14ac:dyDescent="0.25">
      <c r="A19188"/>
    </row>
    <row r="19189" spans="1:1" ht="12.6" x14ac:dyDescent="0.25">
      <c r="A19189"/>
    </row>
    <row r="19190" spans="1:1" ht="12.6" x14ac:dyDescent="0.25">
      <c r="A19190"/>
    </row>
    <row r="19191" spans="1:1" ht="12.6" x14ac:dyDescent="0.25">
      <c r="A19191"/>
    </row>
    <row r="19192" spans="1:1" ht="12.6" x14ac:dyDescent="0.25">
      <c r="A19192"/>
    </row>
    <row r="19193" spans="1:1" ht="12.6" x14ac:dyDescent="0.25">
      <c r="A19193"/>
    </row>
    <row r="19194" spans="1:1" ht="12.6" x14ac:dyDescent="0.25">
      <c r="A19194"/>
    </row>
    <row r="19195" spans="1:1" ht="12.6" x14ac:dyDescent="0.25">
      <c r="A19195"/>
    </row>
    <row r="19196" spans="1:1" ht="12.6" x14ac:dyDescent="0.25">
      <c r="A19196"/>
    </row>
    <row r="19197" spans="1:1" ht="12.6" x14ac:dyDescent="0.25">
      <c r="A19197"/>
    </row>
    <row r="19198" spans="1:1" ht="12.6" x14ac:dyDescent="0.25">
      <c r="A19198"/>
    </row>
    <row r="19199" spans="1:1" ht="12.6" x14ac:dyDescent="0.25">
      <c r="A19199"/>
    </row>
    <row r="19200" spans="1:1" ht="12.6" x14ac:dyDescent="0.25">
      <c r="A19200"/>
    </row>
    <row r="19201" spans="1:1" ht="12.6" x14ac:dyDescent="0.25">
      <c r="A19201"/>
    </row>
    <row r="19202" spans="1:1" ht="12.6" x14ac:dyDescent="0.25">
      <c r="A19202"/>
    </row>
    <row r="19203" spans="1:1" ht="12.6" x14ac:dyDescent="0.25">
      <c r="A19203"/>
    </row>
    <row r="19204" spans="1:1" ht="12.6" x14ac:dyDescent="0.25">
      <c r="A19204"/>
    </row>
    <row r="19205" spans="1:1" ht="12.6" x14ac:dyDescent="0.25">
      <c r="A19205"/>
    </row>
    <row r="19206" spans="1:1" ht="12.6" x14ac:dyDescent="0.25">
      <c r="A19206"/>
    </row>
    <row r="19207" spans="1:1" ht="12.6" x14ac:dyDescent="0.25">
      <c r="A19207"/>
    </row>
    <row r="19208" spans="1:1" ht="12.6" x14ac:dyDescent="0.25">
      <c r="A19208"/>
    </row>
    <row r="19209" spans="1:1" ht="12.6" x14ac:dyDescent="0.25">
      <c r="A19209"/>
    </row>
    <row r="19210" spans="1:1" ht="12.6" x14ac:dyDescent="0.25">
      <c r="A19210"/>
    </row>
    <row r="19211" spans="1:1" ht="12.6" x14ac:dyDescent="0.25">
      <c r="A19211"/>
    </row>
    <row r="19212" spans="1:1" ht="12.6" x14ac:dyDescent="0.25">
      <c r="A19212"/>
    </row>
    <row r="19213" spans="1:1" ht="12.6" x14ac:dyDescent="0.25">
      <c r="A19213"/>
    </row>
    <row r="19214" spans="1:1" ht="12.6" x14ac:dyDescent="0.25">
      <c r="A19214"/>
    </row>
    <row r="19215" spans="1:1" ht="12.6" x14ac:dyDescent="0.25">
      <c r="A19215"/>
    </row>
    <row r="19216" spans="1:1" ht="12.6" x14ac:dyDescent="0.25">
      <c r="A19216"/>
    </row>
    <row r="19217" spans="1:1" ht="12.6" x14ac:dyDescent="0.25">
      <c r="A19217"/>
    </row>
    <row r="19218" spans="1:1" ht="12.6" x14ac:dyDescent="0.25">
      <c r="A19218"/>
    </row>
    <row r="19219" spans="1:1" ht="12.6" x14ac:dyDescent="0.25">
      <c r="A19219"/>
    </row>
    <row r="19220" spans="1:1" ht="12.6" x14ac:dyDescent="0.25">
      <c r="A19220"/>
    </row>
    <row r="19221" spans="1:1" ht="12.6" x14ac:dyDescent="0.25">
      <c r="A19221"/>
    </row>
    <row r="19222" spans="1:1" ht="12.6" x14ac:dyDescent="0.25">
      <c r="A19222"/>
    </row>
    <row r="19223" spans="1:1" ht="12.6" x14ac:dyDescent="0.25">
      <c r="A19223"/>
    </row>
    <row r="19224" spans="1:1" ht="12.6" x14ac:dyDescent="0.25">
      <c r="A19224"/>
    </row>
    <row r="19225" spans="1:1" ht="12.6" x14ac:dyDescent="0.25">
      <c r="A19225"/>
    </row>
    <row r="19226" spans="1:1" ht="12.6" x14ac:dyDescent="0.25">
      <c r="A19226"/>
    </row>
    <row r="19227" spans="1:1" ht="12.6" x14ac:dyDescent="0.25">
      <c r="A19227"/>
    </row>
    <row r="19228" spans="1:1" ht="12.6" x14ac:dyDescent="0.25">
      <c r="A19228"/>
    </row>
    <row r="19229" spans="1:1" ht="12.6" x14ac:dyDescent="0.25">
      <c r="A19229"/>
    </row>
    <row r="19230" spans="1:1" ht="12.6" x14ac:dyDescent="0.25">
      <c r="A19230"/>
    </row>
    <row r="19231" spans="1:1" ht="12.6" x14ac:dyDescent="0.25">
      <c r="A19231"/>
    </row>
    <row r="19232" spans="1:1" ht="12.6" x14ac:dyDescent="0.25">
      <c r="A19232"/>
    </row>
    <row r="19233" spans="1:1" ht="12.6" x14ac:dyDescent="0.25">
      <c r="A19233"/>
    </row>
    <row r="19234" spans="1:1" ht="12.6" x14ac:dyDescent="0.25">
      <c r="A19234"/>
    </row>
    <row r="19235" spans="1:1" ht="12.6" x14ac:dyDescent="0.25">
      <c r="A19235"/>
    </row>
    <row r="19236" spans="1:1" ht="12.6" x14ac:dyDescent="0.25">
      <c r="A19236"/>
    </row>
    <row r="19237" spans="1:1" ht="12.6" x14ac:dyDescent="0.25">
      <c r="A19237"/>
    </row>
    <row r="19238" spans="1:1" ht="12.6" x14ac:dyDescent="0.25">
      <c r="A19238"/>
    </row>
    <row r="19239" spans="1:1" ht="12.6" x14ac:dyDescent="0.25">
      <c r="A19239"/>
    </row>
    <row r="19240" spans="1:1" ht="12.6" x14ac:dyDescent="0.25">
      <c r="A19240"/>
    </row>
    <row r="19241" spans="1:1" ht="12.6" x14ac:dyDescent="0.25">
      <c r="A19241"/>
    </row>
    <row r="19242" spans="1:1" ht="12.6" x14ac:dyDescent="0.25">
      <c r="A19242"/>
    </row>
    <row r="19243" spans="1:1" ht="12.6" x14ac:dyDescent="0.25">
      <c r="A19243"/>
    </row>
    <row r="19244" spans="1:1" ht="12.6" x14ac:dyDescent="0.25">
      <c r="A19244"/>
    </row>
    <row r="19245" spans="1:1" ht="12.6" x14ac:dyDescent="0.25">
      <c r="A19245"/>
    </row>
    <row r="19246" spans="1:1" ht="12.6" x14ac:dyDescent="0.25">
      <c r="A19246"/>
    </row>
    <row r="19247" spans="1:1" ht="12.6" x14ac:dyDescent="0.25">
      <c r="A19247"/>
    </row>
    <row r="19248" spans="1:1" ht="12.6" x14ac:dyDescent="0.25">
      <c r="A19248"/>
    </row>
    <row r="19249" spans="1:1" ht="12.6" x14ac:dyDescent="0.25">
      <c r="A19249"/>
    </row>
    <row r="19250" spans="1:1" ht="12.6" x14ac:dyDescent="0.25">
      <c r="A19250"/>
    </row>
    <row r="19251" spans="1:1" ht="12.6" x14ac:dyDescent="0.25">
      <c r="A19251"/>
    </row>
    <row r="19252" spans="1:1" ht="12.6" x14ac:dyDescent="0.25">
      <c r="A19252"/>
    </row>
    <row r="19253" spans="1:1" ht="12.6" x14ac:dyDescent="0.25">
      <c r="A19253"/>
    </row>
    <row r="19254" spans="1:1" ht="12.6" x14ac:dyDescent="0.25">
      <c r="A19254"/>
    </row>
    <row r="19255" spans="1:1" ht="12.6" x14ac:dyDescent="0.25">
      <c r="A19255"/>
    </row>
    <row r="19256" spans="1:1" ht="12.6" x14ac:dyDescent="0.25">
      <c r="A19256"/>
    </row>
    <row r="19257" spans="1:1" ht="12.6" x14ac:dyDescent="0.25">
      <c r="A19257"/>
    </row>
    <row r="19258" spans="1:1" ht="12.6" x14ac:dyDescent="0.25">
      <c r="A19258"/>
    </row>
    <row r="19259" spans="1:1" ht="12.6" x14ac:dyDescent="0.25">
      <c r="A19259"/>
    </row>
    <row r="19260" spans="1:1" ht="12.6" x14ac:dyDescent="0.25">
      <c r="A19260"/>
    </row>
    <row r="19261" spans="1:1" ht="12.6" x14ac:dyDescent="0.25">
      <c r="A19261"/>
    </row>
    <row r="19262" spans="1:1" ht="12.6" x14ac:dyDescent="0.25">
      <c r="A19262"/>
    </row>
    <row r="19263" spans="1:1" ht="12.6" x14ac:dyDescent="0.25">
      <c r="A19263"/>
    </row>
    <row r="19264" spans="1:1" ht="12.6" x14ac:dyDescent="0.25">
      <c r="A19264"/>
    </row>
    <row r="19265" spans="1:1" ht="12.6" x14ac:dyDescent="0.25">
      <c r="A19265"/>
    </row>
    <row r="19266" spans="1:1" ht="12.6" x14ac:dyDescent="0.25">
      <c r="A19266"/>
    </row>
    <row r="19267" spans="1:1" ht="12.6" x14ac:dyDescent="0.25">
      <c r="A19267"/>
    </row>
    <row r="19268" spans="1:1" ht="12.6" x14ac:dyDescent="0.25">
      <c r="A19268"/>
    </row>
    <row r="19269" spans="1:1" ht="12.6" x14ac:dyDescent="0.25">
      <c r="A19269"/>
    </row>
    <row r="19270" spans="1:1" ht="12.6" x14ac:dyDescent="0.25">
      <c r="A19270"/>
    </row>
    <row r="19271" spans="1:1" ht="12.6" x14ac:dyDescent="0.25">
      <c r="A19271"/>
    </row>
    <row r="19272" spans="1:1" ht="12.6" x14ac:dyDescent="0.25">
      <c r="A19272"/>
    </row>
    <row r="19273" spans="1:1" ht="12.6" x14ac:dyDescent="0.25">
      <c r="A19273"/>
    </row>
    <row r="19274" spans="1:1" ht="12.6" x14ac:dyDescent="0.25">
      <c r="A19274"/>
    </row>
    <row r="19275" spans="1:1" ht="12.6" x14ac:dyDescent="0.25">
      <c r="A19275"/>
    </row>
    <row r="19276" spans="1:1" ht="12.6" x14ac:dyDescent="0.25">
      <c r="A19276"/>
    </row>
    <row r="19277" spans="1:1" ht="12.6" x14ac:dyDescent="0.25">
      <c r="A19277"/>
    </row>
    <row r="19278" spans="1:1" ht="12.6" x14ac:dyDescent="0.25">
      <c r="A19278"/>
    </row>
    <row r="19279" spans="1:1" ht="12.6" x14ac:dyDescent="0.25">
      <c r="A19279"/>
    </row>
    <row r="19280" spans="1:1" ht="12.6" x14ac:dyDescent="0.25">
      <c r="A19280"/>
    </row>
    <row r="19281" spans="1:1" ht="12.6" x14ac:dyDescent="0.25">
      <c r="A19281"/>
    </row>
    <row r="19282" spans="1:1" ht="12.6" x14ac:dyDescent="0.25">
      <c r="A19282"/>
    </row>
    <row r="19283" spans="1:1" ht="12.6" x14ac:dyDescent="0.25">
      <c r="A19283"/>
    </row>
    <row r="19284" spans="1:1" ht="12.6" x14ac:dyDescent="0.25">
      <c r="A19284"/>
    </row>
    <row r="19285" spans="1:1" ht="12.6" x14ac:dyDescent="0.25">
      <c r="A19285"/>
    </row>
    <row r="19286" spans="1:1" ht="12.6" x14ac:dyDescent="0.25">
      <c r="A19286"/>
    </row>
    <row r="19287" spans="1:1" ht="12.6" x14ac:dyDescent="0.25">
      <c r="A19287"/>
    </row>
    <row r="19288" spans="1:1" ht="12.6" x14ac:dyDescent="0.25">
      <c r="A19288"/>
    </row>
    <row r="19289" spans="1:1" ht="12.6" x14ac:dyDescent="0.25">
      <c r="A19289"/>
    </row>
    <row r="19290" spans="1:1" ht="12.6" x14ac:dyDescent="0.25">
      <c r="A19290"/>
    </row>
    <row r="19291" spans="1:1" ht="12.6" x14ac:dyDescent="0.25">
      <c r="A19291"/>
    </row>
    <row r="19292" spans="1:1" ht="12.6" x14ac:dyDescent="0.25">
      <c r="A19292"/>
    </row>
    <row r="19293" spans="1:1" ht="12.6" x14ac:dyDescent="0.25">
      <c r="A19293"/>
    </row>
    <row r="19294" spans="1:1" ht="12.6" x14ac:dyDescent="0.25">
      <c r="A19294"/>
    </row>
    <row r="19295" spans="1:1" ht="12.6" x14ac:dyDescent="0.25">
      <c r="A19295"/>
    </row>
    <row r="19296" spans="1:1" ht="12.6" x14ac:dyDescent="0.25">
      <c r="A19296"/>
    </row>
    <row r="19297" spans="1:1" ht="12.6" x14ac:dyDescent="0.25">
      <c r="A19297"/>
    </row>
    <row r="19298" spans="1:1" ht="12.6" x14ac:dyDescent="0.25">
      <c r="A19298"/>
    </row>
    <row r="19299" spans="1:1" ht="12.6" x14ac:dyDescent="0.25">
      <c r="A19299"/>
    </row>
    <row r="19300" spans="1:1" ht="12.6" x14ac:dyDescent="0.25">
      <c r="A19300"/>
    </row>
    <row r="19301" spans="1:1" ht="12.6" x14ac:dyDescent="0.25">
      <c r="A19301"/>
    </row>
    <row r="19302" spans="1:1" ht="12.6" x14ac:dyDescent="0.25">
      <c r="A19302"/>
    </row>
    <row r="19303" spans="1:1" ht="12.6" x14ac:dyDescent="0.25">
      <c r="A19303"/>
    </row>
    <row r="19304" spans="1:1" ht="12.6" x14ac:dyDescent="0.25">
      <c r="A19304"/>
    </row>
    <row r="19305" spans="1:1" ht="12.6" x14ac:dyDescent="0.25">
      <c r="A19305"/>
    </row>
    <row r="19306" spans="1:1" ht="12.6" x14ac:dyDescent="0.25">
      <c r="A19306"/>
    </row>
    <row r="19307" spans="1:1" ht="12.6" x14ac:dyDescent="0.25">
      <c r="A19307"/>
    </row>
    <row r="19308" spans="1:1" ht="12.6" x14ac:dyDescent="0.25">
      <c r="A19308"/>
    </row>
    <row r="19309" spans="1:1" ht="12.6" x14ac:dyDescent="0.25">
      <c r="A19309"/>
    </row>
    <row r="19310" spans="1:1" ht="12.6" x14ac:dyDescent="0.25">
      <c r="A19310"/>
    </row>
    <row r="19311" spans="1:1" ht="12.6" x14ac:dyDescent="0.25">
      <c r="A19311"/>
    </row>
    <row r="19312" spans="1:1" ht="12.6" x14ac:dyDescent="0.25">
      <c r="A19312"/>
    </row>
    <row r="19313" spans="1:1" ht="12.6" x14ac:dyDescent="0.25">
      <c r="A19313"/>
    </row>
    <row r="19314" spans="1:1" ht="12.6" x14ac:dyDescent="0.25">
      <c r="A19314"/>
    </row>
    <row r="19315" spans="1:1" ht="12.6" x14ac:dyDescent="0.25">
      <c r="A19315"/>
    </row>
    <row r="19316" spans="1:1" ht="12.6" x14ac:dyDescent="0.25">
      <c r="A19316"/>
    </row>
    <row r="19317" spans="1:1" ht="12.6" x14ac:dyDescent="0.25">
      <c r="A19317"/>
    </row>
    <row r="19318" spans="1:1" ht="12.6" x14ac:dyDescent="0.25">
      <c r="A19318"/>
    </row>
    <row r="19319" spans="1:1" ht="12.6" x14ac:dyDescent="0.25">
      <c r="A19319"/>
    </row>
    <row r="19320" spans="1:1" ht="12.6" x14ac:dyDescent="0.25">
      <c r="A19320"/>
    </row>
    <row r="19321" spans="1:1" ht="12.6" x14ac:dyDescent="0.25">
      <c r="A19321"/>
    </row>
    <row r="19322" spans="1:1" ht="12.6" x14ac:dyDescent="0.25">
      <c r="A19322"/>
    </row>
    <row r="19323" spans="1:1" ht="12.6" x14ac:dyDescent="0.25">
      <c r="A19323"/>
    </row>
    <row r="19324" spans="1:1" ht="12.6" x14ac:dyDescent="0.25">
      <c r="A19324"/>
    </row>
    <row r="19325" spans="1:1" ht="12.6" x14ac:dyDescent="0.25">
      <c r="A19325"/>
    </row>
    <row r="19326" spans="1:1" ht="12.6" x14ac:dyDescent="0.25">
      <c r="A19326"/>
    </row>
    <row r="19327" spans="1:1" ht="12.6" x14ac:dyDescent="0.25">
      <c r="A19327"/>
    </row>
    <row r="19328" spans="1:1" ht="12.6" x14ac:dyDescent="0.25">
      <c r="A19328"/>
    </row>
    <row r="19329" spans="1:1" ht="12.6" x14ac:dyDescent="0.25">
      <c r="A19329"/>
    </row>
    <row r="19330" spans="1:1" ht="12.6" x14ac:dyDescent="0.25">
      <c r="A19330"/>
    </row>
    <row r="19331" spans="1:1" ht="12.6" x14ac:dyDescent="0.25">
      <c r="A19331"/>
    </row>
    <row r="19332" spans="1:1" ht="12.6" x14ac:dyDescent="0.25">
      <c r="A19332"/>
    </row>
    <row r="19333" spans="1:1" ht="12.6" x14ac:dyDescent="0.25">
      <c r="A19333"/>
    </row>
    <row r="19334" spans="1:1" ht="12.6" x14ac:dyDescent="0.25">
      <c r="A19334"/>
    </row>
    <row r="19335" spans="1:1" ht="12.6" x14ac:dyDescent="0.25">
      <c r="A19335"/>
    </row>
    <row r="19336" spans="1:1" ht="12.6" x14ac:dyDescent="0.25">
      <c r="A19336"/>
    </row>
    <row r="19337" spans="1:1" ht="12.6" x14ac:dyDescent="0.25">
      <c r="A19337"/>
    </row>
    <row r="19338" spans="1:1" ht="12.6" x14ac:dyDescent="0.25">
      <c r="A19338"/>
    </row>
    <row r="19339" spans="1:1" ht="12.6" x14ac:dyDescent="0.25">
      <c r="A19339"/>
    </row>
    <row r="19340" spans="1:1" ht="12.6" x14ac:dyDescent="0.25">
      <c r="A19340"/>
    </row>
    <row r="19341" spans="1:1" ht="12.6" x14ac:dyDescent="0.25">
      <c r="A19341"/>
    </row>
    <row r="19342" spans="1:1" ht="12.6" x14ac:dyDescent="0.25">
      <c r="A19342"/>
    </row>
    <row r="19343" spans="1:1" ht="12.6" x14ac:dyDescent="0.25">
      <c r="A19343"/>
    </row>
    <row r="19344" spans="1:1" ht="12.6" x14ac:dyDescent="0.25">
      <c r="A19344"/>
    </row>
    <row r="19345" spans="1:1" ht="12.6" x14ac:dyDescent="0.25">
      <c r="A19345"/>
    </row>
    <row r="19346" spans="1:1" ht="12.6" x14ac:dyDescent="0.25">
      <c r="A19346"/>
    </row>
    <row r="19347" spans="1:1" ht="12.6" x14ac:dyDescent="0.25">
      <c r="A19347"/>
    </row>
    <row r="19348" spans="1:1" ht="12.6" x14ac:dyDescent="0.25">
      <c r="A19348"/>
    </row>
    <row r="19349" spans="1:1" ht="12.6" x14ac:dyDescent="0.25">
      <c r="A19349"/>
    </row>
    <row r="19350" spans="1:1" ht="12.6" x14ac:dyDescent="0.25">
      <c r="A19350"/>
    </row>
    <row r="19351" spans="1:1" ht="12.6" x14ac:dyDescent="0.25">
      <c r="A19351"/>
    </row>
    <row r="19352" spans="1:1" ht="12.6" x14ac:dyDescent="0.25">
      <c r="A19352"/>
    </row>
    <row r="19353" spans="1:1" ht="12.6" x14ac:dyDescent="0.25">
      <c r="A19353"/>
    </row>
    <row r="19354" spans="1:1" ht="12.6" x14ac:dyDescent="0.25">
      <c r="A19354"/>
    </row>
    <row r="19355" spans="1:1" ht="12.6" x14ac:dyDescent="0.25">
      <c r="A19355"/>
    </row>
    <row r="19356" spans="1:1" ht="12.6" x14ac:dyDescent="0.25">
      <c r="A19356"/>
    </row>
    <row r="19357" spans="1:1" ht="12.6" x14ac:dyDescent="0.25">
      <c r="A19357"/>
    </row>
    <row r="19358" spans="1:1" ht="12.6" x14ac:dyDescent="0.25">
      <c r="A19358"/>
    </row>
    <row r="19359" spans="1:1" ht="12.6" x14ac:dyDescent="0.25">
      <c r="A19359"/>
    </row>
    <row r="19360" spans="1:1" ht="12.6" x14ac:dyDescent="0.25">
      <c r="A19360"/>
    </row>
    <row r="19361" spans="1:1" ht="12.6" x14ac:dyDescent="0.25">
      <c r="A19361"/>
    </row>
    <row r="19362" spans="1:1" ht="12.6" x14ac:dyDescent="0.25">
      <c r="A19362"/>
    </row>
    <row r="19363" spans="1:1" ht="12.6" x14ac:dyDescent="0.25">
      <c r="A19363"/>
    </row>
    <row r="19364" spans="1:1" ht="12.6" x14ac:dyDescent="0.25">
      <c r="A19364"/>
    </row>
    <row r="19365" spans="1:1" ht="12.6" x14ac:dyDescent="0.25">
      <c r="A19365"/>
    </row>
    <row r="19366" spans="1:1" ht="12.6" x14ac:dyDescent="0.25">
      <c r="A19366"/>
    </row>
    <row r="19367" spans="1:1" ht="12.6" x14ac:dyDescent="0.25">
      <c r="A19367"/>
    </row>
    <row r="19368" spans="1:1" ht="12.6" x14ac:dyDescent="0.25">
      <c r="A19368"/>
    </row>
    <row r="19369" spans="1:1" ht="12.6" x14ac:dyDescent="0.25">
      <c r="A19369"/>
    </row>
    <row r="19370" spans="1:1" ht="12.6" x14ac:dyDescent="0.25">
      <c r="A19370"/>
    </row>
    <row r="19371" spans="1:1" ht="12.6" x14ac:dyDescent="0.25">
      <c r="A19371"/>
    </row>
    <row r="19372" spans="1:1" ht="12.6" x14ac:dyDescent="0.25">
      <c r="A19372"/>
    </row>
    <row r="19373" spans="1:1" ht="12.6" x14ac:dyDescent="0.25">
      <c r="A19373"/>
    </row>
    <row r="19374" spans="1:1" ht="12.6" x14ac:dyDescent="0.25">
      <c r="A19374"/>
    </row>
    <row r="19375" spans="1:1" ht="12.6" x14ac:dyDescent="0.25">
      <c r="A19375"/>
    </row>
    <row r="19376" spans="1:1" ht="12.6" x14ac:dyDescent="0.25">
      <c r="A19376"/>
    </row>
    <row r="19377" spans="1:1" ht="12.6" x14ac:dyDescent="0.25">
      <c r="A19377"/>
    </row>
    <row r="19378" spans="1:1" ht="12.6" x14ac:dyDescent="0.25">
      <c r="A19378"/>
    </row>
    <row r="19379" spans="1:1" ht="12.6" x14ac:dyDescent="0.25">
      <c r="A19379"/>
    </row>
    <row r="19380" spans="1:1" ht="12.6" x14ac:dyDescent="0.25">
      <c r="A19380"/>
    </row>
    <row r="19381" spans="1:1" ht="12.6" x14ac:dyDescent="0.25">
      <c r="A19381"/>
    </row>
    <row r="19382" spans="1:1" ht="12.6" x14ac:dyDescent="0.25">
      <c r="A19382"/>
    </row>
    <row r="19383" spans="1:1" ht="12.6" x14ac:dyDescent="0.25">
      <c r="A19383"/>
    </row>
    <row r="19384" spans="1:1" ht="12.6" x14ac:dyDescent="0.25">
      <c r="A19384"/>
    </row>
    <row r="19385" spans="1:1" ht="12.6" x14ac:dyDescent="0.25">
      <c r="A19385"/>
    </row>
    <row r="19386" spans="1:1" ht="12.6" x14ac:dyDescent="0.25">
      <c r="A19386"/>
    </row>
    <row r="19387" spans="1:1" ht="12.6" x14ac:dyDescent="0.25">
      <c r="A19387"/>
    </row>
    <row r="19388" spans="1:1" ht="12.6" x14ac:dyDescent="0.25">
      <c r="A19388"/>
    </row>
    <row r="19389" spans="1:1" ht="12.6" x14ac:dyDescent="0.25">
      <c r="A19389"/>
    </row>
    <row r="19390" spans="1:1" ht="12.6" x14ac:dyDescent="0.25">
      <c r="A19390"/>
    </row>
    <row r="19391" spans="1:1" ht="12.6" x14ac:dyDescent="0.25">
      <c r="A19391"/>
    </row>
    <row r="19392" spans="1:1" ht="12.6" x14ac:dyDescent="0.25">
      <c r="A19392"/>
    </row>
    <row r="19393" spans="1:1" ht="12.6" x14ac:dyDescent="0.25">
      <c r="A19393"/>
    </row>
    <row r="19394" spans="1:1" ht="12.6" x14ac:dyDescent="0.25">
      <c r="A19394"/>
    </row>
    <row r="19395" spans="1:1" ht="12.6" x14ac:dyDescent="0.25">
      <c r="A19395"/>
    </row>
    <row r="19396" spans="1:1" ht="12.6" x14ac:dyDescent="0.25">
      <c r="A19396"/>
    </row>
    <row r="19397" spans="1:1" ht="12.6" x14ac:dyDescent="0.25">
      <c r="A19397"/>
    </row>
    <row r="19398" spans="1:1" ht="12.6" x14ac:dyDescent="0.25">
      <c r="A19398"/>
    </row>
    <row r="19399" spans="1:1" ht="12.6" x14ac:dyDescent="0.25">
      <c r="A19399"/>
    </row>
    <row r="19400" spans="1:1" ht="12.6" x14ac:dyDescent="0.25">
      <c r="A19400"/>
    </row>
    <row r="19401" spans="1:1" ht="12.6" x14ac:dyDescent="0.25">
      <c r="A19401"/>
    </row>
    <row r="19402" spans="1:1" ht="12.6" x14ac:dyDescent="0.25">
      <c r="A19402"/>
    </row>
    <row r="19403" spans="1:1" ht="12.6" x14ac:dyDescent="0.25">
      <c r="A19403"/>
    </row>
    <row r="19404" spans="1:1" ht="12.6" x14ac:dyDescent="0.25">
      <c r="A19404"/>
    </row>
    <row r="19405" spans="1:1" ht="12.6" x14ac:dyDescent="0.25">
      <c r="A19405"/>
    </row>
    <row r="19406" spans="1:1" ht="12.6" x14ac:dyDescent="0.25">
      <c r="A19406"/>
    </row>
    <row r="19407" spans="1:1" ht="12.6" x14ac:dyDescent="0.25">
      <c r="A19407"/>
    </row>
    <row r="19408" spans="1:1" ht="12.6" x14ac:dyDescent="0.25">
      <c r="A19408"/>
    </row>
    <row r="19409" spans="1:1" ht="12.6" x14ac:dyDescent="0.25">
      <c r="A19409"/>
    </row>
    <row r="19410" spans="1:1" ht="12.6" x14ac:dyDescent="0.25">
      <c r="A19410"/>
    </row>
    <row r="19411" spans="1:1" ht="12.6" x14ac:dyDescent="0.25">
      <c r="A19411"/>
    </row>
    <row r="19412" spans="1:1" ht="12.6" x14ac:dyDescent="0.25">
      <c r="A19412"/>
    </row>
    <row r="19413" spans="1:1" ht="12.6" x14ac:dyDescent="0.25">
      <c r="A19413"/>
    </row>
    <row r="19414" spans="1:1" ht="12.6" x14ac:dyDescent="0.25">
      <c r="A19414"/>
    </row>
    <row r="19415" spans="1:1" ht="12.6" x14ac:dyDescent="0.25">
      <c r="A19415"/>
    </row>
    <row r="19416" spans="1:1" ht="12.6" x14ac:dyDescent="0.25">
      <c r="A19416"/>
    </row>
    <row r="19417" spans="1:1" ht="12.6" x14ac:dyDescent="0.25">
      <c r="A19417"/>
    </row>
    <row r="19418" spans="1:1" ht="12.6" x14ac:dyDescent="0.25">
      <c r="A19418"/>
    </row>
    <row r="19419" spans="1:1" ht="12.6" x14ac:dyDescent="0.25">
      <c r="A19419"/>
    </row>
    <row r="19420" spans="1:1" ht="12.6" x14ac:dyDescent="0.25">
      <c r="A19420"/>
    </row>
    <row r="19421" spans="1:1" ht="12.6" x14ac:dyDescent="0.25">
      <c r="A19421"/>
    </row>
    <row r="19422" spans="1:1" ht="12.6" x14ac:dyDescent="0.25">
      <c r="A19422"/>
    </row>
    <row r="19423" spans="1:1" ht="12.6" x14ac:dyDescent="0.25">
      <c r="A19423"/>
    </row>
    <row r="19424" spans="1:1" ht="12.6" x14ac:dyDescent="0.25">
      <c r="A19424"/>
    </row>
    <row r="19425" spans="1:1" ht="12.6" x14ac:dyDescent="0.25">
      <c r="A19425"/>
    </row>
    <row r="19426" spans="1:1" ht="12.6" x14ac:dyDescent="0.25">
      <c r="A19426"/>
    </row>
    <row r="19427" spans="1:1" ht="12.6" x14ac:dyDescent="0.25">
      <c r="A19427"/>
    </row>
    <row r="19428" spans="1:1" ht="12.6" x14ac:dyDescent="0.25">
      <c r="A19428"/>
    </row>
    <row r="19429" spans="1:1" ht="12.6" x14ac:dyDescent="0.25">
      <c r="A19429"/>
    </row>
    <row r="19430" spans="1:1" ht="12.6" x14ac:dyDescent="0.25">
      <c r="A19430"/>
    </row>
    <row r="19431" spans="1:1" ht="12.6" x14ac:dyDescent="0.25">
      <c r="A19431"/>
    </row>
    <row r="19432" spans="1:1" ht="12.6" x14ac:dyDescent="0.25">
      <c r="A19432"/>
    </row>
    <row r="19433" spans="1:1" ht="12.6" x14ac:dyDescent="0.25">
      <c r="A19433"/>
    </row>
    <row r="19434" spans="1:1" ht="12.6" x14ac:dyDescent="0.25">
      <c r="A19434"/>
    </row>
    <row r="19435" spans="1:1" ht="12.6" x14ac:dyDescent="0.25">
      <c r="A19435"/>
    </row>
    <row r="19436" spans="1:1" ht="12.6" x14ac:dyDescent="0.25">
      <c r="A19436"/>
    </row>
    <row r="19437" spans="1:1" ht="12.6" x14ac:dyDescent="0.25">
      <c r="A19437"/>
    </row>
    <row r="19438" spans="1:1" ht="12.6" x14ac:dyDescent="0.25">
      <c r="A19438"/>
    </row>
    <row r="19439" spans="1:1" ht="12.6" x14ac:dyDescent="0.25">
      <c r="A19439"/>
    </row>
    <row r="19440" spans="1:1" ht="12.6" x14ac:dyDescent="0.25">
      <c r="A19440"/>
    </row>
    <row r="19441" spans="1:1" ht="12.6" x14ac:dyDescent="0.25">
      <c r="A19441"/>
    </row>
    <row r="19442" spans="1:1" ht="12.6" x14ac:dyDescent="0.25">
      <c r="A19442"/>
    </row>
    <row r="19443" spans="1:1" ht="12.6" x14ac:dyDescent="0.25">
      <c r="A19443"/>
    </row>
    <row r="19444" spans="1:1" ht="12.6" x14ac:dyDescent="0.25">
      <c r="A19444"/>
    </row>
    <row r="19445" spans="1:1" ht="12.6" x14ac:dyDescent="0.25">
      <c r="A19445"/>
    </row>
    <row r="19446" spans="1:1" ht="12.6" x14ac:dyDescent="0.25">
      <c r="A19446"/>
    </row>
    <row r="19447" spans="1:1" ht="12.6" x14ac:dyDescent="0.25">
      <c r="A19447"/>
    </row>
    <row r="19448" spans="1:1" ht="12.6" x14ac:dyDescent="0.25">
      <c r="A19448"/>
    </row>
    <row r="19449" spans="1:1" ht="12.6" x14ac:dyDescent="0.25">
      <c r="A19449"/>
    </row>
    <row r="19450" spans="1:1" ht="12.6" x14ac:dyDescent="0.25">
      <c r="A19450"/>
    </row>
    <row r="19451" spans="1:1" ht="12.6" x14ac:dyDescent="0.25">
      <c r="A19451"/>
    </row>
    <row r="19452" spans="1:1" ht="12.6" x14ac:dyDescent="0.25">
      <c r="A19452"/>
    </row>
    <row r="19453" spans="1:1" ht="12.6" x14ac:dyDescent="0.25">
      <c r="A19453"/>
    </row>
    <row r="19454" spans="1:1" ht="12.6" x14ac:dyDescent="0.25">
      <c r="A19454"/>
    </row>
    <row r="19455" spans="1:1" ht="12.6" x14ac:dyDescent="0.25">
      <c r="A19455"/>
    </row>
    <row r="19456" spans="1:1" ht="12.6" x14ac:dyDescent="0.25">
      <c r="A19456"/>
    </row>
    <row r="19457" spans="1:1" ht="12.6" x14ac:dyDescent="0.25">
      <c r="A19457"/>
    </row>
    <row r="19458" spans="1:1" ht="12.6" x14ac:dyDescent="0.25">
      <c r="A19458"/>
    </row>
    <row r="19459" spans="1:1" ht="12.6" x14ac:dyDescent="0.25">
      <c r="A19459"/>
    </row>
    <row r="19460" spans="1:1" ht="12.6" x14ac:dyDescent="0.25">
      <c r="A19460"/>
    </row>
    <row r="19461" spans="1:1" ht="12.6" x14ac:dyDescent="0.25">
      <c r="A19461"/>
    </row>
    <row r="19462" spans="1:1" ht="12.6" x14ac:dyDescent="0.25">
      <c r="A19462"/>
    </row>
    <row r="19463" spans="1:1" ht="12.6" x14ac:dyDescent="0.25">
      <c r="A19463"/>
    </row>
    <row r="19464" spans="1:1" ht="12.6" x14ac:dyDescent="0.25">
      <c r="A19464"/>
    </row>
    <row r="19465" spans="1:1" ht="12.6" x14ac:dyDescent="0.25">
      <c r="A19465"/>
    </row>
    <row r="19466" spans="1:1" ht="12.6" x14ac:dyDescent="0.25">
      <c r="A19466"/>
    </row>
    <row r="19467" spans="1:1" ht="12.6" x14ac:dyDescent="0.25">
      <c r="A19467"/>
    </row>
    <row r="19468" spans="1:1" ht="12.6" x14ac:dyDescent="0.25">
      <c r="A19468"/>
    </row>
    <row r="19469" spans="1:1" ht="12.6" x14ac:dyDescent="0.25">
      <c r="A19469"/>
    </row>
    <row r="19470" spans="1:1" ht="12.6" x14ac:dyDescent="0.25">
      <c r="A19470"/>
    </row>
    <row r="19471" spans="1:1" ht="12.6" x14ac:dyDescent="0.25">
      <c r="A19471"/>
    </row>
    <row r="19472" spans="1:1" ht="12.6" x14ac:dyDescent="0.25">
      <c r="A19472"/>
    </row>
    <row r="19473" spans="1:1" ht="12.6" x14ac:dyDescent="0.25">
      <c r="A19473"/>
    </row>
    <row r="19474" spans="1:1" ht="12.6" x14ac:dyDescent="0.25">
      <c r="A19474"/>
    </row>
    <row r="19475" spans="1:1" ht="12.6" x14ac:dyDescent="0.25">
      <c r="A19475"/>
    </row>
    <row r="19476" spans="1:1" ht="12.6" x14ac:dyDescent="0.25">
      <c r="A19476"/>
    </row>
    <row r="19477" spans="1:1" ht="12.6" x14ac:dyDescent="0.25">
      <c r="A19477"/>
    </row>
    <row r="19478" spans="1:1" ht="12.6" x14ac:dyDescent="0.25">
      <c r="A19478"/>
    </row>
    <row r="19479" spans="1:1" ht="12.6" x14ac:dyDescent="0.25">
      <c r="A19479"/>
    </row>
    <row r="19480" spans="1:1" ht="12.6" x14ac:dyDescent="0.25">
      <c r="A19480"/>
    </row>
    <row r="19481" spans="1:1" ht="12.6" x14ac:dyDescent="0.25">
      <c r="A19481"/>
    </row>
    <row r="19482" spans="1:1" ht="12.6" x14ac:dyDescent="0.25">
      <c r="A19482"/>
    </row>
    <row r="19483" spans="1:1" ht="12.6" x14ac:dyDescent="0.25">
      <c r="A19483"/>
    </row>
    <row r="19484" spans="1:1" ht="12.6" x14ac:dyDescent="0.25">
      <c r="A19484"/>
    </row>
    <row r="19485" spans="1:1" ht="12.6" x14ac:dyDescent="0.25">
      <c r="A19485"/>
    </row>
    <row r="19486" spans="1:1" ht="12.6" x14ac:dyDescent="0.25">
      <c r="A19486"/>
    </row>
    <row r="19487" spans="1:1" ht="12.6" x14ac:dyDescent="0.25">
      <c r="A19487"/>
    </row>
    <row r="19488" spans="1:1" ht="12.6" x14ac:dyDescent="0.25">
      <c r="A19488"/>
    </row>
    <row r="19489" spans="1:1" ht="12.6" x14ac:dyDescent="0.25">
      <c r="A19489"/>
    </row>
    <row r="19490" spans="1:1" ht="12.6" x14ac:dyDescent="0.25">
      <c r="A19490"/>
    </row>
    <row r="19491" spans="1:1" ht="12.6" x14ac:dyDescent="0.25">
      <c r="A19491"/>
    </row>
    <row r="19492" spans="1:1" ht="12.6" x14ac:dyDescent="0.25">
      <c r="A19492"/>
    </row>
    <row r="19493" spans="1:1" ht="12.6" x14ac:dyDescent="0.25">
      <c r="A19493"/>
    </row>
    <row r="19494" spans="1:1" ht="12.6" x14ac:dyDescent="0.25">
      <c r="A19494"/>
    </row>
    <row r="19495" spans="1:1" ht="12.6" x14ac:dyDescent="0.25">
      <c r="A19495"/>
    </row>
    <row r="19496" spans="1:1" ht="12.6" x14ac:dyDescent="0.25">
      <c r="A19496"/>
    </row>
    <row r="19497" spans="1:1" ht="12.6" x14ac:dyDescent="0.25">
      <c r="A19497"/>
    </row>
    <row r="19498" spans="1:1" ht="12.6" x14ac:dyDescent="0.25">
      <c r="A19498"/>
    </row>
    <row r="19499" spans="1:1" ht="12.6" x14ac:dyDescent="0.25">
      <c r="A19499"/>
    </row>
    <row r="19500" spans="1:1" ht="12.6" x14ac:dyDescent="0.25">
      <c r="A19500"/>
    </row>
    <row r="19501" spans="1:1" ht="12.6" x14ac:dyDescent="0.25">
      <c r="A19501"/>
    </row>
    <row r="19502" spans="1:1" ht="12.6" x14ac:dyDescent="0.25">
      <c r="A19502"/>
    </row>
    <row r="19503" spans="1:1" ht="12.6" x14ac:dyDescent="0.25">
      <c r="A19503"/>
    </row>
    <row r="19504" spans="1:1" ht="12.6" x14ac:dyDescent="0.25">
      <c r="A19504"/>
    </row>
    <row r="19505" spans="1:1" ht="12.6" x14ac:dyDescent="0.25">
      <c r="A19505"/>
    </row>
    <row r="19506" spans="1:1" ht="12.6" x14ac:dyDescent="0.25">
      <c r="A19506"/>
    </row>
    <row r="19507" spans="1:1" ht="12.6" x14ac:dyDescent="0.25">
      <c r="A19507"/>
    </row>
    <row r="19508" spans="1:1" ht="12.6" x14ac:dyDescent="0.25">
      <c r="A19508"/>
    </row>
    <row r="19509" spans="1:1" ht="12.6" x14ac:dyDescent="0.25">
      <c r="A19509"/>
    </row>
    <row r="19510" spans="1:1" ht="12.6" x14ac:dyDescent="0.25">
      <c r="A19510"/>
    </row>
    <row r="19511" spans="1:1" ht="12.6" x14ac:dyDescent="0.25">
      <c r="A19511"/>
    </row>
    <row r="19512" spans="1:1" ht="12.6" x14ac:dyDescent="0.25">
      <c r="A19512"/>
    </row>
    <row r="19513" spans="1:1" ht="12.6" x14ac:dyDescent="0.25">
      <c r="A19513"/>
    </row>
    <row r="19514" spans="1:1" ht="12.6" x14ac:dyDescent="0.25">
      <c r="A19514"/>
    </row>
    <row r="19515" spans="1:1" ht="12.6" x14ac:dyDescent="0.25">
      <c r="A19515"/>
    </row>
    <row r="19516" spans="1:1" ht="12.6" x14ac:dyDescent="0.25">
      <c r="A19516"/>
    </row>
    <row r="19517" spans="1:1" ht="12.6" x14ac:dyDescent="0.25">
      <c r="A19517"/>
    </row>
    <row r="19518" spans="1:1" ht="12.6" x14ac:dyDescent="0.25">
      <c r="A19518"/>
    </row>
    <row r="19519" spans="1:1" ht="12.6" x14ac:dyDescent="0.25">
      <c r="A19519"/>
    </row>
    <row r="19520" spans="1:1" ht="12.6" x14ac:dyDescent="0.25">
      <c r="A19520"/>
    </row>
    <row r="19521" spans="1:1" ht="12.6" x14ac:dyDescent="0.25">
      <c r="A19521"/>
    </row>
    <row r="19522" spans="1:1" ht="12.6" x14ac:dyDescent="0.25">
      <c r="A19522"/>
    </row>
    <row r="19523" spans="1:1" ht="12.6" x14ac:dyDescent="0.25">
      <c r="A19523"/>
    </row>
    <row r="19524" spans="1:1" ht="12.6" x14ac:dyDescent="0.25">
      <c r="A19524"/>
    </row>
    <row r="19525" spans="1:1" ht="12.6" x14ac:dyDescent="0.25">
      <c r="A19525"/>
    </row>
    <row r="19526" spans="1:1" ht="12.6" x14ac:dyDescent="0.25">
      <c r="A19526"/>
    </row>
    <row r="19527" spans="1:1" ht="12.6" x14ac:dyDescent="0.25">
      <c r="A19527"/>
    </row>
    <row r="19528" spans="1:1" ht="12.6" x14ac:dyDescent="0.25">
      <c r="A19528"/>
    </row>
    <row r="19529" spans="1:1" ht="12.6" x14ac:dyDescent="0.25">
      <c r="A19529"/>
    </row>
    <row r="19530" spans="1:1" ht="12.6" x14ac:dyDescent="0.25">
      <c r="A19530"/>
    </row>
    <row r="19531" spans="1:1" ht="12.6" x14ac:dyDescent="0.25">
      <c r="A19531"/>
    </row>
    <row r="19532" spans="1:1" ht="12.6" x14ac:dyDescent="0.25">
      <c r="A19532"/>
    </row>
    <row r="19533" spans="1:1" ht="12.6" x14ac:dyDescent="0.25">
      <c r="A19533"/>
    </row>
    <row r="19534" spans="1:1" ht="12.6" x14ac:dyDescent="0.25">
      <c r="A19534"/>
    </row>
    <row r="19535" spans="1:1" ht="12.6" x14ac:dyDescent="0.25">
      <c r="A19535"/>
    </row>
    <row r="19536" spans="1:1" ht="12.6" x14ac:dyDescent="0.25">
      <c r="A19536"/>
    </row>
    <row r="19537" spans="1:1" ht="12.6" x14ac:dyDescent="0.25">
      <c r="A19537"/>
    </row>
    <row r="19538" spans="1:1" ht="12.6" x14ac:dyDescent="0.25">
      <c r="A19538"/>
    </row>
    <row r="19539" spans="1:1" ht="12.6" x14ac:dyDescent="0.25">
      <c r="A19539"/>
    </row>
    <row r="19540" spans="1:1" ht="12.6" x14ac:dyDescent="0.25">
      <c r="A19540"/>
    </row>
    <row r="19541" spans="1:1" ht="12.6" x14ac:dyDescent="0.25">
      <c r="A19541"/>
    </row>
    <row r="19542" spans="1:1" ht="12.6" x14ac:dyDescent="0.25">
      <c r="A19542"/>
    </row>
    <row r="19543" spans="1:1" ht="12.6" x14ac:dyDescent="0.25">
      <c r="A19543"/>
    </row>
    <row r="19544" spans="1:1" ht="12.6" x14ac:dyDescent="0.25">
      <c r="A19544"/>
    </row>
    <row r="19545" spans="1:1" ht="12.6" x14ac:dyDescent="0.25">
      <c r="A19545"/>
    </row>
    <row r="19546" spans="1:1" ht="12.6" x14ac:dyDescent="0.25">
      <c r="A19546"/>
    </row>
    <row r="19547" spans="1:1" ht="12.6" x14ac:dyDescent="0.25">
      <c r="A19547"/>
    </row>
    <row r="19548" spans="1:1" ht="12.6" x14ac:dyDescent="0.25">
      <c r="A19548"/>
    </row>
    <row r="19549" spans="1:1" ht="12.6" x14ac:dyDescent="0.25">
      <c r="A19549"/>
    </row>
    <row r="19550" spans="1:1" ht="12.6" x14ac:dyDescent="0.25">
      <c r="A19550"/>
    </row>
    <row r="19551" spans="1:1" ht="12.6" x14ac:dyDescent="0.25">
      <c r="A19551"/>
    </row>
    <row r="19552" spans="1:1" ht="12.6" x14ac:dyDescent="0.25">
      <c r="A19552"/>
    </row>
    <row r="19553" spans="1:1" ht="12.6" x14ac:dyDescent="0.25">
      <c r="A19553"/>
    </row>
    <row r="19554" spans="1:1" ht="12.6" x14ac:dyDescent="0.25">
      <c r="A19554"/>
    </row>
    <row r="19555" spans="1:1" ht="12.6" x14ac:dyDescent="0.25">
      <c r="A19555"/>
    </row>
    <row r="19556" spans="1:1" ht="12.6" x14ac:dyDescent="0.25">
      <c r="A19556"/>
    </row>
    <row r="19557" spans="1:1" ht="12.6" x14ac:dyDescent="0.25">
      <c r="A19557"/>
    </row>
    <row r="19558" spans="1:1" ht="12.6" x14ac:dyDescent="0.25">
      <c r="A19558"/>
    </row>
    <row r="19559" spans="1:1" ht="12.6" x14ac:dyDescent="0.25">
      <c r="A19559"/>
    </row>
    <row r="19560" spans="1:1" ht="12.6" x14ac:dyDescent="0.25">
      <c r="A19560"/>
    </row>
    <row r="19561" spans="1:1" ht="12.6" x14ac:dyDescent="0.25">
      <c r="A19561"/>
    </row>
    <row r="19562" spans="1:1" ht="12.6" x14ac:dyDescent="0.25">
      <c r="A19562"/>
    </row>
    <row r="19563" spans="1:1" ht="12.6" x14ac:dyDescent="0.25">
      <c r="A19563"/>
    </row>
    <row r="19564" spans="1:1" ht="12.6" x14ac:dyDescent="0.25">
      <c r="A19564"/>
    </row>
    <row r="19565" spans="1:1" ht="12.6" x14ac:dyDescent="0.25">
      <c r="A19565"/>
    </row>
    <row r="19566" spans="1:1" ht="12.6" x14ac:dyDescent="0.25">
      <c r="A19566"/>
    </row>
    <row r="19567" spans="1:1" ht="12.6" x14ac:dyDescent="0.25">
      <c r="A19567"/>
    </row>
    <row r="19568" spans="1:1" ht="12.6" x14ac:dyDescent="0.25">
      <c r="A19568"/>
    </row>
    <row r="19569" spans="1:1" ht="12.6" x14ac:dyDescent="0.25">
      <c r="A19569"/>
    </row>
    <row r="19570" spans="1:1" ht="12.6" x14ac:dyDescent="0.25">
      <c r="A19570"/>
    </row>
    <row r="19571" spans="1:1" ht="12.6" x14ac:dyDescent="0.25">
      <c r="A19571"/>
    </row>
    <row r="19572" spans="1:1" ht="12.6" x14ac:dyDescent="0.25">
      <c r="A19572"/>
    </row>
    <row r="19573" spans="1:1" ht="12.6" x14ac:dyDescent="0.25">
      <c r="A19573"/>
    </row>
    <row r="19574" spans="1:1" ht="12.6" x14ac:dyDescent="0.25">
      <c r="A19574"/>
    </row>
    <row r="19575" spans="1:1" ht="12.6" x14ac:dyDescent="0.25">
      <c r="A19575"/>
    </row>
    <row r="19576" spans="1:1" ht="12.6" x14ac:dyDescent="0.25">
      <c r="A19576"/>
    </row>
    <row r="19577" spans="1:1" ht="12.6" x14ac:dyDescent="0.25">
      <c r="A19577"/>
    </row>
    <row r="19578" spans="1:1" ht="12.6" x14ac:dyDescent="0.25">
      <c r="A19578"/>
    </row>
    <row r="19579" spans="1:1" ht="12.6" x14ac:dyDescent="0.25">
      <c r="A19579"/>
    </row>
    <row r="19580" spans="1:1" ht="12.6" x14ac:dyDescent="0.25">
      <c r="A19580"/>
    </row>
    <row r="19581" spans="1:1" ht="12.6" x14ac:dyDescent="0.25">
      <c r="A19581"/>
    </row>
    <row r="19582" spans="1:1" ht="12.6" x14ac:dyDescent="0.25">
      <c r="A19582"/>
    </row>
    <row r="19583" spans="1:1" ht="12.6" x14ac:dyDescent="0.25">
      <c r="A19583"/>
    </row>
    <row r="19584" spans="1:1" ht="12.6" x14ac:dyDescent="0.25">
      <c r="A19584"/>
    </row>
    <row r="19585" spans="1:1" ht="12.6" x14ac:dyDescent="0.25">
      <c r="A19585"/>
    </row>
    <row r="19586" spans="1:1" ht="12.6" x14ac:dyDescent="0.25">
      <c r="A19586"/>
    </row>
    <row r="19587" spans="1:1" ht="12.6" x14ac:dyDescent="0.25">
      <c r="A19587"/>
    </row>
    <row r="19588" spans="1:1" ht="12.6" x14ac:dyDescent="0.25">
      <c r="A19588"/>
    </row>
    <row r="19589" spans="1:1" ht="12.6" x14ac:dyDescent="0.25">
      <c r="A19589"/>
    </row>
    <row r="19590" spans="1:1" ht="12.6" x14ac:dyDescent="0.25">
      <c r="A19590"/>
    </row>
    <row r="19591" spans="1:1" ht="12.6" x14ac:dyDescent="0.25">
      <c r="A19591"/>
    </row>
    <row r="19592" spans="1:1" ht="12.6" x14ac:dyDescent="0.25">
      <c r="A19592"/>
    </row>
    <row r="19593" spans="1:1" ht="12.6" x14ac:dyDescent="0.25">
      <c r="A19593"/>
    </row>
    <row r="19594" spans="1:1" ht="12.6" x14ac:dyDescent="0.25">
      <c r="A19594"/>
    </row>
    <row r="19595" spans="1:1" ht="12.6" x14ac:dyDescent="0.25">
      <c r="A19595"/>
    </row>
    <row r="19596" spans="1:1" ht="12.6" x14ac:dyDescent="0.25">
      <c r="A19596"/>
    </row>
    <row r="19597" spans="1:1" ht="12.6" x14ac:dyDescent="0.25">
      <c r="A19597"/>
    </row>
    <row r="19598" spans="1:1" ht="12.6" x14ac:dyDescent="0.25">
      <c r="A19598"/>
    </row>
    <row r="19599" spans="1:1" ht="12.6" x14ac:dyDescent="0.25">
      <c r="A19599"/>
    </row>
    <row r="19600" spans="1:1" ht="12.6" x14ac:dyDescent="0.25">
      <c r="A19600"/>
    </row>
    <row r="19601" spans="1:1" ht="12.6" x14ac:dyDescent="0.25">
      <c r="A19601"/>
    </row>
    <row r="19602" spans="1:1" ht="12.6" x14ac:dyDescent="0.25">
      <c r="A19602"/>
    </row>
    <row r="19603" spans="1:1" ht="12.6" x14ac:dyDescent="0.25">
      <c r="A19603"/>
    </row>
    <row r="19604" spans="1:1" ht="12.6" x14ac:dyDescent="0.25">
      <c r="A19604"/>
    </row>
    <row r="19605" spans="1:1" ht="12.6" x14ac:dyDescent="0.25">
      <c r="A19605"/>
    </row>
    <row r="19606" spans="1:1" ht="12.6" x14ac:dyDescent="0.25">
      <c r="A19606"/>
    </row>
    <row r="19607" spans="1:1" ht="12.6" x14ac:dyDescent="0.25">
      <c r="A19607"/>
    </row>
    <row r="19608" spans="1:1" ht="12.6" x14ac:dyDescent="0.25">
      <c r="A19608"/>
    </row>
    <row r="19609" spans="1:1" ht="12.6" x14ac:dyDescent="0.25">
      <c r="A19609"/>
    </row>
    <row r="19610" spans="1:1" ht="12.6" x14ac:dyDescent="0.25">
      <c r="A19610"/>
    </row>
    <row r="19611" spans="1:1" ht="12.6" x14ac:dyDescent="0.25">
      <c r="A19611"/>
    </row>
    <row r="19612" spans="1:1" ht="12.6" x14ac:dyDescent="0.25">
      <c r="A19612"/>
    </row>
    <row r="19613" spans="1:1" ht="12.6" x14ac:dyDescent="0.25">
      <c r="A19613"/>
    </row>
    <row r="19614" spans="1:1" ht="12.6" x14ac:dyDescent="0.25">
      <c r="A19614"/>
    </row>
    <row r="19615" spans="1:1" ht="12.6" x14ac:dyDescent="0.25">
      <c r="A19615"/>
    </row>
    <row r="19616" spans="1:1" ht="12.6" x14ac:dyDescent="0.25">
      <c r="A19616"/>
    </row>
    <row r="19617" spans="1:1" ht="12.6" x14ac:dyDescent="0.25">
      <c r="A19617"/>
    </row>
    <row r="19618" spans="1:1" ht="12.6" x14ac:dyDescent="0.25">
      <c r="A19618"/>
    </row>
    <row r="19619" spans="1:1" ht="12.6" x14ac:dyDescent="0.25">
      <c r="A19619"/>
    </row>
    <row r="19620" spans="1:1" ht="12.6" x14ac:dyDescent="0.25">
      <c r="A19620"/>
    </row>
    <row r="19621" spans="1:1" ht="12.6" x14ac:dyDescent="0.25">
      <c r="A19621"/>
    </row>
    <row r="19622" spans="1:1" ht="12.6" x14ac:dyDescent="0.25">
      <c r="A19622"/>
    </row>
    <row r="19623" spans="1:1" ht="12.6" x14ac:dyDescent="0.25">
      <c r="A19623"/>
    </row>
    <row r="19624" spans="1:1" ht="12.6" x14ac:dyDescent="0.25">
      <c r="A19624"/>
    </row>
    <row r="19625" spans="1:1" ht="12.6" x14ac:dyDescent="0.25">
      <c r="A19625"/>
    </row>
    <row r="19626" spans="1:1" ht="12.6" x14ac:dyDescent="0.25">
      <c r="A19626"/>
    </row>
    <row r="19627" spans="1:1" ht="12.6" x14ac:dyDescent="0.25">
      <c r="A19627"/>
    </row>
    <row r="19628" spans="1:1" ht="12.6" x14ac:dyDescent="0.25">
      <c r="A19628"/>
    </row>
    <row r="19629" spans="1:1" ht="12.6" x14ac:dyDescent="0.25">
      <c r="A19629"/>
    </row>
    <row r="19630" spans="1:1" ht="12.6" x14ac:dyDescent="0.25">
      <c r="A19630"/>
    </row>
    <row r="19631" spans="1:1" ht="12.6" x14ac:dyDescent="0.25">
      <c r="A19631"/>
    </row>
    <row r="19632" spans="1:1" ht="12.6" x14ac:dyDescent="0.25">
      <c r="A19632"/>
    </row>
    <row r="19633" spans="1:1" ht="12.6" x14ac:dyDescent="0.25">
      <c r="A19633"/>
    </row>
    <row r="19634" spans="1:1" ht="12.6" x14ac:dyDescent="0.25">
      <c r="A19634"/>
    </row>
    <row r="19635" spans="1:1" ht="12.6" x14ac:dyDescent="0.25">
      <c r="A19635"/>
    </row>
    <row r="19636" spans="1:1" ht="12.6" x14ac:dyDescent="0.25">
      <c r="A19636"/>
    </row>
    <row r="19637" spans="1:1" ht="12.6" x14ac:dyDescent="0.25">
      <c r="A19637"/>
    </row>
    <row r="19638" spans="1:1" ht="12.6" x14ac:dyDescent="0.25">
      <c r="A19638"/>
    </row>
    <row r="19639" spans="1:1" ht="12.6" x14ac:dyDescent="0.25">
      <c r="A19639"/>
    </row>
    <row r="19640" spans="1:1" ht="12.6" x14ac:dyDescent="0.25">
      <c r="A19640"/>
    </row>
    <row r="19641" spans="1:1" ht="12.6" x14ac:dyDescent="0.25">
      <c r="A19641"/>
    </row>
    <row r="19642" spans="1:1" ht="12.6" x14ac:dyDescent="0.25">
      <c r="A19642"/>
    </row>
    <row r="19643" spans="1:1" ht="12.6" x14ac:dyDescent="0.25">
      <c r="A19643"/>
    </row>
    <row r="19644" spans="1:1" ht="12.6" x14ac:dyDescent="0.25">
      <c r="A19644"/>
    </row>
    <row r="19645" spans="1:1" ht="12.6" x14ac:dyDescent="0.25">
      <c r="A19645"/>
    </row>
    <row r="19646" spans="1:1" ht="12.6" x14ac:dyDescent="0.25">
      <c r="A19646"/>
    </row>
    <row r="19647" spans="1:1" ht="12.6" x14ac:dyDescent="0.25">
      <c r="A19647"/>
    </row>
    <row r="19648" spans="1:1" ht="12.6" x14ac:dyDescent="0.25">
      <c r="A19648"/>
    </row>
    <row r="19649" spans="1:1" ht="12.6" x14ac:dyDescent="0.25">
      <c r="A19649"/>
    </row>
    <row r="19650" spans="1:1" ht="12.6" x14ac:dyDescent="0.25">
      <c r="A19650"/>
    </row>
    <row r="19651" spans="1:1" ht="12.6" x14ac:dyDescent="0.25">
      <c r="A19651"/>
    </row>
    <row r="19652" spans="1:1" ht="12.6" x14ac:dyDescent="0.25">
      <c r="A19652"/>
    </row>
    <row r="19653" spans="1:1" ht="12.6" x14ac:dyDescent="0.25">
      <c r="A19653"/>
    </row>
    <row r="19654" spans="1:1" ht="12.6" x14ac:dyDescent="0.25">
      <c r="A19654"/>
    </row>
    <row r="19655" spans="1:1" ht="12.6" x14ac:dyDescent="0.25">
      <c r="A19655"/>
    </row>
    <row r="19656" spans="1:1" ht="12.6" x14ac:dyDescent="0.25">
      <c r="A19656"/>
    </row>
    <row r="19657" spans="1:1" ht="12.6" x14ac:dyDescent="0.25">
      <c r="A19657"/>
    </row>
    <row r="19658" spans="1:1" ht="12.6" x14ac:dyDescent="0.25">
      <c r="A19658"/>
    </row>
    <row r="19659" spans="1:1" ht="12.6" x14ac:dyDescent="0.25">
      <c r="A19659"/>
    </row>
    <row r="19660" spans="1:1" ht="12.6" x14ac:dyDescent="0.25">
      <c r="A19660"/>
    </row>
    <row r="19661" spans="1:1" ht="12.6" x14ac:dyDescent="0.25">
      <c r="A19661"/>
    </row>
    <row r="19662" spans="1:1" ht="12.6" x14ac:dyDescent="0.25">
      <c r="A19662"/>
    </row>
    <row r="19663" spans="1:1" ht="12.6" x14ac:dyDescent="0.25">
      <c r="A19663"/>
    </row>
    <row r="19664" spans="1:1" ht="12.6" x14ac:dyDescent="0.25">
      <c r="A19664"/>
    </row>
    <row r="19665" spans="1:1" ht="12.6" x14ac:dyDescent="0.25">
      <c r="A19665"/>
    </row>
    <row r="19666" spans="1:1" ht="12.6" x14ac:dyDescent="0.25">
      <c r="A19666"/>
    </row>
    <row r="19667" spans="1:1" ht="12.6" x14ac:dyDescent="0.25">
      <c r="A19667"/>
    </row>
    <row r="19668" spans="1:1" ht="12.6" x14ac:dyDescent="0.25">
      <c r="A19668"/>
    </row>
    <row r="19669" spans="1:1" ht="12.6" x14ac:dyDescent="0.25">
      <c r="A19669"/>
    </row>
    <row r="19670" spans="1:1" ht="12.6" x14ac:dyDescent="0.25">
      <c r="A19670"/>
    </row>
    <row r="19671" spans="1:1" ht="12.6" x14ac:dyDescent="0.25">
      <c r="A19671"/>
    </row>
    <row r="19672" spans="1:1" ht="12.6" x14ac:dyDescent="0.25">
      <c r="A19672"/>
    </row>
    <row r="19673" spans="1:1" ht="12.6" x14ac:dyDescent="0.25">
      <c r="A19673"/>
    </row>
    <row r="19674" spans="1:1" ht="12.6" x14ac:dyDescent="0.25">
      <c r="A19674"/>
    </row>
    <row r="19675" spans="1:1" ht="12.6" x14ac:dyDescent="0.25">
      <c r="A19675"/>
    </row>
    <row r="19676" spans="1:1" ht="12.6" x14ac:dyDescent="0.25">
      <c r="A19676"/>
    </row>
    <row r="19677" spans="1:1" ht="12.6" x14ac:dyDescent="0.25">
      <c r="A19677"/>
    </row>
    <row r="19678" spans="1:1" ht="12.6" x14ac:dyDescent="0.25">
      <c r="A19678"/>
    </row>
    <row r="19679" spans="1:1" ht="12.6" x14ac:dyDescent="0.25">
      <c r="A19679"/>
    </row>
    <row r="19680" spans="1:1" ht="12.6" x14ac:dyDescent="0.25">
      <c r="A19680"/>
    </row>
    <row r="19681" spans="1:1" ht="12.6" x14ac:dyDescent="0.25">
      <c r="A19681"/>
    </row>
    <row r="19682" spans="1:1" ht="12.6" x14ac:dyDescent="0.25">
      <c r="A19682"/>
    </row>
    <row r="19683" spans="1:1" ht="12.6" x14ac:dyDescent="0.25">
      <c r="A19683"/>
    </row>
    <row r="19684" spans="1:1" ht="12.6" x14ac:dyDescent="0.25">
      <c r="A19684"/>
    </row>
    <row r="19685" spans="1:1" ht="12.6" x14ac:dyDescent="0.25">
      <c r="A19685"/>
    </row>
    <row r="19686" spans="1:1" ht="12.6" x14ac:dyDescent="0.25">
      <c r="A19686"/>
    </row>
    <row r="19687" spans="1:1" ht="12.6" x14ac:dyDescent="0.25">
      <c r="A19687"/>
    </row>
    <row r="19688" spans="1:1" ht="12.6" x14ac:dyDescent="0.25">
      <c r="A19688"/>
    </row>
    <row r="19689" spans="1:1" ht="12.6" x14ac:dyDescent="0.25">
      <c r="A19689"/>
    </row>
    <row r="19690" spans="1:1" ht="12.6" x14ac:dyDescent="0.25">
      <c r="A19690"/>
    </row>
    <row r="19691" spans="1:1" ht="12.6" x14ac:dyDescent="0.25">
      <c r="A19691"/>
    </row>
    <row r="19692" spans="1:1" ht="12.6" x14ac:dyDescent="0.25">
      <c r="A19692"/>
    </row>
    <row r="19693" spans="1:1" ht="12.6" x14ac:dyDescent="0.25">
      <c r="A19693"/>
    </row>
    <row r="19694" spans="1:1" ht="12.6" x14ac:dyDescent="0.25">
      <c r="A19694"/>
    </row>
    <row r="19695" spans="1:1" ht="12.6" x14ac:dyDescent="0.25">
      <c r="A19695"/>
    </row>
    <row r="19696" spans="1:1" ht="12.6" x14ac:dyDescent="0.25">
      <c r="A19696"/>
    </row>
    <row r="19697" spans="1:1" ht="12.6" x14ac:dyDescent="0.25">
      <c r="A19697"/>
    </row>
    <row r="19698" spans="1:1" ht="12.6" x14ac:dyDescent="0.25">
      <c r="A19698"/>
    </row>
    <row r="19699" spans="1:1" ht="12.6" x14ac:dyDescent="0.25">
      <c r="A19699"/>
    </row>
    <row r="19700" spans="1:1" ht="12.6" x14ac:dyDescent="0.25">
      <c r="A19700"/>
    </row>
    <row r="19701" spans="1:1" ht="12.6" x14ac:dyDescent="0.25">
      <c r="A19701"/>
    </row>
    <row r="19702" spans="1:1" ht="12.6" x14ac:dyDescent="0.25">
      <c r="A19702"/>
    </row>
    <row r="19703" spans="1:1" ht="12.6" x14ac:dyDescent="0.25">
      <c r="A19703"/>
    </row>
    <row r="19704" spans="1:1" ht="12.6" x14ac:dyDescent="0.25">
      <c r="A19704"/>
    </row>
    <row r="19705" spans="1:1" ht="12.6" x14ac:dyDescent="0.25">
      <c r="A19705"/>
    </row>
    <row r="19706" spans="1:1" ht="12.6" x14ac:dyDescent="0.25">
      <c r="A19706"/>
    </row>
    <row r="19707" spans="1:1" ht="12.6" x14ac:dyDescent="0.25">
      <c r="A19707"/>
    </row>
    <row r="19708" spans="1:1" ht="12.6" x14ac:dyDescent="0.25">
      <c r="A19708"/>
    </row>
    <row r="19709" spans="1:1" ht="12.6" x14ac:dyDescent="0.25">
      <c r="A19709"/>
    </row>
    <row r="19710" spans="1:1" ht="12.6" x14ac:dyDescent="0.25">
      <c r="A19710"/>
    </row>
    <row r="19711" spans="1:1" ht="12.6" x14ac:dyDescent="0.25">
      <c r="A19711"/>
    </row>
    <row r="19712" spans="1:1" ht="12.6" x14ac:dyDescent="0.25">
      <c r="A19712"/>
    </row>
    <row r="19713" spans="1:1" ht="12.6" x14ac:dyDescent="0.25">
      <c r="A19713"/>
    </row>
    <row r="19714" spans="1:1" ht="12.6" x14ac:dyDescent="0.25">
      <c r="A19714"/>
    </row>
    <row r="19715" spans="1:1" ht="12.6" x14ac:dyDescent="0.25">
      <c r="A19715"/>
    </row>
    <row r="19716" spans="1:1" ht="12.6" x14ac:dyDescent="0.25">
      <c r="A19716"/>
    </row>
    <row r="19717" spans="1:1" ht="12.6" x14ac:dyDescent="0.25">
      <c r="A19717"/>
    </row>
    <row r="19718" spans="1:1" ht="12.6" x14ac:dyDescent="0.25">
      <c r="A19718"/>
    </row>
    <row r="19719" spans="1:1" ht="12.6" x14ac:dyDescent="0.25">
      <c r="A19719"/>
    </row>
    <row r="19720" spans="1:1" ht="12.6" x14ac:dyDescent="0.25">
      <c r="A19720"/>
    </row>
    <row r="19721" spans="1:1" ht="12.6" x14ac:dyDescent="0.25">
      <c r="A19721"/>
    </row>
    <row r="19722" spans="1:1" ht="12.6" x14ac:dyDescent="0.25">
      <c r="A19722"/>
    </row>
    <row r="19723" spans="1:1" ht="12.6" x14ac:dyDescent="0.25">
      <c r="A19723"/>
    </row>
    <row r="19724" spans="1:1" ht="12.6" x14ac:dyDescent="0.25">
      <c r="A19724"/>
    </row>
    <row r="19725" spans="1:1" ht="12.6" x14ac:dyDescent="0.25">
      <c r="A19725"/>
    </row>
    <row r="19726" spans="1:1" ht="12.6" x14ac:dyDescent="0.25">
      <c r="A19726"/>
    </row>
    <row r="19727" spans="1:1" ht="12.6" x14ac:dyDescent="0.25">
      <c r="A19727"/>
    </row>
    <row r="19728" spans="1:1" ht="12.6" x14ac:dyDescent="0.25">
      <c r="A19728"/>
    </row>
    <row r="19729" spans="1:1" ht="12.6" x14ac:dyDescent="0.25">
      <c r="A19729"/>
    </row>
    <row r="19730" spans="1:1" ht="12.6" x14ac:dyDescent="0.25">
      <c r="A19730"/>
    </row>
    <row r="19731" spans="1:1" ht="12.6" x14ac:dyDescent="0.25">
      <c r="A19731"/>
    </row>
    <row r="19732" spans="1:1" ht="12.6" x14ac:dyDescent="0.25">
      <c r="A19732"/>
    </row>
    <row r="19733" spans="1:1" ht="12.6" x14ac:dyDescent="0.25">
      <c r="A19733"/>
    </row>
    <row r="19734" spans="1:1" ht="12.6" x14ac:dyDescent="0.25">
      <c r="A19734"/>
    </row>
    <row r="19735" spans="1:1" ht="12.6" x14ac:dyDescent="0.25">
      <c r="A19735"/>
    </row>
    <row r="19736" spans="1:1" ht="12.6" x14ac:dyDescent="0.25">
      <c r="A19736"/>
    </row>
    <row r="19737" spans="1:1" ht="12.6" x14ac:dyDescent="0.25">
      <c r="A19737"/>
    </row>
    <row r="19738" spans="1:1" ht="12.6" x14ac:dyDescent="0.25">
      <c r="A19738"/>
    </row>
    <row r="19739" spans="1:1" ht="12.6" x14ac:dyDescent="0.25">
      <c r="A19739"/>
    </row>
    <row r="19740" spans="1:1" ht="12.6" x14ac:dyDescent="0.25">
      <c r="A19740"/>
    </row>
    <row r="19741" spans="1:1" ht="12.6" x14ac:dyDescent="0.25">
      <c r="A19741"/>
    </row>
    <row r="19742" spans="1:1" ht="12.6" x14ac:dyDescent="0.25">
      <c r="A19742"/>
    </row>
    <row r="19743" spans="1:1" ht="12.6" x14ac:dyDescent="0.25">
      <c r="A19743"/>
    </row>
    <row r="19744" spans="1:1" ht="12.6" x14ac:dyDescent="0.25">
      <c r="A19744"/>
    </row>
    <row r="19745" spans="1:1" ht="12.6" x14ac:dyDescent="0.25">
      <c r="A19745"/>
    </row>
    <row r="19746" spans="1:1" ht="12.6" x14ac:dyDescent="0.25">
      <c r="A19746"/>
    </row>
    <row r="19747" spans="1:1" ht="12.6" x14ac:dyDescent="0.25">
      <c r="A19747"/>
    </row>
    <row r="19748" spans="1:1" ht="12.6" x14ac:dyDescent="0.25">
      <c r="A19748"/>
    </row>
    <row r="19749" spans="1:1" ht="12.6" x14ac:dyDescent="0.25">
      <c r="A19749"/>
    </row>
    <row r="19750" spans="1:1" ht="12.6" x14ac:dyDescent="0.25">
      <c r="A19750"/>
    </row>
    <row r="19751" spans="1:1" ht="12.6" x14ac:dyDescent="0.25">
      <c r="A19751"/>
    </row>
    <row r="19752" spans="1:1" ht="12.6" x14ac:dyDescent="0.25">
      <c r="A19752"/>
    </row>
    <row r="19753" spans="1:1" ht="12.6" x14ac:dyDescent="0.25">
      <c r="A19753"/>
    </row>
    <row r="19754" spans="1:1" ht="12.6" x14ac:dyDescent="0.25">
      <c r="A19754"/>
    </row>
    <row r="19755" spans="1:1" ht="12.6" x14ac:dyDescent="0.25">
      <c r="A19755"/>
    </row>
    <row r="19756" spans="1:1" ht="12.6" x14ac:dyDescent="0.25">
      <c r="A19756"/>
    </row>
    <row r="19757" spans="1:1" ht="12.6" x14ac:dyDescent="0.25">
      <c r="A19757"/>
    </row>
    <row r="19758" spans="1:1" ht="12.6" x14ac:dyDescent="0.25">
      <c r="A19758"/>
    </row>
    <row r="19759" spans="1:1" ht="12.6" x14ac:dyDescent="0.25">
      <c r="A19759"/>
    </row>
    <row r="19760" spans="1:1" ht="12.6" x14ac:dyDescent="0.25">
      <c r="A19760"/>
    </row>
    <row r="19761" spans="1:1" ht="12.6" x14ac:dyDescent="0.25">
      <c r="A19761"/>
    </row>
    <row r="19762" spans="1:1" ht="12.6" x14ac:dyDescent="0.25">
      <c r="A19762"/>
    </row>
    <row r="19763" spans="1:1" ht="12.6" x14ac:dyDescent="0.25">
      <c r="A19763"/>
    </row>
    <row r="19764" spans="1:1" ht="12.6" x14ac:dyDescent="0.25">
      <c r="A19764"/>
    </row>
    <row r="19765" spans="1:1" ht="12.6" x14ac:dyDescent="0.25">
      <c r="A19765"/>
    </row>
    <row r="19766" spans="1:1" ht="12.6" x14ac:dyDescent="0.25">
      <c r="A19766"/>
    </row>
    <row r="19767" spans="1:1" ht="12.6" x14ac:dyDescent="0.25">
      <c r="A19767"/>
    </row>
    <row r="19768" spans="1:1" ht="12.6" x14ac:dyDescent="0.25">
      <c r="A19768"/>
    </row>
    <row r="19769" spans="1:1" ht="12.6" x14ac:dyDescent="0.25">
      <c r="A19769"/>
    </row>
    <row r="19770" spans="1:1" ht="12.6" x14ac:dyDescent="0.25">
      <c r="A19770"/>
    </row>
    <row r="19771" spans="1:1" ht="12.6" x14ac:dyDescent="0.25">
      <c r="A19771"/>
    </row>
    <row r="19772" spans="1:1" ht="12.6" x14ac:dyDescent="0.25">
      <c r="A19772"/>
    </row>
    <row r="19773" spans="1:1" ht="12.6" x14ac:dyDescent="0.25">
      <c r="A19773"/>
    </row>
    <row r="19774" spans="1:1" ht="12.6" x14ac:dyDescent="0.25">
      <c r="A19774"/>
    </row>
    <row r="19775" spans="1:1" ht="12.6" x14ac:dyDescent="0.25">
      <c r="A19775"/>
    </row>
    <row r="19776" spans="1:1" ht="12.6" x14ac:dyDescent="0.25">
      <c r="A19776"/>
    </row>
    <row r="19777" spans="1:1" ht="12.6" x14ac:dyDescent="0.25">
      <c r="A19777"/>
    </row>
    <row r="19778" spans="1:1" ht="12.6" x14ac:dyDescent="0.25">
      <c r="A19778"/>
    </row>
    <row r="19779" spans="1:1" ht="12.6" x14ac:dyDescent="0.25">
      <c r="A19779"/>
    </row>
    <row r="19780" spans="1:1" ht="12.6" x14ac:dyDescent="0.25">
      <c r="A19780"/>
    </row>
    <row r="19781" spans="1:1" ht="12.6" x14ac:dyDescent="0.25">
      <c r="A19781"/>
    </row>
    <row r="19782" spans="1:1" ht="12.6" x14ac:dyDescent="0.25">
      <c r="A19782"/>
    </row>
    <row r="19783" spans="1:1" ht="12.6" x14ac:dyDescent="0.25">
      <c r="A19783"/>
    </row>
    <row r="19784" spans="1:1" ht="12.6" x14ac:dyDescent="0.25">
      <c r="A19784"/>
    </row>
    <row r="19785" spans="1:1" ht="12.6" x14ac:dyDescent="0.25">
      <c r="A19785"/>
    </row>
    <row r="19786" spans="1:1" ht="12.6" x14ac:dyDescent="0.25">
      <c r="A19786"/>
    </row>
    <row r="19787" spans="1:1" ht="12.6" x14ac:dyDescent="0.25">
      <c r="A19787"/>
    </row>
    <row r="19788" spans="1:1" ht="12.6" x14ac:dyDescent="0.25">
      <c r="A19788"/>
    </row>
    <row r="19789" spans="1:1" ht="12.6" x14ac:dyDescent="0.25">
      <c r="A19789"/>
    </row>
    <row r="19790" spans="1:1" ht="12.6" x14ac:dyDescent="0.25">
      <c r="A19790"/>
    </row>
    <row r="19791" spans="1:1" ht="12.6" x14ac:dyDescent="0.25">
      <c r="A19791"/>
    </row>
    <row r="19792" spans="1:1" ht="12.6" x14ac:dyDescent="0.25">
      <c r="A19792"/>
    </row>
    <row r="19793" spans="1:1" ht="12.6" x14ac:dyDescent="0.25">
      <c r="A19793"/>
    </row>
    <row r="19794" spans="1:1" ht="12.6" x14ac:dyDescent="0.25">
      <c r="A19794"/>
    </row>
    <row r="19795" spans="1:1" ht="12.6" x14ac:dyDescent="0.25">
      <c r="A19795"/>
    </row>
    <row r="19796" spans="1:1" ht="12.6" x14ac:dyDescent="0.25">
      <c r="A19796"/>
    </row>
    <row r="19797" spans="1:1" ht="12.6" x14ac:dyDescent="0.25">
      <c r="A19797"/>
    </row>
    <row r="19798" spans="1:1" ht="12.6" x14ac:dyDescent="0.25">
      <c r="A19798"/>
    </row>
    <row r="19799" spans="1:1" ht="12.6" x14ac:dyDescent="0.25">
      <c r="A19799"/>
    </row>
    <row r="19800" spans="1:1" ht="12.6" x14ac:dyDescent="0.25">
      <c r="A19800"/>
    </row>
    <row r="19801" spans="1:1" ht="12.6" x14ac:dyDescent="0.25">
      <c r="A19801"/>
    </row>
    <row r="19802" spans="1:1" ht="12.6" x14ac:dyDescent="0.25">
      <c r="A19802"/>
    </row>
    <row r="19803" spans="1:1" ht="12.6" x14ac:dyDescent="0.25">
      <c r="A19803"/>
    </row>
    <row r="19804" spans="1:1" ht="12.6" x14ac:dyDescent="0.25">
      <c r="A19804"/>
    </row>
    <row r="19805" spans="1:1" ht="12.6" x14ac:dyDescent="0.25">
      <c r="A19805"/>
    </row>
    <row r="19806" spans="1:1" ht="12.6" x14ac:dyDescent="0.25">
      <c r="A19806"/>
    </row>
    <row r="19807" spans="1:1" ht="12.6" x14ac:dyDescent="0.25">
      <c r="A19807"/>
    </row>
    <row r="19808" spans="1:1" ht="12.6" x14ac:dyDescent="0.25">
      <c r="A19808"/>
    </row>
    <row r="19809" spans="1:1" ht="12.6" x14ac:dyDescent="0.25">
      <c r="A19809"/>
    </row>
    <row r="19810" spans="1:1" ht="12.6" x14ac:dyDescent="0.25">
      <c r="A19810"/>
    </row>
    <row r="19811" spans="1:1" ht="12.6" x14ac:dyDescent="0.25">
      <c r="A19811"/>
    </row>
    <row r="19812" spans="1:1" ht="12.6" x14ac:dyDescent="0.25">
      <c r="A19812"/>
    </row>
    <row r="19813" spans="1:1" ht="12.6" x14ac:dyDescent="0.25">
      <c r="A19813"/>
    </row>
    <row r="19814" spans="1:1" ht="12.6" x14ac:dyDescent="0.25">
      <c r="A19814"/>
    </row>
    <row r="19815" spans="1:1" ht="12.6" x14ac:dyDescent="0.25">
      <c r="A19815"/>
    </row>
    <row r="19816" spans="1:1" ht="12.6" x14ac:dyDescent="0.25">
      <c r="A19816"/>
    </row>
    <row r="19817" spans="1:1" ht="12.6" x14ac:dyDescent="0.25">
      <c r="A19817"/>
    </row>
    <row r="19818" spans="1:1" ht="12.6" x14ac:dyDescent="0.25">
      <c r="A19818"/>
    </row>
    <row r="19819" spans="1:1" ht="12.6" x14ac:dyDescent="0.25">
      <c r="A19819"/>
    </row>
    <row r="19820" spans="1:1" ht="12.6" x14ac:dyDescent="0.25">
      <c r="A19820"/>
    </row>
    <row r="19821" spans="1:1" ht="12.6" x14ac:dyDescent="0.25">
      <c r="A19821"/>
    </row>
    <row r="19822" spans="1:1" ht="12.6" x14ac:dyDescent="0.25">
      <c r="A19822"/>
    </row>
    <row r="19823" spans="1:1" ht="12.6" x14ac:dyDescent="0.25">
      <c r="A19823"/>
    </row>
    <row r="19824" spans="1:1" ht="12.6" x14ac:dyDescent="0.25">
      <c r="A19824"/>
    </row>
    <row r="19825" spans="1:1" ht="12.6" x14ac:dyDescent="0.25">
      <c r="A19825"/>
    </row>
    <row r="19826" spans="1:1" ht="12.6" x14ac:dyDescent="0.25">
      <c r="A19826"/>
    </row>
    <row r="19827" spans="1:1" ht="12.6" x14ac:dyDescent="0.25">
      <c r="A19827"/>
    </row>
    <row r="19828" spans="1:1" ht="12.6" x14ac:dyDescent="0.25">
      <c r="A19828"/>
    </row>
    <row r="19829" spans="1:1" ht="12.6" x14ac:dyDescent="0.25">
      <c r="A19829"/>
    </row>
    <row r="19830" spans="1:1" ht="12.6" x14ac:dyDescent="0.25">
      <c r="A19830"/>
    </row>
    <row r="19831" spans="1:1" ht="12.6" x14ac:dyDescent="0.25">
      <c r="A19831"/>
    </row>
    <row r="19832" spans="1:1" ht="12.6" x14ac:dyDescent="0.25">
      <c r="A19832"/>
    </row>
    <row r="19833" spans="1:1" ht="12.6" x14ac:dyDescent="0.25">
      <c r="A19833"/>
    </row>
    <row r="19834" spans="1:1" ht="12.6" x14ac:dyDescent="0.25">
      <c r="A19834"/>
    </row>
    <row r="19835" spans="1:1" ht="12.6" x14ac:dyDescent="0.25">
      <c r="A19835"/>
    </row>
    <row r="19836" spans="1:1" ht="12.6" x14ac:dyDescent="0.25">
      <c r="A19836"/>
    </row>
    <row r="19837" spans="1:1" ht="12.6" x14ac:dyDescent="0.25">
      <c r="A19837"/>
    </row>
    <row r="19838" spans="1:1" ht="12.6" x14ac:dyDescent="0.25">
      <c r="A19838"/>
    </row>
    <row r="19839" spans="1:1" ht="12.6" x14ac:dyDescent="0.25">
      <c r="A19839"/>
    </row>
    <row r="19840" spans="1:1" ht="12.6" x14ac:dyDescent="0.25">
      <c r="A19840"/>
    </row>
    <row r="19841" spans="1:1" ht="12.6" x14ac:dyDescent="0.25">
      <c r="A19841"/>
    </row>
    <row r="19842" spans="1:1" ht="12.6" x14ac:dyDescent="0.25">
      <c r="A19842"/>
    </row>
    <row r="19843" spans="1:1" ht="12.6" x14ac:dyDescent="0.25">
      <c r="A19843"/>
    </row>
    <row r="19844" spans="1:1" ht="12.6" x14ac:dyDescent="0.25">
      <c r="A19844"/>
    </row>
    <row r="19845" spans="1:1" ht="12.6" x14ac:dyDescent="0.25">
      <c r="A19845"/>
    </row>
    <row r="19846" spans="1:1" ht="12.6" x14ac:dyDescent="0.25">
      <c r="A19846"/>
    </row>
    <row r="19847" spans="1:1" ht="12.6" x14ac:dyDescent="0.25">
      <c r="A19847"/>
    </row>
    <row r="19848" spans="1:1" ht="12.6" x14ac:dyDescent="0.25">
      <c r="A19848"/>
    </row>
    <row r="19849" spans="1:1" ht="12.6" x14ac:dyDescent="0.25">
      <c r="A19849"/>
    </row>
    <row r="19850" spans="1:1" ht="12.6" x14ac:dyDescent="0.25">
      <c r="A19850"/>
    </row>
    <row r="19851" spans="1:1" ht="12.6" x14ac:dyDescent="0.25">
      <c r="A19851"/>
    </row>
    <row r="19852" spans="1:1" ht="12.6" x14ac:dyDescent="0.25">
      <c r="A19852"/>
    </row>
    <row r="19853" spans="1:1" ht="12.6" x14ac:dyDescent="0.25">
      <c r="A19853"/>
    </row>
    <row r="19854" spans="1:1" ht="12.6" x14ac:dyDescent="0.25">
      <c r="A19854"/>
    </row>
    <row r="19855" spans="1:1" ht="12.6" x14ac:dyDescent="0.25">
      <c r="A19855"/>
    </row>
    <row r="19856" spans="1:1" ht="12.6" x14ac:dyDescent="0.25">
      <c r="A19856"/>
    </row>
    <row r="19857" spans="1:1" ht="12.6" x14ac:dyDescent="0.25">
      <c r="A19857"/>
    </row>
    <row r="19858" spans="1:1" ht="12.6" x14ac:dyDescent="0.25">
      <c r="A19858"/>
    </row>
    <row r="19859" spans="1:1" ht="12.6" x14ac:dyDescent="0.25">
      <c r="A19859"/>
    </row>
    <row r="19860" spans="1:1" ht="12.6" x14ac:dyDescent="0.25">
      <c r="A19860"/>
    </row>
    <row r="19861" spans="1:1" ht="12.6" x14ac:dyDescent="0.25">
      <c r="A19861"/>
    </row>
    <row r="19862" spans="1:1" ht="12.6" x14ac:dyDescent="0.25">
      <c r="A19862"/>
    </row>
    <row r="19863" spans="1:1" ht="12.6" x14ac:dyDescent="0.25">
      <c r="A19863"/>
    </row>
    <row r="19864" spans="1:1" ht="12.6" x14ac:dyDescent="0.25">
      <c r="A19864"/>
    </row>
    <row r="19865" spans="1:1" ht="12.6" x14ac:dyDescent="0.25">
      <c r="A19865"/>
    </row>
    <row r="19866" spans="1:1" ht="12.6" x14ac:dyDescent="0.25">
      <c r="A19866"/>
    </row>
    <row r="19867" spans="1:1" ht="12.6" x14ac:dyDescent="0.25">
      <c r="A19867"/>
    </row>
    <row r="19868" spans="1:1" ht="12.6" x14ac:dyDescent="0.25">
      <c r="A19868"/>
    </row>
    <row r="19869" spans="1:1" ht="12.6" x14ac:dyDescent="0.25">
      <c r="A19869"/>
    </row>
    <row r="19870" spans="1:1" ht="12.6" x14ac:dyDescent="0.25">
      <c r="A19870"/>
    </row>
    <row r="19871" spans="1:1" ht="12.6" x14ac:dyDescent="0.25">
      <c r="A19871"/>
    </row>
    <row r="19872" spans="1:1" ht="12.6" x14ac:dyDescent="0.25">
      <c r="A19872"/>
    </row>
    <row r="19873" spans="1:1" ht="12.6" x14ac:dyDescent="0.25">
      <c r="A19873"/>
    </row>
    <row r="19874" spans="1:1" ht="12.6" x14ac:dyDescent="0.25">
      <c r="A19874"/>
    </row>
    <row r="19875" spans="1:1" ht="12.6" x14ac:dyDescent="0.25">
      <c r="A19875"/>
    </row>
    <row r="19876" spans="1:1" ht="12.6" x14ac:dyDescent="0.25">
      <c r="A19876"/>
    </row>
    <row r="19877" spans="1:1" ht="12.6" x14ac:dyDescent="0.25">
      <c r="A19877"/>
    </row>
    <row r="19878" spans="1:1" ht="12.6" x14ac:dyDescent="0.25">
      <c r="A19878"/>
    </row>
    <row r="19879" spans="1:1" ht="12.6" x14ac:dyDescent="0.25">
      <c r="A19879"/>
    </row>
    <row r="19880" spans="1:1" ht="12.6" x14ac:dyDescent="0.25">
      <c r="A19880"/>
    </row>
    <row r="19881" spans="1:1" ht="12.6" x14ac:dyDescent="0.25">
      <c r="A19881"/>
    </row>
    <row r="19882" spans="1:1" ht="12.6" x14ac:dyDescent="0.25">
      <c r="A19882"/>
    </row>
    <row r="19883" spans="1:1" ht="12.6" x14ac:dyDescent="0.25">
      <c r="A19883"/>
    </row>
    <row r="19884" spans="1:1" ht="12.6" x14ac:dyDescent="0.25">
      <c r="A19884"/>
    </row>
    <row r="19885" spans="1:1" ht="12.6" x14ac:dyDescent="0.25">
      <c r="A19885"/>
    </row>
    <row r="19886" spans="1:1" ht="12.6" x14ac:dyDescent="0.25">
      <c r="A19886"/>
    </row>
    <row r="19887" spans="1:1" ht="12.6" x14ac:dyDescent="0.25">
      <c r="A19887"/>
    </row>
    <row r="19888" spans="1:1" ht="12.6" x14ac:dyDescent="0.25">
      <c r="A19888"/>
    </row>
    <row r="19889" spans="1:1" ht="12.6" x14ac:dyDescent="0.25">
      <c r="A19889"/>
    </row>
    <row r="19890" spans="1:1" ht="12.6" x14ac:dyDescent="0.25">
      <c r="A19890"/>
    </row>
    <row r="19891" spans="1:1" ht="12.6" x14ac:dyDescent="0.25">
      <c r="A19891"/>
    </row>
    <row r="19892" spans="1:1" ht="12.6" x14ac:dyDescent="0.25">
      <c r="A19892"/>
    </row>
    <row r="19893" spans="1:1" ht="12.6" x14ac:dyDescent="0.25">
      <c r="A19893"/>
    </row>
    <row r="19894" spans="1:1" ht="12.6" x14ac:dyDescent="0.25">
      <c r="A19894"/>
    </row>
    <row r="19895" spans="1:1" ht="12.6" x14ac:dyDescent="0.25">
      <c r="A19895"/>
    </row>
    <row r="19896" spans="1:1" ht="12.6" x14ac:dyDescent="0.25">
      <c r="A19896"/>
    </row>
    <row r="19897" spans="1:1" ht="12.6" x14ac:dyDescent="0.25">
      <c r="A19897"/>
    </row>
    <row r="19898" spans="1:1" ht="12.6" x14ac:dyDescent="0.25">
      <c r="A19898"/>
    </row>
    <row r="19899" spans="1:1" ht="12.6" x14ac:dyDescent="0.25">
      <c r="A19899"/>
    </row>
    <row r="19900" spans="1:1" ht="12.6" x14ac:dyDescent="0.25">
      <c r="A19900"/>
    </row>
    <row r="19901" spans="1:1" ht="12.6" x14ac:dyDescent="0.25">
      <c r="A19901"/>
    </row>
    <row r="19902" spans="1:1" ht="12.6" x14ac:dyDescent="0.25">
      <c r="A19902"/>
    </row>
    <row r="19903" spans="1:1" ht="12.6" x14ac:dyDescent="0.25">
      <c r="A19903"/>
    </row>
    <row r="19904" spans="1:1" ht="12.6" x14ac:dyDescent="0.25">
      <c r="A19904"/>
    </row>
    <row r="19905" spans="1:1" ht="12.6" x14ac:dyDescent="0.25">
      <c r="A19905"/>
    </row>
    <row r="19906" spans="1:1" ht="12.6" x14ac:dyDescent="0.25">
      <c r="A19906"/>
    </row>
    <row r="19907" spans="1:1" ht="12.6" x14ac:dyDescent="0.25">
      <c r="A19907"/>
    </row>
    <row r="19908" spans="1:1" ht="12.6" x14ac:dyDescent="0.25">
      <c r="A19908"/>
    </row>
    <row r="19909" spans="1:1" ht="12.6" x14ac:dyDescent="0.25">
      <c r="A19909"/>
    </row>
    <row r="19910" spans="1:1" ht="12.6" x14ac:dyDescent="0.25">
      <c r="A19910"/>
    </row>
    <row r="19911" spans="1:1" ht="12.6" x14ac:dyDescent="0.25">
      <c r="A19911"/>
    </row>
    <row r="19912" spans="1:1" ht="12.6" x14ac:dyDescent="0.25">
      <c r="A19912"/>
    </row>
    <row r="19913" spans="1:1" ht="12.6" x14ac:dyDescent="0.25">
      <c r="A19913"/>
    </row>
    <row r="19914" spans="1:1" ht="12.6" x14ac:dyDescent="0.25">
      <c r="A19914"/>
    </row>
    <row r="19915" spans="1:1" ht="12.6" x14ac:dyDescent="0.25">
      <c r="A19915"/>
    </row>
    <row r="19916" spans="1:1" ht="12.6" x14ac:dyDescent="0.25">
      <c r="A19916"/>
    </row>
    <row r="19917" spans="1:1" ht="12.6" x14ac:dyDescent="0.25">
      <c r="A19917"/>
    </row>
    <row r="19918" spans="1:1" ht="12.6" x14ac:dyDescent="0.25">
      <c r="A19918"/>
    </row>
    <row r="19919" spans="1:1" ht="12.6" x14ac:dyDescent="0.25">
      <c r="A19919"/>
    </row>
    <row r="19920" spans="1:1" ht="12.6" x14ac:dyDescent="0.25">
      <c r="A19920"/>
    </row>
    <row r="19921" spans="1:1" ht="12.6" x14ac:dyDescent="0.25">
      <c r="A19921"/>
    </row>
    <row r="19922" spans="1:1" ht="12.6" x14ac:dyDescent="0.25">
      <c r="A19922"/>
    </row>
    <row r="19923" spans="1:1" ht="12.6" x14ac:dyDescent="0.25">
      <c r="A19923"/>
    </row>
    <row r="19924" spans="1:1" ht="12.6" x14ac:dyDescent="0.25">
      <c r="A19924"/>
    </row>
    <row r="19925" spans="1:1" ht="12.6" x14ac:dyDescent="0.25">
      <c r="A19925"/>
    </row>
    <row r="19926" spans="1:1" ht="12.6" x14ac:dyDescent="0.25">
      <c r="A19926"/>
    </row>
    <row r="19927" spans="1:1" ht="12.6" x14ac:dyDescent="0.25">
      <c r="A19927"/>
    </row>
    <row r="19928" spans="1:1" ht="12.6" x14ac:dyDescent="0.25">
      <c r="A19928"/>
    </row>
    <row r="19929" spans="1:1" ht="12.6" x14ac:dyDescent="0.25">
      <c r="A19929"/>
    </row>
    <row r="19930" spans="1:1" ht="12.6" x14ac:dyDescent="0.25">
      <c r="A19930"/>
    </row>
    <row r="19931" spans="1:1" ht="12.6" x14ac:dyDescent="0.25">
      <c r="A19931"/>
    </row>
    <row r="19932" spans="1:1" ht="12.6" x14ac:dyDescent="0.25">
      <c r="A19932"/>
    </row>
    <row r="19933" spans="1:1" ht="12.6" x14ac:dyDescent="0.25">
      <c r="A19933"/>
    </row>
    <row r="19934" spans="1:1" ht="12.6" x14ac:dyDescent="0.25">
      <c r="A19934"/>
    </row>
    <row r="19935" spans="1:1" ht="12.6" x14ac:dyDescent="0.25">
      <c r="A19935"/>
    </row>
    <row r="19936" spans="1:1" ht="12.6" x14ac:dyDescent="0.25">
      <c r="A19936"/>
    </row>
    <row r="19937" spans="1:1" ht="12.6" x14ac:dyDescent="0.25">
      <c r="A19937"/>
    </row>
    <row r="19938" spans="1:1" ht="12.6" x14ac:dyDescent="0.25">
      <c r="A19938"/>
    </row>
    <row r="19939" spans="1:1" ht="12.6" x14ac:dyDescent="0.25">
      <c r="A19939"/>
    </row>
    <row r="19940" spans="1:1" ht="12.6" x14ac:dyDescent="0.25">
      <c r="A19940"/>
    </row>
    <row r="19941" spans="1:1" ht="12.6" x14ac:dyDescent="0.25">
      <c r="A19941"/>
    </row>
    <row r="19942" spans="1:1" ht="12.6" x14ac:dyDescent="0.25">
      <c r="A19942"/>
    </row>
    <row r="19943" spans="1:1" ht="12.6" x14ac:dyDescent="0.25">
      <c r="A19943"/>
    </row>
    <row r="19944" spans="1:1" ht="12.6" x14ac:dyDescent="0.25">
      <c r="A19944"/>
    </row>
    <row r="19945" spans="1:1" ht="12.6" x14ac:dyDescent="0.25">
      <c r="A19945"/>
    </row>
    <row r="19946" spans="1:1" ht="12.6" x14ac:dyDescent="0.25">
      <c r="A19946"/>
    </row>
    <row r="19947" spans="1:1" ht="12.6" x14ac:dyDescent="0.25">
      <c r="A19947"/>
    </row>
    <row r="19948" spans="1:1" ht="12.6" x14ac:dyDescent="0.25">
      <c r="A19948"/>
    </row>
    <row r="19949" spans="1:1" ht="12.6" x14ac:dyDescent="0.25">
      <c r="A19949"/>
    </row>
    <row r="19950" spans="1:1" ht="12.6" x14ac:dyDescent="0.25">
      <c r="A19950"/>
    </row>
    <row r="19951" spans="1:1" ht="12.6" x14ac:dyDescent="0.25">
      <c r="A19951"/>
    </row>
    <row r="19952" spans="1:1" ht="12.6" x14ac:dyDescent="0.25">
      <c r="A19952"/>
    </row>
    <row r="19953" spans="1:1" ht="12.6" x14ac:dyDescent="0.25">
      <c r="A19953"/>
    </row>
    <row r="19954" spans="1:1" ht="12.6" x14ac:dyDescent="0.25">
      <c r="A19954"/>
    </row>
    <row r="19955" spans="1:1" ht="12.6" x14ac:dyDescent="0.25">
      <c r="A19955"/>
    </row>
    <row r="19956" spans="1:1" ht="12.6" x14ac:dyDescent="0.25">
      <c r="A19956"/>
    </row>
    <row r="19957" spans="1:1" ht="12.6" x14ac:dyDescent="0.25">
      <c r="A19957"/>
    </row>
    <row r="19958" spans="1:1" ht="12.6" x14ac:dyDescent="0.25">
      <c r="A19958"/>
    </row>
    <row r="19959" spans="1:1" ht="12.6" x14ac:dyDescent="0.25">
      <c r="A19959"/>
    </row>
    <row r="19960" spans="1:1" ht="12.6" x14ac:dyDescent="0.25">
      <c r="A19960"/>
    </row>
    <row r="19961" spans="1:1" ht="12.6" x14ac:dyDescent="0.25">
      <c r="A19961"/>
    </row>
    <row r="19962" spans="1:1" ht="12.6" x14ac:dyDescent="0.25">
      <c r="A19962"/>
    </row>
    <row r="19963" spans="1:1" ht="12.6" x14ac:dyDescent="0.25">
      <c r="A19963"/>
    </row>
    <row r="19964" spans="1:1" ht="12.6" x14ac:dyDescent="0.25">
      <c r="A19964"/>
    </row>
    <row r="19965" spans="1:1" ht="12.6" x14ac:dyDescent="0.25">
      <c r="A19965"/>
    </row>
    <row r="19966" spans="1:1" ht="12.6" x14ac:dyDescent="0.25">
      <c r="A19966"/>
    </row>
    <row r="19967" spans="1:1" ht="12.6" x14ac:dyDescent="0.25">
      <c r="A19967"/>
    </row>
    <row r="19968" spans="1:1" ht="12.6" x14ac:dyDescent="0.25">
      <c r="A19968"/>
    </row>
    <row r="19969" spans="1:1" ht="12.6" x14ac:dyDescent="0.25">
      <c r="A19969"/>
    </row>
    <row r="19970" spans="1:1" ht="12.6" x14ac:dyDescent="0.25">
      <c r="A19970"/>
    </row>
    <row r="19971" spans="1:1" ht="12.6" x14ac:dyDescent="0.25">
      <c r="A19971"/>
    </row>
    <row r="19972" spans="1:1" ht="12.6" x14ac:dyDescent="0.25">
      <c r="A19972"/>
    </row>
    <row r="19973" spans="1:1" ht="12.6" x14ac:dyDescent="0.25">
      <c r="A19973"/>
    </row>
    <row r="19974" spans="1:1" ht="12.6" x14ac:dyDescent="0.25">
      <c r="A19974"/>
    </row>
    <row r="19975" spans="1:1" ht="12.6" x14ac:dyDescent="0.25">
      <c r="A19975"/>
    </row>
    <row r="19976" spans="1:1" ht="12.6" x14ac:dyDescent="0.25">
      <c r="A19976"/>
    </row>
    <row r="19977" spans="1:1" ht="12.6" x14ac:dyDescent="0.25">
      <c r="A19977"/>
    </row>
    <row r="19978" spans="1:1" ht="12.6" x14ac:dyDescent="0.25">
      <c r="A19978"/>
    </row>
    <row r="19979" spans="1:1" ht="12.6" x14ac:dyDescent="0.25">
      <c r="A19979"/>
    </row>
    <row r="19980" spans="1:1" ht="12.6" x14ac:dyDescent="0.25">
      <c r="A19980"/>
    </row>
    <row r="19981" spans="1:1" ht="12.6" x14ac:dyDescent="0.25">
      <c r="A19981"/>
    </row>
    <row r="19982" spans="1:1" ht="12.6" x14ac:dyDescent="0.25">
      <c r="A19982"/>
    </row>
    <row r="19983" spans="1:1" ht="12.6" x14ac:dyDescent="0.25">
      <c r="A19983"/>
    </row>
    <row r="19984" spans="1:1" ht="12.6" x14ac:dyDescent="0.25">
      <c r="A19984"/>
    </row>
    <row r="19985" spans="1:1" ht="12.6" x14ac:dyDescent="0.25">
      <c r="A19985"/>
    </row>
    <row r="19986" spans="1:1" ht="12.6" x14ac:dyDescent="0.25">
      <c r="A19986"/>
    </row>
    <row r="19987" spans="1:1" ht="12.6" x14ac:dyDescent="0.25">
      <c r="A19987"/>
    </row>
    <row r="19988" spans="1:1" ht="12.6" x14ac:dyDescent="0.25">
      <c r="A19988"/>
    </row>
    <row r="19989" spans="1:1" ht="12.6" x14ac:dyDescent="0.25">
      <c r="A19989"/>
    </row>
    <row r="19990" spans="1:1" ht="12.6" x14ac:dyDescent="0.25">
      <c r="A19990"/>
    </row>
    <row r="19991" spans="1:1" ht="12.6" x14ac:dyDescent="0.25">
      <c r="A19991"/>
    </row>
    <row r="19992" spans="1:1" ht="12.6" x14ac:dyDescent="0.25">
      <c r="A19992"/>
    </row>
    <row r="19993" spans="1:1" ht="12.6" x14ac:dyDescent="0.25">
      <c r="A19993"/>
    </row>
    <row r="19994" spans="1:1" ht="12.6" x14ac:dyDescent="0.25">
      <c r="A19994"/>
    </row>
    <row r="19995" spans="1:1" ht="12.6" x14ac:dyDescent="0.25">
      <c r="A19995"/>
    </row>
    <row r="19996" spans="1:1" ht="12.6" x14ac:dyDescent="0.25">
      <c r="A19996"/>
    </row>
    <row r="19997" spans="1:1" ht="12.6" x14ac:dyDescent="0.25">
      <c r="A19997"/>
    </row>
    <row r="19998" spans="1:1" ht="12.6" x14ac:dyDescent="0.25">
      <c r="A19998"/>
    </row>
    <row r="19999" spans="1:1" ht="12.6" x14ac:dyDescent="0.25">
      <c r="A19999"/>
    </row>
    <row r="20000" spans="1:1" ht="12.6" x14ac:dyDescent="0.25">
      <c r="A20000"/>
    </row>
    <row r="20001" spans="1:1" ht="12.6" x14ac:dyDescent="0.25">
      <c r="A20001"/>
    </row>
    <row r="20002" spans="1:1" ht="12.6" x14ac:dyDescent="0.25">
      <c r="A20002"/>
    </row>
    <row r="20003" spans="1:1" ht="12.6" x14ac:dyDescent="0.25">
      <c r="A20003"/>
    </row>
    <row r="20004" spans="1:1" ht="12.6" x14ac:dyDescent="0.25">
      <c r="A20004"/>
    </row>
    <row r="20005" spans="1:1" ht="12.6" x14ac:dyDescent="0.25">
      <c r="A20005"/>
    </row>
    <row r="20006" spans="1:1" ht="12.6" x14ac:dyDescent="0.25">
      <c r="A20006"/>
    </row>
    <row r="20007" spans="1:1" ht="12.6" x14ac:dyDescent="0.25">
      <c r="A20007"/>
    </row>
    <row r="20008" spans="1:1" ht="12.6" x14ac:dyDescent="0.25">
      <c r="A20008"/>
    </row>
    <row r="20009" spans="1:1" ht="12.6" x14ac:dyDescent="0.25">
      <c r="A20009"/>
    </row>
    <row r="20010" spans="1:1" ht="12.6" x14ac:dyDescent="0.25">
      <c r="A20010"/>
    </row>
    <row r="20011" spans="1:1" ht="12.6" x14ac:dyDescent="0.25">
      <c r="A20011"/>
    </row>
    <row r="20012" spans="1:1" ht="12.6" x14ac:dyDescent="0.25">
      <c r="A20012"/>
    </row>
    <row r="20013" spans="1:1" ht="12.6" x14ac:dyDescent="0.25">
      <c r="A20013"/>
    </row>
    <row r="20014" spans="1:1" ht="12.6" x14ac:dyDescent="0.25">
      <c r="A20014"/>
    </row>
    <row r="20015" spans="1:1" ht="12.6" x14ac:dyDescent="0.25">
      <c r="A20015"/>
    </row>
    <row r="20016" spans="1:1" ht="12.6" x14ac:dyDescent="0.25">
      <c r="A20016"/>
    </row>
    <row r="20017" spans="1:1" ht="12.6" x14ac:dyDescent="0.25">
      <c r="A20017"/>
    </row>
    <row r="20018" spans="1:1" ht="12.6" x14ac:dyDescent="0.25">
      <c r="A20018"/>
    </row>
    <row r="20019" spans="1:1" ht="12.6" x14ac:dyDescent="0.25">
      <c r="A20019"/>
    </row>
    <row r="20020" spans="1:1" ht="12.6" x14ac:dyDescent="0.25">
      <c r="A20020"/>
    </row>
    <row r="20021" spans="1:1" ht="12.6" x14ac:dyDescent="0.25">
      <c r="A20021"/>
    </row>
    <row r="20022" spans="1:1" ht="12.6" x14ac:dyDescent="0.25">
      <c r="A20022"/>
    </row>
    <row r="20023" spans="1:1" ht="12.6" x14ac:dyDescent="0.25">
      <c r="A20023"/>
    </row>
    <row r="20024" spans="1:1" ht="12.6" x14ac:dyDescent="0.25">
      <c r="A20024"/>
    </row>
    <row r="20025" spans="1:1" ht="12.6" x14ac:dyDescent="0.25">
      <c r="A20025"/>
    </row>
    <row r="20026" spans="1:1" ht="12.6" x14ac:dyDescent="0.25">
      <c r="A20026"/>
    </row>
    <row r="20027" spans="1:1" ht="12.6" x14ac:dyDescent="0.25">
      <c r="A20027"/>
    </row>
    <row r="20028" spans="1:1" ht="12.6" x14ac:dyDescent="0.25">
      <c r="A20028"/>
    </row>
    <row r="20029" spans="1:1" ht="12.6" x14ac:dyDescent="0.25">
      <c r="A20029"/>
    </row>
    <row r="20030" spans="1:1" ht="12.6" x14ac:dyDescent="0.25">
      <c r="A20030"/>
    </row>
    <row r="20031" spans="1:1" ht="12.6" x14ac:dyDescent="0.25">
      <c r="A20031"/>
    </row>
    <row r="20032" spans="1:1" ht="12.6" x14ac:dyDescent="0.25">
      <c r="A20032"/>
    </row>
    <row r="20033" spans="1:1" ht="12.6" x14ac:dyDescent="0.25">
      <c r="A20033"/>
    </row>
    <row r="20034" spans="1:1" ht="12.6" x14ac:dyDescent="0.25">
      <c r="A20034"/>
    </row>
    <row r="20035" spans="1:1" ht="12.6" x14ac:dyDescent="0.25">
      <c r="A20035"/>
    </row>
    <row r="20036" spans="1:1" ht="12.6" x14ac:dyDescent="0.25">
      <c r="A20036"/>
    </row>
    <row r="20037" spans="1:1" ht="12.6" x14ac:dyDescent="0.25">
      <c r="A20037"/>
    </row>
    <row r="20038" spans="1:1" ht="12.6" x14ac:dyDescent="0.25">
      <c r="A20038"/>
    </row>
    <row r="20039" spans="1:1" ht="12.6" x14ac:dyDescent="0.25">
      <c r="A20039"/>
    </row>
    <row r="20040" spans="1:1" ht="12.6" x14ac:dyDescent="0.25">
      <c r="A20040"/>
    </row>
    <row r="20041" spans="1:1" ht="12.6" x14ac:dyDescent="0.25">
      <c r="A20041"/>
    </row>
    <row r="20042" spans="1:1" ht="12.6" x14ac:dyDescent="0.25">
      <c r="A20042"/>
    </row>
    <row r="20043" spans="1:1" ht="12.6" x14ac:dyDescent="0.25">
      <c r="A20043"/>
    </row>
    <row r="20044" spans="1:1" ht="12.6" x14ac:dyDescent="0.25">
      <c r="A20044"/>
    </row>
    <row r="20045" spans="1:1" ht="12.6" x14ac:dyDescent="0.25">
      <c r="A20045"/>
    </row>
    <row r="20046" spans="1:1" ht="12.6" x14ac:dyDescent="0.25">
      <c r="A20046"/>
    </row>
    <row r="20047" spans="1:1" ht="12.6" x14ac:dyDescent="0.25">
      <c r="A20047"/>
    </row>
    <row r="20048" spans="1:1" ht="12.6" x14ac:dyDescent="0.25">
      <c r="A20048"/>
    </row>
    <row r="20049" spans="1:1" ht="12.6" x14ac:dyDescent="0.25">
      <c r="A20049"/>
    </row>
    <row r="20050" spans="1:1" ht="12.6" x14ac:dyDescent="0.25">
      <c r="A20050"/>
    </row>
    <row r="20051" spans="1:1" ht="12.6" x14ac:dyDescent="0.25">
      <c r="A20051"/>
    </row>
    <row r="20052" spans="1:1" ht="12.6" x14ac:dyDescent="0.25">
      <c r="A20052"/>
    </row>
    <row r="20053" spans="1:1" ht="12.6" x14ac:dyDescent="0.25">
      <c r="A20053"/>
    </row>
    <row r="20054" spans="1:1" ht="12.6" x14ac:dyDescent="0.25">
      <c r="A20054"/>
    </row>
    <row r="20055" spans="1:1" ht="12.6" x14ac:dyDescent="0.25">
      <c r="A20055"/>
    </row>
    <row r="20056" spans="1:1" ht="12.6" x14ac:dyDescent="0.25">
      <c r="A20056"/>
    </row>
    <row r="20057" spans="1:1" ht="12.6" x14ac:dyDescent="0.25">
      <c r="A20057"/>
    </row>
    <row r="20058" spans="1:1" ht="12.6" x14ac:dyDescent="0.25">
      <c r="A20058"/>
    </row>
    <row r="20059" spans="1:1" ht="12.6" x14ac:dyDescent="0.25">
      <c r="A20059"/>
    </row>
    <row r="20060" spans="1:1" ht="12.6" x14ac:dyDescent="0.25">
      <c r="A20060"/>
    </row>
    <row r="20061" spans="1:1" ht="12.6" x14ac:dyDescent="0.25">
      <c r="A20061"/>
    </row>
    <row r="20062" spans="1:1" ht="12.6" x14ac:dyDescent="0.25">
      <c r="A20062"/>
    </row>
    <row r="20063" spans="1:1" ht="12.6" x14ac:dyDescent="0.25">
      <c r="A20063"/>
    </row>
    <row r="20064" spans="1:1" ht="12.6" x14ac:dyDescent="0.25">
      <c r="A20064"/>
    </row>
    <row r="20065" spans="1:1" ht="12.6" x14ac:dyDescent="0.25">
      <c r="A20065"/>
    </row>
    <row r="20066" spans="1:1" ht="12.6" x14ac:dyDescent="0.25">
      <c r="A20066"/>
    </row>
    <row r="20067" spans="1:1" ht="12.6" x14ac:dyDescent="0.25">
      <c r="A20067"/>
    </row>
    <row r="20068" spans="1:1" ht="12.6" x14ac:dyDescent="0.25">
      <c r="A20068"/>
    </row>
    <row r="20069" spans="1:1" ht="12.6" x14ac:dyDescent="0.25">
      <c r="A20069"/>
    </row>
    <row r="20070" spans="1:1" ht="12.6" x14ac:dyDescent="0.25">
      <c r="A20070"/>
    </row>
    <row r="20071" spans="1:1" ht="12.6" x14ac:dyDescent="0.25">
      <c r="A20071"/>
    </row>
    <row r="20072" spans="1:1" ht="12.6" x14ac:dyDescent="0.25">
      <c r="A20072"/>
    </row>
    <row r="20073" spans="1:1" ht="12.6" x14ac:dyDescent="0.25">
      <c r="A20073"/>
    </row>
    <row r="20074" spans="1:1" ht="12.6" x14ac:dyDescent="0.25">
      <c r="A20074"/>
    </row>
    <row r="20075" spans="1:1" ht="12.6" x14ac:dyDescent="0.25">
      <c r="A20075"/>
    </row>
    <row r="20076" spans="1:1" ht="12.6" x14ac:dyDescent="0.25">
      <c r="A20076"/>
    </row>
    <row r="20077" spans="1:1" ht="12.6" x14ac:dyDescent="0.25">
      <c r="A20077"/>
    </row>
    <row r="20078" spans="1:1" ht="12.6" x14ac:dyDescent="0.25">
      <c r="A20078"/>
    </row>
    <row r="20079" spans="1:1" ht="12.6" x14ac:dyDescent="0.25">
      <c r="A20079"/>
    </row>
    <row r="20080" spans="1:1" ht="12.6" x14ac:dyDescent="0.25">
      <c r="A20080"/>
    </row>
    <row r="20081" spans="1:1" ht="12.6" x14ac:dyDescent="0.25">
      <c r="A20081"/>
    </row>
    <row r="20082" spans="1:1" ht="12.6" x14ac:dyDescent="0.25">
      <c r="A20082"/>
    </row>
    <row r="20083" spans="1:1" ht="12.6" x14ac:dyDescent="0.25">
      <c r="A20083"/>
    </row>
    <row r="20084" spans="1:1" ht="12.6" x14ac:dyDescent="0.25">
      <c r="A20084"/>
    </row>
    <row r="20085" spans="1:1" ht="12.6" x14ac:dyDescent="0.25">
      <c r="A20085"/>
    </row>
    <row r="20086" spans="1:1" ht="12.6" x14ac:dyDescent="0.25">
      <c r="A20086"/>
    </row>
    <row r="20087" spans="1:1" ht="12.6" x14ac:dyDescent="0.25">
      <c r="A20087"/>
    </row>
    <row r="20088" spans="1:1" ht="12.6" x14ac:dyDescent="0.25">
      <c r="A20088"/>
    </row>
    <row r="20089" spans="1:1" ht="12.6" x14ac:dyDescent="0.25">
      <c r="A20089"/>
    </row>
    <row r="20090" spans="1:1" ht="12.6" x14ac:dyDescent="0.25">
      <c r="A20090"/>
    </row>
    <row r="20091" spans="1:1" ht="12.6" x14ac:dyDescent="0.25">
      <c r="A20091"/>
    </row>
    <row r="20092" spans="1:1" ht="12.6" x14ac:dyDescent="0.25">
      <c r="A20092"/>
    </row>
    <row r="20093" spans="1:1" ht="12.6" x14ac:dyDescent="0.25">
      <c r="A20093"/>
    </row>
    <row r="20094" spans="1:1" ht="12.6" x14ac:dyDescent="0.25">
      <c r="A20094"/>
    </row>
    <row r="20095" spans="1:1" ht="12.6" x14ac:dyDescent="0.25">
      <c r="A20095"/>
    </row>
    <row r="20096" spans="1:1" ht="12.6" x14ac:dyDescent="0.25">
      <c r="A20096"/>
    </row>
    <row r="20097" spans="1:1" ht="12.6" x14ac:dyDescent="0.25">
      <c r="A20097"/>
    </row>
    <row r="20098" spans="1:1" ht="12.6" x14ac:dyDescent="0.25">
      <c r="A20098"/>
    </row>
    <row r="20099" spans="1:1" ht="12.6" x14ac:dyDescent="0.25">
      <c r="A20099"/>
    </row>
    <row r="20100" spans="1:1" ht="12.6" x14ac:dyDescent="0.25">
      <c r="A20100"/>
    </row>
    <row r="20101" spans="1:1" ht="12.6" x14ac:dyDescent="0.25">
      <c r="A20101"/>
    </row>
    <row r="20102" spans="1:1" ht="12.6" x14ac:dyDescent="0.25">
      <c r="A20102"/>
    </row>
    <row r="20103" spans="1:1" ht="12.6" x14ac:dyDescent="0.25">
      <c r="A20103"/>
    </row>
    <row r="20104" spans="1:1" ht="12.6" x14ac:dyDescent="0.25">
      <c r="A20104"/>
    </row>
    <row r="20105" spans="1:1" ht="12.6" x14ac:dyDescent="0.25">
      <c r="A20105"/>
    </row>
    <row r="20106" spans="1:1" ht="12.6" x14ac:dyDescent="0.25">
      <c r="A20106"/>
    </row>
    <row r="20107" spans="1:1" ht="12.6" x14ac:dyDescent="0.25">
      <c r="A20107"/>
    </row>
    <row r="20108" spans="1:1" ht="12.6" x14ac:dyDescent="0.25">
      <c r="A20108"/>
    </row>
    <row r="20109" spans="1:1" ht="12.6" x14ac:dyDescent="0.25">
      <c r="A20109"/>
    </row>
    <row r="20110" spans="1:1" ht="12.6" x14ac:dyDescent="0.25">
      <c r="A20110"/>
    </row>
    <row r="20111" spans="1:1" ht="12.6" x14ac:dyDescent="0.25">
      <c r="A20111"/>
    </row>
    <row r="20112" spans="1:1" ht="12.6" x14ac:dyDescent="0.25">
      <c r="A20112"/>
    </row>
    <row r="20113" spans="1:1" ht="12.6" x14ac:dyDescent="0.25">
      <c r="A20113"/>
    </row>
    <row r="20114" spans="1:1" ht="12.6" x14ac:dyDescent="0.25">
      <c r="A20114"/>
    </row>
    <row r="20115" spans="1:1" ht="12.6" x14ac:dyDescent="0.25">
      <c r="A20115"/>
    </row>
    <row r="20116" spans="1:1" ht="12.6" x14ac:dyDescent="0.25">
      <c r="A20116"/>
    </row>
    <row r="20117" spans="1:1" ht="12.6" x14ac:dyDescent="0.25">
      <c r="A20117"/>
    </row>
    <row r="20118" spans="1:1" ht="12.6" x14ac:dyDescent="0.25">
      <c r="A20118"/>
    </row>
    <row r="20119" spans="1:1" ht="12.6" x14ac:dyDescent="0.25">
      <c r="A20119"/>
    </row>
    <row r="20120" spans="1:1" ht="12.6" x14ac:dyDescent="0.25">
      <c r="A20120"/>
    </row>
    <row r="20121" spans="1:1" ht="12.6" x14ac:dyDescent="0.25">
      <c r="A20121"/>
    </row>
    <row r="20122" spans="1:1" ht="12.6" x14ac:dyDescent="0.25">
      <c r="A20122"/>
    </row>
    <row r="20123" spans="1:1" ht="12.6" x14ac:dyDescent="0.25">
      <c r="A20123"/>
    </row>
    <row r="20124" spans="1:1" ht="12.6" x14ac:dyDescent="0.25">
      <c r="A20124"/>
    </row>
    <row r="20125" spans="1:1" ht="12.6" x14ac:dyDescent="0.25">
      <c r="A20125"/>
    </row>
    <row r="20126" spans="1:1" ht="12.6" x14ac:dyDescent="0.25">
      <c r="A20126"/>
    </row>
    <row r="20127" spans="1:1" ht="12.6" x14ac:dyDescent="0.25">
      <c r="A20127"/>
    </row>
    <row r="20128" spans="1:1" ht="12.6" x14ac:dyDescent="0.25">
      <c r="A20128"/>
    </row>
    <row r="20129" spans="1:1" ht="12.6" x14ac:dyDescent="0.25">
      <c r="A20129"/>
    </row>
    <row r="20130" spans="1:1" ht="12.6" x14ac:dyDescent="0.25">
      <c r="A20130"/>
    </row>
    <row r="20131" spans="1:1" ht="12.6" x14ac:dyDescent="0.25">
      <c r="A20131"/>
    </row>
    <row r="20132" spans="1:1" ht="12.6" x14ac:dyDescent="0.25">
      <c r="A20132"/>
    </row>
    <row r="20133" spans="1:1" ht="12.6" x14ac:dyDescent="0.25">
      <c r="A20133"/>
    </row>
    <row r="20134" spans="1:1" ht="12.6" x14ac:dyDescent="0.25">
      <c r="A20134"/>
    </row>
    <row r="20135" spans="1:1" ht="12.6" x14ac:dyDescent="0.25">
      <c r="A20135"/>
    </row>
    <row r="20136" spans="1:1" ht="12.6" x14ac:dyDescent="0.25">
      <c r="A20136"/>
    </row>
    <row r="20137" spans="1:1" ht="12.6" x14ac:dyDescent="0.25">
      <c r="A20137"/>
    </row>
    <row r="20138" spans="1:1" ht="12.6" x14ac:dyDescent="0.25">
      <c r="A20138"/>
    </row>
    <row r="20139" spans="1:1" ht="12.6" x14ac:dyDescent="0.25">
      <c r="A20139"/>
    </row>
    <row r="20140" spans="1:1" ht="12.6" x14ac:dyDescent="0.25">
      <c r="A20140"/>
    </row>
    <row r="20141" spans="1:1" ht="12.6" x14ac:dyDescent="0.25">
      <c r="A20141"/>
    </row>
    <row r="20142" spans="1:1" ht="12.6" x14ac:dyDescent="0.25">
      <c r="A20142"/>
    </row>
    <row r="20143" spans="1:1" ht="12.6" x14ac:dyDescent="0.25">
      <c r="A20143"/>
    </row>
    <row r="20144" spans="1:1" ht="12.6" x14ac:dyDescent="0.25">
      <c r="A20144"/>
    </row>
    <row r="20145" spans="1:1" ht="12.6" x14ac:dyDescent="0.25">
      <c r="A20145"/>
    </row>
    <row r="20146" spans="1:1" ht="12.6" x14ac:dyDescent="0.25">
      <c r="A20146"/>
    </row>
    <row r="20147" spans="1:1" ht="12.6" x14ac:dyDescent="0.25">
      <c r="A20147"/>
    </row>
    <row r="20148" spans="1:1" ht="12.6" x14ac:dyDescent="0.25">
      <c r="A20148"/>
    </row>
    <row r="20149" spans="1:1" ht="12.6" x14ac:dyDescent="0.25">
      <c r="A20149"/>
    </row>
    <row r="20150" spans="1:1" ht="12.6" x14ac:dyDescent="0.25">
      <c r="A20150"/>
    </row>
    <row r="20151" spans="1:1" ht="12.6" x14ac:dyDescent="0.25">
      <c r="A20151"/>
    </row>
    <row r="20152" spans="1:1" ht="12.6" x14ac:dyDescent="0.25">
      <c r="A20152"/>
    </row>
    <row r="20153" spans="1:1" ht="12.6" x14ac:dyDescent="0.25">
      <c r="A20153"/>
    </row>
    <row r="20154" spans="1:1" ht="12.6" x14ac:dyDescent="0.25">
      <c r="A20154"/>
    </row>
    <row r="20155" spans="1:1" ht="12.6" x14ac:dyDescent="0.25">
      <c r="A20155"/>
    </row>
    <row r="20156" spans="1:1" ht="12.6" x14ac:dyDescent="0.25">
      <c r="A20156"/>
    </row>
    <row r="20157" spans="1:1" ht="12.6" x14ac:dyDescent="0.25">
      <c r="A20157"/>
    </row>
    <row r="20158" spans="1:1" ht="12.6" x14ac:dyDescent="0.25">
      <c r="A20158"/>
    </row>
    <row r="20159" spans="1:1" ht="12.6" x14ac:dyDescent="0.25">
      <c r="A20159"/>
    </row>
    <row r="20160" spans="1:1" ht="12.6" x14ac:dyDescent="0.25">
      <c r="A20160"/>
    </row>
    <row r="20161" spans="1:1" ht="12.6" x14ac:dyDescent="0.25">
      <c r="A20161"/>
    </row>
    <row r="20162" spans="1:1" ht="12.6" x14ac:dyDescent="0.25">
      <c r="A20162"/>
    </row>
    <row r="20163" spans="1:1" ht="12.6" x14ac:dyDescent="0.25">
      <c r="A20163"/>
    </row>
    <row r="20164" spans="1:1" ht="12.6" x14ac:dyDescent="0.25">
      <c r="A20164"/>
    </row>
    <row r="20165" spans="1:1" ht="12.6" x14ac:dyDescent="0.25">
      <c r="A20165"/>
    </row>
    <row r="20166" spans="1:1" ht="12.6" x14ac:dyDescent="0.25">
      <c r="A20166"/>
    </row>
    <row r="20167" spans="1:1" ht="12.6" x14ac:dyDescent="0.25">
      <c r="A20167"/>
    </row>
    <row r="20168" spans="1:1" ht="12.6" x14ac:dyDescent="0.25">
      <c r="A20168"/>
    </row>
    <row r="20169" spans="1:1" ht="12.6" x14ac:dyDescent="0.25">
      <c r="A20169"/>
    </row>
    <row r="20170" spans="1:1" ht="12.6" x14ac:dyDescent="0.25">
      <c r="A20170"/>
    </row>
    <row r="20171" spans="1:1" ht="12.6" x14ac:dyDescent="0.25">
      <c r="A20171"/>
    </row>
    <row r="20172" spans="1:1" ht="12.6" x14ac:dyDescent="0.25">
      <c r="A20172"/>
    </row>
    <row r="20173" spans="1:1" ht="12.6" x14ac:dyDescent="0.25">
      <c r="A20173"/>
    </row>
    <row r="20174" spans="1:1" ht="12.6" x14ac:dyDescent="0.25">
      <c r="A20174"/>
    </row>
    <row r="20175" spans="1:1" ht="12.6" x14ac:dyDescent="0.25">
      <c r="A20175"/>
    </row>
    <row r="20176" spans="1:1" ht="12.6" x14ac:dyDescent="0.25">
      <c r="A20176"/>
    </row>
    <row r="20177" spans="1:1" ht="12.6" x14ac:dyDescent="0.25">
      <c r="A20177"/>
    </row>
    <row r="20178" spans="1:1" ht="12.6" x14ac:dyDescent="0.25">
      <c r="A20178"/>
    </row>
    <row r="20179" spans="1:1" ht="12.6" x14ac:dyDescent="0.25">
      <c r="A20179"/>
    </row>
    <row r="20180" spans="1:1" ht="12.6" x14ac:dyDescent="0.25">
      <c r="A20180"/>
    </row>
    <row r="20181" spans="1:1" ht="12.6" x14ac:dyDescent="0.25">
      <c r="A20181"/>
    </row>
    <row r="20182" spans="1:1" ht="12.6" x14ac:dyDescent="0.25">
      <c r="A20182"/>
    </row>
    <row r="20183" spans="1:1" ht="12.6" x14ac:dyDescent="0.25">
      <c r="A20183"/>
    </row>
    <row r="20184" spans="1:1" ht="12.6" x14ac:dyDescent="0.25">
      <c r="A20184"/>
    </row>
    <row r="20185" spans="1:1" ht="12.6" x14ac:dyDescent="0.25">
      <c r="A20185"/>
    </row>
    <row r="20186" spans="1:1" ht="12.6" x14ac:dyDescent="0.25">
      <c r="A20186"/>
    </row>
    <row r="20187" spans="1:1" ht="12.6" x14ac:dyDescent="0.25">
      <c r="A20187"/>
    </row>
    <row r="20188" spans="1:1" ht="12.6" x14ac:dyDescent="0.25">
      <c r="A20188"/>
    </row>
    <row r="20189" spans="1:1" ht="12.6" x14ac:dyDescent="0.25">
      <c r="A20189"/>
    </row>
    <row r="20190" spans="1:1" ht="12.6" x14ac:dyDescent="0.25">
      <c r="A20190"/>
    </row>
    <row r="20191" spans="1:1" ht="12.6" x14ac:dyDescent="0.25">
      <c r="A20191"/>
    </row>
    <row r="20192" spans="1:1" ht="12.6" x14ac:dyDescent="0.25">
      <c r="A20192"/>
    </row>
    <row r="20193" spans="1:1" ht="12.6" x14ac:dyDescent="0.25">
      <c r="A20193"/>
    </row>
    <row r="20194" spans="1:1" ht="12.6" x14ac:dyDescent="0.25">
      <c r="A20194"/>
    </row>
    <row r="20195" spans="1:1" ht="12.6" x14ac:dyDescent="0.25">
      <c r="A20195"/>
    </row>
    <row r="20196" spans="1:1" ht="12.6" x14ac:dyDescent="0.25">
      <c r="A20196"/>
    </row>
    <row r="20197" spans="1:1" ht="12.6" x14ac:dyDescent="0.25">
      <c r="A20197"/>
    </row>
    <row r="20198" spans="1:1" ht="12.6" x14ac:dyDescent="0.25">
      <c r="A20198"/>
    </row>
    <row r="20199" spans="1:1" ht="12.6" x14ac:dyDescent="0.25">
      <c r="A20199"/>
    </row>
    <row r="20200" spans="1:1" ht="12.6" x14ac:dyDescent="0.25">
      <c r="A20200"/>
    </row>
    <row r="20201" spans="1:1" ht="12.6" x14ac:dyDescent="0.25">
      <c r="A20201"/>
    </row>
    <row r="20202" spans="1:1" ht="12.6" x14ac:dyDescent="0.25">
      <c r="A20202"/>
    </row>
    <row r="20203" spans="1:1" ht="12.6" x14ac:dyDescent="0.25">
      <c r="A20203"/>
    </row>
    <row r="20204" spans="1:1" ht="12.6" x14ac:dyDescent="0.25">
      <c r="A20204"/>
    </row>
    <row r="20205" spans="1:1" ht="12.6" x14ac:dyDescent="0.25">
      <c r="A20205"/>
    </row>
    <row r="20206" spans="1:1" ht="12.6" x14ac:dyDescent="0.25">
      <c r="A20206"/>
    </row>
    <row r="20207" spans="1:1" ht="12.6" x14ac:dyDescent="0.25">
      <c r="A20207"/>
    </row>
    <row r="20208" spans="1:1" ht="12.6" x14ac:dyDescent="0.25">
      <c r="A20208"/>
    </row>
    <row r="20209" spans="1:1" ht="12.6" x14ac:dyDescent="0.25">
      <c r="A20209"/>
    </row>
    <row r="20210" spans="1:1" ht="12.6" x14ac:dyDescent="0.25">
      <c r="A20210"/>
    </row>
    <row r="20211" spans="1:1" ht="12.6" x14ac:dyDescent="0.25">
      <c r="A20211"/>
    </row>
    <row r="20212" spans="1:1" ht="12.6" x14ac:dyDescent="0.25">
      <c r="A20212"/>
    </row>
    <row r="20213" spans="1:1" ht="12.6" x14ac:dyDescent="0.25">
      <c r="A20213"/>
    </row>
    <row r="20214" spans="1:1" ht="12.6" x14ac:dyDescent="0.25">
      <c r="A20214"/>
    </row>
    <row r="20215" spans="1:1" ht="12.6" x14ac:dyDescent="0.25">
      <c r="A20215"/>
    </row>
    <row r="20216" spans="1:1" ht="12.6" x14ac:dyDescent="0.25">
      <c r="A20216"/>
    </row>
    <row r="20217" spans="1:1" ht="12.6" x14ac:dyDescent="0.25">
      <c r="A20217"/>
    </row>
    <row r="20218" spans="1:1" ht="12.6" x14ac:dyDescent="0.25">
      <c r="A20218"/>
    </row>
    <row r="20219" spans="1:1" ht="12.6" x14ac:dyDescent="0.25">
      <c r="A20219"/>
    </row>
    <row r="20220" spans="1:1" ht="12.6" x14ac:dyDescent="0.25">
      <c r="A20220"/>
    </row>
    <row r="20221" spans="1:1" ht="12.6" x14ac:dyDescent="0.25">
      <c r="A20221"/>
    </row>
    <row r="20222" spans="1:1" ht="12.6" x14ac:dyDescent="0.25">
      <c r="A20222"/>
    </row>
    <row r="20223" spans="1:1" ht="12.6" x14ac:dyDescent="0.25">
      <c r="A20223"/>
    </row>
    <row r="20224" spans="1:1" ht="12.6" x14ac:dyDescent="0.25">
      <c r="A20224"/>
    </row>
    <row r="20225" spans="1:1" ht="12.6" x14ac:dyDescent="0.25">
      <c r="A20225"/>
    </row>
    <row r="20226" spans="1:1" ht="12.6" x14ac:dyDescent="0.25">
      <c r="A20226"/>
    </row>
    <row r="20227" spans="1:1" ht="12.6" x14ac:dyDescent="0.25">
      <c r="A20227"/>
    </row>
    <row r="20228" spans="1:1" ht="12.6" x14ac:dyDescent="0.25">
      <c r="A20228"/>
    </row>
    <row r="20229" spans="1:1" ht="12.6" x14ac:dyDescent="0.25">
      <c r="A20229"/>
    </row>
    <row r="20230" spans="1:1" ht="12.6" x14ac:dyDescent="0.25">
      <c r="A20230"/>
    </row>
    <row r="20231" spans="1:1" ht="12.6" x14ac:dyDescent="0.25">
      <c r="A20231"/>
    </row>
    <row r="20232" spans="1:1" ht="12.6" x14ac:dyDescent="0.25">
      <c r="A20232"/>
    </row>
    <row r="20233" spans="1:1" ht="12.6" x14ac:dyDescent="0.25">
      <c r="A20233"/>
    </row>
    <row r="20234" spans="1:1" ht="12.6" x14ac:dyDescent="0.25">
      <c r="A20234"/>
    </row>
    <row r="20235" spans="1:1" ht="12.6" x14ac:dyDescent="0.25">
      <c r="A20235"/>
    </row>
    <row r="20236" spans="1:1" ht="12.6" x14ac:dyDescent="0.25">
      <c r="A20236"/>
    </row>
    <row r="20237" spans="1:1" ht="12.6" x14ac:dyDescent="0.25">
      <c r="A20237"/>
    </row>
    <row r="20238" spans="1:1" ht="12.6" x14ac:dyDescent="0.25">
      <c r="A20238"/>
    </row>
    <row r="20239" spans="1:1" ht="12.6" x14ac:dyDescent="0.25">
      <c r="A20239"/>
    </row>
    <row r="20240" spans="1:1" ht="12.6" x14ac:dyDescent="0.25">
      <c r="A20240"/>
    </row>
    <row r="20241" spans="1:1" ht="12.6" x14ac:dyDescent="0.25">
      <c r="A20241"/>
    </row>
    <row r="20242" spans="1:1" ht="12.6" x14ac:dyDescent="0.25">
      <c r="A20242"/>
    </row>
    <row r="20243" spans="1:1" ht="12.6" x14ac:dyDescent="0.25">
      <c r="A20243"/>
    </row>
    <row r="20244" spans="1:1" ht="12.6" x14ac:dyDescent="0.25">
      <c r="A20244"/>
    </row>
    <row r="20245" spans="1:1" ht="12.6" x14ac:dyDescent="0.25">
      <c r="A20245"/>
    </row>
    <row r="20246" spans="1:1" ht="12.6" x14ac:dyDescent="0.25">
      <c r="A20246"/>
    </row>
    <row r="20247" spans="1:1" ht="12.6" x14ac:dyDescent="0.25">
      <c r="A20247"/>
    </row>
    <row r="20248" spans="1:1" ht="12.6" x14ac:dyDescent="0.25">
      <c r="A20248"/>
    </row>
    <row r="20249" spans="1:1" ht="12.6" x14ac:dyDescent="0.25">
      <c r="A20249"/>
    </row>
    <row r="20250" spans="1:1" ht="12.6" x14ac:dyDescent="0.25">
      <c r="A20250"/>
    </row>
    <row r="20251" spans="1:1" ht="12.6" x14ac:dyDescent="0.25">
      <c r="A20251"/>
    </row>
    <row r="20252" spans="1:1" ht="12.6" x14ac:dyDescent="0.25">
      <c r="A20252"/>
    </row>
    <row r="20253" spans="1:1" ht="12.6" x14ac:dyDescent="0.25">
      <c r="A20253"/>
    </row>
    <row r="20254" spans="1:1" ht="12.6" x14ac:dyDescent="0.25">
      <c r="A20254"/>
    </row>
    <row r="20255" spans="1:1" ht="12.6" x14ac:dyDescent="0.25">
      <c r="A20255"/>
    </row>
    <row r="20256" spans="1:1" ht="12.6" x14ac:dyDescent="0.25">
      <c r="A20256"/>
    </row>
    <row r="20257" spans="1:1" ht="12.6" x14ac:dyDescent="0.25">
      <c r="A20257"/>
    </row>
    <row r="20258" spans="1:1" ht="12.6" x14ac:dyDescent="0.25">
      <c r="A20258"/>
    </row>
    <row r="20259" spans="1:1" ht="12.6" x14ac:dyDescent="0.25">
      <c r="A20259"/>
    </row>
    <row r="20260" spans="1:1" ht="12.6" x14ac:dyDescent="0.25">
      <c r="A20260"/>
    </row>
    <row r="20261" spans="1:1" ht="12.6" x14ac:dyDescent="0.25">
      <c r="A20261"/>
    </row>
    <row r="20262" spans="1:1" ht="12.6" x14ac:dyDescent="0.25">
      <c r="A20262"/>
    </row>
    <row r="20263" spans="1:1" ht="12.6" x14ac:dyDescent="0.25">
      <c r="A20263"/>
    </row>
    <row r="20264" spans="1:1" ht="12.6" x14ac:dyDescent="0.25">
      <c r="A20264"/>
    </row>
    <row r="20265" spans="1:1" ht="12.6" x14ac:dyDescent="0.25">
      <c r="A20265"/>
    </row>
    <row r="20266" spans="1:1" ht="12.6" x14ac:dyDescent="0.25">
      <c r="A20266"/>
    </row>
    <row r="20267" spans="1:1" ht="12.6" x14ac:dyDescent="0.25">
      <c r="A20267"/>
    </row>
    <row r="20268" spans="1:1" ht="12.6" x14ac:dyDescent="0.25">
      <c r="A20268"/>
    </row>
    <row r="20269" spans="1:1" ht="12.6" x14ac:dyDescent="0.25">
      <c r="A20269"/>
    </row>
    <row r="20270" spans="1:1" ht="12.6" x14ac:dyDescent="0.25">
      <c r="A20270"/>
    </row>
    <row r="20271" spans="1:1" ht="12.6" x14ac:dyDescent="0.25">
      <c r="A20271"/>
    </row>
    <row r="20272" spans="1:1" ht="12.6" x14ac:dyDescent="0.25">
      <c r="A20272"/>
    </row>
    <row r="20273" spans="1:1" ht="12.6" x14ac:dyDescent="0.25">
      <c r="A20273"/>
    </row>
    <row r="20274" spans="1:1" ht="12.6" x14ac:dyDescent="0.25">
      <c r="A20274"/>
    </row>
    <row r="20275" spans="1:1" ht="12.6" x14ac:dyDescent="0.25">
      <c r="A20275"/>
    </row>
    <row r="20276" spans="1:1" ht="12.6" x14ac:dyDescent="0.25">
      <c r="A20276"/>
    </row>
    <row r="20277" spans="1:1" ht="12.6" x14ac:dyDescent="0.25">
      <c r="A20277"/>
    </row>
    <row r="20278" spans="1:1" ht="12.6" x14ac:dyDescent="0.25">
      <c r="A20278"/>
    </row>
    <row r="20279" spans="1:1" ht="12.6" x14ac:dyDescent="0.25">
      <c r="A20279"/>
    </row>
    <row r="20280" spans="1:1" ht="12.6" x14ac:dyDescent="0.25">
      <c r="A20280"/>
    </row>
    <row r="20281" spans="1:1" ht="12.6" x14ac:dyDescent="0.25">
      <c r="A20281"/>
    </row>
    <row r="20282" spans="1:1" ht="12.6" x14ac:dyDescent="0.25">
      <c r="A20282"/>
    </row>
    <row r="20283" spans="1:1" ht="12.6" x14ac:dyDescent="0.25">
      <c r="A20283"/>
    </row>
    <row r="20284" spans="1:1" ht="12.6" x14ac:dyDescent="0.25">
      <c r="A20284"/>
    </row>
    <row r="20285" spans="1:1" ht="12.6" x14ac:dyDescent="0.25">
      <c r="A20285"/>
    </row>
    <row r="20286" spans="1:1" ht="12.6" x14ac:dyDescent="0.25">
      <c r="A20286"/>
    </row>
    <row r="20287" spans="1:1" ht="12.6" x14ac:dyDescent="0.25">
      <c r="A20287"/>
    </row>
    <row r="20288" spans="1:1" ht="12.6" x14ac:dyDescent="0.25">
      <c r="A20288"/>
    </row>
    <row r="20289" spans="1:1" ht="12.6" x14ac:dyDescent="0.25">
      <c r="A20289"/>
    </row>
    <row r="20290" spans="1:1" ht="12.6" x14ac:dyDescent="0.25">
      <c r="A20290"/>
    </row>
    <row r="20291" spans="1:1" ht="12.6" x14ac:dyDescent="0.25">
      <c r="A20291"/>
    </row>
    <row r="20292" spans="1:1" ht="12.6" x14ac:dyDescent="0.25">
      <c r="A20292"/>
    </row>
    <row r="20293" spans="1:1" ht="12.6" x14ac:dyDescent="0.25">
      <c r="A20293"/>
    </row>
    <row r="20294" spans="1:1" ht="12.6" x14ac:dyDescent="0.25">
      <c r="A20294"/>
    </row>
    <row r="20295" spans="1:1" ht="12.6" x14ac:dyDescent="0.25">
      <c r="A20295"/>
    </row>
    <row r="20296" spans="1:1" ht="12.6" x14ac:dyDescent="0.25">
      <c r="A20296"/>
    </row>
    <row r="20297" spans="1:1" ht="12.6" x14ac:dyDescent="0.25">
      <c r="A20297"/>
    </row>
    <row r="20298" spans="1:1" ht="12.6" x14ac:dyDescent="0.25">
      <c r="A20298"/>
    </row>
    <row r="20299" spans="1:1" ht="12.6" x14ac:dyDescent="0.25">
      <c r="A20299"/>
    </row>
    <row r="20300" spans="1:1" ht="12.6" x14ac:dyDescent="0.25">
      <c r="A20300"/>
    </row>
    <row r="20301" spans="1:1" ht="12.6" x14ac:dyDescent="0.25">
      <c r="A20301"/>
    </row>
    <row r="20302" spans="1:1" ht="12.6" x14ac:dyDescent="0.25">
      <c r="A20302"/>
    </row>
    <row r="20303" spans="1:1" ht="12.6" x14ac:dyDescent="0.25">
      <c r="A20303"/>
    </row>
    <row r="20304" spans="1:1" ht="12.6" x14ac:dyDescent="0.25">
      <c r="A20304"/>
    </row>
    <row r="20305" spans="1:1" ht="12.6" x14ac:dyDescent="0.25">
      <c r="A20305"/>
    </row>
    <row r="20306" spans="1:1" ht="12.6" x14ac:dyDescent="0.25">
      <c r="A20306"/>
    </row>
    <row r="20307" spans="1:1" ht="12.6" x14ac:dyDescent="0.25">
      <c r="A20307"/>
    </row>
    <row r="20308" spans="1:1" ht="12.6" x14ac:dyDescent="0.25">
      <c r="A20308"/>
    </row>
    <row r="20309" spans="1:1" ht="12.6" x14ac:dyDescent="0.25">
      <c r="A20309"/>
    </row>
    <row r="20310" spans="1:1" ht="12.6" x14ac:dyDescent="0.25">
      <c r="A20310"/>
    </row>
    <row r="20311" spans="1:1" ht="12.6" x14ac:dyDescent="0.25">
      <c r="A20311"/>
    </row>
    <row r="20312" spans="1:1" ht="12.6" x14ac:dyDescent="0.25">
      <c r="A20312"/>
    </row>
    <row r="20313" spans="1:1" ht="12.6" x14ac:dyDescent="0.25">
      <c r="A20313"/>
    </row>
    <row r="20314" spans="1:1" ht="12.6" x14ac:dyDescent="0.25">
      <c r="A20314"/>
    </row>
    <row r="20315" spans="1:1" ht="12.6" x14ac:dyDescent="0.25">
      <c r="A20315"/>
    </row>
    <row r="20316" spans="1:1" ht="12.6" x14ac:dyDescent="0.25">
      <c r="A20316"/>
    </row>
    <row r="20317" spans="1:1" ht="12.6" x14ac:dyDescent="0.25">
      <c r="A20317"/>
    </row>
    <row r="20318" spans="1:1" ht="12.6" x14ac:dyDescent="0.25">
      <c r="A20318"/>
    </row>
    <row r="20319" spans="1:1" ht="12.6" x14ac:dyDescent="0.25">
      <c r="A20319"/>
    </row>
    <row r="20320" spans="1:1" ht="12.6" x14ac:dyDescent="0.25">
      <c r="A20320"/>
    </row>
    <row r="20321" spans="1:1" ht="12.6" x14ac:dyDescent="0.25">
      <c r="A20321"/>
    </row>
    <row r="20322" spans="1:1" ht="12.6" x14ac:dyDescent="0.25">
      <c r="A20322"/>
    </row>
    <row r="20323" spans="1:1" ht="12.6" x14ac:dyDescent="0.25">
      <c r="A20323"/>
    </row>
    <row r="20324" spans="1:1" ht="12.6" x14ac:dyDescent="0.25">
      <c r="A20324"/>
    </row>
    <row r="20325" spans="1:1" ht="12.6" x14ac:dyDescent="0.25">
      <c r="A20325"/>
    </row>
    <row r="20326" spans="1:1" ht="12.6" x14ac:dyDescent="0.25">
      <c r="A20326"/>
    </row>
    <row r="20327" spans="1:1" ht="12.6" x14ac:dyDescent="0.25">
      <c r="A20327"/>
    </row>
    <row r="20328" spans="1:1" ht="12.6" x14ac:dyDescent="0.25">
      <c r="A20328"/>
    </row>
    <row r="20329" spans="1:1" ht="12.6" x14ac:dyDescent="0.25">
      <c r="A20329"/>
    </row>
    <row r="20330" spans="1:1" ht="12.6" x14ac:dyDescent="0.25">
      <c r="A20330"/>
    </row>
    <row r="20331" spans="1:1" ht="12.6" x14ac:dyDescent="0.25">
      <c r="A20331"/>
    </row>
    <row r="20332" spans="1:1" ht="12.6" x14ac:dyDescent="0.25">
      <c r="A20332"/>
    </row>
    <row r="20333" spans="1:1" ht="12.6" x14ac:dyDescent="0.25">
      <c r="A20333"/>
    </row>
    <row r="20334" spans="1:1" ht="12.6" x14ac:dyDescent="0.25">
      <c r="A20334"/>
    </row>
    <row r="20335" spans="1:1" ht="12.6" x14ac:dyDescent="0.25">
      <c r="A20335"/>
    </row>
    <row r="20336" spans="1:1" ht="12.6" x14ac:dyDescent="0.25">
      <c r="A20336"/>
    </row>
    <row r="20337" spans="1:1" ht="12.6" x14ac:dyDescent="0.25">
      <c r="A20337"/>
    </row>
    <row r="20338" spans="1:1" ht="12.6" x14ac:dyDescent="0.25">
      <c r="A20338"/>
    </row>
    <row r="20339" spans="1:1" ht="12.6" x14ac:dyDescent="0.25">
      <c r="A20339"/>
    </row>
    <row r="20340" spans="1:1" ht="12.6" x14ac:dyDescent="0.25">
      <c r="A20340"/>
    </row>
    <row r="20341" spans="1:1" ht="12.6" x14ac:dyDescent="0.25">
      <c r="A20341"/>
    </row>
    <row r="20342" spans="1:1" ht="12.6" x14ac:dyDescent="0.25">
      <c r="A20342"/>
    </row>
    <row r="20343" spans="1:1" ht="12.6" x14ac:dyDescent="0.25">
      <c r="A20343"/>
    </row>
    <row r="20344" spans="1:1" ht="12.6" x14ac:dyDescent="0.25">
      <c r="A20344"/>
    </row>
    <row r="20345" spans="1:1" ht="12.6" x14ac:dyDescent="0.25">
      <c r="A20345"/>
    </row>
    <row r="20346" spans="1:1" ht="12.6" x14ac:dyDescent="0.25">
      <c r="A20346"/>
    </row>
    <row r="20347" spans="1:1" ht="12.6" x14ac:dyDescent="0.25">
      <c r="A20347"/>
    </row>
    <row r="20348" spans="1:1" ht="12.6" x14ac:dyDescent="0.25">
      <c r="A20348"/>
    </row>
    <row r="20349" spans="1:1" ht="12.6" x14ac:dyDescent="0.25">
      <c r="A20349"/>
    </row>
    <row r="20350" spans="1:1" ht="12.6" x14ac:dyDescent="0.25">
      <c r="A20350"/>
    </row>
    <row r="20351" spans="1:1" ht="12.6" x14ac:dyDescent="0.25">
      <c r="A20351"/>
    </row>
    <row r="20352" spans="1:1" ht="12.6" x14ac:dyDescent="0.25">
      <c r="A20352"/>
    </row>
    <row r="20353" spans="1:1" ht="12.6" x14ac:dyDescent="0.25">
      <c r="A20353"/>
    </row>
    <row r="20354" spans="1:1" ht="12.6" x14ac:dyDescent="0.25">
      <c r="A20354"/>
    </row>
    <row r="20355" spans="1:1" ht="12.6" x14ac:dyDescent="0.25">
      <c r="A20355"/>
    </row>
    <row r="20356" spans="1:1" ht="12.6" x14ac:dyDescent="0.25">
      <c r="A20356"/>
    </row>
    <row r="20357" spans="1:1" ht="12.6" x14ac:dyDescent="0.25">
      <c r="A20357"/>
    </row>
    <row r="20358" spans="1:1" ht="12.6" x14ac:dyDescent="0.25">
      <c r="A20358"/>
    </row>
    <row r="20359" spans="1:1" ht="12.6" x14ac:dyDescent="0.25">
      <c r="A20359"/>
    </row>
    <row r="20360" spans="1:1" ht="12.6" x14ac:dyDescent="0.25">
      <c r="A20360"/>
    </row>
    <row r="20361" spans="1:1" ht="12.6" x14ac:dyDescent="0.25">
      <c r="A20361"/>
    </row>
    <row r="20362" spans="1:1" ht="12.6" x14ac:dyDescent="0.25">
      <c r="A20362"/>
    </row>
    <row r="20363" spans="1:1" ht="12.6" x14ac:dyDescent="0.25">
      <c r="A20363"/>
    </row>
    <row r="20364" spans="1:1" ht="12.6" x14ac:dyDescent="0.25">
      <c r="A20364"/>
    </row>
    <row r="20365" spans="1:1" ht="12.6" x14ac:dyDescent="0.25">
      <c r="A20365"/>
    </row>
    <row r="20366" spans="1:1" ht="12.6" x14ac:dyDescent="0.25">
      <c r="A20366"/>
    </row>
    <row r="20367" spans="1:1" ht="12.6" x14ac:dyDescent="0.25">
      <c r="A20367"/>
    </row>
    <row r="20368" spans="1:1" ht="12.6" x14ac:dyDescent="0.25">
      <c r="A20368"/>
    </row>
    <row r="20369" spans="1:1" ht="12.6" x14ac:dyDescent="0.25">
      <c r="A20369"/>
    </row>
    <row r="20370" spans="1:1" ht="12.6" x14ac:dyDescent="0.25">
      <c r="A20370"/>
    </row>
    <row r="20371" spans="1:1" ht="12.6" x14ac:dyDescent="0.25">
      <c r="A20371"/>
    </row>
    <row r="20372" spans="1:1" ht="12.6" x14ac:dyDescent="0.25">
      <c r="A20372"/>
    </row>
    <row r="20373" spans="1:1" ht="12.6" x14ac:dyDescent="0.25">
      <c r="A20373"/>
    </row>
    <row r="20374" spans="1:1" ht="12.6" x14ac:dyDescent="0.25">
      <c r="A20374"/>
    </row>
    <row r="20375" spans="1:1" ht="12.6" x14ac:dyDescent="0.25">
      <c r="A20375"/>
    </row>
    <row r="20376" spans="1:1" ht="12.6" x14ac:dyDescent="0.25">
      <c r="A20376"/>
    </row>
    <row r="20377" spans="1:1" ht="12.6" x14ac:dyDescent="0.25">
      <c r="A20377"/>
    </row>
    <row r="20378" spans="1:1" ht="12.6" x14ac:dyDescent="0.25">
      <c r="A20378"/>
    </row>
    <row r="20379" spans="1:1" ht="12.6" x14ac:dyDescent="0.25">
      <c r="A20379"/>
    </row>
    <row r="20380" spans="1:1" ht="12.6" x14ac:dyDescent="0.25">
      <c r="A20380"/>
    </row>
    <row r="20381" spans="1:1" ht="12.6" x14ac:dyDescent="0.25">
      <c r="A20381"/>
    </row>
    <row r="20382" spans="1:1" ht="12.6" x14ac:dyDescent="0.25">
      <c r="A20382"/>
    </row>
    <row r="20383" spans="1:1" ht="12.6" x14ac:dyDescent="0.25">
      <c r="A20383"/>
    </row>
    <row r="20384" spans="1:1" ht="12.6" x14ac:dyDescent="0.25">
      <c r="A20384"/>
    </row>
    <row r="20385" spans="1:1" ht="12.6" x14ac:dyDescent="0.25">
      <c r="A20385"/>
    </row>
    <row r="20386" spans="1:1" ht="12.6" x14ac:dyDescent="0.25">
      <c r="A20386"/>
    </row>
    <row r="20387" spans="1:1" ht="12.6" x14ac:dyDescent="0.25">
      <c r="A20387"/>
    </row>
    <row r="20388" spans="1:1" ht="12.6" x14ac:dyDescent="0.25">
      <c r="A20388"/>
    </row>
    <row r="20389" spans="1:1" ht="12.6" x14ac:dyDescent="0.25">
      <c r="A20389"/>
    </row>
    <row r="20390" spans="1:1" ht="12.6" x14ac:dyDescent="0.25">
      <c r="A20390"/>
    </row>
    <row r="20391" spans="1:1" ht="12.6" x14ac:dyDescent="0.25">
      <c r="A20391"/>
    </row>
    <row r="20392" spans="1:1" ht="12.6" x14ac:dyDescent="0.25">
      <c r="A20392"/>
    </row>
    <row r="20393" spans="1:1" ht="12.6" x14ac:dyDescent="0.25">
      <c r="A20393"/>
    </row>
    <row r="20394" spans="1:1" ht="12.6" x14ac:dyDescent="0.25">
      <c r="A20394"/>
    </row>
    <row r="20395" spans="1:1" ht="12.6" x14ac:dyDescent="0.25">
      <c r="A20395"/>
    </row>
    <row r="20396" spans="1:1" ht="12.6" x14ac:dyDescent="0.25">
      <c r="A20396"/>
    </row>
    <row r="20397" spans="1:1" ht="12.6" x14ac:dyDescent="0.25">
      <c r="A20397"/>
    </row>
    <row r="20398" spans="1:1" ht="12.6" x14ac:dyDescent="0.25">
      <c r="A20398"/>
    </row>
    <row r="20399" spans="1:1" ht="12.6" x14ac:dyDescent="0.25">
      <c r="A20399"/>
    </row>
    <row r="20400" spans="1:1" ht="12.6" x14ac:dyDescent="0.25">
      <c r="A20400"/>
    </row>
    <row r="20401" spans="1:1" ht="12.6" x14ac:dyDescent="0.25">
      <c r="A20401"/>
    </row>
    <row r="20402" spans="1:1" ht="12.6" x14ac:dyDescent="0.25">
      <c r="A20402"/>
    </row>
    <row r="20403" spans="1:1" ht="12.6" x14ac:dyDescent="0.25">
      <c r="A20403"/>
    </row>
    <row r="20404" spans="1:1" ht="12.6" x14ac:dyDescent="0.25">
      <c r="A20404"/>
    </row>
    <row r="20405" spans="1:1" ht="12.6" x14ac:dyDescent="0.25">
      <c r="A20405"/>
    </row>
    <row r="20406" spans="1:1" ht="12.6" x14ac:dyDescent="0.25">
      <c r="A20406"/>
    </row>
    <row r="20407" spans="1:1" ht="12.6" x14ac:dyDescent="0.25">
      <c r="A20407"/>
    </row>
    <row r="20408" spans="1:1" ht="12.6" x14ac:dyDescent="0.25">
      <c r="A20408"/>
    </row>
    <row r="20409" spans="1:1" ht="12.6" x14ac:dyDescent="0.25">
      <c r="A20409"/>
    </row>
    <row r="20410" spans="1:1" ht="12.6" x14ac:dyDescent="0.25">
      <c r="A20410"/>
    </row>
    <row r="20411" spans="1:1" ht="12.6" x14ac:dyDescent="0.25">
      <c r="A20411"/>
    </row>
    <row r="20412" spans="1:1" ht="12.6" x14ac:dyDescent="0.25">
      <c r="A20412"/>
    </row>
    <row r="20413" spans="1:1" ht="12.6" x14ac:dyDescent="0.25">
      <c r="A20413"/>
    </row>
    <row r="20414" spans="1:1" ht="12.6" x14ac:dyDescent="0.25">
      <c r="A20414"/>
    </row>
    <row r="20415" spans="1:1" ht="12.6" x14ac:dyDescent="0.25">
      <c r="A20415"/>
    </row>
    <row r="20416" spans="1:1" ht="12.6" x14ac:dyDescent="0.25">
      <c r="A20416"/>
    </row>
    <row r="20417" spans="1:1" ht="12.6" x14ac:dyDescent="0.25">
      <c r="A20417"/>
    </row>
    <row r="20418" spans="1:1" ht="12.6" x14ac:dyDescent="0.25">
      <c r="A20418"/>
    </row>
    <row r="20419" spans="1:1" ht="12.6" x14ac:dyDescent="0.25">
      <c r="A20419"/>
    </row>
    <row r="20420" spans="1:1" ht="12.6" x14ac:dyDescent="0.25">
      <c r="A20420"/>
    </row>
    <row r="20421" spans="1:1" ht="12.6" x14ac:dyDescent="0.25">
      <c r="A20421"/>
    </row>
    <row r="20422" spans="1:1" ht="12.6" x14ac:dyDescent="0.25">
      <c r="A20422"/>
    </row>
    <row r="20423" spans="1:1" ht="12.6" x14ac:dyDescent="0.25">
      <c r="A20423"/>
    </row>
    <row r="20424" spans="1:1" ht="12.6" x14ac:dyDescent="0.25">
      <c r="A20424"/>
    </row>
    <row r="20425" spans="1:1" ht="12.6" x14ac:dyDescent="0.25">
      <c r="A20425"/>
    </row>
    <row r="20426" spans="1:1" ht="12.6" x14ac:dyDescent="0.25">
      <c r="A20426"/>
    </row>
    <row r="20427" spans="1:1" ht="12.6" x14ac:dyDescent="0.25">
      <c r="A20427"/>
    </row>
    <row r="20428" spans="1:1" ht="12.6" x14ac:dyDescent="0.25">
      <c r="A20428"/>
    </row>
    <row r="20429" spans="1:1" ht="12.6" x14ac:dyDescent="0.25">
      <c r="A20429"/>
    </row>
    <row r="20430" spans="1:1" ht="12.6" x14ac:dyDescent="0.25">
      <c r="A20430"/>
    </row>
    <row r="20431" spans="1:1" ht="12.6" x14ac:dyDescent="0.25">
      <c r="A20431"/>
    </row>
    <row r="20432" spans="1:1" ht="12.6" x14ac:dyDescent="0.25">
      <c r="A20432"/>
    </row>
    <row r="20433" spans="1:1" ht="12.6" x14ac:dyDescent="0.25">
      <c r="A20433"/>
    </row>
    <row r="20434" spans="1:1" ht="12.6" x14ac:dyDescent="0.25">
      <c r="A20434"/>
    </row>
    <row r="20435" spans="1:1" ht="12.6" x14ac:dyDescent="0.25">
      <c r="A20435"/>
    </row>
    <row r="20436" spans="1:1" ht="12.6" x14ac:dyDescent="0.25">
      <c r="A20436"/>
    </row>
    <row r="20437" spans="1:1" ht="12.6" x14ac:dyDescent="0.25">
      <c r="A20437"/>
    </row>
    <row r="20438" spans="1:1" ht="12.6" x14ac:dyDescent="0.25">
      <c r="A20438"/>
    </row>
    <row r="20439" spans="1:1" ht="12.6" x14ac:dyDescent="0.25">
      <c r="A20439"/>
    </row>
    <row r="20440" spans="1:1" ht="12.6" x14ac:dyDescent="0.25">
      <c r="A20440"/>
    </row>
    <row r="20441" spans="1:1" ht="12.6" x14ac:dyDescent="0.25">
      <c r="A20441"/>
    </row>
    <row r="20442" spans="1:1" ht="12.6" x14ac:dyDescent="0.25">
      <c r="A20442"/>
    </row>
    <row r="20443" spans="1:1" ht="12.6" x14ac:dyDescent="0.25">
      <c r="A20443"/>
    </row>
    <row r="20444" spans="1:1" ht="12.6" x14ac:dyDescent="0.25">
      <c r="A20444"/>
    </row>
    <row r="20445" spans="1:1" ht="12.6" x14ac:dyDescent="0.25">
      <c r="A20445"/>
    </row>
    <row r="20446" spans="1:1" ht="12.6" x14ac:dyDescent="0.25">
      <c r="A20446"/>
    </row>
    <row r="20447" spans="1:1" ht="12.6" x14ac:dyDescent="0.25">
      <c r="A20447"/>
    </row>
    <row r="20448" spans="1:1" ht="12.6" x14ac:dyDescent="0.25">
      <c r="A20448"/>
    </row>
    <row r="20449" spans="1:1" ht="12.6" x14ac:dyDescent="0.25">
      <c r="A20449"/>
    </row>
    <row r="20450" spans="1:1" ht="12.6" x14ac:dyDescent="0.25">
      <c r="A20450"/>
    </row>
    <row r="20451" spans="1:1" ht="12.6" x14ac:dyDescent="0.25">
      <c r="A20451"/>
    </row>
    <row r="20452" spans="1:1" ht="12.6" x14ac:dyDescent="0.25">
      <c r="A20452"/>
    </row>
    <row r="20453" spans="1:1" ht="12.6" x14ac:dyDescent="0.25">
      <c r="A20453"/>
    </row>
    <row r="20454" spans="1:1" ht="12.6" x14ac:dyDescent="0.25">
      <c r="A20454"/>
    </row>
    <row r="20455" spans="1:1" ht="12.6" x14ac:dyDescent="0.25">
      <c r="A20455"/>
    </row>
    <row r="20456" spans="1:1" ht="12.6" x14ac:dyDescent="0.25">
      <c r="A20456"/>
    </row>
    <row r="20457" spans="1:1" ht="12.6" x14ac:dyDescent="0.25">
      <c r="A20457"/>
    </row>
    <row r="20458" spans="1:1" ht="12.6" x14ac:dyDescent="0.25">
      <c r="A20458"/>
    </row>
    <row r="20459" spans="1:1" ht="12.6" x14ac:dyDescent="0.25">
      <c r="A20459"/>
    </row>
    <row r="20460" spans="1:1" ht="12.6" x14ac:dyDescent="0.25">
      <c r="A20460"/>
    </row>
    <row r="20461" spans="1:1" ht="12.6" x14ac:dyDescent="0.25">
      <c r="A20461"/>
    </row>
    <row r="20462" spans="1:1" ht="12.6" x14ac:dyDescent="0.25">
      <c r="A20462"/>
    </row>
    <row r="20463" spans="1:1" ht="12.6" x14ac:dyDescent="0.25">
      <c r="A20463"/>
    </row>
    <row r="20464" spans="1:1" ht="12.6" x14ac:dyDescent="0.25">
      <c r="A20464"/>
    </row>
    <row r="20465" spans="1:1" ht="12.6" x14ac:dyDescent="0.25">
      <c r="A20465"/>
    </row>
    <row r="20466" spans="1:1" ht="12.6" x14ac:dyDescent="0.25">
      <c r="A20466"/>
    </row>
    <row r="20467" spans="1:1" ht="12.6" x14ac:dyDescent="0.25">
      <c r="A20467"/>
    </row>
    <row r="20468" spans="1:1" ht="12.6" x14ac:dyDescent="0.25">
      <c r="A20468"/>
    </row>
    <row r="20469" spans="1:1" ht="12.6" x14ac:dyDescent="0.25">
      <c r="A20469"/>
    </row>
    <row r="20470" spans="1:1" ht="12.6" x14ac:dyDescent="0.25">
      <c r="A20470"/>
    </row>
    <row r="20471" spans="1:1" ht="12.6" x14ac:dyDescent="0.25">
      <c r="A20471"/>
    </row>
    <row r="20472" spans="1:1" ht="12.6" x14ac:dyDescent="0.25">
      <c r="A20472"/>
    </row>
    <row r="20473" spans="1:1" ht="12.6" x14ac:dyDescent="0.25">
      <c r="A20473"/>
    </row>
    <row r="20474" spans="1:1" ht="12.6" x14ac:dyDescent="0.25">
      <c r="A20474"/>
    </row>
    <row r="20475" spans="1:1" ht="12.6" x14ac:dyDescent="0.25">
      <c r="A20475"/>
    </row>
    <row r="20476" spans="1:1" ht="12.6" x14ac:dyDescent="0.25">
      <c r="A20476"/>
    </row>
    <row r="20477" spans="1:1" ht="12.6" x14ac:dyDescent="0.25">
      <c r="A20477"/>
    </row>
    <row r="20478" spans="1:1" ht="12.6" x14ac:dyDescent="0.25">
      <c r="A20478"/>
    </row>
    <row r="20479" spans="1:1" ht="12.6" x14ac:dyDescent="0.25">
      <c r="A20479"/>
    </row>
    <row r="20480" spans="1:1" ht="12.6" x14ac:dyDescent="0.25">
      <c r="A20480"/>
    </row>
    <row r="20481" spans="1:1" ht="12.6" x14ac:dyDescent="0.25">
      <c r="A20481"/>
    </row>
    <row r="20482" spans="1:1" ht="12.6" x14ac:dyDescent="0.25">
      <c r="A20482"/>
    </row>
    <row r="20483" spans="1:1" ht="12.6" x14ac:dyDescent="0.25">
      <c r="A20483"/>
    </row>
    <row r="20484" spans="1:1" ht="12.6" x14ac:dyDescent="0.25">
      <c r="A20484"/>
    </row>
    <row r="20485" spans="1:1" ht="12.6" x14ac:dyDescent="0.25">
      <c r="A20485"/>
    </row>
    <row r="20486" spans="1:1" ht="12.6" x14ac:dyDescent="0.25">
      <c r="A20486"/>
    </row>
    <row r="20487" spans="1:1" ht="12.6" x14ac:dyDescent="0.25">
      <c r="A20487"/>
    </row>
    <row r="20488" spans="1:1" ht="12.6" x14ac:dyDescent="0.25">
      <c r="A20488"/>
    </row>
    <row r="20489" spans="1:1" ht="12.6" x14ac:dyDescent="0.25">
      <c r="A20489"/>
    </row>
    <row r="20490" spans="1:1" ht="12.6" x14ac:dyDescent="0.25">
      <c r="A20490"/>
    </row>
    <row r="20491" spans="1:1" ht="12.6" x14ac:dyDescent="0.25">
      <c r="A20491"/>
    </row>
    <row r="20492" spans="1:1" ht="12.6" x14ac:dyDescent="0.25">
      <c r="A20492"/>
    </row>
    <row r="20493" spans="1:1" ht="12.6" x14ac:dyDescent="0.25">
      <c r="A20493"/>
    </row>
    <row r="20494" spans="1:1" ht="12.6" x14ac:dyDescent="0.25">
      <c r="A20494"/>
    </row>
    <row r="20495" spans="1:1" ht="12.6" x14ac:dyDescent="0.25">
      <c r="A20495"/>
    </row>
    <row r="20496" spans="1:1" ht="12.6" x14ac:dyDescent="0.25">
      <c r="A20496"/>
    </row>
    <row r="20497" spans="1:1" ht="12.6" x14ac:dyDescent="0.25">
      <c r="A20497"/>
    </row>
    <row r="20498" spans="1:1" ht="12.6" x14ac:dyDescent="0.25">
      <c r="A20498"/>
    </row>
    <row r="20499" spans="1:1" ht="12.6" x14ac:dyDescent="0.25">
      <c r="A20499"/>
    </row>
    <row r="20500" spans="1:1" ht="12.6" x14ac:dyDescent="0.25">
      <c r="A20500"/>
    </row>
    <row r="20501" spans="1:1" ht="12.6" x14ac:dyDescent="0.25">
      <c r="A20501"/>
    </row>
    <row r="20502" spans="1:1" ht="12.6" x14ac:dyDescent="0.25">
      <c r="A20502"/>
    </row>
    <row r="20503" spans="1:1" ht="12.6" x14ac:dyDescent="0.25">
      <c r="A20503"/>
    </row>
    <row r="20504" spans="1:1" ht="12.6" x14ac:dyDescent="0.25">
      <c r="A20504"/>
    </row>
    <row r="20505" spans="1:1" ht="12.6" x14ac:dyDescent="0.25">
      <c r="A20505"/>
    </row>
    <row r="20506" spans="1:1" ht="12.6" x14ac:dyDescent="0.25">
      <c r="A20506"/>
    </row>
    <row r="20507" spans="1:1" ht="12.6" x14ac:dyDescent="0.25">
      <c r="A20507"/>
    </row>
    <row r="20508" spans="1:1" ht="12.6" x14ac:dyDescent="0.25">
      <c r="A20508"/>
    </row>
    <row r="20509" spans="1:1" ht="12.6" x14ac:dyDescent="0.25">
      <c r="A20509"/>
    </row>
    <row r="20510" spans="1:1" ht="12.6" x14ac:dyDescent="0.25">
      <c r="A20510"/>
    </row>
    <row r="20511" spans="1:1" ht="12.6" x14ac:dyDescent="0.25">
      <c r="A20511"/>
    </row>
    <row r="20512" spans="1:1" ht="12.6" x14ac:dyDescent="0.25">
      <c r="A20512"/>
    </row>
    <row r="20513" spans="1:1" ht="12.6" x14ac:dyDescent="0.25">
      <c r="A20513"/>
    </row>
    <row r="20514" spans="1:1" ht="12.6" x14ac:dyDescent="0.25">
      <c r="A20514"/>
    </row>
    <row r="20515" spans="1:1" ht="12.6" x14ac:dyDescent="0.25">
      <c r="A20515"/>
    </row>
    <row r="20516" spans="1:1" ht="12.6" x14ac:dyDescent="0.25">
      <c r="A20516"/>
    </row>
    <row r="20517" spans="1:1" ht="12.6" x14ac:dyDescent="0.25">
      <c r="A20517"/>
    </row>
    <row r="20518" spans="1:1" ht="12.6" x14ac:dyDescent="0.25">
      <c r="A20518"/>
    </row>
    <row r="20519" spans="1:1" ht="12.6" x14ac:dyDescent="0.25">
      <c r="A20519"/>
    </row>
    <row r="20520" spans="1:1" ht="12.6" x14ac:dyDescent="0.25">
      <c r="A20520"/>
    </row>
    <row r="20521" spans="1:1" ht="12.6" x14ac:dyDescent="0.25">
      <c r="A20521"/>
    </row>
    <row r="20522" spans="1:1" ht="12.6" x14ac:dyDescent="0.25">
      <c r="A20522"/>
    </row>
    <row r="20523" spans="1:1" ht="12.6" x14ac:dyDescent="0.25">
      <c r="A20523"/>
    </row>
    <row r="20524" spans="1:1" ht="12.6" x14ac:dyDescent="0.25">
      <c r="A20524"/>
    </row>
    <row r="20525" spans="1:1" ht="12.6" x14ac:dyDescent="0.25">
      <c r="A20525"/>
    </row>
    <row r="20526" spans="1:1" ht="12.6" x14ac:dyDescent="0.25">
      <c r="A20526"/>
    </row>
    <row r="20527" spans="1:1" ht="12.6" x14ac:dyDescent="0.25">
      <c r="A20527"/>
    </row>
    <row r="20528" spans="1:1" ht="12.6" x14ac:dyDescent="0.25">
      <c r="A20528"/>
    </row>
    <row r="20529" spans="1:1" ht="12.6" x14ac:dyDescent="0.25">
      <c r="A20529"/>
    </row>
    <row r="20530" spans="1:1" ht="12.6" x14ac:dyDescent="0.25">
      <c r="A20530"/>
    </row>
    <row r="20531" spans="1:1" ht="12.6" x14ac:dyDescent="0.25">
      <c r="A20531"/>
    </row>
    <row r="20532" spans="1:1" ht="12.6" x14ac:dyDescent="0.25">
      <c r="A20532"/>
    </row>
    <row r="20533" spans="1:1" ht="12.6" x14ac:dyDescent="0.25">
      <c r="A20533"/>
    </row>
    <row r="20534" spans="1:1" ht="12.6" x14ac:dyDescent="0.25">
      <c r="A20534"/>
    </row>
    <row r="20535" spans="1:1" ht="12.6" x14ac:dyDescent="0.25">
      <c r="A20535"/>
    </row>
    <row r="20536" spans="1:1" ht="12.6" x14ac:dyDescent="0.25">
      <c r="A20536"/>
    </row>
    <row r="20537" spans="1:1" ht="12.6" x14ac:dyDescent="0.25">
      <c r="A20537"/>
    </row>
    <row r="20538" spans="1:1" ht="12.6" x14ac:dyDescent="0.25">
      <c r="A20538"/>
    </row>
    <row r="20539" spans="1:1" ht="12.6" x14ac:dyDescent="0.25">
      <c r="A20539"/>
    </row>
    <row r="20540" spans="1:1" ht="12.6" x14ac:dyDescent="0.25">
      <c r="A20540"/>
    </row>
    <row r="20541" spans="1:1" ht="12.6" x14ac:dyDescent="0.25">
      <c r="A20541"/>
    </row>
    <row r="20542" spans="1:1" ht="12.6" x14ac:dyDescent="0.25">
      <c r="A20542"/>
    </row>
    <row r="20543" spans="1:1" ht="12.6" x14ac:dyDescent="0.25">
      <c r="A20543"/>
    </row>
    <row r="20544" spans="1:1" ht="12.6" x14ac:dyDescent="0.25">
      <c r="A20544"/>
    </row>
    <row r="20545" spans="1:1" ht="12.6" x14ac:dyDescent="0.25">
      <c r="A20545"/>
    </row>
    <row r="20546" spans="1:1" ht="12.6" x14ac:dyDescent="0.25">
      <c r="A20546"/>
    </row>
    <row r="20547" spans="1:1" ht="12.6" x14ac:dyDescent="0.25">
      <c r="A20547"/>
    </row>
    <row r="20548" spans="1:1" ht="12.6" x14ac:dyDescent="0.25">
      <c r="A20548"/>
    </row>
    <row r="20549" spans="1:1" ht="12.6" x14ac:dyDescent="0.25">
      <c r="A20549"/>
    </row>
    <row r="20550" spans="1:1" ht="12.6" x14ac:dyDescent="0.25">
      <c r="A20550"/>
    </row>
    <row r="20551" spans="1:1" ht="12.6" x14ac:dyDescent="0.25">
      <c r="A20551"/>
    </row>
    <row r="20552" spans="1:1" ht="12.6" x14ac:dyDescent="0.25">
      <c r="A20552"/>
    </row>
    <row r="20553" spans="1:1" ht="12.6" x14ac:dyDescent="0.25">
      <c r="A20553"/>
    </row>
    <row r="20554" spans="1:1" ht="12.6" x14ac:dyDescent="0.25">
      <c r="A20554"/>
    </row>
    <row r="20555" spans="1:1" ht="12.6" x14ac:dyDescent="0.25">
      <c r="A20555"/>
    </row>
    <row r="20556" spans="1:1" ht="12.6" x14ac:dyDescent="0.25">
      <c r="A20556"/>
    </row>
    <row r="20557" spans="1:1" ht="12.6" x14ac:dyDescent="0.25">
      <c r="A20557"/>
    </row>
    <row r="20558" spans="1:1" ht="12.6" x14ac:dyDescent="0.25">
      <c r="A20558"/>
    </row>
    <row r="20559" spans="1:1" ht="12.6" x14ac:dyDescent="0.25">
      <c r="A20559"/>
    </row>
    <row r="20560" spans="1:1" ht="12.6" x14ac:dyDescent="0.25">
      <c r="A20560"/>
    </row>
    <row r="20561" spans="1:1" ht="12.6" x14ac:dyDescent="0.25">
      <c r="A20561"/>
    </row>
    <row r="20562" spans="1:1" ht="12.6" x14ac:dyDescent="0.25">
      <c r="A20562"/>
    </row>
    <row r="20563" spans="1:1" ht="12.6" x14ac:dyDescent="0.25">
      <c r="A20563"/>
    </row>
    <row r="20564" spans="1:1" ht="12.6" x14ac:dyDescent="0.25">
      <c r="A20564"/>
    </row>
    <row r="20565" spans="1:1" ht="12.6" x14ac:dyDescent="0.25">
      <c r="A20565"/>
    </row>
    <row r="20566" spans="1:1" ht="12.6" x14ac:dyDescent="0.25">
      <c r="A20566"/>
    </row>
    <row r="20567" spans="1:1" ht="12.6" x14ac:dyDescent="0.25">
      <c r="A20567"/>
    </row>
    <row r="20568" spans="1:1" ht="12.6" x14ac:dyDescent="0.25">
      <c r="A20568"/>
    </row>
    <row r="20569" spans="1:1" ht="12.6" x14ac:dyDescent="0.25">
      <c r="A20569"/>
    </row>
    <row r="20570" spans="1:1" ht="12.6" x14ac:dyDescent="0.25">
      <c r="A20570"/>
    </row>
    <row r="20571" spans="1:1" ht="12.6" x14ac:dyDescent="0.25">
      <c r="A20571"/>
    </row>
    <row r="20572" spans="1:1" ht="12.6" x14ac:dyDescent="0.25">
      <c r="A20572"/>
    </row>
    <row r="20573" spans="1:1" ht="12.6" x14ac:dyDescent="0.25">
      <c r="A20573"/>
    </row>
    <row r="20574" spans="1:1" ht="12.6" x14ac:dyDescent="0.25">
      <c r="A20574"/>
    </row>
    <row r="20575" spans="1:1" ht="12.6" x14ac:dyDescent="0.25">
      <c r="A20575"/>
    </row>
    <row r="20576" spans="1:1" ht="12.6" x14ac:dyDescent="0.25">
      <c r="A20576"/>
    </row>
    <row r="20577" spans="1:1" ht="12.6" x14ac:dyDescent="0.25">
      <c r="A20577"/>
    </row>
    <row r="20578" spans="1:1" ht="12.6" x14ac:dyDescent="0.25">
      <c r="A20578"/>
    </row>
    <row r="20579" spans="1:1" ht="12.6" x14ac:dyDescent="0.25">
      <c r="A20579"/>
    </row>
    <row r="20580" spans="1:1" ht="12.6" x14ac:dyDescent="0.25">
      <c r="A20580"/>
    </row>
    <row r="20581" spans="1:1" ht="12.6" x14ac:dyDescent="0.25">
      <c r="A20581"/>
    </row>
    <row r="20582" spans="1:1" ht="12.6" x14ac:dyDescent="0.25">
      <c r="A20582"/>
    </row>
    <row r="20583" spans="1:1" ht="12.6" x14ac:dyDescent="0.25">
      <c r="A20583"/>
    </row>
    <row r="20584" spans="1:1" ht="12.6" x14ac:dyDescent="0.25">
      <c r="A20584"/>
    </row>
    <row r="20585" spans="1:1" ht="12.6" x14ac:dyDescent="0.25">
      <c r="A20585"/>
    </row>
    <row r="20586" spans="1:1" ht="12.6" x14ac:dyDescent="0.25">
      <c r="A20586"/>
    </row>
    <row r="20587" spans="1:1" ht="12.6" x14ac:dyDescent="0.25">
      <c r="A20587"/>
    </row>
    <row r="20588" spans="1:1" ht="12.6" x14ac:dyDescent="0.25">
      <c r="A20588"/>
    </row>
    <row r="20589" spans="1:1" ht="12.6" x14ac:dyDescent="0.25">
      <c r="A20589"/>
    </row>
    <row r="20590" spans="1:1" ht="12.6" x14ac:dyDescent="0.25">
      <c r="A20590"/>
    </row>
    <row r="20591" spans="1:1" ht="12.6" x14ac:dyDescent="0.25">
      <c r="A20591"/>
    </row>
    <row r="20592" spans="1:1" ht="12.6" x14ac:dyDescent="0.25">
      <c r="A20592"/>
    </row>
    <row r="20593" spans="1:1" ht="12.6" x14ac:dyDescent="0.25">
      <c r="A20593"/>
    </row>
    <row r="20594" spans="1:1" ht="12.6" x14ac:dyDescent="0.25">
      <c r="A20594"/>
    </row>
    <row r="20595" spans="1:1" ht="12.6" x14ac:dyDescent="0.25">
      <c r="A20595"/>
    </row>
    <row r="20596" spans="1:1" ht="12.6" x14ac:dyDescent="0.25">
      <c r="A20596"/>
    </row>
    <row r="20597" spans="1:1" ht="12.6" x14ac:dyDescent="0.25">
      <c r="A20597"/>
    </row>
    <row r="20598" spans="1:1" ht="12.6" x14ac:dyDescent="0.25">
      <c r="A20598"/>
    </row>
    <row r="20599" spans="1:1" ht="12.6" x14ac:dyDescent="0.25">
      <c r="A20599"/>
    </row>
    <row r="20600" spans="1:1" ht="12.6" x14ac:dyDescent="0.25">
      <c r="A20600"/>
    </row>
    <row r="20601" spans="1:1" ht="12.6" x14ac:dyDescent="0.25">
      <c r="A20601"/>
    </row>
    <row r="20602" spans="1:1" ht="12.6" x14ac:dyDescent="0.25">
      <c r="A20602"/>
    </row>
    <row r="20603" spans="1:1" ht="12.6" x14ac:dyDescent="0.25">
      <c r="A20603"/>
    </row>
    <row r="20604" spans="1:1" ht="12.6" x14ac:dyDescent="0.25">
      <c r="A20604"/>
    </row>
    <row r="20605" spans="1:1" ht="12.6" x14ac:dyDescent="0.25">
      <c r="A20605"/>
    </row>
    <row r="20606" spans="1:1" ht="12.6" x14ac:dyDescent="0.25">
      <c r="A20606"/>
    </row>
    <row r="20607" spans="1:1" ht="12.6" x14ac:dyDescent="0.25">
      <c r="A20607"/>
    </row>
    <row r="20608" spans="1:1" ht="12.6" x14ac:dyDescent="0.25">
      <c r="A20608"/>
    </row>
    <row r="20609" spans="1:1" ht="12.6" x14ac:dyDescent="0.25">
      <c r="A20609"/>
    </row>
    <row r="20610" spans="1:1" ht="12.6" x14ac:dyDescent="0.25">
      <c r="A20610"/>
    </row>
    <row r="20611" spans="1:1" ht="12.6" x14ac:dyDescent="0.25">
      <c r="A20611"/>
    </row>
    <row r="20612" spans="1:1" ht="12.6" x14ac:dyDescent="0.25">
      <c r="A20612"/>
    </row>
    <row r="20613" spans="1:1" ht="12.6" x14ac:dyDescent="0.25">
      <c r="A20613"/>
    </row>
    <row r="20614" spans="1:1" ht="12.6" x14ac:dyDescent="0.25">
      <c r="A20614"/>
    </row>
    <row r="20615" spans="1:1" ht="12.6" x14ac:dyDescent="0.25">
      <c r="A20615"/>
    </row>
    <row r="20616" spans="1:1" ht="12.6" x14ac:dyDescent="0.25">
      <c r="A20616"/>
    </row>
    <row r="20617" spans="1:1" ht="12.6" x14ac:dyDescent="0.25">
      <c r="A20617"/>
    </row>
    <row r="20618" spans="1:1" ht="12.6" x14ac:dyDescent="0.25">
      <c r="A20618"/>
    </row>
    <row r="20619" spans="1:1" ht="12.6" x14ac:dyDescent="0.25">
      <c r="A20619"/>
    </row>
    <row r="20620" spans="1:1" ht="12.6" x14ac:dyDescent="0.25">
      <c r="A20620"/>
    </row>
    <row r="20621" spans="1:1" ht="12.6" x14ac:dyDescent="0.25">
      <c r="A20621"/>
    </row>
    <row r="20622" spans="1:1" ht="12.6" x14ac:dyDescent="0.25">
      <c r="A20622"/>
    </row>
    <row r="20623" spans="1:1" ht="12.6" x14ac:dyDescent="0.25">
      <c r="A20623"/>
    </row>
    <row r="20624" spans="1:1" ht="12.6" x14ac:dyDescent="0.25">
      <c r="A20624"/>
    </row>
    <row r="20625" spans="1:1" ht="12.6" x14ac:dyDescent="0.25">
      <c r="A20625"/>
    </row>
    <row r="20626" spans="1:1" ht="12.6" x14ac:dyDescent="0.25">
      <c r="A20626"/>
    </row>
    <row r="20627" spans="1:1" ht="12.6" x14ac:dyDescent="0.25">
      <c r="A20627"/>
    </row>
    <row r="20628" spans="1:1" ht="12.6" x14ac:dyDescent="0.25">
      <c r="A20628"/>
    </row>
    <row r="20629" spans="1:1" ht="12.6" x14ac:dyDescent="0.25">
      <c r="A20629"/>
    </row>
    <row r="20630" spans="1:1" ht="12.6" x14ac:dyDescent="0.25">
      <c r="A20630"/>
    </row>
    <row r="20631" spans="1:1" ht="12.6" x14ac:dyDescent="0.25">
      <c r="A20631"/>
    </row>
    <row r="20632" spans="1:1" ht="12.6" x14ac:dyDescent="0.25">
      <c r="A20632"/>
    </row>
    <row r="20633" spans="1:1" ht="12.6" x14ac:dyDescent="0.25">
      <c r="A20633"/>
    </row>
    <row r="20634" spans="1:1" ht="12.6" x14ac:dyDescent="0.25">
      <c r="A20634"/>
    </row>
    <row r="20635" spans="1:1" ht="12.6" x14ac:dyDescent="0.25">
      <c r="A20635"/>
    </row>
    <row r="20636" spans="1:1" ht="12.6" x14ac:dyDescent="0.25">
      <c r="A20636"/>
    </row>
    <row r="20637" spans="1:1" ht="12.6" x14ac:dyDescent="0.25">
      <c r="A20637"/>
    </row>
    <row r="20638" spans="1:1" ht="12.6" x14ac:dyDescent="0.25">
      <c r="A20638"/>
    </row>
    <row r="20639" spans="1:1" ht="12.6" x14ac:dyDescent="0.25">
      <c r="A20639"/>
    </row>
    <row r="20640" spans="1:1" ht="12.6" x14ac:dyDescent="0.25">
      <c r="A20640"/>
    </row>
    <row r="20641" spans="1:1" ht="12.6" x14ac:dyDescent="0.25">
      <c r="A20641"/>
    </row>
    <row r="20642" spans="1:1" ht="12.6" x14ac:dyDescent="0.25">
      <c r="A20642"/>
    </row>
    <row r="20643" spans="1:1" ht="12.6" x14ac:dyDescent="0.25">
      <c r="A20643"/>
    </row>
    <row r="20644" spans="1:1" ht="12.6" x14ac:dyDescent="0.25">
      <c r="A20644"/>
    </row>
    <row r="20645" spans="1:1" ht="12.6" x14ac:dyDescent="0.25">
      <c r="A20645"/>
    </row>
    <row r="20646" spans="1:1" ht="12.6" x14ac:dyDescent="0.25">
      <c r="A20646"/>
    </row>
    <row r="20647" spans="1:1" ht="12.6" x14ac:dyDescent="0.25">
      <c r="A20647"/>
    </row>
    <row r="20648" spans="1:1" ht="12.6" x14ac:dyDescent="0.25">
      <c r="A20648"/>
    </row>
    <row r="20649" spans="1:1" ht="12.6" x14ac:dyDescent="0.25">
      <c r="A20649"/>
    </row>
    <row r="20650" spans="1:1" ht="12.6" x14ac:dyDescent="0.25">
      <c r="A20650"/>
    </row>
    <row r="20651" spans="1:1" ht="12.6" x14ac:dyDescent="0.25">
      <c r="A20651"/>
    </row>
    <row r="20652" spans="1:1" ht="12.6" x14ac:dyDescent="0.25">
      <c r="A20652"/>
    </row>
    <row r="20653" spans="1:1" ht="12.6" x14ac:dyDescent="0.25">
      <c r="A20653"/>
    </row>
    <row r="20654" spans="1:1" ht="12.6" x14ac:dyDescent="0.25">
      <c r="A20654"/>
    </row>
    <row r="20655" spans="1:1" ht="12.6" x14ac:dyDescent="0.25">
      <c r="A20655"/>
    </row>
    <row r="20656" spans="1:1" ht="12.6" x14ac:dyDescent="0.25">
      <c r="A20656"/>
    </row>
    <row r="20657" spans="1:1" ht="12.6" x14ac:dyDescent="0.25">
      <c r="A20657"/>
    </row>
    <row r="20658" spans="1:1" ht="12.6" x14ac:dyDescent="0.25">
      <c r="A20658"/>
    </row>
    <row r="20659" spans="1:1" ht="12.6" x14ac:dyDescent="0.25">
      <c r="A20659"/>
    </row>
    <row r="20660" spans="1:1" ht="12.6" x14ac:dyDescent="0.25">
      <c r="A20660"/>
    </row>
    <row r="20661" spans="1:1" ht="12.6" x14ac:dyDescent="0.25">
      <c r="A20661"/>
    </row>
    <row r="20662" spans="1:1" ht="12.6" x14ac:dyDescent="0.25">
      <c r="A20662"/>
    </row>
    <row r="20663" spans="1:1" ht="12.6" x14ac:dyDescent="0.25">
      <c r="A20663"/>
    </row>
    <row r="20664" spans="1:1" ht="12.6" x14ac:dyDescent="0.25">
      <c r="A20664"/>
    </row>
    <row r="20665" spans="1:1" ht="12.6" x14ac:dyDescent="0.25">
      <c r="A20665"/>
    </row>
    <row r="20666" spans="1:1" ht="12.6" x14ac:dyDescent="0.25">
      <c r="A20666"/>
    </row>
    <row r="20667" spans="1:1" ht="12.6" x14ac:dyDescent="0.25">
      <c r="A20667"/>
    </row>
    <row r="20668" spans="1:1" ht="12.6" x14ac:dyDescent="0.25">
      <c r="A20668"/>
    </row>
    <row r="20669" spans="1:1" ht="12.6" x14ac:dyDescent="0.25">
      <c r="A20669"/>
    </row>
    <row r="20670" spans="1:1" ht="12.6" x14ac:dyDescent="0.25">
      <c r="A20670"/>
    </row>
    <row r="20671" spans="1:1" ht="12.6" x14ac:dyDescent="0.25">
      <c r="A20671"/>
    </row>
    <row r="20672" spans="1:1" ht="12.6" x14ac:dyDescent="0.25">
      <c r="A20672"/>
    </row>
    <row r="20673" spans="1:1" ht="12.6" x14ac:dyDescent="0.25">
      <c r="A20673"/>
    </row>
    <row r="20674" spans="1:1" ht="12.6" x14ac:dyDescent="0.25">
      <c r="A20674"/>
    </row>
    <row r="20675" spans="1:1" ht="12.6" x14ac:dyDescent="0.25">
      <c r="A20675"/>
    </row>
    <row r="20676" spans="1:1" ht="12.6" x14ac:dyDescent="0.25">
      <c r="A20676"/>
    </row>
    <row r="20677" spans="1:1" ht="12.6" x14ac:dyDescent="0.25">
      <c r="A20677"/>
    </row>
    <row r="20678" spans="1:1" ht="12.6" x14ac:dyDescent="0.25">
      <c r="A20678"/>
    </row>
    <row r="20679" spans="1:1" ht="12.6" x14ac:dyDescent="0.25">
      <c r="A20679"/>
    </row>
    <row r="20680" spans="1:1" ht="12.6" x14ac:dyDescent="0.25">
      <c r="A20680"/>
    </row>
    <row r="20681" spans="1:1" ht="12.6" x14ac:dyDescent="0.25">
      <c r="A20681"/>
    </row>
    <row r="20682" spans="1:1" ht="12.6" x14ac:dyDescent="0.25">
      <c r="A20682"/>
    </row>
    <row r="20683" spans="1:1" ht="12.6" x14ac:dyDescent="0.25">
      <c r="A20683"/>
    </row>
    <row r="20684" spans="1:1" ht="12.6" x14ac:dyDescent="0.25">
      <c r="A20684"/>
    </row>
    <row r="20685" spans="1:1" ht="12.6" x14ac:dyDescent="0.25">
      <c r="A20685"/>
    </row>
    <row r="20686" spans="1:1" ht="12.6" x14ac:dyDescent="0.25">
      <c r="A20686"/>
    </row>
    <row r="20687" spans="1:1" ht="12.6" x14ac:dyDescent="0.25">
      <c r="A20687"/>
    </row>
    <row r="20688" spans="1:1" ht="12.6" x14ac:dyDescent="0.25">
      <c r="A20688"/>
    </row>
    <row r="20689" spans="1:1" ht="12.6" x14ac:dyDescent="0.25">
      <c r="A20689"/>
    </row>
    <row r="20690" spans="1:1" ht="12.6" x14ac:dyDescent="0.25">
      <c r="A20690"/>
    </row>
    <row r="20691" spans="1:1" ht="12.6" x14ac:dyDescent="0.25">
      <c r="A20691"/>
    </row>
    <row r="20692" spans="1:1" ht="12.6" x14ac:dyDescent="0.25">
      <c r="A20692"/>
    </row>
    <row r="20693" spans="1:1" ht="12.6" x14ac:dyDescent="0.25">
      <c r="A20693"/>
    </row>
    <row r="20694" spans="1:1" ht="12.6" x14ac:dyDescent="0.25">
      <c r="A20694"/>
    </row>
    <row r="20695" spans="1:1" ht="12.6" x14ac:dyDescent="0.25">
      <c r="A20695"/>
    </row>
    <row r="20696" spans="1:1" ht="12.6" x14ac:dyDescent="0.25">
      <c r="A20696"/>
    </row>
    <row r="20697" spans="1:1" ht="12.6" x14ac:dyDescent="0.25">
      <c r="A20697"/>
    </row>
    <row r="20698" spans="1:1" ht="12.6" x14ac:dyDescent="0.25">
      <c r="A20698"/>
    </row>
    <row r="20699" spans="1:1" ht="12.6" x14ac:dyDescent="0.25">
      <c r="A20699"/>
    </row>
    <row r="20700" spans="1:1" ht="12.6" x14ac:dyDescent="0.25">
      <c r="A20700"/>
    </row>
    <row r="20701" spans="1:1" ht="12.6" x14ac:dyDescent="0.25">
      <c r="A20701"/>
    </row>
    <row r="20702" spans="1:1" ht="12.6" x14ac:dyDescent="0.25">
      <c r="A20702"/>
    </row>
    <row r="20703" spans="1:1" ht="12.6" x14ac:dyDescent="0.25">
      <c r="A20703"/>
    </row>
    <row r="20704" spans="1:1" ht="12.6" x14ac:dyDescent="0.25">
      <c r="A20704"/>
    </row>
    <row r="20705" spans="1:1" ht="12.6" x14ac:dyDescent="0.25">
      <c r="A20705"/>
    </row>
    <row r="20706" spans="1:1" ht="12.6" x14ac:dyDescent="0.25">
      <c r="A20706"/>
    </row>
    <row r="20707" spans="1:1" ht="12.6" x14ac:dyDescent="0.25">
      <c r="A20707"/>
    </row>
    <row r="20708" spans="1:1" ht="12.6" x14ac:dyDescent="0.25">
      <c r="A20708"/>
    </row>
    <row r="20709" spans="1:1" ht="12.6" x14ac:dyDescent="0.25">
      <c r="A20709"/>
    </row>
    <row r="20710" spans="1:1" ht="12.6" x14ac:dyDescent="0.25">
      <c r="A20710"/>
    </row>
    <row r="20711" spans="1:1" ht="12.6" x14ac:dyDescent="0.25">
      <c r="A20711"/>
    </row>
    <row r="20712" spans="1:1" ht="12.6" x14ac:dyDescent="0.25">
      <c r="A20712"/>
    </row>
    <row r="20713" spans="1:1" ht="12.6" x14ac:dyDescent="0.25">
      <c r="A20713"/>
    </row>
    <row r="20714" spans="1:1" ht="12.6" x14ac:dyDescent="0.25">
      <c r="A20714"/>
    </row>
    <row r="20715" spans="1:1" ht="12.6" x14ac:dyDescent="0.25">
      <c r="A20715"/>
    </row>
    <row r="20716" spans="1:1" ht="12.6" x14ac:dyDescent="0.25">
      <c r="A20716"/>
    </row>
    <row r="20717" spans="1:1" ht="12.6" x14ac:dyDescent="0.25">
      <c r="A20717"/>
    </row>
    <row r="20718" spans="1:1" ht="12.6" x14ac:dyDescent="0.25">
      <c r="A20718"/>
    </row>
    <row r="20719" spans="1:1" ht="12.6" x14ac:dyDescent="0.25">
      <c r="A20719"/>
    </row>
    <row r="20720" spans="1:1" ht="12.6" x14ac:dyDescent="0.25">
      <c r="A20720"/>
    </row>
    <row r="20721" spans="1:1" ht="12.6" x14ac:dyDescent="0.25">
      <c r="A20721"/>
    </row>
    <row r="20722" spans="1:1" ht="12.6" x14ac:dyDescent="0.25">
      <c r="A20722"/>
    </row>
    <row r="20723" spans="1:1" ht="12.6" x14ac:dyDescent="0.25">
      <c r="A20723"/>
    </row>
    <row r="20724" spans="1:1" ht="12.6" x14ac:dyDescent="0.25">
      <c r="A20724"/>
    </row>
    <row r="20725" spans="1:1" ht="12.6" x14ac:dyDescent="0.25">
      <c r="A20725"/>
    </row>
    <row r="20726" spans="1:1" ht="12.6" x14ac:dyDescent="0.25">
      <c r="A20726"/>
    </row>
    <row r="20727" spans="1:1" ht="12.6" x14ac:dyDescent="0.25">
      <c r="A20727"/>
    </row>
    <row r="20728" spans="1:1" ht="12.6" x14ac:dyDescent="0.25">
      <c r="A20728"/>
    </row>
    <row r="20729" spans="1:1" ht="12.6" x14ac:dyDescent="0.25">
      <c r="A20729"/>
    </row>
    <row r="20730" spans="1:1" ht="12.6" x14ac:dyDescent="0.25">
      <c r="A20730"/>
    </row>
    <row r="20731" spans="1:1" ht="12.6" x14ac:dyDescent="0.25">
      <c r="A20731"/>
    </row>
    <row r="20732" spans="1:1" ht="12.6" x14ac:dyDescent="0.25">
      <c r="A20732"/>
    </row>
    <row r="20733" spans="1:1" ht="12.6" x14ac:dyDescent="0.25">
      <c r="A20733"/>
    </row>
    <row r="20734" spans="1:1" ht="12.6" x14ac:dyDescent="0.25">
      <c r="A20734"/>
    </row>
    <row r="20735" spans="1:1" ht="12.6" x14ac:dyDescent="0.25">
      <c r="A20735"/>
    </row>
    <row r="20736" spans="1:1" ht="12.6" x14ac:dyDescent="0.25">
      <c r="A20736"/>
    </row>
    <row r="20737" spans="1:1" ht="12.6" x14ac:dyDescent="0.25">
      <c r="A20737"/>
    </row>
    <row r="20738" spans="1:1" ht="12.6" x14ac:dyDescent="0.25">
      <c r="A20738"/>
    </row>
    <row r="20739" spans="1:1" ht="12.6" x14ac:dyDescent="0.25">
      <c r="A20739"/>
    </row>
    <row r="20740" spans="1:1" ht="12.6" x14ac:dyDescent="0.25">
      <c r="A20740"/>
    </row>
    <row r="20741" spans="1:1" ht="12.6" x14ac:dyDescent="0.25">
      <c r="A20741"/>
    </row>
    <row r="20742" spans="1:1" ht="12.6" x14ac:dyDescent="0.25">
      <c r="A20742"/>
    </row>
    <row r="20743" spans="1:1" ht="12.6" x14ac:dyDescent="0.25">
      <c r="A20743"/>
    </row>
    <row r="20744" spans="1:1" ht="12.6" x14ac:dyDescent="0.25">
      <c r="A20744"/>
    </row>
    <row r="20745" spans="1:1" ht="12.6" x14ac:dyDescent="0.25">
      <c r="A20745"/>
    </row>
    <row r="20746" spans="1:1" ht="12.6" x14ac:dyDescent="0.25">
      <c r="A20746"/>
    </row>
    <row r="20747" spans="1:1" ht="12.6" x14ac:dyDescent="0.25">
      <c r="A20747"/>
    </row>
    <row r="20748" spans="1:1" ht="12.6" x14ac:dyDescent="0.25">
      <c r="A20748"/>
    </row>
    <row r="20749" spans="1:1" ht="12.6" x14ac:dyDescent="0.25">
      <c r="A20749"/>
    </row>
    <row r="20750" spans="1:1" ht="12.6" x14ac:dyDescent="0.25">
      <c r="A20750"/>
    </row>
    <row r="20751" spans="1:1" ht="12.6" x14ac:dyDescent="0.25">
      <c r="A20751"/>
    </row>
    <row r="20752" spans="1:1" ht="12.6" x14ac:dyDescent="0.25">
      <c r="A20752"/>
    </row>
    <row r="20753" spans="1:1" ht="12.6" x14ac:dyDescent="0.25">
      <c r="A20753"/>
    </row>
    <row r="20754" spans="1:1" ht="12.6" x14ac:dyDescent="0.25">
      <c r="A20754"/>
    </row>
    <row r="20755" spans="1:1" ht="12.6" x14ac:dyDescent="0.25">
      <c r="A20755"/>
    </row>
    <row r="20756" spans="1:1" ht="12.6" x14ac:dyDescent="0.25">
      <c r="A20756"/>
    </row>
    <row r="20757" spans="1:1" ht="12.6" x14ac:dyDescent="0.25">
      <c r="A20757"/>
    </row>
    <row r="20758" spans="1:1" ht="12.6" x14ac:dyDescent="0.25">
      <c r="A20758"/>
    </row>
    <row r="20759" spans="1:1" ht="12.6" x14ac:dyDescent="0.25">
      <c r="A20759"/>
    </row>
    <row r="20760" spans="1:1" ht="12.6" x14ac:dyDescent="0.25">
      <c r="A20760"/>
    </row>
    <row r="20761" spans="1:1" ht="12.6" x14ac:dyDescent="0.25">
      <c r="A20761"/>
    </row>
    <row r="20762" spans="1:1" ht="12.6" x14ac:dyDescent="0.25">
      <c r="A20762"/>
    </row>
    <row r="20763" spans="1:1" ht="12.6" x14ac:dyDescent="0.25">
      <c r="A20763"/>
    </row>
    <row r="20764" spans="1:1" ht="12.6" x14ac:dyDescent="0.25">
      <c r="A20764"/>
    </row>
    <row r="20765" spans="1:1" ht="12.6" x14ac:dyDescent="0.25">
      <c r="A20765"/>
    </row>
    <row r="20766" spans="1:1" ht="12.6" x14ac:dyDescent="0.25">
      <c r="A20766"/>
    </row>
    <row r="20767" spans="1:1" ht="12.6" x14ac:dyDescent="0.25">
      <c r="A20767"/>
    </row>
    <row r="20768" spans="1:1" ht="12.6" x14ac:dyDescent="0.25">
      <c r="A20768"/>
    </row>
    <row r="20769" spans="1:1" ht="12.6" x14ac:dyDescent="0.25">
      <c r="A20769"/>
    </row>
    <row r="20770" spans="1:1" ht="12.6" x14ac:dyDescent="0.25">
      <c r="A20770"/>
    </row>
    <row r="20771" spans="1:1" ht="12.6" x14ac:dyDescent="0.25">
      <c r="A20771"/>
    </row>
    <row r="20772" spans="1:1" ht="12.6" x14ac:dyDescent="0.25">
      <c r="A20772"/>
    </row>
    <row r="20773" spans="1:1" ht="12.6" x14ac:dyDescent="0.25">
      <c r="A20773"/>
    </row>
    <row r="20774" spans="1:1" ht="12.6" x14ac:dyDescent="0.25">
      <c r="A20774"/>
    </row>
    <row r="20775" spans="1:1" ht="12.6" x14ac:dyDescent="0.25">
      <c r="A20775"/>
    </row>
    <row r="20776" spans="1:1" ht="12.6" x14ac:dyDescent="0.25">
      <c r="A20776"/>
    </row>
    <row r="20777" spans="1:1" ht="12.6" x14ac:dyDescent="0.25">
      <c r="A20777"/>
    </row>
    <row r="20778" spans="1:1" ht="12.6" x14ac:dyDescent="0.25">
      <c r="A20778"/>
    </row>
    <row r="20779" spans="1:1" ht="12.6" x14ac:dyDescent="0.25">
      <c r="A20779"/>
    </row>
    <row r="20780" spans="1:1" ht="12.6" x14ac:dyDescent="0.25">
      <c r="A20780"/>
    </row>
    <row r="20781" spans="1:1" ht="12.6" x14ac:dyDescent="0.25">
      <c r="A20781"/>
    </row>
    <row r="20782" spans="1:1" ht="12.6" x14ac:dyDescent="0.25">
      <c r="A20782"/>
    </row>
    <row r="20783" spans="1:1" ht="12.6" x14ac:dyDescent="0.25">
      <c r="A20783"/>
    </row>
    <row r="20784" spans="1:1" ht="12.6" x14ac:dyDescent="0.25">
      <c r="A20784"/>
    </row>
    <row r="20785" spans="1:1" ht="12.6" x14ac:dyDescent="0.25">
      <c r="A20785"/>
    </row>
    <row r="20786" spans="1:1" ht="12.6" x14ac:dyDescent="0.25">
      <c r="A20786"/>
    </row>
    <row r="20787" spans="1:1" ht="12.6" x14ac:dyDescent="0.25">
      <c r="A20787"/>
    </row>
    <row r="20788" spans="1:1" ht="12.6" x14ac:dyDescent="0.25">
      <c r="A20788"/>
    </row>
    <row r="20789" spans="1:1" ht="12.6" x14ac:dyDescent="0.25">
      <c r="A20789"/>
    </row>
    <row r="20790" spans="1:1" ht="12.6" x14ac:dyDescent="0.25">
      <c r="A20790"/>
    </row>
    <row r="20791" spans="1:1" ht="12.6" x14ac:dyDescent="0.25">
      <c r="A20791"/>
    </row>
    <row r="20792" spans="1:1" ht="12.6" x14ac:dyDescent="0.25">
      <c r="A20792"/>
    </row>
    <row r="20793" spans="1:1" ht="12.6" x14ac:dyDescent="0.25">
      <c r="A20793"/>
    </row>
    <row r="20794" spans="1:1" ht="12.6" x14ac:dyDescent="0.25">
      <c r="A20794"/>
    </row>
    <row r="20795" spans="1:1" ht="12.6" x14ac:dyDescent="0.25">
      <c r="A20795"/>
    </row>
    <row r="20796" spans="1:1" ht="12.6" x14ac:dyDescent="0.25">
      <c r="A20796"/>
    </row>
    <row r="20797" spans="1:1" ht="12.6" x14ac:dyDescent="0.25">
      <c r="A20797"/>
    </row>
    <row r="20798" spans="1:1" ht="12.6" x14ac:dyDescent="0.25">
      <c r="A20798"/>
    </row>
    <row r="20799" spans="1:1" ht="12.6" x14ac:dyDescent="0.25">
      <c r="A20799"/>
    </row>
    <row r="20800" spans="1:1" ht="12.6" x14ac:dyDescent="0.25">
      <c r="A20800"/>
    </row>
    <row r="20801" spans="1:1" ht="12.6" x14ac:dyDescent="0.25">
      <c r="A20801"/>
    </row>
    <row r="20802" spans="1:1" ht="12.6" x14ac:dyDescent="0.25">
      <c r="A20802"/>
    </row>
    <row r="20803" spans="1:1" ht="12.6" x14ac:dyDescent="0.25">
      <c r="A20803"/>
    </row>
    <row r="20804" spans="1:1" ht="12.6" x14ac:dyDescent="0.25">
      <c r="A20804"/>
    </row>
    <row r="20805" spans="1:1" ht="12.6" x14ac:dyDescent="0.25">
      <c r="A20805"/>
    </row>
    <row r="20806" spans="1:1" ht="12.6" x14ac:dyDescent="0.25">
      <c r="A20806"/>
    </row>
    <row r="20807" spans="1:1" ht="12.6" x14ac:dyDescent="0.25">
      <c r="A20807"/>
    </row>
    <row r="20808" spans="1:1" ht="12.6" x14ac:dyDescent="0.25">
      <c r="A20808"/>
    </row>
    <row r="20809" spans="1:1" ht="12.6" x14ac:dyDescent="0.25">
      <c r="A20809"/>
    </row>
    <row r="20810" spans="1:1" ht="12.6" x14ac:dyDescent="0.25">
      <c r="A20810"/>
    </row>
    <row r="20811" spans="1:1" ht="12.6" x14ac:dyDescent="0.25">
      <c r="A20811"/>
    </row>
    <row r="20812" spans="1:1" ht="12.6" x14ac:dyDescent="0.25">
      <c r="A20812"/>
    </row>
    <row r="20813" spans="1:1" ht="12.6" x14ac:dyDescent="0.25">
      <c r="A20813"/>
    </row>
    <row r="20814" spans="1:1" ht="12.6" x14ac:dyDescent="0.25">
      <c r="A20814"/>
    </row>
    <row r="20815" spans="1:1" ht="12.6" x14ac:dyDescent="0.25">
      <c r="A20815"/>
    </row>
    <row r="20816" spans="1:1" ht="12.6" x14ac:dyDescent="0.25">
      <c r="A20816"/>
    </row>
    <row r="20817" spans="1:1" ht="12.6" x14ac:dyDescent="0.25">
      <c r="A20817"/>
    </row>
    <row r="20818" spans="1:1" ht="12.6" x14ac:dyDescent="0.25">
      <c r="A20818"/>
    </row>
    <row r="20819" spans="1:1" ht="12.6" x14ac:dyDescent="0.25">
      <c r="A20819"/>
    </row>
    <row r="20820" spans="1:1" ht="12.6" x14ac:dyDescent="0.25">
      <c r="A20820"/>
    </row>
    <row r="20821" spans="1:1" ht="12.6" x14ac:dyDescent="0.25">
      <c r="A20821"/>
    </row>
    <row r="20822" spans="1:1" ht="12.6" x14ac:dyDescent="0.25">
      <c r="A20822"/>
    </row>
    <row r="20823" spans="1:1" ht="12.6" x14ac:dyDescent="0.25">
      <c r="A20823"/>
    </row>
    <row r="20824" spans="1:1" ht="12.6" x14ac:dyDescent="0.25">
      <c r="A20824"/>
    </row>
    <row r="20825" spans="1:1" ht="12.6" x14ac:dyDescent="0.25">
      <c r="A20825"/>
    </row>
    <row r="20826" spans="1:1" ht="12.6" x14ac:dyDescent="0.25">
      <c r="A20826"/>
    </row>
    <row r="20827" spans="1:1" ht="12.6" x14ac:dyDescent="0.25">
      <c r="A20827"/>
    </row>
    <row r="20828" spans="1:1" ht="12.6" x14ac:dyDescent="0.25">
      <c r="A20828"/>
    </row>
    <row r="20829" spans="1:1" ht="12.6" x14ac:dyDescent="0.25">
      <c r="A20829"/>
    </row>
    <row r="20830" spans="1:1" ht="12.6" x14ac:dyDescent="0.25">
      <c r="A20830"/>
    </row>
    <row r="20831" spans="1:1" ht="12.6" x14ac:dyDescent="0.25">
      <c r="A20831"/>
    </row>
    <row r="20832" spans="1:1" ht="12.6" x14ac:dyDescent="0.25">
      <c r="A20832"/>
    </row>
    <row r="20833" spans="1:1" ht="12.6" x14ac:dyDescent="0.25">
      <c r="A20833"/>
    </row>
    <row r="20834" spans="1:1" ht="12.6" x14ac:dyDescent="0.25">
      <c r="A20834"/>
    </row>
    <row r="20835" spans="1:1" ht="12.6" x14ac:dyDescent="0.25">
      <c r="A20835"/>
    </row>
    <row r="20836" spans="1:1" ht="12.6" x14ac:dyDescent="0.25">
      <c r="A20836"/>
    </row>
    <row r="20837" spans="1:1" ht="12.6" x14ac:dyDescent="0.25">
      <c r="A20837"/>
    </row>
    <row r="20838" spans="1:1" ht="12.6" x14ac:dyDescent="0.25">
      <c r="A20838"/>
    </row>
    <row r="20839" spans="1:1" ht="12.6" x14ac:dyDescent="0.25">
      <c r="A20839"/>
    </row>
    <row r="20840" spans="1:1" ht="12.6" x14ac:dyDescent="0.25">
      <c r="A20840"/>
    </row>
    <row r="20841" spans="1:1" ht="12.6" x14ac:dyDescent="0.25">
      <c r="A20841"/>
    </row>
    <row r="20842" spans="1:1" ht="12.6" x14ac:dyDescent="0.25">
      <c r="A20842"/>
    </row>
    <row r="20843" spans="1:1" ht="12.6" x14ac:dyDescent="0.25">
      <c r="A20843"/>
    </row>
    <row r="20844" spans="1:1" ht="12.6" x14ac:dyDescent="0.25">
      <c r="A20844"/>
    </row>
    <row r="20845" spans="1:1" ht="12.6" x14ac:dyDescent="0.25">
      <c r="A20845"/>
    </row>
    <row r="20846" spans="1:1" ht="12.6" x14ac:dyDescent="0.25">
      <c r="A20846"/>
    </row>
    <row r="20847" spans="1:1" ht="12.6" x14ac:dyDescent="0.25">
      <c r="A20847"/>
    </row>
    <row r="20848" spans="1:1" ht="12.6" x14ac:dyDescent="0.25">
      <c r="A20848"/>
    </row>
    <row r="20849" spans="1:1" ht="12.6" x14ac:dyDescent="0.25">
      <c r="A20849"/>
    </row>
    <row r="20850" spans="1:1" ht="12.6" x14ac:dyDescent="0.25">
      <c r="A20850"/>
    </row>
    <row r="20851" spans="1:1" ht="12.6" x14ac:dyDescent="0.25">
      <c r="A20851"/>
    </row>
    <row r="20852" spans="1:1" ht="12.6" x14ac:dyDescent="0.25">
      <c r="A20852"/>
    </row>
    <row r="20853" spans="1:1" ht="12.6" x14ac:dyDescent="0.25">
      <c r="A20853"/>
    </row>
    <row r="20854" spans="1:1" ht="12.6" x14ac:dyDescent="0.25">
      <c r="A20854"/>
    </row>
    <row r="20855" spans="1:1" ht="12.6" x14ac:dyDescent="0.25">
      <c r="A20855"/>
    </row>
    <row r="20856" spans="1:1" ht="12.6" x14ac:dyDescent="0.25">
      <c r="A20856"/>
    </row>
    <row r="20857" spans="1:1" ht="12.6" x14ac:dyDescent="0.25">
      <c r="A20857"/>
    </row>
    <row r="20858" spans="1:1" ht="12.6" x14ac:dyDescent="0.25">
      <c r="A20858"/>
    </row>
    <row r="20859" spans="1:1" ht="12.6" x14ac:dyDescent="0.25">
      <c r="A20859"/>
    </row>
    <row r="20860" spans="1:1" ht="12.6" x14ac:dyDescent="0.25">
      <c r="A20860"/>
    </row>
    <row r="20861" spans="1:1" ht="12.6" x14ac:dyDescent="0.25">
      <c r="A20861"/>
    </row>
    <row r="20862" spans="1:1" ht="12.6" x14ac:dyDescent="0.25">
      <c r="A20862"/>
    </row>
    <row r="20863" spans="1:1" ht="12.6" x14ac:dyDescent="0.25">
      <c r="A20863"/>
    </row>
    <row r="20864" spans="1:1" ht="12.6" x14ac:dyDescent="0.25">
      <c r="A20864"/>
    </row>
    <row r="20865" spans="1:1" ht="12.6" x14ac:dyDescent="0.25">
      <c r="A20865"/>
    </row>
    <row r="20866" spans="1:1" ht="12.6" x14ac:dyDescent="0.25">
      <c r="A20866"/>
    </row>
    <row r="20867" spans="1:1" ht="12.6" x14ac:dyDescent="0.25">
      <c r="A20867"/>
    </row>
    <row r="20868" spans="1:1" ht="12.6" x14ac:dyDescent="0.25">
      <c r="A20868"/>
    </row>
    <row r="20869" spans="1:1" ht="12.6" x14ac:dyDescent="0.25">
      <c r="A20869"/>
    </row>
    <row r="20870" spans="1:1" ht="12.6" x14ac:dyDescent="0.25">
      <c r="A20870"/>
    </row>
    <row r="20871" spans="1:1" ht="12.6" x14ac:dyDescent="0.25">
      <c r="A20871"/>
    </row>
    <row r="20872" spans="1:1" ht="12.6" x14ac:dyDescent="0.25">
      <c r="A20872"/>
    </row>
    <row r="20873" spans="1:1" ht="12.6" x14ac:dyDescent="0.25">
      <c r="A20873"/>
    </row>
    <row r="20874" spans="1:1" ht="12.6" x14ac:dyDescent="0.25">
      <c r="A20874"/>
    </row>
    <row r="20875" spans="1:1" ht="12.6" x14ac:dyDescent="0.25">
      <c r="A20875"/>
    </row>
    <row r="20876" spans="1:1" ht="12.6" x14ac:dyDescent="0.25">
      <c r="A20876"/>
    </row>
    <row r="20877" spans="1:1" ht="12.6" x14ac:dyDescent="0.25">
      <c r="A20877"/>
    </row>
    <row r="20878" spans="1:1" ht="12.6" x14ac:dyDescent="0.25">
      <c r="A20878"/>
    </row>
    <row r="20879" spans="1:1" ht="12.6" x14ac:dyDescent="0.25">
      <c r="A20879"/>
    </row>
    <row r="20880" spans="1:1" ht="12.6" x14ac:dyDescent="0.25">
      <c r="A20880"/>
    </row>
    <row r="20881" spans="1:1" ht="12.6" x14ac:dyDescent="0.25">
      <c r="A20881"/>
    </row>
    <row r="20882" spans="1:1" ht="12.6" x14ac:dyDescent="0.25">
      <c r="A20882"/>
    </row>
    <row r="20883" spans="1:1" ht="12.6" x14ac:dyDescent="0.25">
      <c r="A20883"/>
    </row>
    <row r="20884" spans="1:1" ht="12.6" x14ac:dyDescent="0.25">
      <c r="A20884"/>
    </row>
    <row r="20885" spans="1:1" ht="12.6" x14ac:dyDescent="0.25">
      <c r="A20885"/>
    </row>
    <row r="20886" spans="1:1" ht="12.6" x14ac:dyDescent="0.25">
      <c r="A20886"/>
    </row>
    <row r="20887" spans="1:1" ht="12.6" x14ac:dyDescent="0.25">
      <c r="A20887"/>
    </row>
    <row r="20888" spans="1:1" ht="12.6" x14ac:dyDescent="0.25">
      <c r="A20888"/>
    </row>
    <row r="20889" spans="1:1" ht="12.6" x14ac:dyDescent="0.25">
      <c r="A20889"/>
    </row>
    <row r="20890" spans="1:1" ht="12.6" x14ac:dyDescent="0.25">
      <c r="A20890"/>
    </row>
    <row r="20891" spans="1:1" ht="12.6" x14ac:dyDescent="0.25">
      <c r="A20891"/>
    </row>
    <row r="20892" spans="1:1" ht="12.6" x14ac:dyDescent="0.25">
      <c r="A20892"/>
    </row>
    <row r="20893" spans="1:1" ht="12.6" x14ac:dyDescent="0.25">
      <c r="A20893"/>
    </row>
    <row r="20894" spans="1:1" ht="12.6" x14ac:dyDescent="0.25">
      <c r="A20894"/>
    </row>
    <row r="20895" spans="1:1" ht="12.6" x14ac:dyDescent="0.25">
      <c r="A20895"/>
    </row>
    <row r="20896" spans="1:1" ht="12.6" x14ac:dyDescent="0.25">
      <c r="A20896"/>
    </row>
    <row r="20897" spans="1:1" ht="12.6" x14ac:dyDescent="0.25">
      <c r="A20897"/>
    </row>
    <row r="20898" spans="1:1" ht="12.6" x14ac:dyDescent="0.25">
      <c r="A20898"/>
    </row>
    <row r="20899" spans="1:1" ht="12.6" x14ac:dyDescent="0.25">
      <c r="A20899"/>
    </row>
    <row r="20900" spans="1:1" ht="12.6" x14ac:dyDescent="0.25">
      <c r="A20900"/>
    </row>
    <row r="20901" spans="1:1" ht="12.6" x14ac:dyDescent="0.25">
      <c r="A20901"/>
    </row>
    <row r="20902" spans="1:1" ht="12.6" x14ac:dyDescent="0.25">
      <c r="A20902"/>
    </row>
    <row r="20903" spans="1:1" ht="12.6" x14ac:dyDescent="0.25">
      <c r="A20903"/>
    </row>
    <row r="20904" spans="1:1" ht="12.6" x14ac:dyDescent="0.25">
      <c r="A20904"/>
    </row>
    <row r="20905" spans="1:1" ht="12.6" x14ac:dyDescent="0.25">
      <c r="A20905"/>
    </row>
    <row r="20906" spans="1:1" ht="12.6" x14ac:dyDescent="0.25">
      <c r="A20906"/>
    </row>
    <row r="20907" spans="1:1" ht="12.6" x14ac:dyDescent="0.25">
      <c r="A20907"/>
    </row>
    <row r="20908" spans="1:1" ht="12.6" x14ac:dyDescent="0.25">
      <c r="A20908"/>
    </row>
    <row r="20909" spans="1:1" ht="12.6" x14ac:dyDescent="0.25">
      <c r="A20909"/>
    </row>
    <row r="20910" spans="1:1" ht="12.6" x14ac:dyDescent="0.25">
      <c r="A20910"/>
    </row>
    <row r="20911" spans="1:1" ht="12.6" x14ac:dyDescent="0.25">
      <c r="A20911"/>
    </row>
    <row r="20912" spans="1:1" ht="12.6" x14ac:dyDescent="0.25">
      <c r="A20912"/>
    </row>
    <row r="20913" spans="1:1" ht="12.6" x14ac:dyDescent="0.25">
      <c r="A20913"/>
    </row>
    <row r="20914" spans="1:1" ht="12.6" x14ac:dyDescent="0.25">
      <c r="A20914"/>
    </row>
    <row r="20915" spans="1:1" ht="12.6" x14ac:dyDescent="0.25">
      <c r="A20915"/>
    </row>
    <row r="20916" spans="1:1" ht="12.6" x14ac:dyDescent="0.25">
      <c r="A20916"/>
    </row>
    <row r="20917" spans="1:1" ht="12.6" x14ac:dyDescent="0.25">
      <c r="A20917"/>
    </row>
    <row r="20918" spans="1:1" ht="12.6" x14ac:dyDescent="0.25">
      <c r="A20918"/>
    </row>
    <row r="20919" spans="1:1" ht="12.6" x14ac:dyDescent="0.25">
      <c r="A20919"/>
    </row>
    <row r="20920" spans="1:1" ht="12.6" x14ac:dyDescent="0.25">
      <c r="A20920"/>
    </row>
    <row r="20921" spans="1:1" ht="12.6" x14ac:dyDescent="0.25">
      <c r="A20921"/>
    </row>
    <row r="20922" spans="1:1" ht="12.6" x14ac:dyDescent="0.25">
      <c r="A20922"/>
    </row>
    <row r="20923" spans="1:1" ht="12.6" x14ac:dyDescent="0.25">
      <c r="A20923"/>
    </row>
    <row r="20924" spans="1:1" ht="12.6" x14ac:dyDescent="0.25">
      <c r="A20924"/>
    </row>
    <row r="20925" spans="1:1" ht="12.6" x14ac:dyDescent="0.25">
      <c r="A20925"/>
    </row>
    <row r="20926" spans="1:1" ht="12.6" x14ac:dyDescent="0.25">
      <c r="A20926"/>
    </row>
    <row r="20927" spans="1:1" ht="12.6" x14ac:dyDescent="0.25">
      <c r="A20927"/>
    </row>
    <row r="20928" spans="1:1" ht="12.6" x14ac:dyDescent="0.25">
      <c r="A20928"/>
    </row>
    <row r="20929" spans="1:1" ht="12.6" x14ac:dyDescent="0.25">
      <c r="A20929"/>
    </row>
    <row r="20930" spans="1:1" ht="12.6" x14ac:dyDescent="0.25">
      <c r="A20930"/>
    </row>
    <row r="20931" spans="1:1" ht="12.6" x14ac:dyDescent="0.25">
      <c r="A20931"/>
    </row>
    <row r="20932" spans="1:1" ht="12.6" x14ac:dyDescent="0.25">
      <c r="A20932"/>
    </row>
    <row r="20933" spans="1:1" ht="12.6" x14ac:dyDescent="0.25">
      <c r="A20933"/>
    </row>
    <row r="20934" spans="1:1" ht="12.6" x14ac:dyDescent="0.25">
      <c r="A20934"/>
    </row>
    <row r="20935" spans="1:1" ht="12.6" x14ac:dyDescent="0.25">
      <c r="A20935"/>
    </row>
    <row r="20936" spans="1:1" ht="12.6" x14ac:dyDescent="0.25">
      <c r="A20936"/>
    </row>
    <row r="20937" spans="1:1" ht="12.6" x14ac:dyDescent="0.25">
      <c r="A20937"/>
    </row>
    <row r="20938" spans="1:1" ht="12.6" x14ac:dyDescent="0.25">
      <c r="A20938"/>
    </row>
    <row r="20939" spans="1:1" ht="12.6" x14ac:dyDescent="0.25">
      <c r="A20939"/>
    </row>
    <row r="20940" spans="1:1" ht="12.6" x14ac:dyDescent="0.25">
      <c r="A20940"/>
    </row>
    <row r="20941" spans="1:1" ht="12.6" x14ac:dyDescent="0.25">
      <c r="A20941"/>
    </row>
    <row r="20942" spans="1:1" ht="12.6" x14ac:dyDescent="0.25">
      <c r="A20942"/>
    </row>
    <row r="20943" spans="1:1" ht="12.6" x14ac:dyDescent="0.25">
      <c r="A20943"/>
    </row>
    <row r="20944" spans="1:1" ht="12.6" x14ac:dyDescent="0.25">
      <c r="A20944"/>
    </row>
    <row r="20945" spans="1:1" ht="12.6" x14ac:dyDescent="0.25">
      <c r="A20945"/>
    </row>
    <row r="20946" spans="1:1" ht="12.6" x14ac:dyDescent="0.25">
      <c r="A20946"/>
    </row>
    <row r="20947" spans="1:1" ht="12.6" x14ac:dyDescent="0.25">
      <c r="A20947"/>
    </row>
    <row r="20948" spans="1:1" ht="12.6" x14ac:dyDescent="0.25">
      <c r="A20948"/>
    </row>
    <row r="20949" spans="1:1" ht="12.6" x14ac:dyDescent="0.25">
      <c r="A20949"/>
    </row>
    <row r="20950" spans="1:1" ht="12.6" x14ac:dyDescent="0.25">
      <c r="A20950"/>
    </row>
    <row r="20951" spans="1:1" ht="12.6" x14ac:dyDescent="0.25">
      <c r="A20951"/>
    </row>
    <row r="20952" spans="1:1" ht="12.6" x14ac:dyDescent="0.25">
      <c r="A20952"/>
    </row>
    <row r="20953" spans="1:1" ht="12.6" x14ac:dyDescent="0.25">
      <c r="A20953"/>
    </row>
    <row r="20954" spans="1:1" ht="12.6" x14ac:dyDescent="0.25">
      <c r="A20954"/>
    </row>
    <row r="20955" spans="1:1" ht="12.6" x14ac:dyDescent="0.25">
      <c r="A20955"/>
    </row>
    <row r="20956" spans="1:1" ht="12.6" x14ac:dyDescent="0.25">
      <c r="A20956"/>
    </row>
    <row r="20957" spans="1:1" ht="12.6" x14ac:dyDescent="0.25">
      <c r="A20957"/>
    </row>
    <row r="20958" spans="1:1" ht="12.6" x14ac:dyDescent="0.25">
      <c r="A20958"/>
    </row>
    <row r="20959" spans="1:1" ht="12.6" x14ac:dyDescent="0.25">
      <c r="A20959"/>
    </row>
    <row r="20960" spans="1:1" ht="12.6" x14ac:dyDescent="0.25">
      <c r="A20960"/>
    </row>
    <row r="20961" spans="1:1" ht="12.6" x14ac:dyDescent="0.25">
      <c r="A20961"/>
    </row>
    <row r="20962" spans="1:1" ht="12.6" x14ac:dyDescent="0.25">
      <c r="A20962"/>
    </row>
    <row r="20963" spans="1:1" ht="12.6" x14ac:dyDescent="0.25">
      <c r="A20963"/>
    </row>
    <row r="20964" spans="1:1" ht="12.6" x14ac:dyDescent="0.25">
      <c r="A20964"/>
    </row>
    <row r="20965" spans="1:1" ht="12.6" x14ac:dyDescent="0.25">
      <c r="A20965"/>
    </row>
    <row r="20966" spans="1:1" ht="12.6" x14ac:dyDescent="0.25">
      <c r="A20966"/>
    </row>
    <row r="20967" spans="1:1" ht="12.6" x14ac:dyDescent="0.25">
      <c r="A20967"/>
    </row>
    <row r="20968" spans="1:1" ht="12.6" x14ac:dyDescent="0.25">
      <c r="A20968"/>
    </row>
    <row r="20969" spans="1:1" ht="12.6" x14ac:dyDescent="0.25">
      <c r="A20969"/>
    </row>
    <row r="20970" spans="1:1" ht="12.6" x14ac:dyDescent="0.25">
      <c r="A20970"/>
    </row>
    <row r="20971" spans="1:1" ht="12.6" x14ac:dyDescent="0.25">
      <c r="A20971"/>
    </row>
    <row r="20972" spans="1:1" ht="12.6" x14ac:dyDescent="0.25">
      <c r="A20972"/>
    </row>
    <row r="20973" spans="1:1" ht="12.6" x14ac:dyDescent="0.25">
      <c r="A20973"/>
    </row>
    <row r="20974" spans="1:1" ht="12.6" x14ac:dyDescent="0.25">
      <c r="A20974"/>
    </row>
    <row r="20975" spans="1:1" ht="12.6" x14ac:dyDescent="0.25">
      <c r="A20975"/>
    </row>
    <row r="20976" spans="1:1" ht="12.6" x14ac:dyDescent="0.25">
      <c r="A20976"/>
    </row>
    <row r="20977" spans="1:1" ht="12.6" x14ac:dyDescent="0.25">
      <c r="A20977"/>
    </row>
    <row r="20978" spans="1:1" ht="12.6" x14ac:dyDescent="0.25">
      <c r="A20978"/>
    </row>
    <row r="20979" spans="1:1" ht="12.6" x14ac:dyDescent="0.25">
      <c r="A20979"/>
    </row>
    <row r="20980" spans="1:1" ht="12.6" x14ac:dyDescent="0.25">
      <c r="A20980"/>
    </row>
    <row r="20981" spans="1:1" ht="12.6" x14ac:dyDescent="0.25">
      <c r="A20981"/>
    </row>
    <row r="20982" spans="1:1" ht="12.6" x14ac:dyDescent="0.25">
      <c r="A20982"/>
    </row>
    <row r="20983" spans="1:1" ht="12.6" x14ac:dyDescent="0.25">
      <c r="A20983"/>
    </row>
    <row r="20984" spans="1:1" ht="12.6" x14ac:dyDescent="0.25">
      <c r="A20984"/>
    </row>
    <row r="20985" spans="1:1" ht="12.6" x14ac:dyDescent="0.25">
      <c r="A20985"/>
    </row>
    <row r="20986" spans="1:1" ht="12.6" x14ac:dyDescent="0.25">
      <c r="A20986"/>
    </row>
    <row r="20987" spans="1:1" ht="12.6" x14ac:dyDescent="0.25">
      <c r="A20987"/>
    </row>
    <row r="20988" spans="1:1" ht="12.6" x14ac:dyDescent="0.25">
      <c r="A20988"/>
    </row>
    <row r="20989" spans="1:1" ht="12.6" x14ac:dyDescent="0.25">
      <c r="A20989"/>
    </row>
    <row r="20990" spans="1:1" ht="12.6" x14ac:dyDescent="0.25">
      <c r="A20990"/>
    </row>
    <row r="20991" spans="1:1" ht="12.6" x14ac:dyDescent="0.25">
      <c r="A20991"/>
    </row>
    <row r="20992" spans="1:1" ht="12.6" x14ac:dyDescent="0.25">
      <c r="A20992"/>
    </row>
    <row r="20993" spans="1:1" ht="12.6" x14ac:dyDescent="0.25">
      <c r="A20993"/>
    </row>
    <row r="20994" spans="1:1" ht="12.6" x14ac:dyDescent="0.25">
      <c r="A20994"/>
    </row>
    <row r="20995" spans="1:1" ht="12.6" x14ac:dyDescent="0.25">
      <c r="A20995"/>
    </row>
    <row r="20996" spans="1:1" ht="12.6" x14ac:dyDescent="0.25">
      <c r="A20996"/>
    </row>
    <row r="20997" spans="1:1" ht="12.6" x14ac:dyDescent="0.25">
      <c r="A20997"/>
    </row>
    <row r="20998" spans="1:1" ht="12.6" x14ac:dyDescent="0.25">
      <c r="A20998"/>
    </row>
    <row r="20999" spans="1:1" ht="12.6" x14ac:dyDescent="0.25">
      <c r="A20999"/>
    </row>
    <row r="21000" spans="1:1" ht="12.6" x14ac:dyDescent="0.25">
      <c r="A21000"/>
    </row>
    <row r="21001" spans="1:1" ht="12.6" x14ac:dyDescent="0.25">
      <c r="A21001"/>
    </row>
    <row r="21002" spans="1:1" ht="12.6" x14ac:dyDescent="0.25">
      <c r="A21002"/>
    </row>
    <row r="21003" spans="1:1" ht="12.6" x14ac:dyDescent="0.25">
      <c r="A21003"/>
    </row>
    <row r="21004" spans="1:1" ht="12.6" x14ac:dyDescent="0.25">
      <c r="A21004"/>
    </row>
    <row r="21005" spans="1:1" ht="12.6" x14ac:dyDescent="0.25">
      <c r="A21005"/>
    </row>
    <row r="21006" spans="1:1" ht="12.6" x14ac:dyDescent="0.25">
      <c r="A21006"/>
    </row>
    <row r="21007" spans="1:1" ht="12.6" x14ac:dyDescent="0.25">
      <c r="A21007"/>
    </row>
    <row r="21008" spans="1:1" ht="12.6" x14ac:dyDescent="0.25">
      <c r="A21008"/>
    </row>
    <row r="21009" spans="1:1" ht="12.6" x14ac:dyDescent="0.25">
      <c r="A21009"/>
    </row>
    <row r="21010" spans="1:1" ht="12.6" x14ac:dyDescent="0.25">
      <c r="A21010"/>
    </row>
    <row r="21011" spans="1:1" ht="12.6" x14ac:dyDescent="0.25">
      <c r="A21011"/>
    </row>
    <row r="21012" spans="1:1" ht="12.6" x14ac:dyDescent="0.25">
      <c r="A21012"/>
    </row>
    <row r="21013" spans="1:1" ht="12.6" x14ac:dyDescent="0.25">
      <c r="A21013"/>
    </row>
    <row r="21014" spans="1:1" ht="12.6" x14ac:dyDescent="0.25">
      <c r="A21014"/>
    </row>
    <row r="21015" spans="1:1" ht="12.6" x14ac:dyDescent="0.25">
      <c r="A21015"/>
    </row>
    <row r="21016" spans="1:1" ht="12.6" x14ac:dyDescent="0.25">
      <c r="A21016"/>
    </row>
    <row r="21017" spans="1:1" ht="12.6" x14ac:dyDescent="0.25">
      <c r="A21017"/>
    </row>
    <row r="21018" spans="1:1" ht="12.6" x14ac:dyDescent="0.25">
      <c r="A21018"/>
    </row>
    <row r="21019" spans="1:1" ht="12.6" x14ac:dyDescent="0.25">
      <c r="A21019"/>
    </row>
    <row r="21020" spans="1:1" ht="12.6" x14ac:dyDescent="0.25">
      <c r="A21020"/>
    </row>
    <row r="21021" spans="1:1" ht="12.6" x14ac:dyDescent="0.25">
      <c r="A21021"/>
    </row>
    <row r="21022" spans="1:1" ht="12.6" x14ac:dyDescent="0.25">
      <c r="A21022"/>
    </row>
    <row r="21023" spans="1:1" ht="12.6" x14ac:dyDescent="0.25">
      <c r="A21023"/>
    </row>
    <row r="21024" spans="1:1" ht="12.6" x14ac:dyDescent="0.25">
      <c r="A21024"/>
    </row>
    <row r="21025" spans="1:1" ht="12.6" x14ac:dyDescent="0.25">
      <c r="A21025"/>
    </row>
    <row r="21026" spans="1:1" ht="12.6" x14ac:dyDescent="0.25">
      <c r="A21026"/>
    </row>
    <row r="21027" spans="1:1" ht="12.6" x14ac:dyDescent="0.25">
      <c r="A21027"/>
    </row>
    <row r="21028" spans="1:1" ht="12.6" x14ac:dyDescent="0.25">
      <c r="A21028"/>
    </row>
    <row r="21029" spans="1:1" ht="12.6" x14ac:dyDescent="0.25">
      <c r="A21029"/>
    </row>
    <row r="21030" spans="1:1" ht="12.6" x14ac:dyDescent="0.25">
      <c r="A21030"/>
    </row>
    <row r="21031" spans="1:1" ht="12.6" x14ac:dyDescent="0.25">
      <c r="A21031"/>
    </row>
    <row r="21032" spans="1:1" ht="12.6" x14ac:dyDescent="0.25">
      <c r="A21032"/>
    </row>
    <row r="21033" spans="1:1" ht="12.6" x14ac:dyDescent="0.25">
      <c r="A21033"/>
    </row>
    <row r="21034" spans="1:1" ht="12.6" x14ac:dyDescent="0.25">
      <c r="A21034"/>
    </row>
    <row r="21035" spans="1:1" ht="12.6" x14ac:dyDescent="0.25">
      <c r="A21035"/>
    </row>
    <row r="21036" spans="1:1" ht="12.6" x14ac:dyDescent="0.25">
      <c r="A21036"/>
    </row>
    <row r="21037" spans="1:1" ht="12.6" x14ac:dyDescent="0.25">
      <c r="A21037"/>
    </row>
    <row r="21038" spans="1:1" ht="12.6" x14ac:dyDescent="0.25">
      <c r="A21038"/>
    </row>
    <row r="21039" spans="1:1" ht="12.6" x14ac:dyDescent="0.25">
      <c r="A21039"/>
    </row>
    <row r="21040" spans="1:1" ht="12.6" x14ac:dyDescent="0.25">
      <c r="A21040"/>
    </row>
    <row r="21041" spans="1:1" ht="12.6" x14ac:dyDescent="0.25">
      <c r="A21041"/>
    </row>
    <row r="21042" spans="1:1" ht="12.6" x14ac:dyDescent="0.25">
      <c r="A21042"/>
    </row>
    <row r="21043" spans="1:1" ht="12.6" x14ac:dyDescent="0.25">
      <c r="A21043"/>
    </row>
    <row r="21044" spans="1:1" ht="12.6" x14ac:dyDescent="0.25">
      <c r="A21044"/>
    </row>
    <row r="21045" spans="1:1" ht="12.6" x14ac:dyDescent="0.25">
      <c r="A21045"/>
    </row>
    <row r="21046" spans="1:1" ht="12.6" x14ac:dyDescent="0.25">
      <c r="A21046"/>
    </row>
    <row r="21047" spans="1:1" ht="12.6" x14ac:dyDescent="0.25">
      <c r="A21047"/>
    </row>
    <row r="21048" spans="1:1" ht="12.6" x14ac:dyDescent="0.25">
      <c r="A21048"/>
    </row>
    <row r="21049" spans="1:1" ht="12.6" x14ac:dyDescent="0.25">
      <c r="A21049"/>
    </row>
    <row r="21050" spans="1:1" ht="12.6" x14ac:dyDescent="0.25">
      <c r="A21050"/>
    </row>
    <row r="21051" spans="1:1" ht="12.6" x14ac:dyDescent="0.25">
      <c r="A21051"/>
    </row>
    <row r="21052" spans="1:1" ht="12.6" x14ac:dyDescent="0.25">
      <c r="A21052"/>
    </row>
    <row r="21053" spans="1:1" ht="12.6" x14ac:dyDescent="0.25">
      <c r="A21053"/>
    </row>
    <row r="21054" spans="1:1" ht="12.6" x14ac:dyDescent="0.25">
      <c r="A21054"/>
    </row>
    <row r="21055" spans="1:1" ht="12.6" x14ac:dyDescent="0.25">
      <c r="A21055"/>
    </row>
    <row r="21056" spans="1:1" ht="12.6" x14ac:dyDescent="0.25">
      <c r="A21056"/>
    </row>
    <row r="21057" spans="1:1" ht="12.6" x14ac:dyDescent="0.25">
      <c r="A21057"/>
    </row>
    <row r="21058" spans="1:1" ht="12.6" x14ac:dyDescent="0.25">
      <c r="A21058"/>
    </row>
    <row r="21059" spans="1:1" ht="12.6" x14ac:dyDescent="0.25">
      <c r="A21059"/>
    </row>
    <row r="21060" spans="1:1" ht="12.6" x14ac:dyDescent="0.25">
      <c r="A21060"/>
    </row>
    <row r="21061" spans="1:1" ht="12.6" x14ac:dyDescent="0.25">
      <c r="A21061"/>
    </row>
    <row r="21062" spans="1:1" ht="12.6" x14ac:dyDescent="0.25">
      <c r="A21062"/>
    </row>
    <row r="21063" spans="1:1" ht="12.6" x14ac:dyDescent="0.25">
      <c r="A21063"/>
    </row>
    <row r="21064" spans="1:1" ht="12.6" x14ac:dyDescent="0.25">
      <c r="A21064"/>
    </row>
    <row r="21065" spans="1:1" ht="12.6" x14ac:dyDescent="0.25">
      <c r="A21065"/>
    </row>
    <row r="21066" spans="1:1" ht="12.6" x14ac:dyDescent="0.25">
      <c r="A21066"/>
    </row>
    <row r="21067" spans="1:1" ht="12.6" x14ac:dyDescent="0.25">
      <c r="A21067"/>
    </row>
    <row r="21068" spans="1:1" ht="12.6" x14ac:dyDescent="0.25">
      <c r="A21068"/>
    </row>
    <row r="21069" spans="1:1" ht="12.6" x14ac:dyDescent="0.25">
      <c r="A21069"/>
    </row>
    <row r="21070" spans="1:1" ht="12.6" x14ac:dyDescent="0.25">
      <c r="A21070"/>
    </row>
    <row r="21071" spans="1:1" ht="12.6" x14ac:dyDescent="0.25">
      <c r="A21071"/>
    </row>
    <row r="21072" spans="1:1" ht="12.6" x14ac:dyDescent="0.25">
      <c r="A21072"/>
    </row>
    <row r="21073" spans="1:1" ht="12.6" x14ac:dyDescent="0.25">
      <c r="A21073"/>
    </row>
    <row r="21074" spans="1:1" ht="12.6" x14ac:dyDescent="0.25">
      <c r="A21074"/>
    </row>
    <row r="21075" spans="1:1" ht="12.6" x14ac:dyDescent="0.25">
      <c r="A21075"/>
    </row>
    <row r="21076" spans="1:1" ht="12.6" x14ac:dyDescent="0.25">
      <c r="A21076"/>
    </row>
    <row r="21077" spans="1:1" ht="12.6" x14ac:dyDescent="0.25">
      <c r="A21077"/>
    </row>
    <row r="21078" spans="1:1" ht="12.6" x14ac:dyDescent="0.25">
      <c r="A21078"/>
    </row>
    <row r="21079" spans="1:1" ht="12.6" x14ac:dyDescent="0.25">
      <c r="A21079"/>
    </row>
    <row r="21080" spans="1:1" ht="12.6" x14ac:dyDescent="0.25">
      <c r="A21080"/>
    </row>
    <row r="21081" spans="1:1" ht="12.6" x14ac:dyDescent="0.25">
      <c r="A21081"/>
    </row>
    <row r="21082" spans="1:1" ht="12.6" x14ac:dyDescent="0.25">
      <c r="A21082"/>
    </row>
    <row r="21083" spans="1:1" ht="12.6" x14ac:dyDescent="0.25">
      <c r="A21083"/>
    </row>
    <row r="21084" spans="1:1" ht="12.6" x14ac:dyDescent="0.25">
      <c r="A21084"/>
    </row>
    <row r="21085" spans="1:1" ht="12.6" x14ac:dyDescent="0.25">
      <c r="A21085"/>
    </row>
    <row r="21086" spans="1:1" ht="12.6" x14ac:dyDescent="0.25">
      <c r="A21086"/>
    </row>
    <row r="21087" spans="1:1" ht="12.6" x14ac:dyDescent="0.25">
      <c r="A21087"/>
    </row>
    <row r="21088" spans="1:1" ht="12.6" x14ac:dyDescent="0.25">
      <c r="A21088"/>
    </row>
    <row r="21089" spans="1:1" ht="12.6" x14ac:dyDescent="0.25">
      <c r="A21089"/>
    </row>
    <row r="21090" spans="1:1" ht="12.6" x14ac:dyDescent="0.25">
      <c r="A21090"/>
    </row>
    <row r="21091" spans="1:1" ht="12.6" x14ac:dyDescent="0.25">
      <c r="A21091"/>
    </row>
    <row r="21092" spans="1:1" ht="12.6" x14ac:dyDescent="0.25">
      <c r="A21092"/>
    </row>
    <row r="21093" spans="1:1" ht="12.6" x14ac:dyDescent="0.25">
      <c r="A21093"/>
    </row>
    <row r="21094" spans="1:1" ht="12.6" x14ac:dyDescent="0.25">
      <c r="A21094"/>
    </row>
    <row r="21095" spans="1:1" ht="12.6" x14ac:dyDescent="0.25">
      <c r="A21095"/>
    </row>
    <row r="21096" spans="1:1" ht="12.6" x14ac:dyDescent="0.25">
      <c r="A21096"/>
    </row>
    <row r="21097" spans="1:1" ht="12.6" x14ac:dyDescent="0.25">
      <c r="A21097"/>
    </row>
    <row r="21098" spans="1:1" ht="12.6" x14ac:dyDescent="0.25">
      <c r="A21098"/>
    </row>
    <row r="21099" spans="1:1" ht="12.6" x14ac:dyDescent="0.25">
      <c r="A21099"/>
    </row>
    <row r="21100" spans="1:1" ht="12.6" x14ac:dyDescent="0.25">
      <c r="A21100"/>
    </row>
    <row r="21101" spans="1:1" ht="12.6" x14ac:dyDescent="0.25">
      <c r="A21101"/>
    </row>
    <row r="21102" spans="1:1" ht="12.6" x14ac:dyDescent="0.25">
      <c r="A21102"/>
    </row>
    <row r="21103" spans="1:1" ht="12.6" x14ac:dyDescent="0.25">
      <c r="A21103"/>
    </row>
    <row r="21104" spans="1:1" ht="12.6" x14ac:dyDescent="0.25">
      <c r="A21104"/>
    </row>
    <row r="21105" spans="1:1" ht="12.6" x14ac:dyDescent="0.25">
      <c r="A21105"/>
    </row>
    <row r="21106" spans="1:1" ht="12.6" x14ac:dyDescent="0.25">
      <c r="A21106"/>
    </row>
    <row r="21107" spans="1:1" ht="12.6" x14ac:dyDescent="0.25">
      <c r="A21107"/>
    </row>
    <row r="21108" spans="1:1" ht="12.6" x14ac:dyDescent="0.25">
      <c r="A21108"/>
    </row>
    <row r="21109" spans="1:1" ht="12.6" x14ac:dyDescent="0.25">
      <c r="A21109"/>
    </row>
    <row r="21110" spans="1:1" ht="12.6" x14ac:dyDescent="0.25">
      <c r="A21110"/>
    </row>
    <row r="21111" spans="1:1" ht="12.6" x14ac:dyDescent="0.25">
      <c r="A21111"/>
    </row>
    <row r="21112" spans="1:1" ht="12.6" x14ac:dyDescent="0.25">
      <c r="A21112"/>
    </row>
    <row r="21113" spans="1:1" ht="12.6" x14ac:dyDescent="0.25">
      <c r="A21113"/>
    </row>
    <row r="21114" spans="1:1" ht="12.6" x14ac:dyDescent="0.25">
      <c r="A21114"/>
    </row>
    <row r="21115" spans="1:1" ht="12.6" x14ac:dyDescent="0.25">
      <c r="A21115"/>
    </row>
    <row r="21116" spans="1:1" ht="12.6" x14ac:dyDescent="0.25">
      <c r="A21116"/>
    </row>
    <row r="21117" spans="1:1" ht="12.6" x14ac:dyDescent="0.25">
      <c r="A21117"/>
    </row>
    <row r="21118" spans="1:1" ht="12.6" x14ac:dyDescent="0.25">
      <c r="A21118"/>
    </row>
    <row r="21119" spans="1:1" ht="12.6" x14ac:dyDescent="0.25">
      <c r="A21119"/>
    </row>
    <row r="21120" spans="1:1" ht="12.6" x14ac:dyDescent="0.25">
      <c r="A21120"/>
    </row>
    <row r="21121" spans="1:1" ht="12.6" x14ac:dyDescent="0.25">
      <c r="A21121"/>
    </row>
    <row r="21122" spans="1:1" ht="12.6" x14ac:dyDescent="0.25">
      <c r="A21122"/>
    </row>
    <row r="21123" spans="1:1" ht="12.6" x14ac:dyDescent="0.25">
      <c r="A21123"/>
    </row>
    <row r="21124" spans="1:1" ht="12.6" x14ac:dyDescent="0.25">
      <c r="A21124"/>
    </row>
    <row r="21125" spans="1:1" ht="12.6" x14ac:dyDescent="0.25">
      <c r="A21125"/>
    </row>
    <row r="21126" spans="1:1" ht="12.6" x14ac:dyDescent="0.25">
      <c r="A21126"/>
    </row>
    <row r="21127" spans="1:1" ht="12.6" x14ac:dyDescent="0.25">
      <c r="A21127"/>
    </row>
    <row r="21128" spans="1:1" ht="12.6" x14ac:dyDescent="0.25">
      <c r="A21128"/>
    </row>
    <row r="21129" spans="1:1" ht="12.6" x14ac:dyDescent="0.25">
      <c r="A21129"/>
    </row>
    <row r="21130" spans="1:1" ht="12.6" x14ac:dyDescent="0.25">
      <c r="A21130"/>
    </row>
    <row r="21131" spans="1:1" ht="12.6" x14ac:dyDescent="0.25">
      <c r="A21131"/>
    </row>
    <row r="21132" spans="1:1" ht="12.6" x14ac:dyDescent="0.25">
      <c r="A21132"/>
    </row>
    <row r="21133" spans="1:1" ht="12.6" x14ac:dyDescent="0.25">
      <c r="A21133"/>
    </row>
    <row r="21134" spans="1:1" ht="12.6" x14ac:dyDescent="0.25">
      <c r="A21134"/>
    </row>
    <row r="21135" spans="1:1" ht="12.6" x14ac:dyDescent="0.25">
      <c r="A21135"/>
    </row>
    <row r="21136" spans="1:1" ht="12.6" x14ac:dyDescent="0.25">
      <c r="A21136"/>
    </row>
    <row r="21137" spans="1:1" ht="12.6" x14ac:dyDescent="0.25">
      <c r="A21137"/>
    </row>
    <row r="21138" spans="1:1" ht="12.6" x14ac:dyDescent="0.25">
      <c r="A21138"/>
    </row>
    <row r="21139" spans="1:1" ht="12.6" x14ac:dyDescent="0.25">
      <c r="A21139"/>
    </row>
    <row r="21140" spans="1:1" ht="12.6" x14ac:dyDescent="0.25">
      <c r="A21140"/>
    </row>
    <row r="21141" spans="1:1" ht="12.6" x14ac:dyDescent="0.25">
      <c r="A21141"/>
    </row>
    <row r="21142" spans="1:1" ht="12.6" x14ac:dyDescent="0.25">
      <c r="A21142"/>
    </row>
    <row r="21143" spans="1:1" ht="12.6" x14ac:dyDescent="0.25">
      <c r="A21143"/>
    </row>
    <row r="21144" spans="1:1" ht="12.6" x14ac:dyDescent="0.25">
      <c r="A21144"/>
    </row>
    <row r="21145" spans="1:1" ht="12.6" x14ac:dyDescent="0.25">
      <c r="A21145"/>
    </row>
    <row r="21146" spans="1:1" ht="12.6" x14ac:dyDescent="0.25">
      <c r="A21146"/>
    </row>
    <row r="21147" spans="1:1" ht="12.6" x14ac:dyDescent="0.25">
      <c r="A21147"/>
    </row>
    <row r="21148" spans="1:1" ht="12.6" x14ac:dyDescent="0.25">
      <c r="A21148"/>
    </row>
    <row r="21149" spans="1:1" ht="12.6" x14ac:dyDescent="0.25">
      <c r="A21149"/>
    </row>
    <row r="21150" spans="1:1" ht="12.6" x14ac:dyDescent="0.25">
      <c r="A21150"/>
    </row>
    <row r="21151" spans="1:1" ht="12.6" x14ac:dyDescent="0.25">
      <c r="A21151"/>
    </row>
    <row r="21152" spans="1:1" ht="12.6" x14ac:dyDescent="0.25">
      <c r="A21152"/>
    </row>
    <row r="21153" spans="1:1" ht="12.6" x14ac:dyDescent="0.25">
      <c r="A21153"/>
    </row>
    <row r="21154" spans="1:1" ht="12.6" x14ac:dyDescent="0.25">
      <c r="A21154"/>
    </row>
    <row r="21155" spans="1:1" ht="12.6" x14ac:dyDescent="0.25">
      <c r="A21155"/>
    </row>
    <row r="21156" spans="1:1" ht="12.6" x14ac:dyDescent="0.25">
      <c r="A21156"/>
    </row>
    <row r="21157" spans="1:1" ht="12.6" x14ac:dyDescent="0.25">
      <c r="A21157"/>
    </row>
    <row r="21158" spans="1:1" ht="12.6" x14ac:dyDescent="0.25">
      <c r="A21158"/>
    </row>
    <row r="21159" spans="1:1" ht="12.6" x14ac:dyDescent="0.25">
      <c r="A21159"/>
    </row>
    <row r="21160" spans="1:1" ht="12.6" x14ac:dyDescent="0.25">
      <c r="A21160"/>
    </row>
    <row r="21161" spans="1:1" ht="12.6" x14ac:dyDescent="0.25">
      <c r="A21161"/>
    </row>
    <row r="21162" spans="1:1" ht="12.6" x14ac:dyDescent="0.25">
      <c r="A21162"/>
    </row>
    <row r="21163" spans="1:1" ht="12.6" x14ac:dyDescent="0.25">
      <c r="A21163"/>
    </row>
    <row r="21164" spans="1:1" ht="12.6" x14ac:dyDescent="0.25">
      <c r="A21164"/>
    </row>
    <row r="21165" spans="1:1" ht="12.6" x14ac:dyDescent="0.25">
      <c r="A21165"/>
    </row>
    <row r="21166" spans="1:1" ht="12.6" x14ac:dyDescent="0.25">
      <c r="A21166"/>
    </row>
    <row r="21167" spans="1:1" ht="12.6" x14ac:dyDescent="0.25">
      <c r="A21167"/>
    </row>
    <row r="21168" spans="1:1" ht="12.6" x14ac:dyDescent="0.25">
      <c r="A21168"/>
    </row>
    <row r="21169" spans="1:1" ht="12.6" x14ac:dyDescent="0.25">
      <c r="A21169"/>
    </row>
    <row r="21170" spans="1:1" ht="12.6" x14ac:dyDescent="0.25">
      <c r="A21170"/>
    </row>
    <row r="21171" spans="1:1" ht="12.6" x14ac:dyDescent="0.25">
      <c r="A21171"/>
    </row>
    <row r="21172" spans="1:1" ht="12.6" x14ac:dyDescent="0.25">
      <c r="A21172"/>
    </row>
    <row r="21173" spans="1:1" ht="12.6" x14ac:dyDescent="0.25">
      <c r="A21173"/>
    </row>
    <row r="21174" spans="1:1" ht="12.6" x14ac:dyDescent="0.25">
      <c r="A21174"/>
    </row>
    <row r="21175" spans="1:1" ht="12.6" x14ac:dyDescent="0.25">
      <c r="A21175"/>
    </row>
    <row r="21176" spans="1:1" ht="12.6" x14ac:dyDescent="0.25">
      <c r="A21176"/>
    </row>
    <row r="21177" spans="1:1" ht="12.6" x14ac:dyDescent="0.25">
      <c r="A21177"/>
    </row>
    <row r="21178" spans="1:1" ht="12.6" x14ac:dyDescent="0.25">
      <c r="A21178"/>
    </row>
    <row r="21179" spans="1:1" ht="12.6" x14ac:dyDescent="0.25">
      <c r="A21179"/>
    </row>
    <row r="21180" spans="1:1" ht="12.6" x14ac:dyDescent="0.25">
      <c r="A21180"/>
    </row>
    <row r="21181" spans="1:1" ht="12.6" x14ac:dyDescent="0.25">
      <c r="A21181"/>
    </row>
    <row r="21182" spans="1:1" ht="12.6" x14ac:dyDescent="0.25">
      <c r="A21182"/>
    </row>
    <row r="21183" spans="1:1" ht="12.6" x14ac:dyDescent="0.25">
      <c r="A21183"/>
    </row>
    <row r="21184" spans="1:1" ht="12.6" x14ac:dyDescent="0.25">
      <c r="A21184"/>
    </row>
    <row r="21185" spans="1:1" ht="12.6" x14ac:dyDescent="0.25">
      <c r="A21185"/>
    </row>
    <row r="21186" spans="1:1" ht="12.6" x14ac:dyDescent="0.25">
      <c r="A21186"/>
    </row>
    <row r="21187" spans="1:1" ht="12.6" x14ac:dyDescent="0.25">
      <c r="A21187"/>
    </row>
    <row r="21188" spans="1:1" ht="12.6" x14ac:dyDescent="0.25">
      <c r="A21188"/>
    </row>
    <row r="21189" spans="1:1" ht="12.6" x14ac:dyDescent="0.25">
      <c r="A21189"/>
    </row>
    <row r="21190" spans="1:1" ht="12.6" x14ac:dyDescent="0.25">
      <c r="A21190"/>
    </row>
    <row r="21191" spans="1:1" ht="12.6" x14ac:dyDescent="0.25">
      <c r="A21191"/>
    </row>
    <row r="21192" spans="1:1" ht="12.6" x14ac:dyDescent="0.25">
      <c r="A21192"/>
    </row>
    <row r="21193" spans="1:1" ht="12.6" x14ac:dyDescent="0.25">
      <c r="A21193"/>
    </row>
    <row r="21194" spans="1:1" ht="12.6" x14ac:dyDescent="0.25">
      <c r="A21194"/>
    </row>
    <row r="21195" spans="1:1" ht="12.6" x14ac:dyDescent="0.25">
      <c r="A21195"/>
    </row>
    <row r="21196" spans="1:1" ht="12.6" x14ac:dyDescent="0.25">
      <c r="A21196"/>
    </row>
    <row r="21197" spans="1:1" ht="12.6" x14ac:dyDescent="0.25">
      <c r="A21197"/>
    </row>
    <row r="21198" spans="1:1" ht="12.6" x14ac:dyDescent="0.25">
      <c r="A21198"/>
    </row>
    <row r="21199" spans="1:1" ht="12.6" x14ac:dyDescent="0.25">
      <c r="A21199"/>
    </row>
    <row r="21200" spans="1:1" ht="12.6" x14ac:dyDescent="0.25">
      <c r="A21200"/>
    </row>
    <row r="21201" spans="1:1" ht="12.6" x14ac:dyDescent="0.25">
      <c r="A21201"/>
    </row>
    <row r="21202" spans="1:1" ht="12.6" x14ac:dyDescent="0.25">
      <c r="A21202"/>
    </row>
    <row r="21203" spans="1:1" ht="12.6" x14ac:dyDescent="0.25">
      <c r="A21203"/>
    </row>
    <row r="21204" spans="1:1" ht="12.6" x14ac:dyDescent="0.25">
      <c r="A21204"/>
    </row>
    <row r="21205" spans="1:1" ht="12.6" x14ac:dyDescent="0.25">
      <c r="A21205"/>
    </row>
    <row r="21206" spans="1:1" ht="12.6" x14ac:dyDescent="0.25">
      <c r="A21206"/>
    </row>
    <row r="21207" spans="1:1" ht="12.6" x14ac:dyDescent="0.25">
      <c r="A21207"/>
    </row>
    <row r="21208" spans="1:1" ht="12.6" x14ac:dyDescent="0.25">
      <c r="A21208"/>
    </row>
    <row r="21209" spans="1:1" ht="12.6" x14ac:dyDescent="0.25">
      <c r="A21209"/>
    </row>
    <row r="21210" spans="1:1" ht="12.6" x14ac:dyDescent="0.25">
      <c r="A21210"/>
    </row>
    <row r="21211" spans="1:1" ht="12.6" x14ac:dyDescent="0.25">
      <c r="A21211"/>
    </row>
    <row r="21212" spans="1:1" ht="12.6" x14ac:dyDescent="0.25">
      <c r="A21212"/>
    </row>
    <row r="21213" spans="1:1" ht="12.6" x14ac:dyDescent="0.25">
      <c r="A21213"/>
    </row>
    <row r="21214" spans="1:1" ht="12.6" x14ac:dyDescent="0.25">
      <c r="A21214"/>
    </row>
    <row r="21215" spans="1:1" ht="12.6" x14ac:dyDescent="0.25">
      <c r="A21215"/>
    </row>
    <row r="21216" spans="1:1" ht="12.6" x14ac:dyDescent="0.25">
      <c r="A21216"/>
    </row>
    <row r="21217" spans="1:1" ht="12.6" x14ac:dyDescent="0.25">
      <c r="A21217"/>
    </row>
    <row r="21218" spans="1:1" ht="12.6" x14ac:dyDescent="0.25">
      <c r="A21218"/>
    </row>
    <row r="21219" spans="1:1" ht="12.6" x14ac:dyDescent="0.25">
      <c r="A21219"/>
    </row>
    <row r="21220" spans="1:1" ht="12.6" x14ac:dyDescent="0.25">
      <c r="A21220"/>
    </row>
    <row r="21221" spans="1:1" ht="12.6" x14ac:dyDescent="0.25">
      <c r="A21221"/>
    </row>
    <row r="21222" spans="1:1" ht="12.6" x14ac:dyDescent="0.25">
      <c r="A21222"/>
    </row>
    <row r="21223" spans="1:1" ht="12.6" x14ac:dyDescent="0.25">
      <c r="A21223"/>
    </row>
    <row r="21224" spans="1:1" ht="12.6" x14ac:dyDescent="0.25">
      <c r="A21224"/>
    </row>
    <row r="21225" spans="1:1" ht="12.6" x14ac:dyDescent="0.25">
      <c r="A21225"/>
    </row>
    <row r="21226" spans="1:1" ht="12.6" x14ac:dyDescent="0.25">
      <c r="A21226"/>
    </row>
    <row r="21227" spans="1:1" ht="12.6" x14ac:dyDescent="0.25">
      <c r="A21227"/>
    </row>
    <row r="21228" spans="1:1" ht="12.6" x14ac:dyDescent="0.25">
      <c r="A21228"/>
    </row>
    <row r="21229" spans="1:1" ht="12.6" x14ac:dyDescent="0.25">
      <c r="A21229"/>
    </row>
    <row r="21230" spans="1:1" ht="12.6" x14ac:dyDescent="0.25">
      <c r="A21230"/>
    </row>
    <row r="21231" spans="1:1" ht="12.6" x14ac:dyDescent="0.25">
      <c r="A21231"/>
    </row>
    <row r="21232" spans="1:1" ht="12.6" x14ac:dyDescent="0.25">
      <c r="A21232"/>
    </row>
    <row r="21233" spans="1:1" ht="12.6" x14ac:dyDescent="0.25">
      <c r="A21233"/>
    </row>
    <row r="21234" spans="1:1" ht="12.6" x14ac:dyDescent="0.25">
      <c r="A21234"/>
    </row>
    <row r="21235" spans="1:1" ht="12.6" x14ac:dyDescent="0.25">
      <c r="A21235"/>
    </row>
    <row r="21236" spans="1:1" ht="12.6" x14ac:dyDescent="0.25">
      <c r="A21236"/>
    </row>
    <row r="21237" spans="1:1" ht="12.6" x14ac:dyDescent="0.25">
      <c r="A21237"/>
    </row>
    <row r="21238" spans="1:1" ht="12.6" x14ac:dyDescent="0.25">
      <c r="A21238"/>
    </row>
    <row r="21239" spans="1:1" ht="12.6" x14ac:dyDescent="0.25">
      <c r="A21239"/>
    </row>
    <row r="21240" spans="1:1" ht="12.6" x14ac:dyDescent="0.25">
      <c r="A21240"/>
    </row>
    <row r="21241" spans="1:1" ht="12.6" x14ac:dyDescent="0.25">
      <c r="A21241"/>
    </row>
    <row r="21242" spans="1:1" ht="12.6" x14ac:dyDescent="0.25">
      <c r="A21242"/>
    </row>
    <row r="21243" spans="1:1" ht="12.6" x14ac:dyDescent="0.25">
      <c r="A21243"/>
    </row>
    <row r="21244" spans="1:1" ht="12.6" x14ac:dyDescent="0.25">
      <c r="A21244"/>
    </row>
    <row r="21245" spans="1:1" ht="12.6" x14ac:dyDescent="0.25">
      <c r="A21245"/>
    </row>
    <row r="21246" spans="1:1" ht="12.6" x14ac:dyDescent="0.25">
      <c r="A21246"/>
    </row>
    <row r="21247" spans="1:1" ht="12.6" x14ac:dyDescent="0.25">
      <c r="A21247"/>
    </row>
    <row r="21248" spans="1:1" ht="12.6" x14ac:dyDescent="0.25">
      <c r="A21248"/>
    </row>
    <row r="21249" spans="1:1" ht="12.6" x14ac:dyDescent="0.25">
      <c r="A21249"/>
    </row>
    <row r="21250" spans="1:1" ht="12.6" x14ac:dyDescent="0.25">
      <c r="A21250"/>
    </row>
    <row r="21251" spans="1:1" ht="12.6" x14ac:dyDescent="0.25">
      <c r="A21251"/>
    </row>
    <row r="21252" spans="1:1" ht="12.6" x14ac:dyDescent="0.25">
      <c r="A21252"/>
    </row>
    <row r="21253" spans="1:1" ht="12.6" x14ac:dyDescent="0.25">
      <c r="A21253"/>
    </row>
    <row r="21254" spans="1:1" ht="12.6" x14ac:dyDescent="0.25">
      <c r="A21254"/>
    </row>
    <row r="21255" spans="1:1" ht="12.6" x14ac:dyDescent="0.25">
      <c r="A21255"/>
    </row>
    <row r="21256" spans="1:1" ht="12.6" x14ac:dyDescent="0.25">
      <c r="A21256"/>
    </row>
    <row r="21257" spans="1:1" ht="12.6" x14ac:dyDescent="0.25">
      <c r="A21257"/>
    </row>
    <row r="21258" spans="1:1" ht="12.6" x14ac:dyDescent="0.25">
      <c r="A21258"/>
    </row>
    <row r="21259" spans="1:1" ht="12.6" x14ac:dyDescent="0.25">
      <c r="A21259"/>
    </row>
    <row r="21260" spans="1:1" ht="12.6" x14ac:dyDescent="0.25">
      <c r="A21260"/>
    </row>
    <row r="21261" spans="1:1" ht="12.6" x14ac:dyDescent="0.25">
      <c r="A21261"/>
    </row>
    <row r="21262" spans="1:1" ht="12.6" x14ac:dyDescent="0.25">
      <c r="A21262"/>
    </row>
    <row r="21263" spans="1:1" ht="12.6" x14ac:dyDescent="0.25">
      <c r="A21263"/>
    </row>
    <row r="21264" spans="1:1" ht="12.6" x14ac:dyDescent="0.25">
      <c r="A21264"/>
    </row>
    <row r="21265" spans="1:1" ht="12.6" x14ac:dyDescent="0.25">
      <c r="A21265"/>
    </row>
    <row r="21266" spans="1:1" ht="12.6" x14ac:dyDescent="0.25">
      <c r="A21266"/>
    </row>
    <row r="21267" spans="1:1" ht="12.6" x14ac:dyDescent="0.25">
      <c r="A21267"/>
    </row>
    <row r="21268" spans="1:1" ht="12.6" x14ac:dyDescent="0.25">
      <c r="A21268"/>
    </row>
    <row r="21269" spans="1:1" ht="12.6" x14ac:dyDescent="0.25">
      <c r="A21269"/>
    </row>
    <row r="21270" spans="1:1" ht="12.6" x14ac:dyDescent="0.25">
      <c r="A21270"/>
    </row>
    <row r="21271" spans="1:1" ht="12.6" x14ac:dyDescent="0.25">
      <c r="A21271"/>
    </row>
    <row r="21272" spans="1:1" ht="12.6" x14ac:dyDescent="0.25">
      <c r="A21272"/>
    </row>
    <row r="21273" spans="1:1" ht="12.6" x14ac:dyDescent="0.25">
      <c r="A21273"/>
    </row>
    <row r="21274" spans="1:1" ht="12.6" x14ac:dyDescent="0.25">
      <c r="A21274"/>
    </row>
    <row r="21275" spans="1:1" ht="12.6" x14ac:dyDescent="0.25">
      <c r="A21275"/>
    </row>
    <row r="21276" spans="1:1" ht="12.6" x14ac:dyDescent="0.25">
      <c r="A21276"/>
    </row>
    <row r="21277" spans="1:1" ht="12.6" x14ac:dyDescent="0.25">
      <c r="A21277"/>
    </row>
    <row r="21278" spans="1:1" ht="12.6" x14ac:dyDescent="0.25">
      <c r="A21278"/>
    </row>
    <row r="21279" spans="1:1" ht="12.6" x14ac:dyDescent="0.25">
      <c r="A21279"/>
    </row>
    <row r="21280" spans="1:1" ht="12.6" x14ac:dyDescent="0.25">
      <c r="A21280"/>
    </row>
    <row r="21281" spans="1:1" ht="12.6" x14ac:dyDescent="0.25">
      <c r="A21281"/>
    </row>
    <row r="21282" spans="1:1" ht="12.6" x14ac:dyDescent="0.25">
      <c r="A21282"/>
    </row>
    <row r="21283" spans="1:1" ht="12.6" x14ac:dyDescent="0.25">
      <c r="A21283"/>
    </row>
    <row r="21284" spans="1:1" ht="12.6" x14ac:dyDescent="0.25">
      <c r="A21284"/>
    </row>
    <row r="21285" spans="1:1" ht="12.6" x14ac:dyDescent="0.25">
      <c r="A21285"/>
    </row>
    <row r="21286" spans="1:1" ht="12.6" x14ac:dyDescent="0.25">
      <c r="A21286"/>
    </row>
    <row r="21287" spans="1:1" ht="12.6" x14ac:dyDescent="0.25">
      <c r="A21287"/>
    </row>
    <row r="21288" spans="1:1" ht="12.6" x14ac:dyDescent="0.25">
      <c r="A21288"/>
    </row>
    <row r="21289" spans="1:1" ht="12.6" x14ac:dyDescent="0.25">
      <c r="A21289"/>
    </row>
    <row r="21290" spans="1:1" ht="12.6" x14ac:dyDescent="0.25">
      <c r="A21290"/>
    </row>
    <row r="21291" spans="1:1" ht="12.6" x14ac:dyDescent="0.25">
      <c r="A21291"/>
    </row>
    <row r="21292" spans="1:1" ht="12.6" x14ac:dyDescent="0.25">
      <c r="A21292"/>
    </row>
    <row r="21293" spans="1:1" ht="12.6" x14ac:dyDescent="0.25">
      <c r="A21293"/>
    </row>
    <row r="21294" spans="1:1" ht="12.6" x14ac:dyDescent="0.25">
      <c r="A21294"/>
    </row>
    <row r="21295" spans="1:1" ht="12.6" x14ac:dyDescent="0.25">
      <c r="A21295"/>
    </row>
    <row r="21296" spans="1:1" ht="12.6" x14ac:dyDescent="0.25">
      <c r="A21296"/>
    </row>
    <row r="21297" spans="1:1" ht="12.6" x14ac:dyDescent="0.25">
      <c r="A21297"/>
    </row>
    <row r="21298" spans="1:1" ht="12.6" x14ac:dyDescent="0.25">
      <c r="A21298"/>
    </row>
    <row r="21299" spans="1:1" ht="12.6" x14ac:dyDescent="0.25">
      <c r="A21299"/>
    </row>
    <row r="21300" spans="1:1" ht="12.6" x14ac:dyDescent="0.25">
      <c r="A21300"/>
    </row>
    <row r="21301" spans="1:1" ht="12.6" x14ac:dyDescent="0.25">
      <c r="A21301"/>
    </row>
    <row r="21302" spans="1:1" ht="12.6" x14ac:dyDescent="0.25">
      <c r="A21302"/>
    </row>
    <row r="21303" spans="1:1" ht="12.6" x14ac:dyDescent="0.25">
      <c r="A21303"/>
    </row>
    <row r="21304" spans="1:1" ht="12.6" x14ac:dyDescent="0.25">
      <c r="A21304"/>
    </row>
    <row r="21305" spans="1:1" ht="12.6" x14ac:dyDescent="0.25">
      <c r="A21305"/>
    </row>
    <row r="21306" spans="1:1" ht="12.6" x14ac:dyDescent="0.25">
      <c r="A21306"/>
    </row>
    <row r="21307" spans="1:1" ht="12.6" x14ac:dyDescent="0.25">
      <c r="A21307"/>
    </row>
    <row r="21308" spans="1:1" ht="12.6" x14ac:dyDescent="0.25">
      <c r="A21308"/>
    </row>
    <row r="21309" spans="1:1" ht="12.6" x14ac:dyDescent="0.25">
      <c r="A21309"/>
    </row>
    <row r="21310" spans="1:1" ht="12.6" x14ac:dyDescent="0.25">
      <c r="A21310"/>
    </row>
    <row r="21311" spans="1:1" ht="12.6" x14ac:dyDescent="0.25">
      <c r="A21311"/>
    </row>
    <row r="21312" spans="1:1" ht="12.6" x14ac:dyDescent="0.25">
      <c r="A21312"/>
    </row>
    <row r="21313" spans="1:1" ht="12.6" x14ac:dyDescent="0.25">
      <c r="A21313"/>
    </row>
    <row r="21314" spans="1:1" ht="12.6" x14ac:dyDescent="0.25">
      <c r="A21314"/>
    </row>
    <row r="21315" spans="1:1" ht="12.6" x14ac:dyDescent="0.25">
      <c r="A21315"/>
    </row>
    <row r="21316" spans="1:1" ht="12.6" x14ac:dyDescent="0.25">
      <c r="A21316"/>
    </row>
    <row r="21317" spans="1:1" ht="12.6" x14ac:dyDescent="0.25">
      <c r="A21317"/>
    </row>
    <row r="21318" spans="1:1" ht="12.6" x14ac:dyDescent="0.25">
      <c r="A21318"/>
    </row>
    <row r="21319" spans="1:1" ht="12.6" x14ac:dyDescent="0.25">
      <c r="A21319"/>
    </row>
    <row r="21320" spans="1:1" ht="12.6" x14ac:dyDescent="0.25">
      <c r="A21320"/>
    </row>
    <row r="21321" spans="1:1" ht="12.6" x14ac:dyDescent="0.25">
      <c r="A21321"/>
    </row>
    <row r="21322" spans="1:1" ht="12.6" x14ac:dyDescent="0.25">
      <c r="A21322"/>
    </row>
    <row r="21323" spans="1:1" ht="12.6" x14ac:dyDescent="0.25">
      <c r="A21323"/>
    </row>
    <row r="21324" spans="1:1" ht="12.6" x14ac:dyDescent="0.25">
      <c r="A21324"/>
    </row>
    <row r="21325" spans="1:1" ht="12.6" x14ac:dyDescent="0.25">
      <c r="A21325"/>
    </row>
    <row r="21326" spans="1:1" ht="12.6" x14ac:dyDescent="0.25">
      <c r="A21326"/>
    </row>
    <row r="21327" spans="1:1" ht="12.6" x14ac:dyDescent="0.25">
      <c r="A21327"/>
    </row>
    <row r="21328" spans="1:1" ht="12.6" x14ac:dyDescent="0.25">
      <c r="A21328"/>
    </row>
    <row r="21329" spans="1:1" ht="12.6" x14ac:dyDescent="0.25">
      <c r="A21329"/>
    </row>
    <row r="21330" spans="1:1" ht="12.6" x14ac:dyDescent="0.25">
      <c r="A21330"/>
    </row>
    <row r="21331" spans="1:1" ht="12.6" x14ac:dyDescent="0.25">
      <c r="A21331"/>
    </row>
    <row r="21332" spans="1:1" ht="12.6" x14ac:dyDescent="0.25">
      <c r="A21332"/>
    </row>
    <row r="21333" spans="1:1" ht="12.6" x14ac:dyDescent="0.25">
      <c r="A21333"/>
    </row>
    <row r="21334" spans="1:1" ht="12.6" x14ac:dyDescent="0.25">
      <c r="A21334"/>
    </row>
    <row r="21335" spans="1:1" ht="12.6" x14ac:dyDescent="0.25">
      <c r="A21335"/>
    </row>
    <row r="21336" spans="1:1" ht="12.6" x14ac:dyDescent="0.25">
      <c r="A21336"/>
    </row>
    <row r="21337" spans="1:1" ht="12.6" x14ac:dyDescent="0.25">
      <c r="A21337"/>
    </row>
    <row r="21338" spans="1:1" ht="12.6" x14ac:dyDescent="0.25">
      <c r="A21338"/>
    </row>
    <row r="21339" spans="1:1" ht="12.6" x14ac:dyDescent="0.25">
      <c r="A21339"/>
    </row>
    <row r="21340" spans="1:1" ht="12.6" x14ac:dyDescent="0.25">
      <c r="A21340"/>
    </row>
    <row r="21341" spans="1:1" ht="12.6" x14ac:dyDescent="0.25">
      <c r="A21341"/>
    </row>
    <row r="21342" spans="1:1" ht="12.6" x14ac:dyDescent="0.25">
      <c r="A21342"/>
    </row>
    <row r="21343" spans="1:1" ht="12.6" x14ac:dyDescent="0.25">
      <c r="A21343"/>
    </row>
    <row r="21344" spans="1:1" ht="12.6" x14ac:dyDescent="0.25">
      <c r="A21344"/>
    </row>
    <row r="21345" spans="1:1" ht="12.6" x14ac:dyDescent="0.25">
      <c r="A21345"/>
    </row>
    <row r="21346" spans="1:1" ht="12.6" x14ac:dyDescent="0.25">
      <c r="A21346"/>
    </row>
    <row r="21347" spans="1:1" ht="12.6" x14ac:dyDescent="0.25">
      <c r="A21347"/>
    </row>
    <row r="21348" spans="1:1" ht="12.6" x14ac:dyDescent="0.25">
      <c r="A21348"/>
    </row>
    <row r="21349" spans="1:1" ht="12.6" x14ac:dyDescent="0.25">
      <c r="A21349"/>
    </row>
    <row r="21350" spans="1:1" ht="12.6" x14ac:dyDescent="0.25">
      <c r="A21350"/>
    </row>
    <row r="21351" spans="1:1" ht="12.6" x14ac:dyDescent="0.25">
      <c r="A21351"/>
    </row>
    <row r="21352" spans="1:1" ht="12.6" x14ac:dyDescent="0.25">
      <c r="A21352"/>
    </row>
    <row r="21353" spans="1:1" ht="12.6" x14ac:dyDescent="0.25">
      <c r="A21353"/>
    </row>
    <row r="21354" spans="1:1" ht="12.6" x14ac:dyDescent="0.25">
      <c r="A21354"/>
    </row>
    <row r="21355" spans="1:1" ht="12.6" x14ac:dyDescent="0.25">
      <c r="A21355"/>
    </row>
    <row r="21356" spans="1:1" ht="12.6" x14ac:dyDescent="0.25">
      <c r="A21356"/>
    </row>
    <row r="21357" spans="1:1" ht="12.6" x14ac:dyDescent="0.25">
      <c r="A21357"/>
    </row>
    <row r="21358" spans="1:1" ht="12.6" x14ac:dyDescent="0.25">
      <c r="A21358"/>
    </row>
    <row r="21359" spans="1:1" ht="12.6" x14ac:dyDescent="0.25">
      <c r="A21359"/>
    </row>
    <row r="21360" spans="1:1" ht="12.6" x14ac:dyDescent="0.25">
      <c r="A21360"/>
    </row>
    <row r="21361" spans="1:1" ht="12.6" x14ac:dyDescent="0.25">
      <c r="A21361"/>
    </row>
    <row r="21362" spans="1:1" ht="12.6" x14ac:dyDescent="0.25">
      <c r="A21362"/>
    </row>
    <row r="21363" spans="1:1" ht="12.6" x14ac:dyDescent="0.25">
      <c r="A21363"/>
    </row>
    <row r="21364" spans="1:1" ht="12.6" x14ac:dyDescent="0.25">
      <c r="A21364"/>
    </row>
    <row r="21365" spans="1:1" ht="12.6" x14ac:dyDescent="0.25">
      <c r="A21365"/>
    </row>
    <row r="21366" spans="1:1" ht="12.6" x14ac:dyDescent="0.25">
      <c r="A21366"/>
    </row>
    <row r="21367" spans="1:1" ht="12.6" x14ac:dyDescent="0.25">
      <c r="A21367"/>
    </row>
    <row r="21368" spans="1:1" ht="12.6" x14ac:dyDescent="0.25">
      <c r="A21368"/>
    </row>
    <row r="21369" spans="1:1" ht="12.6" x14ac:dyDescent="0.25">
      <c r="A21369"/>
    </row>
    <row r="21370" spans="1:1" ht="12.6" x14ac:dyDescent="0.25">
      <c r="A21370"/>
    </row>
    <row r="21371" spans="1:1" ht="12.6" x14ac:dyDescent="0.25">
      <c r="A21371"/>
    </row>
    <row r="21372" spans="1:1" ht="12.6" x14ac:dyDescent="0.25">
      <c r="A21372"/>
    </row>
    <row r="21373" spans="1:1" ht="12.6" x14ac:dyDescent="0.25">
      <c r="A21373"/>
    </row>
    <row r="21374" spans="1:1" ht="12.6" x14ac:dyDescent="0.25">
      <c r="A21374"/>
    </row>
    <row r="21375" spans="1:1" ht="12.6" x14ac:dyDescent="0.25">
      <c r="A21375"/>
    </row>
    <row r="21376" spans="1:1" ht="12.6" x14ac:dyDescent="0.25">
      <c r="A21376"/>
    </row>
    <row r="21377" spans="1:1" ht="12.6" x14ac:dyDescent="0.25">
      <c r="A21377"/>
    </row>
    <row r="21378" spans="1:1" ht="12.6" x14ac:dyDescent="0.25">
      <c r="A21378"/>
    </row>
    <row r="21379" spans="1:1" ht="12.6" x14ac:dyDescent="0.25">
      <c r="A21379"/>
    </row>
    <row r="21380" spans="1:1" ht="12.6" x14ac:dyDescent="0.25">
      <c r="A21380"/>
    </row>
    <row r="21381" spans="1:1" ht="12.6" x14ac:dyDescent="0.25">
      <c r="A21381"/>
    </row>
    <row r="21382" spans="1:1" ht="12.6" x14ac:dyDescent="0.25">
      <c r="A21382"/>
    </row>
    <row r="21383" spans="1:1" ht="12.6" x14ac:dyDescent="0.25">
      <c r="A21383"/>
    </row>
    <row r="21384" spans="1:1" ht="12.6" x14ac:dyDescent="0.25">
      <c r="A21384"/>
    </row>
    <row r="21385" spans="1:1" ht="12.6" x14ac:dyDescent="0.25">
      <c r="A21385"/>
    </row>
    <row r="21386" spans="1:1" ht="12.6" x14ac:dyDescent="0.25">
      <c r="A21386"/>
    </row>
    <row r="21387" spans="1:1" ht="12.6" x14ac:dyDescent="0.25">
      <c r="A21387"/>
    </row>
    <row r="21388" spans="1:1" ht="12.6" x14ac:dyDescent="0.25">
      <c r="A21388"/>
    </row>
    <row r="21389" spans="1:1" ht="12.6" x14ac:dyDescent="0.25">
      <c r="A21389"/>
    </row>
    <row r="21390" spans="1:1" ht="12.6" x14ac:dyDescent="0.25">
      <c r="A21390"/>
    </row>
    <row r="21391" spans="1:1" ht="12.6" x14ac:dyDescent="0.25">
      <c r="A21391"/>
    </row>
    <row r="21392" spans="1:1" ht="12.6" x14ac:dyDescent="0.25">
      <c r="A21392"/>
    </row>
    <row r="21393" spans="1:1" ht="12.6" x14ac:dyDescent="0.25">
      <c r="A21393"/>
    </row>
    <row r="21394" spans="1:1" ht="12.6" x14ac:dyDescent="0.25">
      <c r="A21394"/>
    </row>
    <row r="21395" spans="1:1" ht="12.6" x14ac:dyDescent="0.25">
      <c r="A21395"/>
    </row>
    <row r="21396" spans="1:1" ht="12.6" x14ac:dyDescent="0.25">
      <c r="A21396"/>
    </row>
    <row r="21397" spans="1:1" ht="12.6" x14ac:dyDescent="0.25">
      <c r="A21397"/>
    </row>
    <row r="21398" spans="1:1" ht="12.6" x14ac:dyDescent="0.25">
      <c r="A21398"/>
    </row>
    <row r="21399" spans="1:1" ht="12.6" x14ac:dyDescent="0.25">
      <c r="A21399"/>
    </row>
    <row r="21400" spans="1:1" ht="12.6" x14ac:dyDescent="0.25">
      <c r="A21400"/>
    </row>
    <row r="21401" spans="1:1" ht="12.6" x14ac:dyDescent="0.25">
      <c r="A21401"/>
    </row>
    <row r="21402" spans="1:1" ht="12.6" x14ac:dyDescent="0.25">
      <c r="A21402"/>
    </row>
    <row r="21403" spans="1:1" ht="12.6" x14ac:dyDescent="0.25">
      <c r="A21403"/>
    </row>
    <row r="21404" spans="1:1" ht="12.6" x14ac:dyDescent="0.25">
      <c r="A21404"/>
    </row>
    <row r="21405" spans="1:1" ht="12.6" x14ac:dyDescent="0.25">
      <c r="A21405"/>
    </row>
    <row r="21406" spans="1:1" ht="12.6" x14ac:dyDescent="0.25">
      <c r="A21406"/>
    </row>
    <row r="21407" spans="1:1" ht="12.6" x14ac:dyDescent="0.25">
      <c r="A21407"/>
    </row>
    <row r="21408" spans="1:1" ht="12.6" x14ac:dyDescent="0.25">
      <c r="A21408"/>
    </row>
    <row r="21409" spans="1:1" ht="12.6" x14ac:dyDescent="0.25">
      <c r="A21409"/>
    </row>
    <row r="21410" spans="1:1" ht="12.6" x14ac:dyDescent="0.25">
      <c r="A21410"/>
    </row>
    <row r="21411" spans="1:1" ht="12.6" x14ac:dyDescent="0.25">
      <c r="A21411"/>
    </row>
    <row r="21412" spans="1:1" ht="12.6" x14ac:dyDescent="0.25">
      <c r="A21412"/>
    </row>
    <row r="21413" spans="1:1" ht="12.6" x14ac:dyDescent="0.25">
      <c r="A21413"/>
    </row>
    <row r="21414" spans="1:1" ht="12.6" x14ac:dyDescent="0.25">
      <c r="A21414"/>
    </row>
    <row r="21415" spans="1:1" ht="12.6" x14ac:dyDescent="0.25">
      <c r="A21415"/>
    </row>
    <row r="21416" spans="1:1" ht="12.6" x14ac:dyDescent="0.25">
      <c r="A21416"/>
    </row>
    <row r="21417" spans="1:1" ht="12.6" x14ac:dyDescent="0.25">
      <c r="A21417"/>
    </row>
    <row r="21418" spans="1:1" ht="12.6" x14ac:dyDescent="0.25">
      <c r="A21418"/>
    </row>
    <row r="21419" spans="1:1" ht="12.6" x14ac:dyDescent="0.25">
      <c r="A21419"/>
    </row>
    <row r="21420" spans="1:1" ht="12.6" x14ac:dyDescent="0.25">
      <c r="A21420"/>
    </row>
    <row r="21421" spans="1:1" ht="12.6" x14ac:dyDescent="0.25">
      <c r="A21421"/>
    </row>
    <row r="21422" spans="1:1" ht="12.6" x14ac:dyDescent="0.25">
      <c r="A21422"/>
    </row>
    <row r="21423" spans="1:1" ht="12.6" x14ac:dyDescent="0.25">
      <c r="A21423"/>
    </row>
    <row r="21424" spans="1:1" ht="12.6" x14ac:dyDescent="0.25">
      <c r="A21424"/>
    </row>
    <row r="21425" spans="1:1" ht="12.6" x14ac:dyDescent="0.25">
      <c r="A21425"/>
    </row>
    <row r="21426" spans="1:1" ht="12.6" x14ac:dyDescent="0.25">
      <c r="A21426"/>
    </row>
    <row r="21427" spans="1:1" ht="12.6" x14ac:dyDescent="0.25">
      <c r="A21427"/>
    </row>
    <row r="21428" spans="1:1" ht="12.6" x14ac:dyDescent="0.25">
      <c r="A21428"/>
    </row>
    <row r="21429" spans="1:1" ht="12.6" x14ac:dyDescent="0.25">
      <c r="A21429"/>
    </row>
    <row r="21430" spans="1:1" ht="12.6" x14ac:dyDescent="0.25">
      <c r="A21430"/>
    </row>
    <row r="21431" spans="1:1" ht="12.6" x14ac:dyDescent="0.25">
      <c r="A21431"/>
    </row>
    <row r="21432" spans="1:1" ht="12.6" x14ac:dyDescent="0.25">
      <c r="A21432"/>
    </row>
    <row r="21433" spans="1:1" ht="12.6" x14ac:dyDescent="0.25">
      <c r="A21433"/>
    </row>
    <row r="21434" spans="1:1" ht="12.6" x14ac:dyDescent="0.25">
      <c r="A21434"/>
    </row>
    <row r="21435" spans="1:1" ht="12.6" x14ac:dyDescent="0.25">
      <c r="A21435"/>
    </row>
    <row r="21436" spans="1:1" ht="12.6" x14ac:dyDescent="0.25">
      <c r="A21436"/>
    </row>
    <row r="21437" spans="1:1" ht="12.6" x14ac:dyDescent="0.25">
      <c r="A21437"/>
    </row>
    <row r="21438" spans="1:1" ht="12.6" x14ac:dyDescent="0.25">
      <c r="A21438"/>
    </row>
    <row r="21439" spans="1:1" ht="12.6" x14ac:dyDescent="0.25">
      <c r="A21439"/>
    </row>
    <row r="21440" spans="1:1" ht="12.6" x14ac:dyDescent="0.25">
      <c r="A21440"/>
    </row>
    <row r="21441" spans="1:1" ht="12.6" x14ac:dyDescent="0.25">
      <c r="A21441"/>
    </row>
    <row r="21442" spans="1:1" ht="12.6" x14ac:dyDescent="0.25">
      <c r="A21442"/>
    </row>
    <row r="21443" spans="1:1" ht="12.6" x14ac:dyDescent="0.25">
      <c r="A21443"/>
    </row>
    <row r="21444" spans="1:1" ht="12.6" x14ac:dyDescent="0.25">
      <c r="A21444"/>
    </row>
    <row r="21445" spans="1:1" ht="12.6" x14ac:dyDescent="0.25">
      <c r="A21445"/>
    </row>
    <row r="21446" spans="1:1" ht="12.6" x14ac:dyDescent="0.25">
      <c r="A21446"/>
    </row>
    <row r="21447" spans="1:1" ht="12.6" x14ac:dyDescent="0.25">
      <c r="A21447"/>
    </row>
    <row r="21448" spans="1:1" ht="12.6" x14ac:dyDescent="0.25">
      <c r="A21448"/>
    </row>
    <row r="21449" spans="1:1" ht="12.6" x14ac:dyDescent="0.25">
      <c r="A21449"/>
    </row>
    <row r="21450" spans="1:1" ht="12.6" x14ac:dyDescent="0.25">
      <c r="A21450"/>
    </row>
    <row r="21451" spans="1:1" ht="12.6" x14ac:dyDescent="0.25">
      <c r="A21451"/>
    </row>
    <row r="21452" spans="1:1" ht="12.6" x14ac:dyDescent="0.25">
      <c r="A21452"/>
    </row>
    <row r="21453" spans="1:1" ht="12.6" x14ac:dyDescent="0.25">
      <c r="A21453"/>
    </row>
    <row r="21454" spans="1:1" ht="12.6" x14ac:dyDescent="0.25">
      <c r="A21454"/>
    </row>
    <row r="21455" spans="1:1" ht="12.6" x14ac:dyDescent="0.25">
      <c r="A21455"/>
    </row>
    <row r="21456" spans="1:1" ht="12.6" x14ac:dyDescent="0.25">
      <c r="A21456"/>
    </row>
    <row r="21457" spans="1:1" ht="12.6" x14ac:dyDescent="0.25">
      <c r="A21457"/>
    </row>
    <row r="21458" spans="1:1" ht="12.6" x14ac:dyDescent="0.25">
      <c r="A21458"/>
    </row>
    <row r="21459" spans="1:1" ht="12.6" x14ac:dyDescent="0.25">
      <c r="A21459"/>
    </row>
    <row r="21460" spans="1:1" ht="12.6" x14ac:dyDescent="0.25">
      <c r="A21460"/>
    </row>
    <row r="21461" spans="1:1" ht="12.6" x14ac:dyDescent="0.25">
      <c r="A21461"/>
    </row>
    <row r="21462" spans="1:1" ht="12.6" x14ac:dyDescent="0.25">
      <c r="A21462"/>
    </row>
    <row r="21463" spans="1:1" ht="12.6" x14ac:dyDescent="0.25">
      <c r="A21463"/>
    </row>
    <row r="21464" spans="1:1" ht="12.6" x14ac:dyDescent="0.25">
      <c r="A21464"/>
    </row>
    <row r="21465" spans="1:1" ht="12.6" x14ac:dyDescent="0.25">
      <c r="A21465"/>
    </row>
    <row r="21466" spans="1:1" ht="12.6" x14ac:dyDescent="0.25">
      <c r="A21466"/>
    </row>
    <row r="21467" spans="1:1" ht="12.6" x14ac:dyDescent="0.25">
      <c r="A21467"/>
    </row>
    <row r="21468" spans="1:1" ht="12.6" x14ac:dyDescent="0.25">
      <c r="A21468"/>
    </row>
    <row r="21469" spans="1:1" ht="12.6" x14ac:dyDescent="0.25">
      <c r="A21469"/>
    </row>
    <row r="21470" spans="1:1" ht="12.6" x14ac:dyDescent="0.25">
      <c r="A21470"/>
    </row>
    <row r="21471" spans="1:1" ht="12.6" x14ac:dyDescent="0.25">
      <c r="A21471"/>
    </row>
    <row r="21472" spans="1:1" ht="12.6" x14ac:dyDescent="0.25">
      <c r="A21472"/>
    </row>
    <row r="21473" spans="1:1" ht="12.6" x14ac:dyDescent="0.25">
      <c r="A21473"/>
    </row>
    <row r="21474" spans="1:1" ht="12.6" x14ac:dyDescent="0.25">
      <c r="A21474"/>
    </row>
    <row r="21475" spans="1:1" ht="12.6" x14ac:dyDescent="0.25">
      <c r="A21475"/>
    </row>
    <row r="21476" spans="1:1" ht="12.6" x14ac:dyDescent="0.25">
      <c r="A21476"/>
    </row>
    <row r="21477" spans="1:1" ht="12.6" x14ac:dyDescent="0.25">
      <c r="A21477"/>
    </row>
    <row r="21478" spans="1:1" ht="12.6" x14ac:dyDescent="0.25">
      <c r="A21478"/>
    </row>
    <row r="21479" spans="1:1" ht="12.6" x14ac:dyDescent="0.25">
      <c r="A21479"/>
    </row>
    <row r="21480" spans="1:1" ht="12.6" x14ac:dyDescent="0.25">
      <c r="A21480"/>
    </row>
    <row r="21481" spans="1:1" ht="12.6" x14ac:dyDescent="0.25">
      <c r="A21481"/>
    </row>
    <row r="21482" spans="1:1" ht="12.6" x14ac:dyDescent="0.25">
      <c r="A21482"/>
    </row>
    <row r="21483" spans="1:1" ht="12.6" x14ac:dyDescent="0.25">
      <c r="A21483"/>
    </row>
    <row r="21484" spans="1:1" ht="12.6" x14ac:dyDescent="0.25">
      <c r="A21484"/>
    </row>
    <row r="21485" spans="1:1" ht="12.6" x14ac:dyDescent="0.25">
      <c r="A21485"/>
    </row>
    <row r="21486" spans="1:1" ht="12.6" x14ac:dyDescent="0.25">
      <c r="A21486"/>
    </row>
    <row r="21487" spans="1:1" ht="12.6" x14ac:dyDescent="0.25">
      <c r="A21487"/>
    </row>
    <row r="21488" spans="1:1" ht="12.6" x14ac:dyDescent="0.25">
      <c r="A21488"/>
    </row>
    <row r="21489" spans="1:1" ht="12.6" x14ac:dyDescent="0.25">
      <c r="A21489"/>
    </row>
    <row r="21490" spans="1:1" ht="12.6" x14ac:dyDescent="0.25">
      <c r="A21490"/>
    </row>
    <row r="21491" spans="1:1" ht="12.6" x14ac:dyDescent="0.25">
      <c r="A21491"/>
    </row>
    <row r="21492" spans="1:1" ht="12.6" x14ac:dyDescent="0.25">
      <c r="A21492"/>
    </row>
    <row r="21493" spans="1:1" ht="12.6" x14ac:dyDescent="0.25">
      <c r="A21493"/>
    </row>
    <row r="21494" spans="1:1" ht="12.6" x14ac:dyDescent="0.25">
      <c r="A21494"/>
    </row>
    <row r="21495" spans="1:1" ht="12.6" x14ac:dyDescent="0.25">
      <c r="A21495"/>
    </row>
    <row r="21496" spans="1:1" ht="12.6" x14ac:dyDescent="0.25">
      <c r="A21496"/>
    </row>
    <row r="21497" spans="1:1" ht="12.6" x14ac:dyDescent="0.25">
      <c r="A21497"/>
    </row>
    <row r="21498" spans="1:1" ht="12.6" x14ac:dyDescent="0.25">
      <c r="A21498"/>
    </row>
    <row r="21499" spans="1:1" ht="12.6" x14ac:dyDescent="0.25">
      <c r="A21499"/>
    </row>
    <row r="21500" spans="1:1" ht="12.6" x14ac:dyDescent="0.25">
      <c r="A21500"/>
    </row>
    <row r="21501" spans="1:1" ht="12.6" x14ac:dyDescent="0.25">
      <c r="A21501"/>
    </row>
    <row r="21502" spans="1:1" ht="12.6" x14ac:dyDescent="0.25">
      <c r="A21502"/>
    </row>
    <row r="21503" spans="1:1" ht="12.6" x14ac:dyDescent="0.25">
      <c r="A21503"/>
    </row>
    <row r="21504" spans="1:1" ht="12.6" x14ac:dyDescent="0.25">
      <c r="A21504"/>
    </row>
    <row r="21505" spans="1:1" ht="12.6" x14ac:dyDescent="0.25">
      <c r="A21505"/>
    </row>
    <row r="21506" spans="1:1" ht="12.6" x14ac:dyDescent="0.25">
      <c r="A21506"/>
    </row>
    <row r="21507" spans="1:1" ht="12.6" x14ac:dyDescent="0.25">
      <c r="A21507"/>
    </row>
    <row r="21508" spans="1:1" ht="12.6" x14ac:dyDescent="0.25">
      <c r="A21508"/>
    </row>
    <row r="21509" spans="1:1" ht="12.6" x14ac:dyDescent="0.25">
      <c r="A21509"/>
    </row>
    <row r="21510" spans="1:1" ht="12.6" x14ac:dyDescent="0.25">
      <c r="A21510"/>
    </row>
    <row r="21511" spans="1:1" ht="12.6" x14ac:dyDescent="0.25">
      <c r="A21511"/>
    </row>
    <row r="21512" spans="1:1" ht="12.6" x14ac:dyDescent="0.25">
      <c r="A21512"/>
    </row>
    <row r="21513" spans="1:1" ht="12.6" x14ac:dyDescent="0.25">
      <c r="A21513"/>
    </row>
    <row r="21514" spans="1:1" ht="12.6" x14ac:dyDescent="0.25">
      <c r="A21514"/>
    </row>
    <row r="21515" spans="1:1" ht="12.6" x14ac:dyDescent="0.25">
      <c r="A21515"/>
    </row>
    <row r="21516" spans="1:1" ht="12.6" x14ac:dyDescent="0.25">
      <c r="A21516"/>
    </row>
    <row r="21517" spans="1:1" ht="12.6" x14ac:dyDescent="0.25">
      <c r="A21517"/>
    </row>
    <row r="21518" spans="1:1" ht="12.6" x14ac:dyDescent="0.25">
      <c r="A21518"/>
    </row>
    <row r="21519" spans="1:1" ht="12.6" x14ac:dyDescent="0.25">
      <c r="A21519"/>
    </row>
    <row r="21520" spans="1:1" ht="12.6" x14ac:dyDescent="0.25">
      <c r="A21520"/>
    </row>
    <row r="21521" spans="1:1" ht="12.6" x14ac:dyDescent="0.25">
      <c r="A21521"/>
    </row>
    <row r="21522" spans="1:1" ht="12.6" x14ac:dyDescent="0.25">
      <c r="A21522"/>
    </row>
    <row r="21523" spans="1:1" ht="12.6" x14ac:dyDescent="0.25">
      <c r="A21523"/>
    </row>
    <row r="21524" spans="1:1" ht="12.6" x14ac:dyDescent="0.25">
      <c r="A21524"/>
    </row>
    <row r="21525" spans="1:1" ht="12.6" x14ac:dyDescent="0.25">
      <c r="A21525"/>
    </row>
    <row r="21526" spans="1:1" ht="12.6" x14ac:dyDescent="0.25">
      <c r="A21526"/>
    </row>
    <row r="21527" spans="1:1" ht="12.6" x14ac:dyDescent="0.25">
      <c r="A21527"/>
    </row>
    <row r="21528" spans="1:1" ht="12.6" x14ac:dyDescent="0.25">
      <c r="A21528"/>
    </row>
    <row r="21529" spans="1:1" ht="12.6" x14ac:dyDescent="0.25">
      <c r="A21529"/>
    </row>
    <row r="21530" spans="1:1" ht="12.6" x14ac:dyDescent="0.25">
      <c r="A21530"/>
    </row>
    <row r="21531" spans="1:1" ht="12.6" x14ac:dyDescent="0.25">
      <c r="A21531"/>
    </row>
    <row r="21532" spans="1:1" ht="12.6" x14ac:dyDescent="0.25">
      <c r="A21532"/>
    </row>
    <row r="21533" spans="1:1" ht="12.6" x14ac:dyDescent="0.25">
      <c r="A21533"/>
    </row>
    <row r="21534" spans="1:1" ht="12.6" x14ac:dyDescent="0.25">
      <c r="A21534"/>
    </row>
    <row r="21535" spans="1:1" ht="12.6" x14ac:dyDescent="0.25">
      <c r="A21535"/>
    </row>
    <row r="21536" spans="1:1" ht="12.6" x14ac:dyDescent="0.25">
      <c r="A21536"/>
    </row>
    <row r="21537" spans="1:1" ht="12.6" x14ac:dyDescent="0.25">
      <c r="A21537"/>
    </row>
    <row r="21538" spans="1:1" ht="12.6" x14ac:dyDescent="0.25">
      <c r="A21538"/>
    </row>
    <row r="21539" spans="1:1" ht="12.6" x14ac:dyDescent="0.25">
      <c r="A21539"/>
    </row>
    <row r="21540" spans="1:1" ht="12.6" x14ac:dyDescent="0.25">
      <c r="A21540"/>
    </row>
    <row r="21541" spans="1:1" ht="12.6" x14ac:dyDescent="0.25">
      <c r="A21541"/>
    </row>
    <row r="21542" spans="1:1" ht="12.6" x14ac:dyDescent="0.25">
      <c r="A21542"/>
    </row>
    <row r="21543" spans="1:1" ht="12.6" x14ac:dyDescent="0.25">
      <c r="A21543"/>
    </row>
    <row r="21544" spans="1:1" ht="12.6" x14ac:dyDescent="0.25">
      <c r="A21544"/>
    </row>
    <row r="21545" spans="1:1" ht="12.6" x14ac:dyDescent="0.25">
      <c r="A21545"/>
    </row>
    <row r="21546" spans="1:1" ht="12.6" x14ac:dyDescent="0.25">
      <c r="A21546"/>
    </row>
    <row r="21547" spans="1:1" ht="12.6" x14ac:dyDescent="0.25">
      <c r="A21547"/>
    </row>
    <row r="21548" spans="1:1" ht="12.6" x14ac:dyDescent="0.25">
      <c r="A21548"/>
    </row>
    <row r="21549" spans="1:1" ht="12.6" x14ac:dyDescent="0.25">
      <c r="A21549"/>
    </row>
    <row r="21550" spans="1:1" ht="12.6" x14ac:dyDescent="0.25">
      <c r="A21550"/>
    </row>
    <row r="21551" spans="1:1" ht="12.6" x14ac:dyDescent="0.25">
      <c r="A21551"/>
    </row>
    <row r="21552" spans="1:1" ht="12.6" x14ac:dyDescent="0.25">
      <c r="A21552"/>
    </row>
    <row r="21553" spans="1:1" ht="12.6" x14ac:dyDescent="0.25">
      <c r="A21553"/>
    </row>
    <row r="21554" spans="1:1" ht="12.6" x14ac:dyDescent="0.25">
      <c r="A21554"/>
    </row>
    <row r="21555" spans="1:1" ht="12.6" x14ac:dyDescent="0.25">
      <c r="A21555"/>
    </row>
    <row r="21556" spans="1:1" ht="12.6" x14ac:dyDescent="0.25">
      <c r="A21556"/>
    </row>
    <row r="21557" spans="1:1" ht="12.6" x14ac:dyDescent="0.25">
      <c r="A21557"/>
    </row>
    <row r="21558" spans="1:1" ht="12.6" x14ac:dyDescent="0.25">
      <c r="A21558"/>
    </row>
    <row r="21559" spans="1:1" ht="12.6" x14ac:dyDescent="0.25">
      <c r="A21559"/>
    </row>
    <row r="21560" spans="1:1" ht="12.6" x14ac:dyDescent="0.25">
      <c r="A21560"/>
    </row>
    <row r="21561" spans="1:1" ht="12.6" x14ac:dyDescent="0.25">
      <c r="A21561"/>
    </row>
    <row r="21562" spans="1:1" ht="12.6" x14ac:dyDescent="0.25">
      <c r="A21562"/>
    </row>
    <row r="21563" spans="1:1" ht="12.6" x14ac:dyDescent="0.25">
      <c r="A21563"/>
    </row>
    <row r="21564" spans="1:1" ht="12.6" x14ac:dyDescent="0.25">
      <c r="A21564"/>
    </row>
    <row r="21565" spans="1:1" ht="12.6" x14ac:dyDescent="0.25">
      <c r="A21565"/>
    </row>
    <row r="21566" spans="1:1" ht="12.6" x14ac:dyDescent="0.25">
      <c r="A21566"/>
    </row>
    <row r="21567" spans="1:1" ht="12.6" x14ac:dyDescent="0.25">
      <c r="A21567"/>
    </row>
    <row r="21568" spans="1:1" ht="12.6" x14ac:dyDescent="0.25">
      <c r="A21568"/>
    </row>
    <row r="21569" spans="1:1" ht="12.6" x14ac:dyDescent="0.25">
      <c r="A21569"/>
    </row>
    <row r="21570" spans="1:1" ht="12.6" x14ac:dyDescent="0.25">
      <c r="A21570"/>
    </row>
    <row r="21571" spans="1:1" ht="12.6" x14ac:dyDescent="0.25">
      <c r="A21571"/>
    </row>
    <row r="21572" spans="1:1" ht="12.6" x14ac:dyDescent="0.25">
      <c r="A21572"/>
    </row>
    <row r="21573" spans="1:1" ht="12.6" x14ac:dyDescent="0.25">
      <c r="A21573"/>
    </row>
    <row r="21574" spans="1:1" ht="12.6" x14ac:dyDescent="0.25">
      <c r="A21574"/>
    </row>
    <row r="21575" spans="1:1" ht="12.6" x14ac:dyDescent="0.25">
      <c r="A21575"/>
    </row>
    <row r="21576" spans="1:1" ht="12.6" x14ac:dyDescent="0.25">
      <c r="A21576"/>
    </row>
    <row r="21577" spans="1:1" ht="12.6" x14ac:dyDescent="0.25">
      <c r="A21577"/>
    </row>
    <row r="21578" spans="1:1" ht="12.6" x14ac:dyDescent="0.25">
      <c r="A21578"/>
    </row>
    <row r="21579" spans="1:1" ht="12.6" x14ac:dyDescent="0.25">
      <c r="A21579"/>
    </row>
    <row r="21580" spans="1:1" ht="12.6" x14ac:dyDescent="0.25">
      <c r="A21580"/>
    </row>
    <row r="21581" spans="1:1" ht="12.6" x14ac:dyDescent="0.25">
      <c r="A21581"/>
    </row>
    <row r="21582" spans="1:1" ht="12.6" x14ac:dyDescent="0.25">
      <c r="A21582"/>
    </row>
    <row r="21583" spans="1:1" ht="12.6" x14ac:dyDescent="0.25">
      <c r="A21583"/>
    </row>
    <row r="21584" spans="1:1" ht="12.6" x14ac:dyDescent="0.25">
      <c r="A21584"/>
    </row>
    <row r="21585" spans="1:1" ht="12.6" x14ac:dyDescent="0.25">
      <c r="A21585"/>
    </row>
    <row r="21586" spans="1:1" ht="12.6" x14ac:dyDescent="0.25">
      <c r="A21586"/>
    </row>
    <row r="21587" spans="1:1" ht="12.6" x14ac:dyDescent="0.25">
      <c r="A21587"/>
    </row>
    <row r="21588" spans="1:1" ht="12.6" x14ac:dyDescent="0.25">
      <c r="A21588"/>
    </row>
    <row r="21589" spans="1:1" ht="12.6" x14ac:dyDescent="0.25">
      <c r="A21589"/>
    </row>
    <row r="21590" spans="1:1" ht="12.6" x14ac:dyDescent="0.25">
      <c r="A21590"/>
    </row>
    <row r="21591" spans="1:1" ht="12.6" x14ac:dyDescent="0.25">
      <c r="A21591"/>
    </row>
    <row r="21592" spans="1:1" ht="12.6" x14ac:dyDescent="0.25">
      <c r="A21592"/>
    </row>
    <row r="21593" spans="1:1" ht="12.6" x14ac:dyDescent="0.25">
      <c r="A21593"/>
    </row>
    <row r="21594" spans="1:1" ht="12.6" x14ac:dyDescent="0.25">
      <c r="A21594"/>
    </row>
    <row r="21595" spans="1:1" ht="12.6" x14ac:dyDescent="0.25">
      <c r="A21595"/>
    </row>
    <row r="21596" spans="1:1" ht="12.6" x14ac:dyDescent="0.25">
      <c r="A21596"/>
    </row>
    <row r="21597" spans="1:1" ht="12.6" x14ac:dyDescent="0.25">
      <c r="A21597"/>
    </row>
    <row r="21598" spans="1:1" ht="12.6" x14ac:dyDescent="0.25">
      <c r="A21598"/>
    </row>
    <row r="21599" spans="1:1" ht="12.6" x14ac:dyDescent="0.25">
      <c r="A21599"/>
    </row>
    <row r="21600" spans="1:1" ht="12.6" x14ac:dyDescent="0.25">
      <c r="A21600"/>
    </row>
    <row r="21601" spans="1:1" ht="12.6" x14ac:dyDescent="0.25">
      <c r="A21601"/>
    </row>
    <row r="21602" spans="1:1" ht="12.6" x14ac:dyDescent="0.25">
      <c r="A21602"/>
    </row>
    <row r="21603" spans="1:1" ht="12.6" x14ac:dyDescent="0.25">
      <c r="A21603"/>
    </row>
    <row r="21604" spans="1:1" ht="12.6" x14ac:dyDescent="0.25">
      <c r="A21604"/>
    </row>
    <row r="21605" spans="1:1" ht="12.6" x14ac:dyDescent="0.25">
      <c r="A21605"/>
    </row>
    <row r="21606" spans="1:1" ht="12.6" x14ac:dyDescent="0.25">
      <c r="A21606"/>
    </row>
    <row r="21607" spans="1:1" ht="12.6" x14ac:dyDescent="0.25">
      <c r="A21607"/>
    </row>
    <row r="21608" spans="1:1" ht="12.6" x14ac:dyDescent="0.25">
      <c r="A21608"/>
    </row>
    <row r="21609" spans="1:1" ht="12.6" x14ac:dyDescent="0.25">
      <c r="A21609"/>
    </row>
    <row r="21610" spans="1:1" ht="12.6" x14ac:dyDescent="0.25">
      <c r="A21610"/>
    </row>
    <row r="21611" spans="1:1" ht="12.6" x14ac:dyDescent="0.25">
      <c r="A21611"/>
    </row>
    <row r="21612" spans="1:1" ht="12.6" x14ac:dyDescent="0.25">
      <c r="A21612"/>
    </row>
    <row r="21613" spans="1:1" ht="12.6" x14ac:dyDescent="0.25">
      <c r="A21613"/>
    </row>
    <row r="21614" spans="1:1" ht="12.6" x14ac:dyDescent="0.25">
      <c r="A21614"/>
    </row>
    <row r="21615" spans="1:1" ht="12.6" x14ac:dyDescent="0.25">
      <c r="A21615"/>
    </row>
    <row r="21616" spans="1:1" ht="12.6" x14ac:dyDescent="0.25">
      <c r="A21616"/>
    </row>
    <row r="21617" spans="1:1" ht="12.6" x14ac:dyDescent="0.25">
      <c r="A21617"/>
    </row>
    <row r="21618" spans="1:1" ht="12.6" x14ac:dyDescent="0.25">
      <c r="A21618"/>
    </row>
    <row r="21619" spans="1:1" ht="12.6" x14ac:dyDescent="0.25">
      <c r="A21619"/>
    </row>
    <row r="21620" spans="1:1" ht="12.6" x14ac:dyDescent="0.25">
      <c r="A21620"/>
    </row>
    <row r="21621" spans="1:1" ht="12.6" x14ac:dyDescent="0.25">
      <c r="A21621"/>
    </row>
    <row r="21622" spans="1:1" ht="12.6" x14ac:dyDescent="0.25">
      <c r="A21622"/>
    </row>
    <row r="21623" spans="1:1" ht="12.6" x14ac:dyDescent="0.25">
      <c r="A21623"/>
    </row>
    <row r="21624" spans="1:1" ht="12.6" x14ac:dyDescent="0.25">
      <c r="A21624"/>
    </row>
    <row r="21625" spans="1:1" ht="12.6" x14ac:dyDescent="0.25">
      <c r="A21625"/>
    </row>
    <row r="21626" spans="1:1" ht="12.6" x14ac:dyDescent="0.25">
      <c r="A21626"/>
    </row>
    <row r="21627" spans="1:1" ht="12.6" x14ac:dyDescent="0.25">
      <c r="A21627"/>
    </row>
    <row r="21628" spans="1:1" ht="12.6" x14ac:dyDescent="0.25">
      <c r="A21628"/>
    </row>
    <row r="21629" spans="1:1" ht="12.6" x14ac:dyDescent="0.25">
      <c r="A21629"/>
    </row>
    <row r="21630" spans="1:1" ht="12.6" x14ac:dyDescent="0.25">
      <c r="A21630"/>
    </row>
    <row r="21631" spans="1:1" ht="12.6" x14ac:dyDescent="0.25">
      <c r="A21631"/>
    </row>
    <row r="21632" spans="1:1" ht="12.6" x14ac:dyDescent="0.25">
      <c r="A21632"/>
    </row>
    <row r="21633" spans="1:1" ht="12.6" x14ac:dyDescent="0.25">
      <c r="A21633"/>
    </row>
    <row r="21634" spans="1:1" ht="12.6" x14ac:dyDescent="0.25">
      <c r="A21634"/>
    </row>
    <row r="21635" spans="1:1" ht="12.6" x14ac:dyDescent="0.25">
      <c r="A21635"/>
    </row>
    <row r="21636" spans="1:1" ht="12.6" x14ac:dyDescent="0.25">
      <c r="A21636"/>
    </row>
    <row r="21637" spans="1:1" ht="12.6" x14ac:dyDescent="0.25">
      <c r="A21637"/>
    </row>
    <row r="21638" spans="1:1" ht="12.6" x14ac:dyDescent="0.25">
      <c r="A21638"/>
    </row>
    <row r="21639" spans="1:1" ht="12.6" x14ac:dyDescent="0.25">
      <c r="A21639"/>
    </row>
    <row r="21640" spans="1:1" ht="12.6" x14ac:dyDescent="0.25">
      <c r="A21640"/>
    </row>
    <row r="21641" spans="1:1" ht="12.6" x14ac:dyDescent="0.25">
      <c r="A21641"/>
    </row>
    <row r="21642" spans="1:1" ht="12.6" x14ac:dyDescent="0.25">
      <c r="A21642"/>
    </row>
    <row r="21643" spans="1:1" ht="12.6" x14ac:dyDescent="0.25">
      <c r="A21643"/>
    </row>
    <row r="21644" spans="1:1" ht="12.6" x14ac:dyDescent="0.25">
      <c r="A21644"/>
    </row>
    <row r="21645" spans="1:1" ht="12.6" x14ac:dyDescent="0.25">
      <c r="A21645"/>
    </row>
    <row r="21646" spans="1:1" ht="12.6" x14ac:dyDescent="0.25">
      <c r="A21646"/>
    </row>
    <row r="21647" spans="1:1" ht="12.6" x14ac:dyDescent="0.25">
      <c r="A21647"/>
    </row>
    <row r="21648" spans="1:1" ht="12.6" x14ac:dyDescent="0.25">
      <c r="A21648"/>
    </row>
    <row r="21649" spans="1:1" ht="12.6" x14ac:dyDescent="0.25">
      <c r="A21649"/>
    </row>
    <row r="21650" spans="1:1" ht="12.6" x14ac:dyDescent="0.25">
      <c r="A21650"/>
    </row>
    <row r="21651" spans="1:1" ht="12.6" x14ac:dyDescent="0.25">
      <c r="A21651"/>
    </row>
    <row r="21652" spans="1:1" ht="12.6" x14ac:dyDescent="0.25">
      <c r="A21652"/>
    </row>
    <row r="21653" spans="1:1" ht="12.6" x14ac:dyDescent="0.25">
      <c r="A21653"/>
    </row>
    <row r="21654" spans="1:1" ht="12.6" x14ac:dyDescent="0.25">
      <c r="A21654"/>
    </row>
    <row r="21655" spans="1:1" ht="12.6" x14ac:dyDescent="0.25">
      <c r="A21655"/>
    </row>
    <row r="21656" spans="1:1" ht="12.6" x14ac:dyDescent="0.25">
      <c r="A21656"/>
    </row>
    <row r="21657" spans="1:1" ht="12.6" x14ac:dyDescent="0.25">
      <c r="A21657"/>
    </row>
    <row r="21658" spans="1:1" ht="12.6" x14ac:dyDescent="0.25">
      <c r="A21658"/>
    </row>
    <row r="21659" spans="1:1" ht="12.6" x14ac:dyDescent="0.25">
      <c r="A21659"/>
    </row>
    <row r="21660" spans="1:1" ht="12.6" x14ac:dyDescent="0.25">
      <c r="A21660"/>
    </row>
    <row r="21661" spans="1:1" ht="12.6" x14ac:dyDescent="0.25">
      <c r="A21661"/>
    </row>
    <row r="21662" spans="1:1" ht="12.6" x14ac:dyDescent="0.25">
      <c r="A21662"/>
    </row>
    <row r="21663" spans="1:1" ht="12.6" x14ac:dyDescent="0.25">
      <c r="A21663"/>
    </row>
    <row r="21664" spans="1:1" ht="12.6" x14ac:dyDescent="0.25">
      <c r="A21664"/>
    </row>
    <row r="21665" spans="1:1" ht="12.6" x14ac:dyDescent="0.25">
      <c r="A21665"/>
    </row>
    <row r="21666" spans="1:1" ht="12.6" x14ac:dyDescent="0.25">
      <c r="A21666"/>
    </row>
    <row r="21667" spans="1:1" ht="12.6" x14ac:dyDescent="0.25">
      <c r="A21667"/>
    </row>
    <row r="21668" spans="1:1" ht="12.6" x14ac:dyDescent="0.25">
      <c r="A21668"/>
    </row>
    <row r="21669" spans="1:1" ht="12.6" x14ac:dyDescent="0.25">
      <c r="A21669"/>
    </row>
    <row r="21670" spans="1:1" ht="12.6" x14ac:dyDescent="0.25">
      <c r="A21670"/>
    </row>
    <row r="21671" spans="1:1" ht="12.6" x14ac:dyDescent="0.25">
      <c r="A21671"/>
    </row>
    <row r="21672" spans="1:1" ht="12.6" x14ac:dyDescent="0.25">
      <c r="A21672"/>
    </row>
    <row r="21673" spans="1:1" ht="12.6" x14ac:dyDescent="0.25">
      <c r="A21673"/>
    </row>
    <row r="21674" spans="1:1" ht="12.6" x14ac:dyDescent="0.25">
      <c r="A21674"/>
    </row>
    <row r="21675" spans="1:1" ht="12.6" x14ac:dyDescent="0.25">
      <c r="A21675"/>
    </row>
    <row r="21676" spans="1:1" ht="12.6" x14ac:dyDescent="0.25">
      <c r="A21676"/>
    </row>
    <row r="21677" spans="1:1" ht="12.6" x14ac:dyDescent="0.25">
      <c r="A21677"/>
    </row>
    <row r="21678" spans="1:1" ht="12.6" x14ac:dyDescent="0.25">
      <c r="A21678"/>
    </row>
    <row r="21679" spans="1:1" ht="12.6" x14ac:dyDescent="0.25">
      <c r="A21679"/>
    </row>
    <row r="21680" spans="1:1" ht="12.6" x14ac:dyDescent="0.25">
      <c r="A21680"/>
    </row>
    <row r="21681" spans="1:1" ht="12.6" x14ac:dyDescent="0.25">
      <c r="A21681"/>
    </row>
    <row r="21682" spans="1:1" ht="12.6" x14ac:dyDescent="0.25">
      <c r="A21682"/>
    </row>
    <row r="21683" spans="1:1" ht="12.6" x14ac:dyDescent="0.25">
      <c r="A21683"/>
    </row>
    <row r="21684" spans="1:1" ht="12.6" x14ac:dyDescent="0.25">
      <c r="A21684"/>
    </row>
    <row r="21685" spans="1:1" ht="12.6" x14ac:dyDescent="0.25">
      <c r="A21685"/>
    </row>
    <row r="21686" spans="1:1" ht="12.6" x14ac:dyDescent="0.25">
      <c r="A21686"/>
    </row>
    <row r="21687" spans="1:1" ht="12.6" x14ac:dyDescent="0.25">
      <c r="A21687"/>
    </row>
    <row r="21688" spans="1:1" ht="12.6" x14ac:dyDescent="0.25">
      <c r="A21688"/>
    </row>
    <row r="21689" spans="1:1" ht="12.6" x14ac:dyDescent="0.25">
      <c r="A21689"/>
    </row>
    <row r="21690" spans="1:1" ht="12.6" x14ac:dyDescent="0.25">
      <c r="A21690"/>
    </row>
    <row r="21691" spans="1:1" ht="12.6" x14ac:dyDescent="0.25">
      <c r="A21691"/>
    </row>
    <row r="21692" spans="1:1" ht="12.6" x14ac:dyDescent="0.25">
      <c r="A21692"/>
    </row>
    <row r="21693" spans="1:1" ht="12.6" x14ac:dyDescent="0.25">
      <c r="A21693"/>
    </row>
    <row r="21694" spans="1:1" ht="12.6" x14ac:dyDescent="0.25">
      <c r="A21694"/>
    </row>
    <row r="21695" spans="1:1" ht="12.6" x14ac:dyDescent="0.25">
      <c r="A21695"/>
    </row>
    <row r="21696" spans="1:1" ht="12.6" x14ac:dyDescent="0.25">
      <c r="A21696"/>
    </row>
    <row r="21697" spans="1:1" ht="12.6" x14ac:dyDescent="0.25">
      <c r="A21697"/>
    </row>
    <row r="21698" spans="1:1" ht="12.6" x14ac:dyDescent="0.25">
      <c r="A21698"/>
    </row>
    <row r="21699" spans="1:1" ht="12.6" x14ac:dyDescent="0.25">
      <c r="A21699"/>
    </row>
    <row r="21700" spans="1:1" ht="12.6" x14ac:dyDescent="0.25">
      <c r="A21700"/>
    </row>
    <row r="21701" spans="1:1" ht="12.6" x14ac:dyDescent="0.25">
      <c r="A21701"/>
    </row>
    <row r="21702" spans="1:1" ht="12.6" x14ac:dyDescent="0.25">
      <c r="A21702"/>
    </row>
    <row r="21703" spans="1:1" ht="12.6" x14ac:dyDescent="0.25">
      <c r="A21703"/>
    </row>
    <row r="21704" spans="1:1" ht="12.6" x14ac:dyDescent="0.25">
      <c r="A21704"/>
    </row>
    <row r="21705" spans="1:1" ht="12.6" x14ac:dyDescent="0.25">
      <c r="A21705"/>
    </row>
    <row r="21706" spans="1:1" ht="12.6" x14ac:dyDescent="0.25">
      <c r="A21706"/>
    </row>
    <row r="21707" spans="1:1" ht="12.6" x14ac:dyDescent="0.25">
      <c r="A21707"/>
    </row>
    <row r="21708" spans="1:1" ht="12.6" x14ac:dyDescent="0.25">
      <c r="A21708"/>
    </row>
    <row r="21709" spans="1:1" ht="12.6" x14ac:dyDescent="0.25">
      <c r="A21709"/>
    </row>
    <row r="21710" spans="1:1" ht="12.6" x14ac:dyDescent="0.25">
      <c r="A21710"/>
    </row>
    <row r="21711" spans="1:1" ht="12.6" x14ac:dyDescent="0.25">
      <c r="A21711"/>
    </row>
    <row r="21712" spans="1:1" ht="12.6" x14ac:dyDescent="0.25">
      <c r="A21712"/>
    </row>
    <row r="21713" spans="1:1" ht="12.6" x14ac:dyDescent="0.25">
      <c r="A21713"/>
    </row>
    <row r="21714" spans="1:1" ht="12.6" x14ac:dyDescent="0.25">
      <c r="A21714"/>
    </row>
    <row r="21715" spans="1:1" ht="12.6" x14ac:dyDescent="0.25">
      <c r="A21715"/>
    </row>
    <row r="21716" spans="1:1" ht="12.6" x14ac:dyDescent="0.25">
      <c r="A21716"/>
    </row>
    <row r="21717" spans="1:1" ht="12.6" x14ac:dyDescent="0.25">
      <c r="A21717"/>
    </row>
    <row r="21718" spans="1:1" ht="12.6" x14ac:dyDescent="0.25">
      <c r="A21718"/>
    </row>
    <row r="21719" spans="1:1" ht="12.6" x14ac:dyDescent="0.25">
      <c r="A21719"/>
    </row>
    <row r="21720" spans="1:1" ht="12.6" x14ac:dyDescent="0.25">
      <c r="A21720"/>
    </row>
    <row r="21721" spans="1:1" ht="12.6" x14ac:dyDescent="0.25">
      <c r="A21721"/>
    </row>
    <row r="21722" spans="1:1" ht="12.6" x14ac:dyDescent="0.25">
      <c r="A21722"/>
    </row>
    <row r="21723" spans="1:1" ht="12.6" x14ac:dyDescent="0.25">
      <c r="A21723"/>
    </row>
    <row r="21724" spans="1:1" ht="12.6" x14ac:dyDescent="0.25">
      <c r="A21724"/>
    </row>
    <row r="21725" spans="1:1" ht="12.6" x14ac:dyDescent="0.25">
      <c r="A21725"/>
    </row>
    <row r="21726" spans="1:1" ht="12.6" x14ac:dyDescent="0.25">
      <c r="A21726"/>
    </row>
    <row r="21727" spans="1:1" ht="12.6" x14ac:dyDescent="0.25">
      <c r="A21727"/>
    </row>
    <row r="21728" spans="1:1" ht="12.6" x14ac:dyDescent="0.25">
      <c r="A21728"/>
    </row>
    <row r="21729" spans="1:1" ht="12.6" x14ac:dyDescent="0.25">
      <c r="A21729"/>
    </row>
    <row r="21730" spans="1:1" ht="12.6" x14ac:dyDescent="0.25">
      <c r="A21730"/>
    </row>
    <row r="21731" spans="1:1" ht="12.6" x14ac:dyDescent="0.25">
      <c r="A21731"/>
    </row>
    <row r="21732" spans="1:1" ht="12.6" x14ac:dyDescent="0.25">
      <c r="A21732"/>
    </row>
    <row r="21733" spans="1:1" ht="12.6" x14ac:dyDescent="0.25">
      <c r="A21733"/>
    </row>
    <row r="21734" spans="1:1" ht="12.6" x14ac:dyDescent="0.25">
      <c r="A21734"/>
    </row>
    <row r="21735" spans="1:1" ht="12.6" x14ac:dyDescent="0.25">
      <c r="A21735"/>
    </row>
    <row r="21736" spans="1:1" ht="12.6" x14ac:dyDescent="0.25">
      <c r="A21736"/>
    </row>
    <row r="21737" spans="1:1" ht="12.6" x14ac:dyDescent="0.25">
      <c r="A21737"/>
    </row>
    <row r="21738" spans="1:1" ht="12.6" x14ac:dyDescent="0.25">
      <c r="A21738"/>
    </row>
    <row r="21739" spans="1:1" ht="12.6" x14ac:dyDescent="0.25">
      <c r="A21739"/>
    </row>
    <row r="21740" spans="1:1" ht="12.6" x14ac:dyDescent="0.25">
      <c r="A21740"/>
    </row>
    <row r="21741" spans="1:1" ht="12.6" x14ac:dyDescent="0.25">
      <c r="A21741"/>
    </row>
    <row r="21742" spans="1:1" ht="12.6" x14ac:dyDescent="0.25">
      <c r="A21742"/>
    </row>
    <row r="21743" spans="1:1" ht="12.6" x14ac:dyDescent="0.25">
      <c r="A21743"/>
    </row>
    <row r="21744" spans="1:1" ht="12.6" x14ac:dyDescent="0.25">
      <c r="A21744"/>
    </row>
    <row r="21745" spans="1:1" ht="12.6" x14ac:dyDescent="0.25">
      <c r="A21745"/>
    </row>
    <row r="21746" spans="1:1" ht="12.6" x14ac:dyDescent="0.25">
      <c r="A21746"/>
    </row>
    <row r="21747" spans="1:1" ht="12.6" x14ac:dyDescent="0.25">
      <c r="A21747"/>
    </row>
    <row r="21748" spans="1:1" ht="12.6" x14ac:dyDescent="0.25">
      <c r="A21748"/>
    </row>
    <row r="21749" spans="1:1" ht="12.6" x14ac:dyDescent="0.25">
      <c r="A21749"/>
    </row>
    <row r="21750" spans="1:1" ht="12.6" x14ac:dyDescent="0.25">
      <c r="A21750"/>
    </row>
    <row r="21751" spans="1:1" ht="12.6" x14ac:dyDescent="0.25">
      <c r="A21751"/>
    </row>
    <row r="21752" spans="1:1" ht="12.6" x14ac:dyDescent="0.25">
      <c r="A21752"/>
    </row>
    <row r="21753" spans="1:1" ht="12.6" x14ac:dyDescent="0.25">
      <c r="A21753"/>
    </row>
    <row r="21754" spans="1:1" ht="12.6" x14ac:dyDescent="0.25">
      <c r="A21754"/>
    </row>
    <row r="21755" spans="1:1" ht="12.6" x14ac:dyDescent="0.25">
      <c r="A21755"/>
    </row>
    <row r="21756" spans="1:1" ht="12.6" x14ac:dyDescent="0.25">
      <c r="A21756"/>
    </row>
    <row r="21757" spans="1:1" ht="12.6" x14ac:dyDescent="0.25">
      <c r="A21757"/>
    </row>
    <row r="21758" spans="1:1" ht="12.6" x14ac:dyDescent="0.25">
      <c r="A21758"/>
    </row>
    <row r="21759" spans="1:1" ht="12.6" x14ac:dyDescent="0.25">
      <c r="A21759"/>
    </row>
    <row r="21760" spans="1:1" ht="12.6" x14ac:dyDescent="0.25">
      <c r="A21760"/>
    </row>
    <row r="21761" spans="1:1" ht="12.6" x14ac:dyDescent="0.25">
      <c r="A21761"/>
    </row>
    <row r="21762" spans="1:1" ht="12.6" x14ac:dyDescent="0.25">
      <c r="A21762"/>
    </row>
    <row r="21763" spans="1:1" ht="12.6" x14ac:dyDescent="0.25">
      <c r="A21763"/>
    </row>
    <row r="21764" spans="1:1" ht="12.6" x14ac:dyDescent="0.25">
      <c r="A21764"/>
    </row>
    <row r="21765" spans="1:1" ht="12.6" x14ac:dyDescent="0.25">
      <c r="A21765"/>
    </row>
    <row r="21766" spans="1:1" ht="12.6" x14ac:dyDescent="0.25">
      <c r="A21766"/>
    </row>
    <row r="21767" spans="1:1" ht="12.6" x14ac:dyDescent="0.25">
      <c r="A21767"/>
    </row>
    <row r="21768" spans="1:1" ht="12.6" x14ac:dyDescent="0.25">
      <c r="A21768"/>
    </row>
    <row r="21769" spans="1:1" ht="12.6" x14ac:dyDescent="0.25">
      <c r="A21769"/>
    </row>
    <row r="21770" spans="1:1" ht="12.6" x14ac:dyDescent="0.25">
      <c r="A21770"/>
    </row>
    <row r="21771" spans="1:1" ht="12.6" x14ac:dyDescent="0.25">
      <c r="A21771"/>
    </row>
    <row r="21772" spans="1:1" ht="12.6" x14ac:dyDescent="0.25">
      <c r="A21772"/>
    </row>
    <row r="21773" spans="1:1" ht="12.6" x14ac:dyDescent="0.25">
      <c r="A21773"/>
    </row>
    <row r="21774" spans="1:1" ht="12.6" x14ac:dyDescent="0.25">
      <c r="A21774"/>
    </row>
    <row r="21775" spans="1:1" ht="12.6" x14ac:dyDescent="0.25">
      <c r="A21775"/>
    </row>
    <row r="21776" spans="1:1" ht="12.6" x14ac:dyDescent="0.25">
      <c r="A21776"/>
    </row>
    <row r="21777" spans="1:1" ht="12.6" x14ac:dyDescent="0.25">
      <c r="A21777"/>
    </row>
    <row r="21778" spans="1:1" ht="12.6" x14ac:dyDescent="0.25">
      <c r="A21778"/>
    </row>
    <row r="21779" spans="1:1" ht="12.6" x14ac:dyDescent="0.25">
      <c r="A21779"/>
    </row>
    <row r="21780" spans="1:1" ht="12.6" x14ac:dyDescent="0.25">
      <c r="A21780"/>
    </row>
    <row r="21781" spans="1:1" ht="12.6" x14ac:dyDescent="0.25">
      <c r="A21781"/>
    </row>
    <row r="21782" spans="1:1" ht="12.6" x14ac:dyDescent="0.25">
      <c r="A21782"/>
    </row>
    <row r="21783" spans="1:1" ht="12.6" x14ac:dyDescent="0.25">
      <c r="A21783"/>
    </row>
    <row r="21784" spans="1:1" ht="12.6" x14ac:dyDescent="0.25">
      <c r="A21784"/>
    </row>
    <row r="21785" spans="1:1" ht="12.6" x14ac:dyDescent="0.25">
      <c r="A21785"/>
    </row>
    <row r="21786" spans="1:1" ht="12.6" x14ac:dyDescent="0.25">
      <c r="A21786"/>
    </row>
    <row r="21787" spans="1:1" ht="12.6" x14ac:dyDescent="0.25">
      <c r="A21787"/>
    </row>
    <row r="21788" spans="1:1" ht="12.6" x14ac:dyDescent="0.25">
      <c r="A21788"/>
    </row>
    <row r="21789" spans="1:1" ht="12.6" x14ac:dyDescent="0.25">
      <c r="A21789"/>
    </row>
    <row r="21790" spans="1:1" ht="12.6" x14ac:dyDescent="0.25">
      <c r="A21790"/>
    </row>
    <row r="21791" spans="1:1" ht="12.6" x14ac:dyDescent="0.25">
      <c r="A21791"/>
    </row>
    <row r="21792" spans="1:1" ht="12.6" x14ac:dyDescent="0.25">
      <c r="A21792"/>
    </row>
    <row r="21793" spans="1:1" ht="12.6" x14ac:dyDescent="0.25">
      <c r="A21793"/>
    </row>
    <row r="21794" spans="1:1" ht="12.6" x14ac:dyDescent="0.25">
      <c r="A21794"/>
    </row>
    <row r="21795" spans="1:1" ht="12.6" x14ac:dyDescent="0.25">
      <c r="A21795"/>
    </row>
    <row r="21796" spans="1:1" ht="12.6" x14ac:dyDescent="0.25">
      <c r="A21796"/>
    </row>
    <row r="21797" spans="1:1" ht="12.6" x14ac:dyDescent="0.25">
      <c r="A21797"/>
    </row>
    <row r="21798" spans="1:1" ht="12.6" x14ac:dyDescent="0.25">
      <c r="A21798"/>
    </row>
    <row r="21799" spans="1:1" ht="12.6" x14ac:dyDescent="0.25">
      <c r="A21799"/>
    </row>
    <row r="21800" spans="1:1" ht="12.6" x14ac:dyDescent="0.25">
      <c r="A21800"/>
    </row>
    <row r="21801" spans="1:1" ht="12.6" x14ac:dyDescent="0.25">
      <c r="A21801"/>
    </row>
    <row r="21802" spans="1:1" ht="12.6" x14ac:dyDescent="0.25">
      <c r="A21802"/>
    </row>
    <row r="21803" spans="1:1" ht="12.6" x14ac:dyDescent="0.25">
      <c r="A21803"/>
    </row>
    <row r="21804" spans="1:1" ht="12.6" x14ac:dyDescent="0.25">
      <c r="A21804"/>
    </row>
    <row r="21805" spans="1:1" ht="12.6" x14ac:dyDescent="0.25">
      <c r="A21805"/>
    </row>
    <row r="21806" spans="1:1" ht="12.6" x14ac:dyDescent="0.25">
      <c r="A21806"/>
    </row>
    <row r="21807" spans="1:1" ht="12.6" x14ac:dyDescent="0.25">
      <c r="A21807"/>
    </row>
    <row r="21808" spans="1:1" ht="12.6" x14ac:dyDescent="0.25">
      <c r="A21808"/>
    </row>
    <row r="21809" spans="1:1" ht="12.6" x14ac:dyDescent="0.25">
      <c r="A21809"/>
    </row>
    <row r="21810" spans="1:1" ht="12.6" x14ac:dyDescent="0.25">
      <c r="A21810"/>
    </row>
    <row r="21811" spans="1:1" ht="12.6" x14ac:dyDescent="0.25">
      <c r="A21811"/>
    </row>
    <row r="21812" spans="1:1" ht="12.6" x14ac:dyDescent="0.25">
      <c r="A21812"/>
    </row>
    <row r="21813" spans="1:1" ht="12.6" x14ac:dyDescent="0.25">
      <c r="A21813"/>
    </row>
    <row r="21814" spans="1:1" ht="12.6" x14ac:dyDescent="0.25">
      <c r="A21814"/>
    </row>
    <row r="21815" spans="1:1" ht="12.6" x14ac:dyDescent="0.25">
      <c r="A21815"/>
    </row>
    <row r="21816" spans="1:1" ht="12.6" x14ac:dyDescent="0.25">
      <c r="A21816"/>
    </row>
    <row r="21817" spans="1:1" ht="12.6" x14ac:dyDescent="0.25">
      <c r="A21817"/>
    </row>
    <row r="21818" spans="1:1" ht="12.6" x14ac:dyDescent="0.25">
      <c r="A21818"/>
    </row>
    <row r="21819" spans="1:1" ht="12.6" x14ac:dyDescent="0.25">
      <c r="A21819"/>
    </row>
    <row r="21820" spans="1:1" ht="12.6" x14ac:dyDescent="0.25">
      <c r="A21820"/>
    </row>
    <row r="21821" spans="1:1" ht="12.6" x14ac:dyDescent="0.25">
      <c r="A21821"/>
    </row>
    <row r="21822" spans="1:1" ht="12.6" x14ac:dyDescent="0.25">
      <c r="A21822"/>
    </row>
    <row r="21823" spans="1:1" ht="12.6" x14ac:dyDescent="0.25">
      <c r="A21823"/>
    </row>
    <row r="21824" spans="1:1" ht="12.6" x14ac:dyDescent="0.25">
      <c r="A21824"/>
    </row>
    <row r="21825" spans="1:1" ht="12.6" x14ac:dyDescent="0.25">
      <c r="A21825"/>
    </row>
    <row r="21826" spans="1:1" ht="12.6" x14ac:dyDescent="0.25">
      <c r="A21826"/>
    </row>
    <row r="21827" spans="1:1" ht="12.6" x14ac:dyDescent="0.25">
      <c r="A21827"/>
    </row>
    <row r="21828" spans="1:1" ht="12.6" x14ac:dyDescent="0.25">
      <c r="A21828"/>
    </row>
    <row r="21829" spans="1:1" ht="12.6" x14ac:dyDescent="0.25">
      <c r="A21829"/>
    </row>
    <row r="21830" spans="1:1" ht="12.6" x14ac:dyDescent="0.25">
      <c r="A21830"/>
    </row>
    <row r="21831" spans="1:1" ht="12.6" x14ac:dyDescent="0.25">
      <c r="A21831"/>
    </row>
    <row r="21832" spans="1:1" ht="12.6" x14ac:dyDescent="0.25">
      <c r="A21832"/>
    </row>
    <row r="21833" spans="1:1" ht="12.6" x14ac:dyDescent="0.25">
      <c r="A21833"/>
    </row>
    <row r="21834" spans="1:1" ht="12.6" x14ac:dyDescent="0.25">
      <c r="A21834"/>
    </row>
    <row r="21835" spans="1:1" ht="12.6" x14ac:dyDescent="0.25">
      <c r="A21835"/>
    </row>
    <row r="21836" spans="1:1" ht="12.6" x14ac:dyDescent="0.25">
      <c r="A21836"/>
    </row>
    <row r="21837" spans="1:1" ht="12.6" x14ac:dyDescent="0.25">
      <c r="A21837"/>
    </row>
    <row r="21838" spans="1:1" ht="12.6" x14ac:dyDescent="0.25">
      <c r="A21838"/>
    </row>
    <row r="21839" spans="1:1" ht="12.6" x14ac:dyDescent="0.25">
      <c r="A21839"/>
    </row>
    <row r="21840" spans="1:1" ht="12.6" x14ac:dyDescent="0.25">
      <c r="A21840"/>
    </row>
    <row r="21841" spans="1:1" ht="12.6" x14ac:dyDescent="0.25">
      <c r="A21841"/>
    </row>
    <row r="21842" spans="1:1" ht="12.6" x14ac:dyDescent="0.25">
      <c r="A21842"/>
    </row>
    <row r="21843" spans="1:1" ht="12.6" x14ac:dyDescent="0.25">
      <c r="A21843"/>
    </row>
    <row r="21844" spans="1:1" ht="12.6" x14ac:dyDescent="0.25">
      <c r="A21844"/>
    </row>
    <row r="21845" spans="1:1" ht="12.6" x14ac:dyDescent="0.25">
      <c r="A21845"/>
    </row>
    <row r="21846" spans="1:1" ht="12.6" x14ac:dyDescent="0.25">
      <c r="A21846"/>
    </row>
    <row r="21847" spans="1:1" ht="12.6" x14ac:dyDescent="0.25">
      <c r="A21847"/>
    </row>
    <row r="21848" spans="1:1" ht="12.6" x14ac:dyDescent="0.25">
      <c r="A21848"/>
    </row>
    <row r="21849" spans="1:1" ht="12.6" x14ac:dyDescent="0.25">
      <c r="A21849"/>
    </row>
    <row r="21850" spans="1:1" ht="12.6" x14ac:dyDescent="0.25">
      <c r="A21850"/>
    </row>
    <row r="21851" spans="1:1" ht="12.6" x14ac:dyDescent="0.25">
      <c r="A21851"/>
    </row>
    <row r="21852" spans="1:1" ht="12.6" x14ac:dyDescent="0.25">
      <c r="A21852"/>
    </row>
    <row r="21853" spans="1:1" ht="12.6" x14ac:dyDescent="0.25">
      <c r="A21853"/>
    </row>
    <row r="21854" spans="1:1" ht="12.6" x14ac:dyDescent="0.25">
      <c r="A21854"/>
    </row>
    <row r="21855" spans="1:1" ht="12.6" x14ac:dyDescent="0.25">
      <c r="A21855"/>
    </row>
    <row r="21856" spans="1:1" ht="12.6" x14ac:dyDescent="0.25">
      <c r="A21856"/>
    </row>
    <row r="21857" spans="1:1" ht="12.6" x14ac:dyDescent="0.25">
      <c r="A21857"/>
    </row>
    <row r="21858" spans="1:1" ht="12.6" x14ac:dyDescent="0.25">
      <c r="A21858"/>
    </row>
    <row r="21859" spans="1:1" ht="12.6" x14ac:dyDescent="0.25">
      <c r="A21859"/>
    </row>
    <row r="21860" spans="1:1" ht="12.6" x14ac:dyDescent="0.25">
      <c r="A21860"/>
    </row>
    <row r="21861" spans="1:1" ht="12.6" x14ac:dyDescent="0.25">
      <c r="A21861"/>
    </row>
    <row r="21862" spans="1:1" ht="12.6" x14ac:dyDescent="0.25">
      <c r="A21862"/>
    </row>
    <row r="21863" spans="1:1" ht="12.6" x14ac:dyDescent="0.25">
      <c r="A21863"/>
    </row>
    <row r="21864" spans="1:1" ht="12.6" x14ac:dyDescent="0.25">
      <c r="A21864"/>
    </row>
    <row r="21865" spans="1:1" ht="12.6" x14ac:dyDescent="0.25">
      <c r="A21865"/>
    </row>
    <row r="21866" spans="1:1" ht="12.6" x14ac:dyDescent="0.25">
      <c r="A21866"/>
    </row>
    <row r="21867" spans="1:1" ht="12.6" x14ac:dyDescent="0.25">
      <c r="A21867"/>
    </row>
    <row r="21868" spans="1:1" ht="12.6" x14ac:dyDescent="0.25">
      <c r="A21868"/>
    </row>
    <row r="21869" spans="1:1" ht="12.6" x14ac:dyDescent="0.25">
      <c r="A21869"/>
    </row>
    <row r="21870" spans="1:1" ht="12.6" x14ac:dyDescent="0.25">
      <c r="A21870"/>
    </row>
    <row r="21871" spans="1:1" ht="12.6" x14ac:dyDescent="0.25">
      <c r="A21871"/>
    </row>
    <row r="21872" spans="1:1" ht="12.6" x14ac:dyDescent="0.25">
      <c r="A21872"/>
    </row>
    <row r="21873" spans="1:1" ht="12.6" x14ac:dyDescent="0.25">
      <c r="A21873"/>
    </row>
    <row r="21874" spans="1:1" ht="12.6" x14ac:dyDescent="0.25">
      <c r="A21874"/>
    </row>
    <row r="21875" spans="1:1" ht="12.6" x14ac:dyDescent="0.25">
      <c r="A21875"/>
    </row>
    <row r="21876" spans="1:1" ht="12.6" x14ac:dyDescent="0.25">
      <c r="A21876"/>
    </row>
    <row r="21877" spans="1:1" ht="12.6" x14ac:dyDescent="0.25">
      <c r="A21877"/>
    </row>
    <row r="21878" spans="1:1" ht="12.6" x14ac:dyDescent="0.25">
      <c r="A21878"/>
    </row>
    <row r="21879" spans="1:1" ht="12.6" x14ac:dyDescent="0.25">
      <c r="A21879"/>
    </row>
    <row r="21880" spans="1:1" ht="12.6" x14ac:dyDescent="0.25">
      <c r="A21880"/>
    </row>
    <row r="21881" spans="1:1" ht="12.6" x14ac:dyDescent="0.25">
      <c r="A21881"/>
    </row>
    <row r="21882" spans="1:1" ht="12.6" x14ac:dyDescent="0.25">
      <c r="A21882"/>
    </row>
    <row r="21883" spans="1:1" ht="12.6" x14ac:dyDescent="0.25">
      <c r="A21883"/>
    </row>
    <row r="21884" spans="1:1" ht="12.6" x14ac:dyDescent="0.25">
      <c r="A21884"/>
    </row>
    <row r="21885" spans="1:1" ht="12.6" x14ac:dyDescent="0.25">
      <c r="A21885"/>
    </row>
    <row r="21886" spans="1:1" ht="12.6" x14ac:dyDescent="0.25">
      <c r="A21886"/>
    </row>
    <row r="21887" spans="1:1" ht="12.6" x14ac:dyDescent="0.25">
      <c r="A21887"/>
    </row>
    <row r="21888" spans="1:1" ht="12.6" x14ac:dyDescent="0.25">
      <c r="A21888"/>
    </row>
    <row r="21889" spans="1:1" ht="12.6" x14ac:dyDescent="0.25">
      <c r="A21889"/>
    </row>
    <row r="21890" spans="1:1" ht="12.6" x14ac:dyDescent="0.25">
      <c r="A21890"/>
    </row>
    <row r="21891" spans="1:1" ht="12.6" x14ac:dyDescent="0.25">
      <c r="A21891"/>
    </row>
    <row r="21892" spans="1:1" ht="12.6" x14ac:dyDescent="0.25">
      <c r="A21892"/>
    </row>
    <row r="21893" spans="1:1" ht="12.6" x14ac:dyDescent="0.25">
      <c r="A21893"/>
    </row>
    <row r="21894" spans="1:1" ht="12.6" x14ac:dyDescent="0.25">
      <c r="A21894"/>
    </row>
    <row r="21895" spans="1:1" ht="12.6" x14ac:dyDescent="0.25">
      <c r="A21895"/>
    </row>
    <row r="21896" spans="1:1" ht="12.6" x14ac:dyDescent="0.25">
      <c r="A21896"/>
    </row>
    <row r="21897" spans="1:1" ht="12.6" x14ac:dyDescent="0.25">
      <c r="A21897"/>
    </row>
    <row r="21898" spans="1:1" ht="12.6" x14ac:dyDescent="0.25">
      <c r="A21898"/>
    </row>
    <row r="21899" spans="1:1" ht="12.6" x14ac:dyDescent="0.25">
      <c r="A21899"/>
    </row>
    <row r="21900" spans="1:1" ht="12.6" x14ac:dyDescent="0.25">
      <c r="A21900"/>
    </row>
    <row r="21901" spans="1:1" ht="12.6" x14ac:dyDescent="0.25">
      <c r="A21901"/>
    </row>
    <row r="21902" spans="1:1" ht="12.6" x14ac:dyDescent="0.25">
      <c r="A21902"/>
    </row>
    <row r="21903" spans="1:1" ht="12.6" x14ac:dyDescent="0.25">
      <c r="A21903"/>
    </row>
    <row r="21904" spans="1:1" ht="12.6" x14ac:dyDescent="0.25">
      <c r="A21904"/>
    </row>
    <row r="21905" spans="1:1" ht="12.6" x14ac:dyDescent="0.25">
      <c r="A21905"/>
    </row>
    <row r="21906" spans="1:1" ht="12.6" x14ac:dyDescent="0.25">
      <c r="A21906"/>
    </row>
    <row r="21907" spans="1:1" ht="12.6" x14ac:dyDescent="0.25">
      <c r="A21907"/>
    </row>
    <row r="21908" spans="1:1" ht="12.6" x14ac:dyDescent="0.25">
      <c r="A21908"/>
    </row>
    <row r="21909" spans="1:1" ht="12.6" x14ac:dyDescent="0.25">
      <c r="A21909"/>
    </row>
    <row r="21910" spans="1:1" ht="12.6" x14ac:dyDescent="0.25">
      <c r="A21910"/>
    </row>
    <row r="21911" spans="1:1" ht="12.6" x14ac:dyDescent="0.25">
      <c r="A21911"/>
    </row>
    <row r="21912" spans="1:1" ht="12.6" x14ac:dyDescent="0.25">
      <c r="A21912"/>
    </row>
    <row r="21913" spans="1:1" ht="12.6" x14ac:dyDescent="0.25">
      <c r="A21913"/>
    </row>
    <row r="21914" spans="1:1" ht="12.6" x14ac:dyDescent="0.25">
      <c r="A21914"/>
    </row>
    <row r="21915" spans="1:1" ht="12.6" x14ac:dyDescent="0.25">
      <c r="A21915"/>
    </row>
    <row r="21916" spans="1:1" ht="12.6" x14ac:dyDescent="0.25">
      <c r="A21916"/>
    </row>
    <row r="21917" spans="1:1" ht="12.6" x14ac:dyDescent="0.25">
      <c r="A21917"/>
    </row>
    <row r="21918" spans="1:1" ht="12.6" x14ac:dyDescent="0.25">
      <c r="A21918"/>
    </row>
    <row r="21919" spans="1:1" ht="12.6" x14ac:dyDescent="0.25">
      <c r="A21919"/>
    </row>
    <row r="21920" spans="1:1" ht="12.6" x14ac:dyDescent="0.25">
      <c r="A21920"/>
    </row>
    <row r="21921" spans="1:1" ht="12.6" x14ac:dyDescent="0.25">
      <c r="A21921"/>
    </row>
    <row r="21922" spans="1:1" ht="12.6" x14ac:dyDescent="0.25">
      <c r="A21922"/>
    </row>
    <row r="21923" spans="1:1" ht="12.6" x14ac:dyDescent="0.25">
      <c r="A21923"/>
    </row>
    <row r="21924" spans="1:1" ht="12.6" x14ac:dyDescent="0.25">
      <c r="A21924"/>
    </row>
    <row r="21925" spans="1:1" ht="12.6" x14ac:dyDescent="0.25">
      <c r="A21925"/>
    </row>
    <row r="21926" spans="1:1" ht="12.6" x14ac:dyDescent="0.25">
      <c r="A21926"/>
    </row>
    <row r="21927" spans="1:1" ht="12.6" x14ac:dyDescent="0.25">
      <c r="A21927"/>
    </row>
    <row r="21928" spans="1:1" ht="12.6" x14ac:dyDescent="0.25">
      <c r="A21928"/>
    </row>
    <row r="21929" spans="1:1" ht="12.6" x14ac:dyDescent="0.25">
      <c r="A21929"/>
    </row>
    <row r="21930" spans="1:1" ht="12.6" x14ac:dyDescent="0.25">
      <c r="A21930"/>
    </row>
    <row r="21931" spans="1:1" ht="12.6" x14ac:dyDescent="0.25">
      <c r="A21931"/>
    </row>
    <row r="21932" spans="1:1" ht="12.6" x14ac:dyDescent="0.25">
      <c r="A21932"/>
    </row>
    <row r="21933" spans="1:1" ht="12.6" x14ac:dyDescent="0.25">
      <c r="A21933"/>
    </row>
    <row r="21934" spans="1:1" ht="12.6" x14ac:dyDescent="0.25">
      <c r="A21934"/>
    </row>
    <row r="21935" spans="1:1" ht="12.6" x14ac:dyDescent="0.25">
      <c r="A21935"/>
    </row>
    <row r="21936" spans="1:1" ht="12.6" x14ac:dyDescent="0.25">
      <c r="A21936"/>
    </row>
    <row r="21937" spans="1:1" ht="12.6" x14ac:dyDescent="0.25">
      <c r="A21937"/>
    </row>
    <row r="21938" spans="1:1" ht="12.6" x14ac:dyDescent="0.25">
      <c r="A21938"/>
    </row>
    <row r="21939" spans="1:1" ht="12.6" x14ac:dyDescent="0.25">
      <c r="A21939"/>
    </row>
    <row r="21940" spans="1:1" ht="12.6" x14ac:dyDescent="0.25">
      <c r="A21940"/>
    </row>
    <row r="21941" spans="1:1" ht="12.6" x14ac:dyDescent="0.25">
      <c r="A21941"/>
    </row>
    <row r="21942" spans="1:1" ht="12.6" x14ac:dyDescent="0.25">
      <c r="A21942"/>
    </row>
    <row r="21943" spans="1:1" ht="12.6" x14ac:dyDescent="0.25">
      <c r="A21943"/>
    </row>
    <row r="21944" spans="1:1" ht="12.6" x14ac:dyDescent="0.25">
      <c r="A21944"/>
    </row>
    <row r="21945" spans="1:1" ht="12.6" x14ac:dyDescent="0.25">
      <c r="A21945"/>
    </row>
    <row r="21946" spans="1:1" ht="12.6" x14ac:dyDescent="0.25">
      <c r="A21946"/>
    </row>
    <row r="21947" spans="1:1" ht="12.6" x14ac:dyDescent="0.25">
      <c r="A21947"/>
    </row>
    <row r="21948" spans="1:1" ht="12.6" x14ac:dyDescent="0.25">
      <c r="A21948"/>
    </row>
    <row r="21949" spans="1:1" ht="12.6" x14ac:dyDescent="0.25">
      <c r="A21949"/>
    </row>
    <row r="21950" spans="1:1" ht="12.6" x14ac:dyDescent="0.25">
      <c r="A21950"/>
    </row>
    <row r="21951" spans="1:1" ht="12.6" x14ac:dyDescent="0.25">
      <c r="A21951"/>
    </row>
    <row r="21952" spans="1:1" ht="12.6" x14ac:dyDescent="0.25">
      <c r="A21952"/>
    </row>
    <row r="21953" spans="1:1" ht="12.6" x14ac:dyDescent="0.25">
      <c r="A21953"/>
    </row>
    <row r="21954" spans="1:1" ht="12.6" x14ac:dyDescent="0.25">
      <c r="A21954"/>
    </row>
    <row r="21955" spans="1:1" ht="12.6" x14ac:dyDescent="0.25">
      <c r="A21955"/>
    </row>
    <row r="21956" spans="1:1" ht="12.6" x14ac:dyDescent="0.25">
      <c r="A21956"/>
    </row>
    <row r="21957" spans="1:1" ht="12.6" x14ac:dyDescent="0.25">
      <c r="A21957"/>
    </row>
    <row r="21958" spans="1:1" ht="12.6" x14ac:dyDescent="0.25">
      <c r="A21958"/>
    </row>
    <row r="21959" spans="1:1" ht="12.6" x14ac:dyDescent="0.25">
      <c r="A21959"/>
    </row>
    <row r="21960" spans="1:1" ht="12.6" x14ac:dyDescent="0.25">
      <c r="A21960"/>
    </row>
    <row r="21961" spans="1:1" ht="12.6" x14ac:dyDescent="0.25">
      <c r="A21961"/>
    </row>
    <row r="21962" spans="1:1" ht="12.6" x14ac:dyDescent="0.25">
      <c r="A21962"/>
    </row>
    <row r="21963" spans="1:1" ht="12.6" x14ac:dyDescent="0.25">
      <c r="A21963"/>
    </row>
    <row r="21964" spans="1:1" ht="12.6" x14ac:dyDescent="0.25">
      <c r="A21964"/>
    </row>
    <row r="21965" spans="1:1" ht="12.6" x14ac:dyDescent="0.25">
      <c r="A21965"/>
    </row>
    <row r="21966" spans="1:1" ht="12.6" x14ac:dyDescent="0.25">
      <c r="A21966"/>
    </row>
    <row r="21967" spans="1:1" ht="12.6" x14ac:dyDescent="0.25">
      <c r="A21967"/>
    </row>
    <row r="21968" spans="1:1" ht="12.6" x14ac:dyDescent="0.25">
      <c r="A21968"/>
    </row>
    <row r="21969" spans="1:1" ht="12.6" x14ac:dyDescent="0.25">
      <c r="A21969"/>
    </row>
    <row r="21970" spans="1:1" ht="12.6" x14ac:dyDescent="0.25">
      <c r="A21970"/>
    </row>
    <row r="21971" spans="1:1" ht="12.6" x14ac:dyDescent="0.25">
      <c r="A21971"/>
    </row>
    <row r="21972" spans="1:1" ht="12.6" x14ac:dyDescent="0.25">
      <c r="A21972"/>
    </row>
    <row r="21973" spans="1:1" ht="12.6" x14ac:dyDescent="0.25">
      <c r="A21973"/>
    </row>
    <row r="21974" spans="1:1" ht="12.6" x14ac:dyDescent="0.25">
      <c r="A21974"/>
    </row>
    <row r="21975" spans="1:1" ht="12.6" x14ac:dyDescent="0.25">
      <c r="A21975"/>
    </row>
    <row r="21976" spans="1:1" ht="12.6" x14ac:dyDescent="0.25">
      <c r="A21976"/>
    </row>
    <row r="21977" spans="1:1" ht="12.6" x14ac:dyDescent="0.25">
      <c r="A21977"/>
    </row>
    <row r="21978" spans="1:1" ht="12.6" x14ac:dyDescent="0.25">
      <c r="A21978"/>
    </row>
    <row r="21979" spans="1:1" ht="12.6" x14ac:dyDescent="0.25">
      <c r="A21979"/>
    </row>
    <row r="21980" spans="1:1" ht="12.6" x14ac:dyDescent="0.25">
      <c r="A21980"/>
    </row>
    <row r="21981" spans="1:1" ht="12.6" x14ac:dyDescent="0.25">
      <c r="A21981"/>
    </row>
    <row r="21982" spans="1:1" ht="12.6" x14ac:dyDescent="0.25">
      <c r="A21982"/>
    </row>
    <row r="21983" spans="1:1" ht="12.6" x14ac:dyDescent="0.25">
      <c r="A21983"/>
    </row>
    <row r="21984" spans="1:1" ht="12.6" x14ac:dyDescent="0.25">
      <c r="A21984"/>
    </row>
    <row r="21985" spans="1:1" ht="12.6" x14ac:dyDescent="0.25">
      <c r="A21985"/>
    </row>
    <row r="21986" spans="1:1" ht="12.6" x14ac:dyDescent="0.25">
      <c r="A21986"/>
    </row>
    <row r="21987" spans="1:1" ht="12.6" x14ac:dyDescent="0.25">
      <c r="A21987"/>
    </row>
    <row r="21988" spans="1:1" ht="12.6" x14ac:dyDescent="0.25">
      <c r="A21988"/>
    </row>
    <row r="21989" spans="1:1" ht="12.6" x14ac:dyDescent="0.25">
      <c r="A21989"/>
    </row>
    <row r="21990" spans="1:1" ht="12.6" x14ac:dyDescent="0.25">
      <c r="A21990"/>
    </row>
    <row r="21991" spans="1:1" ht="12.6" x14ac:dyDescent="0.25">
      <c r="A21991"/>
    </row>
    <row r="21992" spans="1:1" ht="12.6" x14ac:dyDescent="0.25">
      <c r="A21992"/>
    </row>
    <row r="21993" spans="1:1" ht="12.6" x14ac:dyDescent="0.25">
      <c r="A21993"/>
    </row>
    <row r="21994" spans="1:1" ht="12.6" x14ac:dyDescent="0.25">
      <c r="A21994"/>
    </row>
    <row r="21995" spans="1:1" ht="12.6" x14ac:dyDescent="0.25">
      <c r="A21995"/>
    </row>
    <row r="21996" spans="1:1" ht="12.6" x14ac:dyDescent="0.25">
      <c r="A21996"/>
    </row>
    <row r="21997" spans="1:1" ht="12.6" x14ac:dyDescent="0.25">
      <c r="A21997"/>
    </row>
    <row r="21998" spans="1:1" ht="12.6" x14ac:dyDescent="0.25">
      <c r="A21998"/>
    </row>
    <row r="21999" spans="1:1" ht="12.6" x14ac:dyDescent="0.25">
      <c r="A21999"/>
    </row>
    <row r="22000" spans="1:1" ht="12.6" x14ac:dyDescent="0.25">
      <c r="A22000"/>
    </row>
    <row r="22001" spans="1:1" ht="12.6" x14ac:dyDescent="0.25">
      <c r="A22001"/>
    </row>
    <row r="22002" spans="1:1" ht="12.6" x14ac:dyDescent="0.25">
      <c r="A22002"/>
    </row>
    <row r="22003" spans="1:1" ht="12.6" x14ac:dyDescent="0.25">
      <c r="A22003"/>
    </row>
    <row r="22004" spans="1:1" ht="12.6" x14ac:dyDescent="0.25">
      <c r="A22004"/>
    </row>
    <row r="22005" spans="1:1" ht="12.6" x14ac:dyDescent="0.25">
      <c r="A22005"/>
    </row>
    <row r="22006" spans="1:1" ht="12.6" x14ac:dyDescent="0.25">
      <c r="A22006"/>
    </row>
    <row r="22007" spans="1:1" ht="12.6" x14ac:dyDescent="0.25">
      <c r="A22007"/>
    </row>
    <row r="22008" spans="1:1" ht="12.6" x14ac:dyDescent="0.25">
      <c r="A22008"/>
    </row>
    <row r="22009" spans="1:1" ht="12.6" x14ac:dyDescent="0.25">
      <c r="A22009"/>
    </row>
    <row r="22010" spans="1:1" ht="12.6" x14ac:dyDescent="0.25">
      <c r="A22010"/>
    </row>
    <row r="22011" spans="1:1" ht="12.6" x14ac:dyDescent="0.25">
      <c r="A22011"/>
    </row>
    <row r="22012" spans="1:1" ht="12.6" x14ac:dyDescent="0.25">
      <c r="A22012"/>
    </row>
    <row r="22013" spans="1:1" ht="12.6" x14ac:dyDescent="0.25">
      <c r="A22013"/>
    </row>
    <row r="22014" spans="1:1" ht="12.6" x14ac:dyDescent="0.25">
      <c r="A22014"/>
    </row>
    <row r="22015" spans="1:1" ht="12.6" x14ac:dyDescent="0.25">
      <c r="A22015"/>
    </row>
    <row r="22016" spans="1:1" ht="12.6" x14ac:dyDescent="0.25">
      <c r="A22016"/>
    </row>
    <row r="22017" spans="1:1" ht="12.6" x14ac:dyDescent="0.25">
      <c r="A22017"/>
    </row>
    <row r="22018" spans="1:1" ht="12.6" x14ac:dyDescent="0.25">
      <c r="A22018"/>
    </row>
    <row r="22019" spans="1:1" ht="12.6" x14ac:dyDescent="0.25">
      <c r="A22019"/>
    </row>
    <row r="22020" spans="1:1" ht="12.6" x14ac:dyDescent="0.25">
      <c r="A22020"/>
    </row>
    <row r="22021" spans="1:1" ht="12.6" x14ac:dyDescent="0.25">
      <c r="A22021"/>
    </row>
    <row r="22022" spans="1:1" ht="12.6" x14ac:dyDescent="0.25">
      <c r="A22022"/>
    </row>
    <row r="22023" spans="1:1" ht="12.6" x14ac:dyDescent="0.25">
      <c r="A22023"/>
    </row>
    <row r="22024" spans="1:1" ht="12.6" x14ac:dyDescent="0.25">
      <c r="A22024"/>
    </row>
    <row r="22025" spans="1:1" ht="12.6" x14ac:dyDescent="0.25">
      <c r="A22025"/>
    </row>
    <row r="22026" spans="1:1" ht="12.6" x14ac:dyDescent="0.25">
      <c r="A22026"/>
    </row>
    <row r="22027" spans="1:1" ht="12.6" x14ac:dyDescent="0.25">
      <c r="A22027"/>
    </row>
    <row r="22028" spans="1:1" ht="12.6" x14ac:dyDescent="0.25">
      <c r="A22028"/>
    </row>
    <row r="22029" spans="1:1" ht="12.6" x14ac:dyDescent="0.25">
      <c r="A22029"/>
    </row>
    <row r="22030" spans="1:1" ht="12.6" x14ac:dyDescent="0.25">
      <c r="A22030"/>
    </row>
    <row r="22031" spans="1:1" ht="12.6" x14ac:dyDescent="0.25">
      <c r="A22031"/>
    </row>
    <row r="22032" spans="1:1" ht="12.6" x14ac:dyDescent="0.25">
      <c r="A22032"/>
    </row>
    <row r="22033" spans="1:1" ht="12.6" x14ac:dyDescent="0.25">
      <c r="A22033"/>
    </row>
    <row r="22034" spans="1:1" ht="12.6" x14ac:dyDescent="0.25">
      <c r="A22034"/>
    </row>
    <row r="22035" spans="1:1" ht="12.6" x14ac:dyDescent="0.25">
      <c r="A22035"/>
    </row>
    <row r="22036" spans="1:1" ht="12.6" x14ac:dyDescent="0.25">
      <c r="A22036"/>
    </row>
    <row r="22037" spans="1:1" ht="12.6" x14ac:dyDescent="0.25">
      <c r="A22037"/>
    </row>
    <row r="22038" spans="1:1" ht="12.6" x14ac:dyDescent="0.25">
      <c r="A22038"/>
    </row>
    <row r="22039" spans="1:1" ht="12.6" x14ac:dyDescent="0.25">
      <c r="A22039"/>
    </row>
    <row r="22040" spans="1:1" ht="12.6" x14ac:dyDescent="0.25">
      <c r="A22040"/>
    </row>
    <row r="22041" spans="1:1" ht="12.6" x14ac:dyDescent="0.25">
      <c r="A22041"/>
    </row>
    <row r="22042" spans="1:1" ht="12.6" x14ac:dyDescent="0.25">
      <c r="A22042"/>
    </row>
    <row r="22043" spans="1:1" ht="12.6" x14ac:dyDescent="0.25">
      <c r="A22043"/>
    </row>
    <row r="22044" spans="1:1" ht="12.6" x14ac:dyDescent="0.25">
      <c r="A22044"/>
    </row>
    <row r="22045" spans="1:1" ht="12.6" x14ac:dyDescent="0.25">
      <c r="A22045"/>
    </row>
    <row r="22046" spans="1:1" ht="12.6" x14ac:dyDescent="0.25">
      <c r="A22046"/>
    </row>
    <row r="22047" spans="1:1" ht="12.6" x14ac:dyDescent="0.25">
      <c r="A22047"/>
    </row>
    <row r="22048" spans="1:1" ht="12.6" x14ac:dyDescent="0.25">
      <c r="A22048"/>
    </row>
    <row r="22049" spans="1:1" ht="12.6" x14ac:dyDescent="0.25">
      <c r="A22049"/>
    </row>
    <row r="22050" spans="1:1" ht="12.6" x14ac:dyDescent="0.25">
      <c r="A22050"/>
    </row>
    <row r="22051" spans="1:1" ht="12.6" x14ac:dyDescent="0.25">
      <c r="A22051"/>
    </row>
    <row r="22052" spans="1:1" ht="12.6" x14ac:dyDescent="0.25">
      <c r="A22052"/>
    </row>
    <row r="22053" spans="1:1" ht="12.6" x14ac:dyDescent="0.25">
      <c r="A22053"/>
    </row>
    <row r="22054" spans="1:1" ht="12.6" x14ac:dyDescent="0.25">
      <c r="A22054"/>
    </row>
    <row r="22055" spans="1:1" ht="12.6" x14ac:dyDescent="0.25">
      <c r="A22055"/>
    </row>
    <row r="22056" spans="1:1" ht="12.6" x14ac:dyDescent="0.25">
      <c r="A22056"/>
    </row>
    <row r="22057" spans="1:1" ht="12.6" x14ac:dyDescent="0.25">
      <c r="A22057"/>
    </row>
    <row r="22058" spans="1:1" ht="12.6" x14ac:dyDescent="0.25">
      <c r="A22058"/>
    </row>
    <row r="22059" spans="1:1" ht="12.6" x14ac:dyDescent="0.25">
      <c r="A22059"/>
    </row>
    <row r="22060" spans="1:1" ht="12.6" x14ac:dyDescent="0.25">
      <c r="A22060"/>
    </row>
    <row r="22061" spans="1:1" ht="12.6" x14ac:dyDescent="0.25">
      <c r="A22061"/>
    </row>
    <row r="22062" spans="1:1" ht="12.6" x14ac:dyDescent="0.25">
      <c r="A22062"/>
    </row>
    <row r="22063" spans="1:1" ht="12.6" x14ac:dyDescent="0.25">
      <c r="A22063"/>
    </row>
    <row r="22064" spans="1:1" ht="12.6" x14ac:dyDescent="0.25">
      <c r="A22064"/>
    </row>
    <row r="22065" spans="1:1" ht="12.6" x14ac:dyDescent="0.25">
      <c r="A22065"/>
    </row>
    <row r="22066" spans="1:1" ht="12.6" x14ac:dyDescent="0.25">
      <c r="A22066"/>
    </row>
    <row r="22067" spans="1:1" ht="12.6" x14ac:dyDescent="0.25">
      <c r="A22067"/>
    </row>
    <row r="22068" spans="1:1" ht="12.6" x14ac:dyDescent="0.25">
      <c r="A22068"/>
    </row>
    <row r="22069" spans="1:1" ht="12.6" x14ac:dyDescent="0.25">
      <c r="A22069"/>
    </row>
    <row r="22070" spans="1:1" ht="12.6" x14ac:dyDescent="0.25">
      <c r="A22070"/>
    </row>
    <row r="22071" spans="1:1" ht="12.6" x14ac:dyDescent="0.25">
      <c r="A22071"/>
    </row>
    <row r="22072" spans="1:1" ht="12.6" x14ac:dyDescent="0.25">
      <c r="A22072"/>
    </row>
    <row r="22073" spans="1:1" ht="12.6" x14ac:dyDescent="0.25">
      <c r="A22073"/>
    </row>
    <row r="22074" spans="1:1" ht="12.6" x14ac:dyDescent="0.25">
      <c r="A22074"/>
    </row>
    <row r="22075" spans="1:1" ht="12.6" x14ac:dyDescent="0.25">
      <c r="A22075"/>
    </row>
    <row r="22076" spans="1:1" ht="12.6" x14ac:dyDescent="0.25">
      <c r="A22076"/>
    </row>
    <row r="22077" spans="1:1" ht="12.6" x14ac:dyDescent="0.25">
      <c r="A22077"/>
    </row>
    <row r="22078" spans="1:1" ht="12.6" x14ac:dyDescent="0.25">
      <c r="A22078"/>
    </row>
    <row r="22079" spans="1:1" ht="12.6" x14ac:dyDescent="0.25">
      <c r="A22079"/>
    </row>
    <row r="22080" spans="1:1" ht="12.6" x14ac:dyDescent="0.25">
      <c r="A22080"/>
    </row>
    <row r="22081" spans="1:1" ht="12.6" x14ac:dyDescent="0.25">
      <c r="A22081"/>
    </row>
    <row r="22082" spans="1:1" ht="12.6" x14ac:dyDescent="0.25">
      <c r="A22082"/>
    </row>
    <row r="22083" spans="1:1" ht="12.6" x14ac:dyDescent="0.25">
      <c r="A22083"/>
    </row>
    <row r="22084" spans="1:1" ht="12.6" x14ac:dyDescent="0.25">
      <c r="A22084"/>
    </row>
    <row r="22085" spans="1:1" ht="12.6" x14ac:dyDescent="0.25">
      <c r="A22085"/>
    </row>
    <row r="22086" spans="1:1" ht="12.6" x14ac:dyDescent="0.25">
      <c r="A22086"/>
    </row>
    <row r="22087" spans="1:1" ht="12.6" x14ac:dyDescent="0.25">
      <c r="A22087"/>
    </row>
    <row r="22088" spans="1:1" ht="12.6" x14ac:dyDescent="0.25">
      <c r="A22088"/>
    </row>
    <row r="22089" spans="1:1" ht="12.6" x14ac:dyDescent="0.25">
      <c r="A22089"/>
    </row>
    <row r="22090" spans="1:1" ht="12.6" x14ac:dyDescent="0.25">
      <c r="A22090"/>
    </row>
    <row r="22091" spans="1:1" ht="12.6" x14ac:dyDescent="0.25">
      <c r="A22091"/>
    </row>
    <row r="22092" spans="1:1" ht="12.6" x14ac:dyDescent="0.25">
      <c r="A22092"/>
    </row>
    <row r="22093" spans="1:1" ht="12.6" x14ac:dyDescent="0.25">
      <c r="A22093"/>
    </row>
    <row r="22094" spans="1:1" ht="12.6" x14ac:dyDescent="0.25">
      <c r="A22094"/>
    </row>
    <row r="22095" spans="1:1" ht="12.6" x14ac:dyDescent="0.25">
      <c r="A22095"/>
    </row>
    <row r="22096" spans="1:1" ht="12.6" x14ac:dyDescent="0.25">
      <c r="A22096"/>
    </row>
    <row r="22097" spans="1:1" ht="12.6" x14ac:dyDescent="0.25">
      <c r="A22097"/>
    </row>
    <row r="22098" spans="1:1" ht="12.6" x14ac:dyDescent="0.25">
      <c r="A22098"/>
    </row>
    <row r="22099" spans="1:1" ht="12.6" x14ac:dyDescent="0.25">
      <c r="A22099"/>
    </row>
    <row r="22100" spans="1:1" ht="12.6" x14ac:dyDescent="0.25">
      <c r="A22100"/>
    </row>
    <row r="22101" spans="1:1" ht="12.6" x14ac:dyDescent="0.25">
      <c r="A22101"/>
    </row>
    <row r="22102" spans="1:1" ht="12.6" x14ac:dyDescent="0.25">
      <c r="A22102"/>
    </row>
    <row r="22103" spans="1:1" ht="12.6" x14ac:dyDescent="0.25">
      <c r="A22103"/>
    </row>
    <row r="22104" spans="1:1" ht="12.6" x14ac:dyDescent="0.25">
      <c r="A22104"/>
    </row>
    <row r="22105" spans="1:1" ht="12.6" x14ac:dyDescent="0.25">
      <c r="A22105"/>
    </row>
    <row r="22106" spans="1:1" ht="12.6" x14ac:dyDescent="0.25">
      <c r="A22106"/>
    </row>
    <row r="22107" spans="1:1" ht="12.6" x14ac:dyDescent="0.25">
      <c r="A22107"/>
    </row>
    <row r="22108" spans="1:1" ht="12.6" x14ac:dyDescent="0.25">
      <c r="A22108"/>
    </row>
    <row r="22109" spans="1:1" ht="12.6" x14ac:dyDescent="0.25">
      <c r="A22109"/>
    </row>
    <row r="22110" spans="1:1" ht="12.6" x14ac:dyDescent="0.25">
      <c r="A22110"/>
    </row>
    <row r="22111" spans="1:1" ht="12.6" x14ac:dyDescent="0.25">
      <c r="A22111"/>
    </row>
    <row r="22112" spans="1:1" ht="12.6" x14ac:dyDescent="0.25">
      <c r="A22112"/>
    </row>
    <row r="22113" spans="1:1" ht="12.6" x14ac:dyDescent="0.25">
      <c r="A22113"/>
    </row>
    <row r="22114" spans="1:1" ht="12.6" x14ac:dyDescent="0.25">
      <c r="A22114"/>
    </row>
    <row r="22115" spans="1:1" ht="12.6" x14ac:dyDescent="0.25">
      <c r="A22115"/>
    </row>
    <row r="22116" spans="1:1" ht="12.6" x14ac:dyDescent="0.25">
      <c r="A22116"/>
    </row>
    <row r="22117" spans="1:1" ht="12.6" x14ac:dyDescent="0.25">
      <c r="A22117"/>
    </row>
    <row r="22118" spans="1:1" ht="12.6" x14ac:dyDescent="0.25">
      <c r="A22118"/>
    </row>
    <row r="22119" spans="1:1" ht="12.6" x14ac:dyDescent="0.25">
      <c r="A22119"/>
    </row>
    <row r="22120" spans="1:1" ht="12.6" x14ac:dyDescent="0.25">
      <c r="A22120"/>
    </row>
    <row r="22121" spans="1:1" ht="12.6" x14ac:dyDescent="0.25">
      <c r="A22121"/>
    </row>
    <row r="22122" spans="1:1" ht="12.6" x14ac:dyDescent="0.25">
      <c r="A22122"/>
    </row>
    <row r="22123" spans="1:1" ht="12.6" x14ac:dyDescent="0.25">
      <c r="A22123"/>
    </row>
    <row r="22124" spans="1:1" ht="12.6" x14ac:dyDescent="0.25">
      <c r="A22124"/>
    </row>
    <row r="22125" spans="1:1" ht="12.6" x14ac:dyDescent="0.25">
      <c r="A22125"/>
    </row>
    <row r="22126" spans="1:1" ht="12.6" x14ac:dyDescent="0.25">
      <c r="A22126"/>
    </row>
    <row r="22127" spans="1:1" ht="12.6" x14ac:dyDescent="0.25">
      <c r="A22127"/>
    </row>
    <row r="22128" spans="1:1" ht="12.6" x14ac:dyDescent="0.25">
      <c r="A22128"/>
    </row>
    <row r="22129" spans="1:1" ht="12.6" x14ac:dyDescent="0.25">
      <c r="A22129"/>
    </row>
    <row r="22130" spans="1:1" ht="12.6" x14ac:dyDescent="0.25">
      <c r="A22130"/>
    </row>
    <row r="22131" spans="1:1" ht="12.6" x14ac:dyDescent="0.25">
      <c r="A22131"/>
    </row>
    <row r="22132" spans="1:1" ht="12.6" x14ac:dyDescent="0.25">
      <c r="A22132"/>
    </row>
    <row r="22133" spans="1:1" ht="12.6" x14ac:dyDescent="0.25">
      <c r="A22133"/>
    </row>
    <row r="22134" spans="1:1" ht="12.6" x14ac:dyDescent="0.25">
      <c r="A22134"/>
    </row>
    <row r="22135" spans="1:1" ht="12.6" x14ac:dyDescent="0.25">
      <c r="A22135"/>
    </row>
    <row r="22136" spans="1:1" ht="12.6" x14ac:dyDescent="0.25">
      <c r="A22136"/>
    </row>
    <row r="22137" spans="1:1" ht="12.6" x14ac:dyDescent="0.25">
      <c r="A22137"/>
    </row>
    <row r="22138" spans="1:1" ht="12.6" x14ac:dyDescent="0.25">
      <c r="A22138"/>
    </row>
    <row r="22139" spans="1:1" ht="12.6" x14ac:dyDescent="0.25">
      <c r="A22139"/>
    </row>
    <row r="22140" spans="1:1" ht="12.6" x14ac:dyDescent="0.25">
      <c r="A22140"/>
    </row>
    <row r="22141" spans="1:1" ht="12.6" x14ac:dyDescent="0.25">
      <c r="A22141"/>
    </row>
    <row r="22142" spans="1:1" ht="12.6" x14ac:dyDescent="0.25">
      <c r="A22142"/>
    </row>
    <row r="22143" spans="1:1" ht="12.6" x14ac:dyDescent="0.25">
      <c r="A22143"/>
    </row>
    <row r="22144" spans="1:1" ht="12.6" x14ac:dyDescent="0.25">
      <c r="A22144"/>
    </row>
    <row r="22145" spans="1:1" ht="12.6" x14ac:dyDescent="0.25">
      <c r="A22145"/>
    </row>
    <row r="22146" spans="1:1" ht="12.6" x14ac:dyDescent="0.25">
      <c r="A22146"/>
    </row>
    <row r="22147" spans="1:1" ht="12.6" x14ac:dyDescent="0.25">
      <c r="A22147"/>
    </row>
    <row r="22148" spans="1:1" ht="12.6" x14ac:dyDescent="0.25">
      <c r="A22148"/>
    </row>
    <row r="22149" spans="1:1" ht="12.6" x14ac:dyDescent="0.25">
      <c r="A22149"/>
    </row>
    <row r="22150" spans="1:1" ht="12.6" x14ac:dyDescent="0.25">
      <c r="A22150"/>
    </row>
    <row r="22151" spans="1:1" ht="12.6" x14ac:dyDescent="0.25">
      <c r="A22151"/>
    </row>
    <row r="22152" spans="1:1" ht="12.6" x14ac:dyDescent="0.25">
      <c r="A22152"/>
    </row>
    <row r="22153" spans="1:1" ht="12.6" x14ac:dyDescent="0.25">
      <c r="A22153"/>
    </row>
    <row r="22154" spans="1:1" ht="12.6" x14ac:dyDescent="0.25">
      <c r="A22154"/>
    </row>
    <row r="22155" spans="1:1" ht="12.6" x14ac:dyDescent="0.25">
      <c r="A22155"/>
    </row>
    <row r="22156" spans="1:1" ht="12.6" x14ac:dyDescent="0.25">
      <c r="A22156"/>
    </row>
    <row r="22157" spans="1:1" ht="12.6" x14ac:dyDescent="0.25">
      <c r="A22157"/>
    </row>
    <row r="22158" spans="1:1" ht="12.6" x14ac:dyDescent="0.25">
      <c r="A22158"/>
    </row>
    <row r="22159" spans="1:1" ht="12.6" x14ac:dyDescent="0.25">
      <c r="A22159"/>
    </row>
    <row r="22160" spans="1:1" ht="12.6" x14ac:dyDescent="0.25">
      <c r="A22160"/>
    </row>
    <row r="22161" spans="1:1" ht="12.6" x14ac:dyDescent="0.25">
      <c r="A22161"/>
    </row>
    <row r="22162" spans="1:1" ht="12.6" x14ac:dyDescent="0.25">
      <c r="A22162"/>
    </row>
    <row r="22163" spans="1:1" ht="12.6" x14ac:dyDescent="0.25">
      <c r="A22163"/>
    </row>
    <row r="22164" spans="1:1" ht="12.6" x14ac:dyDescent="0.25">
      <c r="A22164"/>
    </row>
    <row r="22165" spans="1:1" ht="12.6" x14ac:dyDescent="0.25">
      <c r="A22165"/>
    </row>
    <row r="22166" spans="1:1" ht="12.6" x14ac:dyDescent="0.25">
      <c r="A22166"/>
    </row>
    <row r="22167" spans="1:1" ht="12.6" x14ac:dyDescent="0.25">
      <c r="A22167"/>
    </row>
    <row r="22168" spans="1:1" ht="12.6" x14ac:dyDescent="0.25">
      <c r="A22168"/>
    </row>
    <row r="22169" spans="1:1" ht="12.6" x14ac:dyDescent="0.25">
      <c r="A22169"/>
    </row>
    <row r="22170" spans="1:1" ht="12.6" x14ac:dyDescent="0.25">
      <c r="A22170"/>
    </row>
    <row r="22171" spans="1:1" ht="12.6" x14ac:dyDescent="0.25">
      <c r="A22171"/>
    </row>
    <row r="22172" spans="1:1" ht="12.6" x14ac:dyDescent="0.25">
      <c r="A22172"/>
    </row>
    <row r="22173" spans="1:1" ht="12.6" x14ac:dyDescent="0.25">
      <c r="A22173"/>
    </row>
    <row r="22174" spans="1:1" ht="12.6" x14ac:dyDescent="0.25">
      <c r="A22174"/>
    </row>
    <row r="22175" spans="1:1" ht="12.6" x14ac:dyDescent="0.25">
      <c r="A22175"/>
    </row>
    <row r="22176" spans="1:1" ht="12.6" x14ac:dyDescent="0.25">
      <c r="A22176"/>
    </row>
    <row r="22177" spans="1:1" ht="12.6" x14ac:dyDescent="0.25">
      <c r="A22177"/>
    </row>
    <row r="22178" spans="1:1" ht="12.6" x14ac:dyDescent="0.25">
      <c r="A22178"/>
    </row>
    <row r="22179" spans="1:1" ht="12.6" x14ac:dyDescent="0.25">
      <c r="A22179"/>
    </row>
    <row r="22180" spans="1:1" ht="12.6" x14ac:dyDescent="0.25">
      <c r="A22180"/>
    </row>
    <row r="22181" spans="1:1" ht="12.6" x14ac:dyDescent="0.25">
      <c r="A22181"/>
    </row>
    <row r="22182" spans="1:1" ht="12.6" x14ac:dyDescent="0.25">
      <c r="A22182"/>
    </row>
    <row r="22183" spans="1:1" ht="12.6" x14ac:dyDescent="0.25">
      <c r="A22183"/>
    </row>
    <row r="22184" spans="1:1" ht="12.6" x14ac:dyDescent="0.25">
      <c r="A22184"/>
    </row>
    <row r="22185" spans="1:1" ht="12.6" x14ac:dyDescent="0.25">
      <c r="A22185"/>
    </row>
    <row r="22186" spans="1:1" ht="12.6" x14ac:dyDescent="0.25">
      <c r="A22186"/>
    </row>
    <row r="22187" spans="1:1" ht="12.6" x14ac:dyDescent="0.25">
      <c r="A22187"/>
    </row>
    <row r="22188" spans="1:1" ht="12.6" x14ac:dyDescent="0.25">
      <c r="A22188"/>
    </row>
    <row r="22189" spans="1:1" ht="12.6" x14ac:dyDescent="0.25">
      <c r="A22189"/>
    </row>
    <row r="22190" spans="1:1" ht="12.6" x14ac:dyDescent="0.25">
      <c r="A22190"/>
    </row>
    <row r="22191" spans="1:1" ht="12.6" x14ac:dyDescent="0.25">
      <c r="A22191"/>
    </row>
    <row r="22192" spans="1:1" ht="12.6" x14ac:dyDescent="0.25">
      <c r="A22192"/>
    </row>
    <row r="22193" spans="1:1" ht="12.6" x14ac:dyDescent="0.25">
      <c r="A22193"/>
    </row>
    <row r="22194" spans="1:1" ht="12.6" x14ac:dyDescent="0.25">
      <c r="A22194"/>
    </row>
    <row r="22195" spans="1:1" ht="12.6" x14ac:dyDescent="0.25">
      <c r="A22195"/>
    </row>
    <row r="22196" spans="1:1" ht="12.6" x14ac:dyDescent="0.25">
      <c r="A22196"/>
    </row>
    <row r="22197" spans="1:1" ht="12.6" x14ac:dyDescent="0.25">
      <c r="A22197"/>
    </row>
    <row r="22198" spans="1:1" ht="12.6" x14ac:dyDescent="0.25">
      <c r="A22198"/>
    </row>
    <row r="22199" spans="1:1" ht="12.6" x14ac:dyDescent="0.25">
      <c r="A22199"/>
    </row>
    <row r="22200" spans="1:1" ht="12.6" x14ac:dyDescent="0.25">
      <c r="A22200"/>
    </row>
    <row r="22201" spans="1:1" ht="12.6" x14ac:dyDescent="0.25">
      <c r="A22201"/>
    </row>
    <row r="22202" spans="1:1" ht="12.6" x14ac:dyDescent="0.25">
      <c r="A22202"/>
    </row>
    <row r="22203" spans="1:1" ht="12.6" x14ac:dyDescent="0.25">
      <c r="A22203"/>
    </row>
    <row r="22204" spans="1:1" ht="12.6" x14ac:dyDescent="0.25">
      <c r="A22204"/>
    </row>
    <row r="22205" spans="1:1" ht="12.6" x14ac:dyDescent="0.25">
      <c r="A22205"/>
    </row>
    <row r="22206" spans="1:1" ht="12.6" x14ac:dyDescent="0.25">
      <c r="A22206"/>
    </row>
    <row r="22207" spans="1:1" ht="12.6" x14ac:dyDescent="0.25">
      <c r="A22207"/>
    </row>
    <row r="22208" spans="1:1" ht="12.6" x14ac:dyDescent="0.25">
      <c r="A22208"/>
    </row>
    <row r="22209" spans="1:1" ht="12.6" x14ac:dyDescent="0.25">
      <c r="A22209"/>
    </row>
    <row r="22210" spans="1:1" ht="12.6" x14ac:dyDescent="0.25">
      <c r="A22210"/>
    </row>
    <row r="22211" spans="1:1" ht="12.6" x14ac:dyDescent="0.25">
      <c r="A22211"/>
    </row>
    <row r="22212" spans="1:1" ht="12.6" x14ac:dyDescent="0.25">
      <c r="A22212"/>
    </row>
    <row r="22213" spans="1:1" ht="12.6" x14ac:dyDescent="0.25">
      <c r="A22213"/>
    </row>
    <row r="22214" spans="1:1" ht="12.6" x14ac:dyDescent="0.25">
      <c r="A22214"/>
    </row>
    <row r="22215" spans="1:1" ht="12.6" x14ac:dyDescent="0.25">
      <c r="A22215"/>
    </row>
    <row r="22216" spans="1:1" ht="12.6" x14ac:dyDescent="0.25">
      <c r="A22216"/>
    </row>
    <row r="22217" spans="1:1" ht="12.6" x14ac:dyDescent="0.25">
      <c r="A22217"/>
    </row>
    <row r="22218" spans="1:1" ht="12.6" x14ac:dyDescent="0.25">
      <c r="A22218"/>
    </row>
    <row r="22219" spans="1:1" ht="12.6" x14ac:dyDescent="0.25">
      <c r="A22219"/>
    </row>
    <row r="22220" spans="1:1" ht="12.6" x14ac:dyDescent="0.25">
      <c r="A22220"/>
    </row>
    <row r="22221" spans="1:1" ht="12.6" x14ac:dyDescent="0.25">
      <c r="A22221"/>
    </row>
    <row r="22222" spans="1:1" ht="12.6" x14ac:dyDescent="0.25">
      <c r="A22222"/>
    </row>
    <row r="22223" spans="1:1" ht="12.6" x14ac:dyDescent="0.25">
      <c r="A22223"/>
    </row>
    <row r="22224" spans="1:1" ht="12.6" x14ac:dyDescent="0.25">
      <c r="A22224"/>
    </row>
    <row r="22225" spans="1:1" ht="12.6" x14ac:dyDescent="0.25">
      <c r="A22225"/>
    </row>
    <row r="22226" spans="1:1" ht="12.6" x14ac:dyDescent="0.25">
      <c r="A22226"/>
    </row>
    <row r="22227" spans="1:1" ht="12.6" x14ac:dyDescent="0.25">
      <c r="A22227"/>
    </row>
    <row r="22228" spans="1:1" ht="12.6" x14ac:dyDescent="0.25">
      <c r="A22228"/>
    </row>
    <row r="22229" spans="1:1" ht="12.6" x14ac:dyDescent="0.25">
      <c r="A22229"/>
    </row>
    <row r="22230" spans="1:1" ht="12.6" x14ac:dyDescent="0.25">
      <c r="A22230"/>
    </row>
    <row r="22231" spans="1:1" ht="12.6" x14ac:dyDescent="0.25">
      <c r="A22231"/>
    </row>
    <row r="22232" spans="1:1" ht="12.6" x14ac:dyDescent="0.25">
      <c r="A22232"/>
    </row>
    <row r="22233" spans="1:1" ht="12.6" x14ac:dyDescent="0.25">
      <c r="A22233"/>
    </row>
    <row r="22234" spans="1:1" ht="12.6" x14ac:dyDescent="0.25">
      <c r="A22234"/>
    </row>
    <row r="22235" spans="1:1" ht="12.6" x14ac:dyDescent="0.25">
      <c r="A22235"/>
    </row>
    <row r="22236" spans="1:1" ht="12.6" x14ac:dyDescent="0.25">
      <c r="A22236"/>
    </row>
    <row r="22237" spans="1:1" ht="12.6" x14ac:dyDescent="0.25">
      <c r="A22237"/>
    </row>
    <row r="22238" spans="1:1" ht="12.6" x14ac:dyDescent="0.25">
      <c r="A22238"/>
    </row>
    <row r="22239" spans="1:1" ht="12.6" x14ac:dyDescent="0.25">
      <c r="A22239"/>
    </row>
    <row r="22240" spans="1:1" ht="12.6" x14ac:dyDescent="0.25">
      <c r="A22240"/>
    </row>
    <row r="22241" spans="1:1" ht="12.6" x14ac:dyDescent="0.25">
      <c r="A22241"/>
    </row>
    <row r="22242" spans="1:1" ht="12.6" x14ac:dyDescent="0.25">
      <c r="A22242"/>
    </row>
    <row r="22243" spans="1:1" ht="12.6" x14ac:dyDescent="0.25">
      <c r="A22243"/>
    </row>
    <row r="22244" spans="1:1" ht="12.6" x14ac:dyDescent="0.25">
      <c r="A22244"/>
    </row>
    <row r="22245" spans="1:1" ht="12.6" x14ac:dyDescent="0.25">
      <c r="A22245"/>
    </row>
    <row r="22246" spans="1:1" ht="12.6" x14ac:dyDescent="0.25">
      <c r="A22246"/>
    </row>
    <row r="22247" spans="1:1" ht="12.6" x14ac:dyDescent="0.25">
      <c r="A22247"/>
    </row>
    <row r="22248" spans="1:1" ht="12.6" x14ac:dyDescent="0.25">
      <c r="A22248"/>
    </row>
    <row r="22249" spans="1:1" ht="12.6" x14ac:dyDescent="0.25">
      <c r="A22249"/>
    </row>
    <row r="22250" spans="1:1" ht="12.6" x14ac:dyDescent="0.25">
      <c r="A22250"/>
    </row>
    <row r="22251" spans="1:1" ht="12.6" x14ac:dyDescent="0.25">
      <c r="A22251"/>
    </row>
    <row r="22252" spans="1:1" ht="12.6" x14ac:dyDescent="0.25">
      <c r="A22252"/>
    </row>
    <row r="22253" spans="1:1" ht="12.6" x14ac:dyDescent="0.25">
      <c r="A22253"/>
    </row>
    <row r="22254" spans="1:1" ht="12.6" x14ac:dyDescent="0.25">
      <c r="A22254"/>
    </row>
    <row r="22255" spans="1:1" ht="12.6" x14ac:dyDescent="0.25">
      <c r="A22255"/>
    </row>
    <row r="22256" spans="1:1" ht="12.6" x14ac:dyDescent="0.25">
      <c r="A22256"/>
    </row>
    <row r="22257" spans="1:1" ht="12.6" x14ac:dyDescent="0.25">
      <c r="A22257"/>
    </row>
    <row r="22258" spans="1:1" ht="12.6" x14ac:dyDescent="0.25">
      <c r="A22258"/>
    </row>
    <row r="22259" spans="1:1" ht="12.6" x14ac:dyDescent="0.25">
      <c r="A22259"/>
    </row>
    <row r="22260" spans="1:1" ht="12.6" x14ac:dyDescent="0.25">
      <c r="A22260"/>
    </row>
    <row r="22261" spans="1:1" ht="12.6" x14ac:dyDescent="0.25">
      <c r="A22261"/>
    </row>
    <row r="22262" spans="1:1" ht="12.6" x14ac:dyDescent="0.25">
      <c r="A22262"/>
    </row>
    <row r="22263" spans="1:1" ht="12.6" x14ac:dyDescent="0.25">
      <c r="A22263"/>
    </row>
    <row r="22264" spans="1:1" ht="12.6" x14ac:dyDescent="0.25">
      <c r="A22264"/>
    </row>
    <row r="22265" spans="1:1" ht="12.6" x14ac:dyDescent="0.25">
      <c r="A22265"/>
    </row>
    <row r="22266" spans="1:1" ht="12.6" x14ac:dyDescent="0.25">
      <c r="A22266"/>
    </row>
    <row r="22267" spans="1:1" ht="12.6" x14ac:dyDescent="0.25">
      <c r="A22267"/>
    </row>
    <row r="22268" spans="1:1" ht="12.6" x14ac:dyDescent="0.25">
      <c r="A22268"/>
    </row>
    <row r="22269" spans="1:1" ht="12.6" x14ac:dyDescent="0.25">
      <c r="A22269"/>
    </row>
    <row r="22270" spans="1:1" ht="12.6" x14ac:dyDescent="0.25">
      <c r="A22270"/>
    </row>
    <row r="22271" spans="1:1" ht="12.6" x14ac:dyDescent="0.25">
      <c r="A22271"/>
    </row>
    <row r="22272" spans="1:1" ht="12.6" x14ac:dyDescent="0.25">
      <c r="A22272"/>
    </row>
    <row r="22273" spans="1:1" ht="12.6" x14ac:dyDescent="0.25">
      <c r="A22273"/>
    </row>
    <row r="22274" spans="1:1" ht="12.6" x14ac:dyDescent="0.25">
      <c r="A22274"/>
    </row>
    <row r="22275" spans="1:1" ht="12.6" x14ac:dyDescent="0.25">
      <c r="A22275"/>
    </row>
    <row r="22276" spans="1:1" ht="12.6" x14ac:dyDescent="0.25">
      <c r="A22276"/>
    </row>
    <row r="22277" spans="1:1" ht="12.6" x14ac:dyDescent="0.25">
      <c r="A22277"/>
    </row>
    <row r="22278" spans="1:1" ht="12.6" x14ac:dyDescent="0.25">
      <c r="A22278"/>
    </row>
    <row r="22279" spans="1:1" ht="12.6" x14ac:dyDescent="0.25">
      <c r="A22279"/>
    </row>
    <row r="22280" spans="1:1" ht="12.6" x14ac:dyDescent="0.25">
      <c r="A22280"/>
    </row>
    <row r="22281" spans="1:1" ht="12.6" x14ac:dyDescent="0.25">
      <c r="A22281"/>
    </row>
    <row r="22282" spans="1:1" ht="12.6" x14ac:dyDescent="0.25">
      <c r="A22282"/>
    </row>
    <row r="22283" spans="1:1" ht="12.6" x14ac:dyDescent="0.25">
      <c r="A22283"/>
    </row>
    <row r="22284" spans="1:1" ht="12.6" x14ac:dyDescent="0.25">
      <c r="A22284"/>
    </row>
    <row r="22285" spans="1:1" ht="12.6" x14ac:dyDescent="0.25">
      <c r="A22285"/>
    </row>
    <row r="22286" spans="1:1" ht="12.6" x14ac:dyDescent="0.25">
      <c r="A22286"/>
    </row>
    <row r="22287" spans="1:1" ht="12.6" x14ac:dyDescent="0.25">
      <c r="A22287"/>
    </row>
    <row r="22288" spans="1:1" ht="12.6" x14ac:dyDescent="0.25">
      <c r="A22288"/>
    </row>
    <row r="22289" spans="1:1" ht="12.6" x14ac:dyDescent="0.25">
      <c r="A22289"/>
    </row>
    <row r="22290" spans="1:1" ht="12.6" x14ac:dyDescent="0.25">
      <c r="A22290"/>
    </row>
    <row r="22291" spans="1:1" ht="12.6" x14ac:dyDescent="0.25">
      <c r="A22291"/>
    </row>
    <row r="22292" spans="1:1" ht="12.6" x14ac:dyDescent="0.25">
      <c r="A22292"/>
    </row>
    <row r="22293" spans="1:1" ht="12.6" x14ac:dyDescent="0.25">
      <c r="A22293"/>
    </row>
    <row r="22294" spans="1:1" ht="12.6" x14ac:dyDescent="0.25">
      <c r="A22294"/>
    </row>
    <row r="22295" spans="1:1" ht="12.6" x14ac:dyDescent="0.25">
      <c r="A22295"/>
    </row>
    <row r="22296" spans="1:1" ht="12.6" x14ac:dyDescent="0.25">
      <c r="A22296"/>
    </row>
    <row r="22297" spans="1:1" ht="12.6" x14ac:dyDescent="0.25">
      <c r="A22297"/>
    </row>
    <row r="22298" spans="1:1" ht="12.6" x14ac:dyDescent="0.25">
      <c r="A22298"/>
    </row>
    <row r="22299" spans="1:1" ht="12.6" x14ac:dyDescent="0.25">
      <c r="A22299"/>
    </row>
    <row r="22300" spans="1:1" ht="12.6" x14ac:dyDescent="0.25">
      <c r="A22300"/>
    </row>
    <row r="22301" spans="1:1" ht="12.6" x14ac:dyDescent="0.25">
      <c r="A22301"/>
    </row>
    <row r="22302" spans="1:1" ht="12.6" x14ac:dyDescent="0.25">
      <c r="A22302"/>
    </row>
    <row r="22303" spans="1:1" ht="12.6" x14ac:dyDescent="0.25">
      <c r="A22303"/>
    </row>
    <row r="22304" spans="1:1" ht="12.6" x14ac:dyDescent="0.25">
      <c r="A22304"/>
    </row>
    <row r="22305" spans="1:1" ht="12.6" x14ac:dyDescent="0.25">
      <c r="A22305"/>
    </row>
    <row r="22306" spans="1:1" ht="12.6" x14ac:dyDescent="0.25">
      <c r="A22306"/>
    </row>
    <row r="22307" spans="1:1" ht="12.6" x14ac:dyDescent="0.25">
      <c r="A22307"/>
    </row>
    <row r="22308" spans="1:1" ht="12.6" x14ac:dyDescent="0.25">
      <c r="A22308"/>
    </row>
    <row r="22309" spans="1:1" ht="12.6" x14ac:dyDescent="0.25">
      <c r="A22309"/>
    </row>
    <row r="22310" spans="1:1" ht="12.6" x14ac:dyDescent="0.25">
      <c r="A22310"/>
    </row>
    <row r="22311" spans="1:1" ht="12.6" x14ac:dyDescent="0.25">
      <c r="A22311"/>
    </row>
    <row r="22312" spans="1:1" ht="12.6" x14ac:dyDescent="0.25">
      <c r="A22312"/>
    </row>
    <row r="22313" spans="1:1" ht="12.6" x14ac:dyDescent="0.25">
      <c r="A22313"/>
    </row>
    <row r="22314" spans="1:1" ht="12.6" x14ac:dyDescent="0.25">
      <c r="A22314"/>
    </row>
    <row r="22315" spans="1:1" ht="12.6" x14ac:dyDescent="0.25">
      <c r="A22315"/>
    </row>
    <row r="22316" spans="1:1" ht="12.6" x14ac:dyDescent="0.25">
      <c r="A22316"/>
    </row>
    <row r="22317" spans="1:1" ht="12.6" x14ac:dyDescent="0.25">
      <c r="A22317"/>
    </row>
    <row r="22318" spans="1:1" ht="12.6" x14ac:dyDescent="0.25">
      <c r="A22318"/>
    </row>
    <row r="22319" spans="1:1" ht="12.6" x14ac:dyDescent="0.25">
      <c r="A22319"/>
    </row>
    <row r="22320" spans="1:1" ht="12.6" x14ac:dyDescent="0.25">
      <c r="A22320"/>
    </row>
    <row r="22321" spans="1:1" ht="12.6" x14ac:dyDescent="0.25">
      <c r="A22321"/>
    </row>
    <row r="22322" spans="1:1" ht="12.6" x14ac:dyDescent="0.25">
      <c r="A22322"/>
    </row>
    <row r="22323" spans="1:1" ht="12.6" x14ac:dyDescent="0.25">
      <c r="A22323"/>
    </row>
    <row r="22324" spans="1:1" ht="12.6" x14ac:dyDescent="0.25">
      <c r="A22324"/>
    </row>
    <row r="22325" spans="1:1" ht="12.6" x14ac:dyDescent="0.25">
      <c r="A22325"/>
    </row>
    <row r="22326" spans="1:1" ht="12.6" x14ac:dyDescent="0.25">
      <c r="A22326"/>
    </row>
    <row r="22327" spans="1:1" ht="12.6" x14ac:dyDescent="0.25">
      <c r="A22327"/>
    </row>
    <row r="22328" spans="1:1" ht="12.6" x14ac:dyDescent="0.25">
      <c r="A22328"/>
    </row>
    <row r="22329" spans="1:1" ht="12.6" x14ac:dyDescent="0.25">
      <c r="A22329"/>
    </row>
    <row r="22330" spans="1:1" ht="12.6" x14ac:dyDescent="0.25">
      <c r="A22330"/>
    </row>
    <row r="22331" spans="1:1" ht="12.6" x14ac:dyDescent="0.25">
      <c r="A22331"/>
    </row>
    <row r="22332" spans="1:1" ht="12.6" x14ac:dyDescent="0.25">
      <c r="A22332"/>
    </row>
    <row r="22333" spans="1:1" ht="12.6" x14ac:dyDescent="0.25">
      <c r="A22333"/>
    </row>
    <row r="22334" spans="1:1" ht="12.6" x14ac:dyDescent="0.25">
      <c r="A22334"/>
    </row>
    <row r="22335" spans="1:1" ht="12.6" x14ac:dyDescent="0.25">
      <c r="A22335"/>
    </row>
    <row r="22336" spans="1:1" ht="12.6" x14ac:dyDescent="0.25">
      <c r="A22336"/>
    </row>
    <row r="22337" spans="1:1" ht="12.6" x14ac:dyDescent="0.25">
      <c r="A22337"/>
    </row>
    <row r="22338" spans="1:1" ht="12.6" x14ac:dyDescent="0.25">
      <c r="A22338"/>
    </row>
    <row r="22339" spans="1:1" ht="12.6" x14ac:dyDescent="0.25">
      <c r="A22339"/>
    </row>
    <row r="22340" spans="1:1" ht="12.6" x14ac:dyDescent="0.25">
      <c r="A22340"/>
    </row>
    <row r="22341" spans="1:1" ht="12.6" x14ac:dyDescent="0.25">
      <c r="A22341"/>
    </row>
    <row r="22342" spans="1:1" ht="12.6" x14ac:dyDescent="0.25">
      <c r="A22342"/>
    </row>
    <row r="22343" spans="1:1" ht="12.6" x14ac:dyDescent="0.25">
      <c r="A22343"/>
    </row>
    <row r="22344" spans="1:1" ht="12.6" x14ac:dyDescent="0.25">
      <c r="A22344"/>
    </row>
    <row r="22345" spans="1:1" ht="12.6" x14ac:dyDescent="0.25">
      <c r="A22345"/>
    </row>
    <row r="22346" spans="1:1" ht="12.6" x14ac:dyDescent="0.25">
      <c r="A22346"/>
    </row>
    <row r="22347" spans="1:1" ht="12.6" x14ac:dyDescent="0.25">
      <c r="A22347"/>
    </row>
    <row r="22348" spans="1:1" ht="12.6" x14ac:dyDescent="0.25">
      <c r="A22348"/>
    </row>
    <row r="22349" spans="1:1" ht="12.6" x14ac:dyDescent="0.25">
      <c r="A22349"/>
    </row>
    <row r="22350" spans="1:1" ht="12.6" x14ac:dyDescent="0.25">
      <c r="A22350"/>
    </row>
    <row r="22351" spans="1:1" ht="12.6" x14ac:dyDescent="0.25">
      <c r="A22351"/>
    </row>
    <row r="22352" spans="1:1" ht="12.6" x14ac:dyDescent="0.25">
      <c r="A22352"/>
    </row>
    <row r="22353" spans="1:1" ht="12.6" x14ac:dyDescent="0.25">
      <c r="A22353"/>
    </row>
    <row r="22354" spans="1:1" ht="12.6" x14ac:dyDescent="0.25">
      <c r="A22354"/>
    </row>
    <row r="22355" spans="1:1" ht="12.6" x14ac:dyDescent="0.25">
      <c r="A22355"/>
    </row>
    <row r="22356" spans="1:1" ht="12.6" x14ac:dyDescent="0.25">
      <c r="A22356"/>
    </row>
    <row r="22357" spans="1:1" ht="12.6" x14ac:dyDescent="0.25">
      <c r="A22357"/>
    </row>
    <row r="22358" spans="1:1" ht="12.6" x14ac:dyDescent="0.25">
      <c r="A22358"/>
    </row>
    <row r="22359" spans="1:1" ht="12.6" x14ac:dyDescent="0.25">
      <c r="A22359"/>
    </row>
    <row r="22360" spans="1:1" ht="12.6" x14ac:dyDescent="0.25">
      <c r="A22360"/>
    </row>
    <row r="22361" spans="1:1" ht="12.6" x14ac:dyDescent="0.25">
      <c r="A22361"/>
    </row>
    <row r="22362" spans="1:1" ht="12.6" x14ac:dyDescent="0.25">
      <c r="A22362"/>
    </row>
    <row r="22363" spans="1:1" ht="12.6" x14ac:dyDescent="0.25">
      <c r="A22363"/>
    </row>
    <row r="22364" spans="1:1" ht="12.6" x14ac:dyDescent="0.25">
      <c r="A22364"/>
    </row>
    <row r="22365" spans="1:1" ht="12.6" x14ac:dyDescent="0.25">
      <c r="A22365"/>
    </row>
    <row r="22366" spans="1:1" ht="12.6" x14ac:dyDescent="0.25">
      <c r="A22366"/>
    </row>
    <row r="22367" spans="1:1" ht="12.6" x14ac:dyDescent="0.25">
      <c r="A22367"/>
    </row>
    <row r="22368" spans="1:1" ht="12.6" x14ac:dyDescent="0.25">
      <c r="A22368"/>
    </row>
    <row r="22369" spans="1:1" ht="12.6" x14ac:dyDescent="0.25">
      <c r="A22369"/>
    </row>
    <row r="22370" spans="1:1" ht="12.6" x14ac:dyDescent="0.25">
      <c r="A22370"/>
    </row>
    <row r="22371" spans="1:1" ht="12.6" x14ac:dyDescent="0.25">
      <c r="A22371"/>
    </row>
    <row r="22372" spans="1:1" ht="12.6" x14ac:dyDescent="0.25">
      <c r="A22372"/>
    </row>
    <row r="22373" spans="1:1" ht="12.6" x14ac:dyDescent="0.25">
      <c r="A22373"/>
    </row>
    <row r="22374" spans="1:1" ht="12.6" x14ac:dyDescent="0.25">
      <c r="A22374"/>
    </row>
    <row r="22375" spans="1:1" ht="12.6" x14ac:dyDescent="0.25">
      <c r="A22375"/>
    </row>
    <row r="22376" spans="1:1" ht="12.6" x14ac:dyDescent="0.25">
      <c r="A22376"/>
    </row>
    <row r="22377" spans="1:1" ht="12.6" x14ac:dyDescent="0.25">
      <c r="A22377"/>
    </row>
    <row r="22378" spans="1:1" ht="12.6" x14ac:dyDescent="0.25">
      <c r="A22378"/>
    </row>
    <row r="22379" spans="1:1" ht="12.6" x14ac:dyDescent="0.25">
      <c r="A22379"/>
    </row>
    <row r="22380" spans="1:1" ht="12.6" x14ac:dyDescent="0.25">
      <c r="A22380"/>
    </row>
    <row r="22381" spans="1:1" ht="12.6" x14ac:dyDescent="0.25">
      <c r="A22381"/>
    </row>
    <row r="22382" spans="1:1" ht="12.6" x14ac:dyDescent="0.25">
      <c r="A22382"/>
    </row>
    <row r="22383" spans="1:1" ht="12.6" x14ac:dyDescent="0.25">
      <c r="A22383"/>
    </row>
    <row r="22384" spans="1:1" ht="12.6" x14ac:dyDescent="0.25">
      <c r="A22384"/>
    </row>
    <row r="22385" spans="1:1" ht="12.6" x14ac:dyDescent="0.25">
      <c r="A22385"/>
    </row>
    <row r="22386" spans="1:1" ht="12.6" x14ac:dyDescent="0.25">
      <c r="A22386"/>
    </row>
    <row r="22387" spans="1:1" ht="12.6" x14ac:dyDescent="0.25">
      <c r="A22387"/>
    </row>
    <row r="22388" spans="1:1" ht="12.6" x14ac:dyDescent="0.25">
      <c r="A22388"/>
    </row>
    <row r="22389" spans="1:1" ht="12.6" x14ac:dyDescent="0.25">
      <c r="A22389"/>
    </row>
    <row r="22390" spans="1:1" ht="12.6" x14ac:dyDescent="0.25">
      <c r="A22390"/>
    </row>
    <row r="22391" spans="1:1" ht="12.6" x14ac:dyDescent="0.25">
      <c r="A22391"/>
    </row>
    <row r="22392" spans="1:1" ht="12.6" x14ac:dyDescent="0.25">
      <c r="A22392"/>
    </row>
    <row r="22393" spans="1:1" ht="12.6" x14ac:dyDescent="0.25">
      <c r="A22393"/>
    </row>
    <row r="22394" spans="1:1" ht="12.6" x14ac:dyDescent="0.25">
      <c r="A22394"/>
    </row>
    <row r="22395" spans="1:1" ht="12.6" x14ac:dyDescent="0.25">
      <c r="A22395"/>
    </row>
    <row r="22396" spans="1:1" ht="12.6" x14ac:dyDescent="0.25">
      <c r="A22396"/>
    </row>
    <row r="22397" spans="1:1" ht="12.6" x14ac:dyDescent="0.25">
      <c r="A22397"/>
    </row>
    <row r="22398" spans="1:1" ht="12.6" x14ac:dyDescent="0.25">
      <c r="A22398"/>
    </row>
    <row r="22399" spans="1:1" ht="12.6" x14ac:dyDescent="0.25">
      <c r="A22399"/>
    </row>
    <row r="22400" spans="1:1" ht="12.6" x14ac:dyDescent="0.25">
      <c r="A22400"/>
    </row>
    <row r="22401" spans="1:1" ht="12.6" x14ac:dyDescent="0.25">
      <c r="A22401"/>
    </row>
    <row r="22402" spans="1:1" ht="12.6" x14ac:dyDescent="0.25">
      <c r="A22402"/>
    </row>
    <row r="22403" spans="1:1" ht="12.6" x14ac:dyDescent="0.25">
      <c r="A22403"/>
    </row>
    <row r="22404" spans="1:1" ht="12.6" x14ac:dyDescent="0.25">
      <c r="A22404"/>
    </row>
    <row r="22405" spans="1:1" ht="12.6" x14ac:dyDescent="0.25">
      <c r="A22405"/>
    </row>
    <row r="22406" spans="1:1" ht="12.6" x14ac:dyDescent="0.25">
      <c r="A22406"/>
    </row>
    <row r="22407" spans="1:1" ht="12.6" x14ac:dyDescent="0.25">
      <c r="A22407"/>
    </row>
    <row r="22408" spans="1:1" ht="12.6" x14ac:dyDescent="0.25">
      <c r="A22408"/>
    </row>
    <row r="22409" spans="1:1" ht="12.6" x14ac:dyDescent="0.25">
      <c r="A22409"/>
    </row>
    <row r="22410" spans="1:1" ht="12.6" x14ac:dyDescent="0.25">
      <c r="A22410"/>
    </row>
    <row r="22411" spans="1:1" ht="12.6" x14ac:dyDescent="0.25">
      <c r="A22411"/>
    </row>
    <row r="22412" spans="1:1" ht="12.6" x14ac:dyDescent="0.25">
      <c r="A22412"/>
    </row>
    <row r="22413" spans="1:1" ht="12.6" x14ac:dyDescent="0.25">
      <c r="A22413"/>
    </row>
    <row r="22414" spans="1:1" ht="12.6" x14ac:dyDescent="0.25">
      <c r="A22414"/>
    </row>
    <row r="22415" spans="1:1" ht="12.6" x14ac:dyDescent="0.25">
      <c r="A22415"/>
    </row>
    <row r="22416" spans="1:1" ht="12.6" x14ac:dyDescent="0.25">
      <c r="A22416"/>
    </row>
    <row r="22417" spans="1:1" ht="12.6" x14ac:dyDescent="0.25">
      <c r="A22417"/>
    </row>
    <row r="22418" spans="1:1" ht="12.6" x14ac:dyDescent="0.25">
      <c r="A22418"/>
    </row>
    <row r="22419" spans="1:1" ht="12.6" x14ac:dyDescent="0.25">
      <c r="A22419"/>
    </row>
    <row r="22420" spans="1:1" ht="12.6" x14ac:dyDescent="0.25">
      <c r="A22420"/>
    </row>
    <row r="22421" spans="1:1" ht="12.6" x14ac:dyDescent="0.25">
      <c r="A22421"/>
    </row>
    <row r="22422" spans="1:1" ht="12.6" x14ac:dyDescent="0.25">
      <c r="A22422"/>
    </row>
    <row r="22423" spans="1:1" ht="12.6" x14ac:dyDescent="0.25">
      <c r="A22423"/>
    </row>
    <row r="22424" spans="1:1" ht="12.6" x14ac:dyDescent="0.25">
      <c r="A22424"/>
    </row>
    <row r="22425" spans="1:1" ht="12.6" x14ac:dyDescent="0.25">
      <c r="A22425"/>
    </row>
    <row r="22426" spans="1:1" ht="12.6" x14ac:dyDescent="0.25">
      <c r="A22426"/>
    </row>
    <row r="22427" spans="1:1" ht="12.6" x14ac:dyDescent="0.25">
      <c r="A22427"/>
    </row>
    <row r="22428" spans="1:1" ht="12.6" x14ac:dyDescent="0.25">
      <c r="A22428"/>
    </row>
    <row r="22429" spans="1:1" ht="12.6" x14ac:dyDescent="0.25">
      <c r="A22429"/>
    </row>
    <row r="22430" spans="1:1" ht="12.6" x14ac:dyDescent="0.25">
      <c r="A22430"/>
    </row>
    <row r="22431" spans="1:1" ht="12.6" x14ac:dyDescent="0.25">
      <c r="A22431"/>
    </row>
    <row r="22432" spans="1:1" ht="12.6" x14ac:dyDescent="0.25">
      <c r="A22432"/>
    </row>
    <row r="22433" spans="1:1" ht="12.6" x14ac:dyDescent="0.25">
      <c r="A22433"/>
    </row>
    <row r="22434" spans="1:1" ht="12.6" x14ac:dyDescent="0.25">
      <c r="A22434"/>
    </row>
    <row r="22435" spans="1:1" ht="12.6" x14ac:dyDescent="0.25">
      <c r="A22435"/>
    </row>
    <row r="22436" spans="1:1" ht="12.6" x14ac:dyDescent="0.25">
      <c r="A22436"/>
    </row>
    <row r="22437" spans="1:1" ht="12.6" x14ac:dyDescent="0.25">
      <c r="A22437"/>
    </row>
    <row r="22438" spans="1:1" ht="12.6" x14ac:dyDescent="0.25">
      <c r="A22438"/>
    </row>
    <row r="22439" spans="1:1" ht="12.6" x14ac:dyDescent="0.25">
      <c r="A22439"/>
    </row>
    <row r="22440" spans="1:1" ht="12.6" x14ac:dyDescent="0.25">
      <c r="A22440"/>
    </row>
    <row r="22441" spans="1:1" ht="12.6" x14ac:dyDescent="0.25">
      <c r="A22441"/>
    </row>
    <row r="22442" spans="1:1" ht="12.6" x14ac:dyDescent="0.25">
      <c r="A22442"/>
    </row>
    <row r="22443" spans="1:1" ht="12.6" x14ac:dyDescent="0.25">
      <c r="A22443"/>
    </row>
    <row r="22444" spans="1:1" ht="12.6" x14ac:dyDescent="0.25">
      <c r="A22444"/>
    </row>
    <row r="22445" spans="1:1" ht="12.6" x14ac:dyDescent="0.25">
      <c r="A22445"/>
    </row>
    <row r="22446" spans="1:1" ht="12.6" x14ac:dyDescent="0.25">
      <c r="A22446"/>
    </row>
    <row r="22447" spans="1:1" ht="12.6" x14ac:dyDescent="0.25">
      <c r="A22447"/>
    </row>
    <row r="22448" spans="1:1" ht="12.6" x14ac:dyDescent="0.25">
      <c r="A22448"/>
    </row>
    <row r="22449" spans="1:1" ht="12.6" x14ac:dyDescent="0.25">
      <c r="A22449"/>
    </row>
    <row r="22450" spans="1:1" ht="12.6" x14ac:dyDescent="0.25">
      <c r="A22450"/>
    </row>
    <row r="22451" spans="1:1" ht="12.6" x14ac:dyDescent="0.25">
      <c r="A22451"/>
    </row>
    <row r="22452" spans="1:1" ht="12.6" x14ac:dyDescent="0.25">
      <c r="A22452"/>
    </row>
    <row r="22453" spans="1:1" ht="12.6" x14ac:dyDescent="0.25">
      <c r="A22453"/>
    </row>
    <row r="22454" spans="1:1" ht="12.6" x14ac:dyDescent="0.25">
      <c r="A22454"/>
    </row>
    <row r="22455" spans="1:1" ht="12.6" x14ac:dyDescent="0.25">
      <c r="A22455"/>
    </row>
    <row r="22456" spans="1:1" ht="12.6" x14ac:dyDescent="0.25">
      <c r="A22456"/>
    </row>
    <row r="22457" spans="1:1" ht="12.6" x14ac:dyDescent="0.25">
      <c r="A22457"/>
    </row>
    <row r="22458" spans="1:1" ht="12.6" x14ac:dyDescent="0.25">
      <c r="A22458"/>
    </row>
    <row r="22459" spans="1:1" ht="12.6" x14ac:dyDescent="0.25">
      <c r="A22459"/>
    </row>
    <row r="22460" spans="1:1" ht="12.6" x14ac:dyDescent="0.25">
      <c r="A22460"/>
    </row>
    <row r="22461" spans="1:1" ht="12.6" x14ac:dyDescent="0.25">
      <c r="A22461"/>
    </row>
    <row r="22462" spans="1:1" ht="12.6" x14ac:dyDescent="0.25">
      <c r="A22462"/>
    </row>
    <row r="22463" spans="1:1" ht="12.6" x14ac:dyDescent="0.25">
      <c r="A22463"/>
    </row>
    <row r="22464" spans="1:1" ht="12.6" x14ac:dyDescent="0.25">
      <c r="A22464"/>
    </row>
    <row r="22465" spans="1:1" ht="12.6" x14ac:dyDescent="0.25">
      <c r="A22465"/>
    </row>
    <row r="22466" spans="1:1" ht="12.6" x14ac:dyDescent="0.25">
      <c r="A22466"/>
    </row>
    <row r="22467" spans="1:1" ht="12.6" x14ac:dyDescent="0.25">
      <c r="A22467"/>
    </row>
    <row r="22468" spans="1:1" ht="12.6" x14ac:dyDescent="0.25">
      <c r="A22468"/>
    </row>
    <row r="22469" spans="1:1" ht="12.6" x14ac:dyDescent="0.25">
      <c r="A22469"/>
    </row>
    <row r="22470" spans="1:1" ht="12.6" x14ac:dyDescent="0.25">
      <c r="A22470"/>
    </row>
    <row r="22471" spans="1:1" ht="12.6" x14ac:dyDescent="0.25">
      <c r="A22471"/>
    </row>
    <row r="22472" spans="1:1" ht="12.6" x14ac:dyDescent="0.25">
      <c r="A22472"/>
    </row>
    <row r="22473" spans="1:1" ht="12.6" x14ac:dyDescent="0.25">
      <c r="A22473"/>
    </row>
    <row r="22474" spans="1:1" ht="12.6" x14ac:dyDescent="0.25">
      <c r="A22474"/>
    </row>
    <row r="22475" spans="1:1" ht="12.6" x14ac:dyDescent="0.25">
      <c r="A22475"/>
    </row>
    <row r="22476" spans="1:1" ht="12.6" x14ac:dyDescent="0.25">
      <c r="A22476"/>
    </row>
    <row r="22477" spans="1:1" ht="12.6" x14ac:dyDescent="0.25">
      <c r="A22477"/>
    </row>
    <row r="22478" spans="1:1" ht="12.6" x14ac:dyDescent="0.25">
      <c r="A22478"/>
    </row>
    <row r="22479" spans="1:1" ht="12.6" x14ac:dyDescent="0.25">
      <c r="A22479"/>
    </row>
    <row r="22480" spans="1:1" ht="12.6" x14ac:dyDescent="0.25">
      <c r="A22480"/>
    </row>
    <row r="22481" spans="1:1" ht="12.6" x14ac:dyDescent="0.25">
      <c r="A22481"/>
    </row>
    <row r="22482" spans="1:1" ht="12.6" x14ac:dyDescent="0.25">
      <c r="A22482"/>
    </row>
    <row r="22483" spans="1:1" ht="12.6" x14ac:dyDescent="0.25">
      <c r="A22483"/>
    </row>
    <row r="22484" spans="1:1" ht="12.6" x14ac:dyDescent="0.25">
      <c r="A22484"/>
    </row>
    <row r="22485" spans="1:1" ht="12.6" x14ac:dyDescent="0.25">
      <c r="A22485"/>
    </row>
    <row r="22486" spans="1:1" ht="12.6" x14ac:dyDescent="0.25">
      <c r="A22486"/>
    </row>
    <row r="22487" spans="1:1" ht="12.6" x14ac:dyDescent="0.25">
      <c r="A22487"/>
    </row>
    <row r="22488" spans="1:1" ht="12.6" x14ac:dyDescent="0.25">
      <c r="A22488"/>
    </row>
    <row r="22489" spans="1:1" ht="12.6" x14ac:dyDescent="0.25">
      <c r="A22489"/>
    </row>
    <row r="22490" spans="1:1" ht="12.6" x14ac:dyDescent="0.25">
      <c r="A22490"/>
    </row>
    <row r="22491" spans="1:1" ht="12.6" x14ac:dyDescent="0.25">
      <c r="A22491"/>
    </row>
    <row r="22492" spans="1:1" ht="12.6" x14ac:dyDescent="0.25">
      <c r="A22492"/>
    </row>
    <row r="22493" spans="1:1" ht="12.6" x14ac:dyDescent="0.25">
      <c r="A22493"/>
    </row>
    <row r="22494" spans="1:1" ht="12.6" x14ac:dyDescent="0.25">
      <c r="A22494"/>
    </row>
    <row r="22495" spans="1:1" ht="12.6" x14ac:dyDescent="0.25">
      <c r="A22495"/>
    </row>
    <row r="22496" spans="1:1" ht="12.6" x14ac:dyDescent="0.25">
      <c r="A22496"/>
    </row>
    <row r="22497" spans="1:1" ht="12.6" x14ac:dyDescent="0.25">
      <c r="A22497"/>
    </row>
    <row r="22498" spans="1:1" ht="12.6" x14ac:dyDescent="0.25">
      <c r="A22498"/>
    </row>
    <row r="22499" spans="1:1" ht="12.6" x14ac:dyDescent="0.25">
      <c r="A22499"/>
    </row>
    <row r="22500" spans="1:1" ht="12.6" x14ac:dyDescent="0.25">
      <c r="A22500"/>
    </row>
    <row r="22501" spans="1:1" ht="12.6" x14ac:dyDescent="0.25">
      <c r="A22501"/>
    </row>
    <row r="22502" spans="1:1" ht="12.6" x14ac:dyDescent="0.25">
      <c r="A22502"/>
    </row>
    <row r="22503" spans="1:1" ht="12.6" x14ac:dyDescent="0.25">
      <c r="A22503"/>
    </row>
    <row r="22504" spans="1:1" ht="12.6" x14ac:dyDescent="0.25">
      <c r="A22504"/>
    </row>
    <row r="22505" spans="1:1" ht="12.6" x14ac:dyDescent="0.25">
      <c r="A22505"/>
    </row>
    <row r="22506" spans="1:1" ht="12.6" x14ac:dyDescent="0.25">
      <c r="A22506"/>
    </row>
    <row r="22507" spans="1:1" ht="12.6" x14ac:dyDescent="0.25">
      <c r="A22507"/>
    </row>
    <row r="22508" spans="1:1" ht="12.6" x14ac:dyDescent="0.25">
      <c r="A22508"/>
    </row>
    <row r="22509" spans="1:1" ht="12.6" x14ac:dyDescent="0.25">
      <c r="A22509"/>
    </row>
    <row r="22510" spans="1:1" ht="12.6" x14ac:dyDescent="0.25">
      <c r="A22510"/>
    </row>
    <row r="22511" spans="1:1" ht="12.6" x14ac:dyDescent="0.25">
      <c r="A22511"/>
    </row>
    <row r="22512" spans="1:1" ht="12.6" x14ac:dyDescent="0.25">
      <c r="A22512"/>
    </row>
    <row r="22513" spans="1:1" ht="12.6" x14ac:dyDescent="0.25">
      <c r="A22513"/>
    </row>
    <row r="22514" spans="1:1" ht="12.6" x14ac:dyDescent="0.25">
      <c r="A22514"/>
    </row>
    <row r="22515" spans="1:1" ht="12.6" x14ac:dyDescent="0.25">
      <c r="A22515"/>
    </row>
    <row r="22516" spans="1:1" ht="12.6" x14ac:dyDescent="0.25">
      <c r="A22516"/>
    </row>
    <row r="22517" spans="1:1" ht="12.6" x14ac:dyDescent="0.25">
      <c r="A22517"/>
    </row>
    <row r="22518" spans="1:1" ht="12.6" x14ac:dyDescent="0.25">
      <c r="A22518"/>
    </row>
    <row r="22519" spans="1:1" ht="12.6" x14ac:dyDescent="0.25">
      <c r="A22519"/>
    </row>
    <row r="22520" spans="1:1" ht="12.6" x14ac:dyDescent="0.25">
      <c r="A22520"/>
    </row>
    <row r="22521" spans="1:1" ht="12.6" x14ac:dyDescent="0.25">
      <c r="A22521"/>
    </row>
    <row r="22522" spans="1:1" ht="12.6" x14ac:dyDescent="0.25">
      <c r="A22522"/>
    </row>
    <row r="22523" spans="1:1" ht="12.6" x14ac:dyDescent="0.25">
      <c r="A22523"/>
    </row>
    <row r="22524" spans="1:1" ht="12.6" x14ac:dyDescent="0.25">
      <c r="A22524"/>
    </row>
    <row r="22525" spans="1:1" ht="12.6" x14ac:dyDescent="0.25">
      <c r="A22525"/>
    </row>
    <row r="22526" spans="1:1" ht="12.6" x14ac:dyDescent="0.25">
      <c r="A22526"/>
    </row>
    <row r="22527" spans="1:1" ht="12.6" x14ac:dyDescent="0.25">
      <c r="A22527"/>
    </row>
    <row r="22528" spans="1:1" ht="12.6" x14ac:dyDescent="0.25">
      <c r="A22528"/>
    </row>
    <row r="22529" spans="1:1" ht="12.6" x14ac:dyDescent="0.25">
      <c r="A22529"/>
    </row>
    <row r="22530" spans="1:1" ht="12.6" x14ac:dyDescent="0.25">
      <c r="A22530"/>
    </row>
    <row r="22531" spans="1:1" ht="12.6" x14ac:dyDescent="0.25">
      <c r="A22531"/>
    </row>
    <row r="22532" spans="1:1" ht="12.6" x14ac:dyDescent="0.25">
      <c r="A22532"/>
    </row>
    <row r="22533" spans="1:1" ht="12.6" x14ac:dyDescent="0.25">
      <c r="A22533"/>
    </row>
    <row r="22534" spans="1:1" ht="12.6" x14ac:dyDescent="0.25">
      <c r="A22534"/>
    </row>
    <row r="22535" spans="1:1" ht="12.6" x14ac:dyDescent="0.25">
      <c r="A22535"/>
    </row>
    <row r="22536" spans="1:1" ht="12.6" x14ac:dyDescent="0.25">
      <c r="A22536"/>
    </row>
    <row r="22537" spans="1:1" ht="12.6" x14ac:dyDescent="0.25">
      <c r="A22537"/>
    </row>
    <row r="22538" spans="1:1" ht="12.6" x14ac:dyDescent="0.25">
      <c r="A22538"/>
    </row>
    <row r="22539" spans="1:1" ht="12.6" x14ac:dyDescent="0.25">
      <c r="A22539"/>
    </row>
    <row r="22540" spans="1:1" ht="12.6" x14ac:dyDescent="0.25">
      <c r="A22540"/>
    </row>
    <row r="22541" spans="1:1" ht="12.6" x14ac:dyDescent="0.25">
      <c r="A22541"/>
    </row>
    <row r="22542" spans="1:1" ht="12.6" x14ac:dyDescent="0.25">
      <c r="A22542"/>
    </row>
    <row r="22543" spans="1:1" ht="12.6" x14ac:dyDescent="0.25">
      <c r="A22543"/>
    </row>
    <row r="22544" spans="1:1" ht="12.6" x14ac:dyDescent="0.25">
      <c r="A22544"/>
    </row>
    <row r="22545" spans="1:1" ht="12.6" x14ac:dyDescent="0.25">
      <c r="A22545"/>
    </row>
    <row r="22546" spans="1:1" ht="12.6" x14ac:dyDescent="0.25">
      <c r="A22546"/>
    </row>
    <row r="22547" spans="1:1" ht="12.6" x14ac:dyDescent="0.25">
      <c r="A22547"/>
    </row>
    <row r="22548" spans="1:1" ht="12.6" x14ac:dyDescent="0.25">
      <c r="A22548"/>
    </row>
    <row r="22549" spans="1:1" ht="12.6" x14ac:dyDescent="0.25">
      <c r="A22549"/>
    </row>
    <row r="22550" spans="1:1" ht="12.6" x14ac:dyDescent="0.25">
      <c r="A22550"/>
    </row>
    <row r="22551" spans="1:1" ht="12.6" x14ac:dyDescent="0.25">
      <c r="A22551"/>
    </row>
    <row r="22552" spans="1:1" ht="12.6" x14ac:dyDescent="0.25">
      <c r="A22552"/>
    </row>
    <row r="22553" spans="1:1" ht="12.6" x14ac:dyDescent="0.25">
      <c r="A22553"/>
    </row>
    <row r="22554" spans="1:1" ht="12.6" x14ac:dyDescent="0.25">
      <c r="A22554"/>
    </row>
    <row r="22555" spans="1:1" ht="12.6" x14ac:dyDescent="0.25">
      <c r="A22555"/>
    </row>
    <row r="22556" spans="1:1" ht="12.6" x14ac:dyDescent="0.25">
      <c r="A22556"/>
    </row>
    <row r="22557" spans="1:1" ht="12.6" x14ac:dyDescent="0.25">
      <c r="A22557"/>
    </row>
    <row r="22558" spans="1:1" ht="12.6" x14ac:dyDescent="0.25">
      <c r="A22558"/>
    </row>
    <row r="22559" spans="1:1" ht="12.6" x14ac:dyDescent="0.25">
      <c r="A22559"/>
    </row>
    <row r="22560" spans="1:1" ht="12.6" x14ac:dyDescent="0.25">
      <c r="A22560"/>
    </row>
    <row r="22561" spans="1:1" ht="12.6" x14ac:dyDescent="0.25">
      <c r="A22561"/>
    </row>
    <row r="22562" spans="1:1" ht="12.6" x14ac:dyDescent="0.25">
      <c r="A22562"/>
    </row>
    <row r="22563" spans="1:1" ht="12.6" x14ac:dyDescent="0.25">
      <c r="A22563"/>
    </row>
    <row r="22564" spans="1:1" ht="12.6" x14ac:dyDescent="0.25">
      <c r="A22564"/>
    </row>
    <row r="22565" spans="1:1" ht="12.6" x14ac:dyDescent="0.25">
      <c r="A22565"/>
    </row>
    <row r="22566" spans="1:1" ht="12.6" x14ac:dyDescent="0.25">
      <c r="A22566"/>
    </row>
    <row r="22567" spans="1:1" ht="12.6" x14ac:dyDescent="0.25">
      <c r="A22567"/>
    </row>
    <row r="22568" spans="1:1" ht="12.6" x14ac:dyDescent="0.25">
      <c r="A22568"/>
    </row>
    <row r="22569" spans="1:1" ht="12.6" x14ac:dyDescent="0.25">
      <c r="A22569"/>
    </row>
    <row r="22570" spans="1:1" ht="12.6" x14ac:dyDescent="0.25">
      <c r="A22570"/>
    </row>
    <row r="22571" spans="1:1" ht="12.6" x14ac:dyDescent="0.25">
      <c r="A22571"/>
    </row>
    <row r="22572" spans="1:1" ht="12.6" x14ac:dyDescent="0.25">
      <c r="A22572"/>
    </row>
    <row r="22573" spans="1:1" ht="12.6" x14ac:dyDescent="0.25">
      <c r="A22573"/>
    </row>
    <row r="22574" spans="1:1" ht="12.6" x14ac:dyDescent="0.25">
      <c r="A22574"/>
    </row>
    <row r="22575" spans="1:1" ht="12.6" x14ac:dyDescent="0.25">
      <c r="A22575"/>
    </row>
    <row r="22576" spans="1:1" ht="12.6" x14ac:dyDescent="0.25">
      <c r="A22576"/>
    </row>
    <row r="22577" spans="1:1" ht="12.6" x14ac:dyDescent="0.25">
      <c r="A22577"/>
    </row>
    <row r="22578" spans="1:1" ht="12.6" x14ac:dyDescent="0.25">
      <c r="A22578"/>
    </row>
    <row r="22579" spans="1:1" ht="12.6" x14ac:dyDescent="0.25">
      <c r="A22579"/>
    </row>
    <row r="22580" spans="1:1" ht="12.6" x14ac:dyDescent="0.25">
      <c r="A22580"/>
    </row>
    <row r="22581" spans="1:1" ht="12.6" x14ac:dyDescent="0.25">
      <c r="A22581"/>
    </row>
    <row r="22582" spans="1:1" ht="12.6" x14ac:dyDescent="0.25">
      <c r="A22582"/>
    </row>
    <row r="22583" spans="1:1" ht="12.6" x14ac:dyDescent="0.25">
      <c r="A22583"/>
    </row>
    <row r="22584" spans="1:1" ht="12.6" x14ac:dyDescent="0.25">
      <c r="A22584"/>
    </row>
    <row r="22585" spans="1:1" ht="12.6" x14ac:dyDescent="0.25">
      <c r="A22585"/>
    </row>
    <row r="22586" spans="1:1" ht="12.6" x14ac:dyDescent="0.25">
      <c r="A22586"/>
    </row>
    <row r="22587" spans="1:1" ht="12.6" x14ac:dyDescent="0.25">
      <c r="A22587"/>
    </row>
    <row r="22588" spans="1:1" ht="12.6" x14ac:dyDescent="0.25">
      <c r="A22588"/>
    </row>
    <row r="22589" spans="1:1" ht="12.6" x14ac:dyDescent="0.25">
      <c r="A22589"/>
    </row>
    <row r="22590" spans="1:1" ht="12.6" x14ac:dyDescent="0.25">
      <c r="A22590"/>
    </row>
    <row r="22591" spans="1:1" ht="12.6" x14ac:dyDescent="0.25">
      <c r="A22591"/>
    </row>
    <row r="22592" spans="1:1" ht="12.6" x14ac:dyDescent="0.25">
      <c r="A22592"/>
    </row>
    <row r="22593" spans="1:1" ht="12.6" x14ac:dyDescent="0.25">
      <c r="A22593"/>
    </row>
    <row r="22594" spans="1:1" ht="12.6" x14ac:dyDescent="0.25">
      <c r="A22594"/>
    </row>
    <row r="22595" spans="1:1" ht="12.6" x14ac:dyDescent="0.25">
      <c r="A22595"/>
    </row>
    <row r="22596" spans="1:1" ht="12.6" x14ac:dyDescent="0.25">
      <c r="A22596"/>
    </row>
    <row r="22597" spans="1:1" ht="12.6" x14ac:dyDescent="0.25">
      <c r="A22597"/>
    </row>
    <row r="22598" spans="1:1" ht="12.6" x14ac:dyDescent="0.25">
      <c r="A22598"/>
    </row>
    <row r="22599" spans="1:1" ht="12.6" x14ac:dyDescent="0.25">
      <c r="A22599"/>
    </row>
    <row r="22600" spans="1:1" ht="12.6" x14ac:dyDescent="0.25">
      <c r="A22600"/>
    </row>
    <row r="22601" spans="1:1" ht="12.6" x14ac:dyDescent="0.25">
      <c r="A22601"/>
    </row>
    <row r="22602" spans="1:1" ht="12.6" x14ac:dyDescent="0.25">
      <c r="A22602"/>
    </row>
    <row r="22603" spans="1:1" ht="12.6" x14ac:dyDescent="0.25">
      <c r="A22603"/>
    </row>
    <row r="22604" spans="1:1" ht="12.6" x14ac:dyDescent="0.25">
      <c r="A22604"/>
    </row>
    <row r="22605" spans="1:1" ht="12.6" x14ac:dyDescent="0.25">
      <c r="A22605"/>
    </row>
    <row r="22606" spans="1:1" ht="12.6" x14ac:dyDescent="0.25">
      <c r="A22606"/>
    </row>
    <row r="22607" spans="1:1" ht="12.6" x14ac:dyDescent="0.25">
      <c r="A22607"/>
    </row>
    <row r="22608" spans="1:1" ht="12.6" x14ac:dyDescent="0.25">
      <c r="A22608"/>
    </row>
    <row r="22609" spans="1:1" ht="12.6" x14ac:dyDescent="0.25">
      <c r="A22609"/>
    </row>
    <row r="22610" spans="1:1" ht="12.6" x14ac:dyDescent="0.25">
      <c r="A22610"/>
    </row>
    <row r="22611" spans="1:1" ht="12.6" x14ac:dyDescent="0.25">
      <c r="A22611"/>
    </row>
    <row r="22612" spans="1:1" ht="12.6" x14ac:dyDescent="0.25">
      <c r="A22612"/>
    </row>
    <row r="22613" spans="1:1" ht="12.6" x14ac:dyDescent="0.25">
      <c r="A22613"/>
    </row>
    <row r="22614" spans="1:1" ht="12.6" x14ac:dyDescent="0.25">
      <c r="A22614"/>
    </row>
    <row r="22615" spans="1:1" ht="12.6" x14ac:dyDescent="0.25">
      <c r="A22615"/>
    </row>
    <row r="22616" spans="1:1" ht="12.6" x14ac:dyDescent="0.25">
      <c r="A22616"/>
    </row>
    <row r="22617" spans="1:1" ht="12.6" x14ac:dyDescent="0.25">
      <c r="A22617"/>
    </row>
    <row r="22618" spans="1:1" ht="12.6" x14ac:dyDescent="0.25">
      <c r="A22618"/>
    </row>
    <row r="22619" spans="1:1" ht="12.6" x14ac:dyDescent="0.25">
      <c r="A22619"/>
    </row>
    <row r="22620" spans="1:1" ht="12.6" x14ac:dyDescent="0.25">
      <c r="A22620"/>
    </row>
    <row r="22621" spans="1:1" ht="12.6" x14ac:dyDescent="0.25">
      <c r="A22621"/>
    </row>
    <row r="22622" spans="1:1" ht="12.6" x14ac:dyDescent="0.25">
      <c r="A22622"/>
    </row>
    <row r="22623" spans="1:1" ht="12.6" x14ac:dyDescent="0.25">
      <c r="A22623"/>
    </row>
    <row r="22624" spans="1:1" ht="12.6" x14ac:dyDescent="0.25">
      <c r="A22624"/>
    </row>
    <row r="22625" spans="1:1" ht="12.6" x14ac:dyDescent="0.25">
      <c r="A22625"/>
    </row>
    <row r="22626" spans="1:1" ht="12.6" x14ac:dyDescent="0.25">
      <c r="A22626"/>
    </row>
    <row r="22627" spans="1:1" ht="12.6" x14ac:dyDescent="0.25">
      <c r="A22627"/>
    </row>
    <row r="22628" spans="1:1" ht="12.6" x14ac:dyDescent="0.25">
      <c r="A22628"/>
    </row>
    <row r="22629" spans="1:1" ht="12.6" x14ac:dyDescent="0.25">
      <c r="A22629"/>
    </row>
    <row r="22630" spans="1:1" ht="12.6" x14ac:dyDescent="0.25">
      <c r="A22630"/>
    </row>
    <row r="22631" spans="1:1" ht="12.6" x14ac:dyDescent="0.25">
      <c r="A22631"/>
    </row>
    <row r="22632" spans="1:1" ht="12.6" x14ac:dyDescent="0.25">
      <c r="A22632"/>
    </row>
    <row r="22633" spans="1:1" ht="12.6" x14ac:dyDescent="0.25">
      <c r="A22633"/>
    </row>
    <row r="22634" spans="1:1" ht="12.6" x14ac:dyDescent="0.25">
      <c r="A22634"/>
    </row>
    <row r="22635" spans="1:1" ht="12.6" x14ac:dyDescent="0.25">
      <c r="A22635"/>
    </row>
    <row r="22636" spans="1:1" ht="12.6" x14ac:dyDescent="0.25">
      <c r="A22636"/>
    </row>
    <row r="22637" spans="1:1" ht="12.6" x14ac:dyDescent="0.25">
      <c r="A22637"/>
    </row>
    <row r="22638" spans="1:1" ht="12.6" x14ac:dyDescent="0.25">
      <c r="A22638"/>
    </row>
    <row r="22639" spans="1:1" ht="12.6" x14ac:dyDescent="0.25">
      <c r="A22639"/>
    </row>
    <row r="22640" spans="1:1" ht="12.6" x14ac:dyDescent="0.25">
      <c r="A22640"/>
    </row>
    <row r="22641" spans="1:1" ht="12.6" x14ac:dyDescent="0.25">
      <c r="A22641"/>
    </row>
    <row r="22642" spans="1:1" ht="12.6" x14ac:dyDescent="0.25">
      <c r="A22642"/>
    </row>
    <row r="22643" spans="1:1" ht="12.6" x14ac:dyDescent="0.25">
      <c r="A22643"/>
    </row>
    <row r="22644" spans="1:1" ht="12.6" x14ac:dyDescent="0.25">
      <c r="A22644"/>
    </row>
    <row r="22645" spans="1:1" ht="12.6" x14ac:dyDescent="0.25">
      <c r="A22645"/>
    </row>
    <row r="22646" spans="1:1" ht="12.6" x14ac:dyDescent="0.25">
      <c r="A22646"/>
    </row>
    <row r="22647" spans="1:1" ht="12.6" x14ac:dyDescent="0.25">
      <c r="A22647"/>
    </row>
    <row r="22648" spans="1:1" ht="12.6" x14ac:dyDescent="0.25">
      <c r="A22648"/>
    </row>
    <row r="22649" spans="1:1" ht="12.6" x14ac:dyDescent="0.25">
      <c r="A22649"/>
    </row>
    <row r="22650" spans="1:1" ht="12.6" x14ac:dyDescent="0.25">
      <c r="A22650"/>
    </row>
    <row r="22651" spans="1:1" ht="12.6" x14ac:dyDescent="0.25">
      <c r="A22651"/>
    </row>
    <row r="22652" spans="1:1" ht="12.6" x14ac:dyDescent="0.25">
      <c r="A22652"/>
    </row>
    <row r="22653" spans="1:1" ht="12.6" x14ac:dyDescent="0.25">
      <c r="A22653"/>
    </row>
    <row r="22654" spans="1:1" ht="12.6" x14ac:dyDescent="0.25">
      <c r="A22654"/>
    </row>
    <row r="22655" spans="1:1" ht="12.6" x14ac:dyDescent="0.25">
      <c r="A22655"/>
    </row>
    <row r="22656" spans="1:1" ht="12.6" x14ac:dyDescent="0.25">
      <c r="A22656"/>
    </row>
    <row r="22657" spans="1:1" ht="12.6" x14ac:dyDescent="0.25">
      <c r="A22657"/>
    </row>
    <row r="22658" spans="1:1" ht="12.6" x14ac:dyDescent="0.25">
      <c r="A22658"/>
    </row>
    <row r="22659" spans="1:1" ht="12.6" x14ac:dyDescent="0.25">
      <c r="A22659"/>
    </row>
    <row r="22660" spans="1:1" ht="12.6" x14ac:dyDescent="0.25">
      <c r="A22660"/>
    </row>
    <row r="22661" spans="1:1" ht="12.6" x14ac:dyDescent="0.25">
      <c r="A22661"/>
    </row>
    <row r="22662" spans="1:1" ht="12.6" x14ac:dyDescent="0.25">
      <c r="A22662"/>
    </row>
    <row r="22663" spans="1:1" ht="12.6" x14ac:dyDescent="0.25">
      <c r="A22663"/>
    </row>
    <row r="22664" spans="1:1" ht="12.6" x14ac:dyDescent="0.25">
      <c r="A22664"/>
    </row>
    <row r="22665" spans="1:1" ht="12.6" x14ac:dyDescent="0.25">
      <c r="A22665"/>
    </row>
    <row r="22666" spans="1:1" ht="12.6" x14ac:dyDescent="0.25">
      <c r="A22666"/>
    </row>
    <row r="22667" spans="1:1" ht="12.6" x14ac:dyDescent="0.25">
      <c r="A22667"/>
    </row>
    <row r="22668" spans="1:1" ht="12.6" x14ac:dyDescent="0.25">
      <c r="A22668"/>
    </row>
    <row r="22669" spans="1:1" ht="12.6" x14ac:dyDescent="0.25">
      <c r="A22669"/>
    </row>
    <row r="22670" spans="1:1" ht="12.6" x14ac:dyDescent="0.25">
      <c r="A22670"/>
    </row>
    <row r="22671" spans="1:1" ht="12.6" x14ac:dyDescent="0.25">
      <c r="A22671"/>
    </row>
    <row r="22672" spans="1:1" ht="12.6" x14ac:dyDescent="0.25">
      <c r="A22672"/>
    </row>
    <row r="22673" spans="1:1" ht="12.6" x14ac:dyDescent="0.25">
      <c r="A22673"/>
    </row>
    <row r="22674" spans="1:1" ht="12.6" x14ac:dyDescent="0.25">
      <c r="A22674"/>
    </row>
    <row r="22675" spans="1:1" ht="12.6" x14ac:dyDescent="0.25">
      <c r="A22675"/>
    </row>
    <row r="22676" spans="1:1" ht="12.6" x14ac:dyDescent="0.25">
      <c r="A22676"/>
    </row>
    <row r="22677" spans="1:1" ht="12.6" x14ac:dyDescent="0.25">
      <c r="A22677"/>
    </row>
    <row r="22678" spans="1:1" ht="12.6" x14ac:dyDescent="0.25">
      <c r="A22678"/>
    </row>
    <row r="22679" spans="1:1" ht="12.6" x14ac:dyDescent="0.25">
      <c r="A22679"/>
    </row>
    <row r="22680" spans="1:1" ht="12.6" x14ac:dyDescent="0.25">
      <c r="A22680"/>
    </row>
    <row r="22681" spans="1:1" ht="12.6" x14ac:dyDescent="0.25">
      <c r="A22681"/>
    </row>
    <row r="22682" spans="1:1" ht="12.6" x14ac:dyDescent="0.25">
      <c r="A22682"/>
    </row>
    <row r="22683" spans="1:1" ht="12.6" x14ac:dyDescent="0.25">
      <c r="A22683"/>
    </row>
    <row r="22684" spans="1:1" ht="12.6" x14ac:dyDescent="0.25">
      <c r="A22684"/>
    </row>
    <row r="22685" spans="1:1" ht="12.6" x14ac:dyDescent="0.25">
      <c r="A22685"/>
    </row>
    <row r="22686" spans="1:1" ht="12.6" x14ac:dyDescent="0.25">
      <c r="A22686"/>
    </row>
    <row r="22687" spans="1:1" ht="12.6" x14ac:dyDescent="0.25">
      <c r="A22687"/>
    </row>
    <row r="22688" spans="1:1" ht="12.6" x14ac:dyDescent="0.25">
      <c r="A22688"/>
    </row>
    <row r="22689" spans="1:1" ht="12.6" x14ac:dyDescent="0.25">
      <c r="A22689"/>
    </row>
    <row r="22690" spans="1:1" ht="12.6" x14ac:dyDescent="0.25">
      <c r="A22690"/>
    </row>
    <row r="22691" spans="1:1" ht="12.6" x14ac:dyDescent="0.25">
      <c r="A22691"/>
    </row>
    <row r="22692" spans="1:1" ht="12.6" x14ac:dyDescent="0.25">
      <c r="A22692"/>
    </row>
    <row r="22693" spans="1:1" ht="12.6" x14ac:dyDescent="0.25">
      <c r="A22693"/>
    </row>
    <row r="22694" spans="1:1" ht="12.6" x14ac:dyDescent="0.25">
      <c r="A22694"/>
    </row>
    <row r="22695" spans="1:1" ht="12.6" x14ac:dyDescent="0.25">
      <c r="A22695"/>
    </row>
    <row r="22696" spans="1:1" ht="12.6" x14ac:dyDescent="0.25">
      <c r="A22696"/>
    </row>
    <row r="22697" spans="1:1" ht="12.6" x14ac:dyDescent="0.25">
      <c r="A22697"/>
    </row>
    <row r="22698" spans="1:1" ht="12.6" x14ac:dyDescent="0.25">
      <c r="A22698"/>
    </row>
    <row r="22699" spans="1:1" ht="12.6" x14ac:dyDescent="0.25">
      <c r="A22699"/>
    </row>
    <row r="22700" spans="1:1" ht="12.6" x14ac:dyDescent="0.25">
      <c r="A22700"/>
    </row>
    <row r="22701" spans="1:1" ht="12.6" x14ac:dyDescent="0.25">
      <c r="A22701"/>
    </row>
    <row r="22702" spans="1:1" ht="12.6" x14ac:dyDescent="0.25">
      <c r="A22702"/>
    </row>
    <row r="22703" spans="1:1" ht="12.6" x14ac:dyDescent="0.25">
      <c r="A22703"/>
    </row>
    <row r="22704" spans="1:1" ht="12.6" x14ac:dyDescent="0.25">
      <c r="A22704"/>
    </row>
    <row r="22705" spans="1:1" ht="12.6" x14ac:dyDescent="0.25">
      <c r="A22705"/>
    </row>
    <row r="22706" spans="1:1" ht="12.6" x14ac:dyDescent="0.25">
      <c r="A22706"/>
    </row>
    <row r="22707" spans="1:1" ht="12.6" x14ac:dyDescent="0.25">
      <c r="A22707"/>
    </row>
    <row r="22708" spans="1:1" ht="12.6" x14ac:dyDescent="0.25">
      <c r="A22708"/>
    </row>
    <row r="22709" spans="1:1" ht="12.6" x14ac:dyDescent="0.25">
      <c r="A22709"/>
    </row>
    <row r="22710" spans="1:1" ht="12.6" x14ac:dyDescent="0.25">
      <c r="A22710"/>
    </row>
    <row r="22711" spans="1:1" ht="12.6" x14ac:dyDescent="0.25">
      <c r="A22711"/>
    </row>
    <row r="22712" spans="1:1" ht="12.6" x14ac:dyDescent="0.25">
      <c r="A22712"/>
    </row>
    <row r="22713" spans="1:1" ht="12.6" x14ac:dyDescent="0.25">
      <c r="A22713"/>
    </row>
    <row r="22714" spans="1:1" ht="12.6" x14ac:dyDescent="0.25">
      <c r="A22714"/>
    </row>
    <row r="22715" spans="1:1" ht="12.6" x14ac:dyDescent="0.25">
      <c r="A22715"/>
    </row>
    <row r="22716" spans="1:1" ht="12.6" x14ac:dyDescent="0.25">
      <c r="A22716"/>
    </row>
    <row r="22717" spans="1:1" ht="12.6" x14ac:dyDescent="0.25">
      <c r="A22717"/>
    </row>
    <row r="22718" spans="1:1" ht="12.6" x14ac:dyDescent="0.25">
      <c r="A22718"/>
    </row>
    <row r="22719" spans="1:1" ht="12.6" x14ac:dyDescent="0.25">
      <c r="A22719"/>
    </row>
    <row r="22720" spans="1:1" ht="12.6" x14ac:dyDescent="0.25">
      <c r="A22720"/>
    </row>
    <row r="22721" spans="1:1" ht="12.6" x14ac:dyDescent="0.25">
      <c r="A22721"/>
    </row>
    <row r="22722" spans="1:1" ht="12.6" x14ac:dyDescent="0.25">
      <c r="A22722"/>
    </row>
    <row r="22723" spans="1:1" ht="12.6" x14ac:dyDescent="0.25">
      <c r="A22723"/>
    </row>
    <row r="22724" spans="1:1" ht="12.6" x14ac:dyDescent="0.25">
      <c r="A22724"/>
    </row>
    <row r="22725" spans="1:1" ht="12.6" x14ac:dyDescent="0.25">
      <c r="A22725"/>
    </row>
    <row r="22726" spans="1:1" ht="12.6" x14ac:dyDescent="0.25">
      <c r="A22726"/>
    </row>
    <row r="22727" spans="1:1" ht="12.6" x14ac:dyDescent="0.25">
      <c r="A22727"/>
    </row>
    <row r="22728" spans="1:1" ht="12.6" x14ac:dyDescent="0.25">
      <c r="A22728"/>
    </row>
    <row r="22729" spans="1:1" ht="12.6" x14ac:dyDescent="0.25">
      <c r="A22729"/>
    </row>
    <row r="22730" spans="1:1" ht="12.6" x14ac:dyDescent="0.25">
      <c r="A22730"/>
    </row>
    <row r="22731" spans="1:1" ht="12.6" x14ac:dyDescent="0.25">
      <c r="A22731"/>
    </row>
    <row r="22732" spans="1:1" ht="12.6" x14ac:dyDescent="0.25">
      <c r="A22732"/>
    </row>
    <row r="22733" spans="1:1" ht="12.6" x14ac:dyDescent="0.25">
      <c r="A22733"/>
    </row>
    <row r="22734" spans="1:1" ht="12.6" x14ac:dyDescent="0.25">
      <c r="A22734"/>
    </row>
    <row r="22735" spans="1:1" ht="12.6" x14ac:dyDescent="0.25">
      <c r="A22735"/>
    </row>
    <row r="22736" spans="1:1" ht="12.6" x14ac:dyDescent="0.25">
      <c r="A22736"/>
    </row>
    <row r="22737" spans="1:1" ht="12.6" x14ac:dyDescent="0.25">
      <c r="A22737"/>
    </row>
    <row r="22738" spans="1:1" ht="12.6" x14ac:dyDescent="0.25">
      <c r="A22738"/>
    </row>
    <row r="22739" spans="1:1" ht="12.6" x14ac:dyDescent="0.25">
      <c r="A22739"/>
    </row>
    <row r="22740" spans="1:1" ht="12.6" x14ac:dyDescent="0.25">
      <c r="A22740"/>
    </row>
    <row r="22741" spans="1:1" ht="12.6" x14ac:dyDescent="0.25">
      <c r="A22741"/>
    </row>
    <row r="22742" spans="1:1" ht="12.6" x14ac:dyDescent="0.25">
      <c r="A22742"/>
    </row>
    <row r="22743" spans="1:1" ht="12.6" x14ac:dyDescent="0.25">
      <c r="A22743"/>
    </row>
    <row r="22744" spans="1:1" ht="12.6" x14ac:dyDescent="0.25">
      <c r="A22744"/>
    </row>
    <row r="22745" spans="1:1" ht="12.6" x14ac:dyDescent="0.25">
      <c r="A22745"/>
    </row>
    <row r="22746" spans="1:1" ht="12.6" x14ac:dyDescent="0.25">
      <c r="A22746"/>
    </row>
    <row r="22747" spans="1:1" ht="12.6" x14ac:dyDescent="0.25">
      <c r="A22747"/>
    </row>
    <row r="22748" spans="1:1" ht="12.6" x14ac:dyDescent="0.25">
      <c r="A22748"/>
    </row>
    <row r="22749" spans="1:1" ht="12.6" x14ac:dyDescent="0.25">
      <c r="A22749"/>
    </row>
    <row r="22750" spans="1:1" ht="12.6" x14ac:dyDescent="0.25">
      <c r="A22750"/>
    </row>
    <row r="22751" spans="1:1" ht="12.6" x14ac:dyDescent="0.25">
      <c r="A22751"/>
    </row>
    <row r="22752" spans="1:1" ht="12.6" x14ac:dyDescent="0.25">
      <c r="A22752"/>
    </row>
    <row r="22753" spans="1:1" ht="12.6" x14ac:dyDescent="0.25">
      <c r="A22753"/>
    </row>
    <row r="22754" spans="1:1" ht="12.6" x14ac:dyDescent="0.25">
      <c r="A22754"/>
    </row>
    <row r="22755" spans="1:1" ht="12.6" x14ac:dyDescent="0.25">
      <c r="A22755"/>
    </row>
    <row r="22756" spans="1:1" ht="12.6" x14ac:dyDescent="0.25">
      <c r="A22756"/>
    </row>
    <row r="22757" spans="1:1" ht="12.6" x14ac:dyDescent="0.25">
      <c r="A22757"/>
    </row>
    <row r="22758" spans="1:1" ht="12.6" x14ac:dyDescent="0.25">
      <c r="A22758"/>
    </row>
    <row r="22759" spans="1:1" ht="12.6" x14ac:dyDescent="0.25">
      <c r="A22759"/>
    </row>
    <row r="22760" spans="1:1" ht="12.6" x14ac:dyDescent="0.25">
      <c r="A22760"/>
    </row>
    <row r="22761" spans="1:1" ht="12.6" x14ac:dyDescent="0.25">
      <c r="A22761"/>
    </row>
    <row r="22762" spans="1:1" ht="12.6" x14ac:dyDescent="0.25">
      <c r="A22762"/>
    </row>
    <row r="22763" spans="1:1" ht="12.6" x14ac:dyDescent="0.25">
      <c r="A22763"/>
    </row>
    <row r="22764" spans="1:1" ht="12.6" x14ac:dyDescent="0.25">
      <c r="A22764"/>
    </row>
    <row r="22765" spans="1:1" ht="12.6" x14ac:dyDescent="0.25">
      <c r="A22765"/>
    </row>
    <row r="22766" spans="1:1" ht="12.6" x14ac:dyDescent="0.25">
      <c r="A22766"/>
    </row>
    <row r="22767" spans="1:1" ht="12.6" x14ac:dyDescent="0.25">
      <c r="A22767"/>
    </row>
    <row r="22768" spans="1:1" ht="12.6" x14ac:dyDescent="0.25">
      <c r="A22768"/>
    </row>
    <row r="22769" spans="1:1" ht="12.6" x14ac:dyDescent="0.25">
      <c r="A22769"/>
    </row>
    <row r="22770" spans="1:1" ht="12.6" x14ac:dyDescent="0.25">
      <c r="A22770"/>
    </row>
    <row r="22771" spans="1:1" ht="12.6" x14ac:dyDescent="0.25">
      <c r="A22771"/>
    </row>
    <row r="22772" spans="1:1" ht="12.6" x14ac:dyDescent="0.25">
      <c r="A22772"/>
    </row>
    <row r="22773" spans="1:1" ht="12.6" x14ac:dyDescent="0.25">
      <c r="A22773"/>
    </row>
    <row r="22774" spans="1:1" ht="12.6" x14ac:dyDescent="0.25">
      <c r="A22774"/>
    </row>
    <row r="22775" spans="1:1" ht="12.6" x14ac:dyDescent="0.25">
      <c r="A22775"/>
    </row>
    <row r="22776" spans="1:1" ht="12.6" x14ac:dyDescent="0.25">
      <c r="A22776"/>
    </row>
    <row r="22777" spans="1:1" ht="12.6" x14ac:dyDescent="0.25">
      <c r="A22777"/>
    </row>
    <row r="22778" spans="1:1" ht="12.6" x14ac:dyDescent="0.25">
      <c r="A22778"/>
    </row>
    <row r="22779" spans="1:1" ht="12.6" x14ac:dyDescent="0.25">
      <c r="A22779"/>
    </row>
    <row r="22780" spans="1:1" ht="12.6" x14ac:dyDescent="0.25">
      <c r="A22780"/>
    </row>
    <row r="22781" spans="1:1" ht="12.6" x14ac:dyDescent="0.25">
      <c r="A22781"/>
    </row>
    <row r="22782" spans="1:1" ht="12.6" x14ac:dyDescent="0.25">
      <c r="A22782"/>
    </row>
    <row r="22783" spans="1:1" ht="12.6" x14ac:dyDescent="0.25">
      <c r="A22783"/>
    </row>
    <row r="22784" spans="1:1" ht="12.6" x14ac:dyDescent="0.25">
      <c r="A22784"/>
    </row>
    <row r="22785" spans="1:1" ht="12.6" x14ac:dyDescent="0.25">
      <c r="A22785"/>
    </row>
    <row r="22786" spans="1:1" ht="12.6" x14ac:dyDescent="0.25">
      <c r="A22786"/>
    </row>
    <row r="22787" spans="1:1" ht="12.6" x14ac:dyDescent="0.25">
      <c r="A22787"/>
    </row>
    <row r="22788" spans="1:1" ht="12.6" x14ac:dyDescent="0.25">
      <c r="A22788"/>
    </row>
    <row r="22789" spans="1:1" ht="12.6" x14ac:dyDescent="0.25">
      <c r="A22789"/>
    </row>
    <row r="22790" spans="1:1" ht="12.6" x14ac:dyDescent="0.25">
      <c r="A22790"/>
    </row>
    <row r="22791" spans="1:1" ht="12.6" x14ac:dyDescent="0.25">
      <c r="A22791"/>
    </row>
    <row r="22792" spans="1:1" ht="12.6" x14ac:dyDescent="0.25">
      <c r="A22792"/>
    </row>
    <row r="22793" spans="1:1" ht="12.6" x14ac:dyDescent="0.25">
      <c r="A22793"/>
    </row>
    <row r="22794" spans="1:1" ht="12.6" x14ac:dyDescent="0.25">
      <c r="A22794"/>
    </row>
    <row r="22795" spans="1:1" ht="12.6" x14ac:dyDescent="0.25">
      <c r="A22795"/>
    </row>
    <row r="22796" spans="1:1" ht="12.6" x14ac:dyDescent="0.25">
      <c r="A22796"/>
    </row>
    <row r="22797" spans="1:1" ht="12.6" x14ac:dyDescent="0.25">
      <c r="A22797"/>
    </row>
    <row r="22798" spans="1:1" ht="12.6" x14ac:dyDescent="0.25">
      <c r="A22798"/>
    </row>
    <row r="22799" spans="1:1" ht="12.6" x14ac:dyDescent="0.25">
      <c r="A22799"/>
    </row>
    <row r="22800" spans="1:1" ht="12.6" x14ac:dyDescent="0.25">
      <c r="A22800"/>
    </row>
    <row r="22801" spans="1:1" ht="12.6" x14ac:dyDescent="0.25">
      <c r="A22801"/>
    </row>
    <row r="22802" spans="1:1" ht="12.6" x14ac:dyDescent="0.25">
      <c r="A22802"/>
    </row>
    <row r="22803" spans="1:1" ht="12.6" x14ac:dyDescent="0.25">
      <c r="A22803"/>
    </row>
    <row r="22804" spans="1:1" ht="12.6" x14ac:dyDescent="0.25">
      <c r="A22804"/>
    </row>
    <row r="22805" spans="1:1" ht="12.6" x14ac:dyDescent="0.25">
      <c r="A22805"/>
    </row>
    <row r="22806" spans="1:1" ht="12.6" x14ac:dyDescent="0.25">
      <c r="A22806"/>
    </row>
    <row r="22807" spans="1:1" ht="12.6" x14ac:dyDescent="0.25">
      <c r="A22807"/>
    </row>
    <row r="22808" spans="1:1" ht="12.6" x14ac:dyDescent="0.25">
      <c r="A22808"/>
    </row>
    <row r="22809" spans="1:1" ht="12.6" x14ac:dyDescent="0.25">
      <c r="A22809"/>
    </row>
    <row r="22810" spans="1:1" ht="12.6" x14ac:dyDescent="0.25">
      <c r="A22810"/>
    </row>
    <row r="22811" spans="1:1" ht="12.6" x14ac:dyDescent="0.25">
      <c r="A22811"/>
    </row>
    <row r="22812" spans="1:1" ht="12.6" x14ac:dyDescent="0.25">
      <c r="A22812"/>
    </row>
    <row r="22813" spans="1:1" ht="12.6" x14ac:dyDescent="0.25">
      <c r="A22813"/>
    </row>
    <row r="22814" spans="1:1" ht="12.6" x14ac:dyDescent="0.25">
      <c r="A22814"/>
    </row>
    <row r="22815" spans="1:1" ht="12.6" x14ac:dyDescent="0.25">
      <c r="A22815"/>
    </row>
    <row r="22816" spans="1:1" ht="12.6" x14ac:dyDescent="0.25">
      <c r="A22816"/>
    </row>
    <row r="22817" spans="1:1" ht="12.6" x14ac:dyDescent="0.25">
      <c r="A22817"/>
    </row>
    <row r="22818" spans="1:1" ht="12.6" x14ac:dyDescent="0.25">
      <c r="A22818"/>
    </row>
    <row r="22819" spans="1:1" ht="12.6" x14ac:dyDescent="0.25">
      <c r="A22819"/>
    </row>
    <row r="22820" spans="1:1" ht="12.6" x14ac:dyDescent="0.25">
      <c r="A22820"/>
    </row>
    <row r="22821" spans="1:1" ht="12.6" x14ac:dyDescent="0.25">
      <c r="A22821"/>
    </row>
    <row r="22822" spans="1:1" ht="12.6" x14ac:dyDescent="0.25">
      <c r="A22822"/>
    </row>
    <row r="22823" spans="1:1" ht="12.6" x14ac:dyDescent="0.25">
      <c r="A22823"/>
    </row>
    <row r="22824" spans="1:1" ht="12.6" x14ac:dyDescent="0.25">
      <c r="A22824"/>
    </row>
    <row r="22825" spans="1:1" ht="12.6" x14ac:dyDescent="0.25">
      <c r="A22825"/>
    </row>
    <row r="22826" spans="1:1" ht="12.6" x14ac:dyDescent="0.25">
      <c r="A22826"/>
    </row>
    <row r="22827" spans="1:1" ht="12.6" x14ac:dyDescent="0.25">
      <c r="A22827"/>
    </row>
    <row r="22828" spans="1:1" ht="12.6" x14ac:dyDescent="0.25">
      <c r="A22828"/>
    </row>
    <row r="22829" spans="1:1" ht="12.6" x14ac:dyDescent="0.25">
      <c r="A22829"/>
    </row>
    <row r="22830" spans="1:1" ht="12.6" x14ac:dyDescent="0.25">
      <c r="A22830"/>
    </row>
    <row r="22831" spans="1:1" ht="12.6" x14ac:dyDescent="0.25">
      <c r="A22831"/>
    </row>
    <row r="22832" spans="1:1" ht="12.6" x14ac:dyDescent="0.25">
      <c r="A22832"/>
    </row>
    <row r="22833" spans="1:1" ht="12.6" x14ac:dyDescent="0.25">
      <c r="A22833"/>
    </row>
    <row r="22834" spans="1:1" ht="12.6" x14ac:dyDescent="0.25">
      <c r="A22834"/>
    </row>
    <row r="22835" spans="1:1" ht="12.6" x14ac:dyDescent="0.25">
      <c r="A22835"/>
    </row>
    <row r="22836" spans="1:1" ht="12.6" x14ac:dyDescent="0.25">
      <c r="A22836"/>
    </row>
    <row r="22837" spans="1:1" ht="12.6" x14ac:dyDescent="0.25">
      <c r="A22837"/>
    </row>
    <row r="22838" spans="1:1" ht="12.6" x14ac:dyDescent="0.25">
      <c r="A22838"/>
    </row>
    <row r="22839" spans="1:1" ht="12.6" x14ac:dyDescent="0.25">
      <c r="A22839"/>
    </row>
    <row r="22840" spans="1:1" ht="12.6" x14ac:dyDescent="0.25">
      <c r="A22840"/>
    </row>
    <row r="22841" spans="1:1" ht="12.6" x14ac:dyDescent="0.25">
      <c r="A22841"/>
    </row>
    <row r="22842" spans="1:1" ht="12.6" x14ac:dyDescent="0.25">
      <c r="A22842"/>
    </row>
    <row r="22843" spans="1:1" ht="12.6" x14ac:dyDescent="0.25">
      <c r="A22843"/>
    </row>
    <row r="22844" spans="1:1" ht="12.6" x14ac:dyDescent="0.25">
      <c r="A22844"/>
    </row>
    <row r="22845" spans="1:1" ht="12.6" x14ac:dyDescent="0.25">
      <c r="A22845"/>
    </row>
    <row r="22846" spans="1:1" ht="12.6" x14ac:dyDescent="0.25">
      <c r="A22846"/>
    </row>
    <row r="22847" spans="1:1" ht="12.6" x14ac:dyDescent="0.25">
      <c r="A22847"/>
    </row>
    <row r="22848" spans="1:1" ht="12.6" x14ac:dyDescent="0.25">
      <c r="A22848"/>
    </row>
    <row r="22849" spans="1:1" ht="12.6" x14ac:dyDescent="0.25">
      <c r="A22849"/>
    </row>
    <row r="22850" spans="1:1" ht="12.6" x14ac:dyDescent="0.25">
      <c r="A22850"/>
    </row>
    <row r="22851" spans="1:1" ht="12.6" x14ac:dyDescent="0.25">
      <c r="A22851"/>
    </row>
    <row r="22852" spans="1:1" ht="12.6" x14ac:dyDescent="0.25">
      <c r="A22852"/>
    </row>
    <row r="22853" spans="1:1" ht="12.6" x14ac:dyDescent="0.25">
      <c r="A22853"/>
    </row>
    <row r="22854" spans="1:1" ht="12.6" x14ac:dyDescent="0.25">
      <c r="A22854"/>
    </row>
    <row r="22855" spans="1:1" ht="12.6" x14ac:dyDescent="0.25">
      <c r="A22855"/>
    </row>
    <row r="22856" spans="1:1" ht="12.6" x14ac:dyDescent="0.25">
      <c r="A22856"/>
    </row>
    <row r="22857" spans="1:1" ht="12.6" x14ac:dyDescent="0.25">
      <c r="A22857"/>
    </row>
    <row r="22858" spans="1:1" ht="12.6" x14ac:dyDescent="0.25">
      <c r="A22858"/>
    </row>
    <row r="22859" spans="1:1" ht="12.6" x14ac:dyDescent="0.25">
      <c r="A22859"/>
    </row>
    <row r="22860" spans="1:1" ht="12.6" x14ac:dyDescent="0.25">
      <c r="A22860"/>
    </row>
    <row r="22861" spans="1:1" ht="12.6" x14ac:dyDescent="0.25">
      <c r="A22861"/>
    </row>
    <row r="22862" spans="1:1" ht="12.6" x14ac:dyDescent="0.25">
      <c r="A22862"/>
    </row>
    <row r="22863" spans="1:1" ht="12.6" x14ac:dyDescent="0.25">
      <c r="A22863"/>
    </row>
    <row r="22864" spans="1:1" ht="12.6" x14ac:dyDescent="0.25">
      <c r="A22864"/>
    </row>
    <row r="22865" spans="1:1" ht="12.6" x14ac:dyDescent="0.25">
      <c r="A22865"/>
    </row>
    <row r="22866" spans="1:1" ht="12.6" x14ac:dyDescent="0.25">
      <c r="A22866"/>
    </row>
    <row r="22867" spans="1:1" ht="12.6" x14ac:dyDescent="0.25">
      <c r="A22867"/>
    </row>
    <row r="22868" spans="1:1" ht="12.6" x14ac:dyDescent="0.25">
      <c r="A22868"/>
    </row>
    <row r="22869" spans="1:1" ht="12.6" x14ac:dyDescent="0.25">
      <c r="A22869"/>
    </row>
    <row r="22870" spans="1:1" ht="12.6" x14ac:dyDescent="0.25">
      <c r="A22870"/>
    </row>
    <row r="22871" spans="1:1" ht="12.6" x14ac:dyDescent="0.25">
      <c r="A22871"/>
    </row>
    <row r="22872" spans="1:1" ht="12.6" x14ac:dyDescent="0.25">
      <c r="A22872"/>
    </row>
    <row r="22873" spans="1:1" ht="12.6" x14ac:dyDescent="0.25">
      <c r="A22873"/>
    </row>
    <row r="22874" spans="1:1" ht="12.6" x14ac:dyDescent="0.25">
      <c r="A22874"/>
    </row>
    <row r="22875" spans="1:1" ht="12.6" x14ac:dyDescent="0.25">
      <c r="A22875"/>
    </row>
    <row r="22876" spans="1:1" ht="12.6" x14ac:dyDescent="0.25">
      <c r="A22876"/>
    </row>
    <row r="22877" spans="1:1" ht="12.6" x14ac:dyDescent="0.25">
      <c r="A22877"/>
    </row>
    <row r="22878" spans="1:1" ht="12.6" x14ac:dyDescent="0.25">
      <c r="A22878"/>
    </row>
    <row r="22879" spans="1:1" ht="12.6" x14ac:dyDescent="0.25">
      <c r="A22879"/>
    </row>
    <row r="22880" spans="1:1" ht="12.6" x14ac:dyDescent="0.25">
      <c r="A22880"/>
    </row>
    <row r="22881" spans="1:1" ht="12.6" x14ac:dyDescent="0.25">
      <c r="A22881"/>
    </row>
    <row r="22882" spans="1:1" ht="12.6" x14ac:dyDescent="0.25">
      <c r="A22882"/>
    </row>
    <row r="22883" spans="1:1" ht="12.6" x14ac:dyDescent="0.25">
      <c r="A22883"/>
    </row>
    <row r="22884" spans="1:1" ht="12.6" x14ac:dyDescent="0.25">
      <c r="A22884"/>
    </row>
    <row r="22885" spans="1:1" ht="12.6" x14ac:dyDescent="0.25">
      <c r="A22885"/>
    </row>
    <row r="22886" spans="1:1" ht="12.6" x14ac:dyDescent="0.25">
      <c r="A22886"/>
    </row>
    <row r="22887" spans="1:1" ht="12.6" x14ac:dyDescent="0.25">
      <c r="A22887"/>
    </row>
    <row r="22888" spans="1:1" ht="12.6" x14ac:dyDescent="0.25">
      <c r="A22888"/>
    </row>
    <row r="22889" spans="1:1" ht="12.6" x14ac:dyDescent="0.25">
      <c r="A22889"/>
    </row>
    <row r="22890" spans="1:1" ht="12.6" x14ac:dyDescent="0.25">
      <c r="A22890"/>
    </row>
    <row r="22891" spans="1:1" ht="12.6" x14ac:dyDescent="0.25">
      <c r="A22891"/>
    </row>
    <row r="22892" spans="1:1" ht="12.6" x14ac:dyDescent="0.25">
      <c r="A22892"/>
    </row>
    <row r="22893" spans="1:1" ht="12.6" x14ac:dyDescent="0.25">
      <c r="A22893"/>
    </row>
    <row r="22894" spans="1:1" ht="12.6" x14ac:dyDescent="0.25">
      <c r="A22894"/>
    </row>
    <row r="22895" spans="1:1" ht="12.6" x14ac:dyDescent="0.25">
      <c r="A22895"/>
    </row>
    <row r="22896" spans="1:1" ht="12.6" x14ac:dyDescent="0.25">
      <c r="A22896"/>
    </row>
    <row r="22897" spans="1:1" ht="12.6" x14ac:dyDescent="0.25">
      <c r="A22897"/>
    </row>
    <row r="22898" spans="1:1" ht="12.6" x14ac:dyDescent="0.25">
      <c r="A22898"/>
    </row>
    <row r="22899" spans="1:1" ht="12.6" x14ac:dyDescent="0.25">
      <c r="A22899"/>
    </row>
    <row r="22900" spans="1:1" ht="12.6" x14ac:dyDescent="0.25">
      <c r="A22900"/>
    </row>
    <row r="22901" spans="1:1" ht="12.6" x14ac:dyDescent="0.25">
      <c r="A22901"/>
    </row>
    <row r="22902" spans="1:1" ht="12.6" x14ac:dyDescent="0.25">
      <c r="A22902"/>
    </row>
    <row r="22903" spans="1:1" ht="12.6" x14ac:dyDescent="0.25">
      <c r="A22903"/>
    </row>
    <row r="22904" spans="1:1" ht="12.6" x14ac:dyDescent="0.25">
      <c r="A22904"/>
    </row>
    <row r="22905" spans="1:1" ht="12.6" x14ac:dyDescent="0.25">
      <c r="A22905"/>
    </row>
    <row r="22906" spans="1:1" ht="12.6" x14ac:dyDescent="0.25">
      <c r="A22906"/>
    </row>
    <row r="22907" spans="1:1" ht="12.6" x14ac:dyDescent="0.25">
      <c r="A22907"/>
    </row>
    <row r="22908" spans="1:1" ht="12.6" x14ac:dyDescent="0.25">
      <c r="A22908"/>
    </row>
    <row r="22909" spans="1:1" ht="12.6" x14ac:dyDescent="0.25">
      <c r="A22909"/>
    </row>
    <row r="22910" spans="1:1" ht="12.6" x14ac:dyDescent="0.25">
      <c r="A22910"/>
    </row>
    <row r="22911" spans="1:1" ht="12.6" x14ac:dyDescent="0.25">
      <c r="A22911"/>
    </row>
    <row r="22912" spans="1:1" ht="12.6" x14ac:dyDescent="0.25">
      <c r="A22912"/>
    </row>
    <row r="22913" spans="1:1" ht="12.6" x14ac:dyDescent="0.25">
      <c r="A22913"/>
    </row>
    <row r="22914" spans="1:1" ht="12.6" x14ac:dyDescent="0.25">
      <c r="A22914"/>
    </row>
    <row r="22915" spans="1:1" ht="12.6" x14ac:dyDescent="0.25">
      <c r="A22915"/>
    </row>
    <row r="22916" spans="1:1" ht="12.6" x14ac:dyDescent="0.25">
      <c r="A22916"/>
    </row>
    <row r="22917" spans="1:1" ht="12.6" x14ac:dyDescent="0.25">
      <c r="A22917"/>
    </row>
    <row r="22918" spans="1:1" ht="12.6" x14ac:dyDescent="0.25">
      <c r="A22918"/>
    </row>
    <row r="22919" spans="1:1" ht="12.6" x14ac:dyDescent="0.25">
      <c r="A22919"/>
    </row>
    <row r="22920" spans="1:1" ht="12.6" x14ac:dyDescent="0.25">
      <c r="A22920"/>
    </row>
    <row r="22921" spans="1:1" ht="12.6" x14ac:dyDescent="0.25">
      <c r="A22921"/>
    </row>
    <row r="22922" spans="1:1" ht="12.6" x14ac:dyDescent="0.25">
      <c r="A22922"/>
    </row>
    <row r="22923" spans="1:1" ht="12.6" x14ac:dyDescent="0.25">
      <c r="A22923"/>
    </row>
    <row r="22924" spans="1:1" ht="12.6" x14ac:dyDescent="0.25">
      <c r="A22924"/>
    </row>
    <row r="22925" spans="1:1" ht="12.6" x14ac:dyDescent="0.25">
      <c r="A22925"/>
    </row>
    <row r="22926" spans="1:1" ht="12.6" x14ac:dyDescent="0.25">
      <c r="A22926"/>
    </row>
    <row r="22927" spans="1:1" ht="12.6" x14ac:dyDescent="0.25">
      <c r="A22927"/>
    </row>
    <row r="22928" spans="1:1" ht="12.6" x14ac:dyDescent="0.25">
      <c r="A22928"/>
    </row>
    <row r="22929" spans="1:1" ht="12.6" x14ac:dyDescent="0.25">
      <c r="A22929"/>
    </row>
    <row r="22930" spans="1:1" ht="12.6" x14ac:dyDescent="0.25">
      <c r="A22930"/>
    </row>
    <row r="22931" spans="1:1" ht="12.6" x14ac:dyDescent="0.25">
      <c r="A22931"/>
    </row>
    <row r="22932" spans="1:1" ht="12.6" x14ac:dyDescent="0.25">
      <c r="A22932"/>
    </row>
    <row r="22933" spans="1:1" ht="12.6" x14ac:dyDescent="0.25">
      <c r="A22933"/>
    </row>
    <row r="22934" spans="1:1" ht="12.6" x14ac:dyDescent="0.25">
      <c r="A22934"/>
    </row>
    <row r="22935" spans="1:1" ht="12.6" x14ac:dyDescent="0.25">
      <c r="A22935"/>
    </row>
    <row r="22936" spans="1:1" ht="12.6" x14ac:dyDescent="0.25">
      <c r="A22936"/>
    </row>
    <row r="22937" spans="1:1" ht="12.6" x14ac:dyDescent="0.25">
      <c r="A22937"/>
    </row>
    <row r="22938" spans="1:1" ht="12.6" x14ac:dyDescent="0.25">
      <c r="A22938"/>
    </row>
    <row r="22939" spans="1:1" ht="12.6" x14ac:dyDescent="0.25">
      <c r="A22939"/>
    </row>
    <row r="22940" spans="1:1" ht="12.6" x14ac:dyDescent="0.25">
      <c r="A22940"/>
    </row>
    <row r="22941" spans="1:1" ht="12.6" x14ac:dyDescent="0.25">
      <c r="A22941"/>
    </row>
    <row r="22942" spans="1:1" ht="12.6" x14ac:dyDescent="0.25">
      <c r="A22942"/>
    </row>
    <row r="22943" spans="1:1" ht="12.6" x14ac:dyDescent="0.25">
      <c r="A22943"/>
    </row>
    <row r="22944" spans="1:1" ht="12.6" x14ac:dyDescent="0.25">
      <c r="A22944"/>
    </row>
    <row r="22945" spans="1:1" ht="12.6" x14ac:dyDescent="0.25">
      <c r="A22945"/>
    </row>
    <row r="22946" spans="1:1" ht="12.6" x14ac:dyDescent="0.25">
      <c r="A22946"/>
    </row>
    <row r="22947" spans="1:1" ht="12.6" x14ac:dyDescent="0.25">
      <c r="A22947"/>
    </row>
    <row r="22948" spans="1:1" ht="12.6" x14ac:dyDescent="0.25">
      <c r="A22948"/>
    </row>
    <row r="22949" spans="1:1" ht="12.6" x14ac:dyDescent="0.25">
      <c r="A22949"/>
    </row>
    <row r="22950" spans="1:1" ht="12.6" x14ac:dyDescent="0.25">
      <c r="A22950"/>
    </row>
    <row r="22951" spans="1:1" ht="12.6" x14ac:dyDescent="0.25">
      <c r="A22951"/>
    </row>
    <row r="22952" spans="1:1" ht="12.6" x14ac:dyDescent="0.25">
      <c r="A22952"/>
    </row>
    <row r="22953" spans="1:1" ht="12.6" x14ac:dyDescent="0.25">
      <c r="A22953"/>
    </row>
    <row r="22954" spans="1:1" ht="12.6" x14ac:dyDescent="0.25">
      <c r="A22954"/>
    </row>
    <row r="22955" spans="1:1" ht="12.6" x14ac:dyDescent="0.25">
      <c r="A22955"/>
    </row>
    <row r="22956" spans="1:1" ht="12.6" x14ac:dyDescent="0.25">
      <c r="A22956"/>
    </row>
    <row r="22957" spans="1:1" ht="12.6" x14ac:dyDescent="0.25">
      <c r="A22957"/>
    </row>
    <row r="22958" spans="1:1" ht="12.6" x14ac:dyDescent="0.25">
      <c r="A22958"/>
    </row>
    <row r="22959" spans="1:1" ht="12.6" x14ac:dyDescent="0.25">
      <c r="A22959"/>
    </row>
    <row r="22960" spans="1:1" ht="12.6" x14ac:dyDescent="0.25">
      <c r="A22960"/>
    </row>
    <row r="22961" spans="1:1" ht="12.6" x14ac:dyDescent="0.25">
      <c r="A22961"/>
    </row>
    <row r="22962" spans="1:1" ht="12.6" x14ac:dyDescent="0.25">
      <c r="A22962"/>
    </row>
    <row r="22963" spans="1:1" ht="12.6" x14ac:dyDescent="0.25">
      <c r="A22963"/>
    </row>
    <row r="22964" spans="1:1" ht="12.6" x14ac:dyDescent="0.25">
      <c r="A22964"/>
    </row>
    <row r="22965" spans="1:1" ht="12.6" x14ac:dyDescent="0.25">
      <c r="A22965"/>
    </row>
    <row r="22966" spans="1:1" ht="12.6" x14ac:dyDescent="0.25">
      <c r="A22966"/>
    </row>
    <row r="22967" spans="1:1" ht="12.6" x14ac:dyDescent="0.25">
      <c r="A22967"/>
    </row>
    <row r="22968" spans="1:1" ht="12.6" x14ac:dyDescent="0.25">
      <c r="A22968"/>
    </row>
    <row r="22969" spans="1:1" ht="12.6" x14ac:dyDescent="0.25">
      <c r="A22969"/>
    </row>
    <row r="22970" spans="1:1" ht="12.6" x14ac:dyDescent="0.25">
      <c r="A22970"/>
    </row>
    <row r="22971" spans="1:1" ht="12.6" x14ac:dyDescent="0.25">
      <c r="A22971"/>
    </row>
    <row r="22972" spans="1:1" ht="12.6" x14ac:dyDescent="0.25">
      <c r="A22972"/>
    </row>
    <row r="22973" spans="1:1" ht="12.6" x14ac:dyDescent="0.25">
      <c r="A22973"/>
    </row>
    <row r="22974" spans="1:1" ht="12.6" x14ac:dyDescent="0.25">
      <c r="A22974"/>
    </row>
    <row r="22975" spans="1:1" ht="12.6" x14ac:dyDescent="0.25">
      <c r="A22975"/>
    </row>
    <row r="22976" spans="1:1" ht="12.6" x14ac:dyDescent="0.25">
      <c r="A22976"/>
    </row>
    <row r="22977" spans="1:1" ht="12.6" x14ac:dyDescent="0.25">
      <c r="A22977"/>
    </row>
    <row r="22978" spans="1:1" ht="12.6" x14ac:dyDescent="0.25">
      <c r="A22978"/>
    </row>
    <row r="22979" spans="1:1" ht="12.6" x14ac:dyDescent="0.25">
      <c r="A22979"/>
    </row>
    <row r="22980" spans="1:1" ht="12.6" x14ac:dyDescent="0.25">
      <c r="A22980"/>
    </row>
    <row r="22981" spans="1:1" ht="12.6" x14ac:dyDescent="0.25">
      <c r="A22981"/>
    </row>
    <row r="22982" spans="1:1" ht="12.6" x14ac:dyDescent="0.25">
      <c r="A22982"/>
    </row>
    <row r="22983" spans="1:1" ht="12.6" x14ac:dyDescent="0.25">
      <c r="A22983"/>
    </row>
    <row r="22984" spans="1:1" ht="12.6" x14ac:dyDescent="0.25">
      <c r="A22984"/>
    </row>
    <row r="22985" spans="1:1" ht="12.6" x14ac:dyDescent="0.25">
      <c r="A22985"/>
    </row>
    <row r="22986" spans="1:1" ht="12.6" x14ac:dyDescent="0.25">
      <c r="A22986"/>
    </row>
    <row r="22987" spans="1:1" ht="12.6" x14ac:dyDescent="0.25">
      <c r="A22987"/>
    </row>
    <row r="22988" spans="1:1" ht="12.6" x14ac:dyDescent="0.25">
      <c r="A22988"/>
    </row>
    <row r="22989" spans="1:1" ht="12.6" x14ac:dyDescent="0.25">
      <c r="A22989"/>
    </row>
    <row r="22990" spans="1:1" ht="12.6" x14ac:dyDescent="0.25">
      <c r="A22990"/>
    </row>
    <row r="22991" spans="1:1" ht="12.6" x14ac:dyDescent="0.25">
      <c r="A22991"/>
    </row>
    <row r="22992" spans="1:1" ht="12.6" x14ac:dyDescent="0.25">
      <c r="A22992"/>
    </row>
    <row r="22993" spans="1:1" ht="12.6" x14ac:dyDescent="0.25">
      <c r="A22993"/>
    </row>
    <row r="22994" spans="1:1" ht="12.6" x14ac:dyDescent="0.25">
      <c r="A22994"/>
    </row>
    <row r="22995" spans="1:1" ht="12.6" x14ac:dyDescent="0.25">
      <c r="A22995"/>
    </row>
    <row r="22996" spans="1:1" ht="12.6" x14ac:dyDescent="0.25">
      <c r="A22996"/>
    </row>
    <row r="22997" spans="1:1" ht="12.6" x14ac:dyDescent="0.25">
      <c r="A22997"/>
    </row>
    <row r="22998" spans="1:1" ht="12.6" x14ac:dyDescent="0.25">
      <c r="A22998"/>
    </row>
    <row r="22999" spans="1:1" ht="12.6" x14ac:dyDescent="0.25">
      <c r="A22999"/>
    </row>
    <row r="23000" spans="1:1" ht="12.6" x14ac:dyDescent="0.25">
      <c r="A23000"/>
    </row>
    <row r="23001" spans="1:1" ht="12.6" x14ac:dyDescent="0.25">
      <c r="A23001"/>
    </row>
    <row r="23002" spans="1:1" ht="12.6" x14ac:dyDescent="0.25">
      <c r="A23002"/>
    </row>
    <row r="23003" spans="1:1" ht="12.6" x14ac:dyDescent="0.25">
      <c r="A23003"/>
    </row>
    <row r="23004" spans="1:1" ht="12.6" x14ac:dyDescent="0.25">
      <c r="A23004"/>
    </row>
    <row r="23005" spans="1:1" ht="12.6" x14ac:dyDescent="0.25">
      <c r="A23005"/>
    </row>
    <row r="23006" spans="1:1" ht="12.6" x14ac:dyDescent="0.25">
      <c r="A23006"/>
    </row>
    <row r="23007" spans="1:1" ht="12.6" x14ac:dyDescent="0.25">
      <c r="A23007"/>
    </row>
    <row r="23008" spans="1:1" ht="12.6" x14ac:dyDescent="0.25">
      <c r="A23008"/>
    </row>
    <row r="23009" spans="1:1" ht="12.6" x14ac:dyDescent="0.25">
      <c r="A23009"/>
    </row>
    <row r="23010" spans="1:1" ht="12.6" x14ac:dyDescent="0.25">
      <c r="A23010"/>
    </row>
    <row r="23011" spans="1:1" ht="12.6" x14ac:dyDescent="0.25">
      <c r="A23011"/>
    </row>
    <row r="23012" spans="1:1" ht="12.6" x14ac:dyDescent="0.25">
      <c r="A23012"/>
    </row>
    <row r="23013" spans="1:1" ht="12.6" x14ac:dyDescent="0.25">
      <c r="A23013"/>
    </row>
    <row r="23014" spans="1:1" ht="12.6" x14ac:dyDescent="0.25">
      <c r="A23014"/>
    </row>
    <row r="23015" spans="1:1" ht="12.6" x14ac:dyDescent="0.25">
      <c r="A23015"/>
    </row>
    <row r="23016" spans="1:1" ht="12.6" x14ac:dyDescent="0.25">
      <c r="A23016"/>
    </row>
    <row r="23017" spans="1:1" ht="12.6" x14ac:dyDescent="0.25">
      <c r="A23017"/>
    </row>
    <row r="23018" spans="1:1" ht="12.6" x14ac:dyDescent="0.25">
      <c r="A23018"/>
    </row>
    <row r="23019" spans="1:1" ht="12.6" x14ac:dyDescent="0.25">
      <c r="A23019"/>
    </row>
    <row r="23020" spans="1:1" ht="12.6" x14ac:dyDescent="0.25">
      <c r="A23020"/>
    </row>
    <row r="23021" spans="1:1" ht="12.6" x14ac:dyDescent="0.25">
      <c r="A23021"/>
    </row>
    <row r="23022" spans="1:1" ht="12.6" x14ac:dyDescent="0.25">
      <c r="A23022"/>
    </row>
    <row r="23023" spans="1:1" ht="12.6" x14ac:dyDescent="0.25">
      <c r="A23023"/>
    </row>
    <row r="23024" spans="1:1" ht="12.6" x14ac:dyDescent="0.25">
      <c r="A23024"/>
    </row>
    <row r="23025" spans="1:1" ht="12.6" x14ac:dyDescent="0.25">
      <c r="A23025"/>
    </row>
    <row r="23026" spans="1:1" ht="12.6" x14ac:dyDescent="0.25">
      <c r="A23026"/>
    </row>
    <row r="23027" spans="1:1" ht="12.6" x14ac:dyDescent="0.25">
      <c r="A23027"/>
    </row>
    <row r="23028" spans="1:1" ht="12.6" x14ac:dyDescent="0.25">
      <c r="A23028"/>
    </row>
    <row r="23029" spans="1:1" ht="12.6" x14ac:dyDescent="0.25">
      <c r="A23029"/>
    </row>
    <row r="23030" spans="1:1" ht="12.6" x14ac:dyDescent="0.25">
      <c r="A23030"/>
    </row>
    <row r="23031" spans="1:1" ht="12.6" x14ac:dyDescent="0.25">
      <c r="A23031"/>
    </row>
    <row r="23032" spans="1:1" ht="12.6" x14ac:dyDescent="0.25">
      <c r="A23032"/>
    </row>
    <row r="23033" spans="1:1" ht="12.6" x14ac:dyDescent="0.25">
      <c r="A23033"/>
    </row>
    <row r="23034" spans="1:1" ht="12.6" x14ac:dyDescent="0.25">
      <c r="A23034"/>
    </row>
    <row r="23035" spans="1:1" ht="12.6" x14ac:dyDescent="0.25">
      <c r="A23035"/>
    </row>
    <row r="23036" spans="1:1" ht="12.6" x14ac:dyDescent="0.25">
      <c r="A23036"/>
    </row>
    <row r="23037" spans="1:1" ht="12.6" x14ac:dyDescent="0.25">
      <c r="A23037"/>
    </row>
    <row r="23038" spans="1:1" ht="12.6" x14ac:dyDescent="0.25">
      <c r="A23038"/>
    </row>
    <row r="23039" spans="1:1" ht="12.6" x14ac:dyDescent="0.25">
      <c r="A23039"/>
    </row>
    <row r="23040" spans="1:1" ht="12.6" x14ac:dyDescent="0.25">
      <c r="A23040"/>
    </row>
    <row r="23041" spans="1:1" ht="12.6" x14ac:dyDescent="0.25">
      <c r="A23041"/>
    </row>
    <row r="23042" spans="1:1" ht="12.6" x14ac:dyDescent="0.25">
      <c r="A23042"/>
    </row>
    <row r="23043" spans="1:1" ht="12.6" x14ac:dyDescent="0.25">
      <c r="A23043"/>
    </row>
    <row r="23044" spans="1:1" ht="12.6" x14ac:dyDescent="0.25">
      <c r="A23044"/>
    </row>
    <row r="23045" spans="1:1" ht="12.6" x14ac:dyDescent="0.25">
      <c r="A23045"/>
    </row>
    <row r="23046" spans="1:1" ht="12.6" x14ac:dyDescent="0.25">
      <c r="A23046"/>
    </row>
    <row r="23047" spans="1:1" ht="12.6" x14ac:dyDescent="0.25">
      <c r="A23047"/>
    </row>
    <row r="23048" spans="1:1" ht="12.6" x14ac:dyDescent="0.25">
      <c r="A23048"/>
    </row>
    <row r="23049" spans="1:1" ht="12.6" x14ac:dyDescent="0.25">
      <c r="A23049"/>
    </row>
    <row r="23050" spans="1:1" ht="12.6" x14ac:dyDescent="0.25">
      <c r="A23050"/>
    </row>
    <row r="23051" spans="1:1" ht="12.6" x14ac:dyDescent="0.25">
      <c r="A23051"/>
    </row>
    <row r="23052" spans="1:1" ht="12.6" x14ac:dyDescent="0.25">
      <c r="A23052"/>
    </row>
    <row r="23053" spans="1:1" ht="12.6" x14ac:dyDescent="0.25">
      <c r="A23053"/>
    </row>
    <row r="23054" spans="1:1" ht="12.6" x14ac:dyDescent="0.25">
      <c r="A23054"/>
    </row>
    <row r="23055" spans="1:1" ht="12.6" x14ac:dyDescent="0.25">
      <c r="A23055"/>
    </row>
    <row r="23056" spans="1:1" ht="12.6" x14ac:dyDescent="0.25">
      <c r="A23056"/>
    </row>
    <row r="23057" spans="1:1" ht="12.6" x14ac:dyDescent="0.25">
      <c r="A23057"/>
    </row>
    <row r="23058" spans="1:1" ht="12.6" x14ac:dyDescent="0.25">
      <c r="A23058"/>
    </row>
    <row r="23059" spans="1:1" ht="12.6" x14ac:dyDescent="0.25">
      <c r="A23059"/>
    </row>
    <row r="23060" spans="1:1" ht="12.6" x14ac:dyDescent="0.25">
      <c r="A23060"/>
    </row>
    <row r="23061" spans="1:1" ht="12.6" x14ac:dyDescent="0.25">
      <c r="A23061"/>
    </row>
    <row r="23062" spans="1:1" ht="12.6" x14ac:dyDescent="0.25">
      <c r="A23062"/>
    </row>
    <row r="23063" spans="1:1" ht="12.6" x14ac:dyDescent="0.25">
      <c r="A23063"/>
    </row>
    <row r="23064" spans="1:1" ht="12.6" x14ac:dyDescent="0.25">
      <c r="A23064"/>
    </row>
    <row r="23065" spans="1:1" ht="12.6" x14ac:dyDescent="0.25">
      <c r="A23065"/>
    </row>
    <row r="23066" spans="1:1" ht="12.6" x14ac:dyDescent="0.25">
      <c r="A23066"/>
    </row>
    <row r="23067" spans="1:1" ht="12.6" x14ac:dyDescent="0.25">
      <c r="A23067"/>
    </row>
    <row r="23068" spans="1:1" ht="12.6" x14ac:dyDescent="0.25">
      <c r="A23068"/>
    </row>
    <row r="23069" spans="1:1" ht="12.6" x14ac:dyDescent="0.25">
      <c r="A23069"/>
    </row>
    <row r="23070" spans="1:1" ht="12.6" x14ac:dyDescent="0.25">
      <c r="A23070"/>
    </row>
    <row r="23071" spans="1:1" ht="12.6" x14ac:dyDescent="0.25">
      <c r="A23071"/>
    </row>
    <row r="23072" spans="1:1" ht="12.6" x14ac:dyDescent="0.25">
      <c r="A23072"/>
    </row>
    <row r="23073" spans="1:1" ht="12.6" x14ac:dyDescent="0.25">
      <c r="A23073"/>
    </row>
    <row r="23074" spans="1:1" ht="12.6" x14ac:dyDescent="0.25">
      <c r="A23074"/>
    </row>
    <row r="23075" spans="1:1" ht="12.6" x14ac:dyDescent="0.25">
      <c r="A23075"/>
    </row>
    <row r="23076" spans="1:1" ht="12.6" x14ac:dyDescent="0.25">
      <c r="A23076"/>
    </row>
    <row r="23077" spans="1:1" ht="12.6" x14ac:dyDescent="0.25">
      <c r="A23077"/>
    </row>
    <row r="23078" spans="1:1" ht="12.6" x14ac:dyDescent="0.25">
      <c r="A23078"/>
    </row>
    <row r="23079" spans="1:1" ht="12.6" x14ac:dyDescent="0.25">
      <c r="A23079"/>
    </row>
    <row r="23080" spans="1:1" ht="12.6" x14ac:dyDescent="0.25">
      <c r="A23080"/>
    </row>
    <row r="23081" spans="1:1" ht="12.6" x14ac:dyDescent="0.25">
      <c r="A23081"/>
    </row>
    <row r="23082" spans="1:1" ht="12.6" x14ac:dyDescent="0.25">
      <c r="A23082"/>
    </row>
    <row r="23083" spans="1:1" ht="12.6" x14ac:dyDescent="0.25">
      <c r="A23083"/>
    </row>
    <row r="23084" spans="1:1" ht="12.6" x14ac:dyDescent="0.25">
      <c r="A23084"/>
    </row>
    <row r="23085" spans="1:1" ht="12.6" x14ac:dyDescent="0.25">
      <c r="A23085"/>
    </row>
    <row r="23086" spans="1:1" ht="12.6" x14ac:dyDescent="0.25">
      <c r="A23086"/>
    </row>
    <row r="23087" spans="1:1" ht="12.6" x14ac:dyDescent="0.25">
      <c r="A23087"/>
    </row>
    <row r="23088" spans="1:1" ht="12.6" x14ac:dyDescent="0.25">
      <c r="A23088"/>
    </row>
    <row r="23089" spans="1:1" ht="12.6" x14ac:dyDescent="0.25">
      <c r="A23089"/>
    </row>
    <row r="23090" spans="1:1" ht="12.6" x14ac:dyDescent="0.25">
      <c r="A23090"/>
    </row>
    <row r="23091" spans="1:1" ht="12.6" x14ac:dyDescent="0.25">
      <c r="A23091"/>
    </row>
    <row r="23092" spans="1:1" ht="12.6" x14ac:dyDescent="0.25">
      <c r="A23092"/>
    </row>
    <row r="23093" spans="1:1" ht="12.6" x14ac:dyDescent="0.25">
      <c r="A23093"/>
    </row>
    <row r="23094" spans="1:1" ht="12.6" x14ac:dyDescent="0.25">
      <c r="A23094"/>
    </row>
    <row r="23095" spans="1:1" ht="12.6" x14ac:dyDescent="0.25">
      <c r="A23095"/>
    </row>
    <row r="23096" spans="1:1" ht="12.6" x14ac:dyDescent="0.25">
      <c r="A23096"/>
    </row>
    <row r="23097" spans="1:1" ht="12.6" x14ac:dyDescent="0.25">
      <c r="A23097"/>
    </row>
    <row r="23098" spans="1:1" ht="12.6" x14ac:dyDescent="0.25">
      <c r="A23098"/>
    </row>
    <row r="23099" spans="1:1" ht="12.6" x14ac:dyDescent="0.25">
      <c r="A23099"/>
    </row>
    <row r="23100" spans="1:1" ht="12.6" x14ac:dyDescent="0.25">
      <c r="A23100"/>
    </row>
    <row r="23101" spans="1:1" ht="12.6" x14ac:dyDescent="0.25">
      <c r="A23101"/>
    </row>
    <row r="23102" spans="1:1" ht="12.6" x14ac:dyDescent="0.25">
      <c r="A23102"/>
    </row>
    <row r="23103" spans="1:1" ht="12.6" x14ac:dyDescent="0.25">
      <c r="A23103"/>
    </row>
    <row r="23104" spans="1:1" ht="12.6" x14ac:dyDescent="0.25">
      <c r="A23104"/>
    </row>
    <row r="23105" spans="1:1" ht="12.6" x14ac:dyDescent="0.25">
      <c r="A23105"/>
    </row>
    <row r="23106" spans="1:1" ht="12.6" x14ac:dyDescent="0.25">
      <c r="A23106"/>
    </row>
    <row r="23107" spans="1:1" ht="12.6" x14ac:dyDescent="0.25">
      <c r="A23107"/>
    </row>
    <row r="23108" spans="1:1" ht="12.6" x14ac:dyDescent="0.25">
      <c r="A23108"/>
    </row>
    <row r="23109" spans="1:1" ht="12.6" x14ac:dyDescent="0.25">
      <c r="A23109"/>
    </row>
    <row r="23110" spans="1:1" ht="12.6" x14ac:dyDescent="0.25">
      <c r="A23110"/>
    </row>
    <row r="23111" spans="1:1" ht="12.6" x14ac:dyDescent="0.25">
      <c r="A23111"/>
    </row>
    <row r="23112" spans="1:1" ht="12.6" x14ac:dyDescent="0.25">
      <c r="A23112"/>
    </row>
    <row r="23113" spans="1:1" ht="12.6" x14ac:dyDescent="0.25">
      <c r="A23113"/>
    </row>
    <row r="23114" spans="1:1" ht="12.6" x14ac:dyDescent="0.25">
      <c r="A23114"/>
    </row>
    <row r="23115" spans="1:1" ht="12.6" x14ac:dyDescent="0.25">
      <c r="A23115"/>
    </row>
    <row r="23116" spans="1:1" ht="12.6" x14ac:dyDescent="0.25">
      <c r="A23116"/>
    </row>
    <row r="23117" spans="1:1" ht="12.6" x14ac:dyDescent="0.25">
      <c r="A23117"/>
    </row>
    <row r="23118" spans="1:1" ht="12.6" x14ac:dyDescent="0.25">
      <c r="A23118"/>
    </row>
    <row r="23119" spans="1:1" ht="12.6" x14ac:dyDescent="0.25">
      <c r="A23119"/>
    </row>
    <row r="23120" spans="1:1" ht="12.6" x14ac:dyDescent="0.25">
      <c r="A23120"/>
    </row>
    <row r="23121" spans="1:1" ht="12.6" x14ac:dyDescent="0.25">
      <c r="A23121"/>
    </row>
    <row r="23122" spans="1:1" ht="12.6" x14ac:dyDescent="0.25">
      <c r="A23122"/>
    </row>
    <row r="23123" spans="1:1" ht="12.6" x14ac:dyDescent="0.25">
      <c r="A23123"/>
    </row>
    <row r="23124" spans="1:1" ht="12.6" x14ac:dyDescent="0.25">
      <c r="A23124"/>
    </row>
    <row r="23125" spans="1:1" ht="12.6" x14ac:dyDescent="0.25">
      <c r="A23125"/>
    </row>
    <row r="23126" spans="1:1" ht="12.6" x14ac:dyDescent="0.25">
      <c r="A23126"/>
    </row>
    <row r="23127" spans="1:1" ht="12.6" x14ac:dyDescent="0.25">
      <c r="A23127"/>
    </row>
    <row r="23128" spans="1:1" ht="12.6" x14ac:dyDescent="0.25">
      <c r="A23128"/>
    </row>
    <row r="23129" spans="1:1" ht="12.6" x14ac:dyDescent="0.25">
      <c r="A23129"/>
    </row>
    <row r="23130" spans="1:1" ht="12.6" x14ac:dyDescent="0.25">
      <c r="A23130"/>
    </row>
    <row r="23131" spans="1:1" ht="12.6" x14ac:dyDescent="0.25">
      <c r="A23131"/>
    </row>
    <row r="23132" spans="1:1" ht="12.6" x14ac:dyDescent="0.25">
      <c r="A23132"/>
    </row>
    <row r="23133" spans="1:1" ht="12.6" x14ac:dyDescent="0.25">
      <c r="A23133"/>
    </row>
    <row r="23134" spans="1:1" ht="12.6" x14ac:dyDescent="0.25">
      <c r="A23134"/>
    </row>
    <row r="23135" spans="1:1" ht="12.6" x14ac:dyDescent="0.25">
      <c r="A23135"/>
    </row>
    <row r="23136" spans="1:1" ht="12.6" x14ac:dyDescent="0.25">
      <c r="A23136"/>
    </row>
    <row r="23137" spans="1:1" ht="12.6" x14ac:dyDescent="0.25">
      <c r="A23137"/>
    </row>
    <row r="23138" spans="1:1" ht="12.6" x14ac:dyDescent="0.25">
      <c r="A23138"/>
    </row>
    <row r="23139" spans="1:1" ht="12.6" x14ac:dyDescent="0.25">
      <c r="A23139"/>
    </row>
    <row r="23140" spans="1:1" ht="12.6" x14ac:dyDescent="0.25">
      <c r="A23140"/>
    </row>
    <row r="23141" spans="1:1" ht="12.6" x14ac:dyDescent="0.25">
      <c r="A23141"/>
    </row>
    <row r="23142" spans="1:1" ht="12.6" x14ac:dyDescent="0.25">
      <c r="A23142"/>
    </row>
    <row r="23143" spans="1:1" ht="12.6" x14ac:dyDescent="0.25">
      <c r="A23143"/>
    </row>
    <row r="23144" spans="1:1" ht="12.6" x14ac:dyDescent="0.25">
      <c r="A23144"/>
    </row>
    <row r="23145" spans="1:1" ht="12.6" x14ac:dyDescent="0.25">
      <c r="A23145"/>
    </row>
    <row r="23146" spans="1:1" ht="12.6" x14ac:dyDescent="0.25">
      <c r="A23146"/>
    </row>
    <row r="23147" spans="1:1" ht="12.6" x14ac:dyDescent="0.25">
      <c r="A23147"/>
    </row>
    <row r="23148" spans="1:1" ht="12.6" x14ac:dyDescent="0.25">
      <c r="A23148"/>
    </row>
    <row r="23149" spans="1:1" ht="12.6" x14ac:dyDescent="0.25">
      <c r="A23149"/>
    </row>
    <row r="23150" spans="1:1" ht="12.6" x14ac:dyDescent="0.25">
      <c r="A23150"/>
    </row>
    <row r="23151" spans="1:1" ht="12.6" x14ac:dyDescent="0.25">
      <c r="A23151"/>
    </row>
    <row r="23152" spans="1:1" ht="12.6" x14ac:dyDescent="0.25">
      <c r="A23152"/>
    </row>
    <row r="23153" spans="1:1" ht="12.6" x14ac:dyDescent="0.25">
      <c r="A23153"/>
    </row>
    <row r="23154" spans="1:1" ht="12.6" x14ac:dyDescent="0.25">
      <c r="A23154"/>
    </row>
    <row r="23155" spans="1:1" ht="12.6" x14ac:dyDescent="0.25">
      <c r="A23155"/>
    </row>
    <row r="23156" spans="1:1" ht="12.6" x14ac:dyDescent="0.25">
      <c r="A23156"/>
    </row>
    <row r="23157" spans="1:1" ht="12.6" x14ac:dyDescent="0.25">
      <c r="A23157"/>
    </row>
    <row r="23158" spans="1:1" ht="12.6" x14ac:dyDescent="0.25">
      <c r="A23158"/>
    </row>
    <row r="23159" spans="1:1" ht="12.6" x14ac:dyDescent="0.25">
      <c r="A23159"/>
    </row>
    <row r="23160" spans="1:1" ht="12.6" x14ac:dyDescent="0.25">
      <c r="A23160"/>
    </row>
    <row r="23161" spans="1:1" ht="12.6" x14ac:dyDescent="0.25">
      <c r="A23161"/>
    </row>
    <row r="23162" spans="1:1" ht="12.6" x14ac:dyDescent="0.25">
      <c r="A23162"/>
    </row>
    <row r="23163" spans="1:1" ht="12.6" x14ac:dyDescent="0.25">
      <c r="A23163"/>
    </row>
    <row r="23164" spans="1:1" ht="12.6" x14ac:dyDescent="0.25">
      <c r="A23164"/>
    </row>
    <row r="23165" spans="1:1" ht="12.6" x14ac:dyDescent="0.25">
      <c r="A23165"/>
    </row>
    <row r="23166" spans="1:1" ht="12.6" x14ac:dyDescent="0.25">
      <c r="A23166"/>
    </row>
    <row r="23167" spans="1:1" ht="12.6" x14ac:dyDescent="0.25">
      <c r="A23167"/>
    </row>
    <row r="23168" spans="1:1" ht="12.6" x14ac:dyDescent="0.25">
      <c r="A23168"/>
    </row>
    <row r="23169" spans="1:1" ht="12.6" x14ac:dyDescent="0.25">
      <c r="A23169"/>
    </row>
    <row r="23170" spans="1:1" ht="12.6" x14ac:dyDescent="0.25">
      <c r="A23170"/>
    </row>
    <row r="23171" spans="1:1" ht="12.6" x14ac:dyDescent="0.25">
      <c r="A23171"/>
    </row>
    <row r="23172" spans="1:1" ht="12.6" x14ac:dyDescent="0.25">
      <c r="A23172"/>
    </row>
    <row r="23173" spans="1:1" ht="12.6" x14ac:dyDescent="0.25">
      <c r="A23173"/>
    </row>
    <row r="23174" spans="1:1" ht="12.6" x14ac:dyDescent="0.25">
      <c r="A23174"/>
    </row>
    <row r="23175" spans="1:1" ht="12.6" x14ac:dyDescent="0.25">
      <c r="A23175"/>
    </row>
    <row r="23176" spans="1:1" ht="12.6" x14ac:dyDescent="0.25">
      <c r="A23176"/>
    </row>
    <row r="23177" spans="1:1" ht="12.6" x14ac:dyDescent="0.25">
      <c r="A23177"/>
    </row>
    <row r="23178" spans="1:1" ht="12.6" x14ac:dyDescent="0.25">
      <c r="A23178"/>
    </row>
    <row r="23179" spans="1:1" ht="12.6" x14ac:dyDescent="0.25">
      <c r="A23179"/>
    </row>
    <row r="23180" spans="1:1" ht="12.6" x14ac:dyDescent="0.25">
      <c r="A23180"/>
    </row>
    <row r="23181" spans="1:1" ht="12.6" x14ac:dyDescent="0.25">
      <c r="A23181"/>
    </row>
    <row r="23182" spans="1:1" ht="12.6" x14ac:dyDescent="0.25">
      <c r="A23182"/>
    </row>
    <row r="23183" spans="1:1" ht="12.6" x14ac:dyDescent="0.25">
      <c r="A23183"/>
    </row>
    <row r="23184" spans="1:1" ht="12.6" x14ac:dyDescent="0.25">
      <c r="A23184"/>
    </row>
    <row r="23185" spans="1:1" ht="12.6" x14ac:dyDescent="0.25">
      <c r="A23185"/>
    </row>
    <row r="23186" spans="1:1" ht="12.6" x14ac:dyDescent="0.25">
      <c r="A23186"/>
    </row>
    <row r="23187" spans="1:1" ht="12.6" x14ac:dyDescent="0.25">
      <c r="A23187"/>
    </row>
    <row r="23188" spans="1:1" ht="12.6" x14ac:dyDescent="0.25">
      <c r="A23188"/>
    </row>
    <row r="23189" spans="1:1" ht="12.6" x14ac:dyDescent="0.25">
      <c r="A23189"/>
    </row>
    <row r="23190" spans="1:1" ht="12.6" x14ac:dyDescent="0.25">
      <c r="A23190"/>
    </row>
    <row r="23191" spans="1:1" ht="12.6" x14ac:dyDescent="0.25">
      <c r="A23191"/>
    </row>
    <row r="23192" spans="1:1" ht="12.6" x14ac:dyDescent="0.25">
      <c r="A23192"/>
    </row>
    <row r="23193" spans="1:1" ht="12.6" x14ac:dyDescent="0.25">
      <c r="A23193"/>
    </row>
    <row r="23194" spans="1:1" ht="12.6" x14ac:dyDescent="0.25">
      <c r="A23194"/>
    </row>
    <row r="23195" spans="1:1" ht="12.6" x14ac:dyDescent="0.25">
      <c r="A23195"/>
    </row>
    <row r="23196" spans="1:1" ht="12.6" x14ac:dyDescent="0.25">
      <c r="A23196"/>
    </row>
    <row r="23197" spans="1:1" ht="12.6" x14ac:dyDescent="0.25">
      <c r="A23197"/>
    </row>
    <row r="23198" spans="1:1" ht="12.6" x14ac:dyDescent="0.25">
      <c r="A23198"/>
    </row>
    <row r="23199" spans="1:1" ht="12.6" x14ac:dyDescent="0.25">
      <c r="A23199"/>
    </row>
    <row r="23200" spans="1:1" ht="12.6" x14ac:dyDescent="0.25">
      <c r="A23200"/>
    </row>
    <row r="23201" spans="1:1" ht="12.6" x14ac:dyDescent="0.25">
      <c r="A23201"/>
    </row>
    <row r="23202" spans="1:1" ht="12.6" x14ac:dyDescent="0.25">
      <c r="A23202"/>
    </row>
    <row r="23203" spans="1:1" ht="12.6" x14ac:dyDescent="0.25">
      <c r="A23203"/>
    </row>
    <row r="23204" spans="1:1" ht="12.6" x14ac:dyDescent="0.25">
      <c r="A23204"/>
    </row>
    <row r="23205" spans="1:1" ht="12.6" x14ac:dyDescent="0.25">
      <c r="A23205"/>
    </row>
    <row r="23206" spans="1:1" ht="12.6" x14ac:dyDescent="0.25">
      <c r="A23206"/>
    </row>
    <row r="23207" spans="1:1" ht="12.6" x14ac:dyDescent="0.25">
      <c r="A23207"/>
    </row>
    <row r="23208" spans="1:1" ht="12.6" x14ac:dyDescent="0.25">
      <c r="A23208"/>
    </row>
    <row r="23209" spans="1:1" ht="12.6" x14ac:dyDescent="0.25">
      <c r="A23209"/>
    </row>
    <row r="23210" spans="1:1" ht="12.6" x14ac:dyDescent="0.25">
      <c r="A23210"/>
    </row>
    <row r="23211" spans="1:1" ht="12.6" x14ac:dyDescent="0.25">
      <c r="A23211"/>
    </row>
    <row r="23212" spans="1:1" ht="12.6" x14ac:dyDescent="0.25">
      <c r="A23212"/>
    </row>
    <row r="23213" spans="1:1" ht="12.6" x14ac:dyDescent="0.25">
      <c r="A23213"/>
    </row>
    <row r="23214" spans="1:1" ht="12.6" x14ac:dyDescent="0.25">
      <c r="A23214"/>
    </row>
    <row r="23215" spans="1:1" ht="12.6" x14ac:dyDescent="0.25">
      <c r="A23215"/>
    </row>
    <row r="23216" spans="1:1" ht="12.6" x14ac:dyDescent="0.25">
      <c r="A23216"/>
    </row>
    <row r="23217" spans="1:1" ht="12.6" x14ac:dyDescent="0.25">
      <c r="A23217"/>
    </row>
    <row r="23218" spans="1:1" ht="12.6" x14ac:dyDescent="0.25">
      <c r="A23218"/>
    </row>
    <row r="23219" spans="1:1" ht="12.6" x14ac:dyDescent="0.25">
      <c r="A23219"/>
    </row>
    <row r="23220" spans="1:1" ht="12.6" x14ac:dyDescent="0.25">
      <c r="A23220"/>
    </row>
    <row r="23221" spans="1:1" ht="12.6" x14ac:dyDescent="0.25">
      <c r="A23221"/>
    </row>
    <row r="23222" spans="1:1" ht="12.6" x14ac:dyDescent="0.25">
      <c r="A23222"/>
    </row>
    <row r="23223" spans="1:1" ht="12.6" x14ac:dyDescent="0.25">
      <c r="A23223"/>
    </row>
    <row r="23224" spans="1:1" ht="12.6" x14ac:dyDescent="0.25">
      <c r="A23224"/>
    </row>
    <row r="23225" spans="1:1" ht="12.6" x14ac:dyDescent="0.25">
      <c r="A23225"/>
    </row>
    <row r="23226" spans="1:1" ht="12.6" x14ac:dyDescent="0.25">
      <c r="A23226"/>
    </row>
    <row r="23227" spans="1:1" ht="12.6" x14ac:dyDescent="0.25">
      <c r="A23227"/>
    </row>
    <row r="23228" spans="1:1" ht="12.6" x14ac:dyDescent="0.25">
      <c r="A23228"/>
    </row>
    <row r="23229" spans="1:1" ht="12.6" x14ac:dyDescent="0.25">
      <c r="A23229"/>
    </row>
    <row r="23230" spans="1:1" ht="12.6" x14ac:dyDescent="0.25">
      <c r="A23230"/>
    </row>
    <row r="23231" spans="1:1" ht="12.6" x14ac:dyDescent="0.25">
      <c r="A23231"/>
    </row>
    <row r="23232" spans="1:1" ht="12.6" x14ac:dyDescent="0.25">
      <c r="A23232"/>
    </row>
    <row r="23233" spans="1:1" ht="12.6" x14ac:dyDescent="0.25">
      <c r="A23233"/>
    </row>
    <row r="23234" spans="1:1" ht="12.6" x14ac:dyDescent="0.25">
      <c r="A23234"/>
    </row>
    <row r="23235" spans="1:1" ht="12.6" x14ac:dyDescent="0.25">
      <c r="A23235"/>
    </row>
    <row r="23236" spans="1:1" ht="12.6" x14ac:dyDescent="0.25">
      <c r="A23236"/>
    </row>
    <row r="23237" spans="1:1" ht="12.6" x14ac:dyDescent="0.25">
      <c r="A23237"/>
    </row>
    <row r="23238" spans="1:1" ht="12.6" x14ac:dyDescent="0.25">
      <c r="A23238"/>
    </row>
    <row r="23239" spans="1:1" ht="12.6" x14ac:dyDescent="0.25">
      <c r="A23239"/>
    </row>
    <row r="23240" spans="1:1" ht="12.6" x14ac:dyDescent="0.25">
      <c r="A23240"/>
    </row>
    <row r="23241" spans="1:1" ht="12.6" x14ac:dyDescent="0.25">
      <c r="A23241"/>
    </row>
    <row r="23242" spans="1:1" ht="12.6" x14ac:dyDescent="0.25">
      <c r="A23242"/>
    </row>
    <row r="23243" spans="1:1" ht="12.6" x14ac:dyDescent="0.25">
      <c r="A23243"/>
    </row>
    <row r="23244" spans="1:1" ht="12.6" x14ac:dyDescent="0.25">
      <c r="A23244"/>
    </row>
    <row r="23245" spans="1:1" ht="12.6" x14ac:dyDescent="0.25">
      <c r="A23245"/>
    </row>
    <row r="23246" spans="1:1" ht="12.6" x14ac:dyDescent="0.25">
      <c r="A23246"/>
    </row>
    <row r="23247" spans="1:1" ht="12.6" x14ac:dyDescent="0.25">
      <c r="A23247"/>
    </row>
    <row r="23248" spans="1:1" ht="12.6" x14ac:dyDescent="0.25">
      <c r="A23248"/>
    </row>
    <row r="23249" spans="1:1" ht="12.6" x14ac:dyDescent="0.25">
      <c r="A23249"/>
    </row>
    <row r="23250" spans="1:1" ht="12.6" x14ac:dyDescent="0.25">
      <c r="A23250"/>
    </row>
    <row r="23251" spans="1:1" ht="12.6" x14ac:dyDescent="0.25">
      <c r="A23251"/>
    </row>
    <row r="23252" spans="1:1" ht="12.6" x14ac:dyDescent="0.25">
      <c r="A23252"/>
    </row>
    <row r="23253" spans="1:1" ht="12.6" x14ac:dyDescent="0.25">
      <c r="A23253"/>
    </row>
    <row r="23254" spans="1:1" ht="12.6" x14ac:dyDescent="0.25">
      <c r="A23254"/>
    </row>
    <row r="23255" spans="1:1" ht="12.6" x14ac:dyDescent="0.25">
      <c r="A23255"/>
    </row>
    <row r="23256" spans="1:1" ht="12.6" x14ac:dyDescent="0.25">
      <c r="A23256"/>
    </row>
    <row r="23257" spans="1:1" ht="12.6" x14ac:dyDescent="0.25">
      <c r="A23257"/>
    </row>
    <row r="23258" spans="1:1" ht="12.6" x14ac:dyDescent="0.25">
      <c r="A23258"/>
    </row>
    <row r="23259" spans="1:1" ht="12.6" x14ac:dyDescent="0.25">
      <c r="A23259"/>
    </row>
    <row r="23260" spans="1:1" ht="12.6" x14ac:dyDescent="0.25">
      <c r="A23260"/>
    </row>
    <row r="23261" spans="1:1" ht="12.6" x14ac:dyDescent="0.25">
      <c r="A23261"/>
    </row>
    <row r="23262" spans="1:1" ht="12.6" x14ac:dyDescent="0.25">
      <c r="A23262"/>
    </row>
    <row r="23263" spans="1:1" ht="12.6" x14ac:dyDescent="0.25">
      <c r="A23263"/>
    </row>
    <row r="23264" spans="1:1" ht="12.6" x14ac:dyDescent="0.25">
      <c r="A23264"/>
    </row>
    <row r="23265" spans="1:1" ht="12.6" x14ac:dyDescent="0.25">
      <c r="A23265"/>
    </row>
    <row r="23266" spans="1:1" ht="12.6" x14ac:dyDescent="0.25">
      <c r="A23266"/>
    </row>
    <row r="23267" spans="1:1" ht="12.6" x14ac:dyDescent="0.25">
      <c r="A23267"/>
    </row>
    <row r="23268" spans="1:1" ht="12.6" x14ac:dyDescent="0.25">
      <c r="A23268"/>
    </row>
    <row r="23269" spans="1:1" ht="12.6" x14ac:dyDescent="0.25">
      <c r="A23269"/>
    </row>
    <row r="23270" spans="1:1" ht="12.6" x14ac:dyDescent="0.25">
      <c r="A23270"/>
    </row>
    <row r="23271" spans="1:1" ht="12.6" x14ac:dyDescent="0.25">
      <c r="A23271"/>
    </row>
    <row r="23272" spans="1:1" ht="12.6" x14ac:dyDescent="0.25">
      <c r="A23272"/>
    </row>
    <row r="23273" spans="1:1" ht="12.6" x14ac:dyDescent="0.25">
      <c r="A23273"/>
    </row>
    <row r="23274" spans="1:1" ht="12.6" x14ac:dyDescent="0.25">
      <c r="A23274"/>
    </row>
    <row r="23275" spans="1:1" ht="12.6" x14ac:dyDescent="0.25">
      <c r="A23275"/>
    </row>
    <row r="23276" spans="1:1" ht="12.6" x14ac:dyDescent="0.25">
      <c r="A23276"/>
    </row>
    <row r="23277" spans="1:1" ht="12.6" x14ac:dyDescent="0.25">
      <c r="A23277"/>
    </row>
    <row r="23278" spans="1:1" ht="12.6" x14ac:dyDescent="0.25">
      <c r="A23278"/>
    </row>
    <row r="23279" spans="1:1" ht="12.6" x14ac:dyDescent="0.25">
      <c r="A23279"/>
    </row>
    <row r="23280" spans="1:1" ht="12.6" x14ac:dyDescent="0.25">
      <c r="A23280"/>
    </row>
    <row r="23281" spans="1:1" ht="12.6" x14ac:dyDescent="0.25">
      <c r="A23281"/>
    </row>
    <row r="23282" spans="1:1" ht="12.6" x14ac:dyDescent="0.25">
      <c r="A23282"/>
    </row>
    <row r="23283" spans="1:1" ht="12.6" x14ac:dyDescent="0.25">
      <c r="A23283"/>
    </row>
    <row r="23284" spans="1:1" ht="12.6" x14ac:dyDescent="0.25">
      <c r="A23284"/>
    </row>
    <row r="23285" spans="1:1" ht="12.6" x14ac:dyDescent="0.25">
      <c r="A23285"/>
    </row>
    <row r="23286" spans="1:1" ht="12.6" x14ac:dyDescent="0.25">
      <c r="A23286"/>
    </row>
    <row r="23287" spans="1:1" ht="12.6" x14ac:dyDescent="0.25">
      <c r="A23287"/>
    </row>
    <row r="23288" spans="1:1" ht="12.6" x14ac:dyDescent="0.25">
      <c r="A23288"/>
    </row>
    <row r="23289" spans="1:1" ht="12.6" x14ac:dyDescent="0.25">
      <c r="A23289"/>
    </row>
    <row r="23290" spans="1:1" ht="12.6" x14ac:dyDescent="0.25">
      <c r="A23290"/>
    </row>
    <row r="23291" spans="1:1" ht="12.6" x14ac:dyDescent="0.25">
      <c r="A23291"/>
    </row>
    <row r="23292" spans="1:1" ht="12.6" x14ac:dyDescent="0.25">
      <c r="A23292"/>
    </row>
    <row r="23293" spans="1:1" ht="12.6" x14ac:dyDescent="0.25">
      <c r="A23293"/>
    </row>
    <row r="23294" spans="1:1" ht="12.6" x14ac:dyDescent="0.25">
      <c r="A23294"/>
    </row>
    <row r="23295" spans="1:1" ht="12.6" x14ac:dyDescent="0.25">
      <c r="A23295"/>
    </row>
    <row r="23296" spans="1:1" ht="12.6" x14ac:dyDescent="0.25">
      <c r="A23296"/>
    </row>
    <row r="23297" spans="1:1" ht="12.6" x14ac:dyDescent="0.25">
      <c r="A23297"/>
    </row>
    <row r="23298" spans="1:1" ht="12.6" x14ac:dyDescent="0.25">
      <c r="A23298"/>
    </row>
    <row r="23299" spans="1:1" ht="12.6" x14ac:dyDescent="0.25">
      <c r="A23299"/>
    </row>
    <row r="23300" spans="1:1" ht="12.6" x14ac:dyDescent="0.25">
      <c r="A23300"/>
    </row>
    <row r="23301" spans="1:1" ht="12.6" x14ac:dyDescent="0.25">
      <c r="A23301"/>
    </row>
    <row r="23302" spans="1:1" ht="12.6" x14ac:dyDescent="0.25">
      <c r="A23302"/>
    </row>
    <row r="23303" spans="1:1" ht="12.6" x14ac:dyDescent="0.25">
      <c r="A23303"/>
    </row>
    <row r="23304" spans="1:1" ht="12.6" x14ac:dyDescent="0.25">
      <c r="A23304"/>
    </row>
    <row r="23305" spans="1:1" ht="12.6" x14ac:dyDescent="0.25">
      <c r="A23305"/>
    </row>
    <row r="23306" spans="1:1" ht="12.6" x14ac:dyDescent="0.25">
      <c r="A23306"/>
    </row>
    <row r="23307" spans="1:1" ht="12.6" x14ac:dyDescent="0.25">
      <c r="A23307"/>
    </row>
    <row r="23308" spans="1:1" ht="12.6" x14ac:dyDescent="0.25">
      <c r="A23308"/>
    </row>
    <row r="23309" spans="1:1" ht="12.6" x14ac:dyDescent="0.25">
      <c r="A23309"/>
    </row>
    <row r="23310" spans="1:1" ht="12.6" x14ac:dyDescent="0.25">
      <c r="A23310"/>
    </row>
    <row r="23311" spans="1:1" ht="12.6" x14ac:dyDescent="0.25">
      <c r="A23311"/>
    </row>
    <row r="23312" spans="1:1" ht="12.6" x14ac:dyDescent="0.25">
      <c r="A23312"/>
    </row>
    <row r="23313" spans="1:1" ht="12.6" x14ac:dyDescent="0.25">
      <c r="A23313"/>
    </row>
    <row r="23314" spans="1:1" ht="12.6" x14ac:dyDescent="0.25">
      <c r="A23314"/>
    </row>
    <row r="23315" spans="1:1" ht="12.6" x14ac:dyDescent="0.25">
      <c r="A23315"/>
    </row>
    <row r="23316" spans="1:1" ht="12.6" x14ac:dyDescent="0.25">
      <c r="A23316"/>
    </row>
    <row r="23317" spans="1:1" ht="12.6" x14ac:dyDescent="0.25">
      <c r="A23317"/>
    </row>
    <row r="23318" spans="1:1" ht="12.6" x14ac:dyDescent="0.25">
      <c r="A23318"/>
    </row>
    <row r="23319" spans="1:1" ht="12.6" x14ac:dyDescent="0.25">
      <c r="A23319"/>
    </row>
    <row r="23320" spans="1:1" ht="12.6" x14ac:dyDescent="0.25">
      <c r="A23320"/>
    </row>
    <row r="23321" spans="1:1" ht="12.6" x14ac:dyDescent="0.25">
      <c r="A23321"/>
    </row>
    <row r="23322" spans="1:1" ht="12.6" x14ac:dyDescent="0.25">
      <c r="A23322"/>
    </row>
    <row r="23323" spans="1:1" ht="12.6" x14ac:dyDescent="0.25">
      <c r="A23323"/>
    </row>
    <row r="23324" spans="1:1" ht="12.6" x14ac:dyDescent="0.25">
      <c r="A23324"/>
    </row>
    <row r="23325" spans="1:1" ht="12.6" x14ac:dyDescent="0.25">
      <c r="A23325"/>
    </row>
    <row r="23326" spans="1:1" ht="12.6" x14ac:dyDescent="0.25">
      <c r="A23326"/>
    </row>
    <row r="23327" spans="1:1" ht="12.6" x14ac:dyDescent="0.25">
      <c r="A23327"/>
    </row>
    <row r="23328" spans="1:1" ht="12.6" x14ac:dyDescent="0.25">
      <c r="A23328"/>
    </row>
    <row r="23329" spans="1:1" ht="12.6" x14ac:dyDescent="0.25">
      <c r="A23329"/>
    </row>
    <row r="23330" spans="1:1" ht="12.6" x14ac:dyDescent="0.25">
      <c r="A23330"/>
    </row>
    <row r="23331" spans="1:1" ht="12.6" x14ac:dyDescent="0.25">
      <c r="A23331"/>
    </row>
    <row r="23332" spans="1:1" ht="12.6" x14ac:dyDescent="0.25">
      <c r="A23332"/>
    </row>
    <row r="23333" spans="1:1" ht="12.6" x14ac:dyDescent="0.25">
      <c r="A23333"/>
    </row>
    <row r="23334" spans="1:1" ht="12.6" x14ac:dyDescent="0.25">
      <c r="A23334"/>
    </row>
    <row r="23335" spans="1:1" ht="12.6" x14ac:dyDescent="0.25">
      <c r="A23335"/>
    </row>
    <row r="23336" spans="1:1" ht="12.6" x14ac:dyDescent="0.25">
      <c r="A23336"/>
    </row>
    <row r="23337" spans="1:1" ht="12.6" x14ac:dyDescent="0.25">
      <c r="A23337"/>
    </row>
    <row r="23338" spans="1:1" ht="12.6" x14ac:dyDescent="0.25">
      <c r="A23338"/>
    </row>
    <row r="23339" spans="1:1" ht="12.6" x14ac:dyDescent="0.25">
      <c r="A23339"/>
    </row>
    <row r="23340" spans="1:1" ht="12.6" x14ac:dyDescent="0.25">
      <c r="A23340"/>
    </row>
    <row r="23341" spans="1:1" ht="12.6" x14ac:dyDescent="0.25">
      <c r="A23341"/>
    </row>
    <row r="23342" spans="1:1" ht="12.6" x14ac:dyDescent="0.25">
      <c r="A23342"/>
    </row>
    <row r="23343" spans="1:1" ht="12.6" x14ac:dyDescent="0.25">
      <c r="A23343"/>
    </row>
    <row r="23344" spans="1:1" ht="12.6" x14ac:dyDescent="0.25">
      <c r="A23344"/>
    </row>
    <row r="23345" spans="1:1" ht="12.6" x14ac:dyDescent="0.25">
      <c r="A23345"/>
    </row>
    <row r="23346" spans="1:1" ht="12.6" x14ac:dyDescent="0.25">
      <c r="A23346"/>
    </row>
    <row r="23347" spans="1:1" ht="12.6" x14ac:dyDescent="0.25">
      <c r="A23347"/>
    </row>
    <row r="23348" spans="1:1" ht="12.6" x14ac:dyDescent="0.25">
      <c r="A23348"/>
    </row>
    <row r="23349" spans="1:1" ht="12.6" x14ac:dyDescent="0.25">
      <c r="A23349"/>
    </row>
    <row r="23350" spans="1:1" ht="12.6" x14ac:dyDescent="0.25">
      <c r="A23350"/>
    </row>
    <row r="23351" spans="1:1" ht="12.6" x14ac:dyDescent="0.25">
      <c r="A23351"/>
    </row>
    <row r="23352" spans="1:1" ht="12.6" x14ac:dyDescent="0.25">
      <c r="A23352"/>
    </row>
    <row r="23353" spans="1:1" ht="12.6" x14ac:dyDescent="0.25">
      <c r="A23353"/>
    </row>
    <row r="23354" spans="1:1" ht="12.6" x14ac:dyDescent="0.25">
      <c r="A23354"/>
    </row>
    <row r="23355" spans="1:1" ht="12.6" x14ac:dyDescent="0.25">
      <c r="A23355"/>
    </row>
    <row r="23356" spans="1:1" ht="12.6" x14ac:dyDescent="0.25">
      <c r="A23356"/>
    </row>
    <row r="23357" spans="1:1" ht="12.6" x14ac:dyDescent="0.25">
      <c r="A23357"/>
    </row>
    <row r="23358" spans="1:1" ht="12.6" x14ac:dyDescent="0.25">
      <c r="A23358"/>
    </row>
    <row r="23359" spans="1:1" ht="12.6" x14ac:dyDescent="0.25">
      <c r="A23359"/>
    </row>
    <row r="23360" spans="1:1" ht="12.6" x14ac:dyDescent="0.25">
      <c r="A23360"/>
    </row>
    <row r="23361" spans="1:1" ht="12.6" x14ac:dyDescent="0.25">
      <c r="A23361"/>
    </row>
    <row r="23362" spans="1:1" ht="12.6" x14ac:dyDescent="0.25">
      <c r="A23362"/>
    </row>
    <row r="23363" spans="1:1" ht="12.6" x14ac:dyDescent="0.25">
      <c r="A23363"/>
    </row>
    <row r="23364" spans="1:1" ht="12.6" x14ac:dyDescent="0.25">
      <c r="A23364"/>
    </row>
    <row r="23365" spans="1:1" ht="12.6" x14ac:dyDescent="0.25">
      <c r="A23365"/>
    </row>
    <row r="23366" spans="1:1" ht="12.6" x14ac:dyDescent="0.25">
      <c r="A23366"/>
    </row>
    <row r="23367" spans="1:1" ht="12.6" x14ac:dyDescent="0.25">
      <c r="A23367"/>
    </row>
    <row r="23368" spans="1:1" ht="12.6" x14ac:dyDescent="0.25">
      <c r="A23368"/>
    </row>
    <row r="23369" spans="1:1" ht="12.6" x14ac:dyDescent="0.25">
      <c r="A23369"/>
    </row>
    <row r="23370" spans="1:1" ht="12.6" x14ac:dyDescent="0.25">
      <c r="A23370"/>
    </row>
    <row r="23371" spans="1:1" ht="12.6" x14ac:dyDescent="0.25">
      <c r="A23371"/>
    </row>
    <row r="23372" spans="1:1" ht="12.6" x14ac:dyDescent="0.25">
      <c r="A23372"/>
    </row>
    <row r="23373" spans="1:1" ht="12.6" x14ac:dyDescent="0.25">
      <c r="A23373"/>
    </row>
    <row r="23374" spans="1:1" ht="12.6" x14ac:dyDescent="0.25">
      <c r="A23374"/>
    </row>
    <row r="23375" spans="1:1" ht="12.6" x14ac:dyDescent="0.25">
      <c r="A23375"/>
    </row>
    <row r="23376" spans="1:1" ht="12.6" x14ac:dyDescent="0.25">
      <c r="A23376"/>
    </row>
    <row r="23377" spans="1:1" ht="12.6" x14ac:dyDescent="0.25">
      <c r="A23377"/>
    </row>
    <row r="23378" spans="1:1" ht="12.6" x14ac:dyDescent="0.25">
      <c r="A23378"/>
    </row>
    <row r="23379" spans="1:1" ht="12.6" x14ac:dyDescent="0.25">
      <c r="A23379"/>
    </row>
    <row r="23380" spans="1:1" ht="12.6" x14ac:dyDescent="0.25">
      <c r="A23380"/>
    </row>
    <row r="23381" spans="1:1" ht="12.6" x14ac:dyDescent="0.25">
      <c r="A23381"/>
    </row>
    <row r="23382" spans="1:1" ht="12.6" x14ac:dyDescent="0.25">
      <c r="A23382"/>
    </row>
    <row r="23383" spans="1:1" ht="12.6" x14ac:dyDescent="0.25">
      <c r="A23383"/>
    </row>
    <row r="23384" spans="1:1" ht="12.6" x14ac:dyDescent="0.25">
      <c r="A23384"/>
    </row>
    <row r="23385" spans="1:1" ht="12.6" x14ac:dyDescent="0.25">
      <c r="A23385"/>
    </row>
    <row r="23386" spans="1:1" ht="12.6" x14ac:dyDescent="0.25">
      <c r="A23386"/>
    </row>
    <row r="23387" spans="1:1" ht="12.6" x14ac:dyDescent="0.25">
      <c r="A23387"/>
    </row>
    <row r="23388" spans="1:1" ht="12.6" x14ac:dyDescent="0.25">
      <c r="A23388"/>
    </row>
    <row r="23389" spans="1:1" ht="12.6" x14ac:dyDescent="0.25">
      <c r="A23389"/>
    </row>
    <row r="23390" spans="1:1" ht="12.6" x14ac:dyDescent="0.25">
      <c r="A23390"/>
    </row>
    <row r="23391" spans="1:1" ht="12.6" x14ac:dyDescent="0.25">
      <c r="A23391"/>
    </row>
    <row r="23392" spans="1:1" ht="12.6" x14ac:dyDescent="0.25">
      <c r="A23392"/>
    </row>
    <row r="23393" spans="1:1" ht="12.6" x14ac:dyDescent="0.25">
      <c r="A23393"/>
    </row>
    <row r="23394" spans="1:1" ht="12.6" x14ac:dyDescent="0.25">
      <c r="A23394"/>
    </row>
    <row r="23395" spans="1:1" ht="12.6" x14ac:dyDescent="0.25">
      <c r="A23395"/>
    </row>
    <row r="23396" spans="1:1" ht="12.6" x14ac:dyDescent="0.25">
      <c r="A23396"/>
    </row>
    <row r="23397" spans="1:1" ht="12.6" x14ac:dyDescent="0.25">
      <c r="A23397"/>
    </row>
    <row r="23398" spans="1:1" ht="12.6" x14ac:dyDescent="0.25">
      <c r="A23398"/>
    </row>
    <row r="23399" spans="1:1" ht="12.6" x14ac:dyDescent="0.25">
      <c r="A23399"/>
    </row>
    <row r="23400" spans="1:1" ht="12.6" x14ac:dyDescent="0.25">
      <c r="A23400"/>
    </row>
    <row r="23401" spans="1:1" ht="12.6" x14ac:dyDescent="0.25">
      <c r="A23401"/>
    </row>
    <row r="23402" spans="1:1" ht="12.6" x14ac:dyDescent="0.25">
      <c r="A23402"/>
    </row>
    <row r="23403" spans="1:1" ht="12.6" x14ac:dyDescent="0.25">
      <c r="A23403"/>
    </row>
    <row r="23404" spans="1:1" ht="12.6" x14ac:dyDescent="0.25">
      <c r="A23404"/>
    </row>
    <row r="23405" spans="1:1" ht="12.6" x14ac:dyDescent="0.25">
      <c r="A23405"/>
    </row>
    <row r="23406" spans="1:1" ht="12.6" x14ac:dyDescent="0.25">
      <c r="A23406"/>
    </row>
    <row r="23407" spans="1:1" ht="12.6" x14ac:dyDescent="0.25">
      <c r="A23407"/>
    </row>
    <row r="23408" spans="1:1" ht="12.6" x14ac:dyDescent="0.25">
      <c r="A23408"/>
    </row>
    <row r="23409" spans="1:1" ht="12.6" x14ac:dyDescent="0.25">
      <c r="A23409"/>
    </row>
    <row r="23410" spans="1:1" ht="12.6" x14ac:dyDescent="0.25">
      <c r="A23410"/>
    </row>
    <row r="23411" spans="1:1" ht="12.6" x14ac:dyDescent="0.25">
      <c r="A23411"/>
    </row>
    <row r="23412" spans="1:1" ht="12.6" x14ac:dyDescent="0.25">
      <c r="A23412"/>
    </row>
    <row r="23413" spans="1:1" ht="12.6" x14ac:dyDescent="0.25">
      <c r="A23413"/>
    </row>
    <row r="23414" spans="1:1" ht="12.6" x14ac:dyDescent="0.25">
      <c r="A23414"/>
    </row>
    <row r="23415" spans="1:1" ht="12.6" x14ac:dyDescent="0.25">
      <c r="A23415"/>
    </row>
    <row r="23416" spans="1:1" ht="12.6" x14ac:dyDescent="0.25">
      <c r="A23416"/>
    </row>
    <row r="23417" spans="1:1" ht="12.6" x14ac:dyDescent="0.25">
      <c r="A23417"/>
    </row>
    <row r="23418" spans="1:1" ht="12.6" x14ac:dyDescent="0.25">
      <c r="A23418"/>
    </row>
    <row r="23419" spans="1:1" ht="12.6" x14ac:dyDescent="0.25">
      <c r="A23419"/>
    </row>
    <row r="23420" spans="1:1" ht="12.6" x14ac:dyDescent="0.25">
      <c r="A23420"/>
    </row>
    <row r="23421" spans="1:1" ht="12.6" x14ac:dyDescent="0.25">
      <c r="A23421"/>
    </row>
    <row r="23422" spans="1:1" ht="12.6" x14ac:dyDescent="0.25">
      <c r="A23422"/>
    </row>
    <row r="23423" spans="1:1" ht="12.6" x14ac:dyDescent="0.25">
      <c r="A23423"/>
    </row>
    <row r="23424" spans="1:1" ht="12.6" x14ac:dyDescent="0.25">
      <c r="A23424"/>
    </row>
    <row r="23425" spans="1:1" ht="12.6" x14ac:dyDescent="0.25">
      <c r="A23425"/>
    </row>
    <row r="23426" spans="1:1" ht="12.6" x14ac:dyDescent="0.25">
      <c r="A23426"/>
    </row>
    <row r="23427" spans="1:1" ht="12.6" x14ac:dyDescent="0.25">
      <c r="A23427"/>
    </row>
    <row r="23428" spans="1:1" ht="12.6" x14ac:dyDescent="0.25">
      <c r="A23428"/>
    </row>
    <row r="23429" spans="1:1" ht="12.6" x14ac:dyDescent="0.25">
      <c r="A23429"/>
    </row>
    <row r="23430" spans="1:1" ht="12.6" x14ac:dyDescent="0.25">
      <c r="A23430"/>
    </row>
    <row r="23431" spans="1:1" ht="12.6" x14ac:dyDescent="0.25">
      <c r="A23431"/>
    </row>
    <row r="23432" spans="1:1" ht="12.6" x14ac:dyDescent="0.25">
      <c r="A23432"/>
    </row>
    <row r="23433" spans="1:1" ht="12.6" x14ac:dyDescent="0.25">
      <c r="A23433"/>
    </row>
    <row r="23434" spans="1:1" ht="12.6" x14ac:dyDescent="0.25">
      <c r="A23434"/>
    </row>
    <row r="23435" spans="1:1" ht="12.6" x14ac:dyDescent="0.25">
      <c r="A23435"/>
    </row>
    <row r="23436" spans="1:1" ht="12.6" x14ac:dyDescent="0.25">
      <c r="A23436"/>
    </row>
    <row r="23437" spans="1:1" ht="12.6" x14ac:dyDescent="0.25">
      <c r="A23437"/>
    </row>
    <row r="23438" spans="1:1" ht="12.6" x14ac:dyDescent="0.25">
      <c r="A23438"/>
    </row>
    <row r="23439" spans="1:1" ht="12.6" x14ac:dyDescent="0.25">
      <c r="A23439"/>
    </row>
    <row r="23440" spans="1:1" ht="12.6" x14ac:dyDescent="0.25">
      <c r="A23440"/>
    </row>
    <row r="23441" spans="1:1" ht="12.6" x14ac:dyDescent="0.25">
      <c r="A23441"/>
    </row>
    <row r="23442" spans="1:1" ht="12.6" x14ac:dyDescent="0.25">
      <c r="A23442"/>
    </row>
    <row r="23443" spans="1:1" ht="12.6" x14ac:dyDescent="0.25">
      <c r="A23443"/>
    </row>
    <row r="23444" spans="1:1" ht="12.6" x14ac:dyDescent="0.25">
      <c r="A23444"/>
    </row>
    <row r="23445" spans="1:1" ht="12.6" x14ac:dyDescent="0.25">
      <c r="A23445"/>
    </row>
    <row r="23446" spans="1:1" ht="12.6" x14ac:dyDescent="0.25">
      <c r="A23446"/>
    </row>
    <row r="23447" spans="1:1" ht="12.6" x14ac:dyDescent="0.25">
      <c r="A23447"/>
    </row>
    <row r="23448" spans="1:1" ht="12.6" x14ac:dyDescent="0.25">
      <c r="A23448"/>
    </row>
    <row r="23449" spans="1:1" ht="12.6" x14ac:dyDescent="0.25">
      <c r="A23449"/>
    </row>
    <row r="23450" spans="1:1" ht="12.6" x14ac:dyDescent="0.25">
      <c r="A23450"/>
    </row>
    <row r="23451" spans="1:1" ht="12.6" x14ac:dyDescent="0.25">
      <c r="A23451"/>
    </row>
    <row r="23452" spans="1:1" ht="12.6" x14ac:dyDescent="0.25">
      <c r="A23452"/>
    </row>
    <row r="23453" spans="1:1" ht="12.6" x14ac:dyDescent="0.25">
      <c r="A23453"/>
    </row>
    <row r="23454" spans="1:1" ht="12.6" x14ac:dyDescent="0.25">
      <c r="A23454"/>
    </row>
    <row r="23455" spans="1:1" ht="12.6" x14ac:dyDescent="0.25">
      <c r="A23455"/>
    </row>
    <row r="23456" spans="1:1" ht="12.6" x14ac:dyDescent="0.25">
      <c r="A23456"/>
    </row>
    <row r="23457" spans="1:1" ht="12.6" x14ac:dyDescent="0.25">
      <c r="A23457"/>
    </row>
    <row r="23458" spans="1:1" ht="12.6" x14ac:dyDescent="0.25">
      <c r="A23458"/>
    </row>
    <row r="23459" spans="1:1" ht="12.6" x14ac:dyDescent="0.25">
      <c r="A23459"/>
    </row>
    <row r="23460" spans="1:1" ht="12.6" x14ac:dyDescent="0.25">
      <c r="A23460"/>
    </row>
    <row r="23461" spans="1:1" ht="12.6" x14ac:dyDescent="0.25">
      <c r="A23461"/>
    </row>
    <row r="23462" spans="1:1" ht="12.6" x14ac:dyDescent="0.25">
      <c r="A23462"/>
    </row>
    <row r="23463" spans="1:1" ht="12.6" x14ac:dyDescent="0.25">
      <c r="A23463"/>
    </row>
    <row r="23464" spans="1:1" ht="12.6" x14ac:dyDescent="0.25">
      <c r="A23464"/>
    </row>
    <row r="23465" spans="1:1" ht="12.6" x14ac:dyDescent="0.25">
      <c r="A23465"/>
    </row>
    <row r="23466" spans="1:1" ht="12.6" x14ac:dyDescent="0.25">
      <c r="A23466"/>
    </row>
    <row r="23467" spans="1:1" ht="12.6" x14ac:dyDescent="0.25">
      <c r="A23467"/>
    </row>
    <row r="23468" spans="1:1" ht="12.6" x14ac:dyDescent="0.25">
      <c r="A23468"/>
    </row>
    <row r="23469" spans="1:1" ht="12.6" x14ac:dyDescent="0.25">
      <c r="A23469"/>
    </row>
    <row r="23470" spans="1:1" ht="12.6" x14ac:dyDescent="0.25">
      <c r="A23470"/>
    </row>
    <row r="23471" spans="1:1" ht="12.6" x14ac:dyDescent="0.25">
      <c r="A23471"/>
    </row>
    <row r="23472" spans="1:1" ht="12.6" x14ac:dyDescent="0.25">
      <c r="A23472"/>
    </row>
    <row r="23473" spans="1:1" ht="12.6" x14ac:dyDescent="0.25">
      <c r="A23473"/>
    </row>
    <row r="23474" spans="1:1" ht="12.6" x14ac:dyDescent="0.25">
      <c r="A23474"/>
    </row>
    <row r="23475" spans="1:1" ht="12.6" x14ac:dyDescent="0.25">
      <c r="A23475"/>
    </row>
    <row r="23476" spans="1:1" ht="12.6" x14ac:dyDescent="0.25">
      <c r="A23476"/>
    </row>
    <row r="23477" spans="1:1" ht="12.6" x14ac:dyDescent="0.25">
      <c r="A23477"/>
    </row>
    <row r="23478" spans="1:1" ht="12.6" x14ac:dyDescent="0.25">
      <c r="A23478"/>
    </row>
    <row r="23479" spans="1:1" ht="12.6" x14ac:dyDescent="0.25">
      <c r="A23479"/>
    </row>
    <row r="23480" spans="1:1" ht="12.6" x14ac:dyDescent="0.25">
      <c r="A23480"/>
    </row>
    <row r="23481" spans="1:1" ht="12.6" x14ac:dyDescent="0.25">
      <c r="A23481"/>
    </row>
    <row r="23482" spans="1:1" ht="12.6" x14ac:dyDescent="0.25">
      <c r="A23482"/>
    </row>
    <row r="23483" spans="1:1" ht="12.6" x14ac:dyDescent="0.25">
      <c r="A23483"/>
    </row>
    <row r="23484" spans="1:1" ht="12.6" x14ac:dyDescent="0.25">
      <c r="A23484"/>
    </row>
    <row r="23485" spans="1:1" ht="12.6" x14ac:dyDescent="0.25">
      <c r="A23485"/>
    </row>
    <row r="23486" spans="1:1" ht="12.6" x14ac:dyDescent="0.25">
      <c r="A23486"/>
    </row>
    <row r="23487" spans="1:1" ht="12.6" x14ac:dyDescent="0.25">
      <c r="A23487"/>
    </row>
    <row r="23488" spans="1:1" ht="12.6" x14ac:dyDescent="0.25">
      <c r="A23488"/>
    </row>
    <row r="23489" spans="1:1" ht="12.6" x14ac:dyDescent="0.25">
      <c r="A23489"/>
    </row>
    <row r="23490" spans="1:1" ht="12.6" x14ac:dyDescent="0.25">
      <c r="A23490"/>
    </row>
    <row r="23491" spans="1:1" ht="12.6" x14ac:dyDescent="0.25">
      <c r="A23491"/>
    </row>
    <row r="23492" spans="1:1" ht="12.6" x14ac:dyDescent="0.25">
      <c r="A23492"/>
    </row>
    <row r="23493" spans="1:1" ht="12.6" x14ac:dyDescent="0.25">
      <c r="A23493"/>
    </row>
    <row r="23494" spans="1:1" ht="12.6" x14ac:dyDescent="0.25">
      <c r="A23494"/>
    </row>
    <row r="23495" spans="1:1" ht="12.6" x14ac:dyDescent="0.25">
      <c r="A23495"/>
    </row>
    <row r="23496" spans="1:1" ht="12.6" x14ac:dyDescent="0.25">
      <c r="A23496"/>
    </row>
    <row r="23497" spans="1:1" ht="12.6" x14ac:dyDescent="0.25">
      <c r="A23497"/>
    </row>
    <row r="23498" spans="1:1" ht="12.6" x14ac:dyDescent="0.25">
      <c r="A23498"/>
    </row>
    <row r="23499" spans="1:1" ht="12.6" x14ac:dyDescent="0.25">
      <c r="A23499"/>
    </row>
    <row r="23500" spans="1:1" ht="12.6" x14ac:dyDescent="0.25">
      <c r="A23500"/>
    </row>
    <row r="23501" spans="1:1" ht="12.6" x14ac:dyDescent="0.25">
      <c r="A23501"/>
    </row>
    <row r="23502" spans="1:1" ht="12.6" x14ac:dyDescent="0.25">
      <c r="A23502"/>
    </row>
    <row r="23503" spans="1:1" ht="12.6" x14ac:dyDescent="0.25">
      <c r="A23503"/>
    </row>
    <row r="23504" spans="1:1" ht="12.6" x14ac:dyDescent="0.25">
      <c r="A23504"/>
    </row>
    <row r="23505" spans="1:1" ht="12.6" x14ac:dyDescent="0.25">
      <c r="A23505"/>
    </row>
    <row r="23506" spans="1:1" ht="12.6" x14ac:dyDescent="0.25">
      <c r="A23506"/>
    </row>
    <row r="23507" spans="1:1" ht="12.6" x14ac:dyDescent="0.25">
      <c r="A23507"/>
    </row>
    <row r="23508" spans="1:1" ht="12.6" x14ac:dyDescent="0.25">
      <c r="A23508"/>
    </row>
    <row r="23509" spans="1:1" ht="12.6" x14ac:dyDescent="0.25">
      <c r="A23509"/>
    </row>
    <row r="23510" spans="1:1" ht="12.6" x14ac:dyDescent="0.25">
      <c r="A23510"/>
    </row>
    <row r="23511" spans="1:1" ht="12.6" x14ac:dyDescent="0.25">
      <c r="A23511"/>
    </row>
    <row r="23512" spans="1:1" ht="12.6" x14ac:dyDescent="0.25">
      <c r="A23512"/>
    </row>
    <row r="23513" spans="1:1" ht="12.6" x14ac:dyDescent="0.25">
      <c r="A23513"/>
    </row>
    <row r="23514" spans="1:1" ht="12.6" x14ac:dyDescent="0.25">
      <c r="A23514"/>
    </row>
    <row r="23515" spans="1:1" ht="12.6" x14ac:dyDescent="0.25">
      <c r="A23515"/>
    </row>
    <row r="23516" spans="1:1" ht="12.6" x14ac:dyDescent="0.25">
      <c r="A23516"/>
    </row>
    <row r="23517" spans="1:1" ht="12.6" x14ac:dyDescent="0.25">
      <c r="A23517"/>
    </row>
    <row r="23518" spans="1:1" ht="12.6" x14ac:dyDescent="0.25">
      <c r="A23518"/>
    </row>
    <row r="23519" spans="1:1" ht="12.6" x14ac:dyDescent="0.25">
      <c r="A23519"/>
    </row>
    <row r="23520" spans="1:1" ht="12.6" x14ac:dyDescent="0.25">
      <c r="A23520"/>
    </row>
    <row r="23521" spans="1:1" ht="12.6" x14ac:dyDescent="0.25">
      <c r="A23521"/>
    </row>
    <row r="23522" spans="1:1" ht="12.6" x14ac:dyDescent="0.25">
      <c r="A23522"/>
    </row>
    <row r="23523" spans="1:1" ht="12.6" x14ac:dyDescent="0.25">
      <c r="A23523"/>
    </row>
    <row r="23524" spans="1:1" ht="12.6" x14ac:dyDescent="0.25">
      <c r="A23524"/>
    </row>
    <row r="23525" spans="1:1" ht="12.6" x14ac:dyDescent="0.25">
      <c r="A23525"/>
    </row>
    <row r="23526" spans="1:1" ht="12.6" x14ac:dyDescent="0.25">
      <c r="A23526"/>
    </row>
    <row r="23527" spans="1:1" ht="12.6" x14ac:dyDescent="0.25">
      <c r="A23527"/>
    </row>
    <row r="23528" spans="1:1" ht="12.6" x14ac:dyDescent="0.25">
      <c r="A23528"/>
    </row>
    <row r="23529" spans="1:1" ht="12.6" x14ac:dyDescent="0.25">
      <c r="A23529"/>
    </row>
    <row r="23530" spans="1:1" ht="12.6" x14ac:dyDescent="0.25">
      <c r="A23530"/>
    </row>
    <row r="23531" spans="1:1" ht="12.6" x14ac:dyDescent="0.25">
      <c r="A23531"/>
    </row>
    <row r="23532" spans="1:1" ht="12.6" x14ac:dyDescent="0.25">
      <c r="A23532"/>
    </row>
    <row r="23533" spans="1:1" ht="12.6" x14ac:dyDescent="0.25">
      <c r="A23533"/>
    </row>
    <row r="23534" spans="1:1" ht="12.6" x14ac:dyDescent="0.25">
      <c r="A23534"/>
    </row>
    <row r="23535" spans="1:1" ht="12.6" x14ac:dyDescent="0.25">
      <c r="A23535"/>
    </row>
    <row r="23536" spans="1:1" ht="12.6" x14ac:dyDescent="0.25">
      <c r="A23536"/>
    </row>
    <row r="23537" spans="1:1" ht="12.6" x14ac:dyDescent="0.25">
      <c r="A23537"/>
    </row>
    <row r="23538" spans="1:1" ht="12.6" x14ac:dyDescent="0.25">
      <c r="A23538"/>
    </row>
    <row r="23539" spans="1:1" ht="12.6" x14ac:dyDescent="0.25">
      <c r="A23539"/>
    </row>
    <row r="23540" spans="1:1" ht="12.6" x14ac:dyDescent="0.25">
      <c r="A23540"/>
    </row>
    <row r="23541" spans="1:1" ht="12.6" x14ac:dyDescent="0.25">
      <c r="A23541"/>
    </row>
    <row r="23542" spans="1:1" ht="12.6" x14ac:dyDescent="0.25">
      <c r="A23542"/>
    </row>
    <row r="23543" spans="1:1" ht="12.6" x14ac:dyDescent="0.25">
      <c r="A23543"/>
    </row>
    <row r="23544" spans="1:1" ht="12.6" x14ac:dyDescent="0.25">
      <c r="A23544"/>
    </row>
    <row r="23545" spans="1:1" ht="12.6" x14ac:dyDescent="0.25">
      <c r="A23545"/>
    </row>
    <row r="23546" spans="1:1" ht="12.6" x14ac:dyDescent="0.25">
      <c r="A23546"/>
    </row>
    <row r="23547" spans="1:1" ht="12.6" x14ac:dyDescent="0.25">
      <c r="A23547"/>
    </row>
    <row r="23548" spans="1:1" ht="12.6" x14ac:dyDescent="0.25">
      <c r="A23548"/>
    </row>
    <row r="23549" spans="1:1" ht="12.6" x14ac:dyDescent="0.25">
      <c r="A23549"/>
    </row>
    <row r="23550" spans="1:1" ht="12.6" x14ac:dyDescent="0.25">
      <c r="A23550"/>
    </row>
    <row r="23551" spans="1:1" ht="12.6" x14ac:dyDescent="0.25">
      <c r="A23551"/>
    </row>
    <row r="23552" spans="1:1" ht="12.6" x14ac:dyDescent="0.25">
      <c r="A23552"/>
    </row>
    <row r="23553" spans="1:1" ht="12.6" x14ac:dyDescent="0.25">
      <c r="A23553"/>
    </row>
    <row r="23554" spans="1:1" ht="12.6" x14ac:dyDescent="0.25">
      <c r="A23554"/>
    </row>
    <row r="23555" spans="1:1" ht="12.6" x14ac:dyDescent="0.25">
      <c r="A23555"/>
    </row>
    <row r="23556" spans="1:1" ht="12.6" x14ac:dyDescent="0.25">
      <c r="A23556"/>
    </row>
    <row r="23557" spans="1:1" ht="12.6" x14ac:dyDescent="0.25">
      <c r="A23557"/>
    </row>
    <row r="23558" spans="1:1" ht="12.6" x14ac:dyDescent="0.25">
      <c r="A23558"/>
    </row>
    <row r="23559" spans="1:1" ht="12.6" x14ac:dyDescent="0.25">
      <c r="A23559"/>
    </row>
    <row r="23560" spans="1:1" ht="12.6" x14ac:dyDescent="0.25">
      <c r="A23560"/>
    </row>
    <row r="23561" spans="1:1" ht="12.6" x14ac:dyDescent="0.25">
      <c r="A23561"/>
    </row>
    <row r="23562" spans="1:1" ht="12.6" x14ac:dyDescent="0.25">
      <c r="A23562"/>
    </row>
    <row r="23563" spans="1:1" ht="12.6" x14ac:dyDescent="0.25">
      <c r="A23563"/>
    </row>
    <row r="23564" spans="1:1" ht="12.6" x14ac:dyDescent="0.25">
      <c r="A23564"/>
    </row>
    <row r="23565" spans="1:1" ht="12.6" x14ac:dyDescent="0.25">
      <c r="A23565"/>
    </row>
    <row r="23566" spans="1:1" ht="12.6" x14ac:dyDescent="0.25">
      <c r="A23566"/>
    </row>
    <row r="23567" spans="1:1" ht="12.6" x14ac:dyDescent="0.25">
      <c r="A23567"/>
    </row>
    <row r="23568" spans="1:1" ht="12.6" x14ac:dyDescent="0.25">
      <c r="A23568"/>
    </row>
    <row r="23569" spans="1:1" ht="12.6" x14ac:dyDescent="0.25">
      <c r="A23569"/>
    </row>
    <row r="23570" spans="1:1" ht="12.6" x14ac:dyDescent="0.25">
      <c r="A23570"/>
    </row>
    <row r="23571" spans="1:1" ht="12.6" x14ac:dyDescent="0.25">
      <c r="A23571"/>
    </row>
    <row r="23572" spans="1:1" ht="12.6" x14ac:dyDescent="0.25">
      <c r="A23572"/>
    </row>
    <row r="23573" spans="1:1" ht="12.6" x14ac:dyDescent="0.25">
      <c r="A23573"/>
    </row>
    <row r="23574" spans="1:1" ht="12.6" x14ac:dyDescent="0.25">
      <c r="A23574"/>
    </row>
    <row r="23575" spans="1:1" ht="12.6" x14ac:dyDescent="0.25">
      <c r="A23575"/>
    </row>
    <row r="23576" spans="1:1" ht="12.6" x14ac:dyDescent="0.25">
      <c r="A23576"/>
    </row>
    <row r="23577" spans="1:1" ht="12.6" x14ac:dyDescent="0.25">
      <c r="A23577"/>
    </row>
    <row r="23578" spans="1:1" ht="12.6" x14ac:dyDescent="0.25">
      <c r="A23578"/>
    </row>
    <row r="23579" spans="1:1" ht="12.6" x14ac:dyDescent="0.25">
      <c r="A23579"/>
    </row>
    <row r="23580" spans="1:1" ht="12.6" x14ac:dyDescent="0.25">
      <c r="A23580"/>
    </row>
    <row r="23581" spans="1:1" ht="12.6" x14ac:dyDescent="0.25">
      <c r="A23581"/>
    </row>
    <row r="23582" spans="1:1" ht="12.6" x14ac:dyDescent="0.25">
      <c r="A23582"/>
    </row>
    <row r="23583" spans="1:1" ht="12.6" x14ac:dyDescent="0.25">
      <c r="A23583"/>
    </row>
    <row r="23584" spans="1:1" ht="12.6" x14ac:dyDescent="0.25">
      <c r="A23584"/>
    </row>
    <row r="23585" spans="1:1" ht="12.6" x14ac:dyDescent="0.25">
      <c r="A23585"/>
    </row>
    <row r="23586" spans="1:1" ht="12.6" x14ac:dyDescent="0.25">
      <c r="A23586"/>
    </row>
    <row r="23587" spans="1:1" ht="12.6" x14ac:dyDescent="0.25">
      <c r="A23587"/>
    </row>
    <row r="23588" spans="1:1" ht="12.6" x14ac:dyDescent="0.25">
      <c r="A23588"/>
    </row>
    <row r="23589" spans="1:1" ht="12.6" x14ac:dyDescent="0.25">
      <c r="A23589"/>
    </row>
    <row r="23590" spans="1:1" ht="12.6" x14ac:dyDescent="0.25">
      <c r="A23590"/>
    </row>
    <row r="23591" spans="1:1" ht="12.6" x14ac:dyDescent="0.25">
      <c r="A23591"/>
    </row>
    <row r="23592" spans="1:1" ht="12.6" x14ac:dyDescent="0.25">
      <c r="A23592"/>
    </row>
    <row r="23593" spans="1:1" ht="12.6" x14ac:dyDescent="0.25">
      <c r="A23593"/>
    </row>
    <row r="23594" spans="1:1" ht="12.6" x14ac:dyDescent="0.25">
      <c r="A23594"/>
    </row>
    <row r="23595" spans="1:1" ht="12.6" x14ac:dyDescent="0.25">
      <c r="A23595"/>
    </row>
    <row r="23596" spans="1:1" ht="12.6" x14ac:dyDescent="0.25">
      <c r="A23596"/>
    </row>
    <row r="23597" spans="1:1" ht="12.6" x14ac:dyDescent="0.25">
      <c r="A23597"/>
    </row>
    <row r="23598" spans="1:1" ht="12.6" x14ac:dyDescent="0.25">
      <c r="A23598"/>
    </row>
    <row r="23599" spans="1:1" ht="12.6" x14ac:dyDescent="0.25">
      <c r="A23599"/>
    </row>
    <row r="23600" spans="1:1" ht="12.6" x14ac:dyDescent="0.25">
      <c r="A23600"/>
    </row>
    <row r="23601" spans="1:1" ht="12.6" x14ac:dyDescent="0.25">
      <c r="A23601"/>
    </row>
    <row r="23602" spans="1:1" ht="12.6" x14ac:dyDescent="0.25">
      <c r="A23602"/>
    </row>
    <row r="23603" spans="1:1" ht="12.6" x14ac:dyDescent="0.25">
      <c r="A23603"/>
    </row>
    <row r="23604" spans="1:1" ht="12.6" x14ac:dyDescent="0.25">
      <c r="A23604"/>
    </row>
    <row r="23605" spans="1:1" ht="12.6" x14ac:dyDescent="0.25">
      <c r="A23605"/>
    </row>
    <row r="23606" spans="1:1" ht="12.6" x14ac:dyDescent="0.25">
      <c r="A23606"/>
    </row>
    <row r="23607" spans="1:1" ht="12.6" x14ac:dyDescent="0.25">
      <c r="A23607"/>
    </row>
    <row r="23608" spans="1:1" ht="12.6" x14ac:dyDescent="0.25">
      <c r="A23608"/>
    </row>
    <row r="23609" spans="1:1" ht="12.6" x14ac:dyDescent="0.25">
      <c r="A23609"/>
    </row>
    <row r="23610" spans="1:1" ht="12.6" x14ac:dyDescent="0.25">
      <c r="A23610"/>
    </row>
    <row r="23611" spans="1:1" ht="12.6" x14ac:dyDescent="0.25">
      <c r="A23611"/>
    </row>
    <row r="23612" spans="1:1" ht="12.6" x14ac:dyDescent="0.25">
      <c r="A23612"/>
    </row>
    <row r="23613" spans="1:1" ht="12.6" x14ac:dyDescent="0.25">
      <c r="A23613"/>
    </row>
    <row r="23614" spans="1:1" ht="12.6" x14ac:dyDescent="0.25">
      <c r="A23614"/>
    </row>
    <row r="23615" spans="1:1" ht="12.6" x14ac:dyDescent="0.25">
      <c r="A23615"/>
    </row>
    <row r="23616" spans="1:1" ht="12.6" x14ac:dyDescent="0.25">
      <c r="A23616"/>
    </row>
    <row r="23617" spans="1:1" ht="12.6" x14ac:dyDescent="0.25">
      <c r="A23617"/>
    </row>
    <row r="23618" spans="1:1" ht="12.6" x14ac:dyDescent="0.25">
      <c r="A23618"/>
    </row>
    <row r="23619" spans="1:1" ht="12.6" x14ac:dyDescent="0.25">
      <c r="A23619"/>
    </row>
    <row r="23620" spans="1:1" ht="12.6" x14ac:dyDescent="0.25">
      <c r="A23620"/>
    </row>
    <row r="23621" spans="1:1" ht="12.6" x14ac:dyDescent="0.25">
      <c r="A23621"/>
    </row>
    <row r="23622" spans="1:1" ht="12.6" x14ac:dyDescent="0.25">
      <c r="A23622"/>
    </row>
    <row r="23623" spans="1:1" ht="12.6" x14ac:dyDescent="0.25">
      <c r="A23623"/>
    </row>
    <row r="23624" spans="1:1" ht="12.6" x14ac:dyDescent="0.25">
      <c r="A23624"/>
    </row>
    <row r="23625" spans="1:1" ht="12.6" x14ac:dyDescent="0.25">
      <c r="A23625"/>
    </row>
    <row r="23626" spans="1:1" ht="12.6" x14ac:dyDescent="0.25">
      <c r="A23626"/>
    </row>
    <row r="23627" spans="1:1" ht="12.6" x14ac:dyDescent="0.25">
      <c r="A23627"/>
    </row>
    <row r="23628" spans="1:1" ht="12.6" x14ac:dyDescent="0.25">
      <c r="A23628"/>
    </row>
    <row r="23629" spans="1:1" ht="12.6" x14ac:dyDescent="0.25">
      <c r="A23629"/>
    </row>
    <row r="23630" spans="1:1" ht="12.6" x14ac:dyDescent="0.25">
      <c r="A23630"/>
    </row>
    <row r="23631" spans="1:1" ht="12.6" x14ac:dyDescent="0.25">
      <c r="A23631"/>
    </row>
    <row r="23632" spans="1:1" ht="12.6" x14ac:dyDescent="0.25">
      <c r="A23632"/>
    </row>
    <row r="23633" spans="1:1" ht="12.6" x14ac:dyDescent="0.25">
      <c r="A23633"/>
    </row>
    <row r="23634" spans="1:1" ht="12.6" x14ac:dyDescent="0.25">
      <c r="A23634"/>
    </row>
    <row r="23635" spans="1:1" ht="12.6" x14ac:dyDescent="0.25">
      <c r="A23635"/>
    </row>
    <row r="23636" spans="1:1" ht="12.6" x14ac:dyDescent="0.25">
      <c r="A23636"/>
    </row>
    <row r="23637" spans="1:1" ht="12.6" x14ac:dyDescent="0.25">
      <c r="A23637"/>
    </row>
    <row r="23638" spans="1:1" ht="12.6" x14ac:dyDescent="0.25">
      <c r="A23638"/>
    </row>
    <row r="23639" spans="1:1" ht="12.6" x14ac:dyDescent="0.25">
      <c r="A23639"/>
    </row>
    <row r="23640" spans="1:1" ht="12.6" x14ac:dyDescent="0.25">
      <c r="A23640"/>
    </row>
    <row r="23641" spans="1:1" ht="12.6" x14ac:dyDescent="0.25">
      <c r="A23641"/>
    </row>
    <row r="23642" spans="1:1" ht="12.6" x14ac:dyDescent="0.25">
      <c r="A23642"/>
    </row>
    <row r="23643" spans="1:1" ht="12.6" x14ac:dyDescent="0.25">
      <c r="A23643"/>
    </row>
    <row r="23644" spans="1:1" ht="12.6" x14ac:dyDescent="0.25">
      <c r="A23644"/>
    </row>
    <row r="23645" spans="1:1" ht="12.6" x14ac:dyDescent="0.25">
      <c r="A23645"/>
    </row>
    <row r="23646" spans="1:1" ht="12.6" x14ac:dyDescent="0.25">
      <c r="A23646"/>
    </row>
    <row r="23647" spans="1:1" ht="12.6" x14ac:dyDescent="0.25">
      <c r="A23647"/>
    </row>
    <row r="23648" spans="1:1" ht="12.6" x14ac:dyDescent="0.25">
      <c r="A23648"/>
    </row>
    <row r="23649" spans="1:1" ht="12.6" x14ac:dyDescent="0.25">
      <c r="A23649"/>
    </row>
    <row r="23650" spans="1:1" ht="12.6" x14ac:dyDescent="0.25">
      <c r="A23650"/>
    </row>
    <row r="23651" spans="1:1" ht="12.6" x14ac:dyDescent="0.25">
      <c r="A23651"/>
    </row>
    <row r="23652" spans="1:1" ht="12.6" x14ac:dyDescent="0.25">
      <c r="A23652"/>
    </row>
    <row r="23653" spans="1:1" ht="12.6" x14ac:dyDescent="0.25">
      <c r="A23653"/>
    </row>
    <row r="23654" spans="1:1" ht="12.6" x14ac:dyDescent="0.25">
      <c r="A23654"/>
    </row>
    <row r="23655" spans="1:1" ht="12.6" x14ac:dyDescent="0.25">
      <c r="A23655"/>
    </row>
    <row r="23656" spans="1:1" ht="12.6" x14ac:dyDescent="0.25">
      <c r="A23656"/>
    </row>
    <row r="23657" spans="1:1" ht="12.6" x14ac:dyDescent="0.25">
      <c r="A23657"/>
    </row>
    <row r="23658" spans="1:1" ht="12.6" x14ac:dyDescent="0.25">
      <c r="A23658"/>
    </row>
    <row r="23659" spans="1:1" ht="12.6" x14ac:dyDescent="0.25">
      <c r="A23659"/>
    </row>
    <row r="23660" spans="1:1" ht="12.6" x14ac:dyDescent="0.25">
      <c r="A23660"/>
    </row>
    <row r="23661" spans="1:1" ht="12.6" x14ac:dyDescent="0.25">
      <c r="A23661"/>
    </row>
    <row r="23662" spans="1:1" ht="12.6" x14ac:dyDescent="0.25">
      <c r="A23662"/>
    </row>
    <row r="23663" spans="1:1" ht="12.6" x14ac:dyDescent="0.25">
      <c r="A23663"/>
    </row>
    <row r="23664" spans="1:1" ht="12.6" x14ac:dyDescent="0.25">
      <c r="A23664"/>
    </row>
    <row r="23665" spans="1:1" ht="12.6" x14ac:dyDescent="0.25">
      <c r="A23665"/>
    </row>
    <row r="23666" spans="1:1" ht="12.6" x14ac:dyDescent="0.25">
      <c r="A23666"/>
    </row>
    <row r="23667" spans="1:1" ht="12.6" x14ac:dyDescent="0.25">
      <c r="A23667"/>
    </row>
    <row r="23668" spans="1:1" ht="12.6" x14ac:dyDescent="0.25">
      <c r="A23668"/>
    </row>
    <row r="23669" spans="1:1" ht="12.6" x14ac:dyDescent="0.25">
      <c r="A23669"/>
    </row>
    <row r="23670" spans="1:1" ht="12.6" x14ac:dyDescent="0.25">
      <c r="A23670"/>
    </row>
    <row r="23671" spans="1:1" ht="12.6" x14ac:dyDescent="0.25">
      <c r="A23671"/>
    </row>
    <row r="23672" spans="1:1" ht="12.6" x14ac:dyDescent="0.25">
      <c r="A23672"/>
    </row>
    <row r="23673" spans="1:1" ht="12.6" x14ac:dyDescent="0.25">
      <c r="A23673"/>
    </row>
    <row r="23674" spans="1:1" ht="12.6" x14ac:dyDescent="0.25">
      <c r="A23674"/>
    </row>
    <row r="23675" spans="1:1" ht="12.6" x14ac:dyDescent="0.25">
      <c r="A23675"/>
    </row>
    <row r="23676" spans="1:1" ht="12.6" x14ac:dyDescent="0.25">
      <c r="A23676"/>
    </row>
    <row r="23677" spans="1:1" ht="12.6" x14ac:dyDescent="0.25">
      <c r="A23677"/>
    </row>
    <row r="23678" spans="1:1" ht="12.6" x14ac:dyDescent="0.25">
      <c r="A23678"/>
    </row>
    <row r="23679" spans="1:1" ht="12.6" x14ac:dyDescent="0.25">
      <c r="A23679"/>
    </row>
    <row r="23680" spans="1:1" ht="12.6" x14ac:dyDescent="0.25">
      <c r="A23680"/>
    </row>
    <row r="23681" spans="1:1" ht="12.6" x14ac:dyDescent="0.25">
      <c r="A23681"/>
    </row>
    <row r="23682" spans="1:1" ht="12.6" x14ac:dyDescent="0.25">
      <c r="A23682"/>
    </row>
    <row r="23683" spans="1:1" ht="12.6" x14ac:dyDescent="0.25">
      <c r="A23683"/>
    </row>
    <row r="23684" spans="1:1" ht="12.6" x14ac:dyDescent="0.25">
      <c r="A23684"/>
    </row>
    <row r="23685" spans="1:1" ht="12.6" x14ac:dyDescent="0.25">
      <c r="A23685"/>
    </row>
    <row r="23686" spans="1:1" ht="12.6" x14ac:dyDescent="0.25">
      <c r="A23686"/>
    </row>
    <row r="23687" spans="1:1" ht="12.6" x14ac:dyDescent="0.25">
      <c r="A23687"/>
    </row>
    <row r="23688" spans="1:1" ht="12.6" x14ac:dyDescent="0.25">
      <c r="A23688"/>
    </row>
    <row r="23689" spans="1:1" ht="12.6" x14ac:dyDescent="0.25">
      <c r="A23689"/>
    </row>
    <row r="23690" spans="1:1" ht="12.6" x14ac:dyDescent="0.25">
      <c r="A23690"/>
    </row>
    <row r="23691" spans="1:1" ht="12.6" x14ac:dyDescent="0.25">
      <c r="A23691"/>
    </row>
    <row r="23692" spans="1:1" ht="12.6" x14ac:dyDescent="0.25">
      <c r="A23692"/>
    </row>
    <row r="23693" spans="1:1" ht="12.6" x14ac:dyDescent="0.25">
      <c r="A23693"/>
    </row>
    <row r="23694" spans="1:1" ht="12.6" x14ac:dyDescent="0.25">
      <c r="A23694"/>
    </row>
    <row r="23695" spans="1:1" ht="12.6" x14ac:dyDescent="0.25">
      <c r="A23695"/>
    </row>
    <row r="23696" spans="1:1" ht="12.6" x14ac:dyDescent="0.25">
      <c r="A23696"/>
    </row>
    <row r="23697" spans="1:1" ht="12.6" x14ac:dyDescent="0.25">
      <c r="A23697"/>
    </row>
    <row r="23698" spans="1:1" ht="12.6" x14ac:dyDescent="0.25">
      <c r="A23698"/>
    </row>
    <row r="23699" spans="1:1" ht="12.6" x14ac:dyDescent="0.25">
      <c r="A23699"/>
    </row>
    <row r="23700" spans="1:1" ht="12.6" x14ac:dyDescent="0.25">
      <c r="A23700"/>
    </row>
    <row r="23701" spans="1:1" ht="12.6" x14ac:dyDescent="0.25">
      <c r="A23701"/>
    </row>
    <row r="23702" spans="1:1" ht="12.6" x14ac:dyDescent="0.25">
      <c r="A23702"/>
    </row>
    <row r="23703" spans="1:1" ht="12.6" x14ac:dyDescent="0.25">
      <c r="A23703"/>
    </row>
    <row r="23704" spans="1:1" ht="12.6" x14ac:dyDescent="0.25">
      <c r="A23704"/>
    </row>
    <row r="23705" spans="1:1" ht="12.6" x14ac:dyDescent="0.25">
      <c r="A23705"/>
    </row>
    <row r="23706" spans="1:1" ht="12.6" x14ac:dyDescent="0.25">
      <c r="A23706"/>
    </row>
    <row r="23707" spans="1:1" ht="12.6" x14ac:dyDescent="0.25">
      <c r="A23707"/>
    </row>
    <row r="23708" spans="1:1" ht="12.6" x14ac:dyDescent="0.25">
      <c r="A23708"/>
    </row>
    <row r="23709" spans="1:1" ht="12.6" x14ac:dyDescent="0.25">
      <c r="A23709"/>
    </row>
    <row r="23710" spans="1:1" ht="12.6" x14ac:dyDescent="0.25">
      <c r="A23710"/>
    </row>
    <row r="23711" spans="1:1" ht="12.6" x14ac:dyDescent="0.25">
      <c r="A23711"/>
    </row>
    <row r="23712" spans="1:1" ht="12.6" x14ac:dyDescent="0.25">
      <c r="A23712"/>
    </row>
    <row r="23713" spans="1:1" ht="12.6" x14ac:dyDescent="0.25">
      <c r="A23713"/>
    </row>
    <row r="23714" spans="1:1" ht="12.6" x14ac:dyDescent="0.25">
      <c r="A23714"/>
    </row>
    <row r="23715" spans="1:1" ht="12.6" x14ac:dyDescent="0.25">
      <c r="A23715"/>
    </row>
    <row r="23716" spans="1:1" ht="12.6" x14ac:dyDescent="0.25">
      <c r="A23716"/>
    </row>
    <row r="23717" spans="1:1" ht="12.6" x14ac:dyDescent="0.25">
      <c r="A23717"/>
    </row>
    <row r="23718" spans="1:1" ht="12.6" x14ac:dyDescent="0.25">
      <c r="A23718"/>
    </row>
    <row r="23719" spans="1:1" ht="12.6" x14ac:dyDescent="0.25">
      <c r="A23719"/>
    </row>
    <row r="23720" spans="1:1" ht="12.6" x14ac:dyDescent="0.25">
      <c r="A23720"/>
    </row>
    <row r="23721" spans="1:1" ht="12.6" x14ac:dyDescent="0.25">
      <c r="A23721"/>
    </row>
    <row r="23722" spans="1:1" ht="12.6" x14ac:dyDescent="0.25">
      <c r="A23722"/>
    </row>
    <row r="23723" spans="1:1" ht="12.6" x14ac:dyDescent="0.25">
      <c r="A23723"/>
    </row>
    <row r="23724" spans="1:1" ht="12.6" x14ac:dyDescent="0.25">
      <c r="A23724"/>
    </row>
    <row r="23725" spans="1:1" ht="12.6" x14ac:dyDescent="0.25">
      <c r="A23725"/>
    </row>
    <row r="23726" spans="1:1" ht="12.6" x14ac:dyDescent="0.25">
      <c r="A23726"/>
    </row>
    <row r="23727" spans="1:1" ht="12.6" x14ac:dyDescent="0.25">
      <c r="A23727"/>
    </row>
    <row r="23728" spans="1:1" ht="12.6" x14ac:dyDescent="0.25">
      <c r="A23728"/>
    </row>
    <row r="23729" spans="1:1" ht="12.6" x14ac:dyDescent="0.25">
      <c r="A23729"/>
    </row>
    <row r="23730" spans="1:1" ht="12.6" x14ac:dyDescent="0.25">
      <c r="A23730"/>
    </row>
    <row r="23731" spans="1:1" ht="12.6" x14ac:dyDescent="0.25">
      <c r="A23731"/>
    </row>
    <row r="23732" spans="1:1" ht="12.6" x14ac:dyDescent="0.25">
      <c r="A23732"/>
    </row>
    <row r="23733" spans="1:1" ht="12.6" x14ac:dyDescent="0.25">
      <c r="A23733"/>
    </row>
    <row r="23734" spans="1:1" ht="12.6" x14ac:dyDescent="0.25">
      <c r="A23734"/>
    </row>
    <row r="23735" spans="1:1" ht="12.6" x14ac:dyDescent="0.25">
      <c r="A23735"/>
    </row>
    <row r="23736" spans="1:1" ht="12.6" x14ac:dyDescent="0.25">
      <c r="A23736"/>
    </row>
    <row r="23737" spans="1:1" ht="12.6" x14ac:dyDescent="0.25">
      <c r="A23737"/>
    </row>
    <row r="23738" spans="1:1" ht="12.6" x14ac:dyDescent="0.25">
      <c r="A23738"/>
    </row>
    <row r="23739" spans="1:1" ht="12.6" x14ac:dyDescent="0.25">
      <c r="A23739"/>
    </row>
    <row r="23740" spans="1:1" ht="12.6" x14ac:dyDescent="0.25">
      <c r="A23740"/>
    </row>
    <row r="23741" spans="1:1" ht="12.6" x14ac:dyDescent="0.25">
      <c r="A23741"/>
    </row>
    <row r="23742" spans="1:1" ht="12.6" x14ac:dyDescent="0.25">
      <c r="A23742"/>
    </row>
    <row r="23743" spans="1:1" ht="12.6" x14ac:dyDescent="0.25">
      <c r="A23743"/>
    </row>
    <row r="23744" spans="1:1" ht="12.6" x14ac:dyDescent="0.25">
      <c r="A23744"/>
    </row>
    <row r="23745" spans="1:1" ht="12.6" x14ac:dyDescent="0.25">
      <c r="A23745"/>
    </row>
    <row r="23746" spans="1:1" ht="12.6" x14ac:dyDescent="0.25">
      <c r="A23746"/>
    </row>
    <row r="23747" spans="1:1" ht="12.6" x14ac:dyDescent="0.25">
      <c r="A23747"/>
    </row>
    <row r="23748" spans="1:1" ht="12.6" x14ac:dyDescent="0.25">
      <c r="A23748"/>
    </row>
    <row r="23749" spans="1:1" ht="12.6" x14ac:dyDescent="0.25">
      <c r="A23749"/>
    </row>
    <row r="23750" spans="1:1" ht="12.6" x14ac:dyDescent="0.25">
      <c r="A23750"/>
    </row>
    <row r="23751" spans="1:1" ht="12.6" x14ac:dyDescent="0.25">
      <c r="A23751"/>
    </row>
    <row r="23752" spans="1:1" ht="12.6" x14ac:dyDescent="0.25">
      <c r="A23752"/>
    </row>
    <row r="23753" spans="1:1" ht="12.6" x14ac:dyDescent="0.25">
      <c r="A23753"/>
    </row>
    <row r="23754" spans="1:1" ht="12.6" x14ac:dyDescent="0.25">
      <c r="A23754"/>
    </row>
    <row r="23755" spans="1:1" ht="12.6" x14ac:dyDescent="0.25">
      <c r="A23755"/>
    </row>
    <row r="23756" spans="1:1" ht="12.6" x14ac:dyDescent="0.25">
      <c r="A23756"/>
    </row>
    <row r="23757" spans="1:1" ht="12.6" x14ac:dyDescent="0.25">
      <c r="A23757"/>
    </row>
    <row r="23758" spans="1:1" ht="12.6" x14ac:dyDescent="0.25">
      <c r="A23758"/>
    </row>
    <row r="23759" spans="1:1" ht="12.6" x14ac:dyDescent="0.25">
      <c r="A23759"/>
    </row>
    <row r="23760" spans="1:1" ht="12.6" x14ac:dyDescent="0.25">
      <c r="A23760"/>
    </row>
    <row r="23761" spans="1:1" ht="12.6" x14ac:dyDescent="0.25">
      <c r="A23761"/>
    </row>
    <row r="23762" spans="1:1" ht="12.6" x14ac:dyDescent="0.25">
      <c r="A23762"/>
    </row>
    <row r="23763" spans="1:1" ht="12.6" x14ac:dyDescent="0.25">
      <c r="A23763"/>
    </row>
    <row r="23764" spans="1:1" ht="12.6" x14ac:dyDescent="0.25">
      <c r="A23764"/>
    </row>
    <row r="23765" spans="1:1" ht="12.6" x14ac:dyDescent="0.25">
      <c r="A23765"/>
    </row>
    <row r="23766" spans="1:1" ht="12.6" x14ac:dyDescent="0.25">
      <c r="A23766"/>
    </row>
    <row r="23767" spans="1:1" ht="12.6" x14ac:dyDescent="0.25">
      <c r="A23767"/>
    </row>
    <row r="23768" spans="1:1" ht="12.6" x14ac:dyDescent="0.25">
      <c r="A23768"/>
    </row>
    <row r="23769" spans="1:1" ht="12.6" x14ac:dyDescent="0.25">
      <c r="A23769"/>
    </row>
    <row r="23770" spans="1:1" ht="12.6" x14ac:dyDescent="0.25">
      <c r="A23770"/>
    </row>
    <row r="23771" spans="1:1" ht="12.6" x14ac:dyDescent="0.25">
      <c r="A23771"/>
    </row>
    <row r="23772" spans="1:1" ht="12.6" x14ac:dyDescent="0.25">
      <c r="A23772"/>
    </row>
    <row r="23773" spans="1:1" ht="12.6" x14ac:dyDescent="0.25">
      <c r="A23773"/>
    </row>
    <row r="23774" spans="1:1" ht="12.6" x14ac:dyDescent="0.25">
      <c r="A23774"/>
    </row>
    <row r="23775" spans="1:1" ht="12.6" x14ac:dyDescent="0.25">
      <c r="A23775"/>
    </row>
    <row r="23776" spans="1:1" ht="12.6" x14ac:dyDescent="0.25">
      <c r="A23776"/>
    </row>
    <row r="23777" spans="1:1" ht="12.6" x14ac:dyDescent="0.25">
      <c r="A23777"/>
    </row>
    <row r="23778" spans="1:1" ht="12.6" x14ac:dyDescent="0.25">
      <c r="A23778"/>
    </row>
    <row r="23779" spans="1:1" ht="12.6" x14ac:dyDescent="0.25">
      <c r="A23779"/>
    </row>
    <row r="23780" spans="1:1" ht="12.6" x14ac:dyDescent="0.25">
      <c r="A23780"/>
    </row>
    <row r="23781" spans="1:1" ht="12.6" x14ac:dyDescent="0.25">
      <c r="A23781"/>
    </row>
    <row r="23782" spans="1:1" ht="12.6" x14ac:dyDescent="0.25">
      <c r="A23782"/>
    </row>
    <row r="23783" spans="1:1" ht="12.6" x14ac:dyDescent="0.25">
      <c r="A23783"/>
    </row>
    <row r="23784" spans="1:1" ht="12.6" x14ac:dyDescent="0.25">
      <c r="A23784"/>
    </row>
    <row r="23785" spans="1:1" ht="12.6" x14ac:dyDescent="0.25">
      <c r="A23785"/>
    </row>
    <row r="23786" spans="1:1" ht="12.6" x14ac:dyDescent="0.25">
      <c r="A23786"/>
    </row>
    <row r="23787" spans="1:1" ht="12.6" x14ac:dyDescent="0.25">
      <c r="A23787"/>
    </row>
    <row r="23788" spans="1:1" ht="12.6" x14ac:dyDescent="0.25">
      <c r="A23788"/>
    </row>
    <row r="23789" spans="1:1" ht="12.6" x14ac:dyDescent="0.25">
      <c r="A23789"/>
    </row>
    <row r="23790" spans="1:1" ht="12.6" x14ac:dyDescent="0.25">
      <c r="A23790"/>
    </row>
    <row r="23791" spans="1:1" ht="12.6" x14ac:dyDescent="0.25">
      <c r="A23791"/>
    </row>
    <row r="23792" spans="1:1" ht="12.6" x14ac:dyDescent="0.25">
      <c r="A23792"/>
    </row>
    <row r="23793" spans="1:1" ht="12.6" x14ac:dyDescent="0.25">
      <c r="A23793"/>
    </row>
    <row r="23794" spans="1:1" ht="12.6" x14ac:dyDescent="0.25">
      <c r="A23794"/>
    </row>
    <row r="23795" spans="1:1" ht="12.6" x14ac:dyDescent="0.25">
      <c r="A23795"/>
    </row>
    <row r="23796" spans="1:1" ht="12.6" x14ac:dyDescent="0.25">
      <c r="A23796"/>
    </row>
    <row r="23797" spans="1:1" ht="12.6" x14ac:dyDescent="0.25">
      <c r="A23797"/>
    </row>
    <row r="23798" spans="1:1" ht="12.6" x14ac:dyDescent="0.25">
      <c r="A23798"/>
    </row>
    <row r="23799" spans="1:1" ht="12.6" x14ac:dyDescent="0.25">
      <c r="A23799"/>
    </row>
    <row r="23800" spans="1:1" ht="12.6" x14ac:dyDescent="0.25">
      <c r="A23800"/>
    </row>
    <row r="23801" spans="1:1" ht="12.6" x14ac:dyDescent="0.25">
      <c r="A23801"/>
    </row>
    <row r="23802" spans="1:1" ht="12.6" x14ac:dyDescent="0.25">
      <c r="A23802"/>
    </row>
    <row r="23803" spans="1:1" ht="12.6" x14ac:dyDescent="0.25">
      <c r="A23803"/>
    </row>
    <row r="23804" spans="1:1" ht="12.6" x14ac:dyDescent="0.25">
      <c r="A23804"/>
    </row>
    <row r="23805" spans="1:1" ht="12.6" x14ac:dyDescent="0.25">
      <c r="A23805"/>
    </row>
    <row r="23806" spans="1:1" ht="12.6" x14ac:dyDescent="0.25">
      <c r="A23806"/>
    </row>
    <row r="23807" spans="1:1" ht="12.6" x14ac:dyDescent="0.25">
      <c r="A23807"/>
    </row>
    <row r="23808" spans="1:1" ht="12.6" x14ac:dyDescent="0.25">
      <c r="A23808"/>
    </row>
    <row r="23809" spans="1:1" ht="12.6" x14ac:dyDescent="0.25">
      <c r="A23809"/>
    </row>
    <row r="23810" spans="1:1" ht="12.6" x14ac:dyDescent="0.25">
      <c r="A23810"/>
    </row>
    <row r="23811" spans="1:1" ht="12.6" x14ac:dyDescent="0.25">
      <c r="A23811"/>
    </row>
    <row r="23812" spans="1:1" ht="12.6" x14ac:dyDescent="0.25">
      <c r="A23812"/>
    </row>
    <row r="23813" spans="1:1" ht="12.6" x14ac:dyDescent="0.25">
      <c r="A23813"/>
    </row>
    <row r="23814" spans="1:1" ht="12.6" x14ac:dyDescent="0.25">
      <c r="A23814"/>
    </row>
    <row r="23815" spans="1:1" ht="12.6" x14ac:dyDescent="0.25">
      <c r="A23815"/>
    </row>
    <row r="23816" spans="1:1" ht="12.6" x14ac:dyDescent="0.25">
      <c r="A23816"/>
    </row>
    <row r="23817" spans="1:1" ht="12.6" x14ac:dyDescent="0.25">
      <c r="A23817"/>
    </row>
    <row r="23818" spans="1:1" ht="12.6" x14ac:dyDescent="0.25">
      <c r="A23818"/>
    </row>
    <row r="23819" spans="1:1" ht="12.6" x14ac:dyDescent="0.25">
      <c r="A23819"/>
    </row>
    <row r="23820" spans="1:1" ht="12.6" x14ac:dyDescent="0.25">
      <c r="A23820"/>
    </row>
    <row r="23821" spans="1:1" ht="12.6" x14ac:dyDescent="0.25">
      <c r="A23821"/>
    </row>
    <row r="23822" spans="1:1" ht="12.6" x14ac:dyDescent="0.25">
      <c r="A23822"/>
    </row>
    <row r="23823" spans="1:1" ht="12.6" x14ac:dyDescent="0.25">
      <c r="A23823"/>
    </row>
    <row r="23824" spans="1:1" ht="12.6" x14ac:dyDescent="0.25">
      <c r="A23824"/>
    </row>
    <row r="23825" spans="1:1" ht="12.6" x14ac:dyDescent="0.25">
      <c r="A23825"/>
    </row>
    <row r="23826" spans="1:1" ht="12.6" x14ac:dyDescent="0.25">
      <c r="A23826"/>
    </row>
    <row r="23827" spans="1:1" ht="12.6" x14ac:dyDescent="0.25">
      <c r="A23827"/>
    </row>
    <row r="23828" spans="1:1" ht="12.6" x14ac:dyDescent="0.25">
      <c r="A23828"/>
    </row>
    <row r="23829" spans="1:1" ht="12.6" x14ac:dyDescent="0.25">
      <c r="A23829"/>
    </row>
    <row r="23830" spans="1:1" ht="12.6" x14ac:dyDescent="0.25">
      <c r="A23830"/>
    </row>
    <row r="23831" spans="1:1" ht="12.6" x14ac:dyDescent="0.25">
      <c r="A23831"/>
    </row>
    <row r="23832" spans="1:1" ht="12.6" x14ac:dyDescent="0.25">
      <c r="A23832"/>
    </row>
    <row r="23833" spans="1:1" ht="12.6" x14ac:dyDescent="0.25">
      <c r="A23833"/>
    </row>
    <row r="23834" spans="1:1" ht="12.6" x14ac:dyDescent="0.25">
      <c r="A23834"/>
    </row>
    <row r="23835" spans="1:1" ht="12.6" x14ac:dyDescent="0.25">
      <c r="A23835"/>
    </row>
    <row r="23836" spans="1:1" ht="12.6" x14ac:dyDescent="0.25">
      <c r="A23836"/>
    </row>
    <row r="23837" spans="1:1" ht="12.6" x14ac:dyDescent="0.25">
      <c r="A23837"/>
    </row>
    <row r="23838" spans="1:1" ht="12.6" x14ac:dyDescent="0.25">
      <c r="A23838"/>
    </row>
    <row r="23839" spans="1:1" ht="12.6" x14ac:dyDescent="0.25">
      <c r="A23839"/>
    </row>
    <row r="23840" spans="1:1" ht="12.6" x14ac:dyDescent="0.25">
      <c r="A23840"/>
    </row>
    <row r="23841" spans="1:1" ht="12.6" x14ac:dyDescent="0.25">
      <c r="A23841"/>
    </row>
    <row r="23842" spans="1:1" ht="12.6" x14ac:dyDescent="0.25">
      <c r="A23842"/>
    </row>
    <row r="23843" spans="1:1" ht="12.6" x14ac:dyDescent="0.25">
      <c r="A23843"/>
    </row>
    <row r="23844" spans="1:1" ht="12.6" x14ac:dyDescent="0.25">
      <c r="A23844"/>
    </row>
    <row r="23845" spans="1:1" ht="12.6" x14ac:dyDescent="0.25">
      <c r="A23845"/>
    </row>
    <row r="23846" spans="1:1" ht="12.6" x14ac:dyDescent="0.25">
      <c r="A23846"/>
    </row>
    <row r="23847" spans="1:1" ht="12.6" x14ac:dyDescent="0.25">
      <c r="A23847"/>
    </row>
    <row r="23848" spans="1:1" ht="12.6" x14ac:dyDescent="0.25">
      <c r="A23848"/>
    </row>
    <row r="23849" spans="1:1" ht="12.6" x14ac:dyDescent="0.25">
      <c r="A23849"/>
    </row>
    <row r="23850" spans="1:1" ht="12.6" x14ac:dyDescent="0.25">
      <c r="A23850"/>
    </row>
    <row r="23851" spans="1:1" ht="12.6" x14ac:dyDescent="0.25">
      <c r="A23851"/>
    </row>
    <row r="23852" spans="1:1" ht="12.6" x14ac:dyDescent="0.25">
      <c r="A23852"/>
    </row>
    <row r="23853" spans="1:1" ht="12.6" x14ac:dyDescent="0.25">
      <c r="A23853"/>
    </row>
    <row r="23854" spans="1:1" ht="12.6" x14ac:dyDescent="0.25">
      <c r="A23854"/>
    </row>
    <row r="23855" spans="1:1" ht="12.6" x14ac:dyDescent="0.25">
      <c r="A23855"/>
    </row>
    <row r="23856" spans="1:1" ht="12.6" x14ac:dyDescent="0.25">
      <c r="A23856"/>
    </row>
    <row r="23857" spans="1:1" ht="12.6" x14ac:dyDescent="0.25">
      <c r="A23857"/>
    </row>
    <row r="23858" spans="1:1" ht="12.6" x14ac:dyDescent="0.25">
      <c r="A23858"/>
    </row>
    <row r="23859" spans="1:1" ht="12.6" x14ac:dyDescent="0.25">
      <c r="A23859"/>
    </row>
    <row r="23860" spans="1:1" ht="12.6" x14ac:dyDescent="0.25">
      <c r="A23860"/>
    </row>
    <row r="23861" spans="1:1" ht="12.6" x14ac:dyDescent="0.25">
      <c r="A23861"/>
    </row>
    <row r="23862" spans="1:1" ht="12.6" x14ac:dyDescent="0.25">
      <c r="A23862"/>
    </row>
    <row r="23863" spans="1:1" ht="12.6" x14ac:dyDescent="0.25">
      <c r="A23863"/>
    </row>
    <row r="23864" spans="1:1" ht="12.6" x14ac:dyDescent="0.25">
      <c r="A23864"/>
    </row>
    <row r="23865" spans="1:1" ht="12.6" x14ac:dyDescent="0.25">
      <c r="A23865"/>
    </row>
    <row r="23866" spans="1:1" ht="12.6" x14ac:dyDescent="0.25">
      <c r="A23866"/>
    </row>
    <row r="23867" spans="1:1" ht="12.6" x14ac:dyDescent="0.25">
      <c r="A23867"/>
    </row>
    <row r="23868" spans="1:1" ht="12.6" x14ac:dyDescent="0.25">
      <c r="A23868"/>
    </row>
    <row r="23869" spans="1:1" ht="12.6" x14ac:dyDescent="0.25">
      <c r="A23869"/>
    </row>
    <row r="23870" spans="1:1" ht="12.6" x14ac:dyDescent="0.25">
      <c r="A23870"/>
    </row>
    <row r="23871" spans="1:1" ht="12.6" x14ac:dyDescent="0.25">
      <c r="A23871"/>
    </row>
    <row r="23872" spans="1:1" ht="12.6" x14ac:dyDescent="0.25">
      <c r="A23872"/>
    </row>
    <row r="23873" spans="1:1" ht="12.6" x14ac:dyDescent="0.25">
      <c r="A23873"/>
    </row>
    <row r="23874" spans="1:1" ht="12.6" x14ac:dyDescent="0.25">
      <c r="A23874"/>
    </row>
    <row r="23875" spans="1:1" ht="12.6" x14ac:dyDescent="0.25">
      <c r="A23875"/>
    </row>
    <row r="23876" spans="1:1" ht="12.6" x14ac:dyDescent="0.25">
      <c r="A23876"/>
    </row>
    <row r="23877" spans="1:1" ht="12.6" x14ac:dyDescent="0.25">
      <c r="A23877"/>
    </row>
    <row r="23878" spans="1:1" ht="12.6" x14ac:dyDescent="0.25">
      <c r="A23878"/>
    </row>
    <row r="23879" spans="1:1" ht="12.6" x14ac:dyDescent="0.25">
      <c r="A23879"/>
    </row>
    <row r="23880" spans="1:1" ht="12.6" x14ac:dyDescent="0.25">
      <c r="A23880"/>
    </row>
    <row r="23881" spans="1:1" ht="12.6" x14ac:dyDescent="0.25">
      <c r="A23881"/>
    </row>
    <row r="23882" spans="1:1" ht="12.6" x14ac:dyDescent="0.25">
      <c r="A23882"/>
    </row>
    <row r="23883" spans="1:1" ht="12.6" x14ac:dyDescent="0.25">
      <c r="A23883"/>
    </row>
    <row r="23884" spans="1:1" ht="12.6" x14ac:dyDescent="0.25">
      <c r="A23884"/>
    </row>
    <row r="23885" spans="1:1" ht="12.6" x14ac:dyDescent="0.25">
      <c r="A23885"/>
    </row>
    <row r="23886" spans="1:1" ht="12.6" x14ac:dyDescent="0.25">
      <c r="A23886"/>
    </row>
    <row r="23887" spans="1:1" ht="12.6" x14ac:dyDescent="0.25">
      <c r="A23887"/>
    </row>
    <row r="23888" spans="1:1" ht="12.6" x14ac:dyDescent="0.25">
      <c r="A23888"/>
    </row>
    <row r="23889" spans="1:1" ht="12.6" x14ac:dyDescent="0.25">
      <c r="A23889"/>
    </row>
    <row r="23890" spans="1:1" ht="12.6" x14ac:dyDescent="0.25">
      <c r="A23890"/>
    </row>
    <row r="23891" spans="1:1" ht="12.6" x14ac:dyDescent="0.25">
      <c r="A23891"/>
    </row>
    <row r="23892" spans="1:1" ht="12.6" x14ac:dyDescent="0.25">
      <c r="A23892"/>
    </row>
    <row r="23893" spans="1:1" ht="12.6" x14ac:dyDescent="0.25">
      <c r="A23893"/>
    </row>
    <row r="23894" spans="1:1" ht="12.6" x14ac:dyDescent="0.25">
      <c r="A23894"/>
    </row>
    <row r="23895" spans="1:1" ht="12.6" x14ac:dyDescent="0.25">
      <c r="A23895"/>
    </row>
    <row r="23896" spans="1:1" ht="12.6" x14ac:dyDescent="0.25">
      <c r="A23896"/>
    </row>
    <row r="23897" spans="1:1" ht="12.6" x14ac:dyDescent="0.25">
      <c r="A23897"/>
    </row>
    <row r="23898" spans="1:1" ht="12.6" x14ac:dyDescent="0.25">
      <c r="A23898"/>
    </row>
    <row r="23899" spans="1:1" ht="12.6" x14ac:dyDescent="0.25">
      <c r="A23899"/>
    </row>
    <row r="23900" spans="1:1" ht="12.6" x14ac:dyDescent="0.25">
      <c r="A23900"/>
    </row>
    <row r="23901" spans="1:1" ht="12.6" x14ac:dyDescent="0.25">
      <c r="A23901"/>
    </row>
    <row r="23902" spans="1:1" ht="12.6" x14ac:dyDescent="0.25">
      <c r="A23902"/>
    </row>
    <row r="23903" spans="1:1" ht="12.6" x14ac:dyDescent="0.25">
      <c r="A23903"/>
    </row>
    <row r="23904" spans="1:1" ht="12.6" x14ac:dyDescent="0.25">
      <c r="A23904"/>
    </row>
    <row r="23905" spans="1:1" ht="12.6" x14ac:dyDescent="0.25">
      <c r="A23905"/>
    </row>
    <row r="23906" spans="1:1" ht="12.6" x14ac:dyDescent="0.25">
      <c r="A23906"/>
    </row>
    <row r="23907" spans="1:1" ht="12.6" x14ac:dyDescent="0.25">
      <c r="A23907"/>
    </row>
    <row r="23908" spans="1:1" ht="12.6" x14ac:dyDescent="0.25">
      <c r="A23908"/>
    </row>
    <row r="23909" spans="1:1" ht="12.6" x14ac:dyDescent="0.25">
      <c r="A23909"/>
    </row>
    <row r="23910" spans="1:1" ht="12.6" x14ac:dyDescent="0.25">
      <c r="A23910"/>
    </row>
    <row r="23911" spans="1:1" ht="12.6" x14ac:dyDescent="0.25">
      <c r="A23911"/>
    </row>
    <row r="23912" spans="1:1" ht="12.6" x14ac:dyDescent="0.25">
      <c r="A23912"/>
    </row>
    <row r="23913" spans="1:1" ht="12.6" x14ac:dyDescent="0.25">
      <c r="A23913"/>
    </row>
    <row r="23914" spans="1:1" ht="12.6" x14ac:dyDescent="0.25">
      <c r="A23914"/>
    </row>
    <row r="23915" spans="1:1" ht="12.6" x14ac:dyDescent="0.25">
      <c r="A23915"/>
    </row>
    <row r="23916" spans="1:1" ht="12.6" x14ac:dyDescent="0.25">
      <c r="A23916"/>
    </row>
    <row r="23917" spans="1:1" ht="12.6" x14ac:dyDescent="0.25">
      <c r="A23917"/>
    </row>
    <row r="23918" spans="1:1" ht="12.6" x14ac:dyDescent="0.25">
      <c r="A23918"/>
    </row>
    <row r="23919" spans="1:1" ht="12.6" x14ac:dyDescent="0.25">
      <c r="A23919"/>
    </row>
    <row r="23920" spans="1:1" ht="12.6" x14ac:dyDescent="0.25">
      <c r="A23920"/>
    </row>
    <row r="23921" spans="1:1" ht="12.6" x14ac:dyDescent="0.25">
      <c r="A23921"/>
    </row>
    <row r="23922" spans="1:1" ht="12.6" x14ac:dyDescent="0.25">
      <c r="A23922"/>
    </row>
    <row r="23923" spans="1:1" ht="12.6" x14ac:dyDescent="0.25">
      <c r="A23923"/>
    </row>
    <row r="23924" spans="1:1" ht="12.6" x14ac:dyDescent="0.25">
      <c r="A23924"/>
    </row>
    <row r="23925" spans="1:1" ht="12.6" x14ac:dyDescent="0.25">
      <c r="A23925"/>
    </row>
    <row r="23926" spans="1:1" ht="12.6" x14ac:dyDescent="0.25">
      <c r="A23926"/>
    </row>
    <row r="23927" spans="1:1" ht="12.6" x14ac:dyDescent="0.25">
      <c r="A23927"/>
    </row>
    <row r="23928" spans="1:1" ht="12.6" x14ac:dyDescent="0.25">
      <c r="A23928"/>
    </row>
    <row r="23929" spans="1:1" ht="12.6" x14ac:dyDescent="0.25">
      <c r="A23929"/>
    </row>
    <row r="23930" spans="1:1" ht="12.6" x14ac:dyDescent="0.25">
      <c r="A23930"/>
    </row>
    <row r="23931" spans="1:1" ht="12.6" x14ac:dyDescent="0.25">
      <c r="A23931"/>
    </row>
    <row r="23932" spans="1:1" ht="12.6" x14ac:dyDescent="0.25">
      <c r="A23932"/>
    </row>
    <row r="23933" spans="1:1" ht="12.6" x14ac:dyDescent="0.25">
      <c r="A23933"/>
    </row>
    <row r="23934" spans="1:1" ht="12.6" x14ac:dyDescent="0.25">
      <c r="A23934"/>
    </row>
    <row r="23935" spans="1:1" ht="12.6" x14ac:dyDescent="0.25">
      <c r="A23935"/>
    </row>
    <row r="23936" spans="1:1" ht="12.6" x14ac:dyDescent="0.25">
      <c r="A23936"/>
    </row>
    <row r="23937" spans="1:1" ht="12.6" x14ac:dyDescent="0.25">
      <c r="A23937"/>
    </row>
    <row r="23938" spans="1:1" ht="12.6" x14ac:dyDescent="0.25">
      <c r="A23938"/>
    </row>
    <row r="23939" spans="1:1" ht="12.6" x14ac:dyDescent="0.25">
      <c r="A23939"/>
    </row>
    <row r="23940" spans="1:1" ht="12.6" x14ac:dyDescent="0.25">
      <c r="A23940"/>
    </row>
    <row r="23941" spans="1:1" ht="12.6" x14ac:dyDescent="0.25">
      <c r="A23941"/>
    </row>
    <row r="23942" spans="1:1" ht="12.6" x14ac:dyDescent="0.25">
      <c r="A23942"/>
    </row>
    <row r="23943" spans="1:1" ht="12.6" x14ac:dyDescent="0.25">
      <c r="A23943"/>
    </row>
    <row r="23944" spans="1:1" ht="12.6" x14ac:dyDescent="0.25">
      <c r="A23944"/>
    </row>
    <row r="23945" spans="1:1" ht="12.6" x14ac:dyDescent="0.25">
      <c r="A23945"/>
    </row>
    <row r="23946" spans="1:1" ht="12.6" x14ac:dyDescent="0.25">
      <c r="A23946"/>
    </row>
    <row r="23947" spans="1:1" ht="12.6" x14ac:dyDescent="0.25">
      <c r="A23947"/>
    </row>
    <row r="23948" spans="1:1" ht="12.6" x14ac:dyDescent="0.25">
      <c r="A23948"/>
    </row>
    <row r="23949" spans="1:1" ht="12.6" x14ac:dyDescent="0.25">
      <c r="A23949"/>
    </row>
    <row r="23950" spans="1:1" ht="12.6" x14ac:dyDescent="0.25">
      <c r="A23950"/>
    </row>
    <row r="23951" spans="1:1" ht="12.6" x14ac:dyDescent="0.25">
      <c r="A23951"/>
    </row>
    <row r="23952" spans="1:1" ht="12.6" x14ac:dyDescent="0.25">
      <c r="A23952"/>
    </row>
    <row r="23953" spans="1:1" ht="12.6" x14ac:dyDescent="0.25">
      <c r="A23953"/>
    </row>
    <row r="23954" spans="1:1" ht="12.6" x14ac:dyDescent="0.25">
      <c r="A23954"/>
    </row>
    <row r="23955" spans="1:1" ht="12.6" x14ac:dyDescent="0.25">
      <c r="A23955"/>
    </row>
    <row r="23956" spans="1:1" ht="12.6" x14ac:dyDescent="0.25">
      <c r="A23956"/>
    </row>
    <row r="23957" spans="1:1" ht="12.6" x14ac:dyDescent="0.25">
      <c r="A23957"/>
    </row>
    <row r="23958" spans="1:1" ht="12.6" x14ac:dyDescent="0.25">
      <c r="A23958"/>
    </row>
    <row r="23959" spans="1:1" ht="12.6" x14ac:dyDescent="0.25">
      <c r="A23959"/>
    </row>
    <row r="23960" spans="1:1" ht="12.6" x14ac:dyDescent="0.25">
      <c r="A23960"/>
    </row>
    <row r="23961" spans="1:1" ht="12.6" x14ac:dyDescent="0.25">
      <c r="A23961"/>
    </row>
    <row r="23962" spans="1:1" ht="12.6" x14ac:dyDescent="0.25">
      <c r="A23962"/>
    </row>
    <row r="23963" spans="1:1" ht="12.6" x14ac:dyDescent="0.25">
      <c r="A23963"/>
    </row>
    <row r="23964" spans="1:1" ht="12.6" x14ac:dyDescent="0.25">
      <c r="A23964"/>
    </row>
    <row r="23965" spans="1:1" ht="12.6" x14ac:dyDescent="0.25">
      <c r="A23965"/>
    </row>
    <row r="23966" spans="1:1" ht="12.6" x14ac:dyDescent="0.25">
      <c r="A23966"/>
    </row>
    <row r="23967" spans="1:1" ht="12.6" x14ac:dyDescent="0.25">
      <c r="A23967"/>
    </row>
    <row r="23968" spans="1:1" ht="12.6" x14ac:dyDescent="0.25">
      <c r="A23968"/>
    </row>
    <row r="23969" spans="1:1" ht="12.6" x14ac:dyDescent="0.25">
      <c r="A23969"/>
    </row>
    <row r="23970" spans="1:1" ht="12.6" x14ac:dyDescent="0.25">
      <c r="A23970"/>
    </row>
    <row r="23971" spans="1:1" ht="12.6" x14ac:dyDescent="0.25">
      <c r="A23971"/>
    </row>
    <row r="23972" spans="1:1" ht="12.6" x14ac:dyDescent="0.25">
      <c r="A23972"/>
    </row>
    <row r="23973" spans="1:1" ht="12.6" x14ac:dyDescent="0.25">
      <c r="A23973"/>
    </row>
    <row r="23974" spans="1:1" ht="12.6" x14ac:dyDescent="0.25">
      <c r="A23974"/>
    </row>
    <row r="23975" spans="1:1" ht="12.6" x14ac:dyDescent="0.25">
      <c r="A23975"/>
    </row>
    <row r="23976" spans="1:1" ht="12.6" x14ac:dyDescent="0.25">
      <c r="A23976"/>
    </row>
    <row r="23977" spans="1:1" ht="12.6" x14ac:dyDescent="0.25">
      <c r="A23977"/>
    </row>
    <row r="23978" spans="1:1" ht="12.6" x14ac:dyDescent="0.25">
      <c r="A23978"/>
    </row>
    <row r="23979" spans="1:1" ht="12.6" x14ac:dyDescent="0.25">
      <c r="A23979"/>
    </row>
    <row r="23980" spans="1:1" ht="12.6" x14ac:dyDescent="0.25">
      <c r="A23980"/>
    </row>
    <row r="23981" spans="1:1" ht="12.6" x14ac:dyDescent="0.25">
      <c r="A23981"/>
    </row>
    <row r="23982" spans="1:1" ht="12.6" x14ac:dyDescent="0.25">
      <c r="A23982"/>
    </row>
    <row r="23983" spans="1:1" ht="12.6" x14ac:dyDescent="0.25">
      <c r="A23983"/>
    </row>
    <row r="23984" spans="1:1" ht="12.6" x14ac:dyDescent="0.25">
      <c r="A23984"/>
    </row>
    <row r="23985" spans="1:1" ht="12.6" x14ac:dyDescent="0.25">
      <c r="A23985"/>
    </row>
    <row r="23986" spans="1:1" ht="12.6" x14ac:dyDescent="0.25">
      <c r="A23986"/>
    </row>
    <row r="23987" spans="1:1" ht="12.6" x14ac:dyDescent="0.25">
      <c r="A23987"/>
    </row>
    <row r="23988" spans="1:1" ht="12.6" x14ac:dyDescent="0.25">
      <c r="A23988"/>
    </row>
    <row r="23989" spans="1:1" ht="12.6" x14ac:dyDescent="0.25">
      <c r="A23989"/>
    </row>
    <row r="23990" spans="1:1" ht="12.6" x14ac:dyDescent="0.25">
      <c r="A23990"/>
    </row>
    <row r="23991" spans="1:1" ht="12.6" x14ac:dyDescent="0.25">
      <c r="A23991"/>
    </row>
    <row r="23992" spans="1:1" ht="12.6" x14ac:dyDescent="0.25">
      <c r="A23992"/>
    </row>
    <row r="23993" spans="1:1" ht="12.6" x14ac:dyDescent="0.25">
      <c r="A23993"/>
    </row>
    <row r="23994" spans="1:1" ht="12.6" x14ac:dyDescent="0.25">
      <c r="A23994"/>
    </row>
    <row r="23995" spans="1:1" ht="12.6" x14ac:dyDescent="0.25">
      <c r="A23995"/>
    </row>
    <row r="23996" spans="1:1" ht="12.6" x14ac:dyDescent="0.25">
      <c r="A23996"/>
    </row>
    <row r="23997" spans="1:1" ht="12.6" x14ac:dyDescent="0.25">
      <c r="A23997"/>
    </row>
    <row r="23998" spans="1:1" ht="12.6" x14ac:dyDescent="0.25">
      <c r="A23998"/>
    </row>
    <row r="23999" spans="1:1" ht="12.6" x14ac:dyDescent="0.25">
      <c r="A23999"/>
    </row>
    <row r="24000" spans="1:1" ht="12.6" x14ac:dyDescent="0.25">
      <c r="A24000"/>
    </row>
    <row r="24001" spans="1:1" ht="12.6" x14ac:dyDescent="0.25">
      <c r="A24001"/>
    </row>
    <row r="24002" spans="1:1" ht="12.6" x14ac:dyDescent="0.25">
      <c r="A24002"/>
    </row>
    <row r="24003" spans="1:1" ht="12.6" x14ac:dyDescent="0.25">
      <c r="A24003"/>
    </row>
    <row r="24004" spans="1:1" ht="12.6" x14ac:dyDescent="0.25">
      <c r="A24004"/>
    </row>
    <row r="24005" spans="1:1" ht="12.6" x14ac:dyDescent="0.25">
      <c r="A24005"/>
    </row>
    <row r="24006" spans="1:1" ht="12.6" x14ac:dyDescent="0.25">
      <c r="A24006"/>
    </row>
    <row r="24007" spans="1:1" ht="12.6" x14ac:dyDescent="0.25">
      <c r="A24007"/>
    </row>
    <row r="24008" spans="1:1" ht="12.6" x14ac:dyDescent="0.25">
      <c r="A24008"/>
    </row>
    <row r="24009" spans="1:1" ht="12.6" x14ac:dyDescent="0.25">
      <c r="A24009"/>
    </row>
    <row r="24010" spans="1:1" ht="12.6" x14ac:dyDescent="0.25">
      <c r="A24010"/>
    </row>
    <row r="24011" spans="1:1" ht="12.6" x14ac:dyDescent="0.25">
      <c r="A24011"/>
    </row>
    <row r="24012" spans="1:1" ht="12.6" x14ac:dyDescent="0.25">
      <c r="A24012"/>
    </row>
    <row r="24013" spans="1:1" ht="12.6" x14ac:dyDescent="0.25">
      <c r="A24013"/>
    </row>
    <row r="24014" spans="1:1" ht="12.6" x14ac:dyDescent="0.25">
      <c r="A24014"/>
    </row>
    <row r="24015" spans="1:1" ht="12.6" x14ac:dyDescent="0.25">
      <c r="A24015"/>
    </row>
    <row r="24016" spans="1:1" ht="12.6" x14ac:dyDescent="0.25">
      <c r="A24016"/>
    </row>
    <row r="24017" spans="1:1" ht="12.6" x14ac:dyDescent="0.25">
      <c r="A24017"/>
    </row>
    <row r="24018" spans="1:1" ht="12.6" x14ac:dyDescent="0.25">
      <c r="A24018"/>
    </row>
    <row r="24019" spans="1:1" ht="12.6" x14ac:dyDescent="0.25">
      <c r="A24019"/>
    </row>
    <row r="24020" spans="1:1" ht="12.6" x14ac:dyDescent="0.25">
      <c r="A24020"/>
    </row>
    <row r="24021" spans="1:1" ht="12.6" x14ac:dyDescent="0.25">
      <c r="A24021"/>
    </row>
    <row r="24022" spans="1:1" ht="12.6" x14ac:dyDescent="0.25">
      <c r="A24022"/>
    </row>
    <row r="24023" spans="1:1" ht="12.6" x14ac:dyDescent="0.25">
      <c r="A24023"/>
    </row>
    <row r="24024" spans="1:1" ht="12.6" x14ac:dyDescent="0.25">
      <c r="A24024"/>
    </row>
    <row r="24025" spans="1:1" ht="12.6" x14ac:dyDescent="0.25">
      <c r="A24025"/>
    </row>
    <row r="24026" spans="1:1" ht="12.6" x14ac:dyDescent="0.25">
      <c r="A24026"/>
    </row>
    <row r="24027" spans="1:1" ht="12.6" x14ac:dyDescent="0.25">
      <c r="A24027"/>
    </row>
    <row r="24028" spans="1:1" ht="12.6" x14ac:dyDescent="0.25">
      <c r="A24028"/>
    </row>
    <row r="24029" spans="1:1" ht="12.6" x14ac:dyDescent="0.25">
      <c r="A24029"/>
    </row>
    <row r="24030" spans="1:1" ht="12.6" x14ac:dyDescent="0.25">
      <c r="A24030"/>
    </row>
    <row r="24031" spans="1:1" ht="12.6" x14ac:dyDescent="0.25">
      <c r="A24031"/>
    </row>
    <row r="24032" spans="1:1" ht="12.6" x14ac:dyDescent="0.25">
      <c r="A24032"/>
    </row>
    <row r="24033" spans="1:1" ht="12.6" x14ac:dyDescent="0.25">
      <c r="A24033"/>
    </row>
    <row r="24034" spans="1:1" ht="12.6" x14ac:dyDescent="0.25">
      <c r="A24034"/>
    </row>
    <row r="24035" spans="1:1" ht="12.6" x14ac:dyDescent="0.25">
      <c r="A24035"/>
    </row>
    <row r="24036" spans="1:1" ht="12.6" x14ac:dyDescent="0.25">
      <c r="A24036"/>
    </row>
    <row r="24037" spans="1:1" ht="12.6" x14ac:dyDescent="0.25">
      <c r="A24037"/>
    </row>
    <row r="24038" spans="1:1" ht="12.6" x14ac:dyDescent="0.25">
      <c r="A24038"/>
    </row>
    <row r="24039" spans="1:1" ht="12.6" x14ac:dyDescent="0.25">
      <c r="A24039"/>
    </row>
    <row r="24040" spans="1:1" ht="12.6" x14ac:dyDescent="0.25">
      <c r="A24040"/>
    </row>
    <row r="24041" spans="1:1" ht="12.6" x14ac:dyDescent="0.25">
      <c r="A24041"/>
    </row>
    <row r="24042" spans="1:1" ht="12.6" x14ac:dyDescent="0.25">
      <c r="A24042"/>
    </row>
    <row r="24043" spans="1:1" ht="12.6" x14ac:dyDescent="0.25">
      <c r="A24043"/>
    </row>
    <row r="24044" spans="1:1" ht="12.6" x14ac:dyDescent="0.25">
      <c r="A24044"/>
    </row>
    <row r="24045" spans="1:1" ht="12.6" x14ac:dyDescent="0.25">
      <c r="A24045"/>
    </row>
    <row r="24046" spans="1:1" ht="12.6" x14ac:dyDescent="0.25">
      <c r="A24046"/>
    </row>
    <row r="24047" spans="1:1" ht="12.6" x14ac:dyDescent="0.25">
      <c r="A24047"/>
    </row>
    <row r="24048" spans="1:1" ht="12.6" x14ac:dyDescent="0.25">
      <c r="A24048"/>
    </row>
    <row r="24049" spans="1:1" ht="12.6" x14ac:dyDescent="0.25">
      <c r="A24049"/>
    </row>
    <row r="24050" spans="1:1" ht="12.6" x14ac:dyDescent="0.25">
      <c r="A24050"/>
    </row>
    <row r="24051" spans="1:1" ht="12.6" x14ac:dyDescent="0.25">
      <c r="A24051"/>
    </row>
    <row r="24052" spans="1:1" ht="12.6" x14ac:dyDescent="0.25">
      <c r="A24052"/>
    </row>
    <row r="24053" spans="1:1" ht="12.6" x14ac:dyDescent="0.25">
      <c r="A24053"/>
    </row>
    <row r="24054" spans="1:1" ht="12.6" x14ac:dyDescent="0.25">
      <c r="A24054"/>
    </row>
    <row r="24055" spans="1:1" ht="12.6" x14ac:dyDescent="0.25">
      <c r="A24055"/>
    </row>
    <row r="24056" spans="1:1" ht="12.6" x14ac:dyDescent="0.25">
      <c r="A24056"/>
    </row>
    <row r="24057" spans="1:1" ht="12.6" x14ac:dyDescent="0.25">
      <c r="A24057"/>
    </row>
    <row r="24058" spans="1:1" ht="12.6" x14ac:dyDescent="0.25">
      <c r="A24058"/>
    </row>
    <row r="24059" spans="1:1" ht="12.6" x14ac:dyDescent="0.25">
      <c r="A24059"/>
    </row>
    <row r="24060" spans="1:1" ht="12.6" x14ac:dyDescent="0.25">
      <c r="A24060"/>
    </row>
    <row r="24061" spans="1:1" ht="12.6" x14ac:dyDescent="0.25">
      <c r="A24061"/>
    </row>
    <row r="24062" spans="1:1" ht="12.6" x14ac:dyDescent="0.25">
      <c r="A24062"/>
    </row>
    <row r="24063" spans="1:1" ht="12.6" x14ac:dyDescent="0.25">
      <c r="A24063"/>
    </row>
    <row r="24064" spans="1:1" ht="12.6" x14ac:dyDescent="0.25">
      <c r="A24064"/>
    </row>
    <row r="24065" spans="1:1" ht="12.6" x14ac:dyDescent="0.25">
      <c r="A24065"/>
    </row>
    <row r="24066" spans="1:1" ht="12.6" x14ac:dyDescent="0.25">
      <c r="A24066"/>
    </row>
    <row r="24067" spans="1:1" ht="12.6" x14ac:dyDescent="0.25">
      <c r="A24067"/>
    </row>
    <row r="24068" spans="1:1" ht="12.6" x14ac:dyDescent="0.25">
      <c r="A24068"/>
    </row>
    <row r="24069" spans="1:1" ht="12.6" x14ac:dyDescent="0.25">
      <c r="A24069"/>
    </row>
    <row r="24070" spans="1:1" ht="12.6" x14ac:dyDescent="0.25">
      <c r="A24070"/>
    </row>
    <row r="24071" spans="1:1" ht="12.6" x14ac:dyDescent="0.25">
      <c r="A24071"/>
    </row>
    <row r="24072" spans="1:1" ht="12.6" x14ac:dyDescent="0.25">
      <c r="A24072"/>
    </row>
    <row r="24073" spans="1:1" ht="12.6" x14ac:dyDescent="0.25">
      <c r="A24073"/>
    </row>
    <row r="24074" spans="1:1" ht="12.6" x14ac:dyDescent="0.25">
      <c r="A24074"/>
    </row>
    <row r="24075" spans="1:1" ht="12.6" x14ac:dyDescent="0.25">
      <c r="A24075"/>
    </row>
    <row r="24076" spans="1:1" ht="12.6" x14ac:dyDescent="0.25">
      <c r="A24076"/>
    </row>
    <row r="24077" spans="1:1" ht="12.6" x14ac:dyDescent="0.25">
      <c r="A24077"/>
    </row>
    <row r="24078" spans="1:1" ht="12.6" x14ac:dyDescent="0.25">
      <c r="A24078"/>
    </row>
    <row r="24079" spans="1:1" ht="12.6" x14ac:dyDescent="0.25">
      <c r="A24079"/>
    </row>
    <row r="24080" spans="1:1" ht="12.6" x14ac:dyDescent="0.25">
      <c r="A24080"/>
    </row>
    <row r="24081" spans="1:1" ht="12.6" x14ac:dyDescent="0.25">
      <c r="A24081"/>
    </row>
    <row r="24082" spans="1:1" ht="12.6" x14ac:dyDescent="0.25">
      <c r="A24082"/>
    </row>
    <row r="24083" spans="1:1" ht="12.6" x14ac:dyDescent="0.25">
      <c r="A24083"/>
    </row>
    <row r="24084" spans="1:1" ht="12.6" x14ac:dyDescent="0.25">
      <c r="A24084"/>
    </row>
    <row r="24085" spans="1:1" ht="12.6" x14ac:dyDescent="0.25">
      <c r="A24085"/>
    </row>
    <row r="24086" spans="1:1" ht="12.6" x14ac:dyDescent="0.25">
      <c r="A24086"/>
    </row>
    <row r="24087" spans="1:1" ht="12.6" x14ac:dyDescent="0.25">
      <c r="A24087"/>
    </row>
    <row r="24088" spans="1:1" ht="12.6" x14ac:dyDescent="0.25">
      <c r="A24088"/>
    </row>
    <row r="24089" spans="1:1" ht="12.6" x14ac:dyDescent="0.25">
      <c r="A24089"/>
    </row>
    <row r="24090" spans="1:1" ht="12.6" x14ac:dyDescent="0.25">
      <c r="A24090"/>
    </row>
    <row r="24091" spans="1:1" ht="12.6" x14ac:dyDescent="0.25">
      <c r="A24091"/>
    </row>
    <row r="24092" spans="1:1" ht="12.6" x14ac:dyDescent="0.25">
      <c r="A24092"/>
    </row>
    <row r="24093" spans="1:1" ht="12.6" x14ac:dyDescent="0.25">
      <c r="A24093"/>
    </row>
    <row r="24094" spans="1:1" ht="12.6" x14ac:dyDescent="0.25">
      <c r="A24094"/>
    </row>
    <row r="24095" spans="1:1" ht="12.6" x14ac:dyDescent="0.25">
      <c r="A24095"/>
    </row>
    <row r="24096" spans="1:1" ht="12.6" x14ac:dyDescent="0.25">
      <c r="A24096"/>
    </row>
    <row r="24097" spans="1:1" ht="12.6" x14ac:dyDescent="0.25">
      <c r="A24097"/>
    </row>
    <row r="24098" spans="1:1" ht="12.6" x14ac:dyDescent="0.25">
      <c r="A24098"/>
    </row>
    <row r="24099" spans="1:1" ht="12.6" x14ac:dyDescent="0.25">
      <c r="A24099"/>
    </row>
    <row r="24100" spans="1:1" ht="12.6" x14ac:dyDescent="0.25">
      <c r="A24100"/>
    </row>
    <row r="24101" spans="1:1" ht="12.6" x14ac:dyDescent="0.25">
      <c r="A24101"/>
    </row>
    <row r="24102" spans="1:1" ht="12.6" x14ac:dyDescent="0.25">
      <c r="A24102"/>
    </row>
    <row r="24103" spans="1:1" ht="12.6" x14ac:dyDescent="0.25">
      <c r="A24103"/>
    </row>
    <row r="24104" spans="1:1" ht="12.6" x14ac:dyDescent="0.25">
      <c r="A24104"/>
    </row>
    <row r="24105" spans="1:1" ht="12.6" x14ac:dyDescent="0.25">
      <c r="A24105"/>
    </row>
    <row r="24106" spans="1:1" ht="12.6" x14ac:dyDescent="0.25">
      <c r="A24106"/>
    </row>
    <row r="24107" spans="1:1" ht="12.6" x14ac:dyDescent="0.25">
      <c r="A24107"/>
    </row>
    <row r="24108" spans="1:1" ht="12.6" x14ac:dyDescent="0.25">
      <c r="A24108"/>
    </row>
    <row r="24109" spans="1:1" ht="12.6" x14ac:dyDescent="0.25">
      <c r="A24109"/>
    </row>
    <row r="24110" spans="1:1" ht="12.6" x14ac:dyDescent="0.25">
      <c r="A24110"/>
    </row>
    <row r="24111" spans="1:1" ht="12.6" x14ac:dyDescent="0.25">
      <c r="A24111"/>
    </row>
    <row r="24112" spans="1:1" ht="12.6" x14ac:dyDescent="0.25">
      <c r="A24112"/>
    </row>
    <row r="24113" spans="1:1" ht="12.6" x14ac:dyDescent="0.25">
      <c r="A24113"/>
    </row>
    <row r="24114" spans="1:1" ht="12.6" x14ac:dyDescent="0.25">
      <c r="A24114"/>
    </row>
    <row r="24115" spans="1:1" ht="12.6" x14ac:dyDescent="0.25">
      <c r="A24115"/>
    </row>
    <row r="24116" spans="1:1" ht="12.6" x14ac:dyDescent="0.25">
      <c r="A24116"/>
    </row>
    <row r="24117" spans="1:1" ht="12.6" x14ac:dyDescent="0.25">
      <c r="A24117"/>
    </row>
    <row r="24118" spans="1:1" ht="12.6" x14ac:dyDescent="0.25">
      <c r="A24118"/>
    </row>
    <row r="24119" spans="1:1" ht="12.6" x14ac:dyDescent="0.25">
      <c r="A24119"/>
    </row>
    <row r="24120" spans="1:1" ht="12.6" x14ac:dyDescent="0.25">
      <c r="A24120"/>
    </row>
    <row r="24121" spans="1:1" ht="12.6" x14ac:dyDescent="0.25">
      <c r="A24121"/>
    </row>
    <row r="24122" spans="1:1" ht="12.6" x14ac:dyDescent="0.25">
      <c r="A24122"/>
    </row>
    <row r="24123" spans="1:1" ht="12.6" x14ac:dyDescent="0.25">
      <c r="A24123"/>
    </row>
    <row r="24124" spans="1:1" ht="12.6" x14ac:dyDescent="0.25">
      <c r="A24124"/>
    </row>
    <row r="24125" spans="1:1" ht="12.6" x14ac:dyDescent="0.25">
      <c r="A24125"/>
    </row>
    <row r="24126" spans="1:1" ht="12.6" x14ac:dyDescent="0.25">
      <c r="A24126"/>
    </row>
    <row r="24127" spans="1:1" ht="12.6" x14ac:dyDescent="0.25">
      <c r="A24127"/>
    </row>
    <row r="24128" spans="1:1" ht="12.6" x14ac:dyDescent="0.25">
      <c r="A24128"/>
    </row>
    <row r="24129" spans="1:1" ht="12.6" x14ac:dyDescent="0.25">
      <c r="A24129"/>
    </row>
    <row r="24130" spans="1:1" ht="12.6" x14ac:dyDescent="0.25">
      <c r="A24130"/>
    </row>
    <row r="24131" spans="1:1" ht="12.6" x14ac:dyDescent="0.25">
      <c r="A24131"/>
    </row>
    <row r="24132" spans="1:1" ht="12.6" x14ac:dyDescent="0.25">
      <c r="A24132"/>
    </row>
    <row r="24133" spans="1:1" ht="12.6" x14ac:dyDescent="0.25">
      <c r="A24133"/>
    </row>
    <row r="24134" spans="1:1" ht="12.6" x14ac:dyDescent="0.25">
      <c r="A24134"/>
    </row>
    <row r="24135" spans="1:1" ht="12.6" x14ac:dyDescent="0.25">
      <c r="A24135"/>
    </row>
    <row r="24136" spans="1:1" ht="12.6" x14ac:dyDescent="0.25">
      <c r="A24136"/>
    </row>
    <row r="24137" spans="1:1" ht="12.6" x14ac:dyDescent="0.25">
      <c r="A24137"/>
    </row>
    <row r="24138" spans="1:1" ht="12.6" x14ac:dyDescent="0.25">
      <c r="A24138"/>
    </row>
    <row r="24139" spans="1:1" ht="12.6" x14ac:dyDescent="0.25">
      <c r="A24139"/>
    </row>
    <row r="24140" spans="1:1" ht="12.6" x14ac:dyDescent="0.25">
      <c r="A24140"/>
    </row>
    <row r="24141" spans="1:1" ht="12.6" x14ac:dyDescent="0.25">
      <c r="A24141"/>
    </row>
    <row r="24142" spans="1:1" ht="12.6" x14ac:dyDescent="0.25">
      <c r="A24142"/>
    </row>
    <row r="24143" spans="1:1" ht="12.6" x14ac:dyDescent="0.25">
      <c r="A24143"/>
    </row>
    <row r="24144" spans="1:1" ht="12.6" x14ac:dyDescent="0.25">
      <c r="A24144"/>
    </row>
    <row r="24145" spans="1:1" ht="12.6" x14ac:dyDescent="0.25">
      <c r="A24145"/>
    </row>
    <row r="24146" spans="1:1" ht="12.6" x14ac:dyDescent="0.25">
      <c r="A24146"/>
    </row>
    <row r="24147" spans="1:1" ht="12.6" x14ac:dyDescent="0.25">
      <c r="A24147"/>
    </row>
    <row r="24148" spans="1:1" ht="12.6" x14ac:dyDescent="0.25">
      <c r="A24148"/>
    </row>
    <row r="24149" spans="1:1" ht="12.6" x14ac:dyDescent="0.25">
      <c r="A24149"/>
    </row>
    <row r="24150" spans="1:1" ht="12.6" x14ac:dyDescent="0.25">
      <c r="A24150"/>
    </row>
    <row r="24151" spans="1:1" ht="12.6" x14ac:dyDescent="0.25">
      <c r="A24151"/>
    </row>
    <row r="24152" spans="1:1" ht="12.6" x14ac:dyDescent="0.25">
      <c r="A24152"/>
    </row>
    <row r="24153" spans="1:1" ht="12.6" x14ac:dyDescent="0.25">
      <c r="A24153"/>
    </row>
    <row r="24154" spans="1:1" ht="12.6" x14ac:dyDescent="0.25">
      <c r="A24154"/>
    </row>
    <row r="24155" spans="1:1" ht="12.6" x14ac:dyDescent="0.25">
      <c r="A24155"/>
    </row>
    <row r="24156" spans="1:1" ht="12.6" x14ac:dyDescent="0.25">
      <c r="A24156"/>
    </row>
    <row r="24157" spans="1:1" ht="12.6" x14ac:dyDescent="0.25">
      <c r="A24157"/>
    </row>
    <row r="24158" spans="1:1" ht="12.6" x14ac:dyDescent="0.25">
      <c r="A24158"/>
    </row>
    <row r="24159" spans="1:1" ht="12.6" x14ac:dyDescent="0.25">
      <c r="A24159"/>
    </row>
    <row r="24160" spans="1:1" ht="12.6" x14ac:dyDescent="0.25">
      <c r="A24160"/>
    </row>
    <row r="24161" spans="1:1" ht="12.6" x14ac:dyDescent="0.25">
      <c r="A24161"/>
    </row>
    <row r="24162" spans="1:1" ht="12.6" x14ac:dyDescent="0.25">
      <c r="A24162"/>
    </row>
    <row r="24163" spans="1:1" ht="12.6" x14ac:dyDescent="0.25">
      <c r="A24163"/>
    </row>
    <row r="24164" spans="1:1" ht="12.6" x14ac:dyDescent="0.25">
      <c r="A24164"/>
    </row>
    <row r="24165" spans="1:1" ht="12.6" x14ac:dyDescent="0.25">
      <c r="A24165"/>
    </row>
    <row r="24166" spans="1:1" ht="12.6" x14ac:dyDescent="0.25">
      <c r="A24166"/>
    </row>
    <row r="24167" spans="1:1" ht="12.6" x14ac:dyDescent="0.25">
      <c r="A24167"/>
    </row>
    <row r="24168" spans="1:1" ht="12.6" x14ac:dyDescent="0.25">
      <c r="A24168"/>
    </row>
    <row r="24169" spans="1:1" ht="12.6" x14ac:dyDescent="0.25">
      <c r="A24169"/>
    </row>
    <row r="24170" spans="1:1" ht="12.6" x14ac:dyDescent="0.25">
      <c r="A24170"/>
    </row>
    <row r="24171" spans="1:1" ht="12.6" x14ac:dyDescent="0.25">
      <c r="A24171"/>
    </row>
    <row r="24172" spans="1:1" ht="12.6" x14ac:dyDescent="0.25">
      <c r="A24172"/>
    </row>
    <row r="24173" spans="1:1" ht="12.6" x14ac:dyDescent="0.25">
      <c r="A24173"/>
    </row>
    <row r="24174" spans="1:1" ht="12.6" x14ac:dyDescent="0.25">
      <c r="A24174"/>
    </row>
    <row r="24175" spans="1:1" ht="12.6" x14ac:dyDescent="0.25">
      <c r="A24175"/>
    </row>
    <row r="24176" spans="1:1" ht="12.6" x14ac:dyDescent="0.25">
      <c r="A24176"/>
    </row>
    <row r="24177" spans="1:1" ht="12.6" x14ac:dyDescent="0.25">
      <c r="A24177"/>
    </row>
    <row r="24178" spans="1:1" ht="12.6" x14ac:dyDescent="0.25">
      <c r="A24178"/>
    </row>
    <row r="24179" spans="1:1" ht="12.6" x14ac:dyDescent="0.25">
      <c r="A24179"/>
    </row>
    <row r="24180" spans="1:1" ht="12.6" x14ac:dyDescent="0.25">
      <c r="A24180"/>
    </row>
    <row r="24181" spans="1:1" ht="12.6" x14ac:dyDescent="0.25">
      <c r="A24181"/>
    </row>
    <row r="24182" spans="1:1" ht="12.6" x14ac:dyDescent="0.25">
      <c r="A24182"/>
    </row>
    <row r="24183" spans="1:1" ht="12.6" x14ac:dyDescent="0.25">
      <c r="A24183"/>
    </row>
    <row r="24184" spans="1:1" ht="12.6" x14ac:dyDescent="0.25">
      <c r="A24184"/>
    </row>
    <row r="24185" spans="1:1" ht="12.6" x14ac:dyDescent="0.25">
      <c r="A24185"/>
    </row>
    <row r="24186" spans="1:1" ht="12.6" x14ac:dyDescent="0.25">
      <c r="A24186"/>
    </row>
    <row r="24187" spans="1:1" ht="12.6" x14ac:dyDescent="0.25">
      <c r="A24187"/>
    </row>
    <row r="24188" spans="1:1" ht="12.6" x14ac:dyDescent="0.25">
      <c r="A24188"/>
    </row>
    <row r="24189" spans="1:1" ht="12.6" x14ac:dyDescent="0.25">
      <c r="A24189"/>
    </row>
    <row r="24190" spans="1:1" ht="12.6" x14ac:dyDescent="0.25">
      <c r="A24190"/>
    </row>
    <row r="24191" spans="1:1" ht="12.6" x14ac:dyDescent="0.25">
      <c r="A24191"/>
    </row>
    <row r="24192" spans="1:1" ht="12.6" x14ac:dyDescent="0.25">
      <c r="A24192"/>
    </row>
    <row r="24193" spans="1:1" ht="12.6" x14ac:dyDescent="0.25">
      <c r="A24193"/>
    </row>
    <row r="24194" spans="1:1" ht="12.6" x14ac:dyDescent="0.25">
      <c r="A24194"/>
    </row>
    <row r="24195" spans="1:1" ht="12.6" x14ac:dyDescent="0.25">
      <c r="A24195"/>
    </row>
    <row r="24196" spans="1:1" ht="12.6" x14ac:dyDescent="0.25">
      <c r="A24196"/>
    </row>
    <row r="24197" spans="1:1" ht="12.6" x14ac:dyDescent="0.25">
      <c r="A24197"/>
    </row>
    <row r="24198" spans="1:1" ht="12.6" x14ac:dyDescent="0.25">
      <c r="A24198"/>
    </row>
    <row r="24199" spans="1:1" ht="12.6" x14ac:dyDescent="0.25">
      <c r="A24199"/>
    </row>
    <row r="24200" spans="1:1" ht="12.6" x14ac:dyDescent="0.25">
      <c r="A24200"/>
    </row>
    <row r="24201" spans="1:1" ht="12.6" x14ac:dyDescent="0.25">
      <c r="A24201"/>
    </row>
    <row r="24202" spans="1:1" ht="12.6" x14ac:dyDescent="0.25">
      <c r="A24202"/>
    </row>
    <row r="24203" spans="1:1" ht="12.6" x14ac:dyDescent="0.25">
      <c r="A24203"/>
    </row>
    <row r="24204" spans="1:1" ht="12.6" x14ac:dyDescent="0.25">
      <c r="A24204"/>
    </row>
    <row r="24205" spans="1:1" ht="12.6" x14ac:dyDescent="0.25">
      <c r="A24205"/>
    </row>
    <row r="24206" spans="1:1" ht="12.6" x14ac:dyDescent="0.25">
      <c r="A24206"/>
    </row>
    <row r="24207" spans="1:1" ht="12.6" x14ac:dyDescent="0.25">
      <c r="A24207"/>
    </row>
    <row r="24208" spans="1:1" ht="12.6" x14ac:dyDescent="0.25">
      <c r="A24208"/>
    </row>
    <row r="24209" spans="1:1" ht="12.6" x14ac:dyDescent="0.25">
      <c r="A24209"/>
    </row>
    <row r="24210" spans="1:1" ht="12.6" x14ac:dyDescent="0.25">
      <c r="A24210"/>
    </row>
    <row r="24211" spans="1:1" ht="12.6" x14ac:dyDescent="0.25">
      <c r="A24211"/>
    </row>
    <row r="24212" spans="1:1" ht="12.6" x14ac:dyDescent="0.25">
      <c r="A24212"/>
    </row>
    <row r="24213" spans="1:1" ht="12.6" x14ac:dyDescent="0.25">
      <c r="A24213"/>
    </row>
    <row r="24214" spans="1:1" ht="12.6" x14ac:dyDescent="0.25">
      <c r="A24214"/>
    </row>
    <row r="24215" spans="1:1" ht="12.6" x14ac:dyDescent="0.25">
      <c r="A24215"/>
    </row>
    <row r="24216" spans="1:1" ht="12.6" x14ac:dyDescent="0.25">
      <c r="A24216"/>
    </row>
    <row r="24217" spans="1:1" ht="12.6" x14ac:dyDescent="0.25">
      <c r="A24217"/>
    </row>
    <row r="24218" spans="1:1" ht="12.6" x14ac:dyDescent="0.25">
      <c r="A24218"/>
    </row>
    <row r="24219" spans="1:1" ht="12.6" x14ac:dyDescent="0.25">
      <c r="A24219"/>
    </row>
    <row r="24220" spans="1:1" ht="12.6" x14ac:dyDescent="0.25">
      <c r="A24220"/>
    </row>
    <row r="24221" spans="1:1" ht="12.6" x14ac:dyDescent="0.25">
      <c r="A24221"/>
    </row>
    <row r="24222" spans="1:1" ht="12.6" x14ac:dyDescent="0.25">
      <c r="A24222"/>
    </row>
    <row r="24223" spans="1:1" ht="12.6" x14ac:dyDescent="0.25">
      <c r="A24223"/>
    </row>
    <row r="24224" spans="1:1" ht="12.6" x14ac:dyDescent="0.25">
      <c r="A24224"/>
    </row>
    <row r="24225" spans="1:1" ht="12.6" x14ac:dyDescent="0.25">
      <c r="A24225"/>
    </row>
    <row r="24226" spans="1:1" ht="12.6" x14ac:dyDescent="0.25">
      <c r="A24226"/>
    </row>
    <row r="24227" spans="1:1" ht="12.6" x14ac:dyDescent="0.25">
      <c r="A24227"/>
    </row>
    <row r="24228" spans="1:1" ht="12.6" x14ac:dyDescent="0.25">
      <c r="A24228"/>
    </row>
    <row r="24229" spans="1:1" ht="12.6" x14ac:dyDescent="0.25">
      <c r="A24229"/>
    </row>
    <row r="24230" spans="1:1" ht="12.6" x14ac:dyDescent="0.25">
      <c r="A24230"/>
    </row>
    <row r="24231" spans="1:1" ht="12.6" x14ac:dyDescent="0.25">
      <c r="A24231"/>
    </row>
    <row r="24232" spans="1:1" ht="12.6" x14ac:dyDescent="0.25">
      <c r="A24232"/>
    </row>
    <row r="24233" spans="1:1" ht="12.6" x14ac:dyDescent="0.25">
      <c r="A24233"/>
    </row>
    <row r="24234" spans="1:1" ht="12.6" x14ac:dyDescent="0.25">
      <c r="A24234"/>
    </row>
    <row r="24235" spans="1:1" ht="12.6" x14ac:dyDescent="0.25">
      <c r="A24235"/>
    </row>
    <row r="24236" spans="1:1" ht="12.6" x14ac:dyDescent="0.25">
      <c r="A24236"/>
    </row>
    <row r="24237" spans="1:1" ht="12.6" x14ac:dyDescent="0.25">
      <c r="A24237"/>
    </row>
    <row r="24238" spans="1:1" ht="12.6" x14ac:dyDescent="0.25">
      <c r="A24238"/>
    </row>
    <row r="24239" spans="1:1" ht="12.6" x14ac:dyDescent="0.25">
      <c r="A24239"/>
    </row>
    <row r="24240" spans="1:1" ht="12.6" x14ac:dyDescent="0.25">
      <c r="A24240"/>
    </row>
    <row r="24241" spans="1:1" ht="12.6" x14ac:dyDescent="0.25">
      <c r="A24241"/>
    </row>
    <row r="24242" spans="1:1" ht="12.6" x14ac:dyDescent="0.25">
      <c r="A24242"/>
    </row>
    <row r="24243" spans="1:1" ht="12.6" x14ac:dyDescent="0.25">
      <c r="A24243"/>
    </row>
    <row r="24244" spans="1:1" ht="12.6" x14ac:dyDescent="0.25">
      <c r="A24244"/>
    </row>
    <row r="24245" spans="1:1" ht="12.6" x14ac:dyDescent="0.25">
      <c r="A24245"/>
    </row>
    <row r="24246" spans="1:1" ht="12.6" x14ac:dyDescent="0.25">
      <c r="A24246"/>
    </row>
    <row r="24247" spans="1:1" ht="12.6" x14ac:dyDescent="0.25">
      <c r="A24247"/>
    </row>
    <row r="24248" spans="1:1" ht="12.6" x14ac:dyDescent="0.25">
      <c r="A24248"/>
    </row>
    <row r="24249" spans="1:1" ht="12.6" x14ac:dyDescent="0.25">
      <c r="A24249"/>
    </row>
    <row r="24250" spans="1:1" ht="12.6" x14ac:dyDescent="0.25">
      <c r="A24250"/>
    </row>
    <row r="24251" spans="1:1" ht="12.6" x14ac:dyDescent="0.25">
      <c r="A24251"/>
    </row>
    <row r="24252" spans="1:1" ht="12.6" x14ac:dyDescent="0.25">
      <c r="A24252"/>
    </row>
    <row r="24253" spans="1:1" ht="12.6" x14ac:dyDescent="0.25">
      <c r="A24253"/>
    </row>
    <row r="24254" spans="1:1" ht="12.6" x14ac:dyDescent="0.25">
      <c r="A24254"/>
    </row>
    <row r="24255" spans="1:1" ht="12.6" x14ac:dyDescent="0.25">
      <c r="A24255"/>
    </row>
    <row r="24256" spans="1:1" ht="12.6" x14ac:dyDescent="0.25">
      <c r="A24256"/>
    </row>
    <row r="24257" spans="1:1" ht="12.6" x14ac:dyDescent="0.25">
      <c r="A24257"/>
    </row>
    <row r="24258" spans="1:1" ht="12.6" x14ac:dyDescent="0.25">
      <c r="A24258"/>
    </row>
    <row r="24259" spans="1:1" ht="12.6" x14ac:dyDescent="0.25">
      <c r="A24259"/>
    </row>
    <row r="24260" spans="1:1" ht="12.6" x14ac:dyDescent="0.25">
      <c r="A24260"/>
    </row>
    <row r="24261" spans="1:1" ht="12.6" x14ac:dyDescent="0.25">
      <c r="A24261"/>
    </row>
    <row r="24262" spans="1:1" ht="12.6" x14ac:dyDescent="0.25">
      <c r="A24262"/>
    </row>
    <row r="24263" spans="1:1" ht="12.6" x14ac:dyDescent="0.25">
      <c r="A24263"/>
    </row>
    <row r="24264" spans="1:1" ht="12.6" x14ac:dyDescent="0.25">
      <c r="A24264"/>
    </row>
    <row r="24265" spans="1:1" ht="12.6" x14ac:dyDescent="0.25">
      <c r="A24265"/>
    </row>
    <row r="24266" spans="1:1" ht="12.6" x14ac:dyDescent="0.25">
      <c r="A24266"/>
    </row>
    <row r="24267" spans="1:1" ht="12.6" x14ac:dyDescent="0.25">
      <c r="A24267"/>
    </row>
    <row r="24268" spans="1:1" ht="12.6" x14ac:dyDescent="0.25">
      <c r="A24268"/>
    </row>
    <row r="24269" spans="1:1" ht="12.6" x14ac:dyDescent="0.25">
      <c r="A24269"/>
    </row>
    <row r="24270" spans="1:1" ht="12.6" x14ac:dyDescent="0.25">
      <c r="A24270"/>
    </row>
    <row r="24271" spans="1:1" ht="12.6" x14ac:dyDescent="0.25">
      <c r="A24271"/>
    </row>
    <row r="24272" spans="1:1" ht="12.6" x14ac:dyDescent="0.25">
      <c r="A24272"/>
    </row>
    <row r="24273" spans="1:1" ht="12.6" x14ac:dyDescent="0.25">
      <c r="A24273"/>
    </row>
    <row r="24274" spans="1:1" ht="12.6" x14ac:dyDescent="0.25">
      <c r="A24274"/>
    </row>
    <row r="24275" spans="1:1" ht="12.6" x14ac:dyDescent="0.25">
      <c r="A24275"/>
    </row>
    <row r="24276" spans="1:1" ht="12.6" x14ac:dyDescent="0.25">
      <c r="A24276"/>
    </row>
    <row r="24277" spans="1:1" ht="12.6" x14ac:dyDescent="0.25">
      <c r="A24277"/>
    </row>
    <row r="24278" spans="1:1" ht="12.6" x14ac:dyDescent="0.25">
      <c r="A24278"/>
    </row>
    <row r="24279" spans="1:1" ht="12.6" x14ac:dyDescent="0.25">
      <c r="A24279"/>
    </row>
    <row r="24280" spans="1:1" ht="12.6" x14ac:dyDescent="0.25">
      <c r="A24280"/>
    </row>
    <row r="24281" spans="1:1" ht="12.6" x14ac:dyDescent="0.25">
      <c r="A24281"/>
    </row>
    <row r="24282" spans="1:1" ht="12.6" x14ac:dyDescent="0.25">
      <c r="A24282"/>
    </row>
    <row r="24283" spans="1:1" ht="12.6" x14ac:dyDescent="0.25">
      <c r="A24283"/>
    </row>
    <row r="24284" spans="1:1" ht="12.6" x14ac:dyDescent="0.25">
      <c r="A24284"/>
    </row>
    <row r="24285" spans="1:1" ht="12.6" x14ac:dyDescent="0.25">
      <c r="A24285"/>
    </row>
    <row r="24286" spans="1:1" ht="12.6" x14ac:dyDescent="0.25">
      <c r="A24286"/>
    </row>
    <row r="24287" spans="1:1" ht="12.6" x14ac:dyDescent="0.25">
      <c r="A24287"/>
    </row>
    <row r="24288" spans="1:1" ht="12.6" x14ac:dyDescent="0.25">
      <c r="A24288"/>
    </row>
    <row r="24289" spans="1:1" ht="12.6" x14ac:dyDescent="0.25">
      <c r="A24289"/>
    </row>
    <row r="24290" spans="1:1" ht="12.6" x14ac:dyDescent="0.25">
      <c r="A24290"/>
    </row>
    <row r="24291" spans="1:1" ht="12.6" x14ac:dyDescent="0.25">
      <c r="A24291"/>
    </row>
    <row r="24292" spans="1:1" ht="12.6" x14ac:dyDescent="0.25">
      <c r="A24292"/>
    </row>
    <row r="24293" spans="1:1" ht="12.6" x14ac:dyDescent="0.25">
      <c r="A24293"/>
    </row>
    <row r="24294" spans="1:1" ht="12.6" x14ac:dyDescent="0.25">
      <c r="A24294"/>
    </row>
    <row r="24295" spans="1:1" ht="12.6" x14ac:dyDescent="0.25">
      <c r="A24295"/>
    </row>
    <row r="24296" spans="1:1" ht="12.6" x14ac:dyDescent="0.25">
      <c r="A24296"/>
    </row>
    <row r="24297" spans="1:1" ht="12.6" x14ac:dyDescent="0.25">
      <c r="A24297"/>
    </row>
    <row r="24298" spans="1:1" ht="12.6" x14ac:dyDescent="0.25">
      <c r="A24298"/>
    </row>
    <row r="24299" spans="1:1" ht="12.6" x14ac:dyDescent="0.25">
      <c r="A24299"/>
    </row>
    <row r="24300" spans="1:1" ht="12.6" x14ac:dyDescent="0.25">
      <c r="A24300"/>
    </row>
    <row r="24301" spans="1:1" ht="12.6" x14ac:dyDescent="0.25">
      <c r="A24301"/>
    </row>
    <row r="24302" spans="1:1" ht="12.6" x14ac:dyDescent="0.25">
      <c r="A24302"/>
    </row>
    <row r="24303" spans="1:1" ht="12.6" x14ac:dyDescent="0.25">
      <c r="A24303"/>
    </row>
    <row r="24304" spans="1:1" ht="12.6" x14ac:dyDescent="0.25">
      <c r="A24304"/>
    </row>
    <row r="24305" spans="1:1" ht="12.6" x14ac:dyDescent="0.25">
      <c r="A24305"/>
    </row>
    <row r="24306" spans="1:1" ht="12.6" x14ac:dyDescent="0.25">
      <c r="A24306"/>
    </row>
    <row r="24307" spans="1:1" ht="12.6" x14ac:dyDescent="0.25">
      <c r="A24307"/>
    </row>
    <row r="24308" spans="1:1" ht="12.6" x14ac:dyDescent="0.25">
      <c r="A24308"/>
    </row>
    <row r="24309" spans="1:1" ht="12.6" x14ac:dyDescent="0.25">
      <c r="A24309"/>
    </row>
    <row r="24310" spans="1:1" ht="12.6" x14ac:dyDescent="0.25">
      <c r="A24310"/>
    </row>
    <row r="24311" spans="1:1" ht="12.6" x14ac:dyDescent="0.25">
      <c r="A24311"/>
    </row>
    <row r="24312" spans="1:1" ht="12.6" x14ac:dyDescent="0.25">
      <c r="A24312"/>
    </row>
    <row r="24313" spans="1:1" ht="12.6" x14ac:dyDescent="0.25">
      <c r="A24313"/>
    </row>
    <row r="24314" spans="1:1" ht="12.6" x14ac:dyDescent="0.25">
      <c r="A24314"/>
    </row>
    <row r="24315" spans="1:1" ht="12.6" x14ac:dyDescent="0.25">
      <c r="A24315"/>
    </row>
    <row r="24316" spans="1:1" ht="12.6" x14ac:dyDescent="0.25">
      <c r="A24316"/>
    </row>
    <row r="24317" spans="1:1" ht="12.6" x14ac:dyDescent="0.25">
      <c r="A24317"/>
    </row>
    <row r="24318" spans="1:1" ht="12.6" x14ac:dyDescent="0.25">
      <c r="A24318"/>
    </row>
    <row r="24319" spans="1:1" ht="12.6" x14ac:dyDescent="0.25">
      <c r="A24319"/>
    </row>
    <row r="24320" spans="1:1" ht="12.6" x14ac:dyDescent="0.25">
      <c r="A24320"/>
    </row>
    <row r="24321" spans="1:1" ht="12.6" x14ac:dyDescent="0.25">
      <c r="A24321"/>
    </row>
    <row r="24322" spans="1:1" ht="12.6" x14ac:dyDescent="0.25">
      <c r="A24322"/>
    </row>
    <row r="24323" spans="1:1" ht="12.6" x14ac:dyDescent="0.25">
      <c r="A24323"/>
    </row>
    <row r="24324" spans="1:1" ht="12.6" x14ac:dyDescent="0.25">
      <c r="A24324"/>
    </row>
    <row r="24325" spans="1:1" ht="12.6" x14ac:dyDescent="0.25">
      <c r="A24325"/>
    </row>
    <row r="24326" spans="1:1" ht="12.6" x14ac:dyDescent="0.25">
      <c r="A24326"/>
    </row>
    <row r="24327" spans="1:1" ht="12.6" x14ac:dyDescent="0.25">
      <c r="A24327"/>
    </row>
    <row r="24328" spans="1:1" ht="12.6" x14ac:dyDescent="0.25">
      <c r="A24328"/>
    </row>
    <row r="24329" spans="1:1" ht="12.6" x14ac:dyDescent="0.25">
      <c r="A24329"/>
    </row>
    <row r="24330" spans="1:1" ht="12.6" x14ac:dyDescent="0.25">
      <c r="A24330"/>
    </row>
    <row r="24331" spans="1:1" ht="12.6" x14ac:dyDescent="0.25">
      <c r="A24331"/>
    </row>
    <row r="24332" spans="1:1" ht="12.6" x14ac:dyDescent="0.25">
      <c r="A24332"/>
    </row>
    <row r="24333" spans="1:1" ht="12.6" x14ac:dyDescent="0.25">
      <c r="A24333"/>
    </row>
    <row r="24334" spans="1:1" ht="12.6" x14ac:dyDescent="0.25">
      <c r="A24334"/>
    </row>
    <row r="24335" spans="1:1" ht="12.6" x14ac:dyDescent="0.25">
      <c r="A24335"/>
    </row>
    <row r="24336" spans="1:1" ht="12.6" x14ac:dyDescent="0.25">
      <c r="A24336"/>
    </row>
    <row r="24337" spans="1:1" ht="12.6" x14ac:dyDescent="0.25">
      <c r="A24337"/>
    </row>
    <row r="24338" spans="1:1" ht="12.6" x14ac:dyDescent="0.25">
      <c r="A24338"/>
    </row>
    <row r="24339" spans="1:1" ht="12.6" x14ac:dyDescent="0.25">
      <c r="A24339"/>
    </row>
    <row r="24340" spans="1:1" ht="12.6" x14ac:dyDescent="0.25">
      <c r="A24340"/>
    </row>
    <row r="24341" spans="1:1" ht="12.6" x14ac:dyDescent="0.25">
      <c r="A24341"/>
    </row>
    <row r="24342" spans="1:1" ht="12.6" x14ac:dyDescent="0.25">
      <c r="A24342"/>
    </row>
    <row r="24343" spans="1:1" ht="12.6" x14ac:dyDescent="0.25">
      <c r="A24343"/>
    </row>
    <row r="24344" spans="1:1" ht="12.6" x14ac:dyDescent="0.25">
      <c r="A24344"/>
    </row>
    <row r="24345" spans="1:1" ht="12.6" x14ac:dyDescent="0.25">
      <c r="A24345"/>
    </row>
    <row r="24346" spans="1:1" ht="12.6" x14ac:dyDescent="0.25">
      <c r="A24346"/>
    </row>
    <row r="24347" spans="1:1" ht="12.6" x14ac:dyDescent="0.25">
      <c r="A24347"/>
    </row>
    <row r="24348" spans="1:1" ht="12.6" x14ac:dyDescent="0.25">
      <c r="A24348"/>
    </row>
    <row r="24349" spans="1:1" ht="12.6" x14ac:dyDescent="0.25">
      <c r="A24349"/>
    </row>
    <row r="24350" spans="1:1" ht="12.6" x14ac:dyDescent="0.25">
      <c r="A24350"/>
    </row>
    <row r="24351" spans="1:1" ht="12.6" x14ac:dyDescent="0.25">
      <c r="A24351"/>
    </row>
    <row r="24352" spans="1:1" ht="12.6" x14ac:dyDescent="0.25">
      <c r="A24352"/>
    </row>
    <row r="24353" spans="1:1" ht="12.6" x14ac:dyDescent="0.25">
      <c r="A24353"/>
    </row>
    <row r="24354" spans="1:1" ht="12.6" x14ac:dyDescent="0.25">
      <c r="A24354"/>
    </row>
    <row r="24355" spans="1:1" ht="12.6" x14ac:dyDescent="0.25">
      <c r="A24355"/>
    </row>
    <row r="24356" spans="1:1" ht="12.6" x14ac:dyDescent="0.25">
      <c r="A24356"/>
    </row>
    <row r="24357" spans="1:1" ht="12.6" x14ac:dyDescent="0.25">
      <c r="A24357"/>
    </row>
    <row r="24358" spans="1:1" ht="12.6" x14ac:dyDescent="0.25">
      <c r="A24358"/>
    </row>
    <row r="24359" spans="1:1" ht="12.6" x14ac:dyDescent="0.25">
      <c r="A24359"/>
    </row>
    <row r="24360" spans="1:1" ht="12.6" x14ac:dyDescent="0.25">
      <c r="A24360"/>
    </row>
    <row r="24361" spans="1:1" ht="12.6" x14ac:dyDescent="0.25">
      <c r="A24361"/>
    </row>
    <row r="24362" spans="1:1" ht="12.6" x14ac:dyDescent="0.25">
      <c r="A24362"/>
    </row>
    <row r="24363" spans="1:1" ht="12.6" x14ac:dyDescent="0.25">
      <c r="A24363"/>
    </row>
    <row r="24364" spans="1:1" ht="12.6" x14ac:dyDescent="0.25">
      <c r="A24364"/>
    </row>
    <row r="24365" spans="1:1" ht="12.6" x14ac:dyDescent="0.25">
      <c r="A24365"/>
    </row>
    <row r="24366" spans="1:1" ht="12.6" x14ac:dyDescent="0.25">
      <c r="A24366"/>
    </row>
    <row r="24367" spans="1:1" ht="12.6" x14ac:dyDescent="0.25">
      <c r="A24367"/>
    </row>
    <row r="24368" spans="1:1" ht="12.6" x14ac:dyDescent="0.25">
      <c r="A24368"/>
    </row>
    <row r="24369" spans="1:1" ht="12.6" x14ac:dyDescent="0.25">
      <c r="A24369"/>
    </row>
    <row r="24370" spans="1:1" ht="12.6" x14ac:dyDescent="0.25">
      <c r="A24370"/>
    </row>
    <row r="24371" spans="1:1" ht="12.6" x14ac:dyDescent="0.25">
      <c r="A24371"/>
    </row>
    <row r="24372" spans="1:1" ht="12.6" x14ac:dyDescent="0.25">
      <c r="A24372"/>
    </row>
    <row r="24373" spans="1:1" ht="12.6" x14ac:dyDescent="0.25">
      <c r="A24373"/>
    </row>
    <row r="24374" spans="1:1" ht="12.6" x14ac:dyDescent="0.25">
      <c r="A24374"/>
    </row>
    <row r="24375" spans="1:1" ht="12.6" x14ac:dyDescent="0.25">
      <c r="A24375"/>
    </row>
    <row r="24376" spans="1:1" ht="12.6" x14ac:dyDescent="0.25">
      <c r="A24376"/>
    </row>
    <row r="24377" spans="1:1" ht="12.6" x14ac:dyDescent="0.25">
      <c r="A24377"/>
    </row>
    <row r="24378" spans="1:1" ht="12.6" x14ac:dyDescent="0.25">
      <c r="A24378"/>
    </row>
    <row r="24379" spans="1:1" ht="12.6" x14ac:dyDescent="0.25">
      <c r="A24379"/>
    </row>
    <row r="24380" spans="1:1" ht="12.6" x14ac:dyDescent="0.25">
      <c r="A24380"/>
    </row>
    <row r="24381" spans="1:1" ht="12.6" x14ac:dyDescent="0.25">
      <c r="A24381"/>
    </row>
    <row r="24382" spans="1:1" ht="12.6" x14ac:dyDescent="0.25">
      <c r="A24382"/>
    </row>
    <row r="24383" spans="1:1" ht="12.6" x14ac:dyDescent="0.25">
      <c r="A24383"/>
    </row>
    <row r="24384" spans="1:1" ht="12.6" x14ac:dyDescent="0.25">
      <c r="A24384"/>
    </row>
    <row r="24385" spans="1:1" ht="12.6" x14ac:dyDescent="0.25">
      <c r="A24385"/>
    </row>
    <row r="24386" spans="1:1" ht="12.6" x14ac:dyDescent="0.25">
      <c r="A24386"/>
    </row>
    <row r="24387" spans="1:1" ht="12.6" x14ac:dyDescent="0.25">
      <c r="A24387"/>
    </row>
    <row r="24388" spans="1:1" ht="12.6" x14ac:dyDescent="0.25">
      <c r="A24388"/>
    </row>
    <row r="24389" spans="1:1" ht="12.6" x14ac:dyDescent="0.25">
      <c r="A24389"/>
    </row>
    <row r="24390" spans="1:1" ht="12.6" x14ac:dyDescent="0.25">
      <c r="A24390"/>
    </row>
    <row r="24391" spans="1:1" ht="12.6" x14ac:dyDescent="0.25">
      <c r="A24391"/>
    </row>
    <row r="24392" spans="1:1" ht="12.6" x14ac:dyDescent="0.25">
      <c r="A24392"/>
    </row>
    <row r="24393" spans="1:1" ht="12.6" x14ac:dyDescent="0.25">
      <c r="A24393"/>
    </row>
    <row r="24394" spans="1:1" ht="12.6" x14ac:dyDescent="0.25">
      <c r="A24394"/>
    </row>
    <row r="24395" spans="1:1" ht="12.6" x14ac:dyDescent="0.25">
      <c r="A24395"/>
    </row>
    <row r="24396" spans="1:1" ht="12.6" x14ac:dyDescent="0.25">
      <c r="A24396"/>
    </row>
    <row r="24397" spans="1:1" ht="12.6" x14ac:dyDescent="0.25">
      <c r="A24397"/>
    </row>
    <row r="24398" spans="1:1" ht="12.6" x14ac:dyDescent="0.25">
      <c r="A24398"/>
    </row>
    <row r="24399" spans="1:1" ht="12.6" x14ac:dyDescent="0.25">
      <c r="A24399"/>
    </row>
    <row r="24400" spans="1:1" ht="12.6" x14ac:dyDescent="0.25">
      <c r="A24400"/>
    </row>
    <row r="24401" spans="1:1" ht="12.6" x14ac:dyDescent="0.25">
      <c r="A24401"/>
    </row>
    <row r="24402" spans="1:1" ht="12.6" x14ac:dyDescent="0.25">
      <c r="A24402"/>
    </row>
    <row r="24403" spans="1:1" ht="12.6" x14ac:dyDescent="0.25">
      <c r="A24403"/>
    </row>
    <row r="24404" spans="1:1" ht="12.6" x14ac:dyDescent="0.25">
      <c r="A24404"/>
    </row>
    <row r="24405" spans="1:1" ht="12.6" x14ac:dyDescent="0.25">
      <c r="A24405"/>
    </row>
    <row r="24406" spans="1:1" ht="12.6" x14ac:dyDescent="0.25">
      <c r="A24406"/>
    </row>
    <row r="24407" spans="1:1" ht="12.6" x14ac:dyDescent="0.25">
      <c r="A24407"/>
    </row>
    <row r="24408" spans="1:1" ht="12.6" x14ac:dyDescent="0.25">
      <c r="A24408"/>
    </row>
    <row r="24409" spans="1:1" ht="12.6" x14ac:dyDescent="0.25">
      <c r="A24409"/>
    </row>
    <row r="24410" spans="1:1" ht="12.6" x14ac:dyDescent="0.25">
      <c r="A24410"/>
    </row>
    <row r="24411" spans="1:1" ht="12.6" x14ac:dyDescent="0.25">
      <c r="A24411"/>
    </row>
    <row r="24412" spans="1:1" ht="12.6" x14ac:dyDescent="0.25">
      <c r="A24412"/>
    </row>
    <row r="24413" spans="1:1" ht="12.6" x14ac:dyDescent="0.25">
      <c r="A24413"/>
    </row>
    <row r="24414" spans="1:1" ht="12.6" x14ac:dyDescent="0.25">
      <c r="A24414"/>
    </row>
    <row r="24415" spans="1:1" ht="12.6" x14ac:dyDescent="0.25">
      <c r="A24415"/>
    </row>
    <row r="24416" spans="1:1" ht="12.6" x14ac:dyDescent="0.25">
      <c r="A24416"/>
    </row>
    <row r="24417" spans="1:1" ht="12.6" x14ac:dyDescent="0.25">
      <c r="A24417"/>
    </row>
    <row r="24418" spans="1:1" ht="12.6" x14ac:dyDescent="0.25">
      <c r="A24418"/>
    </row>
    <row r="24419" spans="1:1" ht="12.6" x14ac:dyDescent="0.25">
      <c r="A24419"/>
    </row>
    <row r="24420" spans="1:1" ht="12.6" x14ac:dyDescent="0.25">
      <c r="A24420"/>
    </row>
    <row r="24421" spans="1:1" ht="12.6" x14ac:dyDescent="0.25">
      <c r="A24421"/>
    </row>
    <row r="24422" spans="1:1" ht="12.6" x14ac:dyDescent="0.25">
      <c r="A24422"/>
    </row>
    <row r="24423" spans="1:1" ht="12.6" x14ac:dyDescent="0.25">
      <c r="A24423"/>
    </row>
    <row r="24424" spans="1:1" ht="12.6" x14ac:dyDescent="0.25">
      <c r="A24424"/>
    </row>
    <row r="24425" spans="1:1" ht="12.6" x14ac:dyDescent="0.25">
      <c r="A24425"/>
    </row>
    <row r="24426" spans="1:1" ht="12.6" x14ac:dyDescent="0.25">
      <c r="A24426"/>
    </row>
    <row r="24427" spans="1:1" ht="12.6" x14ac:dyDescent="0.25">
      <c r="A24427"/>
    </row>
    <row r="24428" spans="1:1" ht="12.6" x14ac:dyDescent="0.25">
      <c r="A24428"/>
    </row>
    <row r="24429" spans="1:1" ht="12.6" x14ac:dyDescent="0.25">
      <c r="A24429"/>
    </row>
    <row r="24430" spans="1:1" ht="12.6" x14ac:dyDescent="0.25">
      <c r="A24430"/>
    </row>
    <row r="24431" spans="1:1" ht="12.6" x14ac:dyDescent="0.25">
      <c r="A24431"/>
    </row>
    <row r="24432" spans="1:1" ht="12.6" x14ac:dyDescent="0.25">
      <c r="A24432"/>
    </row>
    <row r="24433" spans="1:1" ht="12.6" x14ac:dyDescent="0.25">
      <c r="A24433"/>
    </row>
    <row r="24434" spans="1:1" ht="12.6" x14ac:dyDescent="0.25">
      <c r="A24434"/>
    </row>
    <row r="24435" spans="1:1" ht="12.6" x14ac:dyDescent="0.25">
      <c r="A24435"/>
    </row>
    <row r="24436" spans="1:1" ht="12.6" x14ac:dyDescent="0.25">
      <c r="A24436"/>
    </row>
    <row r="24437" spans="1:1" ht="12.6" x14ac:dyDescent="0.25">
      <c r="A24437"/>
    </row>
    <row r="24438" spans="1:1" ht="12.6" x14ac:dyDescent="0.25">
      <c r="A24438"/>
    </row>
    <row r="24439" spans="1:1" ht="12.6" x14ac:dyDescent="0.25">
      <c r="A24439"/>
    </row>
    <row r="24440" spans="1:1" ht="12.6" x14ac:dyDescent="0.25">
      <c r="A24440"/>
    </row>
    <row r="24441" spans="1:1" ht="12.6" x14ac:dyDescent="0.25">
      <c r="A24441"/>
    </row>
    <row r="24442" spans="1:1" ht="12.6" x14ac:dyDescent="0.25">
      <c r="A24442"/>
    </row>
    <row r="24443" spans="1:1" ht="12.6" x14ac:dyDescent="0.25">
      <c r="A24443"/>
    </row>
    <row r="24444" spans="1:1" ht="12.6" x14ac:dyDescent="0.25">
      <c r="A24444"/>
    </row>
    <row r="24445" spans="1:1" ht="12.6" x14ac:dyDescent="0.25">
      <c r="A24445"/>
    </row>
    <row r="24446" spans="1:1" ht="12.6" x14ac:dyDescent="0.25">
      <c r="A24446"/>
    </row>
    <row r="24447" spans="1:1" ht="12.6" x14ac:dyDescent="0.25">
      <c r="A24447"/>
    </row>
    <row r="24448" spans="1:1" ht="12.6" x14ac:dyDescent="0.25">
      <c r="A24448"/>
    </row>
    <row r="24449" spans="1:1" ht="12.6" x14ac:dyDescent="0.25">
      <c r="A24449"/>
    </row>
    <row r="24450" spans="1:1" ht="12.6" x14ac:dyDescent="0.25">
      <c r="A24450"/>
    </row>
    <row r="24451" spans="1:1" ht="12.6" x14ac:dyDescent="0.25">
      <c r="A24451"/>
    </row>
    <row r="24452" spans="1:1" ht="12.6" x14ac:dyDescent="0.25">
      <c r="A24452"/>
    </row>
    <row r="24453" spans="1:1" ht="12.6" x14ac:dyDescent="0.25">
      <c r="A24453"/>
    </row>
    <row r="24454" spans="1:1" ht="12.6" x14ac:dyDescent="0.25">
      <c r="A24454"/>
    </row>
    <row r="24455" spans="1:1" ht="12.6" x14ac:dyDescent="0.25">
      <c r="A24455"/>
    </row>
    <row r="24456" spans="1:1" ht="12.6" x14ac:dyDescent="0.25">
      <c r="A24456"/>
    </row>
    <row r="24457" spans="1:1" ht="12.6" x14ac:dyDescent="0.25">
      <c r="A24457"/>
    </row>
    <row r="24458" spans="1:1" ht="12.6" x14ac:dyDescent="0.25">
      <c r="A24458"/>
    </row>
    <row r="24459" spans="1:1" ht="12.6" x14ac:dyDescent="0.25">
      <c r="A24459"/>
    </row>
    <row r="24460" spans="1:1" ht="12.6" x14ac:dyDescent="0.25">
      <c r="A24460"/>
    </row>
    <row r="24461" spans="1:1" ht="12.6" x14ac:dyDescent="0.25">
      <c r="A24461"/>
    </row>
    <row r="24462" spans="1:1" ht="12.6" x14ac:dyDescent="0.25">
      <c r="A24462"/>
    </row>
    <row r="24463" spans="1:1" ht="12.6" x14ac:dyDescent="0.25">
      <c r="A24463"/>
    </row>
    <row r="24464" spans="1:1" ht="12.6" x14ac:dyDescent="0.25">
      <c r="A24464"/>
    </row>
    <row r="24465" spans="1:1" ht="12.6" x14ac:dyDescent="0.25">
      <c r="A24465"/>
    </row>
    <row r="24466" spans="1:1" ht="12.6" x14ac:dyDescent="0.25">
      <c r="A24466"/>
    </row>
    <row r="24467" spans="1:1" ht="12.6" x14ac:dyDescent="0.25">
      <c r="A24467"/>
    </row>
    <row r="24468" spans="1:1" ht="12.6" x14ac:dyDescent="0.25">
      <c r="A24468"/>
    </row>
    <row r="24469" spans="1:1" ht="12.6" x14ac:dyDescent="0.25">
      <c r="A24469"/>
    </row>
    <row r="24470" spans="1:1" ht="12.6" x14ac:dyDescent="0.25">
      <c r="A24470"/>
    </row>
    <row r="24471" spans="1:1" ht="12.6" x14ac:dyDescent="0.25">
      <c r="A24471"/>
    </row>
    <row r="24472" spans="1:1" ht="12.6" x14ac:dyDescent="0.25">
      <c r="A24472"/>
    </row>
    <row r="24473" spans="1:1" ht="12.6" x14ac:dyDescent="0.25">
      <c r="A24473"/>
    </row>
    <row r="24474" spans="1:1" ht="12.6" x14ac:dyDescent="0.25">
      <c r="A24474"/>
    </row>
    <row r="24475" spans="1:1" ht="12.6" x14ac:dyDescent="0.25">
      <c r="A24475"/>
    </row>
    <row r="24476" spans="1:1" ht="12.6" x14ac:dyDescent="0.25">
      <c r="A24476"/>
    </row>
    <row r="24477" spans="1:1" ht="12.6" x14ac:dyDescent="0.25">
      <c r="A24477"/>
    </row>
    <row r="24478" spans="1:1" ht="12.6" x14ac:dyDescent="0.25">
      <c r="A24478"/>
    </row>
    <row r="24479" spans="1:1" ht="12.6" x14ac:dyDescent="0.25">
      <c r="A24479"/>
    </row>
    <row r="24480" spans="1:1" ht="12.6" x14ac:dyDescent="0.25">
      <c r="A24480"/>
    </row>
    <row r="24481" spans="1:1" ht="12.6" x14ac:dyDescent="0.25">
      <c r="A24481"/>
    </row>
    <row r="24482" spans="1:1" ht="12.6" x14ac:dyDescent="0.25">
      <c r="A24482"/>
    </row>
    <row r="24483" spans="1:1" ht="12.6" x14ac:dyDescent="0.25">
      <c r="A24483"/>
    </row>
    <row r="24484" spans="1:1" ht="12.6" x14ac:dyDescent="0.25">
      <c r="A24484"/>
    </row>
    <row r="24485" spans="1:1" ht="12.6" x14ac:dyDescent="0.25">
      <c r="A24485"/>
    </row>
    <row r="24486" spans="1:1" ht="12.6" x14ac:dyDescent="0.25">
      <c r="A24486"/>
    </row>
    <row r="24487" spans="1:1" ht="12.6" x14ac:dyDescent="0.25">
      <c r="A24487"/>
    </row>
    <row r="24488" spans="1:1" ht="12.6" x14ac:dyDescent="0.25">
      <c r="A24488"/>
    </row>
    <row r="24489" spans="1:1" ht="12.6" x14ac:dyDescent="0.25">
      <c r="A24489"/>
    </row>
    <row r="24490" spans="1:1" ht="12.6" x14ac:dyDescent="0.25">
      <c r="A24490"/>
    </row>
    <row r="24491" spans="1:1" ht="12.6" x14ac:dyDescent="0.25">
      <c r="A24491"/>
    </row>
    <row r="24492" spans="1:1" ht="12.6" x14ac:dyDescent="0.25">
      <c r="A24492"/>
    </row>
    <row r="24493" spans="1:1" ht="12.6" x14ac:dyDescent="0.25">
      <c r="A24493"/>
    </row>
    <row r="24494" spans="1:1" ht="12.6" x14ac:dyDescent="0.25">
      <c r="A24494"/>
    </row>
    <row r="24495" spans="1:1" ht="12.6" x14ac:dyDescent="0.25">
      <c r="A24495"/>
    </row>
    <row r="24496" spans="1:1" ht="12.6" x14ac:dyDescent="0.25">
      <c r="A24496"/>
    </row>
    <row r="24497" spans="1:1" ht="12.6" x14ac:dyDescent="0.25">
      <c r="A24497"/>
    </row>
    <row r="24498" spans="1:1" ht="12.6" x14ac:dyDescent="0.25">
      <c r="A24498"/>
    </row>
    <row r="24499" spans="1:1" ht="12.6" x14ac:dyDescent="0.25">
      <c r="A24499"/>
    </row>
    <row r="24500" spans="1:1" ht="12.6" x14ac:dyDescent="0.25">
      <c r="A24500"/>
    </row>
    <row r="24501" spans="1:1" ht="12.6" x14ac:dyDescent="0.25">
      <c r="A24501"/>
    </row>
    <row r="24502" spans="1:1" ht="12.6" x14ac:dyDescent="0.25">
      <c r="A24502"/>
    </row>
    <row r="24503" spans="1:1" ht="12.6" x14ac:dyDescent="0.25">
      <c r="A24503"/>
    </row>
    <row r="24504" spans="1:1" ht="12.6" x14ac:dyDescent="0.25">
      <c r="A24504"/>
    </row>
    <row r="24505" spans="1:1" ht="12.6" x14ac:dyDescent="0.25">
      <c r="A24505"/>
    </row>
    <row r="24506" spans="1:1" ht="12.6" x14ac:dyDescent="0.25">
      <c r="A24506"/>
    </row>
    <row r="24507" spans="1:1" ht="12.6" x14ac:dyDescent="0.25">
      <c r="A24507"/>
    </row>
    <row r="24508" spans="1:1" ht="12.6" x14ac:dyDescent="0.25">
      <c r="A24508"/>
    </row>
    <row r="24509" spans="1:1" ht="12.6" x14ac:dyDescent="0.25">
      <c r="A24509"/>
    </row>
    <row r="24510" spans="1:1" ht="12.6" x14ac:dyDescent="0.25">
      <c r="A24510"/>
    </row>
    <row r="24511" spans="1:1" ht="12.6" x14ac:dyDescent="0.25">
      <c r="A24511"/>
    </row>
    <row r="24512" spans="1:1" ht="12.6" x14ac:dyDescent="0.25">
      <c r="A24512"/>
    </row>
    <row r="24513" spans="1:1" ht="12.6" x14ac:dyDescent="0.25">
      <c r="A24513"/>
    </row>
    <row r="24514" spans="1:1" ht="12.6" x14ac:dyDescent="0.25">
      <c r="A24514"/>
    </row>
    <row r="24515" spans="1:1" ht="12.6" x14ac:dyDescent="0.25">
      <c r="A24515"/>
    </row>
    <row r="24516" spans="1:1" ht="12.6" x14ac:dyDescent="0.25">
      <c r="A24516"/>
    </row>
    <row r="24517" spans="1:1" ht="12.6" x14ac:dyDescent="0.25">
      <c r="A24517"/>
    </row>
    <row r="24518" spans="1:1" ht="12.6" x14ac:dyDescent="0.25">
      <c r="A24518"/>
    </row>
    <row r="24519" spans="1:1" ht="12.6" x14ac:dyDescent="0.25">
      <c r="A24519"/>
    </row>
    <row r="24520" spans="1:1" ht="12.6" x14ac:dyDescent="0.25">
      <c r="A24520"/>
    </row>
    <row r="24521" spans="1:1" ht="12.6" x14ac:dyDescent="0.25">
      <c r="A24521"/>
    </row>
    <row r="24522" spans="1:1" ht="12.6" x14ac:dyDescent="0.25">
      <c r="A24522"/>
    </row>
    <row r="24523" spans="1:1" ht="12.6" x14ac:dyDescent="0.25">
      <c r="A24523"/>
    </row>
    <row r="24524" spans="1:1" ht="12.6" x14ac:dyDescent="0.25">
      <c r="A24524"/>
    </row>
    <row r="24525" spans="1:1" ht="12.6" x14ac:dyDescent="0.25">
      <c r="A24525"/>
    </row>
    <row r="24526" spans="1:1" ht="12.6" x14ac:dyDescent="0.25">
      <c r="A24526"/>
    </row>
    <row r="24527" spans="1:1" ht="12.6" x14ac:dyDescent="0.25">
      <c r="A24527"/>
    </row>
    <row r="24528" spans="1:1" ht="12.6" x14ac:dyDescent="0.25">
      <c r="A24528"/>
    </row>
    <row r="24529" spans="1:1" ht="12.6" x14ac:dyDescent="0.25">
      <c r="A24529"/>
    </row>
    <row r="24530" spans="1:1" ht="12.6" x14ac:dyDescent="0.25">
      <c r="A24530"/>
    </row>
    <row r="24531" spans="1:1" ht="12.6" x14ac:dyDescent="0.25">
      <c r="A24531"/>
    </row>
    <row r="24532" spans="1:1" ht="12.6" x14ac:dyDescent="0.25">
      <c r="A24532"/>
    </row>
    <row r="24533" spans="1:1" ht="12.6" x14ac:dyDescent="0.25">
      <c r="A24533"/>
    </row>
    <row r="24534" spans="1:1" ht="12.6" x14ac:dyDescent="0.25">
      <c r="A24534"/>
    </row>
    <row r="24535" spans="1:1" ht="12.6" x14ac:dyDescent="0.25">
      <c r="A24535"/>
    </row>
    <row r="24536" spans="1:1" ht="12.6" x14ac:dyDescent="0.25">
      <c r="A24536"/>
    </row>
    <row r="24537" spans="1:1" ht="12.6" x14ac:dyDescent="0.25">
      <c r="A24537"/>
    </row>
    <row r="24538" spans="1:1" ht="12.6" x14ac:dyDescent="0.25">
      <c r="A24538"/>
    </row>
    <row r="24539" spans="1:1" ht="12.6" x14ac:dyDescent="0.25">
      <c r="A24539"/>
    </row>
    <row r="24540" spans="1:1" ht="12.6" x14ac:dyDescent="0.25">
      <c r="A24540"/>
    </row>
    <row r="24541" spans="1:1" ht="12.6" x14ac:dyDescent="0.25">
      <c r="A24541"/>
    </row>
    <row r="24542" spans="1:1" ht="12.6" x14ac:dyDescent="0.25">
      <c r="A24542"/>
    </row>
    <row r="24543" spans="1:1" ht="12.6" x14ac:dyDescent="0.25">
      <c r="A24543"/>
    </row>
    <row r="24544" spans="1:1" ht="12.6" x14ac:dyDescent="0.25">
      <c r="A24544"/>
    </row>
    <row r="24545" spans="1:1" ht="12.6" x14ac:dyDescent="0.25">
      <c r="A24545"/>
    </row>
    <row r="24546" spans="1:1" ht="12.6" x14ac:dyDescent="0.25">
      <c r="A24546"/>
    </row>
    <row r="24547" spans="1:1" ht="12.6" x14ac:dyDescent="0.25">
      <c r="A24547"/>
    </row>
    <row r="24548" spans="1:1" ht="12.6" x14ac:dyDescent="0.25">
      <c r="A24548"/>
    </row>
    <row r="24549" spans="1:1" ht="12.6" x14ac:dyDescent="0.25">
      <c r="A24549"/>
    </row>
    <row r="24550" spans="1:1" ht="12.6" x14ac:dyDescent="0.25">
      <c r="A24550"/>
    </row>
    <row r="24551" spans="1:1" ht="12.6" x14ac:dyDescent="0.25">
      <c r="A24551"/>
    </row>
    <row r="24552" spans="1:1" ht="12.6" x14ac:dyDescent="0.25">
      <c r="A24552"/>
    </row>
    <row r="24553" spans="1:1" ht="12.6" x14ac:dyDescent="0.25">
      <c r="A24553"/>
    </row>
    <row r="24554" spans="1:1" ht="12.6" x14ac:dyDescent="0.25">
      <c r="A24554"/>
    </row>
    <row r="24555" spans="1:1" ht="12.6" x14ac:dyDescent="0.25">
      <c r="A24555"/>
    </row>
    <row r="24556" spans="1:1" ht="12.6" x14ac:dyDescent="0.25">
      <c r="A24556"/>
    </row>
    <row r="24557" spans="1:1" ht="12.6" x14ac:dyDescent="0.25">
      <c r="A24557"/>
    </row>
    <row r="24558" spans="1:1" ht="12.6" x14ac:dyDescent="0.25">
      <c r="A24558"/>
    </row>
    <row r="24559" spans="1:1" ht="12.6" x14ac:dyDescent="0.25">
      <c r="A24559"/>
    </row>
    <row r="24560" spans="1:1" ht="12.6" x14ac:dyDescent="0.25">
      <c r="A24560"/>
    </row>
    <row r="24561" spans="1:1" ht="12.6" x14ac:dyDescent="0.25">
      <c r="A24561"/>
    </row>
    <row r="24562" spans="1:1" ht="12.6" x14ac:dyDescent="0.25">
      <c r="A24562"/>
    </row>
    <row r="24563" spans="1:1" ht="12.6" x14ac:dyDescent="0.25">
      <c r="A24563"/>
    </row>
    <row r="24564" spans="1:1" ht="12.6" x14ac:dyDescent="0.25">
      <c r="A24564"/>
    </row>
    <row r="24565" spans="1:1" ht="12.6" x14ac:dyDescent="0.25">
      <c r="A24565"/>
    </row>
    <row r="24566" spans="1:1" ht="12.6" x14ac:dyDescent="0.25">
      <c r="A24566"/>
    </row>
    <row r="24567" spans="1:1" ht="12.6" x14ac:dyDescent="0.25">
      <c r="A24567"/>
    </row>
    <row r="24568" spans="1:1" ht="12.6" x14ac:dyDescent="0.25">
      <c r="A24568"/>
    </row>
    <row r="24569" spans="1:1" ht="12.6" x14ac:dyDescent="0.25">
      <c r="A24569"/>
    </row>
    <row r="24570" spans="1:1" ht="12.6" x14ac:dyDescent="0.25">
      <c r="A24570"/>
    </row>
    <row r="24571" spans="1:1" ht="12.6" x14ac:dyDescent="0.25">
      <c r="A24571"/>
    </row>
    <row r="24572" spans="1:1" ht="12.6" x14ac:dyDescent="0.25">
      <c r="A24572"/>
    </row>
    <row r="24573" spans="1:1" ht="12.6" x14ac:dyDescent="0.25">
      <c r="A24573"/>
    </row>
    <row r="24574" spans="1:1" ht="12.6" x14ac:dyDescent="0.25">
      <c r="A24574"/>
    </row>
    <row r="24575" spans="1:1" ht="12.6" x14ac:dyDescent="0.25">
      <c r="A24575"/>
    </row>
    <row r="24576" spans="1:1" ht="12.6" x14ac:dyDescent="0.25">
      <c r="A24576"/>
    </row>
    <row r="24577" spans="1:1" ht="12.6" x14ac:dyDescent="0.25">
      <c r="A24577"/>
    </row>
    <row r="24578" spans="1:1" ht="12.6" x14ac:dyDescent="0.25">
      <c r="A24578"/>
    </row>
    <row r="24579" spans="1:1" ht="12.6" x14ac:dyDescent="0.25">
      <c r="A24579"/>
    </row>
    <row r="24580" spans="1:1" ht="12.6" x14ac:dyDescent="0.25">
      <c r="A24580"/>
    </row>
    <row r="24581" spans="1:1" ht="12.6" x14ac:dyDescent="0.25">
      <c r="A24581"/>
    </row>
    <row r="24582" spans="1:1" ht="12.6" x14ac:dyDescent="0.25">
      <c r="A24582"/>
    </row>
    <row r="24583" spans="1:1" ht="12.6" x14ac:dyDescent="0.25">
      <c r="A24583"/>
    </row>
    <row r="24584" spans="1:1" ht="12.6" x14ac:dyDescent="0.25">
      <c r="A24584"/>
    </row>
    <row r="24585" spans="1:1" ht="12.6" x14ac:dyDescent="0.25">
      <c r="A24585"/>
    </row>
    <row r="24586" spans="1:1" ht="12.6" x14ac:dyDescent="0.25">
      <c r="A24586"/>
    </row>
    <row r="24587" spans="1:1" ht="12.6" x14ac:dyDescent="0.25">
      <c r="A24587"/>
    </row>
    <row r="24588" spans="1:1" ht="12.6" x14ac:dyDescent="0.25">
      <c r="A24588"/>
    </row>
    <row r="24589" spans="1:1" ht="12.6" x14ac:dyDescent="0.25">
      <c r="A24589"/>
    </row>
    <row r="24590" spans="1:1" ht="12.6" x14ac:dyDescent="0.25">
      <c r="A24590"/>
    </row>
    <row r="24591" spans="1:1" ht="12.6" x14ac:dyDescent="0.25">
      <c r="A24591"/>
    </row>
    <row r="24592" spans="1:1" ht="12.6" x14ac:dyDescent="0.25">
      <c r="A24592"/>
    </row>
    <row r="24593" spans="1:1" ht="12.6" x14ac:dyDescent="0.25">
      <c r="A24593"/>
    </row>
    <row r="24594" spans="1:1" ht="12.6" x14ac:dyDescent="0.25">
      <c r="A24594"/>
    </row>
    <row r="24595" spans="1:1" ht="12.6" x14ac:dyDescent="0.25">
      <c r="A24595"/>
    </row>
    <row r="24596" spans="1:1" ht="12.6" x14ac:dyDescent="0.25">
      <c r="A24596"/>
    </row>
    <row r="24597" spans="1:1" ht="12.6" x14ac:dyDescent="0.25">
      <c r="A24597"/>
    </row>
    <row r="24598" spans="1:1" ht="12.6" x14ac:dyDescent="0.25">
      <c r="A24598"/>
    </row>
    <row r="24599" spans="1:1" ht="12.6" x14ac:dyDescent="0.25">
      <c r="A24599"/>
    </row>
    <row r="24600" spans="1:1" ht="12.6" x14ac:dyDescent="0.25">
      <c r="A24600"/>
    </row>
    <row r="24601" spans="1:1" ht="12.6" x14ac:dyDescent="0.25">
      <c r="A24601"/>
    </row>
    <row r="24602" spans="1:1" ht="12.6" x14ac:dyDescent="0.25">
      <c r="A24602"/>
    </row>
    <row r="24603" spans="1:1" ht="12.6" x14ac:dyDescent="0.25">
      <c r="A24603"/>
    </row>
    <row r="24604" spans="1:1" ht="12.6" x14ac:dyDescent="0.25">
      <c r="A24604"/>
    </row>
    <row r="24605" spans="1:1" ht="12.6" x14ac:dyDescent="0.25">
      <c r="A24605"/>
    </row>
    <row r="24606" spans="1:1" ht="12.6" x14ac:dyDescent="0.25">
      <c r="A24606"/>
    </row>
    <row r="24607" spans="1:1" ht="12.6" x14ac:dyDescent="0.25">
      <c r="A24607"/>
    </row>
    <row r="24608" spans="1:1" ht="12.6" x14ac:dyDescent="0.25">
      <c r="A24608"/>
    </row>
    <row r="24609" spans="1:1" ht="12.6" x14ac:dyDescent="0.25">
      <c r="A24609"/>
    </row>
    <row r="24610" spans="1:1" ht="12.6" x14ac:dyDescent="0.25">
      <c r="A24610"/>
    </row>
    <row r="24611" spans="1:1" ht="12.6" x14ac:dyDescent="0.25">
      <c r="A24611"/>
    </row>
    <row r="24612" spans="1:1" ht="12.6" x14ac:dyDescent="0.25">
      <c r="A24612"/>
    </row>
    <row r="24613" spans="1:1" ht="12.6" x14ac:dyDescent="0.25">
      <c r="A24613"/>
    </row>
    <row r="24614" spans="1:1" ht="12.6" x14ac:dyDescent="0.25">
      <c r="A24614"/>
    </row>
    <row r="24615" spans="1:1" ht="12.6" x14ac:dyDescent="0.25">
      <c r="A24615"/>
    </row>
    <row r="24616" spans="1:1" ht="12.6" x14ac:dyDescent="0.25">
      <c r="A24616"/>
    </row>
    <row r="24617" spans="1:1" ht="12.6" x14ac:dyDescent="0.25">
      <c r="A24617"/>
    </row>
    <row r="24618" spans="1:1" ht="12.6" x14ac:dyDescent="0.25">
      <c r="A24618"/>
    </row>
    <row r="24619" spans="1:1" ht="12.6" x14ac:dyDescent="0.25">
      <c r="A24619"/>
    </row>
    <row r="24620" spans="1:1" ht="12.6" x14ac:dyDescent="0.25">
      <c r="A24620"/>
    </row>
    <row r="24621" spans="1:1" ht="12.6" x14ac:dyDescent="0.25">
      <c r="A24621"/>
    </row>
    <row r="24622" spans="1:1" ht="12.6" x14ac:dyDescent="0.25">
      <c r="A24622"/>
    </row>
    <row r="24623" spans="1:1" ht="12.6" x14ac:dyDescent="0.25">
      <c r="A24623"/>
    </row>
    <row r="24624" spans="1:1" ht="12.6" x14ac:dyDescent="0.25">
      <c r="A24624"/>
    </row>
    <row r="24625" spans="1:1" ht="12.6" x14ac:dyDescent="0.25">
      <c r="A24625"/>
    </row>
    <row r="24626" spans="1:1" ht="12.6" x14ac:dyDescent="0.25">
      <c r="A24626"/>
    </row>
    <row r="24627" spans="1:1" ht="12.6" x14ac:dyDescent="0.25">
      <c r="A24627"/>
    </row>
    <row r="24628" spans="1:1" ht="12.6" x14ac:dyDescent="0.25">
      <c r="A24628"/>
    </row>
    <row r="24629" spans="1:1" ht="12.6" x14ac:dyDescent="0.25">
      <c r="A24629"/>
    </row>
    <row r="24630" spans="1:1" ht="12.6" x14ac:dyDescent="0.25">
      <c r="A24630"/>
    </row>
    <row r="24631" spans="1:1" ht="12.6" x14ac:dyDescent="0.25">
      <c r="A24631"/>
    </row>
    <row r="24632" spans="1:1" ht="12.6" x14ac:dyDescent="0.25">
      <c r="A24632"/>
    </row>
    <row r="24633" spans="1:1" ht="12.6" x14ac:dyDescent="0.25">
      <c r="A24633"/>
    </row>
    <row r="24634" spans="1:1" ht="12.6" x14ac:dyDescent="0.25">
      <c r="A24634"/>
    </row>
    <row r="24635" spans="1:1" ht="12.6" x14ac:dyDescent="0.25">
      <c r="A24635"/>
    </row>
    <row r="24636" spans="1:1" ht="12.6" x14ac:dyDescent="0.25">
      <c r="A24636"/>
    </row>
    <row r="24637" spans="1:1" ht="12.6" x14ac:dyDescent="0.25">
      <c r="A24637"/>
    </row>
    <row r="24638" spans="1:1" ht="12.6" x14ac:dyDescent="0.25">
      <c r="A24638"/>
    </row>
    <row r="24639" spans="1:1" ht="12.6" x14ac:dyDescent="0.25">
      <c r="A24639"/>
    </row>
    <row r="24640" spans="1:1" ht="12.6" x14ac:dyDescent="0.25">
      <c r="A24640"/>
    </row>
    <row r="24641" spans="1:1" ht="12.6" x14ac:dyDescent="0.25">
      <c r="A24641"/>
    </row>
    <row r="24642" spans="1:1" ht="12.6" x14ac:dyDescent="0.25">
      <c r="A24642"/>
    </row>
    <row r="24643" spans="1:1" ht="12.6" x14ac:dyDescent="0.25">
      <c r="A24643"/>
    </row>
    <row r="24644" spans="1:1" ht="12.6" x14ac:dyDescent="0.25">
      <c r="A24644"/>
    </row>
    <row r="24645" spans="1:1" ht="12.6" x14ac:dyDescent="0.25">
      <c r="A24645"/>
    </row>
    <row r="24646" spans="1:1" ht="12.6" x14ac:dyDescent="0.25">
      <c r="A24646"/>
    </row>
    <row r="24647" spans="1:1" ht="12.6" x14ac:dyDescent="0.25">
      <c r="A24647"/>
    </row>
    <row r="24648" spans="1:1" ht="12.6" x14ac:dyDescent="0.25">
      <c r="A24648"/>
    </row>
    <row r="24649" spans="1:1" ht="12.6" x14ac:dyDescent="0.25">
      <c r="A24649"/>
    </row>
    <row r="24650" spans="1:1" ht="12.6" x14ac:dyDescent="0.25">
      <c r="A24650"/>
    </row>
    <row r="24651" spans="1:1" ht="12.6" x14ac:dyDescent="0.25">
      <c r="A24651"/>
    </row>
    <row r="24652" spans="1:1" ht="12.6" x14ac:dyDescent="0.25">
      <c r="A24652"/>
    </row>
    <row r="24653" spans="1:1" ht="12.6" x14ac:dyDescent="0.25">
      <c r="A24653"/>
    </row>
    <row r="24654" spans="1:1" ht="12.6" x14ac:dyDescent="0.25">
      <c r="A24654"/>
    </row>
    <row r="24655" spans="1:1" ht="12.6" x14ac:dyDescent="0.25">
      <c r="A24655"/>
    </row>
    <row r="24656" spans="1:1" ht="12.6" x14ac:dyDescent="0.25">
      <c r="A24656"/>
    </row>
    <row r="24657" spans="1:1" ht="12.6" x14ac:dyDescent="0.25">
      <c r="A24657"/>
    </row>
    <row r="24658" spans="1:1" ht="12.6" x14ac:dyDescent="0.25">
      <c r="A24658"/>
    </row>
    <row r="24659" spans="1:1" ht="12.6" x14ac:dyDescent="0.25">
      <c r="A24659"/>
    </row>
    <row r="24660" spans="1:1" ht="12.6" x14ac:dyDescent="0.25">
      <c r="A24660"/>
    </row>
    <row r="24661" spans="1:1" ht="12.6" x14ac:dyDescent="0.25">
      <c r="A24661"/>
    </row>
    <row r="24662" spans="1:1" ht="12.6" x14ac:dyDescent="0.25">
      <c r="A24662"/>
    </row>
    <row r="24663" spans="1:1" ht="12.6" x14ac:dyDescent="0.25">
      <c r="A24663"/>
    </row>
    <row r="24664" spans="1:1" ht="12.6" x14ac:dyDescent="0.25">
      <c r="A24664"/>
    </row>
    <row r="24665" spans="1:1" ht="12.6" x14ac:dyDescent="0.25">
      <c r="A24665"/>
    </row>
    <row r="24666" spans="1:1" ht="12.6" x14ac:dyDescent="0.25">
      <c r="A24666"/>
    </row>
    <row r="24667" spans="1:1" ht="12.6" x14ac:dyDescent="0.25">
      <c r="A24667"/>
    </row>
    <row r="24668" spans="1:1" ht="12.6" x14ac:dyDescent="0.25">
      <c r="A24668"/>
    </row>
    <row r="24669" spans="1:1" ht="12.6" x14ac:dyDescent="0.25">
      <c r="A24669"/>
    </row>
    <row r="24670" spans="1:1" ht="12.6" x14ac:dyDescent="0.25">
      <c r="A24670"/>
    </row>
    <row r="24671" spans="1:1" ht="12.6" x14ac:dyDescent="0.25">
      <c r="A24671"/>
    </row>
    <row r="24672" spans="1:1" ht="12.6" x14ac:dyDescent="0.25">
      <c r="A24672"/>
    </row>
    <row r="24673" spans="1:1" ht="12.6" x14ac:dyDescent="0.25">
      <c r="A24673"/>
    </row>
    <row r="24674" spans="1:1" ht="12.6" x14ac:dyDescent="0.25">
      <c r="A24674"/>
    </row>
    <row r="24675" spans="1:1" ht="12.6" x14ac:dyDescent="0.25">
      <c r="A24675"/>
    </row>
    <row r="24676" spans="1:1" ht="12.6" x14ac:dyDescent="0.25">
      <c r="A24676"/>
    </row>
    <row r="24677" spans="1:1" ht="12.6" x14ac:dyDescent="0.25">
      <c r="A24677"/>
    </row>
    <row r="24678" spans="1:1" ht="12.6" x14ac:dyDescent="0.25">
      <c r="A24678"/>
    </row>
    <row r="24679" spans="1:1" ht="12.6" x14ac:dyDescent="0.25">
      <c r="A24679"/>
    </row>
    <row r="24680" spans="1:1" ht="12.6" x14ac:dyDescent="0.25">
      <c r="A24680"/>
    </row>
    <row r="24681" spans="1:1" ht="12.6" x14ac:dyDescent="0.25">
      <c r="A24681"/>
    </row>
    <row r="24682" spans="1:1" ht="12.6" x14ac:dyDescent="0.25">
      <c r="A24682"/>
    </row>
    <row r="24683" spans="1:1" ht="12.6" x14ac:dyDescent="0.25">
      <c r="A24683"/>
    </row>
    <row r="24684" spans="1:1" ht="12.6" x14ac:dyDescent="0.25">
      <c r="A24684"/>
    </row>
    <row r="24685" spans="1:1" ht="12.6" x14ac:dyDescent="0.25">
      <c r="A24685"/>
    </row>
    <row r="24686" spans="1:1" ht="12.6" x14ac:dyDescent="0.25">
      <c r="A24686"/>
    </row>
    <row r="24687" spans="1:1" ht="12.6" x14ac:dyDescent="0.25">
      <c r="A24687"/>
    </row>
    <row r="24688" spans="1:1" ht="12.6" x14ac:dyDescent="0.25">
      <c r="A24688"/>
    </row>
    <row r="24689" spans="1:1" ht="12.6" x14ac:dyDescent="0.25">
      <c r="A24689"/>
    </row>
    <row r="24690" spans="1:1" ht="12.6" x14ac:dyDescent="0.25">
      <c r="A24690"/>
    </row>
    <row r="24691" spans="1:1" ht="12.6" x14ac:dyDescent="0.25">
      <c r="A24691"/>
    </row>
    <row r="24692" spans="1:1" ht="12.6" x14ac:dyDescent="0.25">
      <c r="A24692"/>
    </row>
    <row r="24693" spans="1:1" ht="12.6" x14ac:dyDescent="0.25">
      <c r="A24693"/>
    </row>
    <row r="24694" spans="1:1" ht="12.6" x14ac:dyDescent="0.25">
      <c r="A24694"/>
    </row>
    <row r="24695" spans="1:1" ht="12.6" x14ac:dyDescent="0.25">
      <c r="A24695"/>
    </row>
    <row r="24696" spans="1:1" ht="12.6" x14ac:dyDescent="0.25">
      <c r="A24696"/>
    </row>
    <row r="24697" spans="1:1" ht="12.6" x14ac:dyDescent="0.25">
      <c r="A24697"/>
    </row>
    <row r="24698" spans="1:1" ht="12.6" x14ac:dyDescent="0.25">
      <c r="A24698"/>
    </row>
    <row r="24699" spans="1:1" ht="12.6" x14ac:dyDescent="0.25">
      <c r="A24699"/>
    </row>
    <row r="24700" spans="1:1" ht="12.6" x14ac:dyDescent="0.25">
      <c r="A24700"/>
    </row>
    <row r="24701" spans="1:1" ht="12.6" x14ac:dyDescent="0.25">
      <c r="A24701"/>
    </row>
    <row r="24702" spans="1:1" ht="12.6" x14ac:dyDescent="0.25">
      <c r="A24702"/>
    </row>
    <row r="24703" spans="1:1" ht="12.6" x14ac:dyDescent="0.25">
      <c r="A24703"/>
    </row>
    <row r="24704" spans="1:1" ht="12.6" x14ac:dyDescent="0.25">
      <c r="A24704"/>
    </row>
    <row r="24705" spans="1:1" ht="12.6" x14ac:dyDescent="0.25">
      <c r="A24705"/>
    </row>
    <row r="24706" spans="1:1" ht="12.6" x14ac:dyDescent="0.25">
      <c r="A24706"/>
    </row>
    <row r="24707" spans="1:1" ht="12.6" x14ac:dyDescent="0.25">
      <c r="A24707"/>
    </row>
    <row r="24708" spans="1:1" ht="12.6" x14ac:dyDescent="0.25">
      <c r="A24708"/>
    </row>
    <row r="24709" spans="1:1" ht="12.6" x14ac:dyDescent="0.25">
      <c r="A24709"/>
    </row>
    <row r="24710" spans="1:1" ht="12.6" x14ac:dyDescent="0.25">
      <c r="A24710"/>
    </row>
    <row r="24711" spans="1:1" ht="12.6" x14ac:dyDescent="0.25">
      <c r="A24711"/>
    </row>
    <row r="24712" spans="1:1" ht="12.6" x14ac:dyDescent="0.25">
      <c r="A24712"/>
    </row>
    <row r="24713" spans="1:1" ht="12.6" x14ac:dyDescent="0.25">
      <c r="A24713"/>
    </row>
    <row r="24714" spans="1:1" ht="12.6" x14ac:dyDescent="0.25">
      <c r="A24714"/>
    </row>
    <row r="24715" spans="1:1" ht="12.6" x14ac:dyDescent="0.25">
      <c r="A24715"/>
    </row>
    <row r="24716" spans="1:1" ht="12.6" x14ac:dyDescent="0.25">
      <c r="A24716"/>
    </row>
    <row r="24717" spans="1:1" ht="12.6" x14ac:dyDescent="0.25">
      <c r="A24717"/>
    </row>
    <row r="24718" spans="1:1" ht="12.6" x14ac:dyDescent="0.25">
      <c r="A24718"/>
    </row>
    <row r="24719" spans="1:1" ht="12.6" x14ac:dyDescent="0.25">
      <c r="A24719"/>
    </row>
    <row r="24720" spans="1:1" ht="12.6" x14ac:dyDescent="0.25">
      <c r="A24720"/>
    </row>
    <row r="24721" spans="1:1" ht="12.6" x14ac:dyDescent="0.25">
      <c r="A24721"/>
    </row>
    <row r="24722" spans="1:1" ht="12.6" x14ac:dyDescent="0.25">
      <c r="A24722"/>
    </row>
    <row r="24723" spans="1:1" ht="12.6" x14ac:dyDescent="0.25">
      <c r="A24723"/>
    </row>
    <row r="24724" spans="1:1" ht="12.6" x14ac:dyDescent="0.25">
      <c r="A24724"/>
    </row>
    <row r="24725" spans="1:1" ht="12.6" x14ac:dyDescent="0.25">
      <c r="A24725"/>
    </row>
    <row r="24726" spans="1:1" ht="12.6" x14ac:dyDescent="0.25">
      <c r="A24726"/>
    </row>
    <row r="24727" spans="1:1" ht="12.6" x14ac:dyDescent="0.25">
      <c r="A24727"/>
    </row>
    <row r="24728" spans="1:1" ht="12.6" x14ac:dyDescent="0.25">
      <c r="A24728"/>
    </row>
    <row r="24729" spans="1:1" ht="12.6" x14ac:dyDescent="0.25">
      <c r="A24729"/>
    </row>
    <row r="24730" spans="1:1" ht="12.6" x14ac:dyDescent="0.25">
      <c r="A24730"/>
    </row>
    <row r="24731" spans="1:1" ht="12.6" x14ac:dyDescent="0.25">
      <c r="A24731"/>
    </row>
    <row r="24732" spans="1:1" ht="12.6" x14ac:dyDescent="0.25">
      <c r="A24732"/>
    </row>
    <row r="24733" spans="1:1" ht="12.6" x14ac:dyDescent="0.25">
      <c r="A24733"/>
    </row>
    <row r="24734" spans="1:1" ht="12.6" x14ac:dyDescent="0.25">
      <c r="A24734"/>
    </row>
    <row r="24735" spans="1:1" ht="12.6" x14ac:dyDescent="0.25">
      <c r="A24735"/>
    </row>
    <row r="24736" spans="1:1" ht="12.6" x14ac:dyDescent="0.25">
      <c r="A24736"/>
    </row>
    <row r="24737" spans="1:1" ht="12.6" x14ac:dyDescent="0.25">
      <c r="A24737"/>
    </row>
    <row r="24738" spans="1:1" ht="12.6" x14ac:dyDescent="0.25">
      <c r="A24738"/>
    </row>
    <row r="24739" spans="1:1" ht="12.6" x14ac:dyDescent="0.25">
      <c r="A24739"/>
    </row>
    <row r="24740" spans="1:1" ht="12.6" x14ac:dyDescent="0.25">
      <c r="A24740"/>
    </row>
    <row r="24741" spans="1:1" ht="12.6" x14ac:dyDescent="0.25">
      <c r="A24741"/>
    </row>
    <row r="24742" spans="1:1" ht="12.6" x14ac:dyDescent="0.25">
      <c r="A24742"/>
    </row>
    <row r="24743" spans="1:1" ht="12.6" x14ac:dyDescent="0.25">
      <c r="A24743"/>
    </row>
    <row r="24744" spans="1:1" ht="12.6" x14ac:dyDescent="0.25">
      <c r="A24744"/>
    </row>
    <row r="24745" spans="1:1" ht="12.6" x14ac:dyDescent="0.25">
      <c r="A24745"/>
    </row>
    <row r="24746" spans="1:1" ht="12.6" x14ac:dyDescent="0.25">
      <c r="A24746"/>
    </row>
    <row r="24747" spans="1:1" ht="12.6" x14ac:dyDescent="0.25">
      <c r="A24747"/>
    </row>
    <row r="24748" spans="1:1" ht="12.6" x14ac:dyDescent="0.25">
      <c r="A24748"/>
    </row>
    <row r="24749" spans="1:1" ht="12.6" x14ac:dyDescent="0.25">
      <c r="A24749"/>
    </row>
    <row r="24750" spans="1:1" ht="12.6" x14ac:dyDescent="0.25">
      <c r="A24750"/>
    </row>
    <row r="24751" spans="1:1" ht="12.6" x14ac:dyDescent="0.25">
      <c r="A24751"/>
    </row>
    <row r="24752" spans="1:1" ht="12.6" x14ac:dyDescent="0.25">
      <c r="A24752"/>
    </row>
    <row r="24753" spans="1:1" ht="12.6" x14ac:dyDescent="0.25">
      <c r="A24753"/>
    </row>
    <row r="24754" spans="1:1" ht="12.6" x14ac:dyDescent="0.25">
      <c r="A24754"/>
    </row>
    <row r="24755" spans="1:1" ht="12.6" x14ac:dyDescent="0.25">
      <c r="A24755"/>
    </row>
    <row r="24756" spans="1:1" ht="12.6" x14ac:dyDescent="0.25">
      <c r="A24756"/>
    </row>
    <row r="24757" spans="1:1" ht="12.6" x14ac:dyDescent="0.25">
      <c r="A24757"/>
    </row>
    <row r="24758" spans="1:1" ht="12.6" x14ac:dyDescent="0.25">
      <c r="A24758"/>
    </row>
    <row r="24759" spans="1:1" ht="12.6" x14ac:dyDescent="0.25">
      <c r="A24759"/>
    </row>
    <row r="24760" spans="1:1" ht="12.6" x14ac:dyDescent="0.25">
      <c r="A24760"/>
    </row>
    <row r="24761" spans="1:1" ht="12.6" x14ac:dyDescent="0.25">
      <c r="A24761"/>
    </row>
    <row r="24762" spans="1:1" ht="12.6" x14ac:dyDescent="0.25">
      <c r="A24762"/>
    </row>
    <row r="24763" spans="1:1" ht="12.6" x14ac:dyDescent="0.25">
      <c r="A24763"/>
    </row>
    <row r="24764" spans="1:1" ht="12.6" x14ac:dyDescent="0.25">
      <c r="A24764"/>
    </row>
    <row r="24765" spans="1:1" ht="12.6" x14ac:dyDescent="0.25">
      <c r="A24765"/>
    </row>
    <row r="24766" spans="1:1" ht="12.6" x14ac:dyDescent="0.25">
      <c r="A24766"/>
    </row>
    <row r="24767" spans="1:1" ht="12.6" x14ac:dyDescent="0.25">
      <c r="A24767"/>
    </row>
    <row r="24768" spans="1:1" ht="12.6" x14ac:dyDescent="0.25">
      <c r="A24768"/>
    </row>
    <row r="24769" spans="1:1" ht="12.6" x14ac:dyDescent="0.25">
      <c r="A24769"/>
    </row>
    <row r="24770" spans="1:1" ht="12.6" x14ac:dyDescent="0.25">
      <c r="A24770"/>
    </row>
    <row r="24771" spans="1:1" ht="12.6" x14ac:dyDescent="0.25">
      <c r="A24771"/>
    </row>
    <row r="24772" spans="1:1" ht="12.6" x14ac:dyDescent="0.25">
      <c r="A24772"/>
    </row>
    <row r="24773" spans="1:1" ht="12.6" x14ac:dyDescent="0.25">
      <c r="A24773"/>
    </row>
    <row r="24774" spans="1:1" ht="12.6" x14ac:dyDescent="0.25">
      <c r="A24774"/>
    </row>
    <row r="24775" spans="1:1" ht="12.6" x14ac:dyDescent="0.25">
      <c r="A24775"/>
    </row>
    <row r="24776" spans="1:1" ht="12.6" x14ac:dyDescent="0.25">
      <c r="A24776"/>
    </row>
    <row r="24777" spans="1:1" ht="12.6" x14ac:dyDescent="0.25">
      <c r="A24777"/>
    </row>
    <row r="24778" spans="1:1" ht="12.6" x14ac:dyDescent="0.25">
      <c r="A24778"/>
    </row>
    <row r="24779" spans="1:1" ht="12.6" x14ac:dyDescent="0.25">
      <c r="A24779"/>
    </row>
    <row r="24780" spans="1:1" ht="12.6" x14ac:dyDescent="0.25">
      <c r="A24780"/>
    </row>
    <row r="24781" spans="1:1" ht="12.6" x14ac:dyDescent="0.25">
      <c r="A24781"/>
    </row>
    <row r="24782" spans="1:1" ht="12.6" x14ac:dyDescent="0.25">
      <c r="A24782"/>
    </row>
    <row r="24783" spans="1:1" ht="12.6" x14ac:dyDescent="0.25">
      <c r="A24783"/>
    </row>
    <row r="24784" spans="1:1" ht="12.6" x14ac:dyDescent="0.25">
      <c r="A24784"/>
    </row>
    <row r="24785" spans="1:1" ht="12.6" x14ac:dyDescent="0.25">
      <c r="A24785"/>
    </row>
    <row r="24786" spans="1:1" ht="12.6" x14ac:dyDescent="0.25">
      <c r="A24786"/>
    </row>
    <row r="24787" spans="1:1" ht="12.6" x14ac:dyDescent="0.25">
      <c r="A24787"/>
    </row>
    <row r="24788" spans="1:1" ht="12.6" x14ac:dyDescent="0.25">
      <c r="A24788"/>
    </row>
    <row r="24789" spans="1:1" ht="12.6" x14ac:dyDescent="0.25">
      <c r="A24789"/>
    </row>
    <row r="24790" spans="1:1" ht="12.6" x14ac:dyDescent="0.25">
      <c r="A24790"/>
    </row>
    <row r="24791" spans="1:1" ht="12.6" x14ac:dyDescent="0.25">
      <c r="A24791"/>
    </row>
    <row r="24792" spans="1:1" ht="12.6" x14ac:dyDescent="0.25">
      <c r="A24792"/>
    </row>
    <row r="24793" spans="1:1" ht="12.6" x14ac:dyDescent="0.25">
      <c r="A24793"/>
    </row>
    <row r="24794" spans="1:1" ht="12.6" x14ac:dyDescent="0.25">
      <c r="A24794"/>
    </row>
    <row r="24795" spans="1:1" ht="12.6" x14ac:dyDescent="0.25">
      <c r="A24795"/>
    </row>
    <row r="24796" spans="1:1" ht="12.6" x14ac:dyDescent="0.25">
      <c r="A24796"/>
    </row>
    <row r="24797" spans="1:1" ht="12.6" x14ac:dyDescent="0.25">
      <c r="A24797"/>
    </row>
    <row r="24798" spans="1:1" ht="12.6" x14ac:dyDescent="0.25">
      <c r="A24798"/>
    </row>
    <row r="24799" spans="1:1" ht="12.6" x14ac:dyDescent="0.25">
      <c r="A24799"/>
    </row>
    <row r="24800" spans="1:1" ht="12.6" x14ac:dyDescent="0.25">
      <c r="A24800"/>
    </row>
    <row r="24801" spans="1:1" ht="12.6" x14ac:dyDescent="0.25">
      <c r="A24801"/>
    </row>
    <row r="24802" spans="1:1" ht="12.6" x14ac:dyDescent="0.25">
      <c r="A24802"/>
    </row>
    <row r="24803" spans="1:1" ht="12.6" x14ac:dyDescent="0.25">
      <c r="A24803"/>
    </row>
    <row r="24804" spans="1:1" ht="12.6" x14ac:dyDescent="0.25">
      <c r="A24804"/>
    </row>
    <row r="24805" spans="1:1" ht="12.6" x14ac:dyDescent="0.25">
      <c r="A24805"/>
    </row>
    <row r="24806" spans="1:1" ht="12.6" x14ac:dyDescent="0.25">
      <c r="A24806"/>
    </row>
    <row r="24807" spans="1:1" ht="12.6" x14ac:dyDescent="0.25">
      <c r="A24807"/>
    </row>
    <row r="24808" spans="1:1" ht="12.6" x14ac:dyDescent="0.25">
      <c r="A24808"/>
    </row>
    <row r="24809" spans="1:1" ht="12.6" x14ac:dyDescent="0.25">
      <c r="A24809"/>
    </row>
    <row r="24810" spans="1:1" ht="12.6" x14ac:dyDescent="0.25">
      <c r="A24810"/>
    </row>
    <row r="24811" spans="1:1" ht="12.6" x14ac:dyDescent="0.25">
      <c r="A24811"/>
    </row>
    <row r="24812" spans="1:1" ht="12.6" x14ac:dyDescent="0.25">
      <c r="A24812"/>
    </row>
    <row r="24813" spans="1:1" ht="12.6" x14ac:dyDescent="0.25">
      <c r="A24813"/>
    </row>
    <row r="24814" spans="1:1" ht="12.6" x14ac:dyDescent="0.25">
      <c r="A24814"/>
    </row>
    <row r="24815" spans="1:1" ht="12.6" x14ac:dyDescent="0.25">
      <c r="A24815"/>
    </row>
    <row r="24816" spans="1:1" ht="12.6" x14ac:dyDescent="0.25">
      <c r="A24816"/>
    </row>
    <row r="24817" spans="1:1" ht="12.6" x14ac:dyDescent="0.25">
      <c r="A24817"/>
    </row>
    <row r="24818" spans="1:1" ht="12.6" x14ac:dyDescent="0.25">
      <c r="A24818"/>
    </row>
    <row r="24819" spans="1:1" ht="12.6" x14ac:dyDescent="0.25">
      <c r="A24819"/>
    </row>
    <row r="24820" spans="1:1" ht="12.6" x14ac:dyDescent="0.25">
      <c r="A24820"/>
    </row>
    <row r="24821" spans="1:1" ht="12.6" x14ac:dyDescent="0.25">
      <c r="A24821"/>
    </row>
    <row r="24822" spans="1:1" ht="12.6" x14ac:dyDescent="0.25">
      <c r="A24822"/>
    </row>
    <row r="24823" spans="1:1" ht="12.6" x14ac:dyDescent="0.25">
      <c r="A24823"/>
    </row>
    <row r="24824" spans="1:1" ht="12.6" x14ac:dyDescent="0.25">
      <c r="A24824"/>
    </row>
    <row r="24825" spans="1:1" ht="12.6" x14ac:dyDescent="0.25">
      <c r="A24825"/>
    </row>
    <row r="24826" spans="1:1" ht="12.6" x14ac:dyDescent="0.25">
      <c r="A24826"/>
    </row>
    <row r="24827" spans="1:1" ht="12.6" x14ac:dyDescent="0.25">
      <c r="A24827"/>
    </row>
    <row r="24828" spans="1:1" ht="12.6" x14ac:dyDescent="0.25">
      <c r="A24828"/>
    </row>
    <row r="24829" spans="1:1" ht="12.6" x14ac:dyDescent="0.25">
      <c r="A24829"/>
    </row>
    <row r="24830" spans="1:1" ht="12.6" x14ac:dyDescent="0.25">
      <c r="A24830"/>
    </row>
    <row r="24831" spans="1:1" ht="12.6" x14ac:dyDescent="0.25">
      <c r="A24831"/>
    </row>
    <row r="24832" spans="1:1" ht="12.6" x14ac:dyDescent="0.25">
      <c r="A24832"/>
    </row>
    <row r="24833" spans="1:1" ht="12.6" x14ac:dyDescent="0.25">
      <c r="A24833"/>
    </row>
    <row r="24834" spans="1:1" ht="12.6" x14ac:dyDescent="0.25">
      <c r="A24834"/>
    </row>
    <row r="24835" spans="1:1" ht="12.6" x14ac:dyDescent="0.25">
      <c r="A24835"/>
    </row>
    <row r="24836" spans="1:1" ht="12.6" x14ac:dyDescent="0.25">
      <c r="A24836"/>
    </row>
    <row r="24837" spans="1:1" ht="12.6" x14ac:dyDescent="0.25">
      <c r="A24837"/>
    </row>
    <row r="24838" spans="1:1" ht="12.6" x14ac:dyDescent="0.25">
      <c r="A24838"/>
    </row>
    <row r="24839" spans="1:1" ht="12.6" x14ac:dyDescent="0.25">
      <c r="A24839"/>
    </row>
    <row r="24840" spans="1:1" ht="12.6" x14ac:dyDescent="0.25">
      <c r="A24840"/>
    </row>
    <row r="24841" spans="1:1" ht="12.6" x14ac:dyDescent="0.25">
      <c r="A24841"/>
    </row>
    <row r="24842" spans="1:1" ht="12.6" x14ac:dyDescent="0.25">
      <c r="A24842"/>
    </row>
    <row r="24843" spans="1:1" ht="12.6" x14ac:dyDescent="0.25">
      <c r="A24843"/>
    </row>
    <row r="24844" spans="1:1" ht="12.6" x14ac:dyDescent="0.25">
      <c r="A24844"/>
    </row>
    <row r="24845" spans="1:1" ht="12.6" x14ac:dyDescent="0.25">
      <c r="A24845"/>
    </row>
    <row r="24846" spans="1:1" ht="12.6" x14ac:dyDescent="0.25">
      <c r="A24846"/>
    </row>
    <row r="24847" spans="1:1" ht="12.6" x14ac:dyDescent="0.25">
      <c r="A24847"/>
    </row>
    <row r="24848" spans="1:1" ht="12.6" x14ac:dyDescent="0.25">
      <c r="A24848"/>
    </row>
    <row r="24849" spans="1:1" ht="12.6" x14ac:dyDescent="0.25">
      <c r="A24849"/>
    </row>
    <row r="24850" spans="1:1" ht="12.6" x14ac:dyDescent="0.25">
      <c r="A24850"/>
    </row>
    <row r="24851" spans="1:1" ht="12.6" x14ac:dyDescent="0.25">
      <c r="A24851"/>
    </row>
    <row r="24852" spans="1:1" ht="12.6" x14ac:dyDescent="0.25">
      <c r="A24852"/>
    </row>
    <row r="24853" spans="1:1" ht="12.6" x14ac:dyDescent="0.25">
      <c r="A24853"/>
    </row>
    <row r="24854" spans="1:1" ht="12.6" x14ac:dyDescent="0.25">
      <c r="A24854"/>
    </row>
    <row r="24855" spans="1:1" ht="12.6" x14ac:dyDescent="0.25">
      <c r="A24855"/>
    </row>
    <row r="24856" spans="1:1" ht="12.6" x14ac:dyDescent="0.25">
      <c r="A24856"/>
    </row>
    <row r="24857" spans="1:1" ht="12.6" x14ac:dyDescent="0.25">
      <c r="A24857"/>
    </row>
    <row r="24858" spans="1:1" ht="12.6" x14ac:dyDescent="0.25">
      <c r="A24858"/>
    </row>
    <row r="24859" spans="1:1" ht="12.6" x14ac:dyDescent="0.25">
      <c r="A24859"/>
    </row>
    <row r="24860" spans="1:1" ht="12.6" x14ac:dyDescent="0.25">
      <c r="A24860"/>
    </row>
    <row r="24861" spans="1:1" ht="12.6" x14ac:dyDescent="0.25">
      <c r="A24861"/>
    </row>
    <row r="24862" spans="1:1" ht="12.6" x14ac:dyDescent="0.25">
      <c r="A24862"/>
    </row>
    <row r="24863" spans="1:1" ht="12.6" x14ac:dyDescent="0.25">
      <c r="A24863"/>
    </row>
    <row r="24864" spans="1:1" ht="12.6" x14ac:dyDescent="0.25">
      <c r="A24864"/>
    </row>
    <row r="24865" spans="1:1" ht="12.6" x14ac:dyDescent="0.25">
      <c r="A24865"/>
    </row>
    <row r="24866" spans="1:1" ht="12.6" x14ac:dyDescent="0.25">
      <c r="A24866"/>
    </row>
    <row r="24867" spans="1:1" ht="12.6" x14ac:dyDescent="0.25">
      <c r="A24867"/>
    </row>
    <row r="24868" spans="1:1" ht="12.6" x14ac:dyDescent="0.25">
      <c r="A24868"/>
    </row>
    <row r="24869" spans="1:1" ht="12.6" x14ac:dyDescent="0.25">
      <c r="A24869"/>
    </row>
    <row r="24870" spans="1:1" ht="12.6" x14ac:dyDescent="0.25">
      <c r="A24870"/>
    </row>
    <row r="24871" spans="1:1" ht="12.6" x14ac:dyDescent="0.25">
      <c r="A24871"/>
    </row>
    <row r="24872" spans="1:1" ht="12.6" x14ac:dyDescent="0.25">
      <c r="A24872"/>
    </row>
    <row r="24873" spans="1:1" ht="12.6" x14ac:dyDescent="0.25">
      <c r="A24873"/>
    </row>
    <row r="24874" spans="1:1" ht="12.6" x14ac:dyDescent="0.25">
      <c r="A24874"/>
    </row>
    <row r="24875" spans="1:1" ht="12.6" x14ac:dyDescent="0.25">
      <c r="A24875"/>
    </row>
    <row r="24876" spans="1:1" ht="12.6" x14ac:dyDescent="0.25">
      <c r="A24876"/>
    </row>
    <row r="24877" spans="1:1" ht="12.6" x14ac:dyDescent="0.25">
      <c r="A24877"/>
    </row>
    <row r="24878" spans="1:1" ht="12.6" x14ac:dyDescent="0.25">
      <c r="A24878"/>
    </row>
    <row r="24879" spans="1:1" ht="12.6" x14ac:dyDescent="0.25">
      <c r="A24879"/>
    </row>
    <row r="24880" spans="1:1" ht="12.6" x14ac:dyDescent="0.25">
      <c r="A24880"/>
    </row>
    <row r="24881" spans="1:1" ht="12.6" x14ac:dyDescent="0.25">
      <c r="A24881"/>
    </row>
    <row r="24882" spans="1:1" ht="12.6" x14ac:dyDescent="0.25">
      <c r="A24882"/>
    </row>
    <row r="24883" spans="1:1" ht="12.6" x14ac:dyDescent="0.25">
      <c r="A24883"/>
    </row>
    <row r="24884" spans="1:1" ht="12.6" x14ac:dyDescent="0.25">
      <c r="A24884"/>
    </row>
    <row r="24885" spans="1:1" ht="12.6" x14ac:dyDescent="0.25">
      <c r="A24885"/>
    </row>
    <row r="24886" spans="1:1" ht="12.6" x14ac:dyDescent="0.25">
      <c r="A24886"/>
    </row>
    <row r="24887" spans="1:1" ht="12.6" x14ac:dyDescent="0.25">
      <c r="A24887"/>
    </row>
    <row r="24888" spans="1:1" ht="12.6" x14ac:dyDescent="0.25">
      <c r="A24888"/>
    </row>
    <row r="24889" spans="1:1" ht="12.6" x14ac:dyDescent="0.25">
      <c r="A24889"/>
    </row>
    <row r="24890" spans="1:1" ht="12.6" x14ac:dyDescent="0.25">
      <c r="A24890"/>
    </row>
    <row r="24891" spans="1:1" ht="12.6" x14ac:dyDescent="0.25">
      <c r="A24891"/>
    </row>
    <row r="24892" spans="1:1" ht="12.6" x14ac:dyDescent="0.25">
      <c r="A24892"/>
    </row>
    <row r="24893" spans="1:1" ht="12.6" x14ac:dyDescent="0.25">
      <c r="A24893"/>
    </row>
    <row r="24894" spans="1:1" ht="12.6" x14ac:dyDescent="0.25">
      <c r="A24894"/>
    </row>
    <row r="24895" spans="1:1" ht="12.6" x14ac:dyDescent="0.25">
      <c r="A24895"/>
    </row>
    <row r="24896" spans="1:1" ht="12.6" x14ac:dyDescent="0.25">
      <c r="A24896"/>
    </row>
    <row r="24897" spans="1:1" ht="12.6" x14ac:dyDescent="0.25">
      <c r="A24897"/>
    </row>
    <row r="24898" spans="1:1" ht="12.6" x14ac:dyDescent="0.25">
      <c r="A24898"/>
    </row>
    <row r="24899" spans="1:1" ht="12.6" x14ac:dyDescent="0.25">
      <c r="A24899"/>
    </row>
    <row r="24900" spans="1:1" ht="12.6" x14ac:dyDescent="0.25">
      <c r="A24900"/>
    </row>
    <row r="24901" spans="1:1" ht="12.6" x14ac:dyDescent="0.25">
      <c r="A24901"/>
    </row>
    <row r="24902" spans="1:1" ht="12.6" x14ac:dyDescent="0.25">
      <c r="A24902"/>
    </row>
    <row r="24903" spans="1:1" ht="12.6" x14ac:dyDescent="0.25">
      <c r="A24903"/>
    </row>
    <row r="24904" spans="1:1" ht="12.6" x14ac:dyDescent="0.25">
      <c r="A24904"/>
    </row>
    <row r="24905" spans="1:1" ht="12.6" x14ac:dyDescent="0.25">
      <c r="A24905"/>
    </row>
    <row r="24906" spans="1:1" ht="12.6" x14ac:dyDescent="0.25">
      <c r="A24906"/>
    </row>
    <row r="24907" spans="1:1" ht="12.6" x14ac:dyDescent="0.25">
      <c r="A24907"/>
    </row>
    <row r="24908" spans="1:1" ht="12.6" x14ac:dyDescent="0.25">
      <c r="A24908"/>
    </row>
    <row r="24909" spans="1:1" ht="12.6" x14ac:dyDescent="0.25">
      <c r="A24909"/>
    </row>
    <row r="24910" spans="1:1" ht="12.6" x14ac:dyDescent="0.25">
      <c r="A24910"/>
    </row>
    <row r="24911" spans="1:1" ht="12.6" x14ac:dyDescent="0.25">
      <c r="A24911"/>
    </row>
    <row r="24912" spans="1:1" ht="12.6" x14ac:dyDescent="0.25">
      <c r="A24912"/>
    </row>
    <row r="24913" spans="1:1" ht="12.6" x14ac:dyDescent="0.25">
      <c r="A24913"/>
    </row>
    <row r="24914" spans="1:1" ht="12.6" x14ac:dyDescent="0.25">
      <c r="A24914"/>
    </row>
    <row r="24915" spans="1:1" ht="12.6" x14ac:dyDescent="0.25">
      <c r="A24915"/>
    </row>
    <row r="24916" spans="1:1" ht="12.6" x14ac:dyDescent="0.25">
      <c r="A24916"/>
    </row>
    <row r="24917" spans="1:1" ht="12.6" x14ac:dyDescent="0.25">
      <c r="A24917"/>
    </row>
    <row r="24918" spans="1:1" ht="12.6" x14ac:dyDescent="0.25">
      <c r="A24918"/>
    </row>
    <row r="24919" spans="1:1" ht="12.6" x14ac:dyDescent="0.25">
      <c r="A24919"/>
    </row>
    <row r="24920" spans="1:1" ht="12.6" x14ac:dyDescent="0.25">
      <c r="A24920"/>
    </row>
    <row r="24921" spans="1:1" ht="12.6" x14ac:dyDescent="0.25">
      <c r="A24921"/>
    </row>
    <row r="24922" spans="1:1" ht="12.6" x14ac:dyDescent="0.25">
      <c r="A24922"/>
    </row>
    <row r="24923" spans="1:1" ht="12.6" x14ac:dyDescent="0.25">
      <c r="A24923"/>
    </row>
    <row r="24924" spans="1:1" ht="12.6" x14ac:dyDescent="0.25">
      <c r="A24924"/>
    </row>
    <row r="24925" spans="1:1" ht="12.6" x14ac:dyDescent="0.25">
      <c r="A24925"/>
    </row>
    <row r="24926" spans="1:1" ht="12.6" x14ac:dyDescent="0.25">
      <c r="A24926"/>
    </row>
    <row r="24927" spans="1:1" ht="12.6" x14ac:dyDescent="0.25">
      <c r="A24927"/>
    </row>
    <row r="24928" spans="1:1" ht="12.6" x14ac:dyDescent="0.25">
      <c r="A24928"/>
    </row>
    <row r="24929" spans="1:1" ht="12.6" x14ac:dyDescent="0.25">
      <c r="A24929"/>
    </row>
    <row r="24930" spans="1:1" ht="12.6" x14ac:dyDescent="0.25">
      <c r="A24930"/>
    </row>
    <row r="24931" spans="1:1" ht="12.6" x14ac:dyDescent="0.25">
      <c r="A24931"/>
    </row>
    <row r="24932" spans="1:1" ht="12.6" x14ac:dyDescent="0.25">
      <c r="A24932"/>
    </row>
    <row r="24933" spans="1:1" ht="12.6" x14ac:dyDescent="0.25">
      <c r="A24933"/>
    </row>
    <row r="24934" spans="1:1" ht="12.6" x14ac:dyDescent="0.25">
      <c r="A24934"/>
    </row>
    <row r="24935" spans="1:1" ht="12.6" x14ac:dyDescent="0.25">
      <c r="A24935"/>
    </row>
    <row r="24936" spans="1:1" ht="12.6" x14ac:dyDescent="0.25">
      <c r="A24936"/>
    </row>
    <row r="24937" spans="1:1" ht="12.6" x14ac:dyDescent="0.25">
      <c r="A24937"/>
    </row>
    <row r="24938" spans="1:1" ht="12.6" x14ac:dyDescent="0.25">
      <c r="A24938"/>
    </row>
    <row r="24939" spans="1:1" ht="12.6" x14ac:dyDescent="0.25">
      <c r="A24939"/>
    </row>
    <row r="24940" spans="1:1" ht="12.6" x14ac:dyDescent="0.25">
      <c r="A24940"/>
    </row>
    <row r="24941" spans="1:1" ht="12.6" x14ac:dyDescent="0.25">
      <c r="A24941"/>
    </row>
    <row r="24942" spans="1:1" ht="12.6" x14ac:dyDescent="0.25">
      <c r="A24942"/>
    </row>
    <row r="24943" spans="1:1" ht="12.6" x14ac:dyDescent="0.25">
      <c r="A24943"/>
    </row>
    <row r="24944" spans="1:1" ht="12.6" x14ac:dyDescent="0.25">
      <c r="A24944"/>
    </row>
    <row r="24945" spans="1:1" ht="12.6" x14ac:dyDescent="0.25">
      <c r="A24945"/>
    </row>
    <row r="24946" spans="1:1" ht="12.6" x14ac:dyDescent="0.25">
      <c r="A24946"/>
    </row>
    <row r="24947" spans="1:1" ht="12.6" x14ac:dyDescent="0.25">
      <c r="A24947"/>
    </row>
    <row r="24948" spans="1:1" ht="12.6" x14ac:dyDescent="0.25">
      <c r="A24948"/>
    </row>
    <row r="24949" spans="1:1" ht="12.6" x14ac:dyDescent="0.25">
      <c r="A24949"/>
    </row>
    <row r="24950" spans="1:1" ht="12.6" x14ac:dyDescent="0.25">
      <c r="A24950"/>
    </row>
    <row r="24951" spans="1:1" ht="12.6" x14ac:dyDescent="0.25">
      <c r="A24951"/>
    </row>
    <row r="24952" spans="1:1" ht="12.6" x14ac:dyDescent="0.25">
      <c r="A24952"/>
    </row>
    <row r="24953" spans="1:1" ht="12.6" x14ac:dyDescent="0.25">
      <c r="A24953"/>
    </row>
    <row r="24954" spans="1:1" ht="12.6" x14ac:dyDescent="0.25">
      <c r="A24954"/>
    </row>
    <row r="24955" spans="1:1" ht="12.6" x14ac:dyDescent="0.25">
      <c r="A24955"/>
    </row>
    <row r="24956" spans="1:1" ht="12.6" x14ac:dyDescent="0.25">
      <c r="A24956"/>
    </row>
    <row r="24957" spans="1:1" ht="12.6" x14ac:dyDescent="0.25">
      <c r="A24957"/>
    </row>
    <row r="24958" spans="1:1" ht="12.6" x14ac:dyDescent="0.25">
      <c r="A24958"/>
    </row>
    <row r="24959" spans="1:1" ht="12.6" x14ac:dyDescent="0.25">
      <c r="A24959"/>
    </row>
    <row r="24960" spans="1:1" ht="12.6" x14ac:dyDescent="0.25">
      <c r="A24960"/>
    </row>
    <row r="24961" spans="1:1" ht="12.6" x14ac:dyDescent="0.25">
      <c r="A24961"/>
    </row>
    <row r="24962" spans="1:1" ht="12.6" x14ac:dyDescent="0.25">
      <c r="A24962"/>
    </row>
    <row r="24963" spans="1:1" ht="12.6" x14ac:dyDescent="0.25">
      <c r="A24963"/>
    </row>
    <row r="24964" spans="1:1" ht="12.6" x14ac:dyDescent="0.25">
      <c r="A24964"/>
    </row>
    <row r="24965" spans="1:1" ht="12.6" x14ac:dyDescent="0.25">
      <c r="A24965"/>
    </row>
    <row r="24966" spans="1:1" ht="12.6" x14ac:dyDescent="0.25">
      <c r="A24966"/>
    </row>
    <row r="24967" spans="1:1" ht="12.6" x14ac:dyDescent="0.25">
      <c r="A24967"/>
    </row>
    <row r="24968" spans="1:1" ht="12.6" x14ac:dyDescent="0.25">
      <c r="A24968"/>
    </row>
    <row r="24969" spans="1:1" ht="12.6" x14ac:dyDescent="0.25">
      <c r="A24969"/>
    </row>
    <row r="24970" spans="1:1" ht="12.6" x14ac:dyDescent="0.25">
      <c r="A24970"/>
    </row>
    <row r="24971" spans="1:1" ht="12.6" x14ac:dyDescent="0.25">
      <c r="A24971"/>
    </row>
    <row r="24972" spans="1:1" ht="12.6" x14ac:dyDescent="0.25">
      <c r="A24972"/>
    </row>
    <row r="24973" spans="1:1" ht="12.6" x14ac:dyDescent="0.25">
      <c r="A24973"/>
    </row>
    <row r="24974" spans="1:1" ht="12.6" x14ac:dyDescent="0.25">
      <c r="A24974"/>
    </row>
    <row r="24975" spans="1:1" ht="12.6" x14ac:dyDescent="0.25">
      <c r="A24975"/>
    </row>
    <row r="24976" spans="1:1" ht="12.6" x14ac:dyDescent="0.25">
      <c r="A24976"/>
    </row>
    <row r="24977" spans="1:1" ht="12.6" x14ac:dyDescent="0.25">
      <c r="A24977"/>
    </row>
    <row r="24978" spans="1:1" ht="12.6" x14ac:dyDescent="0.25">
      <c r="A24978"/>
    </row>
    <row r="24979" spans="1:1" ht="12.6" x14ac:dyDescent="0.25">
      <c r="A24979"/>
    </row>
    <row r="24980" spans="1:1" ht="12.6" x14ac:dyDescent="0.25">
      <c r="A24980"/>
    </row>
    <row r="24981" spans="1:1" ht="12.6" x14ac:dyDescent="0.25">
      <c r="A24981"/>
    </row>
    <row r="24982" spans="1:1" ht="12.6" x14ac:dyDescent="0.25">
      <c r="A24982"/>
    </row>
    <row r="24983" spans="1:1" ht="12.6" x14ac:dyDescent="0.25">
      <c r="A24983"/>
    </row>
    <row r="24984" spans="1:1" ht="12.6" x14ac:dyDescent="0.25">
      <c r="A24984"/>
    </row>
    <row r="24985" spans="1:1" ht="12.6" x14ac:dyDescent="0.25">
      <c r="A24985"/>
    </row>
    <row r="24986" spans="1:1" ht="12.6" x14ac:dyDescent="0.25">
      <c r="A24986"/>
    </row>
    <row r="24987" spans="1:1" ht="12.6" x14ac:dyDescent="0.25">
      <c r="A24987"/>
    </row>
    <row r="24988" spans="1:1" ht="12.6" x14ac:dyDescent="0.25">
      <c r="A24988"/>
    </row>
    <row r="24989" spans="1:1" ht="12.6" x14ac:dyDescent="0.25">
      <c r="A24989"/>
    </row>
    <row r="24990" spans="1:1" ht="12.6" x14ac:dyDescent="0.25">
      <c r="A24990"/>
    </row>
    <row r="24991" spans="1:1" ht="12.6" x14ac:dyDescent="0.25">
      <c r="A24991"/>
    </row>
    <row r="24992" spans="1:1" ht="12.6" x14ac:dyDescent="0.25">
      <c r="A24992"/>
    </row>
    <row r="24993" spans="1:1" ht="12.6" x14ac:dyDescent="0.25">
      <c r="A24993"/>
    </row>
    <row r="24994" spans="1:1" ht="12.6" x14ac:dyDescent="0.25">
      <c r="A24994"/>
    </row>
    <row r="24995" spans="1:1" ht="12.6" x14ac:dyDescent="0.25">
      <c r="A24995"/>
    </row>
    <row r="24996" spans="1:1" ht="12.6" x14ac:dyDescent="0.25">
      <c r="A24996"/>
    </row>
    <row r="24997" spans="1:1" ht="12.6" x14ac:dyDescent="0.25">
      <c r="A24997"/>
    </row>
    <row r="24998" spans="1:1" ht="12.6" x14ac:dyDescent="0.25">
      <c r="A24998"/>
    </row>
    <row r="24999" spans="1:1" ht="12.6" x14ac:dyDescent="0.25">
      <c r="A24999"/>
    </row>
    <row r="25000" spans="1:1" ht="12.6" x14ac:dyDescent="0.25">
      <c r="A25000"/>
    </row>
    <row r="25001" spans="1:1" ht="12.6" x14ac:dyDescent="0.25">
      <c r="A25001"/>
    </row>
    <row r="25002" spans="1:1" ht="12.6" x14ac:dyDescent="0.25">
      <c r="A25002"/>
    </row>
    <row r="25003" spans="1:1" ht="12.6" x14ac:dyDescent="0.25">
      <c r="A25003"/>
    </row>
    <row r="25004" spans="1:1" ht="12.6" x14ac:dyDescent="0.25">
      <c r="A25004"/>
    </row>
    <row r="25005" spans="1:1" ht="12.6" x14ac:dyDescent="0.25">
      <c r="A25005"/>
    </row>
    <row r="25006" spans="1:1" ht="12.6" x14ac:dyDescent="0.25">
      <c r="A25006"/>
    </row>
    <row r="25007" spans="1:1" ht="12.6" x14ac:dyDescent="0.25">
      <c r="A25007"/>
    </row>
    <row r="25008" spans="1:1" ht="12.6" x14ac:dyDescent="0.25">
      <c r="A25008"/>
    </row>
    <row r="25009" spans="1:1" ht="12.6" x14ac:dyDescent="0.25">
      <c r="A25009"/>
    </row>
    <row r="25010" spans="1:1" ht="12.6" x14ac:dyDescent="0.25">
      <c r="A25010"/>
    </row>
    <row r="25011" spans="1:1" ht="12.6" x14ac:dyDescent="0.25">
      <c r="A25011"/>
    </row>
    <row r="25012" spans="1:1" ht="12.6" x14ac:dyDescent="0.25">
      <c r="A25012"/>
    </row>
    <row r="25013" spans="1:1" ht="12.6" x14ac:dyDescent="0.25">
      <c r="A25013"/>
    </row>
    <row r="25014" spans="1:1" ht="12.6" x14ac:dyDescent="0.25">
      <c r="A25014"/>
    </row>
    <row r="25015" spans="1:1" ht="12.6" x14ac:dyDescent="0.25">
      <c r="A25015"/>
    </row>
    <row r="25016" spans="1:1" ht="12.6" x14ac:dyDescent="0.25">
      <c r="A25016"/>
    </row>
    <row r="25017" spans="1:1" ht="12.6" x14ac:dyDescent="0.25">
      <c r="A25017"/>
    </row>
    <row r="25018" spans="1:1" ht="12.6" x14ac:dyDescent="0.25">
      <c r="A25018"/>
    </row>
    <row r="25019" spans="1:1" ht="12.6" x14ac:dyDescent="0.25">
      <c r="A25019"/>
    </row>
    <row r="25020" spans="1:1" ht="12.6" x14ac:dyDescent="0.25">
      <c r="A25020"/>
    </row>
    <row r="25021" spans="1:1" ht="12.6" x14ac:dyDescent="0.25">
      <c r="A25021"/>
    </row>
    <row r="25022" spans="1:1" ht="12.6" x14ac:dyDescent="0.25">
      <c r="A25022"/>
    </row>
    <row r="25023" spans="1:1" ht="12.6" x14ac:dyDescent="0.25">
      <c r="A25023"/>
    </row>
    <row r="25024" spans="1:1" ht="12.6" x14ac:dyDescent="0.25">
      <c r="A25024"/>
    </row>
    <row r="25025" spans="1:1" ht="12.6" x14ac:dyDescent="0.25">
      <c r="A25025"/>
    </row>
    <row r="25026" spans="1:1" ht="12.6" x14ac:dyDescent="0.25">
      <c r="A25026"/>
    </row>
    <row r="25027" spans="1:1" ht="12.6" x14ac:dyDescent="0.25">
      <c r="A25027"/>
    </row>
    <row r="25028" spans="1:1" ht="12.6" x14ac:dyDescent="0.25">
      <c r="A25028"/>
    </row>
    <row r="25029" spans="1:1" ht="12.6" x14ac:dyDescent="0.25">
      <c r="A25029"/>
    </row>
    <row r="25030" spans="1:1" ht="12.6" x14ac:dyDescent="0.25">
      <c r="A25030"/>
    </row>
    <row r="25031" spans="1:1" ht="12.6" x14ac:dyDescent="0.25">
      <c r="A25031"/>
    </row>
    <row r="25032" spans="1:1" ht="12.6" x14ac:dyDescent="0.25">
      <c r="A25032"/>
    </row>
    <row r="25033" spans="1:1" ht="12.6" x14ac:dyDescent="0.25">
      <c r="A25033"/>
    </row>
    <row r="25034" spans="1:1" ht="12.6" x14ac:dyDescent="0.25">
      <c r="A25034"/>
    </row>
    <row r="25035" spans="1:1" ht="12.6" x14ac:dyDescent="0.25">
      <c r="A25035"/>
    </row>
    <row r="25036" spans="1:1" ht="12.6" x14ac:dyDescent="0.25">
      <c r="A25036"/>
    </row>
    <row r="25037" spans="1:1" ht="12.6" x14ac:dyDescent="0.25">
      <c r="A25037"/>
    </row>
    <row r="25038" spans="1:1" ht="12.6" x14ac:dyDescent="0.25">
      <c r="A25038"/>
    </row>
    <row r="25039" spans="1:1" ht="12.6" x14ac:dyDescent="0.25">
      <c r="A25039"/>
    </row>
    <row r="25040" spans="1:1" ht="12.6" x14ac:dyDescent="0.25">
      <c r="A25040"/>
    </row>
    <row r="25041" spans="1:1" ht="12.6" x14ac:dyDescent="0.25">
      <c r="A25041"/>
    </row>
    <row r="25042" spans="1:1" ht="12.6" x14ac:dyDescent="0.25">
      <c r="A25042"/>
    </row>
    <row r="25043" spans="1:1" ht="12.6" x14ac:dyDescent="0.25">
      <c r="A25043"/>
    </row>
    <row r="25044" spans="1:1" ht="12.6" x14ac:dyDescent="0.25">
      <c r="A25044"/>
    </row>
    <row r="25045" spans="1:1" ht="12.6" x14ac:dyDescent="0.25">
      <c r="A25045"/>
    </row>
    <row r="25046" spans="1:1" ht="12.6" x14ac:dyDescent="0.25">
      <c r="A25046"/>
    </row>
    <row r="25047" spans="1:1" ht="12.6" x14ac:dyDescent="0.25">
      <c r="A25047"/>
    </row>
    <row r="25048" spans="1:1" ht="12.6" x14ac:dyDescent="0.25">
      <c r="A25048"/>
    </row>
    <row r="25049" spans="1:1" ht="12.6" x14ac:dyDescent="0.25">
      <c r="A25049"/>
    </row>
    <row r="25050" spans="1:1" ht="12.6" x14ac:dyDescent="0.25">
      <c r="A25050"/>
    </row>
    <row r="25051" spans="1:1" ht="12.6" x14ac:dyDescent="0.25">
      <c r="A25051"/>
    </row>
    <row r="25052" spans="1:1" ht="12.6" x14ac:dyDescent="0.25">
      <c r="A25052"/>
    </row>
    <row r="25053" spans="1:1" ht="12.6" x14ac:dyDescent="0.25">
      <c r="A25053"/>
    </row>
    <row r="25054" spans="1:1" ht="12.6" x14ac:dyDescent="0.25">
      <c r="A25054"/>
    </row>
    <row r="25055" spans="1:1" ht="12.6" x14ac:dyDescent="0.25">
      <c r="A25055"/>
    </row>
    <row r="25056" spans="1:1" ht="12.6" x14ac:dyDescent="0.25">
      <c r="A25056"/>
    </row>
    <row r="25057" spans="1:1" ht="12.6" x14ac:dyDescent="0.25">
      <c r="A25057"/>
    </row>
    <row r="25058" spans="1:1" ht="12.6" x14ac:dyDescent="0.25">
      <c r="A25058"/>
    </row>
    <row r="25059" spans="1:1" ht="12.6" x14ac:dyDescent="0.25">
      <c r="A25059"/>
    </row>
    <row r="25060" spans="1:1" ht="12.6" x14ac:dyDescent="0.25">
      <c r="A25060"/>
    </row>
    <row r="25061" spans="1:1" ht="12.6" x14ac:dyDescent="0.25">
      <c r="A25061"/>
    </row>
    <row r="25062" spans="1:1" ht="12.6" x14ac:dyDescent="0.25">
      <c r="A25062"/>
    </row>
    <row r="25063" spans="1:1" ht="12.6" x14ac:dyDescent="0.25">
      <c r="A25063"/>
    </row>
    <row r="25064" spans="1:1" ht="12.6" x14ac:dyDescent="0.25">
      <c r="A25064"/>
    </row>
    <row r="25065" spans="1:1" ht="12.6" x14ac:dyDescent="0.25">
      <c r="A25065"/>
    </row>
    <row r="25066" spans="1:1" ht="12.6" x14ac:dyDescent="0.25">
      <c r="A25066"/>
    </row>
    <row r="25067" spans="1:1" ht="12.6" x14ac:dyDescent="0.25">
      <c r="A25067"/>
    </row>
    <row r="25068" spans="1:1" ht="12.6" x14ac:dyDescent="0.25">
      <c r="A25068"/>
    </row>
    <row r="25069" spans="1:1" ht="12.6" x14ac:dyDescent="0.25">
      <c r="A25069"/>
    </row>
    <row r="25070" spans="1:1" ht="12.6" x14ac:dyDescent="0.25">
      <c r="A25070"/>
    </row>
    <row r="25071" spans="1:1" ht="12.6" x14ac:dyDescent="0.25">
      <c r="A25071"/>
    </row>
    <row r="25072" spans="1:1" ht="12.6" x14ac:dyDescent="0.25">
      <c r="A25072"/>
    </row>
    <row r="25073" spans="1:1" ht="12.6" x14ac:dyDescent="0.25">
      <c r="A25073"/>
    </row>
    <row r="25074" spans="1:1" ht="12.6" x14ac:dyDescent="0.25">
      <c r="A25074"/>
    </row>
    <row r="25075" spans="1:1" ht="12.6" x14ac:dyDescent="0.25">
      <c r="A25075"/>
    </row>
    <row r="25076" spans="1:1" ht="12.6" x14ac:dyDescent="0.25">
      <c r="A25076"/>
    </row>
    <row r="25077" spans="1:1" ht="12.6" x14ac:dyDescent="0.25">
      <c r="A25077"/>
    </row>
    <row r="25078" spans="1:1" ht="12.6" x14ac:dyDescent="0.25">
      <c r="A25078"/>
    </row>
    <row r="25079" spans="1:1" ht="12.6" x14ac:dyDescent="0.25">
      <c r="A25079"/>
    </row>
    <row r="25080" spans="1:1" ht="12.6" x14ac:dyDescent="0.25">
      <c r="A25080"/>
    </row>
    <row r="25081" spans="1:1" ht="12.6" x14ac:dyDescent="0.25">
      <c r="A25081"/>
    </row>
    <row r="25082" spans="1:1" ht="12.6" x14ac:dyDescent="0.25">
      <c r="A25082"/>
    </row>
    <row r="25083" spans="1:1" ht="12.6" x14ac:dyDescent="0.25">
      <c r="A25083"/>
    </row>
    <row r="25084" spans="1:1" ht="12.6" x14ac:dyDescent="0.25">
      <c r="A25084"/>
    </row>
    <row r="25085" spans="1:1" ht="12.6" x14ac:dyDescent="0.25">
      <c r="A25085"/>
    </row>
    <row r="25086" spans="1:1" ht="12.6" x14ac:dyDescent="0.25">
      <c r="A25086"/>
    </row>
    <row r="25087" spans="1:1" ht="12.6" x14ac:dyDescent="0.25">
      <c r="A25087"/>
    </row>
    <row r="25088" spans="1:1" ht="12.6" x14ac:dyDescent="0.25">
      <c r="A25088"/>
    </row>
    <row r="25089" spans="1:1" ht="12.6" x14ac:dyDescent="0.25">
      <c r="A25089"/>
    </row>
    <row r="25090" spans="1:1" ht="12.6" x14ac:dyDescent="0.25">
      <c r="A25090"/>
    </row>
    <row r="25091" spans="1:1" ht="12.6" x14ac:dyDescent="0.25">
      <c r="A25091"/>
    </row>
    <row r="25092" spans="1:1" ht="12.6" x14ac:dyDescent="0.25">
      <c r="A25092"/>
    </row>
    <row r="25093" spans="1:1" ht="12.6" x14ac:dyDescent="0.25">
      <c r="A25093"/>
    </row>
    <row r="25094" spans="1:1" ht="12.6" x14ac:dyDescent="0.25">
      <c r="A25094"/>
    </row>
    <row r="25095" spans="1:1" ht="12.6" x14ac:dyDescent="0.25">
      <c r="A25095"/>
    </row>
    <row r="25096" spans="1:1" ht="12.6" x14ac:dyDescent="0.25">
      <c r="A25096"/>
    </row>
    <row r="25097" spans="1:1" ht="12.6" x14ac:dyDescent="0.25">
      <c r="A25097"/>
    </row>
    <row r="25098" spans="1:1" ht="12.6" x14ac:dyDescent="0.25">
      <c r="A25098"/>
    </row>
    <row r="25099" spans="1:1" ht="12.6" x14ac:dyDescent="0.25">
      <c r="A25099"/>
    </row>
    <row r="25100" spans="1:1" ht="12.6" x14ac:dyDescent="0.25">
      <c r="A25100"/>
    </row>
    <row r="25101" spans="1:1" ht="12.6" x14ac:dyDescent="0.25">
      <c r="A25101"/>
    </row>
    <row r="25102" spans="1:1" ht="12.6" x14ac:dyDescent="0.25">
      <c r="A25102"/>
    </row>
    <row r="25103" spans="1:1" ht="12.6" x14ac:dyDescent="0.25">
      <c r="A25103"/>
    </row>
    <row r="25104" spans="1:1" ht="12.6" x14ac:dyDescent="0.25">
      <c r="A25104"/>
    </row>
    <row r="25105" spans="1:1" ht="12.6" x14ac:dyDescent="0.25">
      <c r="A25105"/>
    </row>
    <row r="25106" spans="1:1" ht="12.6" x14ac:dyDescent="0.25">
      <c r="A25106"/>
    </row>
    <row r="25107" spans="1:1" ht="12.6" x14ac:dyDescent="0.25">
      <c r="A25107"/>
    </row>
    <row r="25108" spans="1:1" ht="12.6" x14ac:dyDescent="0.25">
      <c r="A25108"/>
    </row>
    <row r="25109" spans="1:1" ht="12.6" x14ac:dyDescent="0.25">
      <c r="A25109"/>
    </row>
    <row r="25110" spans="1:1" ht="12.6" x14ac:dyDescent="0.25">
      <c r="A25110"/>
    </row>
    <row r="25111" spans="1:1" ht="12.6" x14ac:dyDescent="0.25">
      <c r="A25111"/>
    </row>
    <row r="25112" spans="1:1" ht="12.6" x14ac:dyDescent="0.25">
      <c r="A25112"/>
    </row>
    <row r="25113" spans="1:1" ht="12.6" x14ac:dyDescent="0.25">
      <c r="A25113"/>
    </row>
    <row r="25114" spans="1:1" ht="12.6" x14ac:dyDescent="0.25">
      <c r="A25114"/>
    </row>
    <row r="25115" spans="1:1" ht="12.6" x14ac:dyDescent="0.25">
      <c r="A25115"/>
    </row>
    <row r="25116" spans="1:1" ht="12.6" x14ac:dyDescent="0.25">
      <c r="A25116"/>
    </row>
    <row r="25117" spans="1:1" ht="12.6" x14ac:dyDescent="0.25">
      <c r="A25117"/>
    </row>
    <row r="25118" spans="1:1" ht="12.6" x14ac:dyDescent="0.25">
      <c r="A25118"/>
    </row>
    <row r="25119" spans="1:1" ht="12.6" x14ac:dyDescent="0.25">
      <c r="A25119"/>
    </row>
    <row r="25120" spans="1:1" ht="12.6" x14ac:dyDescent="0.25">
      <c r="A25120"/>
    </row>
    <row r="25121" spans="1:1" ht="12.6" x14ac:dyDescent="0.25">
      <c r="A25121"/>
    </row>
    <row r="25122" spans="1:1" ht="12.6" x14ac:dyDescent="0.25">
      <c r="A25122"/>
    </row>
    <row r="25123" spans="1:1" ht="12.6" x14ac:dyDescent="0.25">
      <c r="A25123"/>
    </row>
    <row r="25124" spans="1:1" ht="12.6" x14ac:dyDescent="0.25">
      <c r="A25124"/>
    </row>
    <row r="25125" spans="1:1" ht="12.6" x14ac:dyDescent="0.25">
      <c r="A25125"/>
    </row>
    <row r="25126" spans="1:1" ht="12.6" x14ac:dyDescent="0.25">
      <c r="A25126"/>
    </row>
    <row r="25127" spans="1:1" ht="12.6" x14ac:dyDescent="0.25">
      <c r="A25127"/>
    </row>
    <row r="25128" spans="1:1" ht="12.6" x14ac:dyDescent="0.25">
      <c r="A25128"/>
    </row>
    <row r="25129" spans="1:1" ht="12.6" x14ac:dyDescent="0.25">
      <c r="A25129"/>
    </row>
    <row r="25130" spans="1:1" ht="12.6" x14ac:dyDescent="0.25">
      <c r="A25130"/>
    </row>
    <row r="25131" spans="1:1" ht="12.6" x14ac:dyDescent="0.25">
      <c r="A25131"/>
    </row>
    <row r="25132" spans="1:1" ht="12.6" x14ac:dyDescent="0.25">
      <c r="A25132"/>
    </row>
    <row r="25133" spans="1:1" ht="12.6" x14ac:dyDescent="0.25">
      <c r="A25133"/>
    </row>
    <row r="25134" spans="1:1" ht="12.6" x14ac:dyDescent="0.25">
      <c r="A25134"/>
    </row>
    <row r="25135" spans="1:1" ht="12.6" x14ac:dyDescent="0.25">
      <c r="A25135"/>
    </row>
    <row r="25136" spans="1:1" ht="12.6" x14ac:dyDescent="0.25">
      <c r="A25136"/>
    </row>
    <row r="25137" spans="1:1" ht="12.6" x14ac:dyDescent="0.25">
      <c r="A25137"/>
    </row>
    <row r="25138" spans="1:1" ht="12.6" x14ac:dyDescent="0.25">
      <c r="A25138"/>
    </row>
    <row r="25139" spans="1:1" ht="12.6" x14ac:dyDescent="0.25">
      <c r="A25139"/>
    </row>
    <row r="25140" spans="1:1" ht="12.6" x14ac:dyDescent="0.25">
      <c r="A25140"/>
    </row>
    <row r="25141" spans="1:1" ht="12.6" x14ac:dyDescent="0.25">
      <c r="A25141"/>
    </row>
    <row r="25142" spans="1:1" ht="12.6" x14ac:dyDescent="0.25">
      <c r="A25142"/>
    </row>
    <row r="25143" spans="1:1" ht="12.6" x14ac:dyDescent="0.25">
      <c r="A25143"/>
    </row>
    <row r="25144" spans="1:1" ht="12.6" x14ac:dyDescent="0.25">
      <c r="A25144"/>
    </row>
    <row r="25145" spans="1:1" ht="12.6" x14ac:dyDescent="0.25">
      <c r="A25145"/>
    </row>
    <row r="25146" spans="1:1" ht="12.6" x14ac:dyDescent="0.25">
      <c r="A25146"/>
    </row>
    <row r="25147" spans="1:1" ht="12.6" x14ac:dyDescent="0.25">
      <c r="A25147"/>
    </row>
    <row r="25148" spans="1:1" ht="12.6" x14ac:dyDescent="0.25">
      <c r="A25148"/>
    </row>
    <row r="25149" spans="1:1" ht="12.6" x14ac:dyDescent="0.25">
      <c r="A25149"/>
    </row>
    <row r="25150" spans="1:1" ht="12.6" x14ac:dyDescent="0.25">
      <c r="A25150"/>
    </row>
    <row r="25151" spans="1:1" ht="12.6" x14ac:dyDescent="0.25">
      <c r="A25151"/>
    </row>
    <row r="25152" spans="1:1" ht="12.6" x14ac:dyDescent="0.25">
      <c r="A25152"/>
    </row>
    <row r="25153" spans="1:1" ht="12.6" x14ac:dyDescent="0.25">
      <c r="A25153"/>
    </row>
    <row r="25154" spans="1:1" ht="12.6" x14ac:dyDescent="0.25">
      <c r="A25154"/>
    </row>
    <row r="25155" spans="1:1" ht="12.6" x14ac:dyDescent="0.25">
      <c r="A25155"/>
    </row>
    <row r="25156" spans="1:1" ht="12.6" x14ac:dyDescent="0.25">
      <c r="A25156"/>
    </row>
    <row r="25157" spans="1:1" ht="12.6" x14ac:dyDescent="0.25">
      <c r="A25157"/>
    </row>
    <row r="25158" spans="1:1" ht="12.6" x14ac:dyDescent="0.25">
      <c r="A25158"/>
    </row>
    <row r="25159" spans="1:1" ht="12.6" x14ac:dyDescent="0.25">
      <c r="A25159"/>
    </row>
    <row r="25160" spans="1:1" ht="12.6" x14ac:dyDescent="0.25">
      <c r="A25160"/>
    </row>
    <row r="25161" spans="1:1" ht="12.6" x14ac:dyDescent="0.25">
      <c r="A25161"/>
    </row>
    <row r="25162" spans="1:1" ht="12.6" x14ac:dyDescent="0.25">
      <c r="A25162"/>
    </row>
    <row r="25163" spans="1:1" ht="12.6" x14ac:dyDescent="0.25">
      <c r="A25163"/>
    </row>
    <row r="25164" spans="1:1" ht="12.6" x14ac:dyDescent="0.25">
      <c r="A25164"/>
    </row>
    <row r="25165" spans="1:1" ht="12.6" x14ac:dyDescent="0.25">
      <c r="A25165"/>
    </row>
    <row r="25166" spans="1:1" ht="12.6" x14ac:dyDescent="0.25">
      <c r="A25166"/>
    </row>
    <row r="25167" spans="1:1" ht="12.6" x14ac:dyDescent="0.25">
      <c r="A25167"/>
    </row>
    <row r="25168" spans="1:1" ht="12.6" x14ac:dyDescent="0.25">
      <c r="A25168"/>
    </row>
    <row r="25169" spans="1:1" ht="12.6" x14ac:dyDescent="0.25">
      <c r="A25169"/>
    </row>
    <row r="25170" spans="1:1" ht="12.6" x14ac:dyDescent="0.25">
      <c r="A25170"/>
    </row>
    <row r="25171" spans="1:1" ht="12.6" x14ac:dyDescent="0.25">
      <c r="A25171"/>
    </row>
    <row r="25172" spans="1:1" ht="12.6" x14ac:dyDescent="0.25">
      <c r="A25172"/>
    </row>
    <row r="25173" spans="1:1" ht="12.6" x14ac:dyDescent="0.25">
      <c r="A25173"/>
    </row>
    <row r="25174" spans="1:1" ht="12.6" x14ac:dyDescent="0.25">
      <c r="A25174"/>
    </row>
    <row r="25175" spans="1:1" ht="12.6" x14ac:dyDescent="0.25">
      <c r="A25175"/>
    </row>
    <row r="25176" spans="1:1" ht="12.6" x14ac:dyDescent="0.25">
      <c r="A25176"/>
    </row>
    <row r="25177" spans="1:1" ht="12.6" x14ac:dyDescent="0.25">
      <c r="A25177"/>
    </row>
    <row r="25178" spans="1:1" ht="12.6" x14ac:dyDescent="0.25">
      <c r="A25178"/>
    </row>
    <row r="25179" spans="1:1" ht="12.6" x14ac:dyDescent="0.25">
      <c r="A25179"/>
    </row>
    <row r="25180" spans="1:1" ht="12.6" x14ac:dyDescent="0.25">
      <c r="A25180"/>
    </row>
    <row r="25181" spans="1:1" ht="12.6" x14ac:dyDescent="0.25">
      <c r="A25181"/>
    </row>
    <row r="25182" spans="1:1" ht="12.6" x14ac:dyDescent="0.25">
      <c r="A25182"/>
    </row>
    <row r="25183" spans="1:1" ht="12.6" x14ac:dyDescent="0.25">
      <c r="A25183"/>
    </row>
    <row r="25184" spans="1:1" ht="12.6" x14ac:dyDescent="0.25">
      <c r="A25184"/>
    </row>
    <row r="25185" spans="1:1" ht="12.6" x14ac:dyDescent="0.25">
      <c r="A25185"/>
    </row>
    <row r="25186" spans="1:1" ht="12.6" x14ac:dyDescent="0.25">
      <c r="A25186"/>
    </row>
    <row r="25187" spans="1:1" ht="12.6" x14ac:dyDescent="0.25">
      <c r="A25187"/>
    </row>
    <row r="25188" spans="1:1" ht="12.6" x14ac:dyDescent="0.25">
      <c r="A25188"/>
    </row>
    <row r="25189" spans="1:1" ht="12.6" x14ac:dyDescent="0.25">
      <c r="A25189"/>
    </row>
    <row r="25190" spans="1:1" ht="12.6" x14ac:dyDescent="0.25">
      <c r="A25190"/>
    </row>
    <row r="25191" spans="1:1" ht="12.6" x14ac:dyDescent="0.25">
      <c r="A25191"/>
    </row>
    <row r="25192" spans="1:1" ht="12.6" x14ac:dyDescent="0.25">
      <c r="A25192"/>
    </row>
    <row r="25193" spans="1:1" ht="12.6" x14ac:dyDescent="0.25">
      <c r="A25193"/>
    </row>
    <row r="25194" spans="1:1" ht="12.6" x14ac:dyDescent="0.25">
      <c r="A25194"/>
    </row>
    <row r="25195" spans="1:1" ht="12.6" x14ac:dyDescent="0.25">
      <c r="A25195"/>
    </row>
    <row r="25196" spans="1:1" ht="12.6" x14ac:dyDescent="0.25">
      <c r="A25196"/>
    </row>
    <row r="25197" spans="1:1" ht="12.6" x14ac:dyDescent="0.25">
      <c r="A25197"/>
    </row>
    <row r="25198" spans="1:1" ht="12.6" x14ac:dyDescent="0.25">
      <c r="A25198"/>
    </row>
    <row r="25199" spans="1:1" ht="12.6" x14ac:dyDescent="0.25">
      <c r="A25199"/>
    </row>
    <row r="25200" spans="1:1" ht="12.6" x14ac:dyDescent="0.25">
      <c r="A25200"/>
    </row>
    <row r="25201" spans="1:1" ht="12.6" x14ac:dyDescent="0.25">
      <c r="A25201"/>
    </row>
    <row r="25202" spans="1:1" ht="12.6" x14ac:dyDescent="0.25">
      <c r="A25202"/>
    </row>
    <row r="25203" spans="1:1" ht="12.6" x14ac:dyDescent="0.25">
      <c r="A25203"/>
    </row>
    <row r="25204" spans="1:1" ht="12.6" x14ac:dyDescent="0.25">
      <c r="A25204"/>
    </row>
    <row r="25205" spans="1:1" ht="12.6" x14ac:dyDescent="0.25">
      <c r="A25205"/>
    </row>
    <row r="25206" spans="1:1" ht="12.6" x14ac:dyDescent="0.25">
      <c r="A25206"/>
    </row>
    <row r="25207" spans="1:1" ht="12.6" x14ac:dyDescent="0.25">
      <c r="A25207"/>
    </row>
    <row r="25208" spans="1:1" ht="12.6" x14ac:dyDescent="0.25">
      <c r="A25208"/>
    </row>
    <row r="25209" spans="1:1" ht="12.6" x14ac:dyDescent="0.25">
      <c r="A25209"/>
    </row>
    <row r="25210" spans="1:1" ht="12.6" x14ac:dyDescent="0.25">
      <c r="A25210"/>
    </row>
    <row r="25211" spans="1:1" ht="12.6" x14ac:dyDescent="0.25">
      <c r="A25211"/>
    </row>
    <row r="25212" spans="1:1" ht="12.6" x14ac:dyDescent="0.25">
      <c r="A25212"/>
    </row>
    <row r="25213" spans="1:1" ht="12.6" x14ac:dyDescent="0.25">
      <c r="A25213"/>
    </row>
    <row r="25214" spans="1:1" ht="12.6" x14ac:dyDescent="0.25">
      <c r="A25214"/>
    </row>
    <row r="25215" spans="1:1" ht="12.6" x14ac:dyDescent="0.25">
      <c r="A25215"/>
    </row>
    <row r="25216" spans="1:1" ht="12.6" x14ac:dyDescent="0.25">
      <c r="A25216"/>
    </row>
    <row r="25217" spans="1:1" ht="12.6" x14ac:dyDescent="0.25">
      <c r="A25217"/>
    </row>
    <row r="25218" spans="1:1" ht="12.6" x14ac:dyDescent="0.25">
      <c r="A25218"/>
    </row>
    <row r="25219" spans="1:1" ht="12.6" x14ac:dyDescent="0.25">
      <c r="A25219"/>
    </row>
    <row r="25220" spans="1:1" ht="12.6" x14ac:dyDescent="0.25">
      <c r="A25220"/>
    </row>
    <row r="25221" spans="1:1" ht="12.6" x14ac:dyDescent="0.25">
      <c r="A25221"/>
    </row>
    <row r="25222" spans="1:1" ht="12.6" x14ac:dyDescent="0.25">
      <c r="A25222"/>
    </row>
    <row r="25223" spans="1:1" ht="12.6" x14ac:dyDescent="0.25">
      <c r="A25223"/>
    </row>
    <row r="25224" spans="1:1" ht="12.6" x14ac:dyDescent="0.25">
      <c r="A25224"/>
    </row>
    <row r="25225" spans="1:1" ht="12.6" x14ac:dyDescent="0.25">
      <c r="A25225"/>
    </row>
    <row r="25226" spans="1:1" ht="12.6" x14ac:dyDescent="0.25">
      <c r="A25226"/>
    </row>
    <row r="25227" spans="1:1" ht="12.6" x14ac:dyDescent="0.25">
      <c r="A25227"/>
    </row>
    <row r="25228" spans="1:1" ht="12.6" x14ac:dyDescent="0.25">
      <c r="A25228"/>
    </row>
    <row r="25229" spans="1:1" ht="12.6" x14ac:dyDescent="0.25">
      <c r="A25229"/>
    </row>
    <row r="25230" spans="1:1" ht="12.6" x14ac:dyDescent="0.25">
      <c r="A25230"/>
    </row>
    <row r="25231" spans="1:1" ht="12.6" x14ac:dyDescent="0.25">
      <c r="A25231"/>
    </row>
    <row r="25232" spans="1:1" ht="12.6" x14ac:dyDescent="0.25">
      <c r="A25232"/>
    </row>
    <row r="25233" spans="1:1" ht="12.6" x14ac:dyDescent="0.25">
      <c r="A25233"/>
    </row>
    <row r="25234" spans="1:1" ht="12.6" x14ac:dyDescent="0.25">
      <c r="A25234"/>
    </row>
    <row r="25235" spans="1:1" ht="12.6" x14ac:dyDescent="0.25">
      <c r="A25235"/>
    </row>
    <row r="25236" spans="1:1" ht="12.6" x14ac:dyDescent="0.25">
      <c r="A25236"/>
    </row>
    <row r="25237" spans="1:1" ht="12.6" x14ac:dyDescent="0.25">
      <c r="A25237"/>
    </row>
    <row r="25238" spans="1:1" ht="12.6" x14ac:dyDescent="0.25">
      <c r="A25238"/>
    </row>
    <row r="25239" spans="1:1" ht="12.6" x14ac:dyDescent="0.25">
      <c r="A25239"/>
    </row>
    <row r="25240" spans="1:1" ht="12.6" x14ac:dyDescent="0.25">
      <c r="A25240"/>
    </row>
    <row r="25241" spans="1:1" ht="12.6" x14ac:dyDescent="0.25">
      <c r="A25241"/>
    </row>
    <row r="25242" spans="1:1" ht="12.6" x14ac:dyDescent="0.25">
      <c r="A25242"/>
    </row>
    <row r="25243" spans="1:1" ht="12.6" x14ac:dyDescent="0.25">
      <c r="A25243"/>
    </row>
    <row r="25244" spans="1:1" ht="12.6" x14ac:dyDescent="0.25">
      <c r="A25244"/>
    </row>
    <row r="25245" spans="1:1" ht="12.6" x14ac:dyDescent="0.25">
      <c r="A25245"/>
    </row>
    <row r="25246" spans="1:1" ht="12.6" x14ac:dyDescent="0.25">
      <c r="A25246"/>
    </row>
    <row r="25247" spans="1:1" ht="12.6" x14ac:dyDescent="0.25">
      <c r="A25247"/>
    </row>
    <row r="25248" spans="1:1" ht="12.6" x14ac:dyDescent="0.25">
      <c r="A25248"/>
    </row>
    <row r="25249" spans="1:1" ht="12.6" x14ac:dyDescent="0.25">
      <c r="A25249"/>
    </row>
    <row r="25250" spans="1:1" ht="12.6" x14ac:dyDescent="0.25">
      <c r="A25250"/>
    </row>
    <row r="25251" spans="1:1" ht="12.6" x14ac:dyDescent="0.25">
      <c r="A25251"/>
    </row>
    <row r="25252" spans="1:1" ht="12.6" x14ac:dyDescent="0.25">
      <c r="A25252"/>
    </row>
    <row r="25253" spans="1:1" ht="12.6" x14ac:dyDescent="0.25">
      <c r="A25253"/>
    </row>
    <row r="25254" spans="1:1" ht="12.6" x14ac:dyDescent="0.25">
      <c r="A25254"/>
    </row>
    <row r="25255" spans="1:1" ht="12.6" x14ac:dyDescent="0.25">
      <c r="A25255"/>
    </row>
    <row r="25256" spans="1:1" ht="12.6" x14ac:dyDescent="0.25">
      <c r="A25256"/>
    </row>
    <row r="25257" spans="1:1" ht="12.6" x14ac:dyDescent="0.25">
      <c r="A25257"/>
    </row>
    <row r="25258" spans="1:1" ht="12.6" x14ac:dyDescent="0.25">
      <c r="A25258"/>
    </row>
    <row r="25259" spans="1:1" ht="12.6" x14ac:dyDescent="0.25">
      <c r="A25259"/>
    </row>
    <row r="25260" spans="1:1" ht="12.6" x14ac:dyDescent="0.25">
      <c r="A25260"/>
    </row>
    <row r="25261" spans="1:1" ht="12.6" x14ac:dyDescent="0.25">
      <c r="A25261"/>
    </row>
    <row r="25262" spans="1:1" ht="12.6" x14ac:dyDescent="0.25">
      <c r="A25262"/>
    </row>
    <row r="25263" spans="1:1" ht="12.6" x14ac:dyDescent="0.25">
      <c r="A25263"/>
    </row>
    <row r="25264" spans="1:1" ht="12.6" x14ac:dyDescent="0.25">
      <c r="A25264"/>
    </row>
    <row r="25265" spans="1:1" ht="12.6" x14ac:dyDescent="0.25">
      <c r="A25265"/>
    </row>
    <row r="25266" spans="1:1" ht="12.6" x14ac:dyDescent="0.25">
      <c r="A25266"/>
    </row>
    <row r="25267" spans="1:1" ht="12.6" x14ac:dyDescent="0.25">
      <c r="A25267"/>
    </row>
    <row r="25268" spans="1:1" ht="12.6" x14ac:dyDescent="0.25">
      <c r="A25268"/>
    </row>
    <row r="25269" spans="1:1" ht="12.6" x14ac:dyDescent="0.25">
      <c r="A25269"/>
    </row>
    <row r="25270" spans="1:1" ht="12.6" x14ac:dyDescent="0.25">
      <c r="A25270"/>
    </row>
    <row r="25271" spans="1:1" ht="12.6" x14ac:dyDescent="0.25">
      <c r="A25271"/>
    </row>
    <row r="25272" spans="1:1" ht="12.6" x14ac:dyDescent="0.25">
      <c r="A25272"/>
    </row>
    <row r="25273" spans="1:1" ht="12.6" x14ac:dyDescent="0.25">
      <c r="A25273"/>
    </row>
    <row r="25274" spans="1:1" ht="12.6" x14ac:dyDescent="0.25">
      <c r="A25274"/>
    </row>
    <row r="25275" spans="1:1" ht="12.6" x14ac:dyDescent="0.25">
      <c r="A25275"/>
    </row>
    <row r="25276" spans="1:1" ht="12.6" x14ac:dyDescent="0.25">
      <c r="A25276"/>
    </row>
    <row r="25277" spans="1:1" ht="12.6" x14ac:dyDescent="0.25">
      <c r="A25277"/>
    </row>
    <row r="25278" spans="1:1" ht="12.6" x14ac:dyDescent="0.25">
      <c r="A25278"/>
    </row>
    <row r="25279" spans="1:1" ht="12.6" x14ac:dyDescent="0.25">
      <c r="A25279"/>
    </row>
    <row r="25280" spans="1:1" ht="12.6" x14ac:dyDescent="0.25">
      <c r="A25280"/>
    </row>
    <row r="25281" spans="1:1" ht="12.6" x14ac:dyDescent="0.25">
      <c r="A25281"/>
    </row>
    <row r="25282" spans="1:1" ht="12.6" x14ac:dyDescent="0.25">
      <c r="A25282"/>
    </row>
    <row r="25283" spans="1:1" ht="12.6" x14ac:dyDescent="0.25">
      <c r="A25283"/>
    </row>
    <row r="25284" spans="1:1" ht="12.6" x14ac:dyDescent="0.25">
      <c r="A25284"/>
    </row>
    <row r="25285" spans="1:1" ht="12.6" x14ac:dyDescent="0.25">
      <c r="A25285"/>
    </row>
    <row r="25286" spans="1:1" ht="12.6" x14ac:dyDescent="0.25">
      <c r="A25286"/>
    </row>
    <row r="25287" spans="1:1" ht="12.6" x14ac:dyDescent="0.25">
      <c r="A25287"/>
    </row>
    <row r="25288" spans="1:1" ht="12.6" x14ac:dyDescent="0.25">
      <c r="A25288"/>
    </row>
    <row r="25289" spans="1:1" ht="12.6" x14ac:dyDescent="0.25">
      <c r="A25289"/>
    </row>
    <row r="25290" spans="1:1" ht="12.6" x14ac:dyDescent="0.25">
      <c r="A25290"/>
    </row>
    <row r="25291" spans="1:1" ht="12.6" x14ac:dyDescent="0.25">
      <c r="A25291"/>
    </row>
    <row r="25292" spans="1:1" ht="12.6" x14ac:dyDescent="0.25">
      <c r="A25292"/>
    </row>
    <row r="25293" spans="1:1" ht="12.6" x14ac:dyDescent="0.25">
      <c r="A25293"/>
    </row>
    <row r="25294" spans="1:1" ht="12.6" x14ac:dyDescent="0.25">
      <c r="A25294"/>
    </row>
    <row r="25295" spans="1:1" ht="12.6" x14ac:dyDescent="0.25">
      <c r="A25295"/>
    </row>
    <row r="25296" spans="1:1" ht="12.6" x14ac:dyDescent="0.25">
      <c r="A25296"/>
    </row>
    <row r="25297" spans="1:1" ht="12.6" x14ac:dyDescent="0.25">
      <c r="A25297"/>
    </row>
    <row r="25298" spans="1:1" ht="12.6" x14ac:dyDescent="0.25">
      <c r="A25298"/>
    </row>
    <row r="25299" spans="1:1" ht="12.6" x14ac:dyDescent="0.25">
      <c r="A25299"/>
    </row>
    <row r="25300" spans="1:1" ht="12.6" x14ac:dyDescent="0.25">
      <c r="A25300"/>
    </row>
    <row r="25301" spans="1:1" ht="12.6" x14ac:dyDescent="0.25">
      <c r="A25301"/>
    </row>
    <row r="25302" spans="1:1" ht="12.6" x14ac:dyDescent="0.25">
      <c r="A25302"/>
    </row>
    <row r="25303" spans="1:1" ht="12.6" x14ac:dyDescent="0.25">
      <c r="A25303"/>
    </row>
    <row r="25304" spans="1:1" ht="12.6" x14ac:dyDescent="0.25">
      <c r="A25304"/>
    </row>
    <row r="25305" spans="1:1" ht="12.6" x14ac:dyDescent="0.25">
      <c r="A25305"/>
    </row>
    <row r="25306" spans="1:1" ht="12.6" x14ac:dyDescent="0.25">
      <c r="A25306"/>
    </row>
    <row r="25307" spans="1:1" ht="12.6" x14ac:dyDescent="0.25">
      <c r="A25307"/>
    </row>
    <row r="25308" spans="1:1" ht="12.6" x14ac:dyDescent="0.25">
      <c r="A25308"/>
    </row>
    <row r="25309" spans="1:1" ht="12.6" x14ac:dyDescent="0.25">
      <c r="A25309"/>
    </row>
    <row r="25310" spans="1:1" ht="12.6" x14ac:dyDescent="0.25">
      <c r="A25310"/>
    </row>
    <row r="25311" spans="1:1" ht="12.6" x14ac:dyDescent="0.25">
      <c r="A25311"/>
    </row>
    <row r="25312" spans="1:1" ht="12.6" x14ac:dyDescent="0.25">
      <c r="A25312"/>
    </row>
    <row r="25313" spans="1:1" ht="12.6" x14ac:dyDescent="0.25">
      <c r="A25313"/>
    </row>
    <row r="25314" spans="1:1" ht="12.6" x14ac:dyDescent="0.25">
      <c r="A25314"/>
    </row>
    <row r="25315" spans="1:1" ht="12.6" x14ac:dyDescent="0.25">
      <c r="A25315"/>
    </row>
    <row r="25316" spans="1:1" ht="12.6" x14ac:dyDescent="0.25">
      <c r="A25316"/>
    </row>
    <row r="25317" spans="1:1" ht="12.6" x14ac:dyDescent="0.25">
      <c r="A25317"/>
    </row>
    <row r="25318" spans="1:1" ht="12.6" x14ac:dyDescent="0.25">
      <c r="A25318"/>
    </row>
    <row r="25319" spans="1:1" ht="12.6" x14ac:dyDescent="0.25">
      <c r="A25319"/>
    </row>
    <row r="25320" spans="1:1" ht="12.6" x14ac:dyDescent="0.25">
      <c r="A25320"/>
    </row>
    <row r="25321" spans="1:1" ht="12.6" x14ac:dyDescent="0.25">
      <c r="A25321"/>
    </row>
    <row r="25322" spans="1:1" ht="12.6" x14ac:dyDescent="0.25">
      <c r="A25322"/>
    </row>
    <row r="25323" spans="1:1" ht="12.6" x14ac:dyDescent="0.25">
      <c r="A25323"/>
    </row>
    <row r="25324" spans="1:1" ht="12.6" x14ac:dyDescent="0.25">
      <c r="A25324"/>
    </row>
    <row r="25325" spans="1:1" ht="12.6" x14ac:dyDescent="0.25">
      <c r="A25325"/>
    </row>
    <row r="25326" spans="1:1" ht="12.6" x14ac:dyDescent="0.25">
      <c r="A25326"/>
    </row>
    <row r="25327" spans="1:1" ht="12.6" x14ac:dyDescent="0.25">
      <c r="A25327"/>
    </row>
    <row r="25328" spans="1:1" ht="12.6" x14ac:dyDescent="0.25">
      <c r="A25328"/>
    </row>
    <row r="25329" spans="1:1" ht="12.6" x14ac:dyDescent="0.25">
      <c r="A25329"/>
    </row>
    <row r="25330" spans="1:1" ht="12.6" x14ac:dyDescent="0.25">
      <c r="A25330"/>
    </row>
    <row r="25331" spans="1:1" ht="12.6" x14ac:dyDescent="0.25">
      <c r="A25331"/>
    </row>
    <row r="25332" spans="1:1" ht="12.6" x14ac:dyDescent="0.25">
      <c r="A25332"/>
    </row>
    <row r="25333" spans="1:1" ht="12.6" x14ac:dyDescent="0.25">
      <c r="A25333"/>
    </row>
    <row r="25334" spans="1:1" ht="12.6" x14ac:dyDescent="0.25">
      <c r="A25334"/>
    </row>
    <row r="25335" spans="1:1" ht="12.6" x14ac:dyDescent="0.25">
      <c r="A25335"/>
    </row>
    <row r="25336" spans="1:1" ht="12.6" x14ac:dyDescent="0.25">
      <c r="A25336"/>
    </row>
    <row r="25337" spans="1:1" ht="12.6" x14ac:dyDescent="0.25">
      <c r="A25337"/>
    </row>
    <row r="25338" spans="1:1" ht="12.6" x14ac:dyDescent="0.25">
      <c r="A25338"/>
    </row>
    <row r="25339" spans="1:1" ht="12.6" x14ac:dyDescent="0.25">
      <c r="A25339"/>
    </row>
    <row r="25340" spans="1:1" ht="12.6" x14ac:dyDescent="0.25">
      <c r="A25340"/>
    </row>
    <row r="25341" spans="1:1" ht="12.6" x14ac:dyDescent="0.25">
      <c r="A25341"/>
    </row>
    <row r="25342" spans="1:1" ht="12.6" x14ac:dyDescent="0.25">
      <c r="A25342"/>
    </row>
    <row r="25343" spans="1:1" ht="12.6" x14ac:dyDescent="0.25">
      <c r="A25343"/>
    </row>
    <row r="25344" spans="1:1" ht="12.6" x14ac:dyDescent="0.25">
      <c r="A25344"/>
    </row>
    <row r="25345" spans="1:1" ht="12.6" x14ac:dyDescent="0.25">
      <c r="A25345"/>
    </row>
    <row r="25346" spans="1:1" ht="12.6" x14ac:dyDescent="0.25">
      <c r="A25346"/>
    </row>
    <row r="25347" spans="1:1" ht="12.6" x14ac:dyDescent="0.25">
      <c r="A25347"/>
    </row>
    <row r="25348" spans="1:1" ht="12.6" x14ac:dyDescent="0.25">
      <c r="A25348"/>
    </row>
    <row r="25349" spans="1:1" ht="12.6" x14ac:dyDescent="0.25">
      <c r="A25349"/>
    </row>
    <row r="25350" spans="1:1" ht="12.6" x14ac:dyDescent="0.25">
      <c r="A25350"/>
    </row>
    <row r="25351" spans="1:1" ht="12.6" x14ac:dyDescent="0.25">
      <c r="A25351"/>
    </row>
    <row r="25352" spans="1:1" ht="12.6" x14ac:dyDescent="0.25">
      <c r="A25352"/>
    </row>
    <row r="25353" spans="1:1" ht="12.6" x14ac:dyDescent="0.25">
      <c r="A25353"/>
    </row>
    <row r="25354" spans="1:1" ht="12.6" x14ac:dyDescent="0.25">
      <c r="A25354"/>
    </row>
    <row r="25355" spans="1:1" ht="12.6" x14ac:dyDescent="0.25">
      <c r="A25355"/>
    </row>
    <row r="25356" spans="1:1" ht="12.6" x14ac:dyDescent="0.25">
      <c r="A25356"/>
    </row>
    <row r="25357" spans="1:1" ht="12.6" x14ac:dyDescent="0.25">
      <c r="A25357"/>
    </row>
    <row r="25358" spans="1:1" ht="12.6" x14ac:dyDescent="0.25">
      <c r="A25358"/>
    </row>
    <row r="25359" spans="1:1" ht="12.6" x14ac:dyDescent="0.25">
      <c r="A25359"/>
    </row>
    <row r="25360" spans="1:1" ht="12.6" x14ac:dyDescent="0.25">
      <c r="A25360"/>
    </row>
    <row r="25361" spans="1:1" ht="12.6" x14ac:dyDescent="0.25">
      <c r="A25361"/>
    </row>
    <row r="25362" spans="1:1" ht="12.6" x14ac:dyDescent="0.25">
      <c r="A25362"/>
    </row>
    <row r="25363" spans="1:1" ht="12.6" x14ac:dyDescent="0.25">
      <c r="A25363"/>
    </row>
    <row r="25364" spans="1:1" ht="12.6" x14ac:dyDescent="0.25">
      <c r="A25364"/>
    </row>
    <row r="25365" spans="1:1" ht="12.6" x14ac:dyDescent="0.25">
      <c r="A25365"/>
    </row>
    <row r="25366" spans="1:1" ht="12.6" x14ac:dyDescent="0.25">
      <c r="A25366"/>
    </row>
    <row r="25367" spans="1:1" ht="12.6" x14ac:dyDescent="0.25">
      <c r="A25367"/>
    </row>
    <row r="25368" spans="1:1" ht="12.6" x14ac:dyDescent="0.25">
      <c r="A25368"/>
    </row>
    <row r="25369" spans="1:1" ht="12.6" x14ac:dyDescent="0.25">
      <c r="A25369"/>
    </row>
    <row r="25370" spans="1:1" ht="12.6" x14ac:dyDescent="0.25">
      <c r="A25370"/>
    </row>
    <row r="25371" spans="1:1" ht="12.6" x14ac:dyDescent="0.25">
      <c r="A25371"/>
    </row>
    <row r="25372" spans="1:1" ht="12.6" x14ac:dyDescent="0.25">
      <c r="A25372"/>
    </row>
    <row r="25373" spans="1:1" ht="12.6" x14ac:dyDescent="0.25">
      <c r="A25373"/>
    </row>
    <row r="25374" spans="1:1" ht="12.6" x14ac:dyDescent="0.25">
      <c r="A25374"/>
    </row>
    <row r="25375" spans="1:1" ht="12.6" x14ac:dyDescent="0.25">
      <c r="A25375"/>
    </row>
    <row r="25376" spans="1:1" ht="12.6" x14ac:dyDescent="0.25">
      <c r="A25376"/>
    </row>
    <row r="25377" spans="1:1" ht="12.6" x14ac:dyDescent="0.25">
      <c r="A25377"/>
    </row>
    <row r="25378" spans="1:1" ht="12.6" x14ac:dyDescent="0.25">
      <c r="A25378"/>
    </row>
    <row r="25379" spans="1:1" ht="12.6" x14ac:dyDescent="0.25">
      <c r="A25379"/>
    </row>
    <row r="25380" spans="1:1" ht="12.6" x14ac:dyDescent="0.25">
      <c r="A25380"/>
    </row>
    <row r="25381" spans="1:1" ht="12.6" x14ac:dyDescent="0.25">
      <c r="A25381"/>
    </row>
    <row r="25382" spans="1:1" ht="12.6" x14ac:dyDescent="0.25">
      <c r="A25382"/>
    </row>
    <row r="25383" spans="1:1" ht="12.6" x14ac:dyDescent="0.25">
      <c r="A25383"/>
    </row>
    <row r="25384" spans="1:1" ht="12.6" x14ac:dyDescent="0.25">
      <c r="A25384"/>
    </row>
    <row r="25385" spans="1:1" ht="12.6" x14ac:dyDescent="0.25">
      <c r="A25385"/>
    </row>
    <row r="25386" spans="1:1" ht="12.6" x14ac:dyDescent="0.25">
      <c r="A25386"/>
    </row>
    <row r="25387" spans="1:1" ht="12.6" x14ac:dyDescent="0.25">
      <c r="A25387"/>
    </row>
    <row r="25388" spans="1:1" ht="12.6" x14ac:dyDescent="0.25">
      <c r="A25388"/>
    </row>
    <row r="25389" spans="1:1" ht="12.6" x14ac:dyDescent="0.25">
      <c r="A25389"/>
    </row>
    <row r="25390" spans="1:1" ht="12.6" x14ac:dyDescent="0.25">
      <c r="A25390"/>
    </row>
    <row r="25391" spans="1:1" ht="12.6" x14ac:dyDescent="0.25">
      <c r="A25391"/>
    </row>
    <row r="25392" spans="1:1" ht="12.6" x14ac:dyDescent="0.25">
      <c r="A25392"/>
    </row>
    <row r="25393" spans="1:1" ht="12.6" x14ac:dyDescent="0.25">
      <c r="A25393"/>
    </row>
    <row r="25394" spans="1:1" ht="12.6" x14ac:dyDescent="0.25">
      <c r="A25394"/>
    </row>
    <row r="25395" spans="1:1" ht="12.6" x14ac:dyDescent="0.25">
      <c r="A25395"/>
    </row>
    <row r="25396" spans="1:1" ht="12.6" x14ac:dyDescent="0.25">
      <c r="A25396"/>
    </row>
    <row r="25397" spans="1:1" ht="12.6" x14ac:dyDescent="0.25">
      <c r="A25397"/>
    </row>
    <row r="25398" spans="1:1" ht="12.6" x14ac:dyDescent="0.25">
      <c r="A25398"/>
    </row>
    <row r="25399" spans="1:1" ht="12.6" x14ac:dyDescent="0.25">
      <c r="A25399"/>
    </row>
    <row r="25400" spans="1:1" ht="12.6" x14ac:dyDescent="0.25">
      <c r="A25400"/>
    </row>
    <row r="25401" spans="1:1" ht="12.6" x14ac:dyDescent="0.25">
      <c r="A25401"/>
    </row>
    <row r="25402" spans="1:1" ht="12.6" x14ac:dyDescent="0.25">
      <c r="A25402"/>
    </row>
    <row r="25403" spans="1:1" ht="12.6" x14ac:dyDescent="0.25">
      <c r="A25403"/>
    </row>
    <row r="25404" spans="1:1" ht="12.6" x14ac:dyDescent="0.25">
      <c r="A25404"/>
    </row>
    <row r="25405" spans="1:1" ht="12.6" x14ac:dyDescent="0.25">
      <c r="A25405"/>
    </row>
    <row r="25406" spans="1:1" ht="12.6" x14ac:dyDescent="0.25">
      <c r="A25406"/>
    </row>
    <row r="25407" spans="1:1" ht="12.6" x14ac:dyDescent="0.25">
      <c r="A25407"/>
    </row>
    <row r="25408" spans="1:1" ht="12.6" x14ac:dyDescent="0.25">
      <c r="A25408"/>
    </row>
    <row r="25409" spans="1:1" ht="12.6" x14ac:dyDescent="0.25">
      <c r="A25409"/>
    </row>
    <row r="25410" spans="1:1" ht="12.6" x14ac:dyDescent="0.25">
      <c r="A25410"/>
    </row>
    <row r="25411" spans="1:1" ht="12.6" x14ac:dyDescent="0.25">
      <c r="A25411"/>
    </row>
    <row r="25412" spans="1:1" ht="12.6" x14ac:dyDescent="0.25">
      <c r="A25412"/>
    </row>
    <row r="25413" spans="1:1" ht="12.6" x14ac:dyDescent="0.25">
      <c r="A25413"/>
    </row>
    <row r="25414" spans="1:1" ht="12.6" x14ac:dyDescent="0.25">
      <c r="A25414"/>
    </row>
    <row r="25415" spans="1:1" ht="12.6" x14ac:dyDescent="0.25">
      <c r="A25415"/>
    </row>
    <row r="25416" spans="1:1" ht="12.6" x14ac:dyDescent="0.25">
      <c r="A25416"/>
    </row>
    <row r="25417" spans="1:1" ht="12.6" x14ac:dyDescent="0.25">
      <c r="A25417"/>
    </row>
    <row r="25418" spans="1:1" ht="12.6" x14ac:dyDescent="0.25">
      <c r="A25418"/>
    </row>
    <row r="25419" spans="1:1" ht="12.6" x14ac:dyDescent="0.25">
      <c r="A25419"/>
    </row>
    <row r="25420" spans="1:1" ht="12.6" x14ac:dyDescent="0.25">
      <c r="A25420"/>
    </row>
    <row r="25421" spans="1:1" ht="12.6" x14ac:dyDescent="0.25">
      <c r="A25421"/>
    </row>
    <row r="25422" spans="1:1" ht="12.6" x14ac:dyDescent="0.25">
      <c r="A25422"/>
    </row>
    <row r="25423" spans="1:1" ht="12.6" x14ac:dyDescent="0.25">
      <c r="A25423"/>
    </row>
    <row r="25424" spans="1:1" ht="12.6" x14ac:dyDescent="0.25">
      <c r="A25424"/>
    </row>
    <row r="25425" spans="1:1" ht="12.6" x14ac:dyDescent="0.25">
      <c r="A25425"/>
    </row>
    <row r="25426" spans="1:1" ht="12.6" x14ac:dyDescent="0.25">
      <c r="A25426"/>
    </row>
    <row r="25427" spans="1:1" ht="12.6" x14ac:dyDescent="0.25">
      <c r="A25427"/>
    </row>
    <row r="25428" spans="1:1" ht="12.6" x14ac:dyDescent="0.25">
      <c r="A25428"/>
    </row>
    <row r="25429" spans="1:1" ht="12.6" x14ac:dyDescent="0.25">
      <c r="A25429"/>
    </row>
    <row r="25430" spans="1:1" ht="12.6" x14ac:dyDescent="0.25">
      <c r="A25430"/>
    </row>
    <row r="25431" spans="1:1" ht="12.6" x14ac:dyDescent="0.25">
      <c r="A25431"/>
    </row>
    <row r="25432" spans="1:1" ht="12.6" x14ac:dyDescent="0.25">
      <c r="A25432"/>
    </row>
    <row r="25433" spans="1:1" ht="12.6" x14ac:dyDescent="0.25">
      <c r="A25433"/>
    </row>
    <row r="25434" spans="1:1" ht="12.6" x14ac:dyDescent="0.25">
      <c r="A25434"/>
    </row>
    <row r="25435" spans="1:1" ht="12.6" x14ac:dyDescent="0.25">
      <c r="A25435"/>
    </row>
    <row r="25436" spans="1:1" ht="12.6" x14ac:dyDescent="0.25">
      <c r="A25436"/>
    </row>
    <row r="25437" spans="1:1" ht="12.6" x14ac:dyDescent="0.25">
      <c r="A25437"/>
    </row>
    <row r="25438" spans="1:1" ht="12.6" x14ac:dyDescent="0.25">
      <c r="A25438"/>
    </row>
    <row r="25439" spans="1:1" ht="12.6" x14ac:dyDescent="0.25">
      <c r="A25439"/>
    </row>
    <row r="25440" spans="1:1" ht="12.6" x14ac:dyDescent="0.25">
      <c r="A25440"/>
    </row>
    <row r="25441" spans="1:1" ht="12.6" x14ac:dyDescent="0.25">
      <c r="A25441"/>
    </row>
    <row r="25442" spans="1:1" ht="12.6" x14ac:dyDescent="0.25">
      <c r="A25442"/>
    </row>
    <row r="25443" spans="1:1" ht="12.6" x14ac:dyDescent="0.25">
      <c r="A25443"/>
    </row>
    <row r="25444" spans="1:1" ht="12.6" x14ac:dyDescent="0.25">
      <c r="A25444"/>
    </row>
    <row r="25445" spans="1:1" ht="12.6" x14ac:dyDescent="0.25">
      <c r="A25445"/>
    </row>
    <row r="25446" spans="1:1" ht="12.6" x14ac:dyDescent="0.25">
      <c r="A25446"/>
    </row>
    <row r="25447" spans="1:1" ht="12.6" x14ac:dyDescent="0.25">
      <c r="A25447"/>
    </row>
    <row r="25448" spans="1:1" ht="12.6" x14ac:dyDescent="0.25">
      <c r="A25448"/>
    </row>
    <row r="25449" spans="1:1" ht="12.6" x14ac:dyDescent="0.25">
      <c r="A25449"/>
    </row>
    <row r="25450" spans="1:1" ht="12.6" x14ac:dyDescent="0.25">
      <c r="A25450"/>
    </row>
    <row r="25451" spans="1:1" ht="12.6" x14ac:dyDescent="0.25">
      <c r="A25451"/>
    </row>
    <row r="25452" spans="1:1" ht="12.6" x14ac:dyDescent="0.25">
      <c r="A25452"/>
    </row>
    <row r="25453" spans="1:1" ht="12.6" x14ac:dyDescent="0.25">
      <c r="A25453"/>
    </row>
    <row r="25454" spans="1:1" ht="12.6" x14ac:dyDescent="0.25">
      <c r="A25454"/>
    </row>
    <row r="25455" spans="1:1" ht="12.6" x14ac:dyDescent="0.25">
      <c r="A25455"/>
    </row>
    <row r="25456" spans="1:1" ht="12.6" x14ac:dyDescent="0.25">
      <c r="A25456"/>
    </row>
    <row r="25457" spans="1:1" ht="12.6" x14ac:dyDescent="0.25">
      <c r="A25457"/>
    </row>
    <row r="25458" spans="1:1" ht="12.6" x14ac:dyDescent="0.25">
      <c r="A25458"/>
    </row>
    <row r="25459" spans="1:1" ht="12.6" x14ac:dyDescent="0.25">
      <c r="A25459"/>
    </row>
    <row r="25460" spans="1:1" ht="12.6" x14ac:dyDescent="0.25">
      <c r="A25460"/>
    </row>
    <row r="25461" spans="1:1" ht="12.6" x14ac:dyDescent="0.25">
      <c r="A25461"/>
    </row>
    <row r="25462" spans="1:1" ht="12.6" x14ac:dyDescent="0.25">
      <c r="A25462"/>
    </row>
    <row r="25463" spans="1:1" ht="12.6" x14ac:dyDescent="0.25">
      <c r="A25463"/>
    </row>
    <row r="25464" spans="1:1" ht="12.6" x14ac:dyDescent="0.25">
      <c r="A25464"/>
    </row>
    <row r="25465" spans="1:1" ht="12.6" x14ac:dyDescent="0.25">
      <c r="A25465"/>
    </row>
    <row r="25466" spans="1:1" ht="12.6" x14ac:dyDescent="0.25">
      <c r="A25466"/>
    </row>
    <row r="25467" spans="1:1" ht="12.6" x14ac:dyDescent="0.25">
      <c r="A25467"/>
    </row>
    <row r="25468" spans="1:1" ht="12.6" x14ac:dyDescent="0.25">
      <c r="A25468"/>
    </row>
    <row r="25469" spans="1:1" ht="12.6" x14ac:dyDescent="0.25">
      <c r="A25469"/>
    </row>
    <row r="25470" spans="1:1" ht="12.6" x14ac:dyDescent="0.25">
      <c r="A25470"/>
    </row>
    <row r="25471" spans="1:1" ht="12.6" x14ac:dyDescent="0.25">
      <c r="A25471"/>
    </row>
    <row r="25472" spans="1:1" ht="12.6" x14ac:dyDescent="0.25">
      <c r="A25472"/>
    </row>
    <row r="25473" spans="1:1" ht="12.6" x14ac:dyDescent="0.25">
      <c r="A25473"/>
    </row>
    <row r="25474" spans="1:1" ht="12.6" x14ac:dyDescent="0.25">
      <c r="A25474"/>
    </row>
    <row r="25475" spans="1:1" ht="12.6" x14ac:dyDescent="0.25">
      <c r="A25475"/>
    </row>
    <row r="25476" spans="1:1" ht="12.6" x14ac:dyDescent="0.25">
      <c r="A25476"/>
    </row>
    <row r="25477" spans="1:1" ht="12.6" x14ac:dyDescent="0.25">
      <c r="A25477"/>
    </row>
    <row r="25478" spans="1:1" ht="12.6" x14ac:dyDescent="0.25">
      <c r="A25478"/>
    </row>
    <row r="25479" spans="1:1" ht="12.6" x14ac:dyDescent="0.25">
      <c r="A25479"/>
    </row>
    <row r="25480" spans="1:1" ht="12.6" x14ac:dyDescent="0.25">
      <c r="A25480"/>
    </row>
    <row r="25481" spans="1:1" ht="12.6" x14ac:dyDescent="0.25">
      <c r="A25481"/>
    </row>
    <row r="25482" spans="1:1" ht="12.6" x14ac:dyDescent="0.25">
      <c r="A25482"/>
    </row>
    <row r="25483" spans="1:1" ht="12.6" x14ac:dyDescent="0.25">
      <c r="A25483"/>
    </row>
    <row r="25484" spans="1:1" ht="12.6" x14ac:dyDescent="0.25">
      <c r="A25484"/>
    </row>
    <row r="25485" spans="1:1" ht="12.6" x14ac:dyDescent="0.25">
      <c r="A25485"/>
    </row>
    <row r="25486" spans="1:1" ht="12.6" x14ac:dyDescent="0.25">
      <c r="A25486"/>
    </row>
    <row r="25487" spans="1:1" ht="12.6" x14ac:dyDescent="0.25">
      <c r="A25487"/>
    </row>
    <row r="25488" spans="1:1" ht="12.6" x14ac:dyDescent="0.25">
      <c r="A25488"/>
    </row>
    <row r="25489" spans="1:1" ht="12.6" x14ac:dyDescent="0.25">
      <c r="A25489"/>
    </row>
    <row r="25490" spans="1:1" ht="12.6" x14ac:dyDescent="0.25">
      <c r="A25490"/>
    </row>
    <row r="25491" spans="1:1" ht="12.6" x14ac:dyDescent="0.25">
      <c r="A25491"/>
    </row>
    <row r="25492" spans="1:1" ht="12.6" x14ac:dyDescent="0.25">
      <c r="A25492"/>
    </row>
    <row r="25493" spans="1:1" ht="12.6" x14ac:dyDescent="0.25">
      <c r="A25493"/>
    </row>
    <row r="25494" spans="1:1" ht="12.6" x14ac:dyDescent="0.25">
      <c r="A25494"/>
    </row>
    <row r="25495" spans="1:1" ht="12.6" x14ac:dyDescent="0.25">
      <c r="A25495"/>
    </row>
    <row r="25496" spans="1:1" ht="12.6" x14ac:dyDescent="0.25">
      <c r="A25496"/>
    </row>
    <row r="25497" spans="1:1" ht="12.6" x14ac:dyDescent="0.25">
      <c r="A25497"/>
    </row>
    <row r="25498" spans="1:1" ht="12.6" x14ac:dyDescent="0.25">
      <c r="A25498"/>
    </row>
    <row r="25499" spans="1:1" ht="12.6" x14ac:dyDescent="0.25">
      <c r="A25499"/>
    </row>
    <row r="25500" spans="1:1" ht="12.6" x14ac:dyDescent="0.25">
      <c r="A25500"/>
    </row>
    <row r="25501" spans="1:1" ht="12.6" x14ac:dyDescent="0.25">
      <c r="A25501"/>
    </row>
    <row r="25502" spans="1:1" ht="12.6" x14ac:dyDescent="0.25">
      <c r="A25502"/>
    </row>
    <row r="25503" spans="1:1" ht="12.6" x14ac:dyDescent="0.25">
      <c r="A25503"/>
    </row>
    <row r="25504" spans="1:1" ht="12.6" x14ac:dyDescent="0.25">
      <c r="A25504"/>
    </row>
    <row r="25505" spans="1:1" ht="12.6" x14ac:dyDescent="0.25">
      <c r="A25505"/>
    </row>
    <row r="25506" spans="1:1" ht="12.6" x14ac:dyDescent="0.25">
      <c r="A25506"/>
    </row>
    <row r="25507" spans="1:1" ht="12.6" x14ac:dyDescent="0.25">
      <c r="A25507"/>
    </row>
    <row r="25508" spans="1:1" ht="12.6" x14ac:dyDescent="0.25">
      <c r="A25508"/>
    </row>
    <row r="25509" spans="1:1" ht="12.6" x14ac:dyDescent="0.25">
      <c r="A25509"/>
    </row>
    <row r="25510" spans="1:1" ht="12.6" x14ac:dyDescent="0.25">
      <c r="A25510"/>
    </row>
    <row r="25511" spans="1:1" ht="12.6" x14ac:dyDescent="0.25">
      <c r="A25511"/>
    </row>
    <row r="25512" spans="1:1" ht="12.6" x14ac:dyDescent="0.25">
      <c r="A25512"/>
    </row>
    <row r="25513" spans="1:1" ht="12.6" x14ac:dyDescent="0.25">
      <c r="A25513"/>
    </row>
    <row r="25514" spans="1:1" ht="12.6" x14ac:dyDescent="0.25">
      <c r="A25514"/>
    </row>
    <row r="25515" spans="1:1" ht="12.6" x14ac:dyDescent="0.25">
      <c r="A25515"/>
    </row>
    <row r="25516" spans="1:1" ht="12.6" x14ac:dyDescent="0.25">
      <c r="A25516"/>
    </row>
    <row r="25517" spans="1:1" ht="12.6" x14ac:dyDescent="0.25">
      <c r="A25517"/>
    </row>
    <row r="25518" spans="1:1" ht="12.6" x14ac:dyDescent="0.25">
      <c r="A25518"/>
    </row>
    <row r="25519" spans="1:1" ht="12.6" x14ac:dyDescent="0.25">
      <c r="A25519"/>
    </row>
    <row r="25520" spans="1:1" ht="12.6" x14ac:dyDescent="0.25">
      <c r="A25520"/>
    </row>
    <row r="25521" spans="1:1" ht="12.6" x14ac:dyDescent="0.25">
      <c r="A25521"/>
    </row>
    <row r="25522" spans="1:1" ht="12.6" x14ac:dyDescent="0.25">
      <c r="A25522"/>
    </row>
    <row r="25523" spans="1:1" ht="12.6" x14ac:dyDescent="0.25">
      <c r="A25523"/>
    </row>
    <row r="25524" spans="1:1" ht="12.6" x14ac:dyDescent="0.25">
      <c r="A25524"/>
    </row>
    <row r="25525" spans="1:1" ht="12.6" x14ac:dyDescent="0.25">
      <c r="A25525"/>
    </row>
    <row r="25526" spans="1:1" ht="12.6" x14ac:dyDescent="0.25">
      <c r="A25526"/>
    </row>
    <row r="25527" spans="1:1" ht="12.6" x14ac:dyDescent="0.25">
      <c r="A25527"/>
    </row>
    <row r="25528" spans="1:1" ht="12.6" x14ac:dyDescent="0.25">
      <c r="A25528"/>
    </row>
    <row r="25529" spans="1:1" ht="12.6" x14ac:dyDescent="0.25">
      <c r="A25529"/>
    </row>
    <row r="25530" spans="1:1" ht="12.6" x14ac:dyDescent="0.25">
      <c r="A25530"/>
    </row>
    <row r="25531" spans="1:1" ht="12.6" x14ac:dyDescent="0.25">
      <c r="A25531"/>
    </row>
    <row r="25532" spans="1:1" ht="12.6" x14ac:dyDescent="0.25">
      <c r="A25532"/>
    </row>
    <row r="25533" spans="1:1" ht="12.6" x14ac:dyDescent="0.25">
      <c r="A25533"/>
    </row>
    <row r="25534" spans="1:1" ht="12.6" x14ac:dyDescent="0.25">
      <c r="A25534"/>
    </row>
    <row r="25535" spans="1:1" ht="12.6" x14ac:dyDescent="0.25">
      <c r="A25535"/>
    </row>
    <row r="25536" spans="1:1" ht="12.6" x14ac:dyDescent="0.25">
      <c r="A25536"/>
    </row>
    <row r="25537" spans="1:1" ht="12.6" x14ac:dyDescent="0.25">
      <c r="A25537"/>
    </row>
    <row r="25538" spans="1:1" ht="12.6" x14ac:dyDescent="0.25">
      <c r="A25538"/>
    </row>
    <row r="25539" spans="1:1" ht="12.6" x14ac:dyDescent="0.25">
      <c r="A25539"/>
    </row>
    <row r="25540" spans="1:1" ht="12.6" x14ac:dyDescent="0.25">
      <c r="A25540"/>
    </row>
    <row r="25541" spans="1:1" ht="12.6" x14ac:dyDescent="0.25">
      <c r="A25541"/>
    </row>
    <row r="25542" spans="1:1" ht="12.6" x14ac:dyDescent="0.25">
      <c r="A25542"/>
    </row>
    <row r="25543" spans="1:1" ht="12.6" x14ac:dyDescent="0.25">
      <c r="A25543"/>
    </row>
    <row r="25544" spans="1:1" ht="12.6" x14ac:dyDescent="0.25">
      <c r="A25544"/>
    </row>
    <row r="25545" spans="1:1" ht="12.6" x14ac:dyDescent="0.25">
      <c r="A25545"/>
    </row>
    <row r="25546" spans="1:1" ht="12.6" x14ac:dyDescent="0.25">
      <c r="A25546"/>
    </row>
    <row r="25547" spans="1:1" ht="12.6" x14ac:dyDescent="0.25">
      <c r="A25547"/>
    </row>
    <row r="25548" spans="1:1" ht="12.6" x14ac:dyDescent="0.25">
      <c r="A25548"/>
    </row>
    <row r="25549" spans="1:1" ht="12.6" x14ac:dyDescent="0.25">
      <c r="A25549"/>
    </row>
    <row r="25550" spans="1:1" ht="12.6" x14ac:dyDescent="0.25">
      <c r="A25550"/>
    </row>
    <row r="25551" spans="1:1" ht="12.6" x14ac:dyDescent="0.25">
      <c r="A25551"/>
    </row>
    <row r="25552" spans="1:1" ht="12.6" x14ac:dyDescent="0.25">
      <c r="A25552"/>
    </row>
    <row r="25553" spans="1:1" ht="12.6" x14ac:dyDescent="0.25">
      <c r="A25553"/>
    </row>
    <row r="25554" spans="1:1" ht="12.6" x14ac:dyDescent="0.25">
      <c r="A25554"/>
    </row>
    <row r="25555" spans="1:1" ht="12.6" x14ac:dyDescent="0.25">
      <c r="A25555"/>
    </row>
    <row r="25556" spans="1:1" ht="12.6" x14ac:dyDescent="0.25">
      <c r="A25556"/>
    </row>
    <row r="25557" spans="1:1" ht="12.6" x14ac:dyDescent="0.25">
      <c r="A25557"/>
    </row>
    <row r="25558" spans="1:1" ht="12.6" x14ac:dyDescent="0.25">
      <c r="A25558"/>
    </row>
    <row r="25559" spans="1:1" ht="12.6" x14ac:dyDescent="0.25">
      <c r="A25559"/>
    </row>
    <row r="25560" spans="1:1" ht="12.6" x14ac:dyDescent="0.25">
      <c r="A25560"/>
    </row>
    <row r="25561" spans="1:1" ht="12.6" x14ac:dyDescent="0.25">
      <c r="A25561"/>
    </row>
    <row r="25562" spans="1:1" ht="12.6" x14ac:dyDescent="0.25">
      <c r="A25562"/>
    </row>
    <row r="25563" spans="1:1" ht="12.6" x14ac:dyDescent="0.25">
      <c r="A25563"/>
    </row>
    <row r="25564" spans="1:1" ht="12.6" x14ac:dyDescent="0.25">
      <c r="A25564"/>
    </row>
    <row r="25565" spans="1:1" ht="12.6" x14ac:dyDescent="0.25">
      <c r="A25565"/>
    </row>
    <row r="25566" spans="1:1" ht="12.6" x14ac:dyDescent="0.25">
      <c r="A25566"/>
    </row>
    <row r="25567" spans="1:1" ht="12.6" x14ac:dyDescent="0.25">
      <c r="A25567"/>
    </row>
    <row r="25568" spans="1:1" ht="12.6" x14ac:dyDescent="0.25">
      <c r="A25568"/>
    </row>
    <row r="25569" spans="1:1" ht="12.6" x14ac:dyDescent="0.25">
      <c r="A25569"/>
    </row>
    <row r="25570" spans="1:1" ht="12.6" x14ac:dyDescent="0.25">
      <c r="A25570"/>
    </row>
    <row r="25571" spans="1:1" ht="12.6" x14ac:dyDescent="0.25">
      <c r="A25571"/>
    </row>
    <row r="25572" spans="1:1" ht="12.6" x14ac:dyDescent="0.25">
      <c r="A25572"/>
    </row>
    <row r="25573" spans="1:1" ht="12.6" x14ac:dyDescent="0.25">
      <c r="A25573"/>
    </row>
    <row r="25574" spans="1:1" ht="12.6" x14ac:dyDescent="0.25">
      <c r="A25574"/>
    </row>
    <row r="25575" spans="1:1" ht="12.6" x14ac:dyDescent="0.25">
      <c r="A25575"/>
    </row>
    <row r="25576" spans="1:1" ht="12.6" x14ac:dyDescent="0.25">
      <c r="A25576"/>
    </row>
    <row r="25577" spans="1:1" ht="12.6" x14ac:dyDescent="0.25">
      <c r="A25577"/>
    </row>
    <row r="25578" spans="1:1" ht="12.6" x14ac:dyDescent="0.25">
      <c r="A25578"/>
    </row>
    <row r="25579" spans="1:1" ht="12.6" x14ac:dyDescent="0.25">
      <c r="A25579"/>
    </row>
    <row r="25580" spans="1:1" ht="12.6" x14ac:dyDescent="0.25">
      <c r="A25580"/>
    </row>
    <row r="25581" spans="1:1" ht="12.6" x14ac:dyDescent="0.25">
      <c r="A25581"/>
    </row>
    <row r="25582" spans="1:1" ht="12.6" x14ac:dyDescent="0.25">
      <c r="A25582"/>
    </row>
    <row r="25583" spans="1:1" ht="12.6" x14ac:dyDescent="0.25">
      <c r="A25583"/>
    </row>
    <row r="25584" spans="1:1" ht="12.6" x14ac:dyDescent="0.25">
      <c r="A25584"/>
    </row>
    <row r="25585" spans="1:1" ht="12.6" x14ac:dyDescent="0.25">
      <c r="A25585"/>
    </row>
    <row r="25586" spans="1:1" ht="12.6" x14ac:dyDescent="0.25">
      <c r="A25586"/>
    </row>
    <row r="25587" spans="1:1" ht="12.6" x14ac:dyDescent="0.25">
      <c r="A25587"/>
    </row>
    <row r="25588" spans="1:1" ht="12.6" x14ac:dyDescent="0.25">
      <c r="A25588"/>
    </row>
    <row r="25589" spans="1:1" ht="12.6" x14ac:dyDescent="0.25">
      <c r="A25589"/>
    </row>
    <row r="25590" spans="1:1" ht="12.6" x14ac:dyDescent="0.25">
      <c r="A25590"/>
    </row>
    <row r="25591" spans="1:1" ht="12.6" x14ac:dyDescent="0.25">
      <c r="A25591"/>
    </row>
    <row r="25592" spans="1:1" ht="12.6" x14ac:dyDescent="0.25">
      <c r="A25592"/>
    </row>
    <row r="25593" spans="1:1" ht="12.6" x14ac:dyDescent="0.25">
      <c r="A25593"/>
    </row>
    <row r="25594" spans="1:1" ht="12.6" x14ac:dyDescent="0.25">
      <c r="A25594"/>
    </row>
    <row r="25595" spans="1:1" ht="12.6" x14ac:dyDescent="0.25">
      <c r="A25595"/>
    </row>
    <row r="25596" spans="1:1" ht="12.6" x14ac:dyDescent="0.25">
      <c r="A25596"/>
    </row>
    <row r="25597" spans="1:1" ht="12.6" x14ac:dyDescent="0.25">
      <c r="A25597"/>
    </row>
    <row r="25598" spans="1:1" ht="12.6" x14ac:dyDescent="0.25">
      <c r="A25598"/>
    </row>
    <row r="25599" spans="1:1" ht="12.6" x14ac:dyDescent="0.25">
      <c r="A25599"/>
    </row>
    <row r="25600" spans="1:1" ht="12.6" x14ac:dyDescent="0.25">
      <c r="A25600"/>
    </row>
    <row r="25601" spans="1:1" ht="12.6" x14ac:dyDescent="0.25">
      <c r="A25601"/>
    </row>
    <row r="25602" spans="1:1" ht="12.6" x14ac:dyDescent="0.25">
      <c r="A25602"/>
    </row>
    <row r="25603" spans="1:1" ht="12.6" x14ac:dyDescent="0.25">
      <c r="A25603"/>
    </row>
    <row r="25604" spans="1:1" ht="12.6" x14ac:dyDescent="0.25">
      <c r="A25604"/>
    </row>
    <row r="25605" spans="1:1" ht="12.6" x14ac:dyDescent="0.25">
      <c r="A25605"/>
    </row>
    <row r="25606" spans="1:1" ht="12.6" x14ac:dyDescent="0.25">
      <c r="A25606"/>
    </row>
    <row r="25607" spans="1:1" ht="12.6" x14ac:dyDescent="0.25">
      <c r="A25607"/>
    </row>
    <row r="25608" spans="1:1" ht="12.6" x14ac:dyDescent="0.25">
      <c r="A25608"/>
    </row>
    <row r="25609" spans="1:1" ht="12.6" x14ac:dyDescent="0.25">
      <c r="A25609"/>
    </row>
    <row r="25610" spans="1:1" ht="12.6" x14ac:dyDescent="0.25">
      <c r="A25610"/>
    </row>
    <row r="25611" spans="1:1" ht="12.6" x14ac:dyDescent="0.25">
      <c r="A25611"/>
    </row>
    <row r="25612" spans="1:1" ht="12.6" x14ac:dyDescent="0.25">
      <c r="A25612"/>
    </row>
    <row r="25613" spans="1:1" ht="12.6" x14ac:dyDescent="0.25">
      <c r="A25613"/>
    </row>
    <row r="25614" spans="1:1" ht="12.6" x14ac:dyDescent="0.25">
      <c r="A25614"/>
    </row>
    <row r="25615" spans="1:1" ht="12.6" x14ac:dyDescent="0.25">
      <c r="A25615"/>
    </row>
    <row r="25616" spans="1:1" ht="12.6" x14ac:dyDescent="0.25">
      <c r="A25616"/>
    </row>
    <row r="25617" spans="1:1" ht="12.6" x14ac:dyDescent="0.25">
      <c r="A25617"/>
    </row>
    <row r="25618" spans="1:1" ht="12.6" x14ac:dyDescent="0.25">
      <c r="A25618"/>
    </row>
    <row r="25619" spans="1:1" ht="12.6" x14ac:dyDescent="0.25">
      <c r="A25619"/>
    </row>
    <row r="25620" spans="1:1" ht="12.6" x14ac:dyDescent="0.25">
      <c r="A25620"/>
    </row>
    <row r="25621" spans="1:1" ht="12.6" x14ac:dyDescent="0.25">
      <c r="A25621"/>
    </row>
    <row r="25622" spans="1:1" ht="12.6" x14ac:dyDescent="0.25">
      <c r="A25622"/>
    </row>
    <row r="25623" spans="1:1" ht="12.6" x14ac:dyDescent="0.25">
      <c r="A25623"/>
    </row>
    <row r="25624" spans="1:1" ht="12.6" x14ac:dyDescent="0.25">
      <c r="A25624"/>
    </row>
    <row r="25625" spans="1:1" ht="12.6" x14ac:dyDescent="0.25">
      <c r="A25625"/>
    </row>
    <row r="25626" spans="1:1" ht="12.6" x14ac:dyDescent="0.25">
      <c r="A25626"/>
    </row>
    <row r="25627" spans="1:1" ht="12.6" x14ac:dyDescent="0.25">
      <c r="A25627"/>
    </row>
    <row r="25628" spans="1:1" ht="12.6" x14ac:dyDescent="0.25">
      <c r="A25628"/>
    </row>
    <row r="25629" spans="1:1" ht="12.6" x14ac:dyDescent="0.25">
      <c r="A25629"/>
    </row>
    <row r="25630" spans="1:1" ht="12.6" x14ac:dyDescent="0.25">
      <c r="A25630"/>
    </row>
    <row r="25631" spans="1:1" ht="12.6" x14ac:dyDescent="0.25">
      <c r="A25631"/>
    </row>
    <row r="25632" spans="1:1" ht="12.6" x14ac:dyDescent="0.25">
      <c r="A25632"/>
    </row>
    <row r="25633" spans="1:1" ht="12.6" x14ac:dyDescent="0.25">
      <c r="A25633"/>
    </row>
    <row r="25634" spans="1:1" ht="12.6" x14ac:dyDescent="0.25">
      <c r="A25634"/>
    </row>
    <row r="25635" spans="1:1" ht="12.6" x14ac:dyDescent="0.25">
      <c r="A25635"/>
    </row>
    <row r="25636" spans="1:1" ht="12.6" x14ac:dyDescent="0.25">
      <c r="A25636"/>
    </row>
    <row r="25637" spans="1:1" ht="12.6" x14ac:dyDescent="0.25">
      <c r="A25637"/>
    </row>
    <row r="25638" spans="1:1" ht="12.6" x14ac:dyDescent="0.25">
      <c r="A25638"/>
    </row>
    <row r="25639" spans="1:1" ht="12.6" x14ac:dyDescent="0.25">
      <c r="A25639"/>
    </row>
    <row r="25640" spans="1:1" ht="12.6" x14ac:dyDescent="0.25">
      <c r="A25640"/>
    </row>
    <row r="25641" spans="1:1" ht="12.6" x14ac:dyDescent="0.25">
      <c r="A25641"/>
    </row>
    <row r="25642" spans="1:1" ht="12.6" x14ac:dyDescent="0.25">
      <c r="A25642"/>
    </row>
    <row r="25643" spans="1:1" ht="12.6" x14ac:dyDescent="0.25">
      <c r="A25643"/>
    </row>
    <row r="25644" spans="1:1" ht="12.6" x14ac:dyDescent="0.25">
      <c r="A25644"/>
    </row>
    <row r="25645" spans="1:1" ht="12.6" x14ac:dyDescent="0.25">
      <c r="A25645"/>
    </row>
    <row r="25646" spans="1:1" ht="12.6" x14ac:dyDescent="0.25">
      <c r="A25646"/>
    </row>
    <row r="25647" spans="1:1" ht="12.6" x14ac:dyDescent="0.25">
      <c r="A25647"/>
    </row>
    <row r="25648" spans="1:1" ht="12.6" x14ac:dyDescent="0.25">
      <c r="A25648"/>
    </row>
    <row r="25649" spans="1:1" ht="12.6" x14ac:dyDescent="0.25">
      <c r="A25649"/>
    </row>
    <row r="25650" spans="1:1" ht="12.6" x14ac:dyDescent="0.25">
      <c r="A25650"/>
    </row>
    <row r="25651" spans="1:1" ht="12.6" x14ac:dyDescent="0.25">
      <c r="A25651"/>
    </row>
    <row r="25652" spans="1:1" ht="12.6" x14ac:dyDescent="0.25">
      <c r="A25652"/>
    </row>
    <row r="25653" spans="1:1" ht="12.6" x14ac:dyDescent="0.25">
      <c r="A25653"/>
    </row>
    <row r="25654" spans="1:1" ht="12.6" x14ac:dyDescent="0.25">
      <c r="A25654"/>
    </row>
    <row r="25655" spans="1:1" ht="12.6" x14ac:dyDescent="0.25">
      <c r="A25655"/>
    </row>
    <row r="25656" spans="1:1" ht="12.6" x14ac:dyDescent="0.25">
      <c r="A25656"/>
    </row>
    <row r="25657" spans="1:1" ht="12.6" x14ac:dyDescent="0.25">
      <c r="A25657"/>
    </row>
    <row r="25658" spans="1:1" ht="12.6" x14ac:dyDescent="0.25">
      <c r="A25658"/>
    </row>
    <row r="25659" spans="1:1" ht="12.6" x14ac:dyDescent="0.25">
      <c r="A25659"/>
    </row>
    <row r="25660" spans="1:1" ht="12.6" x14ac:dyDescent="0.25">
      <c r="A25660"/>
    </row>
    <row r="25661" spans="1:1" ht="12.6" x14ac:dyDescent="0.25">
      <c r="A25661"/>
    </row>
    <row r="25662" spans="1:1" ht="12.6" x14ac:dyDescent="0.25">
      <c r="A25662"/>
    </row>
    <row r="25663" spans="1:1" ht="12.6" x14ac:dyDescent="0.25">
      <c r="A25663"/>
    </row>
    <row r="25664" spans="1:1" ht="12.6" x14ac:dyDescent="0.25">
      <c r="A25664"/>
    </row>
    <row r="25665" spans="1:1" ht="12.6" x14ac:dyDescent="0.25">
      <c r="A25665"/>
    </row>
    <row r="25666" spans="1:1" ht="12.6" x14ac:dyDescent="0.25">
      <c r="A25666"/>
    </row>
    <row r="25667" spans="1:1" ht="12.6" x14ac:dyDescent="0.25">
      <c r="A25667"/>
    </row>
    <row r="25668" spans="1:1" ht="12.6" x14ac:dyDescent="0.25">
      <c r="A25668"/>
    </row>
    <row r="25669" spans="1:1" ht="12.6" x14ac:dyDescent="0.25">
      <c r="A25669"/>
    </row>
    <row r="25670" spans="1:1" ht="12.6" x14ac:dyDescent="0.25">
      <c r="A25670"/>
    </row>
    <row r="25671" spans="1:1" ht="12.6" x14ac:dyDescent="0.25">
      <c r="A25671"/>
    </row>
    <row r="25672" spans="1:1" ht="12.6" x14ac:dyDescent="0.25">
      <c r="A25672"/>
    </row>
    <row r="25673" spans="1:1" ht="12.6" x14ac:dyDescent="0.25">
      <c r="A25673"/>
    </row>
    <row r="25674" spans="1:1" ht="12.6" x14ac:dyDescent="0.25">
      <c r="A25674"/>
    </row>
    <row r="25675" spans="1:1" ht="12.6" x14ac:dyDescent="0.25">
      <c r="A25675"/>
    </row>
    <row r="25676" spans="1:1" ht="12.6" x14ac:dyDescent="0.25">
      <c r="A25676"/>
    </row>
    <row r="25677" spans="1:1" ht="12.6" x14ac:dyDescent="0.25">
      <c r="A25677"/>
    </row>
    <row r="25678" spans="1:1" ht="12.6" x14ac:dyDescent="0.25">
      <c r="A25678"/>
    </row>
    <row r="25679" spans="1:1" ht="12.6" x14ac:dyDescent="0.25">
      <c r="A25679"/>
    </row>
    <row r="25680" spans="1:1" ht="12.6" x14ac:dyDescent="0.25">
      <c r="A25680"/>
    </row>
    <row r="25681" spans="1:1" ht="12.6" x14ac:dyDescent="0.25">
      <c r="A25681"/>
    </row>
    <row r="25682" spans="1:1" ht="12.6" x14ac:dyDescent="0.25">
      <c r="A25682"/>
    </row>
    <row r="25683" spans="1:1" ht="12.6" x14ac:dyDescent="0.25">
      <c r="A25683"/>
    </row>
    <row r="25684" spans="1:1" ht="12.6" x14ac:dyDescent="0.25">
      <c r="A25684"/>
    </row>
    <row r="25685" spans="1:1" ht="12.6" x14ac:dyDescent="0.25">
      <c r="A25685"/>
    </row>
    <row r="25686" spans="1:1" ht="12.6" x14ac:dyDescent="0.25">
      <c r="A25686"/>
    </row>
    <row r="25687" spans="1:1" ht="12.6" x14ac:dyDescent="0.25">
      <c r="A25687"/>
    </row>
    <row r="25688" spans="1:1" ht="12.6" x14ac:dyDescent="0.25">
      <c r="A25688"/>
    </row>
    <row r="25689" spans="1:1" ht="12.6" x14ac:dyDescent="0.25">
      <c r="A25689"/>
    </row>
    <row r="25690" spans="1:1" ht="12.6" x14ac:dyDescent="0.25">
      <c r="A25690"/>
    </row>
    <row r="25691" spans="1:1" ht="12.6" x14ac:dyDescent="0.25">
      <c r="A25691"/>
    </row>
    <row r="25692" spans="1:1" ht="12.6" x14ac:dyDescent="0.25">
      <c r="A25692"/>
    </row>
    <row r="25693" spans="1:1" ht="12.6" x14ac:dyDescent="0.25">
      <c r="A25693"/>
    </row>
    <row r="25694" spans="1:1" ht="12.6" x14ac:dyDescent="0.25">
      <c r="A25694"/>
    </row>
    <row r="25695" spans="1:1" ht="12.6" x14ac:dyDescent="0.25">
      <c r="A25695"/>
    </row>
    <row r="25696" spans="1:1" ht="12.6" x14ac:dyDescent="0.25">
      <c r="A25696"/>
    </row>
    <row r="25697" spans="1:1" ht="12.6" x14ac:dyDescent="0.25">
      <c r="A25697"/>
    </row>
    <row r="25698" spans="1:1" ht="12.6" x14ac:dyDescent="0.25">
      <c r="A25698"/>
    </row>
    <row r="25699" spans="1:1" ht="12.6" x14ac:dyDescent="0.25">
      <c r="A25699"/>
    </row>
    <row r="25700" spans="1:1" ht="12.6" x14ac:dyDescent="0.25">
      <c r="A25700"/>
    </row>
    <row r="25701" spans="1:1" ht="12.6" x14ac:dyDescent="0.25">
      <c r="A25701"/>
    </row>
    <row r="25702" spans="1:1" ht="12.6" x14ac:dyDescent="0.25">
      <c r="A25702"/>
    </row>
    <row r="25703" spans="1:1" ht="12.6" x14ac:dyDescent="0.25">
      <c r="A25703"/>
    </row>
    <row r="25704" spans="1:1" ht="12.6" x14ac:dyDescent="0.25">
      <c r="A25704"/>
    </row>
    <row r="25705" spans="1:1" ht="12.6" x14ac:dyDescent="0.25">
      <c r="A25705"/>
    </row>
    <row r="25706" spans="1:1" ht="12.6" x14ac:dyDescent="0.25">
      <c r="A25706"/>
    </row>
    <row r="25707" spans="1:1" ht="12.6" x14ac:dyDescent="0.25">
      <c r="A25707"/>
    </row>
    <row r="25708" spans="1:1" ht="12.6" x14ac:dyDescent="0.25">
      <c r="A25708"/>
    </row>
    <row r="25709" spans="1:1" ht="12.6" x14ac:dyDescent="0.25">
      <c r="A25709"/>
    </row>
    <row r="25710" spans="1:1" ht="12.6" x14ac:dyDescent="0.25">
      <c r="A25710"/>
    </row>
    <row r="25711" spans="1:1" ht="12.6" x14ac:dyDescent="0.25">
      <c r="A25711"/>
    </row>
    <row r="25712" spans="1:1" ht="12.6" x14ac:dyDescent="0.25">
      <c r="A25712"/>
    </row>
    <row r="25713" spans="1:1" ht="12.6" x14ac:dyDescent="0.25">
      <c r="A25713"/>
    </row>
    <row r="25714" spans="1:1" ht="12.6" x14ac:dyDescent="0.25">
      <c r="A25714"/>
    </row>
    <row r="25715" spans="1:1" ht="12.6" x14ac:dyDescent="0.25">
      <c r="A25715"/>
    </row>
    <row r="25716" spans="1:1" ht="12.6" x14ac:dyDescent="0.25">
      <c r="A25716"/>
    </row>
    <row r="25717" spans="1:1" ht="12.6" x14ac:dyDescent="0.25">
      <c r="A25717"/>
    </row>
    <row r="25718" spans="1:1" ht="12.6" x14ac:dyDescent="0.25">
      <c r="A25718"/>
    </row>
    <row r="25719" spans="1:1" ht="12.6" x14ac:dyDescent="0.25">
      <c r="A25719"/>
    </row>
    <row r="25720" spans="1:1" ht="12.6" x14ac:dyDescent="0.25">
      <c r="A25720"/>
    </row>
    <row r="25721" spans="1:1" ht="12.6" x14ac:dyDescent="0.25">
      <c r="A25721"/>
    </row>
    <row r="25722" spans="1:1" ht="12.6" x14ac:dyDescent="0.25">
      <c r="A25722"/>
    </row>
    <row r="25723" spans="1:1" ht="12.6" x14ac:dyDescent="0.25">
      <c r="A25723"/>
    </row>
    <row r="25724" spans="1:1" ht="12.6" x14ac:dyDescent="0.25">
      <c r="A25724"/>
    </row>
    <row r="25725" spans="1:1" ht="12.6" x14ac:dyDescent="0.25">
      <c r="A25725"/>
    </row>
    <row r="25726" spans="1:1" ht="12.6" x14ac:dyDescent="0.25">
      <c r="A25726"/>
    </row>
    <row r="25727" spans="1:1" ht="12.6" x14ac:dyDescent="0.25">
      <c r="A25727"/>
    </row>
    <row r="25728" spans="1:1" ht="12.6" x14ac:dyDescent="0.25">
      <c r="A25728"/>
    </row>
    <row r="25729" spans="1:1" ht="12.6" x14ac:dyDescent="0.25">
      <c r="A25729"/>
    </row>
    <row r="25730" spans="1:1" ht="12.6" x14ac:dyDescent="0.25">
      <c r="A25730"/>
    </row>
    <row r="25731" spans="1:1" ht="12.6" x14ac:dyDescent="0.25">
      <c r="A25731"/>
    </row>
    <row r="25732" spans="1:1" ht="12.6" x14ac:dyDescent="0.25">
      <c r="A25732"/>
    </row>
    <row r="25733" spans="1:1" ht="12.6" x14ac:dyDescent="0.25">
      <c r="A25733"/>
    </row>
    <row r="25734" spans="1:1" ht="12.6" x14ac:dyDescent="0.25">
      <c r="A25734"/>
    </row>
    <row r="25735" spans="1:1" ht="12.6" x14ac:dyDescent="0.25">
      <c r="A25735"/>
    </row>
    <row r="25736" spans="1:1" ht="12.6" x14ac:dyDescent="0.25">
      <c r="A25736"/>
    </row>
    <row r="25737" spans="1:1" ht="12.6" x14ac:dyDescent="0.25">
      <c r="A25737"/>
    </row>
    <row r="25738" spans="1:1" ht="12.6" x14ac:dyDescent="0.25">
      <c r="A25738"/>
    </row>
    <row r="25739" spans="1:1" ht="12.6" x14ac:dyDescent="0.25">
      <c r="A25739"/>
    </row>
    <row r="25740" spans="1:1" ht="12.6" x14ac:dyDescent="0.25">
      <c r="A25740"/>
    </row>
    <row r="25741" spans="1:1" ht="12.6" x14ac:dyDescent="0.25">
      <c r="A25741"/>
    </row>
    <row r="25742" spans="1:1" ht="12.6" x14ac:dyDescent="0.25">
      <c r="A25742"/>
    </row>
    <row r="25743" spans="1:1" ht="12.6" x14ac:dyDescent="0.25">
      <c r="A25743"/>
    </row>
    <row r="25744" spans="1:1" ht="12.6" x14ac:dyDescent="0.25">
      <c r="A25744"/>
    </row>
    <row r="25745" spans="1:1" ht="12.6" x14ac:dyDescent="0.25">
      <c r="A25745"/>
    </row>
    <row r="25746" spans="1:1" ht="12.6" x14ac:dyDescent="0.25">
      <c r="A25746"/>
    </row>
    <row r="25747" spans="1:1" ht="12.6" x14ac:dyDescent="0.25">
      <c r="A25747"/>
    </row>
    <row r="25748" spans="1:1" ht="12.6" x14ac:dyDescent="0.25">
      <c r="A25748"/>
    </row>
    <row r="25749" spans="1:1" ht="12.6" x14ac:dyDescent="0.25">
      <c r="A25749"/>
    </row>
    <row r="25750" spans="1:1" ht="12.6" x14ac:dyDescent="0.25">
      <c r="A25750"/>
    </row>
    <row r="25751" spans="1:1" ht="12.6" x14ac:dyDescent="0.25">
      <c r="A25751"/>
    </row>
    <row r="25752" spans="1:1" ht="12.6" x14ac:dyDescent="0.25">
      <c r="A25752"/>
    </row>
    <row r="25753" spans="1:1" ht="12.6" x14ac:dyDescent="0.25">
      <c r="A25753"/>
    </row>
    <row r="25754" spans="1:1" ht="12.6" x14ac:dyDescent="0.25">
      <c r="A25754"/>
    </row>
    <row r="25755" spans="1:1" ht="12.6" x14ac:dyDescent="0.25">
      <c r="A25755"/>
    </row>
    <row r="25756" spans="1:1" ht="12.6" x14ac:dyDescent="0.25">
      <c r="A25756"/>
    </row>
    <row r="25757" spans="1:1" ht="12.6" x14ac:dyDescent="0.25">
      <c r="A25757"/>
    </row>
    <row r="25758" spans="1:1" ht="12.6" x14ac:dyDescent="0.25">
      <c r="A25758"/>
    </row>
    <row r="25759" spans="1:1" ht="12.6" x14ac:dyDescent="0.25">
      <c r="A25759"/>
    </row>
    <row r="25760" spans="1:1" ht="12.6" x14ac:dyDescent="0.25">
      <c r="A25760"/>
    </row>
    <row r="25761" spans="1:1" ht="12.6" x14ac:dyDescent="0.25">
      <c r="A25761"/>
    </row>
    <row r="25762" spans="1:1" ht="12.6" x14ac:dyDescent="0.25">
      <c r="A25762"/>
    </row>
    <row r="25763" spans="1:1" ht="12.6" x14ac:dyDescent="0.25">
      <c r="A25763"/>
    </row>
    <row r="25764" spans="1:1" ht="12.6" x14ac:dyDescent="0.25">
      <c r="A25764"/>
    </row>
    <row r="25765" spans="1:1" ht="12.6" x14ac:dyDescent="0.25">
      <c r="A25765"/>
    </row>
    <row r="25766" spans="1:1" ht="12.6" x14ac:dyDescent="0.25">
      <c r="A25766"/>
    </row>
    <row r="25767" spans="1:1" ht="12.6" x14ac:dyDescent="0.25">
      <c r="A25767"/>
    </row>
    <row r="25768" spans="1:1" ht="12.6" x14ac:dyDescent="0.25">
      <c r="A25768"/>
    </row>
    <row r="25769" spans="1:1" ht="12.6" x14ac:dyDescent="0.25">
      <c r="A25769"/>
    </row>
    <row r="25770" spans="1:1" ht="12.6" x14ac:dyDescent="0.25">
      <c r="A25770"/>
    </row>
    <row r="25771" spans="1:1" ht="12.6" x14ac:dyDescent="0.25">
      <c r="A25771"/>
    </row>
    <row r="25772" spans="1:1" ht="12.6" x14ac:dyDescent="0.25">
      <c r="A25772"/>
    </row>
    <row r="25773" spans="1:1" ht="12.6" x14ac:dyDescent="0.25">
      <c r="A25773"/>
    </row>
    <row r="25774" spans="1:1" ht="12.6" x14ac:dyDescent="0.25">
      <c r="A25774"/>
    </row>
    <row r="25775" spans="1:1" ht="12.6" x14ac:dyDescent="0.25">
      <c r="A25775"/>
    </row>
    <row r="25776" spans="1:1" ht="12.6" x14ac:dyDescent="0.25">
      <c r="A25776"/>
    </row>
    <row r="25777" spans="1:1" ht="12.6" x14ac:dyDescent="0.25">
      <c r="A25777"/>
    </row>
    <row r="25778" spans="1:1" ht="12.6" x14ac:dyDescent="0.25">
      <c r="A25778"/>
    </row>
    <row r="25779" spans="1:1" ht="12.6" x14ac:dyDescent="0.25">
      <c r="A25779"/>
    </row>
    <row r="25780" spans="1:1" ht="12.6" x14ac:dyDescent="0.25">
      <c r="A25780"/>
    </row>
    <row r="25781" spans="1:1" ht="12.6" x14ac:dyDescent="0.25">
      <c r="A25781"/>
    </row>
    <row r="25782" spans="1:1" ht="12.6" x14ac:dyDescent="0.25">
      <c r="A25782"/>
    </row>
    <row r="25783" spans="1:1" ht="12.6" x14ac:dyDescent="0.25">
      <c r="A25783"/>
    </row>
    <row r="25784" spans="1:1" ht="12.6" x14ac:dyDescent="0.25">
      <c r="A25784"/>
    </row>
    <row r="25785" spans="1:1" ht="12.6" x14ac:dyDescent="0.25">
      <c r="A25785"/>
    </row>
    <row r="25786" spans="1:1" ht="12.6" x14ac:dyDescent="0.25">
      <c r="A25786"/>
    </row>
    <row r="25787" spans="1:1" ht="12.6" x14ac:dyDescent="0.25">
      <c r="A25787"/>
    </row>
    <row r="25788" spans="1:1" ht="12.6" x14ac:dyDescent="0.25">
      <c r="A25788"/>
    </row>
    <row r="25789" spans="1:1" ht="12.6" x14ac:dyDescent="0.25">
      <c r="A25789"/>
    </row>
    <row r="25790" spans="1:1" ht="12.6" x14ac:dyDescent="0.25">
      <c r="A25790"/>
    </row>
    <row r="25791" spans="1:1" ht="12.6" x14ac:dyDescent="0.25">
      <c r="A25791"/>
    </row>
    <row r="25792" spans="1:1" ht="12.6" x14ac:dyDescent="0.25">
      <c r="A25792"/>
    </row>
    <row r="25793" spans="1:1" ht="12.6" x14ac:dyDescent="0.25">
      <c r="A25793"/>
    </row>
    <row r="25794" spans="1:1" ht="12.6" x14ac:dyDescent="0.25">
      <c r="A25794"/>
    </row>
    <row r="25795" spans="1:1" ht="12.6" x14ac:dyDescent="0.25">
      <c r="A25795"/>
    </row>
    <row r="25796" spans="1:1" ht="12.6" x14ac:dyDescent="0.25">
      <c r="A25796"/>
    </row>
    <row r="25797" spans="1:1" ht="12.6" x14ac:dyDescent="0.25">
      <c r="A25797"/>
    </row>
    <row r="25798" spans="1:1" ht="12.6" x14ac:dyDescent="0.25">
      <c r="A25798"/>
    </row>
    <row r="25799" spans="1:1" ht="12.6" x14ac:dyDescent="0.25">
      <c r="A25799"/>
    </row>
    <row r="25800" spans="1:1" ht="12.6" x14ac:dyDescent="0.25">
      <c r="A25800"/>
    </row>
    <row r="25801" spans="1:1" ht="12.6" x14ac:dyDescent="0.25">
      <c r="A25801"/>
    </row>
    <row r="25802" spans="1:1" ht="12.6" x14ac:dyDescent="0.25">
      <c r="A25802"/>
    </row>
    <row r="25803" spans="1:1" ht="12.6" x14ac:dyDescent="0.25">
      <c r="A25803"/>
    </row>
    <row r="25804" spans="1:1" ht="12.6" x14ac:dyDescent="0.25">
      <c r="A25804"/>
    </row>
    <row r="25805" spans="1:1" ht="12.6" x14ac:dyDescent="0.25">
      <c r="A25805"/>
    </row>
    <row r="25806" spans="1:1" ht="12.6" x14ac:dyDescent="0.25">
      <c r="A25806"/>
    </row>
    <row r="25807" spans="1:1" ht="12.6" x14ac:dyDescent="0.25">
      <c r="A25807"/>
    </row>
    <row r="25808" spans="1:1" ht="12.6" x14ac:dyDescent="0.25">
      <c r="A25808"/>
    </row>
    <row r="25809" spans="1:1" ht="12.6" x14ac:dyDescent="0.25">
      <c r="A25809"/>
    </row>
    <row r="25810" spans="1:1" ht="12.6" x14ac:dyDescent="0.25">
      <c r="A25810"/>
    </row>
    <row r="25811" spans="1:1" ht="12.6" x14ac:dyDescent="0.25">
      <c r="A25811"/>
    </row>
    <row r="25812" spans="1:1" ht="12.6" x14ac:dyDescent="0.25">
      <c r="A25812"/>
    </row>
    <row r="25813" spans="1:1" ht="12.6" x14ac:dyDescent="0.25">
      <c r="A25813"/>
    </row>
    <row r="25814" spans="1:1" ht="12.6" x14ac:dyDescent="0.25">
      <c r="A25814"/>
    </row>
    <row r="25815" spans="1:1" ht="12.6" x14ac:dyDescent="0.25">
      <c r="A25815"/>
    </row>
    <row r="25816" spans="1:1" ht="12.6" x14ac:dyDescent="0.25">
      <c r="A25816"/>
    </row>
    <row r="25817" spans="1:1" ht="12.6" x14ac:dyDescent="0.25">
      <c r="A25817"/>
    </row>
    <row r="25818" spans="1:1" ht="12.6" x14ac:dyDescent="0.25">
      <c r="A25818"/>
    </row>
    <row r="25819" spans="1:1" ht="12.6" x14ac:dyDescent="0.25">
      <c r="A25819"/>
    </row>
    <row r="25820" spans="1:1" ht="12.6" x14ac:dyDescent="0.25">
      <c r="A25820"/>
    </row>
    <row r="25821" spans="1:1" ht="12.6" x14ac:dyDescent="0.25">
      <c r="A25821"/>
    </row>
    <row r="25822" spans="1:1" ht="12.6" x14ac:dyDescent="0.25">
      <c r="A25822"/>
    </row>
    <row r="25823" spans="1:1" ht="12.6" x14ac:dyDescent="0.25">
      <c r="A25823"/>
    </row>
    <row r="25824" spans="1:1" ht="12.6" x14ac:dyDescent="0.25">
      <c r="A25824"/>
    </row>
    <row r="25825" spans="1:1" ht="12.6" x14ac:dyDescent="0.25">
      <c r="A25825"/>
    </row>
    <row r="25826" spans="1:1" ht="12.6" x14ac:dyDescent="0.25">
      <c r="A25826"/>
    </row>
    <row r="25827" spans="1:1" ht="12.6" x14ac:dyDescent="0.25">
      <c r="A25827"/>
    </row>
    <row r="25828" spans="1:1" ht="12.6" x14ac:dyDescent="0.25">
      <c r="A25828"/>
    </row>
    <row r="25829" spans="1:1" ht="12.6" x14ac:dyDescent="0.25">
      <c r="A25829"/>
    </row>
    <row r="25830" spans="1:1" ht="12.6" x14ac:dyDescent="0.25">
      <c r="A25830"/>
    </row>
    <row r="25831" spans="1:1" ht="12.6" x14ac:dyDescent="0.25">
      <c r="A25831"/>
    </row>
    <row r="25832" spans="1:1" ht="12.6" x14ac:dyDescent="0.25">
      <c r="A25832"/>
    </row>
    <row r="25833" spans="1:1" ht="12.6" x14ac:dyDescent="0.25">
      <c r="A25833"/>
    </row>
    <row r="25834" spans="1:1" ht="12.6" x14ac:dyDescent="0.25">
      <c r="A25834"/>
    </row>
    <row r="25835" spans="1:1" ht="12.6" x14ac:dyDescent="0.25">
      <c r="A25835"/>
    </row>
    <row r="25836" spans="1:1" ht="12.6" x14ac:dyDescent="0.25">
      <c r="A25836"/>
    </row>
    <row r="25837" spans="1:1" ht="12.6" x14ac:dyDescent="0.25">
      <c r="A25837"/>
    </row>
    <row r="25838" spans="1:1" ht="12.6" x14ac:dyDescent="0.25">
      <c r="A25838"/>
    </row>
    <row r="25839" spans="1:1" ht="12.6" x14ac:dyDescent="0.25">
      <c r="A25839"/>
    </row>
    <row r="25840" spans="1:1" ht="12.6" x14ac:dyDescent="0.25">
      <c r="A25840"/>
    </row>
    <row r="25841" spans="1:1" ht="12.6" x14ac:dyDescent="0.25">
      <c r="A25841"/>
    </row>
    <row r="25842" spans="1:1" ht="12.6" x14ac:dyDescent="0.25">
      <c r="A25842"/>
    </row>
    <row r="25843" spans="1:1" ht="12.6" x14ac:dyDescent="0.25">
      <c r="A25843"/>
    </row>
    <row r="25844" spans="1:1" ht="12.6" x14ac:dyDescent="0.25">
      <c r="A25844"/>
    </row>
    <row r="25845" spans="1:1" ht="12.6" x14ac:dyDescent="0.25">
      <c r="A25845"/>
    </row>
    <row r="25846" spans="1:1" ht="12.6" x14ac:dyDescent="0.25">
      <c r="A25846"/>
    </row>
    <row r="25847" spans="1:1" ht="12.6" x14ac:dyDescent="0.25">
      <c r="A25847"/>
    </row>
    <row r="25848" spans="1:1" ht="12.6" x14ac:dyDescent="0.25">
      <c r="A25848"/>
    </row>
    <row r="25849" spans="1:1" ht="12.6" x14ac:dyDescent="0.25">
      <c r="A25849"/>
    </row>
    <row r="25850" spans="1:1" ht="12.6" x14ac:dyDescent="0.25">
      <c r="A25850"/>
    </row>
    <row r="25851" spans="1:1" ht="12.6" x14ac:dyDescent="0.25">
      <c r="A25851"/>
    </row>
    <row r="25852" spans="1:1" ht="12.6" x14ac:dyDescent="0.25">
      <c r="A25852"/>
    </row>
    <row r="25853" spans="1:1" ht="12.6" x14ac:dyDescent="0.25">
      <c r="A25853"/>
    </row>
    <row r="25854" spans="1:1" ht="12.6" x14ac:dyDescent="0.25">
      <c r="A25854"/>
    </row>
    <row r="25855" spans="1:1" ht="12.6" x14ac:dyDescent="0.25">
      <c r="A25855"/>
    </row>
    <row r="25856" spans="1:1" ht="12.6" x14ac:dyDescent="0.25">
      <c r="A25856"/>
    </row>
    <row r="25857" spans="1:1" ht="12.6" x14ac:dyDescent="0.25">
      <c r="A25857"/>
    </row>
    <row r="25858" spans="1:1" ht="12.6" x14ac:dyDescent="0.25">
      <c r="A25858"/>
    </row>
    <row r="25859" spans="1:1" ht="12.6" x14ac:dyDescent="0.25">
      <c r="A25859"/>
    </row>
    <row r="25860" spans="1:1" ht="12.6" x14ac:dyDescent="0.25">
      <c r="A25860"/>
    </row>
    <row r="25861" spans="1:1" ht="12.6" x14ac:dyDescent="0.25">
      <c r="A25861"/>
    </row>
    <row r="25862" spans="1:1" ht="12.6" x14ac:dyDescent="0.25">
      <c r="A25862"/>
    </row>
    <row r="25863" spans="1:1" ht="12.6" x14ac:dyDescent="0.25">
      <c r="A25863"/>
    </row>
    <row r="25864" spans="1:1" ht="12.6" x14ac:dyDescent="0.25">
      <c r="A25864"/>
    </row>
    <row r="25865" spans="1:1" ht="12.6" x14ac:dyDescent="0.25">
      <c r="A25865"/>
    </row>
    <row r="25866" spans="1:1" ht="12.6" x14ac:dyDescent="0.25">
      <c r="A25866"/>
    </row>
    <row r="25867" spans="1:1" ht="12.6" x14ac:dyDescent="0.25">
      <c r="A25867"/>
    </row>
    <row r="25868" spans="1:1" ht="12.6" x14ac:dyDescent="0.25">
      <c r="A25868"/>
    </row>
    <row r="25869" spans="1:1" ht="12.6" x14ac:dyDescent="0.25">
      <c r="A25869"/>
    </row>
    <row r="25870" spans="1:1" ht="12.6" x14ac:dyDescent="0.25">
      <c r="A25870"/>
    </row>
    <row r="25871" spans="1:1" ht="12.6" x14ac:dyDescent="0.25">
      <c r="A25871"/>
    </row>
    <row r="25872" spans="1:1" ht="12.6" x14ac:dyDescent="0.25">
      <c r="A25872"/>
    </row>
    <row r="25873" spans="1:1" ht="12.6" x14ac:dyDescent="0.25">
      <c r="A25873"/>
    </row>
    <row r="25874" spans="1:1" ht="12.6" x14ac:dyDescent="0.25">
      <c r="A25874"/>
    </row>
    <row r="25875" spans="1:1" ht="12.6" x14ac:dyDescent="0.25">
      <c r="A25875"/>
    </row>
    <row r="25876" spans="1:1" ht="12.6" x14ac:dyDescent="0.25">
      <c r="A25876"/>
    </row>
    <row r="25877" spans="1:1" ht="12.6" x14ac:dyDescent="0.25">
      <c r="A25877"/>
    </row>
    <row r="25878" spans="1:1" ht="12.6" x14ac:dyDescent="0.25">
      <c r="A25878"/>
    </row>
    <row r="25879" spans="1:1" ht="12.6" x14ac:dyDescent="0.25">
      <c r="A25879"/>
    </row>
    <row r="25880" spans="1:1" ht="12.6" x14ac:dyDescent="0.25">
      <c r="A25880"/>
    </row>
    <row r="25881" spans="1:1" ht="12.6" x14ac:dyDescent="0.25">
      <c r="A25881"/>
    </row>
    <row r="25882" spans="1:1" ht="12.6" x14ac:dyDescent="0.25">
      <c r="A25882"/>
    </row>
    <row r="25883" spans="1:1" ht="12.6" x14ac:dyDescent="0.25">
      <c r="A25883"/>
    </row>
    <row r="25884" spans="1:1" ht="12.6" x14ac:dyDescent="0.25">
      <c r="A25884"/>
    </row>
    <row r="25885" spans="1:1" ht="12.6" x14ac:dyDescent="0.25">
      <c r="A25885"/>
    </row>
    <row r="25886" spans="1:1" ht="12.6" x14ac:dyDescent="0.25">
      <c r="A25886"/>
    </row>
    <row r="25887" spans="1:1" ht="12.6" x14ac:dyDescent="0.25">
      <c r="A25887"/>
    </row>
    <row r="25888" spans="1:1" ht="12.6" x14ac:dyDescent="0.25">
      <c r="A25888"/>
    </row>
    <row r="25889" spans="1:1" ht="12.6" x14ac:dyDescent="0.25">
      <c r="A25889"/>
    </row>
    <row r="25890" spans="1:1" ht="12.6" x14ac:dyDescent="0.25">
      <c r="A25890"/>
    </row>
    <row r="25891" spans="1:1" ht="12.6" x14ac:dyDescent="0.25">
      <c r="A25891"/>
    </row>
    <row r="25892" spans="1:1" ht="12.6" x14ac:dyDescent="0.25">
      <c r="A25892"/>
    </row>
    <row r="25893" spans="1:1" ht="12.6" x14ac:dyDescent="0.25">
      <c r="A25893"/>
    </row>
    <row r="25894" spans="1:1" ht="12.6" x14ac:dyDescent="0.25">
      <c r="A25894"/>
    </row>
    <row r="25895" spans="1:1" ht="12.6" x14ac:dyDescent="0.25">
      <c r="A25895"/>
    </row>
    <row r="25896" spans="1:1" ht="12.6" x14ac:dyDescent="0.25">
      <c r="A25896"/>
    </row>
    <row r="25897" spans="1:1" ht="12.6" x14ac:dyDescent="0.25">
      <c r="A25897"/>
    </row>
    <row r="25898" spans="1:1" ht="12.6" x14ac:dyDescent="0.25">
      <c r="A25898"/>
    </row>
    <row r="25899" spans="1:1" ht="12.6" x14ac:dyDescent="0.25">
      <c r="A25899"/>
    </row>
    <row r="25900" spans="1:1" ht="12.6" x14ac:dyDescent="0.25">
      <c r="A25900"/>
    </row>
    <row r="25901" spans="1:1" ht="12.6" x14ac:dyDescent="0.25">
      <c r="A25901"/>
    </row>
    <row r="25902" spans="1:1" ht="12.6" x14ac:dyDescent="0.25">
      <c r="A25902"/>
    </row>
    <row r="25903" spans="1:1" ht="12.6" x14ac:dyDescent="0.25">
      <c r="A25903"/>
    </row>
    <row r="25904" spans="1:1" ht="12.6" x14ac:dyDescent="0.25">
      <c r="A25904"/>
    </row>
    <row r="25905" spans="1:1" ht="12.6" x14ac:dyDescent="0.25">
      <c r="A25905"/>
    </row>
    <row r="25906" spans="1:1" ht="12.6" x14ac:dyDescent="0.25">
      <c r="A25906"/>
    </row>
    <row r="25907" spans="1:1" ht="12.6" x14ac:dyDescent="0.25">
      <c r="A25907"/>
    </row>
    <row r="25908" spans="1:1" ht="12.6" x14ac:dyDescent="0.25">
      <c r="A25908"/>
    </row>
    <row r="25909" spans="1:1" ht="12.6" x14ac:dyDescent="0.25">
      <c r="A25909"/>
    </row>
    <row r="25910" spans="1:1" ht="12.6" x14ac:dyDescent="0.25">
      <c r="A25910"/>
    </row>
    <row r="25911" spans="1:1" ht="12.6" x14ac:dyDescent="0.25">
      <c r="A25911"/>
    </row>
    <row r="25912" spans="1:1" ht="12.6" x14ac:dyDescent="0.25">
      <c r="A25912"/>
    </row>
    <row r="25913" spans="1:1" ht="12.6" x14ac:dyDescent="0.25">
      <c r="A25913"/>
    </row>
    <row r="25914" spans="1:1" ht="12.6" x14ac:dyDescent="0.25">
      <c r="A25914"/>
    </row>
    <row r="25915" spans="1:1" ht="12.6" x14ac:dyDescent="0.25">
      <c r="A25915"/>
    </row>
    <row r="25916" spans="1:1" ht="12.6" x14ac:dyDescent="0.25">
      <c r="A25916"/>
    </row>
    <row r="25917" spans="1:1" ht="12.6" x14ac:dyDescent="0.25">
      <c r="A25917"/>
    </row>
    <row r="25918" spans="1:1" ht="12.6" x14ac:dyDescent="0.25">
      <c r="A25918"/>
    </row>
    <row r="25919" spans="1:1" ht="12.6" x14ac:dyDescent="0.25">
      <c r="A25919"/>
    </row>
    <row r="25920" spans="1:1" ht="12.6" x14ac:dyDescent="0.25">
      <c r="A25920"/>
    </row>
    <row r="25921" spans="1:1" ht="12.6" x14ac:dyDescent="0.25">
      <c r="A25921"/>
    </row>
    <row r="25922" spans="1:1" ht="12.6" x14ac:dyDescent="0.25">
      <c r="A25922"/>
    </row>
    <row r="25923" spans="1:1" ht="12.6" x14ac:dyDescent="0.25">
      <c r="A25923"/>
    </row>
    <row r="25924" spans="1:1" ht="12.6" x14ac:dyDescent="0.25">
      <c r="A25924"/>
    </row>
    <row r="25925" spans="1:1" ht="12.6" x14ac:dyDescent="0.25">
      <c r="A25925"/>
    </row>
    <row r="25926" spans="1:1" ht="12.6" x14ac:dyDescent="0.25">
      <c r="A25926"/>
    </row>
    <row r="25927" spans="1:1" ht="12.6" x14ac:dyDescent="0.25">
      <c r="A25927"/>
    </row>
    <row r="25928" spans="1:1" ht="12.6" x14ac:dyDescent="0.25">
      <c r="A25928"/>
    </row>
    <row r="25929" spans="1:1" ht="12.6" x14ac:dyDescent="0.25">
      <c r="A25929"/>
    </row>
    <row r="25930" spans="1:1" ht="12.6" x14ac:dyDescent="0.25">
      <c r="A25930"/>
    </row>
    <row r="25931" spans="1:1" ht="12.6" x14ac:dyDescent="0.25">
      <c r="A25931"/>
    </row>
    <row r="25932" spans="1:1" ht="12.6" x14ac:dyDescent="0.25">
      <c r="A25932"/>
    </row>
    <row r="25933" spans="1:1" ht="12.6" x14ac:dyDescent="0.25">
      <c r="A25933"/>
    </row>
    <row r="25934" spans="1:1" ht="12.6" x14ac:dyDescent="0.25">
      <c r="A25934"/>
    </row>
    <row r="25935" spans="1:1" ht="12.6" x14ac:dyDescent="0.25">
      <c r="A25935"/>
    </row>
    <row r="25936" spans="1:1" ht="12.6" x14ac:dyDescent="0.25">
      <c r="A25936"/>
    </row>
    <row r="25937" spans="1:1" ht="12.6" x14ac:dyDescent="0.25">
      <c r="A25937"/>
    </row>
    <row r="25938" spans="1:1" ht="12.6" x14ac:dyDescent="0.25">
      <c r="A25938"/>
    </row>
    <row r="25939" spans="1:1" ht="12.6" x14ac:dyDescent="0.25">
      <c r="A25939"/>
    </row>
    <row r="25940" spans="1:1" ht="12.6" x14ac:dyDescent="0.25">
      <c r="A25940"/>
    </row>
    <row r="25941" spans="1:1" ht="12.6" x14ac:dyDescent="0.25">
      <c r="A25941"/>
    </row>
    <row r="25942" spans="1:1" ht="12.6" x14ac:dyDescent="0.25">
      <c r="A25942"/>
    </row>
    <row r="25943" spans="1:1" ht="12.6" x14ac:dyDescent="0.25">
      <c r="A25943"/>
    </row>
    <row r="25944" spans="1:1" ht="12.6" x14ac:dyDescent="0.25">
      <c r="A25944"/>
    </row>
    <row r="25945" spans="1:1" ht="12.6" x14ac:dyDescent="0.25">
      <c r="A25945"/>
    </row>
    <row r="25946" spans="1:1" ht="12.6" x14ac:dyDescent="0.25">
      <c r="A25946"/>
    </row>
    <row r="25947" spans="1:1" ht="12.6" x14ac:dyDescent="0.25">
      <c r="A25947"/>
    </row>
    <row r="25948" spans="1:1" ht="12.6" x14ac:dyDescent="0.25">
      <c r="A25948"/>
    </row>
    <row r="25949" spans="1:1" ht="12.6" x14ac:dyDescent="0.25">
      <c r="A25949"/>
    </row>
    <row r="25950" spans="1:1" ht="12.6" x14ac:dyDescent="0.25">
      <c r="A25950"/>
    </row>
    <row r="25951" spans="1:1" ht="12.6" x14ac:dyDescent="0.25">
      <c r="A25951"/>
    </row>
    <row r="25952" spans="1:1" ht="12.6" x14ac:dyDescent="0.25">
      <c r="A25952"/>
    </row>
    <row r="25953" spans="1:1" ht="12.6" x14ac:dyDescent="0.25">
      <c r="A25953"/>
    </row>
    <row r="25954" spans="1:1" ht="12.6" x14ac:dyDescent="0.25">
      <c r="A25954"/>
    </row>
    <row r="25955" spans="1:1" ht="12.6" x14ac:dyDescent="0.25">
      <c r="A25955"/>
    </row>
    <row r="25956" spans="1:1" ht="12.6" x14ac:dyDescent="0.25">
      <c r="A25956"/>
    </row>
    <row r="25957" spans="1:1" ht="12.6" x14ac:dyDescent="0.25">
      <c r="A25957"/>
    </row>
    <row r="25958" spans="1:1" ht="12.6" x14ac:dyDescent="0.25">
      <c r="A25958"/>
    </row>
    <row r="25959" spans="1:1" ht="12.6" x14ac:dyDescent="0.25">
      <c r="A25959"/>
    </row>
    <row r="25960" spans="1:1" ht="12.6" x14ac:dyDescent="0.25">
      <c r="A25960"/>
    </row>
    <row r="25961" spans="1:1" ht="12.6" x14ac:dyDescent="0.25">
      <c r="A25961"/>
    </row>
    <row r="25962" spans="1:1" ht="12.6" x14ac:dyDescent="0.25">
      <c r="A25962"/>
    </row>
    <row r="25963" spans="1:1" ht="12.6" x14ac:dyDescent="0.25">
      <c r="A25963"/>
    </row>
    <row r="25964" spans="1:1" ht="12.6" x14ac:dyDescent="0.25">
      <c r="A25964"/>
    </row>
    <row r="25965" spans="1:1" ht="12.6" x14ac:dyDescent="0.25">
      <c r="A25965"/>
    </row>
    <row r="25966" spans="1:1" ht="12.6" x14ac:dyDescent="0.25">
      <c r="A25966"/>
    </row>
    <row r="25967" spans="1:1" ht="12.6" x14ac:dyDescent="0.25">
      <c r="A25967"/>
    </row>
    <row r="25968" spans="1:1" ht="12.6" x14ac:dyDescent="0.25">
      <c r="A25968"/>
    </row>
    <row r="25969" spans="1:1" ht="12.6" x14ac:dyDescent="0.25">
      <c r="A25969"/>
    </row>
    <row r="25970" spans="1:1" ht="12.6" x14ac:dyDescent="0.25">
      <c r="A25970"/>
    </row>
    <row r="25971" spans="1:1" ht="12.6" x14ac:dyDescent="0.25">
      <c r="A25971"/>
    </row>
    <row r="25972" spans="1:1" ht="12.6" x14ac:dyDescent="0.25">
      <c r="A25972"/>
    </row>
    <row r="25973" spans="1:1" ht="12.6" x14ac:dyDescent="0.25">
      <c r="A25973"/>
    </row>
    <row r="25974" spans="1:1" ht="12.6" x14ac:dyDescent="0.25">
      <c r="A25974"/>
    </row>
    <row r="25975" spans="1:1" ht="12.6" x14ac:dyDescent="0.25">
      <c r="A25975"/>
    </row>
    <row r="25976" spans="1:1" ht="12.6" x14ac:dyDescent="0.25">
      <c r="A25976"/>
    </row>
    <row r="25977" spans="1:1" ht="12.6" x14ac:dyDescent="0.25">
      <c r="A25977"/>
    </row>
    <row r="25978" spans="1:1" ht="12.6" x14ac:dyDescent="0.25">
      <c r="A25978"/>
    </row>
    <row r="25979" spans="1:1" ht="12.6" x14ac:dyDescent="0.25">
      <c r="A25979"/>
    </row>
    <row r="25980" spans="1:1" ht="12.6" x14ac:dyDescent="0.25">
      <c r="A25980"/>
    </row>
    <row r="25981" spans="1:1" ht="12.6" x14ac:dyDescent="0.25">
      <c r="A25981"/>
    </row>
    <row r="25982" spans="1:1" ht="12.6" x14ac:dyDescent="0.25">
      <c r="A25982"/>
    </row>
    <row r="25983" spans="1:1" ht="12.6" x14ac:dyDescent="0.25">
      <c r="A25983"/>
    </row>
    <row r="25984" spans="1:1" ht="12.6" x14ac:dyDescent="0.25">
      <c r="A25984"/>
    </row>
    <row r="25985" spans="1:1" ht="12.6" x14ac:dyDescent="0.25">
      <c r="A25985"/>
    </row>
    <row r="25986" spans="1:1" ht="12.6" x14ac:dyDescent="0.25">
      <c r="A25986"/>
    </row>
    <row r="25987" spans="1:1" ht="12.6" x14ac:dyDescent="0.25">
      <c r="A25987"/>
    </row>
    <row r="25988" spans="1:1" ht="12.6" x14ac:dyDescent="0.25">
      <c r="A25988"/>
    </row>
    <row r="25989" spans="1:1" ht="12.6" x14ac:dyDescent="0.25">
      <c r="A25989"/>
    </row>
    <row r="25990" spans="1:1" ht="12.6" x14ac:dyDescent="0.25">
      <c r="A25990"/>
    </row>
    <row r="25991" spans="1:1" ht="12.6" x14ac:dyDescent="0.25">
      <c r="A25991"/>
    </row>
    <row r="25992" spans="1:1" ht="12.6" x14ac:dyDescent="0.25">
      <c r="A25992"/>
    </row>
    <row r="25993" spans="1:1" ht="12.6" x14ac:dyDescent="0.25">
      <c r="A25993"/>
    </row>
    <row r="25994" spans="1:1" ht="12.6" x14ac:dyDescent="0.25">
      <c r="A25994"/>
    </row>
    <row r="25995" spans="1:1" ht="12.6" x14ac:dyDescent="0.25">
      <c r="A25995"/>
    </row>
    <row r="25996" spans="1:1" ht="12.6" x14ac:dyDescent="0.25">
      <c r="A25996"/>
    </row>
    <row r="25997" spans="1:1" ht="12.6" x14ac:dyDescent="0.25">
      <c r="A25997"/>
    </row>
    <row r="25998" spans="1:1" ht="12.6" x14ac:dyDescent="0.25">
      <c r="A25998"/>
    </row>
    <row r="25999" spans="1:1" ht="12.6" x14ac:dyDescent="0.25">
      <c r="A25999"/>
    </row>
    <row r="26000" spans="1:1" ht="12.6" x14ac:dyDescent="0.25">
      <c r="A26000"/>
    </row>
    <row r="26001" spans="1:1" ht="12.6" x14ac:dyDescent="0.25">
      <c r="A26001"/>
    </row>
    <row r="26002" spans="1:1" ht="12.6" x14ac:dyDescent="0.25">
      <c r="A26002"/>
    </row>
    <row r="26003" spans="1:1" ht="12.6" x14ac:dyDescent="0.25">
      <c r="A26003"/>
    </row>
    <row r="26004" spans="1:1" ht="12.6" x14ac:dyDescent="0.25">
      <c r="A26004"/>
    </row>
    <row r="26005" spans="1:1" ht="12.6" x14ac:dyDescent="0.25">
      <c r="A26005"/>
    </row>
    <row r="26006" spans="1:1" ht="12.6" x14ac:dyDescent="0.25">
      <c r="A26006"/>
    </row>
    <row r="26007" spans="1:1" ht="12.6" x14ac:dyDescent="0.25">
      <c r="A26007"/>
    </row>
    <row r="26008" spans="1:1" ht="12.6" x14ac:dyDescent="0.25">
      <c r="A26008"/>
    </row>
    <row r="26009" spans="1:1" ht="12.6" x14ac:dyDescent="0.25">
      <c r="A26009"/>
    </row>
    <row r="26010" spans="1:1" ht="12.6" x14ac:dyDescent="0.25">
      <c r="A26010"/>
    </row>
    <row r="26011" spans="1:1" ht="12.6" x14ac:dyDescent="0.25">
      <c r="A26011"/>
    </row>
    <row r="26012" spans="1:1" ht="12.6" x14ac:dyDescent="0.25">
      <c r="A26012"/>
    </row>
    <row r="26013" spans="1:1" ht="12.6" x14ac:dyDescent="0.25">
      <c r="A26013"/>
    </row>
    <row r="26014" spans="1:1" ht="12.6" x14ac:dyDescent="0.25">
      <c r="A26014"/>
    </row>
    <row r="26015" spans="1:1" ht="12.6" x14ac:dyDescent="0.25">
      <c r="A26015"/>
    </row>
    <row r="26016" spans="1:1" ht="12.6" x14ac:dyDescent="0.25">
      <c r="A26016"/>
    </row>
    <row r="26017" spans="1:1" ht="12.6" x14ac:dyDescent="0.25">
      <c r="A26017"/>
    </row>
    <row r="26018" spans="1:1" ht="12.6" x14ac:dyDescent="0.25">
      <c r="A26018"/>
    </row>
    <row r="26019" spans="1:1" ht="12.6" x14ac:dyDescent="0.25">
      <c r="A26019"/>
    </row>
    <row r="26020" spans="1:1" ht="12.6" x14ac:dyDescent="0.25">
      <c r="A26020"/>
    </row>
    <row r="26021" spans="1:1" ht="12.6" x14ac:dyDescent="0.25">
      <c r="A26021"/>
    </row>
    <row r="26022" spans="1:1" ht="12.6" x14ac:dyDescent="0.25">
      <c r="A26022"/>
    </row>
    <row r="26023" spans="1:1" ht="12.6" x14ac:dyDescent="0.25">
      <c r="A26023"/>
    </row>
    <row r="26024" spans="1:1" ht="12.6" x14ac:dyDescent="0.25">
      <c r="A26024"/>
    </row>
    <row r="26025" spans="1:1" ht="12.6" x14ac:dyDescent="0.25">
      <c r="A26025"/>
    </row>
    <row r="26026" spans="1:1" ht="12.6" x14ac:dyDescent="0.25">
      <c r="A26026"/>
    </row>
    <row r="26027" spans="1:1" ht="12.6" x14ac:dyDescent="0.25">
      <c r="A26027"/>
    </row>
    <row r="26028" spans="1:1" ht="12.6" x14ac:dyDescent="0.25">
      <c r="A26028"/>
    </row>
    <row r="26029" spans="1:1" ht="12.6" x14ac:dyDescent="0.25">
      <c r="A26029"/>
    </row>
    <row r="26030" spans="1:1" ht="12.6" x14ac:dyDescent="0.25">
      <c r="A26030"/>
    </row>
    <row r="26031" spans="1:1" ht="12.6" x14ac:dyDescent="0.25">
      <c r="A26031"/>
    </row>
    <row r="26032" spans="1:1" ht="12.6" x14ac:dyDescent="0.25">
      <c r="A26032"/>
    </row>
    <row r="26033" spans="1:1" ht="12.6" x14ac:dyDescent="0.25">
      <c r="A26033"/>
    </row>
    <row r="26034" spans="1:1" ht="12.6" x14ac:dyDescent="0.25">
      <c r="A26034"/>
    </row>
    <row r="26035" spans="1:1" ht="12.6" x14ac:dyDescent="0.25">
      <c r="A26035"/>
    </row>
    <row r="26036" spans="1:1" ht="12.6" x14ac:dyDescent="0.25">
      <c r="A26036"/>
    </row>
    <row r="26037" spans="1:1" ht="12.6" x14ac:dyDescent="0.25">
      <c r="A26037"/>
    </row>
    <row r="26038" spans="1:1" ht="12.6" x14ac:dyDescent="0.25">
      <c r="A26038"/>
    </row>
    <row r="26039" spans="1:1" ht="12.6" x14ac:dyDescent="0.25">
      <c r="A26039"/>
    </row>
    <row r="26040" spans="1:1" ht="12.6" x14ac:dyDescent="0.25">
      <c r="A26040"/>
    </row>
    <row r="26041" spans="1:1" ht="12.6" x14ac:dyDescent="0.25">
      <c r="A26041"/>
    </row>
    <row r="26042" spans="1:1" ht="12.6" x14ac:dyDescent="0.25">
      <c r="A26042"/>
    </row>
    <row r="26043" spans="1:1" ht="12.6" x14ac:dyDescent="0.25">
      <c r="A26043"/>
    </row>
    <row r="26044" spans="1:1" ht="12.6" x14ac:dyDescent="0.25">
      <c r="A26044"/>
    </row>
    <row r="26045" spans="1:1" ht="12.6" x14ac:dyDescent="0.25">
      <c r="A26045"/>
    </row>
    <row r="26046" spans="1:1" ht="12.6" x14ac:dyDescent="0.25">
      <c r="A26046"/>
    </row>
    <row r="26047" spans="1:1" ht="12.6" x14ac:dyDescent="0.25">
      <c r="A26047"/>
    </row>
    <row r="26048" spans="1:1" ht="12.6" x14ac:dyDescent="0.25">
      <c r="A26048"/>
    </row>
    <row r="26049" spans="1:1" ht="12.6" x14ac:dyDescent="0.25">
      <c r="A26049"/>
    </row>
    <row r="26050" spans="1:1" ht="12.6" x14ac:dyDescent="0.25">
      <c r="A26050"/>
    </row>
    <row r="26051" spans="1:1" ht="12.6" x14ac:dyDescent="0.25">
      <c r="A26051"/>
    </row>
    <row r="26052" spans="1:1" ht="12.6" x14ac:dyDescent="0.25">
      <c r="A26052"/>
    </row>
    <row r="26053" spans="1:1" ht="12.6" x14ac:dyDescent="0.25">
      <c r="A26053"/>
    </row>
    <row r="26054" spans="1:1" ht="12.6" x14ac:dyDescent="0.25">
      <c r="A26054"/>
    </row>
    <row r="26055" spans="1:1" ht="12.6" x14ac:dyDescent="0.25">
      <c r="A26055"/>
    </row>
    <row r="26056" spans="1:1" ht="12.6" x14ac:dyDescent="0.25">
      <c r="A26056"/>
    </row>
    <row r="26057" spans="1:1" ht="12.6" x14ac:dyDescent="0.25">
      <c r="A26057"/>
    </row>
    <row r="26058" spans="1:1" ht="12.6" x14ac:dyDescent="0.25">
      <c r="A26058"/>
    </row>
    <row r="26059" spans="1:1" ht="12.6" x14ac:dyDescent="0.25">
      <c r="A26059"/>
    </row>
    <row r="26060" spans="1:1" ht="12.6" x14ac:dyDescent="0.25">
      <c r="A26060"/>
    </row>
    <row r="26061" spans="1:1" ht="12.6" x14ac:dyDescent="0.25">
      <c r="A26061"/>
    </row>
    <row r="26062" spans="1:1" ht="12.6" x14ac:dyDescent="0.25">
      <c r="A26062"/>
    </row>
    <row r="26063" spans="1:1" ht="12.6" x14ac:dyDescent="0.25">
      <c r="A26063"/>
    </row>
    <row r="26064" spans="1:1" ht="12.6" x14ac:dyDescent="0.25">
      <c r="A26064"/>
    </row>
    <row r="26065" spans="1:1" ht="12.6" x14ac:dyDescent="0.25">
      <c r="A26065"/>
    </row>
    <row r="26066" spans="1:1" ht="12.6" x14ac:dyDescent="0.25">
      <c r="A26066"/>
    </row>
    <row r="26067" spans="1:1" ht="12.6" x14ac:dyDescent="0.25">
      <c r="A26067"/>
    </row>
    <row r="26068" spans="1:1" ht="12.6" x14ac:dyDescent="0.25">
      <c r="A26068"/>
    </row>
    <row r="26069" spans="1:1" ht="12.6" x14ac:dyDescent="0.25">
      <c r="A26069"/>
    </row>
    <row r="26070" spans="1:1" ht="12.6" x14ac:dyDescent="0.25">
      <c r="A26070"/>
    </row>
    <row r="26071" spans="1:1" ht="12.6" x14ac:dyDescent="0.25">
      <c r="A26071"/>
    </row>
    <row r="26072" spans="1:1" ht="12.6" x14ac:dyDescent="0.25">
      <c r="A26072"/>
    </row>
    <row r="26073" spans="1:1" ht="12.6" x14ac:dyDescent="0.25">
      <c r="A26073"/>
    </row>
    <row r="26074" spans="1:1" ht="12.6" x14ac:dyDescent="0.25">
      <c r="A26074"/>
    </row>
    <row r="26075" spans="1:1" ht="12.6" x14ac:dyDescent="0.25">
      <c r="A26075"/>
    </row>
    <row r="26076" spans="1:1" ht="12.6" x14ac:dyDescent="0.25">
      <c r="A26076"/>
    </row>
    <row r="26077" spans="1:1" ht="12.6" x14ac:dyDescent="0.25">
      <c r="A26077"/>
    </row>
    <row r="26078" spans="1:1" ht="12.6" x14ac:dyDescent="0.25">
      <c r="A26078"/>
    </row>
    <row r="26079" spans="1:1" ht="12.6" x14ac:dyDescent="0.25">
      <c r="A26079"/>
    </row>
    <row r="26080" spans="1:1" ht="12.6" x14ac:dyDescent="0.25">
      <c r="A26080"/>
    </row>
    <row r="26081" spans="1:1" ht="12.6" x14ac:dyDescent="0.25">
      <c r="A26081"/>
    </row>
    <row r="26082" spans="1:1" ht="12.6" x14ac:dyDescent="0.25">
      <c r="A26082"/>
    </row>
    <row r="26083" spans="1:1" ht="12.6" x14ac:dyDescent="0.25">
      <c r="A26083"/>
    </row>
    <row r="26084" spans="1:1" ht="12.6" x14ac:dyDescent="0.25">
      <c r="A26084"/>
    </row>
    <row r="26085" spans="1:1" ht="12.6" x14ac:dyDescent="0.25">
      <c r="A26085"/>
    </row>
    <row r="26086" spans="1:1" ht="12.6" x14ac:dyDescent="0.25">
      <c r="A26086"/>
    </row>
    <row r="26087" spans="1:1" ht="12.6" x14ac:dyDescent="0.25">
      <c r="A26087"/>
    </row>
    <row r="26088" spans="1:1" ht="12.6" x14ac:dyDescent="0.25">
      <c r="A26088"/>
    </row>
    <row r="26089" spans="1:1" ht="12.6" x14ac:dyDescent="0.25">
      <c r="A26089"/>
    </row>
    <row r="26090" spans="1:1" ht="12.6" x14ac:dyDescent="0.25">
      <c r="A26090"/>
    </row>
    <row r="26091" spans="1:1" ht="12.6" x14ac:dyDescent="0.25">
      <c r="A26091"/>
    </row>
    <row r="26092" spans="1:1" ht="12.6" x14ac:dyDescent="0.25">
      <c r="A26092"/>
    </row>
    <row r="26093" spans="1:1" ht="12.6" x14ac:dyDescent="0.25">
      <c r="A26093"/>
    </row>
    <row r="26094" spans="1:1" ht="12.6" x14ac:dyDescent="0.25">
      <c r="A26094"/>
    </row>
    <row r="26095" spans="1:1" ht="12.6" x14ac:dyDescent="0.25">
      <c r="A26095"/>
    </row>
    <row r="26096" spans="1:1" ht="12.6" x14ac:dyDescent="0.25">
      <c r="A26096"/>
    </row>
    <row r="26097" spans="1:1" ht="12.6" x14ac:dyDescent="0.25">
      <c r="A26097"/>
    </row>
    <row r="26098" spans="1:1" ht="12.6" x14ac:dyDescent="0.25">
      <c r="A26098"/>
    </row>
    <row r="26099" spans="1:1" ht="12.6" x14ac:dyDescent="0.25">
      <c r="A26099"/>
    </row>
    <row r="26100" spans="1:1" ht="12.6" x14ac:dyDescent="0.25">
      <c r="A26100"/>
    </row>
    <row r="26101" spans="1:1" ht="12.6" x14ac:dyDescent="0.25">
      <c r="A26101"/>
    </row>
    <row r="26102" spans="1:1" ht="12.6" x14ac:dyDescent="0.25">
      <c r="A26102"/>
    </row>
    <row r="26103" spans="1:1" ht="12.6" x14ac:dyDescent="0.25">
      <c r="A26103"/>
    </row>
    <row r="26104" spans="1:1" ht="12.6" x14ac:dyDescent="0.25">
      <c r="A26104"/>
    </row>
    <row r="26105" spans="1:1" ht="12.6" x14ac:dyDescent="0.25">
      <c r="A26105"/>
    </row>
    <row r="26106" spans="1:1" ht="12.6" x14ac:dyDescent="0.25">
      <c r="A26106"/>
    </row>
    <row r="26107" spans="1:1" ht="12.6" x14ac:dyDescent="0.25">
      <c r="A26107"/>
    </row>
    <row r="26108" spans="1:1" ht="12.6" x14ac:dyDescent="0.25">
      <c r="A26108"/>
    </row>
    <row r="26109" spans="1:1" ht="12.6" x14ac:dyDescent="0.25">
      <c r="A26109"/>
    </row>
    <row r="26110" spans="1:1" ht="12.6" x14ac:dyDescent="0.25">
      <c r="A26110"/>
    </row>
    <row r="26111" spans="1:1" ht="12.6" x14ac:dyDescent="0.25">
      <c r="A26111"/>
    </row>
    <row r="26112" spans="1:1" ht="12.6" x14ac:dyDescent="0.25">
      <c r="A26112"/>
    </row>
    <row r="26113" spans="1:1" ht="12.6" x14ac:dyDescent="0.25">
      <c r="A26113"/>
    </row>
    <row r="26114" spans="1:1" ht="12.6" x14ac:dyDescent="0.25">
      <c r="A26114"/>
    </row>
    <row r="26115" spans="1:1" ht="12.6" x14ac:dyDescent="0.25">
      <c r="A26115"/>
    </row>
    <row r="26116" spans="1:1" ht="12.6" x14ac:dyDescent="0.25">
      <c r="A26116"/>
    </row>
    <row r="26117" spans="1:1" ht="12.6" x14ac:dyDescent="0.25">
      <c r="A26117"/>
    </row>
    <row r="26118" spans="1:1" ht="12.6" x14ac:dyDescent="0.25">
      <c r="A26118"/>
    </row>
    <row r="26119" spans="1:1" ht="12.6" x14ac:dyDescent="0.25">
      <c r="A26119"/>
    </row>
    <row r="26120" spans="1:1" ht="12.6" x14ac:dyDescent="0.25">
      <c r="A26120"/>
    </row>
    <row r="26121" spans="1:1" ht="12.6" x14ac:dyDescent="0.25">
      <c r="A26121"/>
    </row>
    <row r="26122" spans="1:1" ht="12.6" x14ac:dyDescent="0.25">
      <c r="A26122"/>
    </row>
    <row r="26123" spans="1:1" ht="12.6" x14ac:dyDescent="0.25">
      <c r="A26123"/>
    </row>
    <row r="26124" spans="1:1" ht="12.6" x14ac:dyDescent="0.25">
      <c r="A26124"/>
    </row>
    <row r="26125" spans="1:1" ht="12.6" x14ac:dyDescent="0.25">
      <c r="A26125"/>
    </row>
    <row r="26126" spans="1:1" ht="12.6" x14ac:dyDescent="0.25">
      <c r="A26126"/>
    </row>
    <row r="26127" spans="1:1" ht="12.6" x14ac:dyDescent="0.25">
      <c r="A26127"/>
    </row>
    <row r="26128" spans="1:1" ht="12.6" x14ac:dyDescent="0.25">
      <c r="A26128"/>
    </row>
    <row r="26129" spans="1:1" ht="12.6" x14ac:dyDescent="0.25">
      <c r="A26129"/>
    </row>
    <row r="26130" spans="1:1" ht="12.6" x14ac:dyDescent="0.25">
      <c r="A26130"/>
    </row>
    <row r="26131" spans="1:1" ht="12.6" x14ac:dyDescent="0.25">
      <c r="A26131"/>
    </row>
    <row r="26132" spans="1:1" ht="12.6" x14ac:dyDescent="0.25">
      <c r="A26132"/>
    </row>
    <row r="26133" spans="1:1" ht="12.6" x14ac:dyDescent="0.25">
      <c r="A26133"/>
    </row>
    <row r="26134" spans="1:1" ht="12.6" x14ac:dyDescent="0.25">
      <c r="A26134"/>
    </row>
    <row r="26135" spans="1:1" ht="12.6" x14ac:dyDescent="0.25">
      <c r="A26135"/>
    </row>
    <row r="26136" spans="1:1" ht="12.6" x14ac:dyDescent="0.25">
      <c r="A26136"/>
    </row>
    <row r="26137" spans="1:1" ht="12.6" x14ac:dyDescent="0.25">
      <c r="A26137"/>
    </row>
    <row r="26138" spans="1:1" ht="12.6" x14ac:dyDescent="0.25">
      <c r="A26138"/>
    </row>
    <row r="26139" spans="1:1" ht="12.6" x14ac:dyDescent="0.25">
      <c r="A26139"/>
    </row>
    <row r="26140" spans="1:1" ht="12.6" x14ac:dyDescent="0.25">
      <c r="A26140"/>
    </row>
    <row r="26141" spans="1:1" ht="12.6" x14ac:dyDescent="0.25">
      <c r="A26141"/>
    </row>
    <row r="26142" spans="1:1" ht="12.6" x14ac:dyDescent="0.25">
      <c r="A26142"/>
    </row>
    <row r="26143" spans="1:1" ht="12.6" x14ac:dyDescent="0.25">
      <c r="A26143"/>
    </row>
    <row r="26144" spans="1:1" ht="12.6" x14ac:dyDescent="0.25">
      <c r="A26144"/>
    </row>
    <row r="26145" spans="1:1" ht="12.6" x14ac:dyDescent="0.25">
      <c r="A26145"/>
    </row>
    <row r="26146" spans="1:1" ht="12.6" x14ac:dyDescent="0.25">
      <c r="A26146"/>
    </row>
    <row r="26147" spans="1:1" ht="12.6" x14ac:dyDescent="0.25">
      <c r="A26147"/>
    </row>
    <row r="26148" spans="1:1" ht="12.6" x14ac:dyDescent="0.25">
      <c r="A26148"/>
    </row>
    <row r="26149" spans="1:1" ht="12.6" x14ac:dyDescent="0.25">
      <c r="A26149"/>
    </row>
    <row r="26150" spans="1:1" ht="12.6" x14ac:dyDescent="0.25">
      <c r="A26150"/>
    </row>
    <row r="26151" spans="1:1" ht="12.6" x14ac:dyDescent="0.25">
      <c r="A26151"/>
    </row>
    <row r="26152" spans="1:1" ht="12.6" x14ac:dyDescent="0.25">
      <c r="A26152"/>
    </row>
    <row r="26153" spans="1:1" ht="12.6" x14ac:dyDescent="0.25">
      <c r="A26153"/>
    </row>
    <row r="26154" spans="1:1" ht="12.6" x14ac:dyDescent="0.25">
      <c r="A26154"/>
    </row>
    <row r="26155" spans="1:1" ht="12.6" x14ac:dyDescent="0.25">
      <c r="A26155"/>
    </row>
    <row r="26156" spans="1:1" ht="12.6" x14ac:dyDescent="0.25">
      <c r="A26156"/>
    </row>
    <row r="26157" spans="1:1" ht="12.6" x14ac:dyDescent="0.25">
      <c r="A26157"/>
    </row>
    <row r="26158" spans="1:1" ht="12.6" x14ac:dyDescent="0.25">
      <c r="A26158"/>
    </row>
    <row r="26159" spans="1:1" ht="12.6" x14ac:dyDescent="0.25">
      <c r="A26159"/>
    </row>
    <row r="26160" spans="1:1" ht="12.6" x14ac:dyDescent="0.25">
      <c r="A26160"/>
    </row>
    <row r="26161" spans="1:1" ht="12.6" x14ac:dyDescent="0.25">
      <c r="A26161"/>
    </row>
    <row r="26162" spans="1:1" ht="12.6" x14ac:dyDescent="0.25">
      <c r="A26162"/>
    </row>
    <row r="26163" spans="1:1" ht="12.6" x14ac:dyDescent="0.25">
      <c r="A26163"/>
    </row>
    <row r="26164" spans="1:1" ht="12.6" x14ac:dyDescent="0.25">
      <c r="A26164"/>
    </row>
    <row r="26165" spans="1:1" ht="12.6" x14ac:dyDescent="0.25">
      <c r="A26165"/>
    </row>
    <row r="26166" spans="1:1" ht="12.6" x14ac:dyDescent="0.25">
      <c r="A26166"/>
    </row>
    <row r="26167" spans="1:1" ht="12.6" x14ac:dyDescent="0.25">
      <c r="A26167"/>
    </row>
    <row r="26168" spans="1:1" ht="12.6" x14ac:dyDescent="0.25">
      <c r="A26168"/>
    </row>
    <row r="26169" spans="1:1" ht="12.6" x14ac:dyDescent="0.25">
      <c r="A26169"/>
    </row>
    <row r="26170" spans="1:1" ht="12.6" x14ac:dyDescent="0.25">
      <c r="A26170"/>
    </row>
    <row r="26171" spans="1:1" ht="12.6" x14ac:dyDescent="0.25">
      <c r="A26171"/>
    </row>
    <row r="26172" spans="1:1" ht="12.6" x14ac:dyDescent="0.25">
      <c r="A26172"/>
    </row>
    <row r="26173" spans="1:1" ht="12.6" x14ac:dyDescent="0.25">
      <c r="A26173"/>
    </row>
    <row r="26174" spans="1:1" ht="12.6" x14ac:dyDescent="0.25">
      <c r="A26174"/>
    </row>
    <row r="26175" spans="1:1" ht="12.6" x14ac:dyDescent="0.25">
      <c r="A26175"/>
    </row>
    <row r="26176" spans="1:1" ht="12.6" x14ac:dyDescent="0.25">
      <c r="A26176"/>
    </row>
    <row r="26177" spans="1:1" ht="12.6" x14ac:dyDescent="0.25">
      <c r="A26177"/>
    </row>
    <row r="26178" spans="1:1" ht="12.6" x14ac:dyDescent="0.25">
      <c r="A26178"/>
    </row>
    <row r="26179" spans="1:1" ht="12.6" x14ac:dyDescent="0.25">
      <c r="A26179"/>
    </row>
    <row r="26180" spans="1:1" ht="12.6" x14ac:dyDescent="0.25">
      <c r="A26180"/>
    </row>
    <row r="26181" spans="1:1" ht="12.6" x14ac:dyDescent="0.25">
      <c r="A26181"/>
    </row>
    <row r="26182" spans="1:1" ht="12.6" x14ac:dyDescent="0.25">
      <c r="A26182"/>
    </row>
    <row r="26183" spans="1:1" ht="12.6" x14ac:dyDescent="0.25">
      <c r="A26183"/>
    </row>
    <row r="26184" spans="1:1" ht="12.6" x14ac:dyDescent="0.25">
      <c r="A26184"/>
    </row>
    <row r="26185" spans="1:1" ht="12.6" x14ac:dyDescent="0.25">
      <c r="A26185"/>
    </row>
    <row r="26186" spans="1:1" ht="12.6" x14ac:dyDescent="0.25">
      <c r="A26186"/>
    </row>
    <row r="26187" spans="1:1" ht="12.6" x14ac:dyDescent="0.25">
      <c r="A26187"/>
    </row>
    <row r="26188" spans="1:1" ht="12.6" x14ac:dyDescent="0.25">
      <c r="A26188"/>
    </row>
    <row r="26189" spans="1:1" ht="12.6" x14ac:dyDescent="0.25">
      <c r="A26189"/>
    </row>
    <row r="26190" spans="1:1" ht="12.6" x14ac:dyDescent="0.25">
      <c r="A26190"/>
    </row>
    <row r="26191" spans="1:1" ht="12.6" x14ac:dyDescent="0.25">
      <c r="A26191"/>
    </row>
    <row r="26192" spans="1:1" ht="12.6" x14ac:dyDescent="0.25">
      <c r="A26192"/>
    </row>
    <row r="26193" spans="1:1" ht="12.6" x14ac:dyDescent="0.25">
      <c r="A26193"/>
    </row>
    <row r="26194" spans="1:1" ht="12.6" x14ac:dyDescent="0.25">
      <c r="A26194"/>
    </row>
    <row r="26195" spans="1:1" ht="12.6" x14ac:dyDescent="0.25">
      <c r="A26195"/>
    </row>
    <row r="26196" spans="1:1" ht="12.6" x14ac:dyDescent="0.25">
      <c r="A26196"/>
    </row>
    <row r="26197" spans="1:1" ht="12.6" x14ac:dyDescent="0.25">
      <c r="A26197"/>
    </row>
    <row r="26198" spans="1:1" ht="12.6" x14ac:dyDescent="0.25">
      <c r="A26198"/>
    </row>
    <row r="26199" spans="1:1" ht="12.6" x14ac:dyDescent="0.25">
      <c r="A26199"/>
    </row>
    <row r="26200" spans="1:1" ht="12.6" x14ac:dyDescent="0.25">
      <c r="A26200"/>
    </row>
    <row r="26201" spans="1:1" ht="12.6" x14ac:dyDescent="0.25">
      <c r="A26201"/>
    </row>
    <row r="26202" spans="1:1" ht="12.6" x14ac:dyDescent="0.25">
      <c r="A26202"/>
    </row>
    <row r="26203" spans="1:1" ht="12.6" x14ac:dyDescent="0.25">
      <c r="A26203"/>
    </row>
    <row r="26204" spans="1:1" ht="12.6" x14ac:dyDescent="0.25">
      <c r="A26204"/>
    </row>
    <row r="26205" spans="1:1" ht="12.6" x14ac:dyDescent="0.25">
      <c r="A26205"/>
    </row>
    <row r="26206" spans="1:1" ht="12.6" x14ac:dyDescent="0.25">
      <c r="A26206"/>
    </row>
    <row r="26207" spans="1:1" ht="12.6" x14ac:dyDescent="0.25">
      <c r="A26207"/>
    </row>
    <row r="26208" spans="1:1" ht="12.6" x14ac:dyDescent="0.25">
      <c r="A26208"/>
    </row>
    <row r="26209" spans="1:1" ht="12.6" x14ac:dyDescent="0.25">
      <c r="A26209"/>
    </row>
    <row r="26210" spans="1:1" ht="12.6" x14ac:dyDescent="0.25">
      <c r="A26210"/>
    </row>
    <row r="26211" spans="1:1" ht="12.6" x14ac:dyDescent="0.25">
      <c r="A26211"/>
    </row>
    <row r="26212" spans="1:1" ht="12.6" x14ac:dyDescent="0.25">
      <c r="A26212"/>
    </row>
    <row r="26213" spans="1:1" ht="12.6" x14ac:dyDescent="0.25">
      <c r="A26213"/>
    </row>
    <row r="26214" spans="1:1" ht="12.6" x14ac:dyDescent="0.25">
      <c r="A26214"/>
    </row>
    <row r="26215" spans="1:1" ht="12.6" x14ac:dyDescent="0.25">
      <c r="A26215"/>
    </row>
    <row r="26216" spans="1:1" ht="12.6" x14ac:dyDescent="0.25">
      <c r="A26216"/>
    </row>
    <row r="26217" spans="1:1" ht="12.6" x14ac:dyDescent="0.25">
      <c r="A26217"/>
    </row>
    <row r="26218" spans="1:1" ht="12.6" x14ac:dyDescent="0.25">
      <c r="A26218"/>
    </row>
    <row r="26219" spans="1:1" ht="12.6" x14ac:dyDescent="0.25">
      <c r="A26219"/>
    </row>
    <row r="26220" spans="1:1" ht="12.6" x14ac:dyDescent="0.25">
      <c r="A26220"/>
    </row>
    <row r="26221" spans="1:1" ht="12.6" x14ac:dyDescent="0.25">
      <c r="A26221"/>
    </row>
    <row r="26222" spans="1:1" ht="12.6" x14ac:dyDescent="0.25">
      <c r="A26222"/>
    </row>
    <row r="26223" spans="1:1" ht="12.6" x14ac:dyDescent="0.25">
      <c r="A26223"/>
    </row>
    <row r="26224" spans="1:1" ht="12.6" x14ac:dyDescent="0.25">
      <c r="A26224"/>
    </row>
    <row r="26225" spans="1:1" ht="12.6" x14ac:dyDescent="0.25">
      <c r="A26225"/>
    </row>
    <row r="26226" spans="1:1" ht="12.6" x14ac:dyDescent="0.25">
      <c r="A26226"/>
    </row>
    <row r="26227" spans="1:1" ht="12.6" x14ac:dyDescent="0.25">
      <c r="A26227"/>
    </row>
    <row r="26228" spans="1:1" ht="12.6" x14ac:dyDescent="0.25">
      <c r="A26228"/>
    </row>
    <row r="26229" spans="1:1" ht="12.6" x14ac:dyDescent="0.25">
      <c r="A26229"/>
    </row>
    <row r="26230" spans="1:1" ht="12.6" x14ac:dyDescent="0.25">
      <c r="A26230"/>
    </row>
    <row r="26231" spans="1:1" ht="12.6" x14ac:dyDescent="0.25">
      <c r="A26231"/>
    </row>
    <row r="26232" spans="1:1" ht="12.6" x14ac:dyDescent="0.25">
      <c r="A26232"/>
    </row>
    <row r="26233" spans="1:1" ht="12.6" x14ac:dyDescent="0.25">
      <c r="A26233"/>
    </row>
    <row r="26234" spans="1:1" ht="12.6" x14ac:dyDescent="0.25">
      <c r="A26234"/>
    </row>
    <row r="26235" spans="1:1" ht="12.6" x14ac:dyDescent="0.25">
      <c r="A26235"/>
    </row>
    <row r="26236" spans="1:1" ht="12.6" x14ac:dyDescent="0.25">
      <c r="A26236"/>
    </row>
    <row r="26237" spans="1:1" ht="12.6" x14ac:dyDescent="0.25">
      <c r="A26237"/>
    </row>
    <row r="26238" spans="1:1" ht="12.6" x14ac:dyDescent="0.25">
      <c r="A26238"/>
    </row>
    <row r="26239" spans="1:1" ht="12.6" x14ac:dyDescent="0.25">
      <c r="A26239"/>
    </row>
    <row r="26240" spans="1:1" ht="12.6" x14ac:dyDescent="0.25">
      <c r="A26240"/>
    </row>
    <row r="26241" spans="1:1" ht="12.6" x14ac:dyDescent="0.25">
      <c r="A26241"/>
    </row>
    <row r="26242" spans="1:1" ht="12.6" x14ac:dyDescent="0.25">
      <c r="A26242"/>
    </row>
    <row r="26243" spans="1:1" ht="12.6" x14ac:dyDescent="0.25">
      <c r="A26243"/>
    </row>
    <row r="26244" spans="1:1" ht="12.6" x14ac:dyDescent="0.25">
      <c r="A26244"/>
    </row>
    <row r="26245" spans="1:1" ht="12.6" x14ac:dyDescent="0.25">
      <c r="A26245"/>
    </row>
    <row r="26246" spans="1:1" ht="12.6" x14ac:dyDescent="0.25">
      <c r="A26246"/>
    </row>
    <row r="26247" spans="1:1" ht="12.6" x14ac:dyDescent="0.25">
      <c r="A26247"/>
    </row>
    <row r="26248" spans="1:1" ht="12.6" x14ac:dyDescent="0.25">
      <c r="A26248"/>
    </row>
    <row r="26249" spans="1:1" ht="12.6" x14ac:dyDescent="0.25">
      <c r="A26249"/>
    </row>
    <row r="26250" spans="1:1" ht="12.6" x14ac:dyDescent="0.25">
      <c r="A26250"/>
    </row>
    <row r="26251" spans="1:1" ht="12.6" x14ac:dyDescent="0.25">
      <c r="A26251"/>
    </row>
    <row r="26252" spans="1:1" ht="12.6" x14ac:dyDescent="0.25">
      <c r="A26252"/>
    </row>
    <row r="26253" spans="1:1" ht="12.6" x14ac:dyDescent="0.25">
      <c r="A26253"/>
    </row>
    <row r="26254" spans="1:1" ht="12.6" x14ac:dyDescent="0.25">
      <c r="A26254"/>
    </row>
    <row r="26255" spans="1:1" ht="12.6" x14ac:dyDescent="0.25">
      <c r="A26255"/>
    </row>
    <row r="26256" spans="1:1" ht="12.6" x14ac:dyDescent="0.25">
      <c r="A26256"/>
    </row>
    <row r="26257" spans="1:1" ht="12.6" x14ac:dyDescent="0.25">
      <c r="A26257"/>
    </row>
    <row r="26258" spans="1:1" ht="12.6" x14ac:dyDescent="0.25">
      <c r="A26258"/>
    </row>
    <row r="26259" spans="1:1" ht="12.6" x14ac:dyDescent="0.25">
      <c r="A26259"/>
    </row>
    <row r="26260" spans="1:1" ht="12.6" x14ac:dyDescent="0.25">
      <c r="A26260"/>
    </row>
    <row r="26261" spans="1:1" ht="12.6" x14ac:dyDescent="0.25">
      <c r="A26261"/>
    </row>
    <row r="26262" spans="1:1" ht="12.6" x14ac:dyDescent="0.25">
      <c r="A26262"/>
    </row>
    <row r="26263" spans="1:1" ht="12.6" x14ac:dyDescent="0.25">
      <c r="A26263"/>
    </row>
    <row r="26264" spans="1:1" ht="12.6" x14ac:dyDescent="0.25">
      <c r="A26264"/>
    </row>
    <row r="26265" spans="1:1" ht="12.6" x14ac:dyDescent="0.25">
      <c r="A26265"/>
    </row>
    <row r="26266" spans="1:1" ht="12.6" x14ac:dyDescent="0.25">
      <c r="A26266"/>
    </row>
    <row r="26267" spans="1:1" ht="12.6" x14ac:dyDescent="0.25">
      <c r="A26267"/>
    </row>
    <row r="26268" spans="1:1" ht="12.6" x14ac:dyDescent="0.25">
      <c r="A26268"/>
    </row>
    <row r="26269" spans="1:1" ht="12.6" x14ac:dyDescent="0.25">
      <c r="A26269"/>
    </row>
    <row r="26270" spans="1:1" ht="12.6" x14ac:dyDescent="0.25">
      <c r="A26270"/>
    </row>
    <row r="26271" spans="1:1" ht="12.6" x14ac:dyDescent="0.25">
      <c r="A26271"/>
    </row>
    <row r="26272" spans="1:1" ht="12.6" x14ac:dyDescent="0.25">
      <c r="A26272"/>
    </row>
    <row r="26273" spans="1:1" ht="12.6" x14ac:dyDescent="0.25">
      <c r="A26273"/>
    </row>
    <row r="26274" spans="1:1" ht="12.6" x14ac:dyDescent="0.25">
      <c r="A26274"/>
    </row>
    <row r="26275" spans="1:1" ht="12.6" x14ac:dyDescent="0.25">
      <c r="A26275"/>
    </row>
    <row r="26276" spans="1:1" ht="12.6" x14ac:dyDescent="0.25">
      <c r="A26276"/>
    </row>
    <row r="26277" spans="1:1" ht="12.6" x14ac:dyDescent="0.25">
      <c r="A26277"/>
    </row>
    <row r="26278" spans="1:1" ht="12.6" x14ac:dyDescent="0.25">
      <c r="A26278"/>
    </row>
    <row r="26279" spans="1:1" ht="12.6" x14ac:dyDescent="0.25">
      <c r="A26279"/>
    </row>
    <row r="26280" spans="1:1" ht="12.6" x14ac:dyDescent="0.25">
      <c r="A26280"/>
    </row>
    <row r="26281" spans="1:1" ht="12.6" x14ac:dyDescent="0.25">
      <c r="A26281"/>
    </row>
    <row r="26282" spans="1:1" ht="12.6" x14ac:dyDescent="0.25">
      <c r="A26282"/>
    </row>
    <row r="26283" spans="1:1" ht="12.6" x14ac:dyDescent="0.25">
      <c r="A26283"/>
    </row>
    <row r="26284" spans="1:1" ht="12.6" x14ac:dyDescent="0.25">
      <c r="A26284"/>
    </row>
    <row r="26285" spans="1:1" ht="12.6" x14ac:dyDescent="0.25">
      <c r="A26285"/>
    </row>
    <row r="26286" spans="1:1" ht="12.6" x14ac:dyDescent="0.25">
      <c r="A26286"/>
    </row>
    <row r="26287" spans="1:1" ht="12.6" x14ac:dyDescent="0.25">
      <c r="A26287"/>
    </row>
    <row r="26288" spans="1:1" ht="12.6" x14ac:dyDescent="0.25">
      <c r="A26288"/>
    </row>
    <row r="26289" spans="1:1" ht="12.6" x14ac:dyDescent="0.25">
      <c r="A26289"/>
    </row>
    <row r="26290" spans="1:1" ht="12.6" x14ac:dyDescent="0.25">
      <c r="A26290"/>
    </row>
    <row r="26291" spans="1:1" ht="12.6" x14ac:dyDescent="0.25">
      <c r="A26291"/>
    </row>
    <row r="26292" spans="1:1" ht="12.6" x14ac:dyDescent="0.25">
      <c r="A26292"/>
    </row>
    <row r="26293" spans="1:1" ht="12.6" x14ac:dyDescent="0.25">
      <c r="A26293"/>
    </row>
    <row r="26294" spans="1:1" ht="12.6" x14ac:dyDescent="0.25">
      <c r="A26294"/>
    </row>
    <row r="26295" spans="1:1" ht="12.6" x14ac:dyDescent="0.25">
      <c r="A26295"/>
    </row>
    <row r="26296" spans="1:1" ht="12.6" x14ac:dyDescent="0.25">
      <c r="A26296"/>
    </row>
    <row r="26297" spans="1:1" ht="12.6" x14ac:dyDescent="0.25">
      <c r="A26297"/>
    </row>
    <row r="26298" spans="1:1" ht="12.6" x14ac:dyDescent="0.25">
      <c r="A26298"/>
    </row>
    <row r="26299" spans="1:1" ht="12.6" x14ac:dyDescent="0.25">
      <c r="A26299"/>
    </row>
    <row r="26300" spans="1:1" ht="12.6" x14ac:dyDescent="0.25">
      <c r="A26300"/>
    </row>
    <row r="26301" spans="1:1" ht="12.6" x14ac:dyDescent="0.25">
      <c r="A26301"/>
    </row>
    <row r="26302" spans="1:1" ht="12.6" x14ac:dyDescent="0.25">
      <c r="A26302"/>
    </row>
    <row r="26303" spans="1:1" ht="12.6" x14ac:dyDescent="0.25">
      <c r="A26303"/>
    </row>
    <row r="26304" spans="1:1" ht="12.6" x14ac:dyDescent="0.25">
      <c r="A26304"/>
    </row>
    <row r="26305" spans="1:1" ht="12.6" x14ac:dyDescent="0.25">
      <c r="A26305"/>
    </row>
    <row r="26306" spans="1:1" ht="12.6" x14ac:dyDescent="0.25">
      <c r="A26306"/>
    </row>
    <row r="26307" spans="1:1" ht="12.6" x14ac:dyDescent="0.25">
      <c r="A26307"/>
    </row>
    <row r="26308" spans="1:1" ht="12.6" x14ac:dyDescent="0.25">
      <c r="A26308"/>
    </row>
    <row r="26309" spans="1:1" ht="12.6" x14ac:dyDescent="0.25">
      <c r="A26309"/>
    </row>
    <row r="26310" spans="1:1" ht="12.6" x14ac:dyDescent="0.25">
      <c r="A26310"/>
    </row>
    <row r="26311" spans="1:1" ht="12.6" x14ac:dyDescent="0.25">
      <c r="A26311"/>
    </row>
    <row r="26312" spans="1:1" ht="12.6" x14ac:dyDescent="0.25">
      <c r="A26312"/>
    </row>
    <row r="26313" spans="1:1" ht="12.6" x14ac:dyDescent="0.25">
      <c r="A26313"/>
    </row>
    <row r="26314" spans="1:1" ht="12.6" x14ac:dyDescent="0.25">
      <c r="A26314"/>
    </row>
    <row r="26315" spans="1:1" ht="12.6" x14ac:dyDescent="0.25">
      <c r="A26315"/>
    </row>
    <row r="26316" spans="1:1" ht="12.6" x14ac:dyDescent="0.25">
      <c r="A26316"/>
    </row>
    <row r="26317" spans="1:1" ht="12.6" x14ac:dyDescent="0.25">
      <c r="A26317"/>
    </row>
    <row r="26318" spans="1:1" ht="12.6" x14ac:dyDescent="0.25">
      <c r="A26318"/>
    </row>
    <row r="26319" spans="1:1" ht="12.6" x14ac:dyDescent="0.25">
      <c r="A26319"/>
    </row>
    <row r="26320" spans="1:1" ht="12.6" x14ac:dyDescent="0.25">
      <c r="A26320"/>
    </row>
    <row r="26321" spans="1:1" ht="12.6" x14ac:dyDescent="0.25">
      <c r="A26321"/>
    </row>
    <row r="26322" spans="1:1" ht="12.6" x14ac:dyDescent="0.25">
      <c r="A26322"/>
    </row>
    <row r="26323" spans="1:1" ht="12.6" x14ac:dyDescent="0.25">
      <c r="A26323"/>
    </row>
    <row r="26324" spans="1:1" ht="12.6" x14ac:dyDescent="0.25">
      <c r="A26324"/>
    </row>
    <row r="26325" spans="1:1" ht="12.6" x14ac:dyDescent="0.25">
      <c r="A26325"/>
    </row>
    <row r="26326" spans="1:1" ht="12.6" x14ac:dyDescent="0.25">
      <c r="A26326"/>
    </row>
    <row r="26327" spans="1:1" ht="12.6" x14ac:dyDescent="0.25">
      <c r="A26327"/>
    </row>
    <row r="26328" spans="1:1" ht="12.6" x14ac:dyDescent="0.25">
      <c r="A26328"/>
    </row>
    <row r="26329" spans="1:1" ht="12.6" x14ac:dyDescent="0.25">
      <c r="A26329"/>
    </row>
    <row r="26330" spans="1:1" ht="12.6" x14ac:dyDescent="0.25">
      <c r="A26330"/>
    </row>
    <row r="26331" spans="1:1" ht="12.6" x14ac:dyDescent="0.25">
      <c r="A26331"/>
    </row>
    <row r="26332" spans="1:1" ht="12.6" x14ac:dyDescent="0.25">
      <c r="A26332"/>
    </row>
    <row r="26333" spans="1:1" ht="12.6" x14ac:dyDescent="0.25">
      <c r="A26333"/>
    </row>
    <row r="26334" spans="1:1" ht="12.6" x14ac:dyDescent="0.25">
      <c r="A26334"/>
    </row>
    <row r="26335" spans="1:1" ht="12.6" x14ac:dyDescent="0.25">
      <c r="A26335"/>
    </row>
    <row r="26336" spans="1:1" ht="12.6" x14ac:dyDescent="0.25">
      <c r="A26336"/>
    </row>
    <row r="26337" spans="1:1" ht="12.6" x14ac:dyDescent="0.25">
      <c r="A26337"/>
    </row>
    <row r="26338" spans="1:1" ht="12.6" x14ac:dyDescent="0.25">
      <c r="A26338"/>
    </row>
    <row r="26339" spans="1:1" ht="12.6" x14ac:dyDescent="0.25">
      <c r="A26339"/>
    </row>
    <row r="26340" spans="1:1" ht="12.6" x14ac:dyDescent="0.25">
      <c r="A26340"/>
    </row>
    <row r="26341" spans="1:1" ht="12.6" x14ac:dyDescent="0.25">
      <c r="A26341"/>
    </row>
    <row r="26342" spans="1:1" ht="12.6" x14ac:dyDescent="0.25">
      <c r="A26342"/>
    </row>
    <row r="26343" spans="1:1" ht="12.6" x14ac:dyDescent="0.25">
      <c r="A26343"/>
    </row>
    <row r="26344" spans="1:1" ht="12.6" x14ac:dyDescent="0.25">
      <c r="A26344"/>
    </row>
    <row r="26345" spans="1:1" ht="12.6" x14ac:dyDescent="0.25">
      <c r="A26345"/>
    </row>
    <row r="26346" spans="1:1" ht="12.6" x14ac:dyDescent="0.25">
      <c r="A26346"/>
    </row>
    <row r="26347" spans="1:1" ht="12.6" x14ac:dyDescent="0.25">
      <c r="A26347"/>
    </row>
    <row r="26348" spans="1:1" ht="12.6" x14ac:dyDescent="0.25">
      <c r="A26348"/>
    </row>
    <row r="26349" spans="1:1" ht="12.6" x14ac:dyDescent="0.25">
      <c r="A26349"/>
    </row>
    <row r="26350" spans="1:1" ht="12.6" x14ac:dyDescent="0.25">
      <c r="A26350"/>
    </row>
    <row r="26351" spans="1:1" ht="12.6" x14ac:dyDescent="0.25">
      <c r="A26351"/>
    </row>
    <row r="26352" spans="1:1" ht="12.6" x14ac:dyDescent="0.25">
      <c r="A26352"/>
    </row>
    <row r="26353" spans="1:1" ht="12.6" x14ac:dyDescent="0.25">
      <c r="A26353"/>
    </row>
    <row r="26354" spans="1:1" ht="12.6" x14ac:dyDescent="0.25">
      <c r="A26354"/>
    </row>
    <row r="26355" spans="1:1" ht="12.6" x14ac:dyDescent="0.25">
      <c r="A26355"/>
    </row>
    <row r="26356" spans="1:1" ht="12.6" x14ac:dyDescent="0.25">
      <c r="A26356"/>
    </row>
    <row r="26357" spans="1:1" ht="12.6" x14ac:dyDescent="0.25">
      <c r="A26357"/>
    </row>
    <row r="26358" spans="1:1" ht="12.6" x14ac:dyDescent="0.25">
      <c r="A26358"/>
    </row>
    <row r="26359" spans="1:1" ht="12.6" x14ac:dyDescent="0.25">
      <c r="A26359"/>
    </row>
    <row r="26360" spans="1:1" ht="12.6" x14ac:dyDescent="0.25">
      <c r="A26360"/>
    </row>
    <row r="26361" spans="1:1" ht="12.6" x14ac:dyDescent="0.25">
      <c r="A26361"/>
    </row>
    <row r="26362" spans="1:1" ht="12.6" x14ac:dyDescent="0.25">
      <c r="A26362"/>
    </row>
    <row r="26363" spans="1:1" ht="12.6" x14ac:dyDescent="0.25">
      <c r="A26363"/>
    </row>
    <row r="26364" spans="1:1" ht="12.6" x14ac:dyDescent="0.25">
      <c r="A26364"/>
    </row>
    <row r="26365" spans="1:1" ht="12.6" x14ac:dyDescent="0.25">
      <c r="A26365"/>
    </row>
    <row r="26366" spans="1:1" ht="12.6" x14ac:dyDescent="0.25">
      <c r="A26366"/>
    </row>
    <row r="26367" spans="1:1" ht="12.6" x14ac:dyDescent="0.25">
      <c r="A26367"/>
    </row>
    <row r="26368" spans="1:1" ht="12.6" x14ac:dyDescent="0.25">
      <c r="A26368"/>
    </row>
    <row r="26369" spans="1:1" ht="12.6" x14ac:dyDescent="0.25">
      <c r="A26369"/>
    </row>
    <row r="26370" spans="1:1" ht="12.6" x14ac:dyDescent="0.25">
      <c r="A26370"/>
    </row>
    <row r="26371" spans="1:1" ht="12.6" x14ac:dyDescent="0.25">
      <c r="A26371"/>
    </row>
    <row r="26372" spans="1:1" ht="12.6" x14ac:dyDescent="0.25">
      <c r="A26372"/>
    </row>
    <row r="26373" spans="1:1" ht="12.6" x14ac:dyDescent="0.25">
      <c r="A26373"/>
    </row>
    <row r="26374" spans="1:1" ht="12.6" x14ac:dyDescent="0.25">
      <c r="A26374"/>
    </row>
    <row r="26375" spans="1:1" ht="12.6" x14ac:dyDescent="0.25">
      <c r="A26375"/>
    </row>
    <row r="26376" spans="1:1" ht="12.6" x14ac:dyDescent="0.25">
      <c r="A26376"/>
    </row>
    <row r="26377" spans="1:1" ht="12.6" x14ac:dyDescent="0.25">
      <c r="A26377"/>
    </row>
    <row r="26378" spans="1:1" ht="12.6" x14ac:dyDescent="0.25">
      <c r="A26378"/>
    </row>
    <row r="26379" spans="1:1" ht="12.6" x14ac:dyDescent="0.25">
      <c r="A26379"/>
    </row>
    <row r="26380" spans="1:1" ht="12.6" x14ac:dyDescent="0.25">
      <c r="A26380"/>
    </row>
    <row r="26381" spans="1:1" ht="12.6" x14ac:dyDescent="0.25">
      <c r="A26381"/>
    </row>
    <row r="26382" spans="1:1" ht="12.6" x14ac:dyDescent="0.25">
      <c r="A26382"/>
    </row>
    <row r="26383" spans="1:1" ht="12.6" x14ac:dyDescent="0.25">
      <c r="A26383"/>
    </row>
    <row r="26384" spans="1:1" ht="12.6" x14ac:dyDescent="0.25">
      <c r="A26384"/>
    </row>
    <row r="26385" spans="1:1" ht="12.6" x14ac:dyDescent="0.25">
      <c r="A26385"/>
    </row>
    <row r="26386" spans="1:1" ht="12.6" x14ac:dyDescent="0.25">
      <c r="A26386"/>
    </row>
    <row r="26387" spans="1:1" ht="12.6" x14ac:dyDescent="0.25">
      <c r="A26387"/>
    </row>
    <row r="26388" spans="1:1" ht="12.6" x14ac:dyDescent="0.25">
      <c r="A26388"/>
    </row>
    <row r="26389" spans="1:1" ht="12.6" x14ac:dyDescent="0.25">
      <c r="A26389"/>
    </row>
    <row r="26390" spans="1:1" ht="12.6" x14ac:dyDescent="0.25">
      <c r="A26390"/>
    </row>
    <row r="26391" spans="1:1" ht="12.6" x14ac:dyDescent="0.25">
      <c r="A26391"/>
    </row>
    <row r="26392" spans="1:1" ht="12.6" x14ac:dyDescent="0.25">
      <c r="A26392"/>
    </row>
    <row r="26393" spans="1:1" ht="12.6" x14ac:dyDescent="0.25">
      <c r="A26393"/>
    </row>
    <row r="26394" spans="1:1" ht="12.6" x14ac:dyDescent="0.25">
      <c r="A26394"/>
    </row>
    <row r="26395" spans="1:1" ht="12.6" x14ac:dyDescent="0.25">
      <c r="A26395"/>
    </row>
    <row r="26396" spans="1:1" ht="12.6" x14ac:dyDescent="0.25">
      <c r="A26396"/>
    </row>
    <row r="26397" spans="1:1" ht="12.6" x14ac:dyDescent="0.25">
      <c r="A26397"/>
    </row>
    <row r="26398" spans="1:1" ht="12.6" x14ac:dyDescent="0.25">
      <c r="A26398"/>
    </row>
    <row r="26399" spans="1:1" ht="12.6" x14ac:dyDescent="0.25">
      <c r="A26399"/>
    </row>
    <row r="26400" spans="1:1" ht="12.6" x14ac:dyDescent="0.25">
      <c r="A26400"/>
    </row>
    <row r="26401" spans="1:1" ht="12.6" x14ac:dyDescent="0.25">
      <c r="A26401"/>
    </row>
    <row r="26402" spans="1:1" ht="12.6" x14ac:dyDescent="0.25">
      <c r="A26402"/>
    </row>
    <row r="26403" spans="1:1" ht="12.6" x14ac:dyDescent="0.25">
      <c r="A26403"/>
    </row>
    <row r="26404" spans="1:1" ht="12.6" x14ac:dyDescent="0.25">
      <c r="A26404"/>
    </row>
    <row r="26405" spans="1:1" ht="12.6" x14ac:dyDescent="0.25">
      <c r="A26405"/>
    </row>
    <row r="26406" spans="1:1" ht="12.6" x14ac:dyDescent="0.25">
      <c r="A26406"/>
    </row>
    <row r="26407" spans="1:1" ht="12.6" x14ac:dyDescent="0.25">
      <c r="A26407"/>
    </row>
    <row r="26408" spans="1:1" ht="12.6" x14ac:dyDescent="0.25">
      <c r="A26408"/>
    </row>
    <row r="26409" spans="1:1" ht="12.6" x14ac:dyDescent="0.25">
      <c r="A26409"/>
    </row>
    <row r="26410" spans="1:1" ht="12.6" x14ac:dyDescent="0.25">
      <c r="A26410"/>
    </row>
    <row r="26411" spans="1:1" ht="12.6" x14ac:dyDescent="0.25">
      <c r="A26411"/>
    </row>
    <row r="26412" spans="1:1" ht="12.6" x14ac:dyDescent="0.25">
      <c r="A26412"/>
    </row>
    <row r="26413" spans="1:1" ht="12.6" x14ac:dyDescent="0.25">
      <c r="A26413"/>
    </row>
    <row r="26414" spans="1:1" ht="12.6" x14ac:dyDescent="0.25">
      <c r="A26414"/>
    </row>
    <row r="26415" spans="1:1" ht="12.6" x14ac:dyDescent="0.25">
      <c r="A26415"/>
    </row>
    <row r="26416" spans="1:1" ht="12.6" x14ac:dyDescent="0.25">
      <c r="A26416"/>
    </row>
    <row r="26417" spans="1:1" ht="12.6" x14ac:dyDescent="0.25">
      <c r="A26417"/>
    </row>
    <row r="26418" spans="1:1" ht="12.6" x14ac:dyDescent="0.25">
      <c r="A26418"/>
    </row>
    <row r="26419" spans="1:1" ht="12.6" x14ac:dyDescent="0.25">
      <c r="A26419"/>
    </row>
    <row r="26420" spans="1:1" ht="12.6" x14ac:dyDescent="0.25">
      <c r="A26420"/>
    </row>
    <row r="26421" spans="1:1" ht="12.6" x14ac:dyDescent="0.25">
      <c r="A26421"/>
    </row>
    <row r="26422" spans="1:1" ht="12.6" x14ac:dyDescent="0.25">
      <c r="A26422"/>
    </row>
    <row r="26423" spans="1:1" ht="12.6" x14ac:dyDescent="0.25">
      <c r="A26423"/>
    </row>
    <row r="26424" spans="1:1" ht="12.6" x14ac:dyDescent="0.25">
      <c r="A26424"/>
    </row>
    <row r="26425" spans="1:1" ht="12.6" x14ac:dyDescent="0.25">
      <c r="A26425"/>
    </row>
    <row r="26426" spans="1:1" ht="12.6" x14ac:dyDescent="0.25">
      <c r="A26426"/>
    </row>
    <row r="26427" spans="1:1" ht="12.6" x14ac:dyDescent="0.25">
      <c r="A26427"/>
    </row>
    <row r="26428" spans="1:1" ht="12.6" x14ac:dyDescent="0.25">
      <c r="A26428"/>
    </row>
    <row r="26429" spans="1:1" ht="12.6" x14ac:dyDescent="0.25">
      <c r="A26429"/>
    </row>
    <row r="26430" spans="1:1" ht="12.6" x14ac:dyDescent="0.25">
      <c r="A26430"/>
    </row>
    <row r="26431" spans="1:1" ht="12.6" x14ac:dyDescent="0.25">
      <c r="A26431"/>
    </row>
    <row r="26432" spans="1:1" ht="12.6" x14ac:dyDescent="0.25">
      <c r="A26432"/>
    </row>
    <row r="26433" spans="1:1" ht="12.6" x14ac:dyDescent="0.25">
      <c r="A26433"/>
    </row>
    <row r="26434" spans="1:1" ht="12.6" x14ac:dyDescent="0.25">
      <c r="A26434"/>
    </row>
    <row r="26435" spans="1:1" ht="12.6" x14ac:dyDescent="0.25">
      <c r="A26435"/>
    </row>
    <row r="26436" spans="1:1" ht="12.6" x14ac:dyDescent="0.25">
      <c r="A26436"/>
    </row>
    <row r="26437" spans="1:1" ht="12.6" x14ac:dyDescent="0.25">
      <c r="A26437"/>
    </row>
    <row r="26438" spans="1:1" ht="12.6" x14ac:dyDescent="0.25">
      <c r="A26438"/>
    </row>
    <row r="26439" spans="1:1" ht="12.6" x14ac:dyDescent="0.25">
      <c r="A26439"/>
    </row>
    <row r="26440" spans="1:1" ht="12.6" x14ac:dyDescent="0.25">
      <c r="A26440"/>
    </row>
    <row r="26441" spans="1:1" ht="12.6" x14ac:dyDescent="0.25">
      <c r="A26441"/>
    </row>
    <row r="26442" spans="1:1" ht="12.6" x14ac:dyDescent="0.25">
      <c r="A26442"/>
    </row>
    <row r="26443" spans="1:1" ht="12.6" x14ac:dyDescent="0.25">
      <c r="A26443"/>
    </row>
    <row r="26444" spans="1:1" ht="12.6" x14ac:dyDescent="0.25">
      <c r="A26444"/>
    </row>
    <row r="26445" spans="1:1" ht="12.6" x14ac:dyDescent="0.25">
      <c r="A26445"/>
    </row>
    <row r="26446" spans="1:1" ht="12.6" x14ac:dyDescent="0.25">
      <c r="A26446"/>
    </row>
    <row r="26447" spans="1:1" ht="12.6" x14ac:dyDescent="0.25">
      <c r="A26447"/>
    </row>
    <row r="26448" spans="1:1" ht="12.6" x14ac:dyDescent="0.25">
      <c r="A26448"/>
    </row>
    <row r="26449" spans="1:1" ht="12.6" x14ac:dyDescent="0.25">
      <c r="A26449"/>
    </row>
    <row r="26450" spans="1:1" ht="12.6" x14ac:dyDescent="0.25">
      <c r="A26450"/>
    </row>
    <row r="26451" spans="1:1" ht="12.6" x14ac:dyDescent="0.25">
      <c r="A26451"/>
    </row>
    <row r="26452" spans="1:1" ht="12.6" x14ac:dyDescent="0.25">
      <c r="A26452"/>
    </row>
    <row r="26453" spans="1:1" ht="12.6" x14ac:dyDescent="0.25">
      <c r="A26453"/>
    </row>
    <row r="26454" spans="1:1" ht="12.6" x14ac:dyDescent="0.25">
      <c r="A26454"/>
    </row>
    <row r="26455" spans="1:1" ht="12.6" x14ac:dyDescent="0.25">
      <c r="A26455"/>
    </row>
    <row r="26456" spans="1:1" ht="12.6" x14ac:dyDescent="0.25">
      <c r="A26456"/>
    </row>
    <row r="26457" spans="1:1" ht="12.6" x14ac:dyDescent="0.25">
      <c r="A26457"/>
    </row>
    <row r="26458" spans="1:1" ht="12.6" x14ac:dyDescent="0.25">
      <c r="A26458"/>
    </row>
    <row r="26459" spans="1:1" ht="12.6" x14ac:dyDescent="0.25">
      <c r="A26459"/>
    </row>
    <row r="26460" spans="1:1" ht="12.6" x14ac:dyDescent="0.25">
      <c r="A26460"/>
    </row>
    <row r="26461" spans="1:1" ht="12.6" x14ac:dyDescent="0.25">
      <c r="A26461"/>
    </row>
    <row r="26462" spans="1:1" ht="12.6" x14ac:dyDescent="0.25">
      <c r="A26462"/>
    </row>
    <row r="26463" spans="1:1" ht="12.6" x14ac:dyDescent="0.25">
      <c r="A26463"/>
    </row>
    <row r="26464" spans="1:1" ht="12.6" x14ac:dyDescent="0.25">
      <c r="A26464"/>
    </row>
    <row r="26465" spans="1:1" ht="12.6" x14ac:dyDescent="0.25">
      <c r="A26465"/>
    </row>
    <row r="26466" spans="1:1" ht="12.6" x14ac:dyDescent="0.25">
      <c r="A26466"/>
    </row>
    <row r="26467" spans="1:1" ht="12.6" x14ac:dyDescent="0.25">
      <c r="A26467"/>
    </row>
    <row r="26468" spans="1:1" ht="12.6" x14ac:dyDescent="0.25">
      <c r="A26468"/>
    </row>
    <row r="26469" spans="1:1" ht="12.6" x14ac:dyDescent="0.25">
      <c r="A26469"/>
    </row>
    <row r="26470" spans="1:1" ht="12.6" x14ac:dyDescent="0.25">
      <c r="A26470"/>
    </row>
    <row r="26471" spans="1:1" ht="12.6" x14ac:dyDescent="0.25">
      <c r="A26471"/>
    </row>
    <row r="26472" spans="1:1" ht="12.6" x14ac:dyDescent="0.25">
      <c r="A26472"/>
    </row>
    <row r="26473" spans="1:1" ht="12.6" x14ac:dyDescent="0.25">
      <c r="A26473"/>
    </row>
    <row r="26474" spans="1:1" ht="12.6" x14ac:dyDescent="0.25">
      <c r="A26474"/>
    </row>
    <row r="26475" spans="1:1" ht="12.6" x14ac:dyDescent="0.25">
      <c r="A26475"/>
    </row>
    <row r="26476" spans="1:1" ht="12.6" x14ac:dyDescent="0.25">
      <c r="A26476"/>
    </row>
    <row r="26477" spans="1:1" ht="12.6" x14ac:dyDescent="0.25">
      <c r="A26477"/>
    </row>
    <row r="26478" spans="1:1" ht="12.6" x14ac:dyDescent="0.25">
      <c r="A26478"/>
    </row>
    <row r="26479" spans="1:1" ht="12.6" x14ac:dyDescent="0.25">
      <c r="A26479"/>
    </row>
    <row r="26480" spans="1:1" ht="12.6" x14ac:dyDescent="0.25">
      <c r="A26480"/>
    </row>
    <row r="26481" spans="1:1" ht="12.6" x14ac:dyDescent="0.25">
      <c r="A26481"/>
    </row>
    <row r="26482" spans="1:1" ht="12.6" x14ac:dyDescent="0.25">
      <c r="A26482"/>
    </row>
    <row r="26483" spans="1:1" ht="12.6" x14ac:dyDescent="0.25">
      <c r="A26483"/>
    </row>
    <row r="26484" spans="1:1" ht="12.6" x14ac:dyDescent="0.25">
      <c r="A26484"/>
    </row>
    <row r="26485" spans="1:1" ht="12.6" x14ac:dyDescent="0.25">
      <c r="A26485"/>
    </row>
    <row r="26486" spans="1:1" ht="12.6" x14ac:dyDescent="0.25">
      <c r="A26486"/>
    </row>
    <row r="26487" spans="1:1" ht="12.6" x14ac:dyDescent="0.25">
      <c r="A26487"/>
    </row>
    <row r="26488" spans="1:1" ht="12.6" x14ac:dyDescent="0.25">
      <c r="A26488"/>
    </row>
    <row r="26489" spans="1:1" ht="12.6" x14ac:dyDescent="0.25">
      <c r="A26489"/>
    </row>
    <row r="26490" spans="1:1" ht="12.6" x14ac:dyDescent="0.25">
      <c r="A26490"/>
    </row>
    <row r="26491" spans="1:1" ht="12.6" x14ac:dyDescent="0.25">
      <c r="A26491"/>
    </row>
    <row r="26492" spans="1:1" ht="12.6" x14ac:dyDescent="0.25">
      <c r="A26492"/>
    </row>
    <row r="26493" spans="1:1" ht="12.6" x14ac:dyDescent="0.25">
      <c r="A26493"/>
    </row>
    <row r="26494" spans="1:1" ht="12.6" x14ac:dyDescent="0.25">
      <c r="A26494"/>
    </row>
    <row r="26495" spans="1:1" ht="12.6" x14ac:dyDescent="0.25">
      <c r="A26495"/>
    </row>
    <row r="26496" spans="1:1" ht="12.6" x14ac:dyDescent="0.25">
      <c r="A26496"/>
    </row>
    <row r="26497" spans="1:1" ht="12.6" x14ac:dyDescent="0.25">
      <c r="A26497"/>
    </row>
    <row r="26498" spans="1:1" ht="12.6" x14ac:dyDescent="0.25">
      <c r="A26498"/>
    </row>
    <row r="26499" spans="1:1" ht="12.6" x14ac:dyDescent="0.25">
      <c r="A26499"/>
    </row>
    <row r="26500" spans="1:1" ht="12.6" x14ac:dyDescent="0.25">
      <c r="A26500"/>
    </row>
    <row r="26501" spans="1:1" ht="12.6" x14ac:dyDescent="0.25">
      <c r="A26501"/>
    </row>
    <row r="26502" spans="1:1" ht="12.6" x14ac:dyDescent="0.25">
      <c r="A26502"/>
    </row>
    <row r="26503" spans="1:1" ht="12.6" x14ac:dyDescent="0.25">
      <c r="A26503"/>
    </row>
    <row r="26504" spans="1:1" ht="12.6" x14ac:dyDescent="0.25">
      <c r="A26504"/>
    </row>
    <row r="26505" spans="1:1" ht="12.6" x14ac:dyDescent="0.25">
      <c r="A26505"/>
    </row>
    <row r="26506" spans="1:1" ht="12.6" x14ac:dyDescent="0.25">
      <c r="A26506"/>
    </row>
    <row r="26507" spans="1:1" ht="12.6" x14ac:dyDescent="0.25">
      <c r="A26507"/>
    </row>
    <row r="26508" spans="1:1" ht="12.6" x14ac:dyDescent="0.25">
      <c r="A26508"/>
    </row>
    <row r="26509" spans="1:1" ht="12.6" x14ac:dyDescent="0.25">
      <c r="A26509"/>
    </row>
    <row r="26510" spans="1:1" ht="12.6" x14ac:dyDescent="0.25">
      <c r="A26510"/>
    </row>
    <row r="26511" spans="1:1" ht="12.6" x14ac:dyDescent="0.25">
      <c r="A26511"/>
    </row>
    <row r="26512" spans="1:1" ht="12.6" x14ac:dyDescent="0.25">
      <c r="A26512"/>
    </row>
    <row r="26513" spans="1:1" ht="12.6" x14ac:dyDescent="0.25">
      <c r="A26513"/>
    </row>
    <row r="26514" spans="1:1" ht="12.6" x14ac:dyDescent="0.25">
      <c r="A26514"/>
    </row>
    <row r="26515" spans="1:1" ht="12.6" x14ac:dyDescent="0.25">
      <c r="A26515"/>
    </row>
    <row r="26516" spans="1:1" ht="12.6" x14ac:dyDescent="0.25">
      <c r="A26516"/>
    </row>
    <row r="26517" spans="1:1" ht="12.6" x14ac:dyDescent="0.25">
      <c r="A26517"/>
    </row>
    <row r="26518" spans="1:1" ht="12.6" x14ac:dyDescent="0.25">
      <c r="A26518"/>
    </row>
    <row r="26519" spans="1:1" ht="12.6" x14ac:dyDescent="0.25">
      <c r="A26519"/>
    </row>
    <row r="26520" spans="1:1" ht="12.6" x14ac:dyDescent="0.25">
      <c r="A26520"/>
    </row>
    <row r="26521" spans="1:1" ht="12.6" x14ac:dyDescent="0.25">
      <c r="A26521"/>
    </row>
    <row r="26522" spans="1:1" ht="12.6" x14ac:dyDescent="0.25">
      <c r="A26522"/>
    </row>
    <row r="26523" spans="1:1" ht="12.6" x14ac:dyDescent="0.25">
      <c r="A26523"/>
    </row>
    <row r="26524" spans="1:1" ht="12.6" x14ac:dyDescent="0.25">
      <c r="A26524"/>
    </row>
    <row r="26525" spans="1:1" ht="12.6" x14ac:dyDescent="0.25">
      <c r="A26525"/>
    </row>
    <row r="26526" spans="1:1" ht="12.6" x14ac:dyDescent="0.25">
      <c r="A26526"/>
    </row>
    <row r="26527" spans="1:1" ht="12.6" x14ac:dyDescent="0.25">
      <c r="A26527"/>
    </row>
    <row r="26528" spans="1:1" ht="12.6" x14ac:dyDescent="0.25">
      <c r="A26528"/>
    </row>
    <row r="26529" spans="1:1" ht="12.6" x14ac:dyDescent="0.25">
      <c r="A26529"/>
    </row>
    <row r="26530" spans="1:1" ht="12.6" x14ac:dyDescent="0.25">
      <c r="A26530"/>
    </row>
    <row r="26531" spans="1:1" ht="12.6" x14ac:dyDescent="0.25">
      <c r="A26531"/>
    </row>
    <row r="26532" spans="1:1" ht="12.6" x14ac:dyDescent="0.25">
      <c r="A26532"/>
    </row>
    <row r="26533" spans="1:1" ht="12.6" x14ac:dyDescent="0.25">
      <c r="A26533"/>
    </row>
    <row r="26534" spans="1:1" ht="12.6" x14ac:dyDescent="0.25">
      <c r="A26534"/>
    </row>
    <row r="26535" spans="1:1" ht="12.6" x14ac:dyDescent="0.25">
      <c r="A26535"/>
    </row>
    <row r="26536" spans="1:1" ht="12.6" x14ac:dyDescent="0.25">
      <c r="A26536"/>
    </row>
    <row r="26537" spans="1:1" ht="12.6" x14ac:dyDescent="0.25">
      <c r="A26537"/>
    </row>
    <row r="26538" spans="1:1" ht="12.6" x14ac:dyDescent="0.25">
      <c r="A26538"/>
    </row>
    <row r="26539" spans="1:1" ht="12.6" x14ac:dyDescent="0.25">
      <c r="A26539"/>
    </row>
    <row r="26540" spans="1:1" ht="12.6" x14ac:dyDescent="0.25">
      <c r="A26540"/>
    </row>
    <row r="26541" spans="1:1" ht="12.6" x14ac:dyDescent="0.25">
      <c r="A26541"/>
    </row>
    <row r="26542" spans="1:1" ht="12.6" x14ac:dyDescent="0.25">
      <c r="A26542"/>
    </row>
    <row r="26543" spans="1:1" ht="12.6" x14ac:dyDescent="0.25">
      <c r="A26543"/>
    </row>
    <row r="26544" spans="1:1" ht="12.6" x14ac:dyDescent="0.25">
      <c r="A26544"/>
    </row>
    <row r="26545" spans="1:1" ht="12.6" x14ac:dyDescent="0.25">
      <c r="A26545"/>
    </row>
    <row r="26546" spans="1:1" ht="12.6" x14ac:dyDescent="0.25">
      <c r="A26546"/>
    </row>
    <row r="26547" spans="1:1" ht="12.6" x14ac:dyDescent="0.25">
      <c r="A26547"/>
    </row>
    <row r="26548" spans="1:1" ht="12.6" x14ac:dyDescent="0.25">
      <c r="A26548"/>
    </row>
    <row r="26549" spans="1:1" ht="12.6" x14ac:dyDescent="0.25">
      <c r="A26549"/>
    </row>
    <row r="26550" spans="1:1" ht="12.6" x14ac:dyDescent="0.25">
      <c r="A26550"/>
    </row>
    <row r="26551" spans="1:1" ht="12.6" x14ac:dyDescent="0.25">
      <c r="A26551"/>
    </row>
    <row r="26552" spans="1:1" ht="12.6" x14ac:dyDescent="0.25">
      <c r="A26552"/>
    </row>
    <row r="26553" spans="1:1" ht="12.6" x14ac:dyDescent="0.25">
      <c r="A26553"/>
    </row>
    <row r="26554" spans="1:1" ht="12.6" x14ac:dyDescent="0.25">
      <c r="A26554"/>
    </row>
    <row r="26555" spans="1:1" ht="12.6" x14ac:dyDescent="0.25">
      <c r="A26555"/>
    </row>
    <row r="26556" spans="1:1" ht="12.6" x14ac:dyDescent="0.25">
      <c r="A26556"/>
    </row>
    <row r="26557" spans="1:1" ht="12.6" x14ac:dyDescent="0.25">
      <c r="A26557"/>
    </row>
    <row r="26558" spans="1:1" ht="12.6" x14ac:dyDescent="0.25">
      <c r="A26558"/>
    </row>
    <row r="26559" spans="1:1" ht="12.6" x14ac:dyDescent="0.25">
      <c r="A26559"/>
    </row>
    <row r="26560" spans="1:1" ht="12.6" x14ac:dyDescent="0.25">
      <c r="A26560"/>
    </row>
    <row r="26561" spans="1:1" ht="12.6" x14ac:dyDescent="0.25">
      <c r="A26561"/>
    </row>
    <row r="26562" spans="1:1" ht="12.6" x14ac:dyDescent="0.25">
      <c r="A26562"/>
    </row>
    <row r="26563" spans="1:1" ht="12.6" x14ac:dyDescent="0.25">
      <c r="A26563"/>
    </row>
    <row r="26564" spans="1:1" ht="12.6" x14ac:dyDescent="0.25">
      <c r="A26564"/>
    </row>
    <row r="26565" spans="1:1" ht="12.6" x14ac:dyDescent="0.25">
      <c r="A26565"/>
    </row>
    <row r="26566" spans="1:1" ht="12.6" x14ac:dyDescent="0.25">
      <c r="A26566"/>
    </row>
    <row r="26567" spans="1:1" ht="12.6" x14ac:dyDescent="0.25">
      <c r="A26567"/>
    </row>
    <row r="26568" spans="1:1" ht="12.6" x14ac:dyDescent="0.25">
      <c r="A26568"/>
    </row>
    <row r="26569" spans="1:1" ht="12.6" x14ac:dyDescent="0.25">
      <c r="A26569"/>
    </row>
    <row r="26570" spans="1:1" ht="12.6" x14ac:dyDescent="0.25">
      <c r="A26570"/>
    </row>
    <row r="26571" spans="1:1" ht="12.6" x14ac:dyDescent="0.25">
      <c r="A26571"/>
    </row>
    <row r="26572" spans="1:1" ht="12.6" x14ac:dyDescent="0.25">
      <c r="A26572"/>
    </row>
    <row r="26573" spans="1:1" ht="12.6" x14ac:dyDescent="0.25">
      <c r="A26573"/>
    </row>
    <row r="26574" spans="1:1" ht="12.6" x14ac:dyDescent="0.25">
      <c r="A26574"/>
    </row>
    <row r="26575" spans="1:1" ht="12.6" x14ac:dyDescent="0.25">
      <c r="A26575"/>
    </row>
    <row r="26576" spans="1:1" ht="12.6" x14ac:dyDescent="0.25">
      <c r="A26576"/>
    </row>
    <row r="26577" spans="1:1" ht="12.6" x14ac:dyDescent="0.25">
      <c r="A26577"/>
    </row>
    <row r="26578" spans="1:1" ht="12.6" x14ac:dyDescent="0.25">
      <c r="A26578"/>
    </row>
    <row r="26579" spans="1:1" ht="12.6" x14ac:dyDescent="0.25">
      <c r="A26579"/>
    </row>
    <row r="26580" spans="1:1" ht="12.6" x14ac:dyDescent="0.25">
      <c r="A26580"/>
    </row>
    <row r="26581" spans="1:1" ht="12.6" x14ac:dyDescent="0.25">
      <c r="A26581"/>
    </row>
    <row r="26582" spans="1:1" ht="12.6" x14ac:dyDescent="0.25">
      <c r="A26582"/>
    </row>
    <row r="26583" spans="1:1" ht="12.6" x14ac:dyDescent="0.25">
      <c r="A26583"/>
    </row>
    <row r="26584" spans="1:1" ht="12.6" x14ac:dyDescent="0.25">
      <c r="A26584"/>
    </row>
    <row r="26585" spans="1:1" ht="12.6" x14ac:dyDescent="0.25">
      <c r="A26585"/>
    </row>
    <row r="26586" spans="1:1" ht="12.6" x14ac:dyDescent="0.25">
      <c r="A26586"/>
    </row>
    <row r="26587" spans="1:1" ht="12.6" x14ac:dyDescent="0.25">
      <c r="A26587"/>
    </row>
    <row r="26588" spans="1:1" ht="12.6" x14ac:dyDescent="0.25">
      <c r="A26588"/>
    </row>
    <row r="26589" spans="1:1" ht="12.6" x14ac:dyDescent="0.25">
      <c r="A26589"/>
    </row>
    <row r="26590" spans="1:1" ht="12.6" x14ac:dyDescent="0.25">
      <c r="A26590"/>
    </row>
    <row r="26591" spans="1:1" ht="12.6" x14ac:dyDescent="0.25">
      <c r="A26591"/>
    </row>
    <row r="26592" spans="1:1" ht="12.6" x14ac:dyDescent="0.25">
      <c r="A26592"/>
    </row>
    <row r="26593" spans="1:1" ht="12.6" x14ac:dyDescent="0.25">
      <c r="A26593"/>
    </row>
    <row r="26594" spans="1:1" ht="12.6" x14ac:dyDescent="0.25">
      <c r="A26594"/>
    </row>
    <row r="26595" spans="1:1" ht="12.6" x14ac:dyDescent="0.25">
      <c r="A26595"/>
    </row>
    <row r="26596" spans="1:1" ht="12.6" x14ac:dyDescent="0.25">
      <c r="A26596"/>
    </row>
    <row r="26597" spans="1:1" ht="12.6" x14ac:dyDescent="0.25">
      <c r="A26597"/>
    </row>
    <row r="26598" spans="1:1" ht="12.6" x14ac:dyDescent="0.25">
      <c r="A26598"/>
    </row>
    <row r="26599" spans="1:1" ht="12.6" x14ac:dyDescent="0.25">
      <c r="A26599"/>
    </row>
    <row r="26600" spans="1:1" ht="12.6" x14ac:dyDescent="0.25">
      <c r="A26600"/>
    </row>
    <row r="26601" spans="1:1" ht="12.6" x14ac:dyDescent="0.25">
      <c r="A26601"/>
    </row>
    <row r="26602" spans="1:1" ht="12.6" x14ac:dyDescent="0.25">
      <c r="A26602"/>
    </row>
    <row r="26603" spans="1:1" ht="12.6" x14ac:dyDescent="0.25">
      <c r="A26603"/>
    </row>
    <row r="26604" spans="1:1" ht="12.6" x14ac:dyDescent="0.25">
      <c r="A26604"/>
    </row>
    <row r="26605" spans="1:1" ht="12.6" x14ac:dyDescent="0.25">
      <c r="A26605"/>
    </row>
    <row r="26606" spans="1:1" ht="12.6" x14ac:dyDescent="0.25">
      <c r="A26606"/>
    </row>
    <row r="26607" spans="1:1" ht="12.6" x14ac:dyDescent="0.25">
      <c r="A26607"/>
    </row>
    <row r="26608" spans="1:1" ht="12.6" x14ac:dyDescent="0.25">
      <c r="A26608"/>
    </row>
    <row r="26609" spans="1:1" ht="12.6" x14ac:dyDescent="0.25">
      <c r="A26609"/>
    </row>
    <row r="26610" spans="1:1" ht="12.6" x14ac:dyDescent="0.25">
      <c r="A26610"/>
    </row>
    <row r="26611" spans="1:1" ht="12.6" x14ac:dyDescent="0.25">
      <c r="A26611"/>
    </row>
    <row r="26612" spans="1:1" ht="12.6" x14ac:dyDescent="0.25">
      <c r="A26612"/>
    </row>
    <row r="26613" spans="1:1" ht="12.6" x14ac:dyDescent="0.25">
      <c r="A26613"/>
    </row>
    <row r="26614" spans="1:1" ht="12.6" x14ac:dyDescent="0.25">
      <c r="A26614"/>
    </row>
    <row r="26615" spans="1:1" ht="12.6" x14ac:dyDescent="0.25">
      <c r="A26615"/>
    </row>
    <row r="26616" spans="1:1" ht="12.6" x14ac:dyDescent="0.25">
      <c r="A26616"/>
    </row>
    <row r="26617" spans="1:1" ht="12.6" x14ac:dyDescent="0.25">
      <c r="A26617"/>
    </row>
    <row r="26618" spans="1:1" ht="12.6" x14ac:dyDescent="0.25">
      <c r="A26618"/>
    </row>
    <row r="26619" spans="1:1" ht="12.6" x14ac:dyDescent="0.25">
      <c r="A26619"/>
    </row>
    <row r="26620" spans="1:1" ht="12.6" x14ac:dyDescent="0.25">
      <c r="A26620"/>
    </row>
    <row r="26621" spans="1:1" ht="12.6" x14ac:dyDescent="0.25">
      <c r="A26621"/>
    </row>
    <row r="26622" spans="1:1" ht="12.6" x14ac:dyDescent="0.25">
      <c r="A26622"/>
    </row>
    <row r="26623" spans="1:1" ht="12.6" x14ac:dyDescent="0.25">
      <c r="A26623"/>
    </row>
    <row r="26624" spans="1:1" ht="12.6" x14ac:dyDescent="0.25">
      <c r="A26624"/>
    </row>
    <row r="26625" spans="1:1" ht="12.6" x14ac:dyDescent="0.25">
      <c r="A26625"/>
    </row>
    <row r="26626" spans="1:1" ht="12.6" x14ac:dyDescent="0.25">
      <c r="A26626"/>
    </row>
    <row r="26627" spans="1:1" ht="12.6" x14ac:dyDescent="0.25">
      <c r="A26627"/>
    </row>
    <row r="26628" spans="1:1" ht="12.6" x14ac:dyDescent="0.25">
      <c r="A26628"/>
    </row>
    <row r="26629" spans="1:1" ht="12.6" x14ac:dyDescent="0.25">
      <c r="A26629"/>
    </row>
    <row r="26630" spans="1:1" ht="12.6" x14ac:dyDescent="0.25">
      <c r="A26630"/>
    </row>
    <row r="26631" spans="1:1" ht="12.6" x14ac:dyDescent="0.25">
      <c r="A26631"/>
    </row>
    <row r="26632" spans="1:1" ht="12.6" x14ac:dyDescent="0.25">
      <c r="A26632"/>
    </row>
    <row r="26633" spans="1:1" ht="12.6" x14ac:dyDescent="0.25">
      <c r="A26633"/>
    </row>
    <row r="26634" spans="1:1" ht="12.6" x14ac:dyDescent="0.25">
      <c r="A26634"/>
    </row>
    <row r="26635" spans="1:1" ht="12.6" x14ac:dyDescent="0.25">
      <c r="A26635"/>
    </row>
    <row r="26636" spans="1:1" ht="12.6" x14ac:dyDescent="0.25">
      <c r="A26636"/>
    </row>
    <row r="26637" spans="1:1" ht="12.6" x14ac:dyDescent="0.25">
      <c r="A26637"/>
    </row>
    <row r="26638" spans="1:1" ht="12.6" x14ac:dyDescent="0.25">
      <c r="A26638"/>
    </row>
    <row r="26639" spans="1:1" ht="12.6" x14ac:dyDescent="0.25">
      <c r="A26639"/>
    </row>
    <row r="26640" spans="1:1" ht="12.6" x14ac:dyDescent="0.25">
      <c r="A26640"/>
    </row>
    <row r="26641" spans="1:1" ht="12.6" x14ac:dyDescent="0.25">
      <c r="A26641"/>
    </row>
    <row r="26642" spans="1:1" ht="12.6" x14ac:dyDescent="0.25">
      <c r="A26642"/>
    </row>
    <row r="26643" spans="1:1" ht="12.6" x14ac:dyDescent="0.25">
      <c r="A26643"/>
    </row>
    <row r="26644" spans="1:1" ht="12.6" x14ac:dyDescent="0.25">
      <c r="A26644"/>
    </row>
    <row r="26645" spans="1:1" ht="12.6" x14ac:dyDescent="0.25">
      <c r="A26645"/>
    </row>
    <row r="26646" spans="1:1" ht="12.6" x14ac:dyDescent="0.25">
      <c r="A26646"/>
    </row>
    <row r="26647" spans="1:1" ht="12.6" x14ac:dyDescent="0.25">
      <c r="A26647"/>
    </row>
    <row r="26648" spans="1:1" ht="12.6" x14ac:dyDescent="0.25">
      <c r="A26648"/>
    </row>
    <row r="26649" spans="1:1" ht="12.6" x14ac:dyDescent="0.25">
      <c r="A26649"/>
    </row>
    <row r="26650" spans="1:1" ht="12.6" x14ac:dyDescent="0.25">
      <c r="A26650"/>
    </row>
    <row r="26651" spans="1:1" ht="12.6" x14ac:dyDescent="0.25">
      <c r="A26651"/>
    </row>
    <row r="26652" spans="1:1" ht="12.6" x14ac:dyDescent="0.25">
      <c r="A26652"/>
    </row>
    <row r="26653" spans="1:1" ht="12.6" x14ac:dyDescent="0.25">
      <c r="A26653"/>
    </row>
    <row r="26654" spans="1:1" ht="12.6" x14ac:dyDescent="0.25">
      <c r="A26654"/>
    </row>
    <row r="26655" spans="1:1" ht="12.6" x14ac:dyDescent="0.25">
      <c r="A26655"/>
    </row>
    <row r="26656" spans="1:1" ht="12.6" x14ac:dyDescent="0.25">
      <c r="A26656"/>
    </row>
    <row r="26657" spans="1:1" ht="12.6" x14ac:dyDescent="0.25">
      <c r="A26657"/>
    </row>
    <row r="26658" spans="1:1" ht="12.6" x14ac:dyDescent="0.25">
      <c r="A26658"/>
    </row>
    <row r="26659" spans="1:1" ht="12.6" x14ac:dyDescent="0.25">
      <c r="A26659"/>
    </row>
    <row r="26660" spans="1:1" ht="12.6" x14ac:dyDescent="0.25">
      <c r="A26660"/>
    </row>
    <row r="26661" spans="1:1" ht="12.6" x14ac:dyDescent="0.25">
      <c r="A26661"/>
    </row>
    <row r="26662" spans="1:1" ht="12.6" x14ac:dyDescent="0.25">
      <c r="A26662"/>
    </row>
    <row r="26663" spans="1:1" ht="12.6" x14ac:dyDescent="0.25">
      <c r="A26663"/>
    </row>
    <row r="26664" spans="1:1" ht="12.6" x14ac:dyDescent="0.25">
      <c r="A26664"/>
    </row>
    <row r="26665" spans="1:1" ht="12.6" x14ac:dyDescent="0.25">
      <c r="A26665"/>
    </row>
    <row r="26666" spans="1:1" ht="12.6" x14ac:dyDescent="0.25">
      <c r="A26666"/>
    </row>
    <row r="26667" spans="1:1" ht="12.6" x14ac:dyDescent="0.25">
      <c r="A26667"/>
    </row>
    <row r="26668" spans="1:1" ht="12.6" x14ac:dyDescent="0.25">
      <c r="A26668"/>
    </row>
    <row r="26669" spans="1:1" ht="12.6" x14ac:dyDescent="0.25">
      <c r="A26669"/>
    </row>
    <row r="26670" spans="1:1" ht="12.6" x14ac:dyDescent="0.25">
      <c r="A26670"/>
    </row>
    <row r="26671" spans="1:1" ht="12.6" x14ac:dyDescent="0.25">
      <c r="A26671"/>
    </row>
    <row r="26672" spans="1:1" ht="12.6" x14ac:dyDescent="0.25">
      <c r="A26672"/>
    </row>
    <row r="26673" spans="1:1" ht="12.6" x14ac:dyDescent="0.25">
      <c r="A26673"/>
    </row>
    <row r="26674" spans="1:1" ht="12.6" x14ac:dyDescent="0.25">
      <c r="A26674"/>
    </row>
    <row r="26675" spans="1:1" ht="12.6" x14ac:dyDescent="0.25">
      <c r="A26675"/>
    </row>
    <row r="26676" spans="1:1" ht="12.6" x14ac:dyDescent="0.25">
      <c r="A26676"/>
    </row>
    <row r="26677" spans="1:1" ht="12.6" x14ac:dyDescent="0.25">
      <c r="A26677"/>
    </row>
    <row r="26678" spans="1:1" ht="12.6" x14ac:dyDescent="0.25">
      <c r="A26678"/>
    </row>
    <row r="26679" spans="1:1" ht="12.6" x14ac:dyDescent="0.25">
      <c r="A26679"/>
    </row>
    <row r="26680" spans="1:1" ht="12.6" x14ac:dyDescent="0.25">
      <c r="A26680"/>
    </row>
    <row r="26681" spans="1:1" ht="12.6" x14ac:dyDescent="0.25">
      <c r="A26681"/>
    </row>
    <row r="26682" spans="1:1" ht="12.6" x14ac:dyDescent="0.25">
      <c r="A26682"/>
    </row>
    <row r="26683" spans="1:1" ht="12.6" x14ac:dyDescent="0.25">
      <c r="A26683"/>
    </row>
    <row r="26684" spans="1:1" ht="12.6" x14ac:dyDescent="0.25">
      <c r="A26684"/>
    </row>
    <row r="26685" spans="1:1" ht="12.6" x14ac:dyDescent="0.25">
      <c r="A26685"/>
    </row>
    <row r="26686" spans="1:1" ht="12.6" x14ac:dyDescent="0.25">
      <c r="A26686"/>
    </row>
    <row r="26687" spans="1:1" ht="12.6" x14ac:dyDescent="0.25">
      <c r="A26687"/>
    </row>
    <row r="26688" spans="1:1" ht="12.6" x14ac:dyDescent="0.25">
      <c r="A26688"/>
    </row>
    <row r="26689" spans="1:1" ht="12.6" x14ac:dyDescent="0.25">
      <c r="A26689"/>
    </row>
    <row r="26690" spans="1:1" ht="12.6" x14ac:dyDescent="0.25">
      <c r="A26690"/>
    </row>
    <row r="26691" spans="1:1" ht="12.6" x14ac:dyDescent="0.25">
      <c r="A26691"/>
    </row>
    <row r="26692" spans="1:1" ht="12.6" x14ac:dyDescent="0.25">
      <c r="A26692"/>
    </row>
    <row r="26693" spans="1:1" ht="12.6" x14ac:dyDescent="0.25">
      <c r="A26693"/>
    </row>
    <row r="26694" spans="1:1" ht="12.6" x14ac:dyDescent="0.25">
      <c r="A26694"/>
    </row>
    <row r="26695" spans="1:1" ht="12.6" x14ac:dyDescent="0.25">
      <c r="A26695"/>
    </row>
    <row r="26696" spans="1:1" ht="12.6" x14ac:dyDescent="0.25">
      <c r="A26696"/>
    </row>
    <row r="26697" spans="1:1" ht="12.6" x14ac:dyDescent="0.25">
      <c r="A26697"/>
    </row>
    <row r="26698" spans="1:1" ht="12.6" x14ac:dyDescent="0.25">
      <c r="A26698"/>
    </row>
    <row r="26699" spans="1:1" ht="12.6" x14ac:dyDescent="0.25">
      <c r="A26699"/>
    </row>
    <row r="26700" spans="1:1" ht="12.6" x14ac:dyDescent="0.25">
      <c r="A26700"/>
    </row>
    <row r="26701" spans="1:1" ht="12.6" x14ac:dyDescent="0.25">
      <c r="A26701"/>
    </row>
    <row r="26702" spans="1:1" ht="12.6" x14ac:dyDescent="0.25">
      <c r="A26702"/>
    </row>
    <row r="26703" spans="1:1" ht="12.6" x14ac:dyDescent="0.25">
      <c r="A26703"/>
    </row>
    <row r="26704" spans="1:1" ht="12.6" x14ac:dyDescent="0.25">
      <c r="A26704"/>
    </row>
    <row r="26705" spans="1:1" ht="12.6" x14ac:dyDescent="0.25">
      <c r="A26705"/>
    </row>
    <row r="26706" spans="1:1" ht="12.6" x14ac:dyDescent="0.25">
      <c r="A26706"/>
    </row>
    <row r="26707" spans="1:1" ht="12.6" x14ac:dyDescent="0.25">
      <c r="A26707"/>
    </row>
    <row r="26708" spans="1:1" ht="12.6" x14ac:dyDescent="0.25">
      <c r="A26708"/>
    </row>
    <row r="26709" spans="1:1" ht="12.6" x14ac:dyDescent="0.25">
      <c r="A26709"/>
    </row>
    <row r="26710" spans="1:1" ht="12.6" x14ac:dyDescent="0.25">
      <c r="A26710"/>
    </row>
    <row r="26711" spans="1:1" ht="12.6" x14ac:dyDescent="0.25">
      <c r="A26711"/>
    </row>
    <row r="26712" spans="1:1" ht="12.6" x14ac:dyDescent="0.25">
      <c r="A26712"/>
    </row>
    <row r="26713" spans="1:1" ht="12.6" x14ac:dyDescent="0.25">
      <c r="A26713"/>
    </row>
    <row r="26714" spans="1:1" ht="12.6" x14ac:dyDescent="0.25">
      <c r="A26714"/>
    </row>
    <row r="26715" spans="1:1" ht="12.6" x14ac:dyDescent="0.25">
      <c r="A26715"/>
    </row>
    <row r="26716" spans="1:1" ht="12.6" x14ac:dyDescent="0.25">
      <c r="A26716"/>
    </row>
    <row r="26717" spans="1:1" ht="12.6" x14ac:dyDescent="0.25">
      <c r="A26717"/>
    </row>
    <row r="26718" spans="1:1" ht="12.6" x14ac:dyDescent="0.25">
      <c r="A26718"/>
    </row>
    <row r="26719" spans="1:1" ht="12.6" x14ac:dyDescent="0.25">
      <c r="A26719"/>
    </row>
    <row r="26720" spans="1:1" ht="12.6" x14ac:dyDescent="0.25">
      <c r="A26720"/>
    </row>
    <row r="26721" spans="1:1" ht="12.6" x14ac:dyDescent="0.25">
      <c r="A26721"/>
    </row>
    <row r="26722" spans="1:1" ht="12.6" x14ac:dyDescent="0.25">
      <c r="A26722"/>
    </row>
    <row r="26723" spans="1:1" ht="12.6" x14ac:dyDescent="0.25">
      <c r="A26723"/>
    </row>
    <row r="26724" spans="1:1" ht="12.6" x14ac:dyDescent="0.25">
      <c r="A26724"/>
    </row>
    <row r="26725" spans="1:1" ht="12.6" x14ac:dyDescent="0.25">
      <c r="A26725"/>
    </row>
    <row r="26726" spans="1:1" ht="12.6" x14ac:dyDescent="0.25">
      <c r="A26726"/>
    </row>
    <row r="26727" spans="1:1" ht="12.6" x14ac:dyDescent="0.25">
      <c r="A26727"/>
    </row>
    <row r="26728" spans="1:1" ht="12.6" x14ac:dyDescent="0.25">
      <c r="A26728"/>
    </row>
    <row r="26729" spans="1:1" ht="12.6" x14ac:dyDescent="0.25">
      <c r="A26729"/>
    </row>
    <row r="26730" spans="1:1" ht="12.6" x14ac:dyDescent="0.25">
      <c r="A26730"/>
    </row>
    <row r="26731" spans="1:1" ht="12.6" x14ac:dyDescent="0.25">
      <c r="A26731"/>
    </row>
    <row r="26732" spans="1:1" ht="12.6" x14ac:dyDescent="0.25">
      <c r="A26732"/>
    </row>
    <row r="26733" spans="1:1" ht="12.6" x14ac:dyDescent="0.25">
      <c r="A26733"/>
    </row>
    <row r="26734" spans="1:1" ht="12.6" x14ac:dyDescent="0.25">
      <c r="A26734"/>
    </row>
    <row r="26735" spans="1:1" ht="12.6" x14ac:dyDescent="0.25">
      <c r="A26735"/>
    </row>
    <row r="26736" spans="1:1" ht="12.6" x14ac:dyDescent="0.25">
      <c r="A26736"/>
    </row>
    <row r="26737" spans="1:1" ht="12.6" x14ac:dyDescent="0.25">
      <c r="A26737"/>
    </row>
    <row r="26738" spans="1:1" ht="12.6" x14ac:dyDescent="0.25">
      <c r="A26738"/>
    </row>
    <row r="26739" spans="1:1" ht="12.6" x14ac:dyDescent="0.25">
      <c r="A26739"/>
    </row>
    <row r="26740" spans="1:1" ht="12.6" x14ac:dyDescent="0.25">
      <c r="A26740"/>
    </row>
    <row r="26741" spans="1:1" ht="12.6" x14ac:dyDescent="0.25">
      <c r="A26741"/>
    </row>
    <row r="26742" spans="1:1" ht="12.6" x14ac:dyDescent="0.25">
      <c r="A26742"/>
    </row>
    <row r="26743" spans="1:1" ht="12.6" x14ac:dyDescent="0.25">
      <c r="A26743"/>
    </row>
    <row r="26744" spans="1:1" ht="12.6" x14ac:dyDescent="0.25">
      <c r="A26744"/>
    </row>
    <row r="26745" spans="1:1" ht="12.6" x14ac:dyDescent="0.25">
      <c r="A26745"/>
    </row>
    <row r="26746" spans="1:1" ht="12.6" x14ac:dyDescent="0.25">
      <c r="A26746"/>
    </row>
    <row r="26747" spans="1:1" ht="12.6" x14ac:dyDescent="0.25">
      <c r="A26747"/>
    </row>
    <row r="26748" spans="1:1" ht="12.6" x14ac:dyDescent="0.25">
      <c r="A26748"/>
    </row>
    <row r="26749" spans="1:1" ht="12.6" x14ac:dyDescent="0.25">
      <c r="A26749"/>
    </row>
    <row r="26750" spans="1:1" ht="12.6" x14ac:dyDescent="0.25">
      <c r="A26750"/>
    </row>
    <row r="26751" spans="1:1" ht="12.6" x14ac:dyDescent="0.25">
      <c r="A26751"/>
    </row>
    <row r="26752" spans="1:1" ht="12.6" x14ac:dyDescent="0.25">
      <c r="A26752"/>
    </row>
    <row r="26753" spans="1:1" ht="12.6" x14ac:dyDescent="0.25">
      <c r="A26753"/>
    </row>
    <row r="26754" spans="1:1" ht="12.6" x14ac:dyDescent="0.25">
      <c r="A26754"/>
    </row>
    <row r="26755" spans="1:1" ht="12.6" x14ac:dyDescent="0.25">
      <c r="A26755"/>
    </row>
    <row r="26756" spans="1:1" ht="12.6" x14ac:dyDescent="0.25">
      <c r="A26756"/>
    </row>
    <row r="26757" spans="1:1" ht="12.6" x14ac:dyDescent="0.25">
      <c r="A26757"/>
    </row>
    <row r="26758" spans="1:1" ht="12.6" x14ac:dyDescent="0.25">
      <c r="A26758"/>
    </row>
    <row r="26759" spans="1:1" ht="12.6" x14ac:dyDescent="0.25">
      <c r="A26759"/>
    </row>
    <row r="26760" spans="1:1" ht="12.6" x14ac:dyDescent="0.25">
      <c r="A26760"/>
    </row>
    <row r="26761" spans="1:1" ht="12.6" x14ac:dyDescent="0.25">
      <c r="A26761"/>
    </row>
    <row r="26762" spans="1:1" ht="12.6" x14ac:dyDescent="0.25">
      <c r="A26762"/>
    </row>
    <row r="26763" spans="1:1" ht="12.6" x14ac:dyDescent="0.25">
      <c r="A26763"/>
    </row>
    <row r="26764" spans="1:1" ht="12.6" x14ac:dyDescent="0.25">
      <c r="A26764"/>
    </row>
    <row r="26765" spans="1:1" ht="12.6" x14ac:dyDescent="0.25">
      <c r="A26765"/>
    </row>
    <row r="26766" spans="1:1" ht="12.6" x14ac:dyDescent="0.25">
      <c r="A26766"/>
    </row>
    <row r="26767" spans="1:1" ht="12.6" x14ac:dyDescent="0.25">
      <c r="A26767"/>
    </row>
    <row r="26768" spans="1:1" ht="12.6" x14ac:dyDescent="0.25">
      <c r="A26768"/>
    </row>
    <row r="26769" spans="1:1" ht="12.6" x14ac:dyDescent="0.25">
      <c r="A26769"/>
    </row>
    <row r="26770" spans="1:1" ht="12.6" x14ac:dyDescent="0.25">
      <c r="A26770"/>
    </row>
    <row r="26771" spans="1:1" ht="12.6" x14ac:dyDescent="0.25">
      <c r="A26771"/>
    </row>
    <row r="26772" spans="1:1" ht="12.6" x14ac:dyDescent="0.25">
      <c r="A26772"/>
    </row>
    <row r="26773" spans="1:1" ht="12.6" x14ac:dyDescent="0.25">
      <c r="A26773"/>
    </row>
    <row r="26774" spans="1:1" ht="12.6" x14ac:dyDescent="0.25">
      <c r="A26774"/>
    </row>
    <row r="26775" spans="1:1" ht="12.6" x14ac:dyDescent="0.25">
      <c r="A26775"/>
    </row>
    <row r="26776" spans="1:1" ht="12.6" x14ac:dyDescent="0.25">
      <c r="A26776"/>
    </row>
    <row r="26777" spans="1:1" ht="12.6" x14ac:dyDescent="0.25">
      <c r="A26777"/>
    </row>
    <row r="26778" spans="1:1" ht="12.6" x14ac:dyDescent="0.25">
      <c r="A26778"/>
    </row>
    <row r="26779" spans="1:1" ht="12.6" x14ac:dyDescent="0.25">
      <c r="A26779"/>
    </row>
    <row r="26780" spans="1:1" ht="12.6" x14ac:dyDescent="0.25">
      <c r="A26780"/>
    </row>
    <row r="26781" spans="1:1" ht="12.6" x14ac:dyDescent="0.25">
      <c r="A26781"/>
    </row>
    <row r="26782" spans="1:1" ht="12.6" x14ac:dyDescent="0.25">
      <c r="A26782"/>
    </row>
    <row r="26783" spans="1:1" ht="12.6" x14ac:dyDescent="0.25">
      <c r="A26783"/>
    </row>
    <row r="26784" spans="1:1" ht="12.6" x14ac:dyDescent="0.25">
      <c r="A26784"/>
    </row>
    <row r="26785" spans="1:1" ht="12.6" x14ac:dyDescent="0.25">
      <c r="A26785"/>
    </row>
    <row r="26786" spans="1:1" ht="12.6" x14ac:dyDescent="0.25">
      <c r="A26786"/>
    </row>
    <row r="26787" spans="1:1" ht="12.6" x14ac:dyDescent="0.25">
      <c r="A26787"/>
    </row>
    <row r="26788" spans="1:1" ht="12.6" x14ac:dyDescent="0.25">
      <c r="A26788"/>
    </row>
    <row r="26789" spans="1:1" ht="12.6" x14ac:dyDescent="0.25">
      <c r="A26789"/>
    </row>
    <row r="26790" spans="1:1" ht="12.6" x14ac:dyDescent="0.25">
      <c r="A26790"/>
    </row>
    <row r="26791" spans="1:1" ht="12.6" x14ac:dyDescent="0.25">
      <c r="A26791"/>
    </row>
    <row r="26792" spans="1:1" ht="12.6" x14ac:dyDescent="0.25">
      <c r="A26792"/>
    </row>
    <row r="26793" spans="1:1" ht="12.6" x14ac:dyDescent="0.25">
      <c r="A26793"/>
    </row>
    <row r="26794" spans="1:1" ht="12.6" x14ac:dyDescent="0.25">
      <c r="A26794"/>
    </row>
    <row r="26795" spans="1:1" ht="12.6" x14ac:dyDescent="0.25">
      <c r="A26795"/>
    </row>
    <row r="26796" spans="1:1" ht="12.6" x14ac:dyDescent="0.25">
      <c r="A26796"/>
    </row>
    <row r="26797" spans="1:1" ht="12.6" x14ac:dyDescent="0.25">
      <c r="A26797"/>
    </row>
    <row r="26798" spans="1:1" ht="12.6" x14ac:dyDescent="0.25">
      <c r="A26798"/>
    </row>
    <row r="26799" spans="1:1" ht="12.6" x14ac:dyDescent="0.25">
      <c r="A26799"/>
    </row>
    <row r="26800" spans="1:1" ht="12.6" x14ac:dyDescent="0.25">
      <c r="A26800"/>
    </row>
    <row r="26801" spans="1:1" ht="12.6" x14ac:dyDescent="0.25">
      <c r="A26801"/>
    </row>
    <row r="26802" spans="1:1" ht="12.6" x14ac:dyDescent="0.25">
      <c r="A26802"/>
    </row>
    <row r="26803" spans="1:1" ht="12.6" x14ac:dyDescent="0.25">
      <c r="A26803"/>
    </row>
    <row r="26804" spans="1:1" ht="12.6" x14ac:dyDescent="0.25">
      <c r="A26804"/>
    </row>
    <row r="26805" spans="1:1" ht="12.6" x14ac:dyDescent="0.25">
      <c r="A26805"/>
    </row>
    <row r="26806" spans="1:1" ht="12.6" x14ac:dyDescent="0.25">
      <c r="A26806"/>
    </row>
    <row r="26807" spans="1:1" ht="12.6" x14ac:dyDescent="0.25">
      <c r="A26807"/>
    </row>
    <row r="26808" spans="1:1" ht="12.6" x14ac:dyDescent="0.25">
      <c r="A26808"/>
    </row>
    <row r="26809" spans="1:1" ht="12.6" x14ac:dyDescent="0.25">
      <c r="A26809"/>
    </row>
    <row r="26810" spans="1:1" ht="12.6" x14ac:dyDescent="0.25">
      <c r="A26810"/>
    </row>
    <row r="26811" spans="1:1" ht="12.6" x14ac:dyDescent="0.25">
      <c r="A26811"/>
    </row>
    <row r="26812" spans="1:1" ht="12.6" x14ac:dyDescent="0.25">
      <c r="A26812"/>
    </row>
    <row r="26813" spans="1:1" ht="12.6" x14ac:dyDescent="0.25">
      <c r="A26813"/>
    </row>
    <row r="26814" spans="1:1" ht="12.6" x14ac:dyDescent="0.25">
      <c r="A26814"/>
    </row>
    <row r="26815" spans="1:1" ht="12.6" x14ac:dyDescent="0.25">
      <c r="A26815"/>
    </row>
    <row r="26816" spans="1:1" ht="12.6" x14ac:dyDescent="0.25">
      <c r="A26816"/>
    </row>
    <row r="26817" spans="1:1" ht="12.6" x14ac:dyDescent="0.25">
      <c r="A26817"/>
    </row>
    <row r="26818" spans="1:1" ht="12.6" x14ac:dyDescent="0.25">
      <c r="A26818"/>
    </row>
    <row r="26819" spans="1:1" ht="12.6" x14ac:dyDescent="0.25">
      <c r="A26819"/>
    </row>
    <row r="26820" spans="1:1" ht="12.6" x14ac:dyDescent="0.25">
      <c r="A26820"/>
    </row>
    <row r="26821" spans="1:1" ht="12.6" x14ac:dyDescent="0.25">
      <c r="A26821"/>
    </row>
    <row r="26822" spans="1:1" ht="12.6" x14ac:dyDescent="0.25">
      <c r="A26822"/>
    </row>
    <row r="26823" spans="1:1" ht="12.6" x14ac:dyDescent="0.25">
      <c r="A26823"/>
    </row>
    <row r="26824" spans="1:1" ht="12.6" x14ac:dyDescent="0.25">
      <c r="A26824"/>
    </row>
    <row r="26825" spans="1:1" ht="12.6" x14ac:dyDescent="0.25">
      <c r="A26825"/>
    </row>
    <row r="26826" spans="1:1" ht="12.6" x14ac:dyDescent="0.25">
      <c r="A26826"/>
    </row>
    <row r="26827" spans="1:1" ht="12.6" x14ac:dyDescent="0.25">
      <c r="A26827"/>
    </row>
    <row r="26828" spans="1:1" ht="12.6" x14ac:dyDescent="0.25">
      <c r="A26828"/>
    </row>
    <row r="26829" spans="1:1" ht="12.6" x14ac:dyDescent="0.25">
      <c r="A26829"/>
    </row>
    <row r="26830" spans="1:1" ht="12.6" x14ac:dyDescent="0.25">
      <c r="A26830"/>
    </row>
    <row r="26831" spans="1:1" ht="12.6" x14ac:dyDescent="0.25">
      <c r="A26831"/>
    </row>
    <row r="26832" spans="1:1" ht="12.6" x14ac:dyDescent="0.25">
      <c r="A26832"/>
    </row>
    <row r="26833" spans="1:1" ht="12.6" x14ac:dyDescent="0.25">
      <c r="A26833"/>
    </row>
    <row r="26834" spans="1:1" ht="12.6" x14ac:dyDescent="0.25">
      <c r="A26834"/>
    </row>
    <row r="26835" spans="1:1" ht="12.6" x14ac:dyDescent="0.25">
      <c r="A26835"/>
    </row>
    <row r="26836" spans="1:1" ht="12.6" x14ac:dyDescent="0.25">
      <c r="A26836"/>
    </row>
    <row r="26837" spans="1:1" ht="12.6" x14ac:dyDescent="0.25">
      <c r="A26837"/>
    </row>
    <row r="26838" spans="1:1" ht="12.6" x14ac:dyDescent="0.25">
      <c r="A26838"/>
    </row>
    <row r="26839" spans="1:1" ht="12.6" x14ac:dyDescent="0.25">
      <c r="A26839"/>
    </row>
    <row r="26840" spans="1:1" ht="12.6" x14ac:dyDescent="0.25">
      <c r="A26840"/>
    </row>
    <row r="26841" spans="1:1" ht="12.6" x14ac:dyDescent="0.25">
      <c r="A26841"/>
    </row>
    <row r="26842" spans="1:1" ht="12.6" x14ac:dyDescent="0.25">
      <c r="A26842"/>
    </row>
    <row r="26843" spans="1:1" ht="12.6" x14ac:dyDescent="0.25">
      <c r="A26843"/>
    </row>
    <row r="26844" spans="1:1" ht="12.6" x14ac:dyDescent="0.25">
      <c r="A26844"/>
    </row>
    <row r="26845" spans="1:1" ht="12.6" x14ac:dyDescent="0.25">
      <c r="A26845"/>
    </row>
    <row r="26846" spans="1:1" ht="12.6" x14ac:dyDescent="0.25">
      <c r="A26846"/>
    </row>
    <row r="26847" spans="1:1" ht="12.6" x14ac:dyDescent="0.25">
      <c r="A26847"/>
    </row>
    <row r="26848" spans="1:1" ht="12.6" x14ac:dyDescent="0.25">
      <c r="A26848"/>
    </row>
    <row r="26849" spans="1:1" ht="12.6" x14ac:dyDescent="0.25">
      <c r="A26849"/>
    </row>
    <row r="26850" spans="1:1" ht="12.6" x14ac:dyDescent="0.25">
      <c r="A26850"/>
    </row>
    <row r="26851" spans="1:1" ht="12.6" x14ac:dyDescent="0.25">
      <c r="A26851"/>
    </row>
    <row r="26852" spans="1:1" ht="12.6" x14ac:dyDescent="0.25">
      <c r="A26852"/>
    </row>
    <row r="26853" spans="1:1" ht="12.6" x14ac:dyDescent="0.25">
      <c r="A26853"/>
    </row>
    <row r="26854" spans="1:1" ht="12.6" x14ac:dyDescent="0.25">
      <c r="A26854"/>
    </row>
    <row r="26855" spans="1:1" ht="12.6" x14ac:dyDescent="0.25">
      <c r="A26855"/>
    </row>
    <row r="26856" spans="1:1" ht="12.6" x14ac:dyDescent="0.25">
      <c r="A26856"/>
    </row>
    <row r="26857" spans="1:1" ht="12.6" x14ac:dyDescent="0.25">
      <c r="A26857"/>
    </row>
    <row r="26858" spans="1:1" ht="12.6" x14ac:dyDescent="0.25">
      <c r="A26858"/>
    </row>
    <row r="26859" spans="1:1" ht="12.6" x14ac:dyDescent="0.25">
      <c r="A26859"/>
    </row>
    <row r="26860" spans="1:1" ht="12.6" x14ac:dyDescent="0.25">
      <c r="A26860"/>
    </row>
    <row r="26861" spans="1:1" ht="12.6" x14ac:dyDescent="0.25">
      <c r="A26861"/>
    </row>
    <row r="26862" spans="1:1" ht="12.6" x14ac:dyDescent="0.25">
      <c r="A26862"/>
    </row>
    <row r="26863" spans="1:1" ht="12.6" x14ac:dyDescent="0.25">
      <c r="A26863"/>
    </row>
    <row r="26864" spans="1:1" ht="12.6" x14ac:dyDescent="0.25">
      <c r="A26864"/>
    </row>
    <row r="26865" spans="1:1" ht="12.6" x14ac:dyDescent="0.25">
      <c r="A26865"/>
    </row>
    <row r="26866" spans="1:1" ht="12.6" x14ac:dyDescent="0.25">
      <c r="A26866"/>
    </row>
    <row r="26867" spans="1:1" ht="12.6" x14ac:dyDescent="0.25">
      <c r="A26867"/>
    </row>
    <row r="26868" spans="1:1" ht="12.6" x14ac:dyDescent="0.25">
      <c r="A26868"/>
    </row>
    <row r="26869" spans="1:1" ht="12.6" x14ac:dyDescent="0.25">
      <c r="A26869"/>
    </row>
    <row r="26870" spans="1:1" ht="12.6" x14ac:dyDescent="0.25">
      <c r="A26870"/>
    </row>
    <row r="26871" spans="1:1" ht="12.6" x14ac:dyDescent="0.25">
      <c r="A26871"/>
    </row>
    <row r="26872" spans="1:1" ht="12.6" x14ac:dyDescent="0.25">
      <c r="A26872"/>
    </row>
    <row r="26873" spans="1:1" ht="12.6" x14ac:dyDescent="0.25">
      <c r="A26873"/>
    </row>
    <row r="26874" spans="1:1" ht="12.6" x14ac:dyDescent="0.25">
      <c r="A26874"/>
    </row>
    <row r="26875" spans="1:1" ht="12.6" x14ac:dyDescent="0.25">
      <c r="A26875"/>
    </row>
    <row r="26876" spans="1:1" ht="12.6" x14ac:dyDescent="0.25">
      <c r="A26876"/>
    </row>
    <row r="26877" spans="1:1" ht="12.6" x14ac:dyDescent="0.25">
      <c r="A26877"/>
    </row>
    <row r="26878" spans="1:1" ht="12.6" x14ac:dyDescent="0.25">
      <c r="A26878"/>
    </row>
    <row r="26879" spans="1:1" ht="12.6" x14ac:dyDescent="0.25">
      <c r="A26879"/>
    </row>
    <row r="26880" spans="1:1" ht="12.6" x14ac:dyDescent="0.25">
      <c r="A26880"/>
    </row>
    <row r="26881" spans="1:1" ht="12.6" x14ac:dyDescent="0.25">
      <c r="A26881"/>
    </row>
    <row r="26882" spans="1:1" ht="12.6" x14ac:dyDescent="0.25">
      <c r="A26882"/>
    </row>
    <row r="26883" spans="1:1" ht="12.6" x14ac:dyDescent="0.25">
      <c r="A26883"/>
    </row>
    <row r="26884" spans="1:1" ht="12.6" x14ac:dyDescent="0.25">
      <c r="A26884"/>
    </row>
    <row r="26885" spans="1:1" ht="12.6" x14ac:dyDescent="0.25">
      <c r="A26885"/>
    </row>
    <row r="26886" spans="1:1" ht="12.6" x14ac:dyDescent="0.25">
      <c r="A26886"/>
    </row>
    <row r="26887" spans="1:1" ht="12.6" x14ac:dyDescent="0.25">
      <c r="A26887"/>
    </row>
    <row r="26888" spans="1:1" ht="12.6" x14ac:dyDescent="0.25">
      <c r="A26888"/>
    </row>
    <row r="26889" spans="1:1" ht="12.6" x14ac:dyDescent="0.25">
      <c r="A26889"/>
    </row>
    <row r="26890" spans="1:1" ht="12.6" x14ac:dyDescent="0.25">
      <c r="A26890"/>
    </row>
    <row r="26891" spans="1:1" ht="12.6" x14ac:dyDescent="0.25">
      <c r="A26891"/>
    </row>
    <row r="26892" spans="1:1" ht="12.6" x14ac:dyDescent="0.25">
      <c r="A26892"/>
    </row>
    <row r="26893" spans="1:1" ht="12.6" x14ac:dyDescent="0.25">
      <c r="A26893"/>
    </row>
    <row r="26894" spans="1:1" ht="12.6" x14ac:dyDescent="0.25">
      <c r="A26894"/>
    </row>
    <row r="26895" spans="1:1" ht="12.6" x14ac:dyDescent="0.25">
      <c r="A26895"/>
    </row>
    <row r="26896" spans="1:1" ht="12.6" x14ac:dyDescent="0.25">
      <c r="A26896"/>
    </row>
    <row r="26897" spans="1:1" ht="12.6" x14ac:dyDescent="0.25">
      <c r="A26897"/>
    </row>
    <row r="26898" spans="1:1" ht="12.6" x14ac:dyDescent="0.25">
      <c r="A26898"/>
    </row>
    <row r="26899" spans="1:1" ht="12.6" x14ac:dyDescent="0.25">
      <c r="A26899"/>
    </row>
    <row r="26900" spans="1:1" ht="12.6" x14ac:dyDescent="0.25">
      <c r="A26900"/>
    </row>
    <row r="26901" spans="1:1" ht="12.6" x14ac:dyDescent="0.25">
      <c r="A26901"/>
    </row>
    <row r="26902" spans="1:1" ht="12.6" x14ac:dyDescent="0.25">
      <c r="A26902"/>
    </row>
    <row r="26903" spans="1:1" ht="12.6" x14ac:dyDescent="0.25">
      <c r="A26903"/>
    </row>
    <row r="26904" spans="1:1" ht="12.6" x14ac:dyDescent="0.25">
      <c r="A26904"/>
    </row>
    <row r="26905" spans="1:1" ht="12.6" x14ac:dyDescent="0.25">
      <c r="A26905"/>
    </row>
    <row r="26906" spans="1:1" ht="12.6" x14ac:dyDescent="0.25">
      <c r="A26906"/>
    </row>
    <row r="26907" spans="1:1" ht="12.6" x14ac:dyDescent="0.25">
      <c r="A26907"/>
    </row>
    <row r="26908" spans="1:1" ht="12.6" x14ac:dyDescent="0.25">
      <c r="A26908"/>
    </row>
    <row r="26909" spans="1:1" ht="12.6" x14ac:dyDescent="0.25">
      <c r="A26909"/>
    </row>
    <row r="26910" spans="1:1" ht="12.6" x14ac:dyDescent="0.25">
      <c r="A26910"/>
    </row>
    <row r="26911" spans="1:1" ht="12.6" x14ac:dyDescent="0.25">
      <c r="A26911"/>
    </row>
    <row r="26912" spans="1:1" ht="12.6" x14ac:dyDescent="0.25">
      <c r="A26912"/>
    </row>
    <row r="26913" spans="1:1" ht="12.6" x14ac:dyDescent="0.25">
      <c r="A26913"/>
    </row>
    <row r="26914" spans="1:1" ht="12.6" x14ac:dyDescent="0.25">
      <c r="A26914"/>
    </row>
    <row r="26915" spans="1:1" ht="12.6" x14ac:dyDescent="0.25">
      <c r="A26915"/>
    </row>
    <row r="26916" spans="1:1" ht="12.6" x14ac:dyDescent="0.25">
      <c r="A26916"/>
    </row>
    <row r="26917" spans="1:1" ht="12.6" x14ac:dyDescent="0.25">
      <c r="A26917"/>
    </row>
    <row r="26918" spans="1:1" ht="12.6" x14ac:dyDescent="0.25">
      <c r="A26918"/>
    </row>
    <row r="26919" spans="1:1" ht="12.6" x14ac:dyDescent="0.25">
      <c r="A26919"/>
    </row>
    <row r="26920" spans="1:1" ht="12.6" x14ac:dyDescent="0.25">
      <c r="A26920"/>
    </row>
    <row r="26921" spans="1:1" ht="12.6" x14ac:dyDescent="0.25">
      <c r="A26921"/>
    </row>
    <row r="26922" spans="1:1" ht="12.6" x14ac:dyDescent="0.25">
      <c r="A26922"/>
    </row>
    <row r="26923" spans="1:1" ht="12.6" x14ac:dyDescent="0.25">
      <c r="A26923"/>
    </row>
    <row r="26924" spans="1:1" ht="12.6" x14ac:dyDescent="0.25">
      <c r="A26924"/>
    </row>
    <row r="26925" spans="1:1" ht="12.6" x14ac:dyDescent="0.25">
      <c r="A26925"/>
    </row>
    <row r="26926" spans="1:1" ht="12.6" x14ac:dyDescent="0.25">
      <c r="A26926"/>
    </row>
    <row r="26927" spans="1:1" ht="12.6" x14ac:dyDescent="0.25">
      <c r="A26927"/>
    </row>
    <row r="26928" spans="1:1" ht="12.6" x14ac:dyDescent="0.25">
      <c r="A26928"/>
    </row>
    <row r="26929" spans="1:1" ht="12.6" x14ac:dyDescent="0.25">
      <c r="A26929"/>
    </row>
    <row r="26930" spans="1:1" ht="12.6" x14ac:dyDescent="0.25">
      <c r="A26930"/>
    </row>
    <row r="26931" spans="1:1" ht="12.6" x14ac:dyDescent="0.25">
      <c r="A26931"/>
    </row>
    <row r="26932" spans="1:1" ht="12.6" x14ac:dyDescent="0.25">
      <c r="A26932"/>
    </row>
    <row r="26933" spans="1:1" ht="12.6" x14ac:dyDescent="0.25">
      <c r="A26933"/>
    </row>
    <row r="26934" spans="1:1" ht="12.6" x14ac:dyDescent="0.25">
      <c r="A26934"/>
    </row>
    <row r="26935" spans="1:1" ht="12.6" x14ac:dyDescent="0.25">
      <c r="A26935"/>
    </row>
    <row r="26936" spans="1:1" ht="12.6" x14ac:dyDescent="0.25">
      <c r="A26936"/>
    </row>
    <row r="26937" spans="1:1" ht="12.6" x14ac:dyDescent="0.25">
      <c r="A26937"/>
    </row>
    <row r="26938" spans="1:1" ht="12.6" x14ac:dyDescent="0.25">
      <c r="A26938"/>
    </row>
    <row r="26939" spans="1:1" ht="12.6" x14ac:dyDescent="0.25">
      <c r="A26939"/>
    </row>
    <row r="26940" spans="1:1" ht="12.6" x14ac:dyDescent="0.25">
      <c r="A26940"/>
    </row>
    <row r="26941" spans="1:1" ht="12.6" x14ac:dyDescent="0.25">
      <c r="A26941"/>
    </row>
    <row r="26942" spans="1:1" ht="12.6" x14ac:dyDescent="0.25">
      <c r="A26942"/>
    </row>
    <row r="26943" spans="1:1" ht="12.6" x14ac:dyDescent="0.25">
      <c r="A26943"/>
    </row>
    <row r="26944" spans="1:1" ht="12.6" x14ac:dyDescent="0.25">
      <c r="A26944"/>
    </row>
    <row r="26945" spans="1:1" ht="12.6" x14ac:dyDescent="0.25">
      <c r="A26945"/>
    </row>
    <row r="26946" spans="1:1" ht="12.6" x14ac:dyDescent="0.25">
      <c r="A26946"/>
    </row>
    <row r="26947" spans="1:1" ht="12.6" x14ac:dyDescent="0.25">
      <c r="A26947"/>
    </row>
    <row r="26948" spans="1:1" ht="12.6" x14ac:dyDescent="0.25">
      <c r="A26948"/>
    </row>
    <row r="26949" spans="1:1" ht="12.6" x14ac:dyDescent="0.25">
      <c r="A26949"/>
    </row>
    <row r="26950" spans="1:1" ht="12.6" x14ac:dyDescent="0.25">
      <c r="A26950"/>
    </row>
    <row r="26951" spans="1:1" ht="12.6" x14ac:dyDescent="0.25">
      <c r="A26951"/>
    </row>
    <row r="26952" spans="1:1" ht="12.6" x14ac:dyDescent="0.25">
      <c r="A26952"/>
    </row>
    <row r="26953" spans="1:1" ht="12.6" x14ac:dyDescent="0.25">
      <c r="A26953"/>
    </row>
    <row r="26954" spans="1:1" ht="12.6" x14ac:dyDescent="0.25">
      <c r="A26954"/>
    </row>
    <row r="26955" spans="1:1" ht="12.6" x14ac:dyDescent="0.25">
      <c r="A26955"/>
    </row>
    <row r="26956" spans="1:1" ht="12.6" x14ac:dyDescent="0.25">
      <c r="A26956"/>
    </row>
    <row r="26957" spans="1:1" ht="12.6" x14ac:dyDescent="0.25">
      <c r="A26957"/>
    </row>
    <row r="26958" spans="1:1" ht="12.6" x14ac:dyDescent="0.25">
      <c r="A26958"/>
    </row>
    <row r="26959" spans="1:1" ht="12.6" x14ac:dyDescent="0.25">
      <c r="A26959"/>
    </row>
    <row r="26960" spans="1:1" ht="12.6" x14ac:dyDescent="0.25">
      <c r="A26960"/>
    </row>
    <row r="26961" spans="1:1" ht="12.6" x14ac:dyDescent="0.25">
      <c r="A26961"/>
    </row>
    <row r="26962" spans="1:1" ht="12.6" x14ac:dyDescent="0.25">
      <c r="A26962"/>
    </row>
    <row r="26963" spans="1:1" ht="12.6" x14ac:dyDescent="0.25">
      <c r="A26963"/>
    </row>
    <row r="26964" spans="1:1" ht="12.6" x14ac:dyDescent="0.25">
      <c r="A26964"/>
    </row>
    <row r="26965" spans="1:1" ht="12.6" x14ac:dyDescent="0.25">
      <c r="A26965"/>
    </row>
    <row r="26966" spans="1:1" ht="12.6" x14ac:dyDescent="0.25">
      <c r="A26966"/>
    </row>
    <row r="26967" spans="1:1" ht="12.6" x14ac:dyDescent="0.25">
      <c r="A26967"/>
    </row>
    <row r="26968" spans="1:1" ht="12.6" x14ac:dyDescent="0.25">
      <c r="A26968"/>
    </row>
    <row r="26969" spans="1:1" ht="12.6" x14ac:dyDescent="0.25">
      <c r="A26969"/>
    </row>
    <row r="26970" spans="1:1" ht="12.6" x14ac:dyDescent="0.25">
      <c r="A26970"/>
    </row>
    <row r="26971" spans="1:1" ht="12.6" x14ac:dyDescent="0.25">
      <c r="A26971"/>
    </row>
    <row r="26972" spans="1:1" ht="12.6" x14ac:dyDescent="0.25">
      <c r="A26972"/>
    </row>
    <row r="26973" spans="1:1" ht="12.6" x14ac:dyDescent="0.25">
      <c r="A26973"/>
    </row>
    <row r="26974" spans="1:1" ht="12.6" x14ac:dyDescent="0.25">
      <c r="A26974"/>
    </row>
    <row r="26975" spans="1:1" ht="12.6" x14ac:dyDescent="0.25">
      <c r="A26975"/>
    </row>
    <row r="26976" spans="1:1" ht="12.6" x14ac:dyDescent="0.25">
      <c r="A26976"/>
    </row>
    <row r="26977" spans="1:1" ht="12.6" x14ac:dyDescent="0.25">
      <c r="A26977"/>
    </row>
    <row r="26978" spans="1:1" ht="12.6" x14ac:dyDescent="0.25">
      <c r="A26978"/>
    </row>
    <row r="26979" spans="1:1" ht="12.6" x14ac:dyDescent="0.25">
      <c r="A26979"/>
    </row>
    <row r="26980" spans="1:1" ht="12.6" x14ac:dyDescent="0.25">
      <c r="A26980"/>
    </row>
    <row r="26981" spans="1:1" ht="12.6" x14ac:dyDescent="0.25">
      <c r="A26981"/>
    </row>
    <row r="26982" spans="1:1" ht="12.6" x14ac:dyDescent="0.25">
      <c r="A26982"/>
    </row>
    <row r="26983" spans="1:1" ht="12.6" x14ac:dyDescent="0.25">
      <c r="A26983"/>
    </row>
    <row r="26984" spans="1:1" ht="12.6" x14ac:dyDescent="0.25">
      <c r="A26984"/>
    </row>
    <row r="26985" spans="1:1" ht="12.6" x14ac:dyDescent="0.25">
      <c r="A26985"/>
    </row>
    <row r="26986" spans="1:1" ht="12.6" x14ac:dyDescent="0.25">
      <c r="A26986"/>
    </row>
    <row r="26987" spans="1:1" ht="12.6" x14ac:dyDescent="0.25">
      <c r="A26987"/>
    </row>
    <row r="26988" spans="1:1" ht="12.6" x14ac:dyDescent="0.25">
      <c r="A26988"/>
    </row>
    <row r="26989" spans="1:1" ht="12.6" x14ac:dyDescent="0.25">
      <c r="A26989"/>
    </row>
    <row r="26990" spans="1:1" ht="12.6" x14ac:dyDescent="0.25">
      <c r="A26990"/>
    </row>
    <row r="26991" spans="1:1" ht="12.6" x14ac:dyDescent="0.25">
      <c r="A26991"/>
    </row>
    <row r="26992" spans="1:1" ht="12.6" x14ac:dyDescent="0.25">
      <c r="A26992"/>
    </row>
    <row r="26993" spans="1:1" ht="12.6" x14ac:dyDescent="0.25">
      <c r="A26993"/>
    </row>
    <row r="26994" spans="1:1" ht="12.6" x14ac:dyDescent="0.25">
      <c r="A26994"/>
    </row>
    <row r="26995" spans="1:1" ht="12.6" x14ac:dyDescent="0.25">
      <c r="A26995"/>
    </row>
    <row r="26996" spans="1:1" ht="12.6" x14ac:dyDescent="0.25">
      <c r="A26996"/>
    </row>
    <row r="26997" spans="1:1" ht="12.6" x14ac:dyDescent="0.25">
      <c r="A26997"/>
    </row>
    <row r="26998" spans="1:1" ht="12.6" x14ac:dyDescent="0.25">
      <c r="A26998"/>
    </row>
    <row r="26999" spans="1:1" ht="12.6" x14ac:dyDescent="0.25">
      <c r="A26999"/>
    </row>
    <row r="27000" spans="1:1" ht="12.6" x14ac:dyDescent="0.25">
      <c r="A27000"/>
    </row>
    <row r="27001" spans="1:1" ht="12.6" x14ac:dyDescent="0.25">
      <c r="A27001"/>
    </row>
    <row r="27002" spans="1:1" ht="12.6" x14ac:dyDescent="0.25">
      <c r="A27002"/>
    </row>
    <row r="27003" spans="1:1" ht="12.6" x14ac:dyDescent="0.25">
      <c r="A27003"/>
    </row>
    <row r="27004" spans="1:1" ht="12.6" x14ac:dyDescent="0.25">
      <c r="A27004"/>
    </row>
    <row r="27005" spans="1:1" ht="12.6" x14ac:dyDescent="0.25">
      <c r="A27005"/>
    </row>
    <row r="27006" spans="1:1" ht="12.6" x14ac:dyDescent="0.25">
      <c r="A27006"/>
    </row>
    <row r="27007" spans="1:1" ht="12.6" x14ac:dyDescent="0.25">
      <c r="A27007"/>
    </row>
    <row r="27008" spans="1:1" ht="12.6" x14ac:dyDescent="0.25">
      <c r="A27008"/>
    </row>
    <row r="27009" spans="1:1" ht="12.6" x14ac:dyDescent="0.25">
      <c r="A27009"/>
    </row>
    <row r="27010" spans="1:1" ht="12.6" x14ac:dyDescent="0.25">
      <c r="A27010"/>
    </row>
    <row r="27011" spans="1:1" ht="12.6" x14ac:dyDescent="0.25">
      <c r="A27011"/>
    </row>
    <row r="27012" spans="1:1" ht="12.6" x14ac:dyDescent="0.25">
      <c r="A27012"/>
    </row>
    <row r="27013" spans="1:1" ht="12.6" x14ac:dyDescent="0.25">
      <c r="A27013"/>
    </row>
    <row r="27014" spans="1:1" ht="12.6" x14ac:dyDescent="0.25">
      <c r="A27014"/>
    </row>
    <row r="27015" spans="1:1" ht="12.6" x14ac:dyDescent="0.25">
      <c r="A27015"/>
    </row>
    <row r="27016" spans="1:1" ht="12.6" x14ac:dyDescent="0.25">
      <c r="A27016"/>
    </row>
    <row r="27017" spans="1:1" ht="12.6" x14ac:dyDescent="0.25">
      <c r="A27017"/>
    </row>
    <row r="27018" spans="1:1" ht="12.6" x14ac:dyDescent="0.25">
      <c r="A27018"/>
    </row>
    <row r="27019" spans="1:1" ht="12.6" x14ac:dyDescent="0.25">
      <c r="A27019"/>
    </row>
    <row r="27020" spans="1:1" ht="12.6" x14ac:dyDescent="0.25">
      <c r="A27020"/>
    </row>
    <row r="27021" spans="1:1" ht="12.6" x14ac:dyDescent="0.25">
      <c r="A27021"/>
    </row>
    <row r="27022" spans="1:1" ht="12.6" x14ac:dyDescent="0.25">
      <c r="A27022"/>
    </row>
    <row r="27023" spans="1:1" ht="12.6" x14ac:dyDescent="0.25">
      <c r="A27023"/>
    </row>
    <row r="27024" spans="1:1" ht="12.6" x14ac:dyDescent="0.25">
      <c r="A27024"/>
    </row>
    <row r="27025" spans="1:1" ht="12.6" x14ac:dyDescent="0.25">
      <c r="A27025"/>
    </row>
    <row r="27026" spans="1:1" ht="12.6" x14ac:dyDescent="0.25">
      <c r="A27026"/>
    </row>
    <row r="27027" spans="1:1" ht="12.6" x14ac:dyDescent="0.25">
      <c r="A27027"/>
    </row>
    <row r="27028" spans="1:1" ht="12.6" x14ac:dyDescent="0.25">
      <c r="A27028"/>
    </row>
    <row r="27029" spans="1:1" ht="12.6" x14ac:dyDescent="0.25">
      <c r="A27029"/>
    </row>
    <row r="27030" spans="1:1" ht="12.6" x14ac:dyDescent="0.25">
      <c r="A27030"/>
    </row>
    <row r="27031" spans="1:1" ht="12.6" x14ac:dyDescent="0.25">
      <c r="A27031"/>
    </row>
    <row r="27032" spans="1:1" ht="12.6" x14ac:dyDescent="0.25">
      <c r="A27032"/>
    </row>
    <row r="27033" spans="1:1" ht="12.6" x14ac:dyDescent="0.25">
      <c r="A27033"/>
    </row>
    <row r="27034" spans="1:1" ht="12.6" x14ac:dyDescent="0.25">
      <c r="A27034"/>
    </row>
    <row r="27035" spans="1:1" ht="12.6" x14ac:dyDescent="0.25">
      <c r="A27035"/>
    </row>
    <row r="27036" spans="1:1" ht="12.6" x14ac:dyDescent="0.25">
      <c r="A27036"/>
    </row>
    <row r="27037" spans="1:1" ht="12.6" x14ac:dyDescent="0.25">
      <c r="A27037"/>
    </row>
    <row r="27038" spans="1:1" ht="12.6" x14ac:dyDescent="0.25">
      <c r="A27038"/>
    </row>
    <row r="27039" spans="1:1" ht="12.6" x14ac:dyDescent="0.25">
      <c r="A27039"/>
    </row>
    <row r="27040" spans="1:1" ht="12.6" x14ac:dyDescent="0.25">
      <c r="A27040"/>
    </row>
    <row r="27041" spans="1:1" ht="12.6" x14ac:dyDescent="0.25">
      <c r="A27041"/>
    </row>
    <row r="27042" spans="1:1" ht="12.6" x14ac:dyDescent="0.25">
      <c r="A27042"/>
    </row>
    <row r="27043" spans="1:1" ht="12.6" x14ac:dyDescent="0.25">
      <c r="A27043"/>
    </row>
    <row r="27044" spans="1:1" ht="12.6" x14ac:dyDescent="0.25">
      <c r="A27044"/>
    </row>
    <row r="27045" spans="1:1" ht="12.6" x14ac:dyDescent="0.25">
      <c r="A27045"/>
    </row>
    <row r="27046" spans="1:1" ht="12.6" x14ac:dyDescent="0.25">
      <c r="A27046"/>
    </row>
    <row r="27047" spans="1:1" ht="12.6" x14ac:dyDescent="0.25">
      <c r="A27047"/>
    </row>
    <row r="27048" spans="1:1" ht="12.6" x14ac:dyDescent="0.25">
      <c r="A27048"/>
    </row>
    <row r="27049" spans="1:1" ht="12.6" x14ac:dyDescent="0.25">
      <c r="A27049"/>
    </row>
    <row r="27050" spans="1:1" ht="12.6" x14ac:dyDescent="0.25">
      <c r="A27050"/>
    </row>
    <row r="27051" spans="1:1" ht="12.6" x14ac:dyDescent="0.25">
      <c r="A27051"/>
    </row>
    <row r="27052" spans="1:1" ht="12.6" x14ac:dyDescent="0.25">
      <c r="A27052"/>
    </row>
    <row r="27053" spans="1:1" ht="12.6" x14ac:dyDescent="0.25">
      <c r="A27053"/>
    </row>
    <row r="27054" spans="1:1" ht="12.6" x14ac:dyDescent="0.25">
      <c r="A27054"/>
    </row>
    <row r="27055" spans="1:1" ht="12.6" x14ac:dyDescent="0.25">
      <c r="A27055"/>
    </row>
    <row r="27056" spans="1:1" ht="12.6" x14ac:dyDescent="0.25">
      <c r="A27056"/>
    </row>
    <row r="27057" spans="1:1" ht="12.6" x14ac:dyDescent="0.25">
      <c r="A27057"/>
    </row>
    <row r="27058" spans="1:1" ht="12.6" x14ac:dyDescent="0.25">
      <c r="A27058"/>
    </row>
    <row r="27059" spans="1:1" ht="12.6" x14ac:dyDescent="0.25">
      <c r="A27059"/>
    </row>
    <row r="27060" spans="1:1" ht="12.6" x14ac:dyDescent="0.25">
      <c r="A27060"/>
    </row>
    <row r="27061" spans="1:1" ht="12.6" x14ac:dyDescent="0.25">
      <c r="A27061"/>
    </row>
    <row r="27062" spans="1:1" ht="12.6" x14ac:dyDescent="0.25">
      <c r="A27062"/>
    </row>
    <row r="27063" spans="1:1" ht="12.6" x14ac:dyDescent="0.25">
      <c r="A27063"/>
    </row>
    <row r="27064" spans="1:1" ht="12.6" x14ac:dyDescent="0.25">
      <c r="A27064"/>
    </row>
    <row r="27065" spans="1:1" ht="12.6" x14ac:dyDescent="0.25">
      <c r="A27065"/>
    </row>
    <row r="27066" spans="1:1" ht="12.6" x14ac:dyDescent="0.25">
      <c r="A27066"/>
    </row>
    <row r="27067" spans="1:1" ht="12.6" x14ac:dyDescent="0.25">
      <c r="A27067"/>
    </row>
    <row r="27068" spans="1:1" ht="12.6" x14ac:dyDescent="0.25">
      <c r="A27068"/>
    </row>
    <row r="27069" spans="1:1" ht="12.6" x14ac:dyDescent="0.25">
      <c r="A27069"/>
    </row>
    <row r="27070" spans="1:1" ht="12.6" x14ac:dyDescent="0.25">
      <c r="A27070"/>
    </row>
    <row r="27071" spans="1:1" ht="12.6" x14ac:dyDescent="0.25">
      <c r="A27071"/>
    </row>
    <row r="27072" spans="1:1" ht="12.6" x14ac:dyDescent="0.25">
      <c r="A27072"/>
    </row>
    <row r="27073" spans="1:1" ht="12.6" x14ac:dyDescent="0.25">
      <c r="A27073"/>
    </row>
    <row r="27074" spans="1:1" ht="12.6" x14ac:dyDescent="0.25">
      <c r="A27074"/>
    </row>
    <row r="27075" spans="1:1" ht="12.6" x14ac:dyDescent="0.25">
      <c r="A27075"/>
    </row>
    <row r="27076" spans="1:1" ht="12.6" x14ac:dyDescent="0.25">
      <c r="A27076"/>
    </row>
    <row r="27077" spans="1:1" ht="12.6" x14ac:dyDescent="0.25">
      <c r="A27077"/>
    </row>
    <row r="27078" spans="1:1" ht="12.6" x14ac:dyDescent="0.25">
      <c r="A27078"/>
    </row>
    <row r="27079" spans="1:1" ht="12.6" x14ac:dyDescent="0.25">
      <c r="A27079"/>
    </row>
    <row r="27080" spans="1:1" ht="12.6" x14ac:dyDescent="0.25">
      <c r="A27080"/>
    </row>
    <row r="27081" spans="1:1" ht="12.6" x14ac:dyDescent="0.25">
      <c r="A27081"/>
    </row>
    <row r="27082" spans="1:1" ht="12.6" x14ac:dyDescent="0.25">
      <c r="A27082"/>
    </row>
    <row r="27083" spans="1:1" ht="12.6" x14ac:dyDescent="0.25">
      <c r="A27083"/>
    </row>
    <row r="27084" spans="1:1" ht="12.6" x14ac:dyDescent="0.25">
      <c r="A27084"/>
    </row>
    <row r="27085" spans="1:1" ht="12.6" x14ac:dyDescent="0.25">
      <c r="A27085"/>
    </row>
    <row r="27086" spans="1:1" ht="12.6" x14ac:dyDescent="0.25">
      <c r="A27086"/>
    </row>
    <row r="27087" spans="1:1" ht="12.6" x14ac:dyDescent="0.25">
      <c r="A27087"/>
    </row>
    <row r="27088" spans="1:1" ht="12.6" x14ac:dyDescent="0.25">
      <c r="A27088"/>
    </row>
    <row r="27089" spans="1:1" ht="12.6" x14ac:dyDescent="0.25">
      <c r="A27089"/>
    </row>
    <row r="27090" spans="1:1" ht="12.6" x14ac:dyDescent="0.25">
      <c r="A27090"/>
    </row>
    <row r="27091" spans="1:1" ht="12.6" x14ac:dyDescent="0.25">
      <c r="A27091"/>
    </row>
    <row r="27092" spans="1:1" ht="12.6" x14ac:dyDescent="0.25">
      <c r="A27092"/>
    </row>
    <row r="27093" spans="1:1" ht="12.6" x14ac:dyDescent="0.25">
      <c r="A27093"/>
    </row>
    <row r="27094" spans="1:1" ht="12.6" x14ac:dyDescent="0.25">
      <c r="A27094"/>
    </row>
    <row r="27095" spans="1:1" ht="12.6" x14ac:dyDescent="0.25">
      <c r="A27095"/>
    </row>
    <row r="27096" spans="1:1" ht="12.6" x14ac:dyDescent="0.25">
      <c r="A27096"/>
    </row>
    <row r="27097" spans="1:1" ht="12.6" x14ac:dyDescent="0.25">
      <c r="A27097"/>
    </row>
    <row r="27098" spans="1:1" ht="12.6" x14ac:dyDescent="0.25">
      <c r="A27098"/>
    </row>
    <row r="27099" spans="1:1" ht="12.6" x14ac:dyDescent="0.25">
      <c r="A27099"/>
    </row>
    <row r="27100" spans="1:1" ht="12.6" x14ac:dyDescent="0.25">
      <c r="A27100"/>
    </row>
    <row r="27101" spans="1:1" ht="12.6" x14ac:dyDescent="0.25">
      <c r="A27101"/>
    </row>
    <row r="27102" spans="1:1" ht="12.6" x14ac:dyDescent="0.25">
      <c r="A27102"/>
    </row>
    <row r="27103" spans="1:1" ht="12.6" x14ac:dyDescent="0.25">
      <c r="A27103"/>
    </row>
    <row r="27104" spans="1:1" ht="12.6" x14ac:dyDescent="0.25">
      <c r="A27104"/>
    </row>
    <row r="27105" spans="1:1" ht="12.6" x14ac:dyDescent="0.25">
      <c r="A27105"/>
    </row>
    <row r="27106" spans="1:1" ht="12.6" x14ac:dyDescent="0.25">
      <c r="A27106"/>
    </row>
    <row r="27107" spans="1:1" ht="12.6" x14ac:dyDescent="0.25">
      <c r="A27107"/>
    </row>
    <row r="27108" spans="1:1" ht="12.6" x14ac:dyDescent="0.25">
      <c r="A27108"/>
    </row>
    <row r="27109" spans="1:1" ht="12.6" x14ac:dyDescent="0.25">
      <c r="A27109"/>
    </row>
    <row r="27110" spans="1:1" ht="12.6" x14ac:dyDescent="0.25">
      <c r="A27110"/>
    </row>
    <row r="27111" spans="1:1" ht="12.6" x14ac:dyDescent="0.25">
      <c r="A27111"/>
    </row>
    <row r="27112" spans="1:1" ht="12.6" x14ac:dyDescent="0.25">
      <c r="A27112"/>
    </row>
    <row r="27113" spans="1:1" ht="12.6" x14ac:dyDescent="0.25">
      <c r="A27113"/>
    </row>
    <row r="27114" spans="1:1" ht="12.6" x14ac:dyDescent="0.25">
      <c r="A27114"/>
    </row>
    <row r="27115" spans="1:1" ht="12.6" x14ac:dyDescent="0.25">
      <c r="A27115"/>
    </row>
    <row r="27116" spans="1:1" ht="12.6" x14ac:dyDescent="0.25">
      <c r="A27116"/>
    </row>
    <row r="27117" spans="1:1" ht="12.6" x14ac:dyDescent="0.25">
      <c r="A27117"/>
    </row>
    <row r="27118" spans="1:1" ht="12.6" x14ac:dyDescent="0.25">
      <c r="A27118"/>
    </row>
    <row r="27119" spans="1:1" ht="12.6" x14ac:dyDescent="0.25">
      <c r="A27119"/>
    </row>
    <row r="27120" spans="1:1" ht="12.6" x14ac:dyDescent="0.25">
      <c r="A27120"/>
    </row>
    <row r="27121" spans="1:1" ht="12.6" x14ac:dyDescent="0.25">
      <c r="A27121"/>
    </row>
    <row r="27122" spans="1:1" ht="12.6" x14ac:dyDescent="0.25">
      <c r="A27122"/>
    </row>
    <row r="27123" spans="1:1" ht="12.6" x14ac:dyDescent="0.25">
      <c r="A27123"/>
    </row>
    <row r="27124" spans="1:1" ht="12.6" x14ac:dyDescent="0.25">
      <c r="A27124"/>
    </row>
    <row r="27125" spans="1:1" ht="12.6" x14ac:dyDescent="0.25">
      <c r="A27125"/>
    </row>
    <row r="27126" spans="1:1" ht="12.6" x14ac:dyDescent="0.25">
      <c r="A27126"/>
    </row>
    <row r="27127" spans="1:1" ht="12.6" x14ac:dyDescent="0.25">
      <c r="A27127"/>
    </row>
    <row r="27128" spans="1:1" ht="12.6" x14ac:dyDescent="0.25">
      <c r="A27128"/>
    </row>
    <row r="27129" spans="1:1" ht="12.6" x14ac:dyDescent="0.25">
      <c r="A27129"/>
    </row>
    <row r="27130" spans="1:1" ht="12.6" x14ac:dyDescent="0.25">
      <c r="A27130"/>
    </row>
    <row r="27131" spans="1:1" ht="12.6" x14ac:dyDescent="0.25">
      <c r="A27131"/>
    </row>
    <row r="27132" spans="1:1" ht="12.6" x14ac:dyDescent="0.25">
      <c r="A27132"/>
    </row>
    <row r="27133" spans="1:1" ht="12.6" x14ac:dyDescent="0.25">
      <c r="A27133"/>
    </row>
    <row r="27134" spans="1:1" ht="12.6" x14ac:dyDescent="0.25">
      <c r="A27134"/>
    </row>
    <row r="27135" spans="1:1" ht="12.6" x14ac:dyDescent="0.25">
      <c r="A27135"/>
    </row>
    <row r="27136" spans="1:1" ht="12.6" x14ac:dyDescent="0.25">
      <c r="A27136"/>
    </row>
    <row r="27137" spans="1:1" ht="12.6" x14ac:dyDescent="0.25">
      <c r="A27137"/>
    </row>
    <row r="27138" spans="1:1" ht="12.6" x14ac:dyDescent="0.25">
      <c r="A27138"/>
    </row>
    <row r="27139" spans="1:1" ht="12.6" x14ac:dyDescent="0.25">
      <c r="A27139"/>
    </row>
    <row r="27140" spans="1:1" ht="12.6" x14ac:dyDescent="0.25">
      <c r="A27140"/>
    </row>
    <row r="27141" spans="1:1" ht="12.6" x14ac:dyDescent="0.25">
      <c r="A27141"/>
    </row>
    <row r="27142" spans="1:1" ht="12.6" x14ac:dyDescent="0.25">
      <c r="A27142"/>
    </row>
    <row r="27143" spans="1:1" ht="12.6" x14ac:dyDescent="0.25">
      <c r="A27143"/>
    </row>
    <row r="27144" spans="1:1" ht="12.6" x14ac:dyDescent="0.25">
      <c r="A27144"/>
    </row>
    <row r="27145" spans="1:1" ht="12.6" x14ac:dyDescent="0.25">
      <c r="A27145"/>
    </row>
    <row r="27146" spans="1:1" ht="12.6" x14ac:dyDescent="0.25">
      <c r="A27146"/>
    </row>
    <row r="27147" spans="1:1" ht="12.6" x14ac:dyDescent="0.25">
      <c r="A27147"/>
    </row>
    <row r="27148" spans="1:1" ht="12.6" x14ac:dyDescent="0.25">
      <c r="A27148"/>
    </row>
    <row r="27149" spans="1:1" ht="12.6" x14ac:dyDescent="0.25">
      <c r="A27149"/>
    </row>
    <row r="27150" spans="1:1" ht="12.6" x14ac:dyDescent="0.25">
      <c r="A27150"/>
    </row>
    <row r="27151" spans="1:1" ht="12.6" x14ac:dyDescent="0.25">
      <c r="A27151"/>
    </row>
    <row r="27152" spans="1:1" ht="12.6" x14ac:dyDescent="0.25">
      <c r="A27152"/>
    </row>
    <row r="27153" spans="1:1" ht="12.6" x14ac:dyDescent="0.25">
      <c r="A27153"/>
    </row>
    <row r="27154" spans="1:1" ht="12.6" x14ac:dyDescent="0.25">
      <c r="A27154"/>
    </row>
    <row r="27155" spans="1:1" ht="12.6" x14ac:dyDescent="0.25">
      <c r="A27155"/>
    </row>
    <row r="27156" spans="1:1" ht="12.6" x14ac:dyDescent="0.25">
      <c r="A27156"/>
    </row>
    <row r="27157" spans="1:1" ht="12.6" x14ac:dyDescent="0.25">
      <c r="A27157"/>
    </row>
    <row r="27158" spans="1:1" ht="12.6" x14ac:dyDescent="0.25">
      <c r="A27158"/>
    </row>
    <row r="27159" spans="1:1" ht="12.6" x14ac:dyDescent="0.25">
      <c r="A27159"/>
    </row>
    <row r="27160" spans="1:1" ht="12.6" x14ac:dyDescent="0.25">
      <c r="A27160"/>
    </row>
    <row r="27161" spans="1:1" ht="12.6" x14ac:dyDescent="0.25">
      <c r="A27161"/>
    </row>
    <row r="27162" spans="1:1" ht="12.6" x14ac:dyDescent="0.25">
      <c r="A27162"/>
    </row>
    <row r="27163" spans="1:1" ht="12.6" x14ac:dyDescent="0.25">
      <c r="A27163"/>
    </row>
    <row r="27164" spans="1:1" ht="12.6" x14ac:dyDescent="0.25">
      <c r="A27164"/>
    </row>
    <row r="27165" spans="1:1" ht="12.6" x14ac:dyDescent="0.25">
      <c r="A27165"/>
    </row>
    <row r="27166" spans="1:1" ht="12.6" x14ac:dyDescent="0.25">
      <c r="A27166"/>
    </row>
    <row r="27167" spans="1:1" ht="12.6" x14ac:dyDescent="0.25">
      <c r="A27167"/>
    </row>
    <row r="27168" spans="1:1" ht="12.6" x14ac:dyDescent="0.25">
      <c r="A27168"/>
    </row>
    <row r="27169" spans="1:1" ht="12.6" x14ac:dyDescent="0.25">
      <c r="A27169"/>
    </row>
    <row r="27170" spans="1:1" ht="12.6" x14ac:dyDescent="0.25">
      <c r="A27170"/>
    </row>
    <row r="27171" spans="1:1" ht="12.6" x14ac:dyDescent="0.25">
      <c r="A27171"/>
    </row>
    <row r="27172" spans="1:1" ht="12.6" x14ac:dyDescent="0.25">
      <c r="A27172"/>
    </row>
    <row r="27173" spans="1:1" ht="12.6" x14ac:dyDescent="0.25">
      <c r="A27173"/>
    </row>
    <row r="27174" spans="1:1" ht="12.6" x14ac:dyDescent="0.25">
      <c r="A27174"/>
    </row>
    <row r="27175" spans="1:1" ht="12.6" x14ac:dyDescent="0.25">
      <c r="A27175"/>
    </row>
    <row r="27176" spans="1:1" ht="12.6" x14ac:dyDescent="0.25">
      <c r="A27176"/>
    </row>
    <row r="27177" spans="1:1" ht="12.6" x14ac:dyDescent="0.25">
      <c r="A27177"/>
    </row>
    <row r="27178" spans="1:1" ht="12.6" x14ac:dyDescent="0.25">
      <c r="A27178"/>
    </row>
    <row r="27179" spans="1:1" ht="12.6" x14ac:dyDescent="0.25">
      <c r="A27179"/>
    </row>
    <row r="27180" spans="1:1" ht="12.6" x14ac:dyDescent="0.25">
      <c r="A27180"/>
    </row>
    <row r="27181" spans="1:1" ht="12.6" x14ac:dyDescent="0.25">
      <c r="A27181"/>
    </row>
    <row r="27182" spans="1:1" ht="12.6" x14ac:dyDescent="0.25">
      <c r="A27182"/>
    </row>
    <row r="27183" spans="1:1" ht="12.6" x14ac:dyDescent="0.25">
      <c r="A27183"/>
    </row>
    <row r="27184" spans="1:1" ht="12.6" x14ac:dyDescent="0.25">
      <c r="A27184"/>
    </row>
    <row r="27185" spans="1:1" ht="12.6" x14ac:dyDescent="0.25">
      <c r="A27185"/>
    </row>
    <row r="27186" spans="1:1" ht="12.6" x14ac:dyDescent="0.25">
      <c r="A27186"/>
    </row>
    <row r="27187" spans="1:1" ht="12.6" x14ac:dyDescent="0.25">
      <c r="A27187"/>
    </row>
    <row r="27188" spans="1:1" ht="12.6" x14ac:dyDescent="0.25">
      <c r="A27188"/>
    </row>
    <row r="27189" spans="1:1" ht="12.6" x14ac:dyDescent="0.25">
      <c r="A27189"/>
    </row>
    <row r="27190" spans="1:1" ht="12.6" x14ac:dyDescent="0.25">
      <c r="A27190"/>
    </row>
    <row r="27191" spans="1:1" ht="12.6" x14ac:dyDescent="0.25">
      <c r="A27191"/>
    </row>
    <row r="27192" spans="1:1" ht="12.6" x14ac:dyDescent="0.25">
      <c r="A27192"/>
    </row>
    <row r="27193" spans="1:1" ht="12.6" x14ac:dyDescent="0.25">
      <c r="A27193"/>
    </row>
    <row r="27194" spans="1:1" ht="12.6" x14ac:dyDescent="0.25">
      <c r="A27194"/>
    </row>
    <row r="27195" spans="1:1" ht="12.6" x14ac:dyDescent="0.25">
      <c r="A27195"/>
    </row>
    <row r="27196" spans="1:1" ht="12.6" x14ac:dyDescent="0.25">
      <c r="A27196"/>
    </row>
    <row r="27197" spans="1:1" ht="12.6" x14ac:dyDescent="0.25">
      <c r="A27197"/>
    </row>
    <row r="27198" spans="1:1" ht="12.6" x14ac:dyDescent="0.25">
      <c r="A27198"/>
    </row>
    <row r="27199" spans="1:1" ht="12.6" x14ac:dyDescent="0.25">
      <c r="A27199"/>
    </row>
    <row r="27200" spans="1:1" ht="12.6" x14ac:dyDescent="0.25">
      <c r="A27200"/>
    </row>
    <row r="27201" spans="1:1" ht="12.6" x14ac:dyDescent="0.25">
      <c r="A27201"/>
    </row>
    <row r="27202" spans="1:1" ht="12.6" x14ac:dyDescent="0.25">
      <c r="A27202"/>
    </row>
    <row r="27203" spans="1:1" ht="12.6" x14ac:dyDescent="0.25">
      <c r="A27203"/>
    </row>
    <row r="27204" spans="1:1" ht="12.6" x14ac:dyDescent="0.25">
      <c r="A27204"/>
    </row>
    <row r="27205" spans="1:1" ht="12.6" x14ac:dyDescent="0.25">
      <c r="A27205"/>
    </row>
    <row r="27206" spans="1:1" ht="12.6" x14ac:dyDescent="0.25">
      <c r="A27206"/>
    </row>
    <row r="27207" spans="1:1" ht="12.6" x14ac:dyDescent="0.25">
      <c r="A27207"/>
    </row>
    <row r="27208" spans="1:1" ht="12.6" x14ac:dyDescent="0.25">
      <c r="A27208"/>
    </row>
    <row r="27209" spans="1:1" ht="12.6" x14ac:dyDescent="0.25">
      <c r="A27209"/>
    </row>
    <row r="27210" spans="1:1" ht="12.6" x14ac:dyDescent="0.25">
      <c r="A27210"/>
    </row>
    <row r="27211" spans="1:1" ht="12.6" x14ac:dyDescent="0.25">
      <c r="A27211"/>
    </row>
    <row r="27212" spans="1:1" ht="12.6" x14ac:dyDescent="0.25">
      <c r="A27212"/>
    </row>
    <row r="27213" spans="1:1" ht="12.6" x14ac:dyDescent="0.25">
      <c r="A27213"/>
    </row>
    <row r="27214" spans="1:1" ht="12.6" x14ac:dyDescent="0.25">
      <c r="A27214"/>
    </row>
    <row r="27215" spans="1:1" ht="12.6" x14ac:dyDescent="0.25">
      <c r="A27215"/>
    </row>
    <row r="27216" spans="1:1" ht="12.6" x14ac:dyDescent="0.25">
      <c r="A27216"/>
    </row>
    <row r="27217" spans="1:1" ht="12.6" x14ac:dyDescent="0.25">
      <c r="A27217"/>
    </row>
    <row r="27218" spans="1:1" ht="12.6" x14ac:dyDescent="0.25">
      <c r="A27218"/>
    </row>
    <row r="27219" spans="1:1" ht="12.6" x14ac:dyDescent="0.25">
      <c r="A27219"/>
    </row>
    <row r="27220" spans="1:1" ht="12.6" x14ac:dyDescent="0.25">
      <c r="A27220"/>
    </row>
    <row r="27221" spans="1:1" ht="12.6" x14ac:dyDescent="0.25">
      <c r="A27221"/>
    </row>
    <row r="27222" spans="1:1" ht="12.6" x14ac:dyDescent="0.25">
      <c r="A27222"/>
    </row>
    <row r="27223" spans="1:1" ht="12.6" x14ac:dyDescent="0.25">
      <c r="A27223"/>
    </row>
    <row r="27224" spans="1:1" ht="12.6" x14ac:dyDescent="0.25">
      <c r="A27224"/>
    </row>
    <row r="27225" spans="1:1" ht="12.6" x14ac:dyDescent="0.25">
      <c r="A27225"/>
    </row>
    <row r="27226" spans="1:1" ht="12.6" x14ac:dyDescent="0.25">
      <c r="A27226"/>
    </row>
    <row r="27227" spans="1:1" ht="12.6" x14ac:dyDescent="0.25">
      <c r="A27227"/>
    </row>
    <row r="27228" spans="1:1" ht="12.6" x14ac:dyDescent="0.25">
      <c r="A27228"/>
    </row>
    <row r="27229" spans="1:1" ht="12.6" x14ac:dyDescent="0.25">
      <c r="A27229"/>
    </row>
    <row r="27230" spans="1:1" ht="12.6" x14ac:dyDescent="0.25">
      <c r="A27230"/>
    </row>
    <row r="27231" spans="1:1" ht="12.6" x14ac:dyDescent="0.25">
      <c r="A27231"/>
    </row>
    <row r="27232" spans="1:1" ht="12.6" x14ac:dyDescent="0.25">
      <c r="A27232"/>
    </row>
    <row r="27233" spans="1:1" ht="12.6" x14ac:dyDescent="0.25">
      <c r="A27233"/>
    </row>
    <row r="27234" spans="1:1" ht="12.6" x14ac:dyDescent="0.25">
      <c r="A27234"/>
    </row>
    <row r="27235" spans="1:1" ht="12.6" x14ac:dyDescent="0.25">
      <c r="A27235"/>
    </row>
    <row r="27236" spans="1:1" ht="12.6" x14ac:dyDescent="0.25">
      <c r="A27236"/>
    </row>
    <row r="27237" spans="1:1" ht="12.6" x14ac:dyDescent="0.25">
      <c r="A27237"/>
    </row>
    <row r="27238" spans="1:1" ht="12.6" x14ac:dyDescent="0.25">
      <c r="A27238"/>
    </row>
    <row r="27239" spans="1:1" ht="12.6" x14ac:dyDescent="0.25">
      <c r="A27239"/>
    </row>
    <row r="27240" spans="1:1" ht="12.6" x14ac:dyDescent="0.25">
      <c r="A27240"/>
    </row>
    <row r="27241" spans="1:1" ht="12.6" x14ac:dyDescent="0.25">
      <c r="A27241"/>
    </row>
    <row r="27242" spans="1:1" ht="12.6" x14ac:dyDescent="0.25">
      <c r="A27242"/>
    </row>
    <row r="27243" spans="1:1" ht="12.6" x14ac:dyDescent="0.25">
      <c r="A27243"/>
    </row>
    <row r="27244" spans="1:1" ht="12.6" x14ac:dyDescent="0.25">
      <c r="A27244"/>
    </row>
    <row r="27245" spans="1:1" ht="12.6" x14ac:dyDescent="0.25">
      <c r="A27245"/>
    </row>
    <row r="27246" spans="1:1" ht="12.6" x14ac:dyDescent="0.25">
      <c r="A27246"/>
    </row>
    <row r="27247" spans="1:1" ht="12.6" x14ac:dyDescent="0.25">
      <c r="A27247"/>
    </row>
    <row r="27248" spans="1:1" ht="12.6" x14ac:dyDescent="0.25">
      <c r="A27248"/>
    </row>
    <row r="27249" spans="1:1" ht="12.6" x14ac:dyDescent="0.25">
      <c r="A27249"/>
    </row>
    <row r="27250" spans="1:1" ht="12.6" x14ac:dyDescent="0.25">
      <c r="A27250"/>
    </row>
    <row r="27251" spans="1:1" ht="12.6" x14ac:dyDescent="0.25">
      <c r="A27251"/>
    </row>
    <row r="27252" spans="1:1" ht="12.6" x14ac:dyDescent="0.25">
      <c r="A27252"/>
    </row>
    <row r="27253" spans="1:1" ht="12.6" x14ac:dyDescent="0.25">
      <c r="A27253"/>
    </row>
    <row r="27254" spans="1:1" ht="12.6" x14ac:dyDescent="0.25">
      <c r="A27254"/>
    </row>
    <row r="27255" spans="1:1" ht="12.6" x14ac:dyDescent="0.25">
      <c r="A27255"/>
    </row>
    <row r="27256" spans="1:1" ht="12.6" x14ac:dyDescent="0.25">
      <c r="A27256"/>
    </row>
    <row r="27257" spans="1:1" ht="12.6" x14ac:dyDescent="0.25">
      <c r="A27257"/>
    </row>
    <row r="27258" spans="1:1" ht="12.6" x14ac:dyDescent="0.25">
      <c r="A27258"/>
    </row>
    <row r="27259" spans="1:1" ht="12.6" x14ac:dyDescent="0.25">
      <c r="A27259"/>
    </row>
    <row r="27260" spans="1:1" ht="12.6" x14ac:dyDescent="0.25">
      <c r="A27260"/>
    </row>
    <row r="27261" spans="1:1" ht="12.6" x14ac:dyDescent="0.25">
      <c r="A27261"/>
    </row>
    <row r="27262" spans="1:1" ht="12.6" x14ac:dyDescent="0.25">
      <c r="A27262"/>
    </row>
    <row r="27263" spans="1:1" ht="12.6" x14ac:dyDescent="0.25">
      <c r="A27263"/>
    </row>
    <row r="27264" spans="1:1" ht="12.6" x14ac:dyDescent="0.25">
      <c r="A27264"/>
    </row>
    <row r="27265" spans="1:1" ht="12.6" x14ac:dyDescent="0.25">
      <c r="A27265"/>
    </row>
    <row r="27266" spans="1:1" ht="12.6" x14ac:dyDescent="0.25">
      <c r="A27266"/>
    </row>
    <row r="27267" spans="1:1" ht="12.6" x14ac:dyDescent="0.25">
      <c r="A27267"/>
    </row>
    <row r="27268" spans="1:1" ht="12.6" x14ac:dyDescent="0.25">
      <c r="A27268"/>
    </row>
    <row r="27269" spans="1:1" ht="12.6" x14ac:dyDescent="0.25">
      <c r="A27269"/>
    </row>
    <row r="27270" spans="1:1" ht="12.6" x14ac:dyDescent="0.25">
      <c r="A27270"/>
    </row>
    <row r="27271" spans="1:1" ht="12.6" x14ac:dyDescent="0.25">
      <c r="A27271"/>
    </row>
    <row r="27272" spans="1:1" ht="12.6" x14ac:dyDescent="0.25">
      <c r="A27272"/>
    </row>
    <row r="27273" spans="1:1" ht="12.6" x14ac:dyDescent="0.25">
      <c r="A27273"/>
    </row>
    <row r="27274" spans="1:1" ht="12.6" x14ac:dyDescent="0.25">
      <c r="A27274"/>
    </row>
    <row r="27275" spans="1:1" ht="12.6" x14ac:dyDescent="0.25">
      <c r="A27275"/>
    </row>
    <row r="27276" spans="1:1" ht="12.6" x14ac:dyDescent="0.25">
      <c r="A27276"/>
    </row>
    <row r="27277" spans="1:1" ht="12.6" x14ac:dyDescent="0.25">
      <c r="A27277"/>
    </row>
    <row r="27278" spans="1:1" ht="12.6" x14ac:dyDescent="0.25">
      <c r="A27278"/>
    </row>
    <row r="27279" spans="1:1" ht="12.6" x14ac:dyDescent="0.25">
      <c r="A27279"/>
    </row>
    <row r="27280" spans="1:1" ht="12.6" x14ac:dyDescent="0.25">
      <c r="A27280"/>
    </row>
    <row r="27281" spans="1:1" ht="12.6" x14ac:dyDescent="0.25">
      <c r="A27281"/>
    </row>
    <row r="27282" spans="1:1" ht="12.6" x14ac:dyDescent="0.25">
      <c r="A27282"/>
    </row>
    <row r="27283" spans="1:1" ht="12.6" x14ac:dyDescent="0.25">
      <c r="A27283"/>
    </row>
    <row r="27284" spans="1:1" ht="12.6" x14ac:dyDescent="0.25">
      <c r="A27284"/>
    </row>
    <row r="27285" spans="1:1" ht="12.6" x14ac:dyDescent="0.25">
      <c r="A27285"/>
    </row>
    <row r="27286" spans="1:1" ht="12.6" x14ac:dyDescent="0.25">
      <c r="A27286"/>
    </row>
    <row r="27287" spans="1:1" ht="12.6" x14ac:dyDescent="0.25">
      <c r="A27287"/>
    </row>
    <row r="27288" spans="1:1" ht="12.6" x14ac:dyDescent="0.25">
      <c r="A27288"/>
    </row>
    <row r="27289" spans="1:1" ht="12.6" x14ac:dyDescent="0.25">
      <c r="A27289"/>
    </row>
    <row r="27290" spans="1:1" ht="12.6" x14ac:dyDescent="0.25">
      <c r="A27290"/>
    </row>
    <row r="27291" spans="1:1" ht="12.6" x14ac:dyDescent="0.25">
      <c r="A27291"/>
    </row>
    <row r="27292" spans="1:1" ht="12.6" x14ac:dyDescent="0.25">
      <c r="A27292"/>
    </row>
    <row r="27293" spans="1:1" ht="12.6" x14ac:dyDescent="0.25">
      <c r="A27293"/>
    </row>
    <row r="27294" spans="1:1" ht="12.6" x14ac:dyDescent="0.25">
      <c r="A27294"/>
    </row>
    <row r="27295" spans="1:1" ht="12.6" x14ac:dyDescent="0.25">
      <c r="A27295"/>
    </row>
    <row r="27296" spans="1:1" ht="12.6" x14ac:dyDescent="0.25">
      <c r="A27296"/>
    </row>
    <row r="27297" spans="1:1" ht="12.6" x14ac:dyDescent="0.25">
      <c r="A27297"/>
    </row>
    <row r="27298" spans="1:1" ht="12.6" x14ac:dyDescent="0.25">
      <c r="A27298"/>
    </row>
    <row r="27299" spans="1:1" ht="12.6" x14ac:dyDescent="0.25">
      <c r="A27299"/>
    </row>
    <row r="27300" spans="1:1" ht="12.6" x14ac:dyDescent="0.25">
      <c r="A27300"/>
    </row>
    <row r="27301" spans="1:1" ht="12.6" x14ac:dyDescent="0.25">
      <c r="A27301"/>
    </row>
    <row r="27302" spans="1:1" ht="12.6" x14ac:dyDescent="0.25">
      <c r="A27302"/>
    </row>
    <row r="27303" spans="1:1" ht="12.6" x14ac:dyDescent="0.25">
      <c r="A27303"/>
    </row>
    <row r="27304" spans="1:1" ht="12.6" x14ac:dyDescent="0.25">
      <c r="A27304"/>
    </row>
    <row r="27305" spans="1:1" ht="12.6" x14ac:dyDescent="0.25">
      <c r="A27305"/>
    </row>
    <row r="27306" spans="1:1" ht="12.6" x14ac:dyDescent="0.25">
      <c r="A27306"/>
    </row>
    <row r="27307" spans="1:1" ht="12.6" x14ac:dyDescent="0.25">
      <c r="A27307"/>
    </row>
    <row r="27308" spans="1:1" ht="12.6" x14ac:dyDescent="0.25">
      <c r="A27308"/>
    </row>
    <row r="27309" spans="1:1" ht="12.6" x14ac:dyDescent="0.25">
      <c r="A27309"/>
    </row>
    <row r="27310" spans="1:1" ht="12.6" x14ac:dyDescent="0.25">
      <c r="A27310"/>
    </row>
    <row r="27311" spans="1:1" ht="12.6" x14ac:dyDescent="0.25">
      <c r="A27311"/>
    </row>
    <row r="27312" spans="1:1" ht="12.6" x14ac:dyDescent="0.25">
      <c r="A27312"/>
    </row>
    <row r="27313" spans="1:1" ht="12.6" x14ac:dyDescent="0.25">
      <c r="A27313"/>
    </row>
    <row r="27314" spans="1:1" ht="12.6" x14ac:dyDescent="0.25">
      <c r="A27314"/>
    </row>
    <row r="27315" spans="1:1" ht="12.6" x14ac:dyDescent="0.25">
      <c r="A27315"/>
    </row>
    <row r="27316" spans="1:1" ht="12.6" x14ac:dyDescent="0.25">
      <c r="A27316"/>
    </row>
    <row r="27317" spans="1:1" ht="12.6" x14ac:dyDescent="0.25">
      <c r="A27317"/>
    </row>
    <row r="27318" spans="1:1" ht="12.6" x14ac:dyDescent="0.25">
      <c r="A27318"/>
    </row>
    <row r="27319" spans="1:1" ht="12.6" x14ac:dyDescent="0.25">
      <c r="A27319"/>
    </row>
    <row r="27320" spans="1:1" ht="12.6" x14ac:dyDescent="0.25">
      <c r="A27320"/>
    </row>
    <row r="27321" spans="1:1" ht="12.6" x14ac:dyDescent="0.25">
      <c r="A27321"/>
    </row>
    <row r="27322" spans="1:1" ht="12.6" x14ac:dyDescent="0.25">
      <c r="A27322"/>
    </row>
    <row r="27323" spans="1:1" ht="12.6" x14ac:dyDescent="0.25">
      <c r="A27323"/>
    </row>
    <row r="27324" spans="1:1" ht="12.6" x14ac:dyDescent="0.25">
      <c r="A27324"/>
    </row>
    <row r="27325" spans="1:1" ht="12.6" x14ac:dyDescent="0.25">
      <c r="A27325"/>
    </row>
    <row r="27326" spans="1:1" ht="12.6" x14ac:dyDescent="0.25">
      <c r="A27326"/>
    </row>
    <row r="27327" spans="1:1" ht="12.6" x14ac:dyDescent="0.25">
      <c r="A27327"/>
    </row>
    <row r="27328" spans="1:1" ht="12.6" x14ac:dyDescent="0.25">
      <c r="A27328"/>
    </row>
    <row r="27329" spans="1:1" ht="12.6" x14ac:dyDescent="0.25">
      <c r="A27329"/>
    </row>
    <row r="27330" spans="1:1" ht="12.6" x14ac:dyDescent="0.25">
      <c r="A27330"/>
    </row>
    <row r="27331" spans="1:1" ht="12.6" x14ac:dyDescent="0.25">
      <c r="A27331"/>
    </row>
    <row r="27332" spans="1:1" ht="12.6" x14ac:dyDescent="0.25">
      <c r="A27332"/>
    </row>
    <row r="27333" spans="1:1" ht="12.6" x14ac:dyDescent="0.25">
      <c r="A27333"/>
    </row>
    <row r="27334" spans="1:1" ht="12.6" x14ac:dyDescent="0.25">
      <c r="A27334"/>
    </row>
    <row r="27335" spans="1:1" ht="12.6" x14ac:dyDescent="0.25">
      <c r="A27335"/>
    </row>
    <row r="27336" spans="1:1" ht="12.6" x14ac:dyDescent="0.25">
      <c r="A27336"/>
    </row>
    <row r="27337" spans="1:1" ht="12.6" x14ac:dyDescent="0.25">
      <c r="A27337"/>
    </row>
    <row r="27338" spans="1:1" ht="12.6" x14ac:dyDescent="0.25">
      <c r="A27338"/>
    </row>
    <row r="27339" spans="1:1" ht="12.6" x14ac:dyDescent="0.25">
      <c r="A27339"/>
    </row>
    <row r="27340" spans="1:1" ht="12.6" x14ac:dyDescent="0.25">
      <c r="A27340"/>
    </row>
    <row r="27341" spans="1:1" ht="12.6" x14ac:dyDescent="0.25">
      <c r="A27341"/>
    </row>
    <row r="27342" spans="1:1" ht="12.6" x14ac:dyDescent="0.25">
      <c r="A27342"/>
    </row>
    <row r="27343" spans="1:1" ht="12.6" x14ac:dyDescent="0.25">
      <c r="A27343"/>
    </row>
    <row r="27344" spans="1:1" ht="12.6" x14ac:dyDescent="0.25">
      <c r="A27344"/>
    </row>
    <row r="27345" spans="1:1" ht="12.6" x14ac:dyDescent="0.25">
      <c r="A27345"/>
    </row>
    <row r="27346" spans="1:1" ht="12.6" x14ac:dyDescent="0.25">
      <c r="A27346"/>
    </row>
    <row r="27347" spans="1:1" ht="12.6" x14ac:dyDescent="0.25">
      <c r="A27347"/>
    </row>
    <row r="27348" spans="1:1" ht="12.6" x14ac:dyDescent="0.25">
      <c r="A27348"/>
    </row>
    <row r="27349" spans="1:1" ht="12.6" x14ac:dyDescent="0.25">
      <c r="A27349"/>
    </row>
    <row r="27350" spans="1:1" ht="12.6" x14ac:dyDescent="0.25">
      <c r="A27350"/>
    </row>
    <row r="27351" spans="1:1" ht="12.6" x14ac:dyDescent="0.25">
      <c r="A27351"/>
    </row>
    <row r="27352" spans="1:1" ht="12.6" x14ac:dyDescent="0.25">
      <c r="A27352"/>
    </row>
    <row r="27353" spans="1:1" ht="12.6" x14ac:dyDescent="0.25">
      <c r="A27353"/>
    </row>
    <row r="27354" spans="1:1" ht="12.6" x14ac:dyDescent="0.25">
      <c r="A27354"/>
    </row>
    <row r="27355" spans="1:1" ht="12.6" x14ac:dyDescent="0.25">
      <c r="A27355"/>
    </row>
    <row r="27356" spans="1:1" ht="12.6" x14ac:dyDescent="0.25">
      <c r="A27356"/>
    </row>
    <row r="27357" spans="1:1" ht="12.6" x14ac:dyDescent="0.25">
      <c r="A27357"/>
    </row>
    <row r="27358" spans="1:1" ht="12.6" x14ac:dyDescent="0.25">
      <c r="A27358"/>
    </row>
    <row r="27359" spans="1:1" ht="12.6" x14ac:dyDescent="0.25">
      <c r="A27359"/>
    </row>
    <row r="27360" spans="1:1" ht="12.6" x14ac:dyDescent="0.25">
      <c r="A27360"/>
    </row>
    <row r="27361" spans="1:1" ht="12.6" x14ac:dyDescent="0.25">
      <c r="A27361"/>
    </row>
    <row r="27362" spans="1:1" ht="12.6" x14ac:dyDescent="0.25">
      <c r="A27362"/>
    </row>
    <row r="27363" spans="1:1" ht="12.6" x14ac:dyDescent="0.25">
      <c r="A27363"/>
    </row>
    <row r="27364" spans="1:1" ht="12.6" x14ac:dyDescent="0.25">
      <c r="A27364"/>
    </row>
    <row r="27365" spans="1:1" ht="12.6" x14ac:dyDescent="0.25">
      <c r="A27365"/>
    </row>
    <row r="27366" spans="1:1" ht="12.6" x14ac:dyDescent="0.25">
      <c r="A27366"/>
    </row>
    <row r="27367" spans="1:1" ht="12.6" x14ac:dyDescent="0.25">
      <c r="A27367"/>
    </row>
    <row r="27368" spans="1:1" ht="12.6" x14ac:dyDescent="0.25">
      <c r="A27368"/>
    </row>
    <row r="27369" spans="1:1" ht="12.6" x14ac:dyDescent="0.25">
      <c r="A27369"/>
    </row>
    <row r="27370" spans="1:1" ht="12.6" x14ac:dyDescent="0.25">
      <c r="A27370"/>
    </row>
    <row r="27371" spans="1:1" ht="12.6" x14ac:dyDescent="0.25">
      <c r="A27371"/>
    </row>
    <row r="27372" spans="1:1" ht="12.6" x14ac:dyDescent="0.25">
      <c r="A27372"/>
    </row>
    <row r="27373" spans="1:1" ht="12.6" x14ac:dyDescent="0.25">
      <c r="A27373"/>
    </row>
    <row r="27374" spans="1:1" ht="12.6" x14ac:dyDescent="0.25">
      <c r="A27374"/>
    </row>
    <row r="27375" spans="1:1" ht="12.6" x14ac:dyDescent="0.25">
      <c r="A27375"/>
    </row>
    <row r="27376" spans="1:1" ht="12.6" x14ac:dyDescent="0.25">
      <c r="A27376"/>
    </row>
    <row r="27377" spans="1:1" ht="12.6" x14ac:dyDescent="0.25">
      <c r="A27377"/>
    </row>
    <row r="27378" spans="1:1" ht="12.6" x14ac:dyDescent="0.25">
      <c r="A27378"/>
    </row>
    <row r="27379" spans="1:1" ht="12.6" x14ac:dyDescent="0.25">
      <c r="A27379"/>
    </row>
    <row r="27380" spans="1:1" ht="12.6" x14ac:dyDescent="0.25">
      <c r="A27380"/>
    </row>
    <row r="27381" spans="1:1" ht="12.6" x14ac:dyDescent="0.25">
      <c r="A27381"/>
    </row>
    <row r="27382" spans="1:1" ht="12.6" x14ac:dyDescent="0.25">
      <c r="A27382"/>
    </row>
    <row r="27383" spans="1:1" ht="12.6" x14ac:dyDescent="0.25">
      <c r="A27383"/>
    </row>
    <row r="27384" spans="1:1" ht="12.6" x14ac:dyDescent="0.25">
      <c r="A27384"/>
    </row>
    <row r="27385" spans="1:1" ht="12.6" x14ac:dyDescent="0.25">
      <c r="A27385"/>
    </row>
    <row r="27386" spans="1:1" ht="12.6" x14ac:dyDescent="0.25">
      <c r="A27386"/>
    </row>
    <row r="27387" spans="1:1" ht="12.6" x14ac:dyDescent="0.25">
      <c r="A27387"/>
    </row>
    <row r="27388" spans="1:1" ht="12.6" x14ac:dyDescent="0.25">
      <c r="A27388"/>
    </row>
    <row r="27389" spans="1:1" ht="12.6" x14ac:dyDescent="0.25">
      <c r="A27389"/>
    </row>
    <row r="27390" spans="1:1" ht="12.6" x14ac:dyDescent="0.25">
      <c r="A27390"/>
    </row>
    <row r="27391" spans="1:1" ht="12.6" x14ac:dyDescent="0.25">
      <c r="A27391"/>
    </row>
    <row r="27392" spans="1:1" ht="12.6" x14ac:dyDescent="0.25">
      <c r="A27392"/>
    </row>
    <row r="27393" spans="1:1" ht="12.6" x14ac:dyDescent="0.25">
      <c r="A27393"/>
    </row>
    <row r="27394" spans="1:1" ht="12.6" x14ac:dyDescent="0.25">
      <c r="A27394"/>
    </row>
    <row r="27395" spans="1:1" ht="12.6" x14ac:dyDescent="0.25">
      <c r="A27395"/>
    </row>
    <row r="27396" spans="1:1" ht="12.6" x14ac:dyDescent="0.25">
      <c r="A27396"/>
    </row>
    <row r="27397" spans="1:1" ht="12.6" x14ac:dyDescent="0.25">
      <c r="A27397"/>
    </row>
    <row r="27398" spans="1:1" ht="12.6" x14ac:dyDescent="0.25">
      <c r="A27398"/>
    </row>
    <row r="27399" spans="1:1" ht="12.6" x14ac:dyDescent="0.25">
      <c r="A27399"/>
    </row>
    <row r="27400" spans="1:1" ht="12.6" x14ac:dyDescent="0.25">
      <c r="A27400"/>
    </row>
    <row r="27401" spans="1:1" ht="12.6" x14ac:dyDescent="0.25">
      <c r="A27401"/>
    </row>
    <row r="27402" spans="1:1" ht="12.6" x14ac:dyDescent="0.25">
      <c r="A27402"/>
    </row>
    <row r="27403" spans="1:1" ht="12.6" x14ac:dyDescent="0.25">
      <c r="A27403"/>
    </row>
    <row r="27404" spans="1:1" ht="12.6" x14ac:dyDescent="0.25">
      <c r="A27404"/>
    </row>
    <row r="27405" spans="1:1" ht="12.6" x14ac:dyDescent="0.25">
      <c r="A27405"/>
    </row>
    <row r="27406" spans="1:1" ht="12.6" x14ac:dyDescent="0.25">
      <c r="A27406"/>
    </row>
    <row r="27407" spans="1:1" ht="12.6" x14ac:dyDescent="0.25">
      <c r="A27407"/>
    </row>
    <row r="27408" spans="1:1" ht="12.6" x14ac:dyDescent="0.25">
      <c r="A27408"/>
    </row>
    <row r="27409" spans="1:1" ht="12.6" x14ac:dyDescent="0.25">
      <c r="A27409"/>
    </row>
    <row r="27410" spans="1:1" ht="12.6" x14ac:dyDescent="0.25">
      <c r="A27410"/>
    </row>
    <row r="27411" spans="1:1" ht="12.6" x14ac:dyDescent="0.25">
      <c r="A27411"/>
    </row>
    <row r="27412" spans="1:1" ht="12.6" x14ac:dyDescent="0.25">
      <c r="A27412"/>
    </row>
    <row r="27413" spans="1:1" ht="12.6" x14ac:dyDescent="0.25">
      <c r="A27413"/>
    </row>
    <row r="27414" spans="1:1" ht="12.6" x14ac:dyDescent="0.25">
      <c r="A27414"/>
    </row>
    <row r="27415" spans="1:1" ht="12.6" x14ac:dyDescent="0.25">
      <c r="A27415"/>
    </row>
    <row r="27416" spans="1:1" ht="12.6" x14ac:dyDescent="0.25">
      <c r="A27416"/>
    </row>
    <row r="27417" spans="1:1" ht="12.6" x14ac:dyDescent="0.25">
      <c r="A27417"/>
    </row>
    <row r="27418" spans="1:1" ht="12.6" x14ac:dyDescent="0.25">
      <c r="A27418"/>
    </row>
    <row r="27419" spans="1:1" ht="12.6" x14ac:dyDescent="0.25">
      <c r="A27419"/>
    </row>
    <row r="27420" spans="1:1" ht="12.6" x14ac:dyDescent="0.25">
      <c r="A27420"/>
    </row>
    <row r="27421" spans="1:1" ht="12.6" x14ac:dyDescent="0.25">
      <c r="A27421"/>
    </row>
    <row r="27422" spans="1:1" ht="12.6" x14ac:dyDescent="0.25">
      <c r="A27422"/>
    </row>
    <row r="27423" spans="1:1" ht="12.6" x14ac:dyDescent="0.25">
      <c r="A27423"/>
    </row>
    <row r="27424" spans="1:1" ht="12.6" x14ac:dyDescent="0.25">
      <c r="A27424"/>
    </row>
    <row r="27425" spans="1:1" ht="12.6" x14ac:dyDescent="0.25">
      <c r="A27425"/>
    </row>
    <row r="27426" spans="1:1" ht="12.6" x14ac:dyDescent="0.25">
      <c r="A27426"/>
    </row>
    <row r="27427" spans="1:1" ht="12.6" x14ac:dyDescent="0.25">
      <c r="A27427"/>
    </row>
    <row r="27428" spans="1:1" ht="12.6" x14ac:dyDescent="0.25">
      <c r="A27428"/>
    </row>
    <row r="27429" spans="1:1" ht="12.6" x14ac:dyDescent="0.25">
      <c r="A27429"/>
    </row>
    <row r="27430" spans="1:1" ht="12.6" x14ac:dyDescent="0.25">
      <c r="A27430"/>
    </row>
    <row r="27431" spans="1:1" ht="12.6" x14ac:dyDescent="0.25">
      <c r="A27431"/>
    </row>
    <row r="27432" spans="1:1" ht="12.6" x14ac:dyDescent="0.25">
      <c r="A27432"/>
    </row>
    <row r="27433" spans="1:1" ht="12.6" x14ac:dyDescent="0.25">
      <c r="A27433"/>
    </row>
    <row r="27434" spans="1:1" ht="12.6" x14ac:dyDescent="0.25">
      <c r="A27434"/>
    </row>
    <row r="27435" spans="1:1" ht="12.6" x14ac:dyDescent="0.25">
      <c r="A27435"/>
    </row>
    <row r="27436" spans="1:1" ht="12.6" x14ac:dyDescent="0.25">
      <c r="A27436"/>
    </row>
    <row r="27437" spans="1:1" ht="12.6" x14ac:dyDescent="0.25">
      <c r="A27437"/>
    </row>
    <row r="27438" spans="1:1" ht="12.6" x14ac:dyDescent="0.25">
      <c r="A27438"/>
    </row>
    <row r="27439" spans="1:1" ht="12.6" x14ac:dyDescent="0.25">
      <c r="A27439"/>
    </row>
    <row r="27440" spans="1:1" ht="12.6" x14ac:dyDescent="0.25">
      <c r="A27440"/>
    </row>
    <row r="27441" spans="1:1" ht="12.6" x14ac:dyDescent="0.25">
      <c r="A27441"/>
    </row>
    <row r="27442" spans="1:1" ht="12.6" x14ac:dyDescent="0.25">
      <c r="A27442"/>
    </row>
    <row r="27443" spans="1:1" ht="12.6" x14ac:dyDescent="0.25">
      <c r="A27443"/>
    </row>
    <row r="27444" spans="1:1" ht="12.6" x14ac:dyDescent="0.25">
      <c r="A27444"/>
    </row>
    <row r="27445" spans="1:1" ht="12.6" x14ac:dyDescent="0.25">
      <c r="A27445"/>
    </row>
    <row r="27446" spans="1:1" ht="12.6" x14ac:dyDescent="0.25">
      <c r="A27446"/>
    </row>
    <row r="27447" spans="1:1" ht="12.6" x14ac:dyDescent="0.25">
      <c r="A27447"/>
    </row>
    <row r="27448" spans="1:1" ht="12.6" x14ac:dyDescent="0.25">
      <c r="A27448"/>
    </row>
    <row r="27449" spans="1:1" ht="12.6" x14ac:dyDescent="0.25">
      <c r="A27449"/>
    </row>
    <row r="27450" spans="1:1" ht="12.6" x14ac:dyDescent="0.25">
      <c r="A27450"/>
    </row>
    <row r="27451" spans="1:1" ht="12.6" x14ac:dyDescent="0.25">
      <c r="A27451"/>
    </row>
    <row r="27452" spans="1:1" ht="12.6" x14ac:dyDescent="0.25">
      <c r="A27452"/>
    </row>
    <row r="27453" spans="1:1" ht="12.6" x14ac:dyDescent="0.25">
      <c r="A27453"/>
    </row>
    <row r="27454" spans="1:1" ht="12.6" x14ac:dyDescent="0.25">
      <c r="A27454"/>
    </row>
    <row r="27455" spans="1:1" ht="12.6" x14ac:dyDescent="0.25">
      <c r="A27455"/>
    </row>
    <row r="27456" spans="1:1" ht="12.6" x14ac:dyDescent="0.25">
      <c r="A27456"/>
    </row>
    <row r="27457" spans="1:1" ht="12.6" x14ac:dyDescent="0.25">
      <c r="A27457"/>
    </row>
    <row r="27458" spans="1:1" ht="12.6" x14ac:dyDescent="0.25">
      <c r="A27458"/>
    </row>
    <row r="27459" spans="1:1" ht="12.6" x14ac:dyDescent="0.25">
      <c r="A27459"/>
    </row>
    <row r="27460" spans="1:1" ht="12.6" x14ac:dyDescent="0.25">
      <c r="A27460"/>
    </row>
    <row r="27461" spans="1:1" ht="12.6" x14ac:dyDescent="0.25">
      <c r="A27461"/>
    </row>
    <row r="27462" spans="1:1" ht="12.6" x14ac:dyDescent="0.25">
      <c r="A27462"/>
    </row>
    <row r="27463" spans="1:1" ht="12.6" x14ac:dyDescent="0.25">
      <c r="A27463"/>
    </row>
    <row r="27464" spans="1:1" ht="12.6" x14ac:dyDescent="0.25">
      <c r="A27464"/>
    </row>
    <row r="27465" spans="1:1" ht="12.6" x14ac:dyDescent="0.25">
      <c r="A27465"/>
    </row>
    <row r="27466" spans="1:1" ht="12.6" x14ac:dyDescent="0.25">
      <c r="A27466"/>
    </row>
    <row r="27467" spans="1:1" ht="12.6" x14ac:dyDescent="0.25">
      <c r="A27467"/>
    </row>
    <row r="27468" spans="1:1" ht="12.6" x14ac:dyDescent="0.25">
      <c r="A27468"/>
    </row>
    <row r="27469" spans="1:1" ht="12.6" x14ac:dyDescent="0.25">
      <c r="A27469"/>
    </row>
    <row r="27470" spans="1:1" ht="12.6" x14ac:dyDescent="0.25">
      <c r="A27470"/>
    </row>
    <row r="27471" spans="1:1" ht="12.6" x14ac:dyDescent="0.25">
      <c r="A27471"/>
    </row>
    <row r="27472" spans="1:1" ht="12.6" x14ac:dyDescent="0.25">
      <c r="A27472"/>
    </row>
    <row r="27473" spans="1:1" ht="12.6" x14ac:dyDescent="0.25">
      <c r="A27473"/>
    </row>
    <row r="27474" spans="1:1" ht="12.6" x14ac:dyDescent="0.25">
      <c r="A27474"/>
    </row>
    <row r="27475" spans="1:1" ht="12.6" x14ac:dyDescent="0.25">
      <c r="A27475"/>
    </row>
    <row r="27476" spans="1:1" ht="12.6" x14ac:dyDescent="0.25">
      <c r="A27476"/>
    </row>
    <row r="27477" spans="1:1" ht="12.6" x14ac:dyDescent="0.25">
      <c r="A27477"/>
    </row>
    <row r="27478" spans="1:1" ht="12.6" x14ac:dyDescent="0.25">
      <c r="A27478"/>
    </row>
    <row r="27479" spans="1:1" ht="12.6" x14ac:dyDescent="0.25">
      <c r="A27479"/>
    </row>
    <row r="27480" spans="1:1" ht="12.6" x14ac:dyDescent="0.25">
      <c r="A27480"/>
    </row>
    <row r="27481" spans="1:1" ht="12.6" x14ac:dyDescent="0.25">
      <c r="A27481"/>
    </row>
    <row r="27482" spans="1:1" ht="12.6" x14ac:dyDescent="0.25">
      <c r="A27482"/>
    </row>
    <row r="27483" spans="1:1" ht="12.6" x14ac:dyDescent="0.25">
      <c r="A27483"/>
    </row>
    <row r="27484" spans="1:1" ht="12.6" x14ac:dyDescent="0.25">
      <c r="A27484"/>
    </row>
    <row r="27485" spans="1:1" ht="12.6" x14ac:dyDescent="0.25">
      <c r="A27485"/>
    </row>
    <row r="27486" spans="1:1" ht="12.6" x14ac:dyDescent="0.25">
      <c r="A27486"/>
    </row>
    <row r="27487" spans="1:1" ht="12.6" x14ac:dyDescent="0.25">
      <c r="A27487"/>
    </row>
    <row r="27488" spans="1:1" ht="12.6" x14ac:dyDescent="0.25">
      <c r="A27488"/>
    </row>
    <row r="27489" spans="1:1" ht="12.6" x14ac:dyDescent="0.25">
      <c r="A27489"/>
    </row>
    <row r="27490" spans="1:1" ht="12.6" x14ac:dyDescent="0.25">
      <c r="A27490"/>
    </row>
    <row r="27491" spans="1:1" ht="12.6" x14ac:dyDescent="0.25">
      <c r="A27491"/>
    </row>
    <row r="27492" spans="1:1" ht="12.6" x14ac:dyDescent="0.25">
      <c r="A27492"/>
    </row>
    <row r="27493" spans="1:1" ht="12.6" x14ac:dyDescent="0.25">
      <c r="A27493"/>
    </row>
    <row r="27494" spans="1:1" ht="12.6" x14ac:dyDescent="0.25">
      <c r="A27494"/>
    </row>
    <row r="27495" spans="1:1" ht="12.6" x14ac:dyDescent="0.25">
      <c r="A27495"/>
    </row>
    <row r="27496" spans="1:1" ht="12.6" x14ac:dyDescent="0.25">
      <c r="A27496"/>
    </row>
    <row r="27497" spans="1:1" ht="12.6" x14ac:dyDescent="0.25">
      <c r="A27497"/>
    </row>
    <row r="27498" spans="1:1" ht="12.6" x14ac:dyDescent="0.25">
      <c r="A27498"/>
    </row>
    <row r="27499" spans="1:1" ht="12.6" x14ac:dyDescent="0.25">
      <c r="A27499"/>
    </row>
    <row r="27500" spans="1:1" ht="12.6" x14ac:dyDescent="0.25">
      <c r="A27500"/>
    </row>
    <row r="27501" spans="1:1" ht="12.6" x14ac:dyDescent="0.25">
      <c r="A27501"/>
    </row>
    <row r="27502" spans="1:1" ht="12.6" x14ac:dyDescent="0.25">
      <c r="A27502"/>
    </row>
    <row r="27503" spans="1:1" ht="12.6" x14ac:dyDescent="0.25">
      <c r="A27503"/>
    </row>
    <row r="27504" spans="1:1" ht="12.6" x14ac:dyDescent="0.25">
      <c r="A27504"/>
    </row>
    <row r="27505" spans="1:1" ht="12.6" x14ac:dyDescent="0.25">
      <c r="A27505"/>
    </row>
    <row r="27506" spans="1:1" ht="12.6" x14ac:dyDescent="0.25">
      <c r="A27506"/>
    </row>
    <row r="27507" spans="1:1" ht="12.6" x14ac:dyDescent="0.25">
      <c r="A27507"/>
    </row>
    <row r="27508" spans="1:1" ht="12.6" x14ac:dyDescent="0.25">
      <c r="A27508"/>
    </row>
    <row r="27509" spans="1:1" ht="12.6" x14ac:dyDescent="0.25">
      <c r="A27509"/>
    </row>
    <row r="27510" spans="1:1" ht="12.6" x14ac:dyDescent="0.25">
      <c r="A27510"/>
    </row>
    <row r="27511" spans="1:1" ht="12.6" x14ac:dyDescent="0.25">
      <c r="A27511"/>
    </row>
    <row r="27512" spans="1:1" ht="12.6" x14ac:dyDescent="0.25">
      <c r="A27512"/>
    </row>
    <row r="27513" spans="1:1" ht="12.6" x14ac:dyDescent="0.25">
      <c r="A27513"/>
    </row>
    <row r="27514" spans="1:1" ht="12.6" x14ac:dyDescent="0.25">
      <c r="A27514"/>
    </row>
    <row r="27515" spans="1:1" ht="12.6" x14ac:dyDescent="0.25">
      <c r="A27515"/>
    </row>
    <row r="27516" spans="1:1" ht="12.6" x14ac:dyDescent="0.25">
      <c r="A27516"/>
    </row>
    <row r="27517" spans="1:1" ht="12.6" x14ac:dyDescent="0.25">
      <c r="A27517"/>
    </row>
    <row r="27518" spans="1:1" ht="12.6" x14ac:dyDescent="0.25">
      <c r="A27518"/>
    </row>
    <row r="27519" spans="1:1" ht="12.6" x14ac:dyDescent="0.25">
      <c r="A27519"/>
    </row>
    <row r="27520" spans="1:1" ht="12.6" x14ac:dyDescent="0.25">
      <c r="A27520"/>
    </row>
    <row r="27521" spans="1:1" ht="12.6" x14ac:dyDescent="0.25">
      <c r="A27521"/>
    </row>
    <row r="27522" spans="1:1" ht="12.6" x14ac:dyDescent="0.25">
      <c r="A27522"/>
    </row>
    <row r="27523" spans="1:1" ht="12.6" x14ac:dyDescent="0.25">
      <c r="A27523"/>
    </row>
    <row r="27524" spans="1:1" ht="12.6" x14ac:dyDescent="0.25">
      <c r="A27524"/>
    </row>
    <row r="27525" spans="1:1" ht="12.6" x14ac:dyDescent="0.25">
      <c r="A27525"/>
    </row>
    <row r="27526" spans="1:1" ht="12.6" x14ac:dyDescent="0.25">
      <c r="A27526"/>
    </row>
    <row r="27527" spans="1:1" ht="12.6" x14ac:dyDescent="0.25">
      <c r="A27527"/>
    </row>
    <row r="27528" spans="1:1" ht="12.6" x14ac:dyDescent="0.25">
      <c r="A27528"/>
    </row>
    <row r="27529" spans="1:1" ht="12.6" x14ac:dyDescent="0.25">
      <c r="A27529"/>
    </row>
    <row r="27530" spans="1:1" ht="12.6" x14ac:dyDescent="0.25">
      <c r="A27530"/>
    </row>
    <row r="27531" spans="1:1" ht="12.6" x14ac:dyDescent="0.25">
      <c r="A27531"/>
    </row>
    <row r="27532" spans="1:1" ht="12.6" x14ac:dyDescent="0.25">
      <c r="A27532"/>
    </row>
    <row r="27533" spans="1:1" ht="12.6" x14ac:dyDescent="0.25">
      <c r="A27533"/>
    </row>
    <row r="27534" spans="1:1" ht="12.6" x14ac:dyDescent="0.25">
      <c r="A27534"/>
    </row>
    <row r="27535" spans="1:1" ht="12.6" x14ac:dyDescent="0.25">
      <c r="A27535"/>
    </row>
    <row r="27536" spans="1:1" ht="12.6" x14ac:dyDescent="0.25">
      <c r="A27536"/>
    </row>
    <row r="27537" spans="1:1" ht="12.6" x14ac:dyDescent="0.25">
      <c r="A27537"/>
    </row>
    <row r="27538" spans="1:1" ht="12.6" x14ac:dyDescent="0.25">
      <c r="A27538"/>
    </row>
    <row r="27539" spans="1:1" ht="12.6" x14ac:dyDescent="0.25">
      <c r="A27539"/>
    </row>
    <row r="27540" spans="1:1" ht="12.6" x14ac:dyDescent="0.25">
      <c r="A27540"/>
    </row>
    <row r="27541" spans="1:1" ht="12.6" x14ac:dyDescent="0.25">
      <c r="A27541"/>
    </row>
    <row r="27542" spans="1:1" ht="12.6" x14ac:dyDescent="0.25">
      <c r="A27542"/>
    </row>
    <row r="27543" spans="1:1" ht="12.6" x14ac:dyDescent="0.25">
      <c r="A27543"/>
    </row>
    <row r="27544" spans="1:1" ht="12.6" x14ac:dyDescent="0.25">
      <c r="A27544"/>
    </row>
    <row r="27545" spans="1:1" ht="12.6" x14ac:dyDescent="0.25">
      <c r="A27545"/>
    </row>
    <row r="27546" spans="1:1" ht="12.6" x14ac:dyDescent="0.25">
      <c r="A27546"/>
    </row>
    <row r="27547" spans="1:1" ht="12.6" x14ac:dyDescent="0.25">
      <c r="A27547"/>
    </row>
    <row r="27548" spans="1:1" ht="12.6" x14ac:dyDescent="0.25">
      <c r="A27548"/>
    </row>
    <row r="27549" spans="1:1" ht="12.6" x14ac:dyDescent="0.25">
      <c r="A27549"/>
    </row>
    <row r="27550" spans="1:1" ht="12.6" x14ac:dyDescent="0.25">
      <c r="A27550"/>
    </row>
    <row r="27551" spans="1:1" ht="12.6" x14ac:dyDescent="0.25">
      <c r="A27551"/>
    </row>
    <row r="27552" spans="1:1" ht="12.6" x14ac:dyDescent="0.25">
      <c r="A27552"/>
    </row>
    <row r="27553" spans="1:1" ht="12.6" x14ac:dyDescent="0.25">
      <c r="A27553"/>
    </row>
    <row r="27554" spans="1:1" ht="12.6" x14ac:dyDescent="0.25">
      <c r="A27554"/>
    </row>
    <row r="27555" spans="1:1" ht="12.6" x14ac:dyDescent="0.25">
      <c r="A27555"/>
    </row>
    <row r="27556" spans="1:1" ht="12.6" x14ac:dyDescent="0.25">
      <c r="A27556"/>
    </row>
    <row r="27557" spans="1:1" ht="12.6" x14ac:dyDescent="0.25">
      <c r="A27557"/>
    </row>
    <row r="27558" spans="1:1" ht="12.6" x14ac:dyDescent="0.25">
      <c r="A27558"/>
    </row>
    <row r="27559" spans="1:1" ht="12.6" x14ac:dyDescent="0.25">
      <c r="A27559"/>
    </row>
    <row r="27560" spans="1:1" ht="12.6" x14ac:dyDescent="0.25">
      <c r="A27560"/>
    </row>
    <row r="27561" spans="1:1" ht="12.6" x14ac:dyDescent="0.25">
      <c r="A27561"/>
    </row>
    <row r="27562" spans="1:1" ht="12.6" x14ac:dyDescent="0.25">
      <c r="A27562"/>
    </row>
    <row r="27563" spans="1:1" ht="12.6" x14ac:dyDescent="0.25">
      <c r="A27563"/>
    </row>
    <row r="27564" spans="1:1" ht="12.6" x14ac:dyDescent="0.25">
      <c r="A27564"/>
    </row>
    <row r="27565" spans="1:1" ht="12.6" x14ac:dyDescent="0.25">
      <c r="A27565"/>
    </row>
    <row r="27566" spans="1:1" ht="12.6" x14ac:dyDescent="0.25">
      <c r="A27566"/>
    </row>
    <row r="27567" spans="1:1" ht="12.6" x14ac:dyDescent="0.25">
      <c r="A27567"/>
    </row>
    <row r="27568" spans="1:1" ht="12.6" x14ac:dyDescent="0.25">
      <c r="A27568"/>
    </row>
    <row r="27569" spans="1:1" ht="12.6" x14ac:dyDescent="0.25">
      <c r="A27569"/>
    </row>
    <row r="27570" spans="1:1" ht="12.6" x14ac:dyDescent="0.25">
      <c r="A27570"/>
    </row>
    <row r="27571" spans="1:1" ht="12.6" x14ac:dyDescent="0.25">
      <c r="A27571"/>
    </row>
    <row r="27572" spans="1:1" ht="12.6" x14ac:dyDescent="0.25">
      <c r="A27572"/>
    </row>
    <row r="27573" spans="1:1" ht="12.6" x14ac:dyDescent="0.25">
      <c r="A27573"/>
    </row>
    <row r="27574" spans="1:1" ht="12.6" x14ac:dyDescent="0.25">
      <c r="A27574"/>
    </row>
    <row r="27575" spans="1:1" ht="12.6" x14ac:dyDescent="0.25">
      <c r="A27575"/>
    </row>
    <row r="27576" spans="1:1" ht="12.6" x14ac:dyDescent="0.25">
      <c r="A27576"/>
    </row>
    <row r="27577" spans="1:1" ht="12.6" x14ac:dyDescent="0.25">
      <c r="A27577"/>
    </row>
    <row r="27578" spans="1:1" ht="12.6" x14ac:dyDescent="0.25">
      <c r="A27578"/>
    </row>
    <row r="27579" spans="1:1" ht="12.6" x14ac:dyDescent="0.25">
      <c r="A27579"/>
    </row>
    <row r="27580" spans="1:1" ht="12.6" x14ac:dyDescent="0.25">
      <c r="A27580"/>
    </row>
    <row r="27581" spans="1:1" ht="12.6" x14ac:dyDescent="0.25">
      <c r="A27581"/>
    </row>
    <row r="27582" spans="1:1" ht="12.6" x14ac:dyDescent="0.25">
      <c r="A27582"/>
    </row>
    <row r="27583" spans="1:1" ht="12.6" x14ac:dyDescent="0.25">
      <c r="A27583"/>
    </row>
    <row r="27584" spans="1:1" ht="12.6" x14ac:dyDescent="0.25">
      <c r="A27584"/>
    </row>
    <row r="27585" spans="1:1" ht="12.6" x14ac:dyDescent="0.25">
      <c r="A27585"/>
    </row>
    <row r="27586" spans="1:1" ht="12.6" x14ac:dyDescent="0.25">
      <c r="A27586"/>
    </row>
    <row r="27587" spans="1:1" ht="12.6" x14ac:dyDescent="0.25">
      <c r="A27587"/>
    </row>
    <row r="27588" spans="1:1" ht="12.6" x14ac:dyDescent="0.25">
      <c r="A27588"/>
    </row>
    <row r="27589" spans="1:1" ht="12.6" x14ac:dyDescent="0.25">
      <c r="A27589"/>
    </row>
    <row r="27590" spans="1:1" ht="12.6" x14ac:dyDescent="0.25">
      <c r="A27590"/>
    </row>
    <row r="27591" spans="1:1" ht="12.6" x14ac:dyDescent="0.25">
      <c r="A27591"/>
    </row>
    <row r="27592" spans="1:1" ht="12.6" x14ac:dyDescent="0.25">
      <c r="A27592"/>
    </row>
    <row r="27593" spans="1:1" ht="12.6" x14ac:dyDescent="0.25">
      <c r="A27593"/>
    </row>
    <row r="27594" spans="1:1" ht="12.6" x14ac:dyDescent="0.25">
      <c r="A27594"/>
    </row>
    <row r="27595" spans="1:1" ht="12.6" x14ac:dyDescent="0.25">
      <c r="A27595"/>
    </row>
    <row r="27596" spans="1:1" ht="12.6" x14ac:dyDescent="0.25">
      <c r="A27596"/>
    </row>
    <row r="27597" spans="1:1" ht="12.6" x14ac:dyDescent="0.25">
      <c r="A27597"/>
    </row>
    <row r="27598" spans="1:1" ht="12.6" x14ac:dyDescent="0.25">
      <c r="A27598"/>
    </row>
    <row r="27599" spans="1:1" ht="12.6" x14ac:dyDescent="0.25">
      <c r="A27599"/>
    </row>
    <row r="27600" spans="1:1" ht="12.6" x14ac:dyDescent="0.25">
      <c r="A27600"/>
    </row>
    <row r="27601" spans="1:1" ht="12.6" x14ac:dyDescent="0.25">
      <c r="A27601"/>
    </row>
    <row r="27602" spans="1:1" ht="12.6" x14ac:dyDescent="0.25">
      <c r="A27602"/>
    </row>
    <row r="27603" spans="1:1" ht="12.6" x14ac:dyDescent="0.25">
      <c r="A27603"/>
    </row>
    <row r="27604" spans="1:1" ht="12.6" x14ac:dyDescent="0.25">
      <c r="A27604"/>
    </row>
    <row r="27605" spans="1:1" ht="12.6" x14ac:dyDescent="0.25">
      <c r="A27605"/>
    </row>
    <row r="27606" spans="1:1" ht="12.6" x14ac:dyDescent="0.25">
      <c r="A27606"/>
    </row>
    <row r="27607" spans="1:1" ht="12.6" x14ac:dyDescent="0.25">
      <c r="A27607"/>
    </row>
    <row r="27608" spans="1:1" ht="12.6" x14ac:dyDescent="0.25">
      <c r="A27608"/>
    </row>
    <row r="27609" spans="1:1" ht="12.6" x14ac:dyDescent="0.25">
      <c r="A27609"/>
    </row>
    <row r="27610" spans="1:1" ht="12.6" x14ac:dyDescent="0.25">
      <c r="A27610"/>
    </row>
    <row r="27611" spans="1:1" ht="12.6" x14ac:dyDescent="0.25">
      <c r="A27611"/>
    </row>
    <row r="27612" spans="1:1" ht="12.6" x14ac:dyDescent="0.25">
      <c r="A27612"/>
    </row>
    <row r="27613" spans="1:1" ht="12.6" x14ac:dyDescent="0.25">
      <c r="A27613"/>
    </row>
    <row r="27614" spans="1:1" ht="12.6" x14ac:dyDescent="0.25">
      <c r="A27614"/>
    </row>
    <row r="27615" spans="1:1" ht="12.6" x14ac:dyDescent="0.25">
      <c r="A27615"/>
    </row>
    <row r="27616" spans="1:1" ht="12.6" x14ac:dyDescent="0.25">
      <c r="A27616"/>
    </row>
    <row r="27617" spans="1:1" ht="12.6" x14ac:dyDescent="0.25">
      <c r="A27617"/>
    </row>
    <row r="27618" spans="1:1" ht="12.6" x14ac:dyDescent="0.25">
      <c r="A27618"/>
    </row>
    <row r="27619" spans="1:1" ht="12.6" x14ac:dyDescent="0.25">
      <c r="A27619"/>
    </row>
    <row r="27620" spans="1:1" ht="12.6" x14ac:dyDescent="0.25">
      <c r="A27620"/>
    </row>
    <row r="27621" spans="1:1" ht="12.6" x14ac:dyDescent="0.25">
      <c r="A27621"/>
    </row>
    <row r="27622" spans="1:1" ht="12.6" x14ac:dyDescent="0.25">
      <c r="A27622"/>
    </row>
    <row r="27623" spans="1:1" ht="12.6" x14ac:dyDescent="0.25">
      <c r="A27623"/>
    </row>
    <row r="27624" spans="1:1" ht="12.6" x14ac:dyDescent="0.25">
      <c r="A27624"/>
    </row>
    <row r="27625" spans="1:1" ht="12.6" x14ac:dyDescent="0.25">
      <c r="A27625"/>
    </row>
    <row r="27626" spans="1:1" ht="12.6" x14ac:dyDescent="0.25">
      <c r="A27626"/>
    </row>
    <row r="27627" spans="1:1" ht="12.6" x14ac:dyDescent="0.25">
      <c r="A27627"/>
    </row>
    <row r="27628" spans="1:1" ht="12.6" x14ac:dyDescent="0.25">
      <c r="A27628"/>
    </row>
    <row r="27629" spans="1:1" ht="12.6" x14ac:dyDescent="0.25">
      <c r="A27629"/>
    </row>
    <row r="27630" spans="1:1" ht="12.6" x14ac:dyDescent="0.25">
      <c r="A27630"/>
    </row>
    <row r="27631" spans="1:1" ht="12.6" x14ac:dyDescent="0.25">
      <c r="A27631"/>
    </row>
    <row r="27632" spans="1:1" ht="12.6" x14ac:dyDescent="0.25">
      <c r="A27632"/>
    </row>
    <row r="27633" spans="1:1" ht="12.6" x14ac:dyDescent="0.25">
      <c r="A27633"/>
    </row>
    <row r="27634" spans="1:1" ht="12.6" x14ac:dyDescent="0.25">
      <c r="A27634"/>
    </row>
    <row r="27635" spans="1:1" ht="12.6" x14ac:dyDescent="0.25">
      <c r="A27635"/>
    </row>
    <row r="27636" spans="1:1" ht="12.6" x14ac:dyDescent="0.25">
      <c r="A27636"/>
    </row>
    <row r="27637" spans="1:1" ht="12.6" x14ac:dyDescent="0.25">
      <c r="A27637"/>
    </row>
    <row r="27638" spans="1:1" ht="12.6" x14ac:dyDescent="0.25">
      <c r="A27638"/>
    </row>
    <row r="27639" spans="1:1" ht="12.6" x14ac:dyDescent="0.25">
      <c r="A27639"/>
    </row>
    <row r="27640" spans="1:1" ht="12.6" x14ac:dyDescent="0.25">
      <c r="A27640"/>
    </row>
    <row r="27641" spans="1:1" ht="12.6" x14ac:dyDescent="0.25">
      <c r="A27641"/>
    </row>
    <row r="27642" spans="1:1" ht="12.6" x14ac:dyDescent="0.25">
      <c r="A27642"/>
    </row>
    <row r="27643" spans="1:1" ht="12.6" x14ac:dyDescent="0.25">
      <c r="A27643"/>
    </row>
    <row r="27644" spans="1:1" ht="12.6" x14ac:dyDescent="0.25">
      <c r="A27644"/>
    </row>
    <row r="27645" spans="1:1" ht="12.6" x14ac:dyDescent="0.25">
      <c r="A27645"/>
    </row>
    <row r="27646" spans="1:1" ht="12.6" x14ac:dyDescent="0.25">
      <c r="A27646"/>
    </row>
    <row r="27647" spans="1:1" ht="12.6" x14ac:dyDescent="0.25">
      <c r="A27647"/>
    </row>
    <row r="27648" spans="1:1" ht="12.6" x14ac:dyDescent="0.25">
      <c r="A27648"/>
    </row>
    <row r="27649" spans="1:1" ht="12.6" x14ac:dyDescent="0.25">
      <c r="A27649"/>
    </row>
    <row r="27650" spans="1:1" ht="12.6" x14ac:dyDescent="0.25">
      <c r="A27650"/>
    </row>
    <row r="27651" spans="1:1" ht="12.6" x14ac:dyDescent="0.25">
      <c r="A27651"/>
    </row>
    <row r="27652" spans="1:1" ht="12.6" x14ac:dyDescent="0.25">
      <c r="A27652"/>
    </row>
    <row r="27653" spans="1:1" ht="12.6" x14ac:dyDescent="0.25">
      <c r="A27653"/>
    </row>
    <row r="27654" spans="1:1" ht="12.6" x14ac:dyDescent="0.25">
      <c r="A27654"/>
    </row>
    <row r="27655" spans="1:1" ht="12.6" x14ac:dyDescent="0.25">
      <c r="A27655"/>
    </row>
    <row r="27656" spans="1:1" ht="12.6" x14ac:dyDescent="0.25">
      <c r="A27656"/>
    </row>
    <row r="27657" spans="1:1" ht="12.6" x14ac:dyDescent="0.25">
      <c r="A27657"/>
    </row>
    <row r="27658" spans="1:1" ht="12.6" x14ac:dyDescent="0.25">
      <c r="A27658"/>
    </row>
    <row r="27659" spans="1:1" ht="12.6" x14ac:dyDescent="0.25">
      <c r="A27659"/>
    </row>
    <row r="27660" spans="1:1" ht="12.6" x14ac:dyDescent="0.25">
      <c r="A27660"/>
    </row>
    <row r="27661" spans="1:1" ht="12.6" x14ac:dyDescent="0.25">
      <c r="A27661"/>
    </row>
    <row r="27662" spans="1:1" ht="12.6" x14ac:dyDescent="0.25">
      <c r="A27662"/>
    </row>
    <row r="27663" spans="1:1" ht="12.6" x14ac:dyDescent="0.25">
      <c r="A27663"/>
    </row>
    <row r="27664" spans="1:1" ht="12.6" x14ac:dyDescent="0.25">
      <c r="A27664"/>
    </row>
    <row r="27665" spans="1:1" ht="12.6" x14ac:dyDescent="0.25">
      <c r="A27665"/>
    </row>
    <row r="27666" spans="1:1" ht="12.6" x14ac:dyDescent="0.25">
      <c r="A27666"/>
    </row>
    <row r="27667" spans="1:1" ht="12.6" x14ac:dyDescent="0.25">
      <c r="A27667"/>
    </row>
    <row r="27668" spans="1:1" ht="12.6" x14ac:dyDescent="0.25">
      <c r="A27668"/>
    </row>
    <row r="27669" spans="1:1" ht="12.6" x14ac:dyDescent="0.25">
      <c r="A27669"/>
    </row>
    <row r="27670" spans="1:1" ht="12.6" x14ac:dyDescent="0.25">
      <c r="A27670"/>
    </row>
    <row r="27671" spans="1:1" ht="12.6" x14ac:dyDescent="0.25">
      <c r="A27671"/>
    </row>
    <row r="27672" spans="1:1" ht="12.6" x14ac:dyDescent="0.25">
      <c r="A27672"/>
    </row>
    <row r="27673" spans="1:1" ht="12.6" x14ac:dyDescent="0.25">
      <c r="A27673"/>
    </row>
    <row r="27674" spans="1:1" ht="12.6" x14ac:dyDescent="0.25">
      <c r="A27674"/>
    </row>
    <row r="27675" spans="1:1" ht="12.6" x14ac:dyDescent="0.25">
      <c r="A27675"/>
    </row>
    <row r="27676" spans="1:1" ht="12.6" x14ac:dyDescent="0.25">
      <c r="A27676"/>
    </row>
    <row r="27677" spans="1:1" ht="12.6" x14ac:dyDescent="0.25">
      <c r="A27677"/>
    </row>
    <row r="27678" spans="1:1" ht="12.6" x14ac:dyDescent="0.25">
      <c r="A27678"/>
    </row>
    <row r="27679" spans="1:1" ht="12.6" x14ac:dyDescent="0.25">
      <c r="A27679"/>
    </row>
    <row r="27680" spans="1:1" ht="12.6" x14ac:dyDescent="0.25">
      <c r="A27680"/>
    </row>
    <row r="27681" spans="1:1" ht="12.6" x14ac:dyDescent="0.25">
      <c r="A27681"/>
    </row>
    <row r="27682" spans="1:1" ht="12.6" x14ac:dyDescent="0.25">
      <c r="A27682"/>
    </row>
    <row r="27683" spans="1:1" ht="12.6" x14ac:dyDescent="0.25">
      <c r="A27683"/>
    </row>
    <row r="27684" spans="1:1" ht="12.6" x14ac:dyDescent="0.25">
      <c r="A27684"/>
    </row>
    <row r="27685" spans="1:1" ht="12.6" x14ac:dyDescent="0.25">
      <c r="A27685"/>
    </row>
    <row r="27686" spans="1:1" ht="12.6" x14ac:dyDescent="0.25">
      <c r="A27686"/>
    </row>
    <row r="27687" spans="1:1" ht="12.6" x14ac:dyDescent="0.25">
      <c r="A27687"/>
    </row>
    <row r="27688" spans="1:1" ht="12.6" x14ac:dyDescent="0.25">
      <c r="A27688"/>
    </row>
    <row r="27689" spans="1:1" ht="12.6" x14ac:dyDescent="0.25">
      <c r="A27689"/>
    </row>
    <row r="27690" spans="1:1" ht="12.6" x14ac:dyDescent="0.25">
      <c r="A27690"/>
    </row>
    <row r="27691" spans="1:1" ht="12.6" x14ac:dyDescent="0.25">
      <c r="A27691"/>
    </row>
    <row r="27692" spans="1:1" ht="12.6" x14ac:dyDescent="0.25">
      <c r="A27692"/>
    </row>
    <row r="27693" spans="1:1" ht="12.6" x14ac:dyDescent="0.25">
      <c r="A27693"/>
    </row>
    <row r="27694" spans="1:1" ht="12.6" x14ac:dyDescent="0.25">
      <c r="A27694"/>
    </row>
    <row r="27695" spans="1:1" ht="12.6" x14ac:dyDescent="0.25">
      <c r="A27695"/>
    </row>
    <row r="27696" spans="1:1" ht="12.6" x14ac:dyDescent="0.25">
      <c r="A27696"/>
    </row>
    <row r="27697" spans="1:1" ht="12.6" x14ac:dyDescent="0.25">
      <c r="A27697"/>
    </row>
    <row r="27698" spans="1:1" ht="12.6" x14ac:dyDescent="0.25">
      <c r="A27698"/>
    </row>
    <row r="27699" spans="1:1" ht="12.6" x14ac:dyDescent="0.25">
      <c r="A27699"/>
    </row>
    <row r="27700" spans="1:1" ht="12.6" x14ac:dyDescent="0.25">
      <c r="A27700"/>
    </row>
    <row r="27701" spans="1:1" ht="12.6" x14ac:dyDescent="0.25">
      <c r="A27701"/>
    </row>
    <row r="27702" spans="1:1" ht="12.6" x14ac:dyDescent="0.25">
      <c r="A27702"/>
    </row>
    <row r="27703" spans="1:1" ht="12.6" x14ac:dyDescent="0.25">
      <c r="A27703"/>
    </row>
    <row r="27704" spans="1:1" ht="12.6" x14ac:dyDescent="0.25">
      <c r="A27704"/>
    </row>
    <row r="27705" spans="1:1" ht="12.6" x14ac:dyDescent="0.25">
      <c r="A27705"/>
    </row>
    <row r="27706" spans="1:1" ht="12.6" x14ac:dyDescent="0.25">
      <c r="A27706"/>
    </row>
    <row r="27707" spans="1:1" ht="12.6" x14ac:dyDescent="0.25">
      <c r="A27707"/>
    </row>
    <row r="27708" spans="1:1" ht="12.6" x14ac:dyDescent="0.25">
      <c r="A27708"/>
    </row>
    <row r="27709" spans="1:1" ht="12.6" x14ac:dyDescent="0.25">
      <c r="A27709"/>
    </row>
    <row r="27710" spans="1:1" ht="12.6" x14ac:dyDescent="0.25">
      <c r="A27710"/>
    </row>
    <row r="27711" spans="1:1" ht="12.6" x14ac:dyDescent="0.25">
      <c r="A27711"/>
    </row>
    <row r="27712" spans="1:1" ht="12.6" x14ac:dyDescent="0.25">
      <c r="A27712"/>
    </row>
    <row r="27713" spans="1:1" ht="12.6" x14ac:dyDescent="0.25">
      <c r="A27713"/>
    </row>
    <row r="27714" spans="1:1" ht="12.6" x14ac:dyDescent="0.25">
      <c r="A27714"/>
    </row>
    <row r="27715" spans="1:1" ht="12.6" x14ac:dyDescent="0.25">
      <c r="A27715"/>
    </row>
    <row r="27716" spans="1:1" ht="12.6" x14ac:dyDescent="0.25">
      <c r="A27716"/>
    </row>
    <row r="27717" spans="1:1" ht="12.6" x14ac:dyDescent="0.25">
      <c r="A27717"/>
    </row>
    <row r="27718" spans="1:1" ht="12.6" x14ac:dyDescent="0.25">
      <c r="A27718"/>
    </row>
    <row r="27719" spans="1:1" ht="12.6" x14ac:dyDescent="0.25">
      <c r="A27719"/>
    </row>
    <row r="27720" spans="1:1" ht="12.6" x14ac:dyDescent="0.25">
      <c r="A27720"/>
    </row>
    <row r="27721" spans="1:1" ht="12.6" x14ac:dyDescent="0.25">
      <c r="A27721"/>
    </row>
    <row r="27722" spans="1:1" ht="12.6" x14ac:dyDescent="0.25">
      <c r="A27722"/>
    </row>
    <row r="27723" spans="1:1" ht="12.6" x14ac:dyDescent="0.25">
      <c r="A27723"/>
    </row>
    <row r="27724" spans="1:1" ht="12.6" x14ac:dyDescent="0.25">
      <c r="A27724"/>
    </row>
    <row r="27725" spans="1:1" ht="12.6" x14ac:dyDescent="0.25">
      <c r="A27725"/>
    </row>
    <row r="27726" spans="1:1" ht="12.6" x14ac:dyDescent="0.25">
      <c r="A27726"/>
    </row>
    <row r="27727" spans="1:1" ht="12.6" x14ac:dyDescent="0.25">
      <c r="A27727"/>
    </row>
    <row r="27728" spans="1:1" ht="12.6" x14ac:dyDescent="0.25">
      <c r="A27728"/>
    </row>
    <row r="27729" spans="1:1" ht="12.6" x14ac:dyDescent="0.25">
      <c r="A27729"/>
    </row>
    <row r="27730" spans="1:1" ht="12.6" x14ac:dyDescent="0.25">
      <c r="A27730"/>
    </row>
    <row r="27731" spans="1:1" ht="12.6" x14ac:dyDescent="0.25">
      <c r="A27731"/>
    </row>
    <row r="27732" spans="1:1" ht="12.6" x14ac:dyDescent="0.25">
      <c r="A27732"/>
    </row>
    <row r="27733" spans="1:1" ht="12.6" x14ac:dyDescent="0.25">
      <c r="A27733"/>
    </row>
    <row r="27734" spans="1:1" ht="12.6" x14ac:dyDescent="0.25">
      <c r="A27734"/>
    </row>
    <row r="27735" spans="1:1" ht="12.6" x14ac:dyDescent="0.25">
      <c r="A27735"/>
    </row>
    <row r="27736" spans="1:1" ht="12.6" x14ac:dyDescent="0.25">
      <c r="A27736"/>
    </row>
    <row r="27737" spans="1:1" ht="12.6" x14ac:dyDescent="0.25">
      <c r="A27737"/>
    </row>
    <row r="27738" spans="1:1" ht="12.6" x14ac:dyDescent="0.25">
      <c r="A27738"/>
    </row>
    <row r="27739" spans="1:1" ht="12.6" x14ac:dyDescent="0.25">
      <c r="A27739"/>
    </row>
    <row r="27740" spans="1:1" ht="12.6" x14ac:dyDescent="0.25">
      <c r="A27740"/>
    </row>
    <row r="27741" spans="1:1" ht="12.6" x14ac:dyDescent="0.25">
      <c r="A27741"/>
    </row>
    <row r="27742" spans="1:1" ht="12.6" x14ac:dyDescent="0.25">
      <c r="A27742"/>
    </row>
    <row r="27743" spans="1:1" ht="12.6" x14ac:dyDescent="0.25">
      <c r="A27743"/>
    </row>
    <row r="27744" spans="1:1" ht="12.6" x14ac:dyDescent="0.25">
      <c r="A27744"/>
    </row>
    <row r="27745" spans="1:1" ht="12.6" x14ac:dyDescent="0.25">
      <c r="A27745"/>
    </row>
    <row r="27746" spans="1:1" ht="12.6" x14ac:dyDescent="0.25">
      <c r="A27746"/>
    </row>
    <row r="27747" spans="1:1" ht="12.6" x14ac:dyDescent="0.25">
      <c r="A27747"/>
    </row>
    <row r="27748" spans="1:1" ht="12.6" x14ac:dyDescent="0.25">
      <c r="A27748"/>
    </row>
    <row r="27749" spans="1:1" ht="12.6" x14ac:dyDescent="0.25">
      <c r="A27749"/>
    </row>
    <row r="27750" spans="1:1" ht="12.6" x14ac:dyDescent="0.25">
      <c r="A27750"/>
    </row>
    <row r="27751" spans="1:1" ht="12.6" x14ac:dyDescent="0.25">
      <c r="A27751"/>
    </row>
    <row r="27752" spans="1:1" ht="12.6" x14ac:dyDescent="0.25">
      <c r="A27752"/>
    </row>
    <row r="27753" spans="1:1" ht="12.6" x14ac:dyDescent="0.25">
      <c r="A27753"/>
    </row>
    <row r="27754" spans="1:1" ht="12.6" x14ac:dyDescent="0.25">
      <c r="A27754"/>
    </row>
    <row r="27755" spans="1:1" ht="12.6" x14ac:dyDescent="0.25">
      <c r="A27755"/>
    </row>
    <row r="27756" spans="1:1" ht="12.6" x14ac:dyDescent="0.25">
      <c r="A27756"/>
    </row>
    <row r="27757" spans="1:1" ht="12.6" x14ac:dyDescent="0.25">
      <c r="A27757"/>
    </row>
    <row r="27758" spans="1:1" ht="12.6" x14ac:dyDescent="0.25">
      <c r="A27758"/>
    </row>
    <row r="27759" spans="1:1" ht="12.6" x14ac:dyDescent="0.25">
      <c r="A27759"/>
    </row>
    <row r="27760" spans="1:1" ht="12.6" x14ac:dyDescent="0.25">
      <c r="A27760"/>
    </row>
    <row r="27761" spans="1:1" ht="12.6" x14ac:dyDescent="0.25">
      <c r="A27761"/>
    </row>
    <row r="27762" spans="1:1" ht="12.6" x14ac:dyDescent="0.25">
      <c r="A27762"/>
    </row>
    <row r="27763" spans="1:1" ht="12.6" x14ac:dyDescent="0.25">
      <c r="A27763"/>
    </row>
    <row r="27764" spans="1:1" ht="12.6" x14ac:dyDescent="0.25">
      <c r="A27764"/>
    </row>
    <row r="27765" spans="1:1" ht="12.6" x14ac:dyDescent="0.25">
      <c r="A27765"/>
    </row>
    <row r="27766" spans="1:1" ht="12.6" x14ac:dyDescent="0.25">
      <c r="A27766"/>
    </row>
    <row r="27767" spans="1:1" ht="12.6" x14ac:dyDescent="0.25">
      <c r="A27767"/>
    </row>
    <row r="27768" spans="1:1" ht="12.6" x14ac:dyDescent="0.25">
      <c r="A27768"/>
    </row>
    <row r="27769" spans="1:1" ht="12.6" x14ac:dyDescent="0.25">
      <c r="A27769"/>
    </row>
    <row r="27770" spans="1:1" ht="12.6" x14ac:dyDescent="0.25">
      <c r="A27770"/>
    </row>
    <row r="27771" spans="1:1" ht="12.6" x14ac:dyDescent="0.25">
      <c r="A27771"/>
    </row>
    <row r="27772" spans="1:1" ht="12.6" x14ac:dyDescent="0.25">
      <c r="A27772"/>
    </row>
    <row r="27773" spans="1:1" ht="12.6" x14ac:dyDescent="0.25">
      <c r="A27773"/>
    </row>
    <row r="27774" spans="1:1" ht="12.6" x14ac:dyDescent="0.25">
      <c r="A27774"/>
    </row>
    <row r="27775" spans="1:1" ht="12.6" x14ac:dyDescent="0.25">
      <c r="A27775"/>
    </row>
    <row r="27776" spans="1:1" ht="12.6" x14ac:dyDescent="0.25">
      <c r="A27776"/>
    </row>
    <row r="27777" spans="1:1" ht="12.6" x14ac:dyDescent="0.25">
      <c r="A27777"/>
    </row>
    <row r="27778" spans="1:1" ht="12.6" x14ac:dyDescent="0.25">
      <c r="A27778"/>
    </row>
    <row r="27779" spans="1:1" ht="12.6" x14ac:dyDescent="0.25">
      <c r="A27779"/>
    </row>
    <row r="27780" spans="1:1" ht="12.6" x14ac:dyDescent="0.25">
      <c r="A27780"/>
    </row>
    <row r="27781" spans="1:1" ht="12.6" x14ac:dyDescent="0.25">
      <c r="A27781"/>
    </row>
    <row r="27782" spans="1:1" ht="12.6" x14ac:dyDescent="0.25">
      <c r="A27782"/>
    </row>
    <row r="27783" spans="1:1" ht="12.6" x14ac:dyDescent="0.25">
      <c r="A27783"/>
    </row>
    <row r="27784" spans="1:1" ht="12.6" x14ac:dyDescent="0.25">
      <c r="A27784"/>
    </row>
    <row r="27785" spans="1:1" ht="12.6" x14ac:dyDescent="0.25">
      <c r="A27785"/>
    </row>
    <row r="27786" spans="1:1" ht="12.6" x14ac:dyDescent="0.25">
      <c r="A27786"/>
    </row>
    <row r="27787" spans="1:1" ht="12.6" x14ac:dyDescent="0.25">
      <c r="A27787"/>
    </row>
    <row r="27788" spans="1:1" ht="12.6" x14ac:dyDescent="0.25">
      <c r="A27788"/>
    </row>
    <row r="27789" spans="1:1" ht="12.6" x14ac:dyDescent="0.25">
      <c r="A27789"/>
    </row>
    <row r="27790" spans="1:1" ht="12.6" x14ac:dyDescent="0.25">
      <c r="A27790"/>
    </row>
    <row r="27791" spans="1:1" ht="12.6" x14ac:dyDescent="0.25">
      <c r="A27791"/>
    </row>
    <row r="27792" spans="1:1" ht="12.6" x14ac:dyDescent="0.25">
      <c r="A27792"/>
    </row>
    <row r="27793" spans="1:1" ht="12.6" x14ac:dyDescent="0.25">
      <c r="A27793"/>
    </row>
    <row r="27794" spans="1:1" ht="12.6" x14ac:dyDescent="0.25">
      <c r="A27794"/>
    </row>
    <row r="27795" spans="1:1" ht="12.6" x14ac:dyDescent="0.25">
      <c r="A27795"/>
    </row>
    <row r="27796" spans="1:1" ht="12.6" x14ac:dyDescent="0.25">
      <c r="A27796"/>
    </row>
    <row r="27797" spans="1:1" ht="12.6" x14ac:dyDescent="0.25">
      <c r="A27797"/>
    </row>
    <row r="27798" spans="1:1" ht="12.6" x14ac:dyDescent="0.25">
      <c r="A27798"/>
    </row>
    <row r="27799" spans="1:1" ht="12.6" x14ac:dyDescent="0.25">
      <c r="A27799"/>
    </row>
    <row r="27800" spans="1:1" ht="12.6" x14ac:dyDescent="0.25">
      <c r="A27800"/>
    </row>
    <row r="27801" spans="1:1" ht="12.6" x14ac:dyDescent="0.25">
      <c r="A27801"/>
    </row>
    <row r="27802" spans="1:1" ht="12.6" x14ac:dyDescent="0.25">
      <c r="A27802"/>
    </row>
    <row r="27803" spans="1:1" ht="12.6" x14ac:dyDescent="0.25">
      <c r="A27803"/>
    </row>
    <row r="27804" spans="1:1" ht="12.6" x14ac:dyDescent="0.25">
      <c r="A27804"/>
    </row>
    <row r="27805" spans="1:1" ht="12.6" x14ac:dyDescent="0.25">
      <c r="A27805"/>
    </row>
    <row r="27806" spans="1:1" ht="12.6" x14ac:dyDescent="0.25">
      <c r="A27806"/>
    </row>
    <row r="27807" spans="1:1" ht="12.6" x14ac:dyDescent="0.25">
      <c r="A27807"/>
    </row>
    <row r="27808" spans="1:1" ht="12.6" x14ac:dyDescent="0.25">
      <c r="A27808"/>
    </row>
    <row r="27809" spans="1:1" ht="12.6" x14ac:dyDescent="0.25">
      <c r="A27809"/>
    </row>
    <row r="27810" spans="1:1" ht="12.6" x14ac:dyDescent="0.25">
      <c r="A27810"/>
    </row>
    <row r="27811" spans="1:1" ht="12.6" x14ac:dyDescent="0.25">
      <c r="A27811"/>
    </row>
    <row r="27812" spans="1:1" ht="12.6" x14ac:dyDescent="0.25">
      <c r="A27812"/>
    </row>
    <row r="27813" spans="1:1" ht="12.6" x14ac:dyDescent="0.25">
      <c r="A27813"/>
    </row>
    <row r="27814" spans="1:1" ht="12.6" x14ac:dyDescent="0.25">
      <c r="A27814"/>
    </row>
    <row r="27815" spans="1:1" ht="12.6" x14ac:dyDescent="0.25">
      <c r="A27815"/>
    </row>
    <row r="27816" spans="1:1" ht="12.6" x14ac:dyDescent="0.25">
      <c r="A27816"/>
    </row>
    <row r="27817" spans="1:1" ht="12.6" x14ac:dyDescent="0.25">
      <c r="A27817"/>
    </row>
    <row r="27818" spans="1:1" ht="12.6" x14ac:dyDescent="0.25">
      <c r="A27818"/>
    </row>
    <row r="27819" spans="1:1" ht="12.6" x14ac:dyDescent="0.25">
      <c r="A27819"/>
    </row>
    <row r="27820" spans="1:1" ht="12.6" x14ac:dyDescent="0.25">
      <c r="A27820"/>
    </row>
    <row r="27821" spans="1:1" ht="12.6" x14ac:dyDescent="0.25">
      <c r="A27821"/>
    </row>
    <row r="27822" spans="1:1" ht="12.6" x14ac:dyDescent="0.25">
      <c r="A27822"/>
    </row>
    <row r="27823" spans="1:1" ht="12.6" x14ac:dyDescent="0.25">
      <c r="A27823"/>
    </row>
    <row r="27824" spans="1:1" ht="12.6" x14ac:dyDescent="0.25">
      <c r="A27824"/>
    </row>
    <row r="27825" spans="1:1" ht="12.6" x14ac:dyDescent="0.25">
      <c r="A27825"/>
    </row>
    <row r="27826" spans="1:1" ht="12.6" x14ac:dyDescent="0.25">
      <c r="A27826"/>
    </row>
    <row r="27827" spans="1:1" ht="12.6" x14ac:dyDescent="0.25">
      <c r="A27827"/>
    </row>
    <row r="27828" spans="1:1" ht="12.6" x14ac:dyDescent="0.25">
      <c r="A27828"/>
    </row>
    <row r="27829" spans="1:1" ht="12.6" x14ac:dyDescent="0.25">
      <c r="A27829"/>
    </row>
    <row r="27830" spans="1:1" ht="12.6" x14ac:dyDescent="0.25">
      <c r="A27830"/>
    </row>
    <row r="27831" spans="1:1" ht="12.6" x14ac:dyDescent="0.25">
      <c r="A27831"/>
    </row>
    <row r="27832" spans="1:1" ht="12.6" x14ac:dyDescent="0.25">
      <c r="A27832"/>
    </row>
    <row r="27833" spans="1:1" ht="12.6" x14ac:dyDescent="0.25">
      <c r="A27833"/>
    </row>
    <row r="27834" spans="1:1" ht="12.6" x14ac:dyDescent="0.25">
      <c r="A27834"/>
    </row>
    <row r="27835" spans="1:1" ht="12.6" x14ac:dyDescent="0.25">
      <c r="A27835"/>
    </row>
    <row r="27836" spans="1:1" ht="12.6" x14ac:dyDescent="0.25">
      <c r="A27836"/>
    </row>
    <row r="27837" spans="1:1" ht="12.6" x14ac:dyDescent="0.25">
      <c r="A27837"/>
    </row>
    <row r="27838" spans="1:1" ht="12.6" x14ac:dyDescent="0.25">
      <c r="A27838"/>
    </row>
    <row r="27839" spans="1:1" ht="12.6" x14ac:dyDescent="0.25">
      <c r="A27839"/>
    </row>
    <row r="27840" spans="1:1" ht="12.6" x14ac:dyDescent="0.25">
      <c r="A27840"/>
    </row>
    <row r="27841" spans="1:1" ht="12.6" x14ac:dyDescent="0.25">
      <c r="A27841"/>
    </row>
    <row r="27842" spans="1:1" ht="12.6" x14ac:dyDescent="0.25">
      <c r="A27842"/>
    </row>
    <row r="27843" spans="1:1" ht="12.6" x14ac:dyDescent="0.25">
      <c r="A27843"/>
    </row>
    <row r="27844" spans="1:1" ht="12.6" x14ac:dyDescent="0.25">
      <c r="A27844"/>
    </row>
    <row r="27845" spans="1:1" ht="12.6" x14ac:dyDescent="0.25">
      <c r="A27845"/>
    </row>
    <row r="27846" spans="1:1" ht="12.6" x14ac:dyDescent="0.25">
      <c r="A27846"/>
    </row>
    <row r="27847" spans="1:1" ht="12.6" x14ac:dyDescent="0.25">
      <c r="A27847"/>
    </row>
    <row r="27848" spans="1:1" ht="12.6" x14ac:dyDescent="0.25">
      <c r="A27848"/>
    </row>
    <row r="27849" spans="1:1" ht="12.6" x14ac:dyDescent="0.25">
      <c r="A27849"/>
    </row>
    <row r="27850" spans="1:1" ht="12.6" x14ac:dyDescent="0.25">
      <c r="A27850"/>
    </row>
    <row r="27851" spans="1:1" ht="12.6" x14ac:dyDescent="0.25">
      <c r="A27851"/>
    </row>
    <row r="27852" spans="1:1" ht="12.6" x14ac:dyDescent="0.25">
      <c r="A27852"/>
    </row>
    <row r="27853" spans="1:1" ht="12.6" x14ac:dyDescent="0.25">
      <c r="A27853"/>
    </row>
    <row r="27854" spans="1:1" ht="12.6" x14ac:dyDescent="0.25">
      <c r="A27854"/>
    </row>
    <row r="27855" spans="1:1" ht="12.6" x14ac:dyDescent="0.25">
      <c r="A27855"/>
    </row>
    <row r="27856" spans="1:1" ht="12.6" x14ac:dyDescent="0.25">
      <c r="A27856"/>
    </row>
    <row r="27857" spans="1:1" ht="12.6" x14ac:dyDescent="0.25">
      <c r="A27857"/>
    </row>
    <row r="27858" spans="1:1" ht="12.6" x14ac:dyDescent="0.25">
      <c r="A27858"/>
    </row>
    <row r="27859" spans="1:1" ht="12.6" x14ac:dyDescent="0.25">
      <c r="A27859"/>
    </row>
    <row r="27860" spans="1:1" ht="12.6" x14ac:dyDescent="0.25">
      <c r="A27860"/>
    </row>
    <row r="27861" spans="1:1" ht="12.6" x14ac:dyDescent="0.25">
      <c r="A27861"/>
    </row>
    <row r="27862" spans="1:1" ht="12.6" x14ac:dyDescent="0.25">
      <c r="A27862"/>
    </row>
    <row r="27863" spans="1:1" ht="12.6" x14ac:dyDescent="0.25">
      <c r="A27863"/>
    </row>
    <row r="27864" spans="1:1" ht="12.6" x14ac:dyDescent="0.25">
      <c r="A27864"/>
    </row>
    <row r="27865" spans="1:1" ht="12.6" x14ac:dyDescent="0.25">
      <c r="A27865"/>
    </row>
    <row r="27866" spans="1:1" ht="12.6" x14ac:dyDescent="0.25">
      <c r="A27866"/>
    </row>
    <row r="27867" spans="1:1" ht="12.6" x14ac:dyDescent="0.25">
      <c r="A27867"/>
    </row>
    <row r="27868" spans="1:1" ht="12.6" x14ac:dyDescent="0.25">
      <c r="A27868"/>
    </row>
    <row r="27869" spans="1:1" ht="12.6" x14ac:dyDescent="0.25">
      <c r="A27869"/>
    </row>
    <row r="27870" spans="1:1" ht="12.6" x14ac:dyDescent="0.25">
      <c r="A27870"/>
    </row>
    <row r="27871" spans="1:1" ht="12.6" x14ac:dyDescent="0.25">
      <c r="A27871"/>
    </row>
    <row r="27872" spans="1:1" ht="12.6" x14ac:dyDescent="0.25">
      <c r="A27872"/>
    </row>
    <row r="27873" spans="1:1" ht="12.6" x14ac:dyDescent="0.25">
      <c r="A27873"/>
    </row>
    <row r="27874" spans="1:1" ht="12.6" x14ac:dyDescent="0.25">
      <c r="A27874"/>
    </row>
    <row r="27875" spans="1:1" ht="12.6" x14ac:dyDescent="0.25">
      <c r="A27875"/>
    </row>
    <row r="27876" spans="1:1" ht="12.6" x14ac:dyDescent="0.25">
      <c r="A27876"/>
    </row>
    <row r="27877" spans="1:1" ht="12.6" x14ac:dyDescent="0.25">
      <c r="A27877"/>
    </row>
    <row r="27878" spans="1:1" ht="12.6" x14ac:dyDescent="0.25">
      <c r="A27878"/>
    </row>
    <row r="27879" spans="1:1" ht="12.6" x14ac:dyDescent="0.25">
      <c r="A27879"/>
    </row>
    <row r="27880" spans="1:1" ht="12.6" x14ac:dyDescent="0.25">
      <c r="A27880"/>
    </row>
    <row r="27881" spans="1:1" ht="12.6" x14ac:dyDescent="0.25">
      <c r="A27881"/>
    </row>
    <row r="27882" spans="1:1" ht="12.6" x14ac:dyDescent="0.25">
      <c r="A27882"/>
    </row>
    <row r="27883" spans="1:1" ht="12.6" x14ac:dyDescent="0.25">
      <c r="A27883"/>
    </row>
    <row r="27884" spans="1:1" ht="12.6" x14ac:dyDescent="0.25">
      <c r="A27884"/>
    </row>
    <row r="27885" spans="1:1" ht="12.6" x14ac:dyDescent="0.25">
      <c r="A27885"/>
    </row>
    <row r="27886" spans="1:1" ht="12.6" x14ac:dyDescent="0.25">
      <c r="A27886"/>
    </row>
    <row r="27887" spans="1:1" ht="12.6" x14ac:dyDescent="0.25">
      <c r="A27887"/>
    </row>
    <row r="27888" spans="1:1" ht="12.6" x14ac:dyDescent="0.25">
      <c r="A27888"/>
    </row>
    <row r="27889" spans="1:1" ht="12.6" x14ac:dyDescent="0.25">
      <c r="A27889"/>
    </row>
    <row r="27890" spans="1:1" ht="12.6" x14ac:dyDescent="0.25">
      <c r="A27890"/>
    </row>
    <row r="27891" spans="1:1" ht="12.6" x14ac:dyDescent="0.25">
      <c r="A27891"/>
    </row>
    <row r="27892" spans="1:1" ht="12.6" x14ac:dyDescent="0.25">
      <c r="A27892"/>
    </row>
    <row r="27893" spans="1:1" ht="12.6" x14ac:dyDescent="0.25">
      <c r="A27893"/>
    </row>
    <row r="27894" spans="1:1" ht="12.6" x14ac:dyDescent="0.25">
      <c r="A27894"/>
    </row>
    <row r="27895" spans="1:1" ht="12.6" x14ac:dyDescent="0.25">
      <c r="A27895"/>
    </row>
    <row r="27896" spans="1:1" ht="12.6" x14ac:dyDescent="0.25">
      <c r="A27896"/>
    </row>
    <row r="27897" spans="1:1" ht="12.6" x14ac:dyDescent="0.25">
      <c r="A27897"/>
    </row>
    <row r="27898" spans="1:1" ht="12.6" x14ac:dyDescent="0.25">
      <c r="A27898"/>
    </row>
    <row r="27899" spans="1:1" ht="12.6" x14ac:dyDescent="0.25">
      <c r="A27899"/>
    </row>
    <row r="27900" spans="1:1" ht="12.6" x14ac:dyDescent="0.25">
      <c r="A27900"/>
    </row>
    <row r="27901" spans="1:1" ht="12.6" x14ac:dyDescent="0.25">
      <c r="A27901"/>
    </row>
    <row r="27902" spans="1:1" ht="12.6" x14ac:dyDescent="0.25">
      <c r="A27902"/>
    </row>
    <row r="27903" spans="1:1" ht="12.6" x14ac:dyDescent="0.25">
      <c r="A27903"/>
    </row>
    <row r="27904" spans="1:1" ht="12.6" x14ac:dyDescent="0.25">
      <c r="A27904"/>
    </row>
    <row r="27905" spans="1:1" ht="12.6" x14ac:dyDescent="0.25">
      <c r="A27905"/>
    </row>
    <row r="27906" spans="1:1" ht="12.6" x14ac:dyDescent="0.25">
      <c r="A27906"/>
    </row>
    <row r="27907" spans="1:1" ht="12.6" x14ac:dyDescent="0.25">
      <c r="A27907"/>
    </row>
    <row r="27908" spans="1:1" ht="12.6" x14ac:dyDescent="0.25">
      <c r="A27908"/>
    </row>
    <row r="27909" spans="1:1" ht="12.6" x14ac:dyDescent="0.25">
      <c r="A27909"/>
    </row>
    <row r="27910" spans="1:1" ht="12.6" x14ac:dyDescent="0.25">
      <c r="A27910"/>
    </row>
    <row r="27911" spans="1:1" ht="12.6" x14ac:dyDescent="0.25">
      <c r="A27911"/>
    </row>
    <row r="27912" spans="1:1" ht="12.6" x14ac:dyDescent="0.25">
      <c r="A27912"/>
    </row>
    <row r="27913" spans="1:1" ht="12.6" x14ac:dyDescent="0.25">
      <c r="A27913"/>
    </row>
    <row r="27914" spans="1:1" ht="12.6" x14ac:dyDescent="0.25">
      <c r="A27914"/>
    </row>
    <row r="27915" spans="1:1" ht="12.6" x14ac:dyDescent="0.25">
      <c r="A27915"/>
    </row>
    <row r="27916" spans="1:1" ht="12.6" x14ac:dyDescent="0.25">
      <c r="A27916"/>
    </row>
    <row r="27917" spans="1:1" ht="12.6" x14ac:dyDescent="0.25">
      <c r="A27917"/>
    </row>
    <row r="27918" spans="1:1" ht="12.6" x14ac:dyDescent="0.25">
      <c r="A27918"/>
    </row>
    <row r="27919" spans="1:1" ht="12.6" x14ac:dyDescent="0.25">
      <c r="A27919"/>
    </row>
    <row r="27920" spans="1:1" ht="12.6" x14ac:dyDescent="0.25">
      <c r="A27920"/>
    </row>
    <row r="27921" spans="1:1" ht="12.6" x14ac:dyDescent="0.25">
      <c r="A27921"/>
    </row>
    <row r="27922" spans="1:1" ht="12.6" x14ac:dyDescent="0.25">
      <c r="A27922"/>
    </row>
    <row r="27923" spans="1:1" ht="12.6" x14ac:dyDescent="0.25">
      <c r="A27923"/>
    </row>
    <row r="27924" spans="1:1" ht="12.6" x14ac:dyDescent="0.25">
      <c r="A27924"/>
    </row>
    <row r="27925" spans="1:1" ht="12.6" x14ac:dyDescent="0.25">
      <c r="A27925"/>
    </row>
    <row r="27926" spans="1:1" ht="12.6" x14ac:dyDescent="0.25">
      <c r="A27926"/>
    </row>
    <row r="27927" spans="1:1" ht="12.6" x14ac:dyDescent="0.25">
      <c r="A27927"/>
    </row>
    <row r="27928" spans="1:1" ht="12.6" x14ac:dyDescent="0.25">
      <c r="A27928"/>
    </row>
    <row r="27929" spans="1:1" ht="12.6" x14ac:dyDescent="0.25">
      <c r="A27929"/>
    </row>
    <row r="27930" spans="1:1" ht="12.6" x14ac:dyDescent="0.25">
      <c r="A27930"/>
    </row>
    <row r="27931" spans="1:1" ht="12.6" x14ac:dyDescent="0.25">
      <c r="A27931"/>
    </row>
    <row r="27932" spans="1:1" ht="12.6" x14ac:dyDescent="0.25">
      <c r="A27932"/>
    </row>
    <row r="27933" spans="1:1" ht="12.6" x14ac:dyDescent="0.25">
      <c r="A27933"/>
    </row>
    <row r="27934" spans="1:1" ht="12.6" x14ac:dyDescent="0.25">
      <c r="A27934"/>
    </row>
    <row r="27935" spans="1:1" ht="12.6" x14ac:dyDescent="0.25">
      <c r="A27935"/>
    </row>
    <row r="27936" spans="1:1" ht="12.6" x14ac:dyDescent="0.25">
      <c r="A27936"/>
    </row>
    <row r="27937" spans="1:1" ht="12.6" x14ac:dyDescent="0.25">
      <c r="A27937"/>
    </row>
    <row r="27938" spans="1:1" ht="12.6" x14ac:dyDescent="0.25">
      <c r="A27938"/>
    </row>
    <row r="27939" spans="1:1" ht="12.6" x14ac:dyDescent="0.25">
      <c r="A27939"/>
    </row>
    <row r="27940" spans="1:1" ht="12.6" x14ac:dyDescent="0.25">
      <c r="A27940"/>
    </row>
    <row r="27941" spans="1:1" ht="12.6" x14ac:dyDescent="0.25">
      <c r="A27941"/>
    </row>
    <row r="27942" spans="1:1" ht="12.6" x14ac:dyDescent="0.25">
      <c r="A27942"/>
    </row>
    <row r="27943" spans="1:1" ht="12.6" x14ac:dyDescent="0.25">
      <c r="A27943"/>
    </row>
    <row r="27944" spans="1:1" ht="12.6" x14ac:dyDescent="0.25">
      <c r="A27944"/>
    </row>
    <row r="27945" spans="1:1" ht="12.6" x14ac:dyDescent="0.25">
      <c r="A27945"/>
    </row>
    <row r="27946" spans="1:1" ht="12.6" x14ac:dyDescent="0.25">
      <c r="A27946"/>
    </row>
    <row r="27947" spans="1:1" ht="12.6" x14ac:dyDescent="0.25">
      <c r="A27947"/>
    </row>
    <row r="27948" spans="1:1" ht="12.6" x14ac:dyDescent="0.25">
      <c r="A27948"/>
    </row>
    <row r="27949" spans="1:1" ht="12.6" x14ac:dyDescent="0.25">
      <c r="A27949"/>
    </row>
    <row r="27950" spans="1:1" ht="12.6" x14ac:dyDescent="0.25">
      <c r="A27950"/>
    </row>
    <row r="27951" spans="1:1" ht="12.6" x14ac:dyDescent="0.25">
      <c r="A27951"/>
    </row>
    <row r="27952" spans="1:1" ht="12.6" x14ac:dyDescent="0.25">
      <c r="A27952"/>
    </row>
    <row r="27953" spans="1:1" ht="12.6" x14ac:dyDescent="0.25">
      <c r="A27953"/>
    </row>
    <row r="27954" spans="1:1" ht="12.6" x14ac:dyDescent="0.25">
      <c r="A27954"/>
    </row>
    <row r="27955" spans="1:1" ht="12.6" x14ac:dyDescent="0.25">
      <c r="A27955"/>
    </row>
    <row r="27956" spans="1:1" ht="12.6" x14ac:dyDescent="0.25">
      <c r="A27956"/>
    </row>
    <row r="27957" spans="1:1" ht="12.6" x14ac:dyDescent="0.25">
      <c r="A27957"/>
    </row>
    <row r="27958" spans="1:1" ht="12.6" x14ac:dyDescent="0.25">
      <c r="A27958"/>
    </row>
    <row r="27959" spans="1:1" ht="12.6" x14ac:dyDescent="0.25">
      <c r="A27959"/>
    </row>
    <row r="27960" spans="1:1" ht="12.6" x14ac:dyDescent="0.25">
      <c r="A27960"/>
    </row>
    <row r="27961" spans="1:1" ht="12.6" x14ac:dyDescent="0.25">
      <c r="A27961"/>
    </row>
    <row r="27962" spans="1:1" ht="12.6" x14ac:dyDescent="0.25">
      <c r="A27962"/>
    </row>
    <row r="27963" spans="1:1" ht="12.6" x14ac:dyDescent="0.25">
      <c r="A27963"/>
    </row>
    <row r="27964" spans="1:1" ht="12.6" x14ac:dyDescent="0.25">
      <c r="A27964"/>
    </row>
    <row r="27965" spans="1:1" ht="12.6" x14ac:dyDescent="0.25">
      <c r="A27965"/>
    </row>
    <row r="27966" spans="1:1" ht="12.6" x14ac:dyDescent="0.25">
      <c r="A27966"/>
    </row>
    <row r="27967" spans="1:1" ht="12.6" x14ac:dyDescent="0.25">
      <c r="A27967"/>
    </row>
    <row r="27968" spans="1:1" ht="12.6" x14ac:dyDescent="0.25">
      <c r="A27968"/>
    </row>
    <row r="27969" spans="1:1" ht="12.6" x14ac:dyDescent="0.25">
      <c r="A27969"/>
    </row>
    <row r="27970" spans="1:1" ht="12.6" x14ac:dyDescent="0.25">
      <c r="A27970"/>
    </row>
    <row r="27971" spans="1:1" ht="12.6" x14ac:dyDescent="0.25">
      <c r="A27971"/>
    </row>
    <row r="27972" spans="1:1" ht="12.6" x14ac:dyDescent="0.25">
      <c r="A27972"/>
    </row>
    <row r="27973" spans="1:1" ht="12.6" x14ac:dyDescent="0.25">
      <c r="A27973"/>
    </row>
    <row r="27974" spans="1:1" ht="12.6" x14ac:dyDescent="0.25">
      <c r="A27974"/>
    </row>
    <row r="27975" spans="1:1" ht="12.6" x14ac:dyDescent="0.25">
      <c r="A27975"/>
    </row>
    <row r="27976" spans="1:1" ht="12.6" x14ac:dyDescent="0.25">
      <c r="A27976"/>
    </row>
    <row r="27977" spans="1:1" ht="12.6" x14ac:dyDescent="0.25">
      <c r="A27977"/>
    </row>
    <row r="27978" spans="1:1" ht="12.6" x14ac:dyDescent="0.25">
      <c r="A27978"/>
    </row>
    <row r="27979" spans="1:1" ht="12.6" x14ac:dyDescent="0.25">
      <c r="A27979"/>
    </row>
    <row r="27980" spans="1:1" ht="12.6" x14ac:dyDescent="0.25">
      <c r="A27980"/>
    </row>
    <row r="27981" spans="1:1" ht="12.6" x14ac:dyDescent="0.25">
      <c r="A27981"/>
    </row>
    <row r="27982" spans="1:1" ht="12.6" x14ac:dyDescent="0.25">
      <c r="A27982"/>
    </row>
    <row r="27983" spans="1:1" ht="12.6" x14ac:dyDescent="0.25">
      <c r="A27983"/>
    </row>
    <row r="27984" spans="1:1" ht="12.6" x14ac:dyDescent="0.25">
      <c r="A27984"/>
    </row>
    <row r="27985" spans="1:1" ht="12.6" x14ac:dyDescent="0.25">
      <c r="A27985"/>
    </row>
    <row r="27986" spans="1:1" ht="12.6" x14ac:dyDescent="0.25">
      <c r="A27986"/>
    </row>
    <row r="27987" spans="1:1" ht="12.6" x14ac:dyDescent="0.25">
      <c r="A27987"/>
    </row>
    <row r="27988" spans="1:1" ht="12.6" x14ac:dyDescent="0.25">
      <c r="A27988"/>
    </row>
    <row r="27989" spans="1:1" ht="12.6" x14ac:dyDescent="0.25">
      <c r="A27989"/>
    </row>
    <row r="27990" spans="1:1" ht="12.6" x14ac:dyDescent="0.25">
      <c r="A27990"/>
    </row>
    <row r="27991" spans="1:1" ht="12.6" x14ac:dyDescent="0.25">
      <c r="A27991"/>
    </row>
    <row r="27992" spans="1:1" ht="12.6" x14ac:dyDescent="0.25">
      <c r="A27992"/>
    </row>
    <row r="27993" spans="1:1" ht="12.6" x14ac:dyDescent="0.25">
      <c r="A27993"/>
    </row>
    <row r="27994" spans="1:1" ht="12.6" x14ac:dyDescent="0.25">
      <c r="A27994"/>
    </row>
    <row r="27995" spans="1:1" ht="12.6" x14ac:dyDescent="0.25">
      <c r="A27995"/>
    </row>
    <row r="27996" spans="1:1" ht="12.6" x14ac:dyDescent="0.25">
      <c r="A27996"/>
    </row>
    <row r="27997" spans="1:1" ht="12.6" x14ac:dyDescent="0.25">
      <c r="A27997"/>
    </row>
    <row r="27998" spans="1:1" ht="12.6" x14ac:dyDescent="0.25">
      <c r="A27998"/>
    </row>
    <row r="27999" spans="1:1" ht="12.6" x14ac:dyDescent="0.25">
      <c r="A27999"/>
    </row>
    <row r="28000" spans="1:1" ht="12.6" x14ac:dyDescent="0.25">
      <c r="A28000"/>
    </row>
    <row r="28001" spans="1:1" ht="12.6" x14ac:dyDescent="0.25">
      <c r="A28001"/>
    </row>
    <row r="28002" spans="1:1" ht="12.6" x14ac:dyDescent="0.25">
      <c r="A28002"/>
    </row>
    <row r="28003" spans="1:1" ht="12.6" x14ac:dyDescent="0.25">
      <c r="A28003"/>
    </row>
    <row r="28004" spans="1:1" ht="12.6" x14ac:dyDescent="0.25">
      <c r="A28004"/>
    </row>
    <row r="28005" spans="1:1" ht="12.6" x14ac:dyDescent="0.25">
      <c r="A28005"/>
    </row>
    <row r="28006" spans="1:1" ht="12.6" x14ac:dyDescent="0.25">
      <c r="A28006"/>
    </row>
    <row r="28007" spans="1:1" ht="12.6" x14ac:dyDescent="0.25">
      <c r="A28007"/>
    </row>
    <row r="28008" spans="1:1" ht="12.6" x14ac:dyDescent="0.25">
      <c r="A28008"/>
    </row>
    <row r="28009" spans="1:1" ht="12.6" x14ac:dyDescent="0.25">
      <c r="A28009"/>
    </row>
    <row r="28010" spans="1:1" ht="12.6" x14ac:dyDescent="0.25">
      <c r="A28010"/>
    </row>
    <row r="28011" spans="1:1" ht="12.6" x14ac:dyDescent="0.25">
      <c r="A28011"/>
    </row>
    <row r="28012" spans="1:1" ht="12.6" x14ac:dyDescent="0.25">
      <c r="A28012"/>
    </row>
    <row r="28013" spans="1:1" ht="12.6" x14ac:dyDescent="0.25">
      <c r="A28013"/>
    </row>
    <row r="28014" spans="1:1" ht="12.6" x14ac:dyDescent="0.25">
      <c r="A28014"/>
    </row>
    <row r="28015" spans="1:1" ht="12.6" x14ac:dyDescent="0.25">
      <c r="A28015"/>
    </row>
    <row r="28016" spans="1:1" ht="12.6" x14ac:dyDescent="0.25">
      <c r="A28016"/>
    </row>
    <row r="28017" spans="1:1" ht="12.6" x14ac:dyDescent="0.25">
      <c r="A28017"/>
    </row>
    <row r="28018" spans="1:1" ht="12.6" x14ac:dyDescent="0.25">
      <c r="A28018"/>
    </row>
    <row r="28019" spans="1:1" ht="12.6" x14ac:dyDescent="0.25">
      <c r="A28019"/>
    </row>
    <row r="28020" spans="1:1" ht="12.6" x14ac:dyDescent="0.25">
      <c r="A28020"/>
    </row>
    <row r="28021" spans="1:1" ht="12.6" x14ac:dyDescent="0.25">
      <c r="A28021"/>
    </row>
    <row r="28022" spans="1:1" ht="12.6" x14ac:dyDescent="0.25">
      <c r="A28022"/>
    </row>
    <row r="28023" spans="1:1" ht="12.6" x14ac:dyDescent="0.25">
      <c r="A28023"/>
    </row>
    <row r="28024" spans="1:1" ht="12.6" x14ac:dyDescent="0.25">
      <c r="A28024"/>
    </row>
    <row r="28025" spans="1:1" ht="12.6" x14ac:dyDescent="0.25">
      <c r="A28025"/>
    </row>
    <row r="28026" spans="1:1" ht="12.6" x14ac:dyDescent="0.25">
      <c r="A28026"/>
    </row>
    <row r="28027" spans="1:1" ht="12.6" x14ac:dyDescent="0.25">
      <c r="A28027"/>
    </row>
    <row r="28028" spans="1:1" ht="12.6" x14ac:dyDescent="0.25">
      <c r="A28028"/>
    </row>
    <row r="28029" spans="1:1" ht="12.6" x14ac:dyDescent="0.25">
      <c r="A28029"/>
    </row>
    <row r="28030" spans="1:1" ht="12.6" x14ac:dyDescent="0.25">
      <c r="A28030"/>
    </row>
    <row r="28031" spans="1:1" ht="12.6" x14ac:dyDescent="0.25">
      <c r="A28031"/>
    </row>
    <row r="28032" spans="1:1" ht="12.6" x14ac:dyDescent="0.25">
      <c r="A28032"/>
    </row>
    <row r="28033" spans="1:1" ht="12.6" x14ac:dyDescent="0.25">
      <c r="A28033"/>
    </row>
    <row r="28034" spans="1:1" ht="12.6" x14ac:dyDescent="0.25">
      <c r="A28034"/>
    </row>
    <row r="28035" spans="1:1" ht="12.6" x14ac:dyDescent="0.25">
      <c r="A28035"/>
    </row>
    <row r="28036" spans="1:1" ht="12.6" x14ac:dyDescent="0.25">
      <c r="A28036"/>
    </row>
    <row r="28037" spans="1:1" ht="12.6" x14ac:dyDescent="0.25">
      <c r="A28037"/>
    </row>
    <row r="28038" spans="1:1" ht="12.6" x14ac:dyDescent="0.25">
      <c r="A28038"/>
    </row>
    <row r="28039" spans="1:1" ht="12.6" x14ac:dyDescent="0.25">
      <c r="A28039"/>
    </row>
    <row r="28040" spans="1:1" ht="12.6" x14ac:dyDescent="0.25">
      <c r="A28040"/>
    </row>
    <row r="28041" spans="1:1" ht="12.6" x14ac:dyDescent="0.25">
      <c r="A28041"/>
    </row>
    <row r="28042" spans="1:1" ht="12.6" x14ac:dyDescent="0.25">
      <c r="A28042"/>
    </row>
    <row r="28043" spans="1:1" ht="12.6" x14ac:dyDescent="0.25">
      <c r="A28043"/>
    </row>
    <row r="28044" spans="1:1" ht="12.6" x14ac:dyDescent="0.25">
      <c r="A28044"/>
    </row>
    <row r="28045" spans="1:1" ht="12.6" x14ac:dyDescent="0.25">
      <c r="A28045"/>
    </row>
    <row r="28046" spans="1:1" ht="12.6" x14ac:dyDescent="0.25">
      <c r="A28046"/>
    </row>
    <row r="28047" spans="1:1" ht="12.6" x14ac:dyDescent="0.25">
      <c r="A28047"/>
    </row>
    <row r="28048" spans="1:1" ht="12.6" x14ac:dyDescent="0.25">
      <c r="A28048"/>
    </row>
    <row r="28049" spans="1:1" ht="12.6" x14ac:dyDescent="0.25">
      <c r="A28049"/>
    </row>
    <row r="28050" spans="1:1" ht="12.6" x14ac:dyDescent="0.25">
      <c r="A28050"/>
    </row>
    <row r="28051" spans="1:1" ht="12.6" x14ac:dyDescent="0.25">
      <c r="A28051"/>
    </row>
    <row r="28052" spans="1:1" ht="12.6" x14ac:dyDescent="0.25">
      <c r="A28052"/>
    </row>
    <row r="28053" spans="1:1" ht="12.6" x14ac:dyDescent="0.25">
      <c r="A28053"/>
    </row>
    <row r="28054" spans="1:1" ht="12.6" x14ac:dyDescent="0.25">
      <c r="A28054"/>
    </row>
    <row r="28055" spans="1:1" ht="12.6" x14ac:dyDescent="0.25">
      <c r="A28055"/>
    </row>
    <row r="28056" spans="1:1" ht="12.6" x14ac:dyDescent="0.25">
      <c r="A28056"/>
    </row>
    <row r="28057" spans="1:1" ht="12.6" x14ac:dyDescent="0.25">
      <c r="A28057"/>
    </row>
    <row r="28058" spans="1:1" ht="12.6" x14ac:dyDescent="0.25">
      <c r="A28058"/>
    </row>
    <row r="28059" spans="1:1" ht="12.6" x14ac:dyDescent="0.25">
      <c r="A28059"/>
    </row>
    <row r="28060" spans="1:1" ht="12.6" x14ac:dyDescent="0.25">
      <c r="A28060"/>
    </row>
    <row r="28061" spans="1:1" ht="12.6" x14ac:dyDescent="0.25">
      <c r="A28061"/>
    </row>
    <row r="28062" spans="1:1" ht="12.6" x14ac:dyDescent="0.25">
      <c r="A28062"/>
    </row>
    <row r="28063" spans="1:1" ht="12.6" x14ac:dyDescent="0.25">
      <c r="A28063"/>
    </row>
    <row r="28064" spans="1:1" ht="12.6" x14ac:dyDescent="0.25">
      <c r="A28064"/>
    </row>
    <row r="28065" spans="1:1" ht="12.6" x14ac:dyDescent="0.25">
      <c r="A28065"/>
    </row>
    <row r="28066" spans="1:1" ht="12.6" x14ac:dyDescent="0.25">
      <c r="A28066"/>
    </row>
    <row r="28067" spans="1:1" ht="12.6" x14ac:dyDescent="0.25">
      <c r="A28067"/>
    </row>
    <row r="28068" spans="1:1" ht="12.6" x14ac:dyDescent="0.25">
      <c r="A28068"/>
    </row>
    <row r="28069" spans="1:1" ht="12.6" x14ac:dyDescent="0.25">
      <c r="A28069"/>
    </row>
    <row r="28070" spans="1:1" ht="12.6" x14ac:dyDescent="0.25">
      <c r="A28070"/>
    </row>
    <row r="28071" spans="1:1" ht="12.6" x14ac:dyDescent="0.25">
      <c r="A28071"/>
    </row>
    <row r="28072" spans="1:1" ht="12.6" x14ac:dyDescent="0.25">
      <c r="A28072"/>
    </row>
    <row r="28073" spans="1:1" ht="12.6" x14ac:dyDescent="0.25">
      <c r="A28073"/>
    </row>
    <row r="28074" spans="1:1" ht="12.6" x14ac:dyDescent="0.25">
      <c r="A28074"/>
    </row>
    <row r="28075" spans="1:1" ht="12.6" x14ac:dyDescent="0.25">
      <c r="A28075"/>
    </row>
    <row r="28076" spans="1:1" ht="12.6" x14ac:dyDescent="0.25">
      <c r="A28076"/>
    </row>
    <row r="28077" spans="1:1" ht="12.6" x14ac:dyDescent="0.25">
      <c r="A28077"/>
    </row>
    <row r="28078" spans="1:1" ht="12.6" x14ac:dyDescent="0.25">
      <c r="A28078"/>
    </row>
    <row r="28079" spans="1:1" ht="12.6" x14ac:dyDescent="0.25">
      <c r="A28079"/>
    </row>
    <row r="28080" spans="1:1" ht="12.6" x14ac:dyDescent="0.25">
      <c r="A28080"/>
    </row>
    <row r="28081" spans="1:1" ht="12.6" x14ac:dyDescent="0.25">
      <c r="A28081"/>
    </row>
    <row r="28082" spans="1:1" ht="12.6" x14ac:dyDescent="0.25">
      <c r="A28082"/>
    </row>
    <row r="28083" spans="1:1" ht="12.6" x14ac:dyDescent="0.25">
      <c r="A28083"/>
    </row>
    <row r="28084" spans="1:1" ht="12.6" x14ac:dyDescent="0.25">
      <c r="A28084"/>
    </row>
    <row r="28085" spans="1:1" ht="12.6" x14ac:dyDescent="0.25">
      <c r="A28085"/>
    </row>
    <row r="28086" spans="1:1" ht="12.6" x14ac:dyDescent="0.25">
      <c r="A28086"/>
    </row>
    <row r="28087" spans="1:1" ht="12.6" x14ac:dyDescent="0.25">
      <c r="A28087"/>
    </row>
    <row r="28088" spans="1:1" ht="12.6" x14ac:dyDescent="0.25">
      <c r="A28088"/>
    </row>
    <row r="28089" spans="1:1" ht="12.6" x14ac:dyDescent="0.25">
      <c r="A28089"/>
    </row>
    <row r="28090" spans="1:1" ht="12.6" x14ac:dyDescent="0.25">
      <c r="A28090"/>
    </row>
    <row r="28091" spans="1:1" ht="12.6" x14ac:dyDescent="0.25">
      <c r="A28091"/>
    </row>
    <row r="28092" spans="1:1" ht="12.6" x14ac:dyDescent="0.25">
      <c r="A28092"/>
    </row>
    <row r="28093" spans="1:1" ht="12.6" x14ac:dyDescent="0.25">
      <c r="A28093"/>
    </row>
    <row r="28094" spans="1:1" ht="12.6" x14ac:dyDescent="0.25">
      <c r="A28094"/>
    </row>
    <row r="28095" spans="1:1" ht="12.6" x14ac:dyDescent="0.25">
      <c r="A28095"/>
    </row>
    <row r="28096" spans="1:1" ht="12.6" x14ac:dyDescent="0.25">
      <c r="A28096"/>
    </row>
    <row r="28097" spans="1:1" ht="12.6" x14ac:dyDescent="0.25">
      <c r="A28097"/>
    </row>
    <row r="28098" spans="1:1" ht="12.6" x14ac:dyDescent="0.25">
      <c r="A28098"/>
    </row>
    <row r="28099" spans="1:1" ht="12.6" x14ac:dyDescent="0.25">
      <c r="A28099"/>
    </row>
    <row r="28100" spans="1:1" ht="12.6" x14ac:dyDescent="0.25">
      <c r="A28100"/>
    </row>
    <row r="28101" spans="1:1" ht="12.6" x14ac:dyDescent="0.25">
      <c r="A28101"/>
    </row>
    <row r="28102" spans="1:1" ht="12.6" x14ac:dyDescent="0.25">
      <c r="A28102"/>
    </row>
    <row r="28103" spans="1:1" ht="12.6" x14ac:dyDescent="0.25">
      <c r="A28103"/>
    </row>
    <row r="28104" spans="1:1" ht="12.6" x14ac:dyDescent="0.25">
      <c r="A28104"/>
    </row>
    <row r="28105" spans="1:1" ht="12.6" x14ac:dyDescent="0.25">
      <c r="A28105"/>
    </row>
    <row r="28106" spans="1:1" ht="12.6" x14ac:dyDescent="0.25">
      <c r="A28106"/>
    </row>
    <row r="28107" spans="1:1" ht="12.6" x14ac:dyDescent="0.25">
      <c r="A28107"/>
    </row>
    <row r="28108" spans="1:1" ht="12.6" x14ac:dyDescent="0.25">
      <c r="A28108"/>
    </row>
    <row r="28109" spans="1:1" ht="12.6" x14ac:dyDescent="0.25">
      <c r="A28109"/>
    </row>
    <row r="28110" spans="1:1" ht="12.6" x14ac:dyDescent="0.25">
      <c r="A28110"/>
    </row>
    <row r="28111" spans="1:1" ht="12.6" x14ac:dyDescent="0.25">
      <c r="A28111"/>
    </row>
    <row r="28112" spans="1:1" ht="12.6" x14ac:dyDescent="0.25">
      <c r="A28112"/>
    </row>
    <row r="28113" spans="1:1" ht="12.6" x14ac:dyDescent="0.25">
      <c r="A28113"/>
    </row>
    <row r="28114" spans="1:1" ht="12.6" x14ac:dyDescent="0.25">
      <c r="A28114"/>
    </row>
    <row r="28115" spans="1:1" ht="12.6" x14ac:dyDescent="0.25">
      <c r="A28115"/>
    </row>
    <row r="28116" spans="1:1" ht="12.6" x14ac:dyDescent="0.25">
      <c r="A28116"/>
    </row>
    <row r="28117" spans="1:1" ht="12.6" x14ac:dyDescent="0.25">
      <c r="A28117"/>
    </row>
    <row r="28118" spans="1:1" ht="12.6" x14ac:dyDescent="0.25">
      <c r="A28118"/>
    </row>
    <row r="28119" spans="1:1" ht="12.6" x14ac:dyDescent="0.25">
      <c r="A28119"/>
    </row>
    <row r="28120" spans="1:1" ht="12.6" x14ac:dyDescent="0.25">
      <c r="A28120"/>
    </row>
    <row r="28121" spans="1:1" ht="12.6" x14ac:dyDescent="0.25">
      <c r="A28121"/>
    </row>
    <row r="28122" spans="1:1" ht="12.6" x14ac:dyDescent="0.25">
      <c r="A28122"/>
    </row>
    <row r="28123" spans="1:1" ht="12.6" x14ac:dyDescent="0.25">
      <c r="A28123"/>
    </row>
    <row r="28124" spans="1:1" ht="12.6" x14ac:dyDescent="0.25">
      <c r="A28124"/>
    </row>
    <row r="28125" spans="1:1" ht="12.6" x14ac:dyDescent="0.25">
      <c r="A28125"/>
    </row>
    <row r="28126" spans="1:1" ht="12.6" x14ac:dyDescent="0.25">
      <c r="A28126"/>
    </row>
    <row r="28127" spans="1:1" ht="12.6" x14ac:dyDescent="0.25">
      <c r="A28127"/>
    </row>
    <row r="28128" spans="1:1" ht="12.6" x14ac:dyDescent="0.25">
      <c r="A28128"/>
    </row>
    <row r="28129" spans="1:1" ht="12.6" x14ac:dyDescent="0.25">
      <c r="A28129"/>
    </row>
    <row r="28130" spans="1:1" ht="12.6" x14ac:dyDescent="0.25">
      <c r="A28130"/>
    </row>
    <row r="28131" spans="1:1" ht="12.6" x14ac:dyDescent="0.25">
      <c r="A28131"/>
    </row>
    <row r="28132" spans="1:1" ht="12.6" x14ac:dyDescent="0.25">
      <c r="A28132"/>
    </row>
    <row r="28133" spans="1:1" ht="12.6" x14ac:dyDescent="0.25">
      <c r="A28133"/>
    </row>
    <row r="28134" spans="1:1" ht="12.6" x14ac:dyDescent="0.25">
      <c r="A28134"/>
    </row>
    <row r="28135" spans="1:1" ht="12.6" x14ac:dyDescent="0.25">
      <c r="A28135"/>
    </row>
    <row r="28136" spans="1:1" ht="12.6" x14ac:dyDescent="0.25">
      <c r="A28136"/>
    </row>
    <row r="28137" spans="1:1" ht="12.6" x14ac:dyDescent="0.25">
      <c r="A28137"/>
    </row>
    <row r="28138" spans="1:1" ht="12.6" x14ac:dyDescent="0.25">
      <c r="A28138"/>
    </row>
    <row r="28139" spans="1:1" ht="12.6" x14ac:dyDescent="0.25">
      <c r="A28139"/>
    </row>
    <row r="28140" spans="1:1" ht="12.6" x14ac:dyDescent="0.25">
      <c r="A28140"/>
    </row>
    <row r="28141" spans="1:1" ht="12.6" x14ac:dyDescent="0.25">
      <c r="A28141"/>
    </row>
    <row r="28142" spans="1:1" ht="12.6" x14ac:dyDescent="0.25">
      <c r="A28142"/>
    </row>
    <row r="28143" spans="1:1" ht="12.6" x14ac:dyDescent="0.25">
      <c r="A28143"/>
    </row>
    <row r="28144" spans="1:1" ht="12.6" x14ac:dyDescent="0.25">
      <c r="A28144"/>
    </row>
    <row r="28145" spans="1:1" ht="12.6" x14ac:dyDescent="0.25">
      <c r="A28145"/>
    </row>
    <row r="28146" spans="1:1" ht="12.6" x14ac:dyDescent="0.25">
      <c r="A28146"/>
    </row>
    <row r="28147" spans="1:1" ht="12.6" x14ac:dyDescent="0.25">
      <c r="A28147"/>
    </row>
    <row r="28148" spans="1:1" ht="12.6" x14ac:dyDescent="0.25">
      <c r="A28148"/>
    </row>
    <row r="28149" spans="1:1" ht="12.6" x14ac:dyDescent="0.25">
      <c r="A28149"/>
    </row>
    <row r="28150" spans="1:1" ht="12.6" x14ac:dyDescent="0.25">
      <c r="A28150"/>
    </row>
    <row r="28151" spans="1:1" ht="12.6" x14ac:dyDescent="0.25">
      <c r="A28151"/>
    </row>
    <row r="28152" spans="1:1" ht="12.6" x14ac:dyDescent="0.25">
      <c r="A28152"/>
    </row>
    <row r="28153" spans="1:1" ht="12.6" x14ac:dyDescent="0.25">
      <c r="A28153"/>
    </row>
    <row r="28154" spans="1:1" ht="12.6" x14ac:dyDescent="0.25">
      <c r="A28154"/>
    </row>
    <row r="28155" spans="1:1" ht="12.6" x14ac:dyDescent="0.25">
      <c r="A28155"/>
    </row>
    <row r="28156" spans="1:1" ht="12.6" x14ac:dyDescent="0.25">
      <c r="A28156"/>
    </row>
    <row r="28157" spans="1:1" ht="12.6" x14ac:dyDescent="0.25">
      <c r="A28157"/>
    </row>
    <row r="28158" spans="1:1" ht="12.6" x14ac:dyDescent="0.25">
      <c r="A28158"/>
    </row>
    <row r="28159" spans="1:1" ht="12.6" x14ac:dyDescent="0.25">
      <c r="A28159"/>
    </row>
    <row r="28160" spans="1:1" ht="12.6" x14ac:dyDescent="0.25">
      <c r="A28160"/>
    </row>
    <row r="28161" spans="1:1" ht="12.6" x14ac:dyDescent="0.25">
      <c r="A28161"/>
    </row>
    <row r="28162" spans="1:1" ht="12.6" x14ac:dyDescent="0.25">
      <c r="A28162"/>
    </row>
    <row r="28163" spans="1:1" ht="12.6" x14ac:dyDescent="0.25">
      <c r="A28163"/>
    </row>
    <row r="28164" spans="1:1" ht="12.6" x14ac:dyDescent="0.25">
      <c r="A28164"/>
    </row>
    <row r="28165" spans="1:1" ht="12.6" x14ac:dyDescent="0.25">
      <c r="A28165"/>
    </row>
    <row r="28166" spans="1:1" ht="12.6" x14ac:dyDescent="0.25">
      <c r="A28166"/>
    </row>
    <row r="28167" spans="1:1" ht="12.6" x14ac:dyDescent="0.25">
      <c r="A28167"/>
    </row>
    <row r="28168" spans="1:1" ht="12.6" x14ac:dyDescent="0.25">
      <c r="A28168"/>
    </row>
    <row r="28169" spans="1:1" ht="12.6" x14ac:dyDescent="0.25">
      <c r="A28169"/>
    </row>
    <row r="28170" spans="1:1" ht="12.6" x14ac:dyDescent="0.25">
      <c r="A28170"/>
    </row>
    <row r="28171" spans="1:1" ht="12.6" x14ac:dyDescent="0.25">
      <c r="A28171"/>
    </row>
    <row r="28172" spans="1:1" ht="12.6" x14ac:dyDescent="0.25">
      <c r="A28172"/>
    </row>
    <row r="28173" spans="1:1" ht="12.6" x14ac:dyDescent="0.25">
      <c r="A28173"/>
    </row>
    <row r="28174" spans="1:1" ht="12.6" x14ac:dyDescent="0.25">
      <c r="A28174"/>
    </row>
    <row r="28175" spans="1:1" ht="12.6" x14ac:dyDescent="0.25">
      <c r="A28175"/>
    </row>
    <row r="28176" spans="1:1" ht="12.6" x14ac:dyDescent="0.25">
      <c r="A28176"/>
    </row>
    <row r="28177" spans="1:1" ht="12.6" x14ac:dyDescent="0.25">
      <c r="A28177"/>
    </row>
    <row r="28178" spans="1:1" ht="12.6" x14ac:dyDescent="0.25">
      <c r="A28178"/>
    </row>
    <row r="28179" spans="1:1" ht="12.6" x14ac:dyDescent="0.25">
      <c r="A28179"/>
    </row>
    <row r="28180" spans="1:1" ht="12.6" x14ac:dyDescent="0.25">
      <c r="A28180"/>
    </row>
    <row r="28181" spans="1:1" ht="12.6" x14ac:dyDescent="0.25">
      <c r="A28181"/>
    </row>
    <row r="28182" spans="1:1" ht="12.6" x14ac:dyDescent="0.25">
      <c r="A28182"/>
    </row>
    <row r="28183" spans="1:1" ht="12.6" x14ac:dyDescent="0.25">
      <c r="A28183"/>
    </row>
    <row r="28184" spans="1:1" ht="12.6" x14ac:dyDescent="0.25">
      <c r="A28184"/>
    </row>
    <row r="28185" spans="1:1" ht="12.6" x14ac:dyDescent="0.25">
      <c r="A28185"/>
    </row>
    <row r="28186" spans="1:1" ht="12.6" x14ac:dyDescent="0.25">
      <c r="A28186"/>
    </row>
    <row r="28187" spans="1:1" ht="12.6" x14ac:dyDescent="0.25">
      <c r="A28187"/>
    </row>
    <row r="28188" spans="1:1" ht="12.6" x14ac:dyDescent="0.25">
      <c r="A28188"/>
    </row>
    <row r="28189" spans="1:1" ht="12.6" x14ac:dyDescent="0.25">
      <c r="A28189"/>
    </row>
    <row r="28190" spans="1:1" ht="12.6" x14ac:dyDescent="0.25">
      <c r="A28190"/>
    </row>
    <row r="28191" spans="1:1" ht="12.6" x14ac:dyDescent="0.25">
      <c r="A28191"/>
    </row>
    <row r="28192" spans="1:1" ht="12.6" x14ac:dyDescent="0.25">
      <c r="A28192"/>
    </row>
    <row r="28193" spans="1:1" ht="12.6" x14ac:dyDescent="0.25">
      <c r="A28193"/>
    </row>
    <row r="28194" spans="1:1" ht="12.6" x14ac:dyDescent="0.25">
      <c r="A28194"/>
    </row>
    <row r="28195" spans="1:1" ht="12.6" x14ac:dyDescent="0.25">
      <c r="A28195"/>
    </row>
    <row r="28196" spans="1:1" ht="12.6" x14ac:dyDescent="0.25">
      <c r="A28196"/>
    </row>
    <row r="28197" spans="1:1" ht="12.6" x14ac:dyDescent="0.25">
      <c r="A28197"/>
    </row>
    <row r="28198" spans="1:1" ht="12.6" x14ac:dyDescent="0.25">
      <c r="A28198"/>
    </row>
    <row r="28199" spans="1:1" ht="12.6" x14ac:dyDescent="0.25">
      <c r="A28199"/>
    </row>
    <row r="28200" spans="1:1" ht="12.6" x14ac:dyDescent="0.25">
      <c r="A28200"/>
    </row>
    <row r="28201" spans="1:1" ht="12.6" x14ac:dyDescent="0.25">
      <c r="A28201"/>
    </row>
    <row r="28202" spans="1:1" ht="12.6" x14ac:dyDescent="0.25">
      <c r="A28202"/>
    </row>
    <row r="28203" spans="1:1" ht="12.6" x14ac:dyDescent="0.25">
      <c r="A28203"/>
    </row>
    <row r="28204" spans="1:1" ht="12.6" x14ac:dyDescent="0.25">
      <c r="A28204"/>
    </row>
    <row r="28205" spans="1:1" ht="12.6" x14ac:dyDescent="0.25">
      <c r="A28205"/>
    </row>
    <row r="28206" spans="1:1" ht="12.6" x14ac:dyDescent="0.25">
      <c r="A28206"/>
    </row>
    <row r="28207" spans="1:1" ht="12.6" x14ac:dyDescent="0.25">
      <c r="A28207"/>
    </row>
    <row r="28208" spans="1:1" ht="12.6" x14ac:dyDescent="0.25">
      <c r="A28208"/>
    </row>
    <row r="28209" spans="1:1" ht="12.6" x14ac:dyDescent="0.25">
      <c r="A28209"/>
    </row>
    <row r="28210" spans="1:1" ht="12.6" x14ac:dyDescent="0.25">
      <c r="A28210"/>
    </row>
    <row r="28211" spans="1:1" ht="12.6" x14ac:dyDescent="0.25">
      <c r="A28211"/>
    </row>
    <row r="28212" spans="1:1" ht="12.6" x14ac:dyDescent="0.25">
      <c r="A28212"/>
    </row>
    <row r="28213" spans="1:1" ht="12.6" x14ac:dyDescent="0.25">
      <c r="A28213"/>
    </row>
    <row r="28214" spans="1:1" ht="12.6" x14ac:dyDescent="0.25">
      <c r="A28214"/>
    </row>
    <row r="28215" spans="1:1" ht="12.6" x14ac:dyDescent="0.25">
      <c r="A28215"/>
    </row>
    <row r="28216" spans="1:1" ht="12.6" x14ac:dyDescent="0.25">
      <c r="A28216"/>
    </row>
    <row r="28217" spans="1:1" ht="12.6" x14ac:dyDescent="0.25">
      <c r="A28217"/>
    </row>
    <row r="28218" spans="1:1" ht="12.6" x14ac:dyDescent="0.25">
      <c r="A28218"/>
    </row>
    <row r="28219" spans="1:1" ht="12.6" x14ac:dyDescent="0.25">
      <c r="A28219"/>
    </row>
    <row r="28220" spans="1:1" ht="12.6" x14ac:dyDescent="0.25">
      <c r="A28220"/>
    </row>
    <row r="28221" spans="1:1" ht="12.6" x14ac:dyDescent="0.25">
      <c r="A28221"/>
    </row>
    <row r="28222" spans="1:1" ht="12.6" x14ac:dyDescent="0.25">
      <c r="A28222"/>
    </row>
    <row r="28223" spans="1:1" ht="12.6" x14ac:dyDescent="0.25">
      <c r="A28223"/>
    </row>
    <row r="28224" spans="1:1" ht="12.6" x14ac:dyDescent="0.25">
      <c r="A28224"/>
    </row>
    <row r="28225" spans="1:1" ht="12.6" x14ac:dyDescent="0.25">
      <c r="A28225"/>
    </row>
    <row r="28226" spans="1:1" ht="12.6" x14ac:dyDescent="0.25">
      <c r="A28226"/>
    </row>
    <row r="28227" spans="1:1" ht="12.6" x14ac:dyDescent="0.25">
      <c r="A28227"/>
    </row>
    <row r="28228" spans="1:1" ht="12.6" x14ac:dyDescent="0.25">
      <c r="A28228"/>
    </row>
    <row r="28229" spans="1:1" ht="12.6" x14ac:dyDescent="0.25">
      <c r="A28229"/>
    </row>
    <row r="28230" spans="1:1" ht="12.6" x14ac:dyDescent="0.25">
      <c r="A28230"/>
    </row>
    <row r="28231" spans="1:1" ht="12.6" x14ac:dyDescent="0.25">
      <c r="A28231"/>
    </row>
    <row r="28232" spans="1:1" ht="12.6" x14ac:dyDescent="0.25">
      <c r="A28232"/>
    </row>
    <row r="28233" spans="1:1" ht="12.6" x14ac:dyDescent="0.25">
      <c r="A28233"/>
    </row>
    <row r="28234" spans="1:1" ht="12.6" x14ac:dyDescent="0.25">
      <c r="A28234"/>
    </row>
    <row r="28235" spans="1:1" ht="12.6" x14ac:dyDescent="0.25">
      <c r="A28235"/>
    </row>
    <row r="28236" spans="1:1" ht="12.6" x14ac:dyDescent="0.25">
      <c r="A28236"/>
    </row>
    <row r="28237" spans="1:1" ht="12.6" x14ac:dyDescent="0.25">
      <c r="A28237"/>
    </row>
    <row r="28238" spans="1:1" ht="12.6" x14ac:dyDescent="0.25">
      <c r="A28238"/>
    </row>
    <row r="28239" spans="1:1" ht="12.6" x14ac:dyDescent="0.25">
      <c r="A28239"/>
    </row>
    <row r="28240" spans="1:1" ht="12.6" x14ac:dyDescent="0.25">
      <c r="A28240"/>
    </row>
    <row r="28241" spans="1:1" ht="12.6" x14ac:dyDescent="0.25">
      <c r="A28241"/>
    </row>
    <row r="28242" spans="1:1" ht="12.6" x14ac:dyDescent="0.25">
      <c r="A28242"/>
    </row>
    <row r="28243" spans="1:1" ht="12.6" x14ac:dyDescent="0.25">
      <c r="A28243"/>
    </row>
    <row r="28244" spans="1:1" ht="12.6" x14ac:dyDescent="0.25">
      <c r="A28244"/>
    </row>
    <row r="28245" spans="1:1" ht="12.6" x14ac:dyDescent="0.25">
      <c r="A28245"/>
    </row>
    <row r="28246" spans="1:1" ht="12.6" x14ac:dyDescent="0.25">
      <c r="A28246"/>
    </row>
    <row r="28247" spans="1:1" ht="12.6" x14ac:dyDescent="0.25">
      <c r="A28247"/>
    </row>
    <row r="28248" spans="1:1" ht="12.6" x14ac:dyDescent="0.25">
      <c r="A28248"/>
    </row>
    <row r="28249" spans="1:1" ht="12.6" x14ac:dyDescent="0.25">
      <c r="A28249"/>
    </row>
    <row r="28250" spans="1:1" ht="12.6" x14ac:dyDescent="0.25">
      <c r="A28250"/>
    </row>
    <row r="28251" spans="1:1" ht="12.6" x14ac:dyDescent="0.25">
      <c r="A28251"/>
    </row>
    <row r="28252" spans="1:1" ht="12.6" x14ac:dyDescent="0.25">
      <c r="A28252"/>
    </row>
    <row r="28253" spans="1:1" ht="12.6" x14ac:dyDescent="0.25">
      <c r="A28253"/>
    </row>
    <row r="28254" spans="1:1" ht="12.6" x14ac:dyDescent="0.25">
      <c r="A28254"/>
    </row>
    <row r="28255" spans="1:1" ht="12.6" x14ac:dyDescent="0.25">
      <c r="A28255"/>
    </row>
    <row r="28256" spans="1:1" ht="12.6" x14ac:dyDescent="0.25">
      <c r="A28256"/>
    </row>
    <row r="28257" spans="1:1" ht="12.6" x14ac:dyDescent="0.25">
      <c r="A28257"/>
    </row>
    <row r="28258" spans="1:1" ht="12.6" x14ac:dyDescent="0.25">
      <c r="A28258"/>
    </row>
    <row r="28259" spans="1:1" ht="12.6" x14ac:dyDescent="0.25">
      <c r="A28259"/>
    </row>
    <row r="28260" spans="1:1" ht="12.6" x14ac:dyDescent="0.25">
      <c r="A28260"/>
    </row>
    <row r="28261" spans="1:1" ht="12.6" x14ac:dyDescent="0.25">
      <c r="A28261"/>
    </row>
    <row r="28262" spans="1:1" ht="12.6" x14ac:dyDescent="0.25">
      <c r="A28262"/>
    </row>
    <row r="28263" spans="1:1" ht="12.6" x14ac:dyDescent="0.25">
      <c r="A28263"/>
    </row>
    <row r="28264" spans="1:1" ht="12.6" x14ac:dyDescent="0.25">
      <c r="A28264"/>
    </row>
    <row r="28265" spans="1:1" ht="12.6" x14ac:dyDescent="0.25">
      <c r="A28265"/>
    </row>
    <row r="28266" spans="1:1" ht="12.6" x14ac:dyDescent="0.25">
      <c r="A28266"/>
    </row>
    <row r="28267" spans="1:1" ht="12.6" x14ac:dyDescent="0.25">
      <c r="A28267"/>
    </row>
    <row r="28268" spans="1:1" ht="12.6" x14ac:dyDescent="0.25">
      <c r="A28268"/>
    </row>
    <row r="28269" spans="1:1" ht="12.6" x14ac:dyDescent="0.25">
      <c r="A28269"/>
    </row>
    <row r="28270" spans="1:1" ht="12.6" x14ac:dyDescent="0.25">
      <c r="A28270"/>
    </row>
    <row r="28271" spans="1:1" ht="12.6" x14ac:dyDescent="0.25">
      <c r="A28271"/>
    </row>
    <row r="28272" spans="1:1" ht="12.6" x14ac:dyDescent="0.25">
      <c r="A28272"/>
    </row>
    <row r="28273" spans="1:1" ht="12.6" x14ac:dyDescent="0.25">
      <c r="A28273"/>
    </row>
    <row r="28274" spans="1:1" ht="12.6" x14ac:dyDescent="0.25">
      <c r="A28274"/>
    </row>
    <row r="28275" spans="1:1" ht="12.6" x14ac:dyDescent="0.25">
      <c r="A28275"/>
    </row>
    <row r="28276" spans="1:1" ht="12.6" x14ac:dyDescent="0.25">
      <c r="A28276"/>
    </row>
    <row r="28277" spans="1:1" ht="12.6" x14ac:dyDescent="0.25">
      <c r="A28277"/>
    </row>
    <row r="28278" spans="1:1" ht="12.6" x14ac:dyDescent="0.25">
      <c r="A28278"/>
    </row>
    <row r="28279" spans="1:1" ht="12.6" x14ac:dyDescent="0.25">
      <c r="A28279"/>
    </row>
    <row r="28280" spans="1:1" ht="12.6" x14ac:dyDescent="0.25">
      <c r="A28280"/>
    </row>
    <row r="28281" spans="1:1" ht="12.6" x14ac:dyDescent="0.25">
      <c r="A28281"/>
    </row>
    <row r="28282" spans="1:1" ht="12.6" x14ac:dyDescent="0.25">
      <c r="A28282"/>
    </row>
    <row r="28283" spans="1:1" ht="12.6" x14ac:dyDescent="0.25">
      <c r="A28283"/>
    </row>
    <row r="28284" spans="1:1" ht="12.6" x14ac:dyDescent="0.25">
      <c r="A28284"/>
    </row>
    <row r="28285" spans="1:1" ht="12.6" x14ac:dyDescent="0.25">
      <c r="A28285"/>
    </row>
    <row r="28286" spans="1:1" ht="12.6" x14ac:dyDescent="0.25">
      <c r="A28286"/>
    </row>
    <row r="28287" spans="1:1" ht="12.6" x14ac:dyDescent="0.25">
      <c r="A28287"/>
    </row>
    <row r="28288" spans="1:1" ht="12.6" x14ac:dyDescent="0.25">
      <c r="A28288"/>
    </row>
    <row r="28289" spans="1:1" ht="12.6" x14ac:dyDescent="0.25">
      <c r="A28289"/>
    </row>
    <row r="28290" spans="1:1" ht="12.6" x14ac:dyDescent="0.25">
      <c r="A28290"/>
    </row>
    <row r="28291" spans="1:1" ht="12.6" x14ac:dyDescent="0.25">
      <c r="A28291"/>
    </row>
    <row r="28292" spans="1:1" ht="12.6" x14ac:dyDescent="0.25">
      <c r="A28292"/>
    </row>
    <row r="28293" spans="1:1" ht="12.6" x14ac:dyDescent="0.25">
      <c r="A28293"/>
    </row>
    <row r="28294" spans="1:1" ht="12.6" x14ac:dyDescent="0.25">
      <c r="A28294"/>
    </row>
    <row r="28295" spans="1:1" ht="12.6" x14ac:dyDescent="0.25">
      <c r="A28295"/>
    </row>
    <row r="28296" spans="1:1" ht="12.6" x14ac:dyDescent="0.25">
      <c r="A28296"/>
    </row>
    <row r="28297" spans="1:1" ht="12.6" x14ac:dyDescent="0.25">
      <c r="A28297"/>
    </row>
    <row r="28298" spans="1:1" ht="12.6" x14ac:dyDescent="0.25">
      <c r="A28298"/>
    </row>
    <row r="28299" spans="1:1" ht="12.6" x14ac:dyDescent="0.25">
      <c r="A28299"/>
    </row>
    <row r="28300" spans="1:1" ht="12.6" x14ac:dyDescent="0.25">
      <c r="A28300"/>
    </row>
    <row r="28301" spans="1:1" ht="12.6" x14ac:dyDescent="0.25">
      <c r="A28301"/>
    </row>
    <row r="28302" spans="1:1" ht="12.6" x14ac:dyDescent="0.25">
      <c r="A28302"/>
    </row>
    <row r="28303" spans="1:1" ht="12.6" x14ac:dyDescent="0.25">
      <c r="A28303"/>
    </row>
    <row r="28304" spans="1:1" ht="12.6" x14ac:dyDescent="0.25">
      <c r="A28304"/>
    </row>
    <row r="28305" spans="1:1" ht="12.6" x14ac:dyDescent="0.25">
      <c r="A28305"/>
    </row>
    <row r="28306" spans="1:1" ht="12.6" x14ac:dyDescent="0.25">
      <c r="A28306"/>
    </row>
    <row r="28307" spans="1:1" ht="12.6" x14ac:dyDescent="0.25">
      <c r="A28307"/>
    </row>
    <row r="28308" spans="1:1" ht="12.6" x14ac:dyDescent="0.25">
      <c r="A28308"/>
    </row>
    <row r="28309" spans="1:1" ht="12.6" x14ac:dyDescent="0.25">
      <c r="A28309"/>
    </row>
    <row r="28310" spans="1:1" ht="12.6" x14ac:dyDescent="0.25">
      <c r="A28310"/>
    </row>
    <row r="28311" spans="1:1" ht="12.6" x14ac:dyDescent="0.25">
      <c r="A28311"/>
    </row>
    <row r="28312" spans="1:1" ht="12.6" x14ac:dyDescent="0.25">
      <c r="A28312"/>
    </row>
    <row r="28313" spans="1:1" ht="12.6" x14ac:dyDescent="0.25">
      <c r="A28313"/>
    </row>
    <row r="28314" spans="1:1" ht="12.6" x14ac:dyDescent="0.25">
      <c r="A28314"/>
    </row>
    <row r="28315" spans="1:1" ht="12.6" x14ac:dyDescent="0.25">
      <c r="A28315"/>
    </row>
    <row r="28316" spans="1:1" ht="12.6" x14ac:dyDescent="0.25">
      <c r="A28316"/>
    </row>
    <row r="28317" spans="1:1" ht="12.6" x14ac:dyDescent="0.25">
      <c r="A28317"/>
    </row>
    <row r="28318" spans="1:1" ht="12.6" x14ac:dyDescent="0.25">
      <c r="A28318"/>
    </row>
    <row r="28319" spans="1:1" ht="12.6" x14ac:dyDescent="0.25">
      <c r="A28319"/>
    </row>
    <row r="28320" spans="1:1" ht="12.6" x14ac:dyDescent="0.25">
      <c r="A28320"/>
    </row>
    <row r="28321" spans="1:1" ht="12.6" x14ac:dyDescent="0.25">
      <c r="A28321"/>
    </row>
    <row r="28322" spans="1:1" ht="12.6" x14ac:dyDescent="0.25">
      <c r="A28322"/>
    </row>
    <row r="28323" spans="1:1" ht="12.6" x14ac:dyDescent="0.25">
      <c r="A28323"/>
    </row>
    <row r="28324" spans="1:1" ht="12.6" x14ac:dyDescent="0.25">
      <c r="A28324"/>
    </row>
    <row r="28325" spans="1:1" ht="12.6" x14ac:dyDescent="0.25">
      <c r="A28325"/>
    </row>
    <row r="28326" spans="1:1" ht="12.6" x14ac:dyDescent="0.25">
      <c r="A28326"/>
    </row>
    <row r="28327" spans="1:1" ht="12.6" x14ac:dyDescent="0.25">
      <c r="A28327"/>
    </row>
    <row r="28328" spans="1:1" ht="12.6" x14ac:dyDescent="0.25">
      <c r="A28328"/>
    </row>
    <row r="28329" spans="1:1" ht="12.6" x14ac:dyDescent="0.25">
      <c r="A28329"/>
    </row>
    <row r="28330" spans="1:1" ht="12.6" x14ac:dyDescent="0.25">
      <c r="A28330"/>
    </row>
    <row r="28331" spans="1:1" ht="12.6" x14ac:dyDescent="0.25">
      <c r="A28331"/>
    </row>
    <row r="28332" spans="1:1" ht="12.6" x14ac:dyDescent="0.25">
      <c r="A28332"/>
    </row>
    <row r="28333" spans="1:1" ht="12.6" x14ac:dyDescent="0.25">
      <c r="A28333"/>
    </row>
    <row r="28334" spans="1:1" ht="12.6" x14ac:dyDescent="0.25">
      <c r="A28334"/>
    </row>
    <row r="28335" spans="1:1" ht="12.6" x14ac:dyDescent="0.25">
      <c r="A28335"/>
    </row>
    <row r="28336" spans="1:1" ht="12.6" x14ac:dyDescent="0.25">
      <c r="A28336"/>
    </row>
    <row r="28337" spans="1:1" ht="12.6" x14ac:dyDescent="0.25">
      <c r="A28337"/>
    </row>
    <row r="28338" spans="1:1" ht="12.6" x14ac:dyDescent="0.25">
      <c r="A28338"/>
    </row>
    <row r="28339" spans="1:1" ht="12.6" x14ac:dyDescent="0.25">
      <c r="A28339"/>
    </row>
    <row r="28340" spans="1:1" ht="12.6" x14ac:dyDescent="0.25">
      <c r="A28340"/>
    </row>
    <row r="28341" spans="1:1" ht="12.6" x14ac:dyDescent="0.25">
      <c r="A28341"/>
    </row>
    <row r="28342" spans="1:1" ht="12.6" x14ac:dyDescent="0.25">
      <c r="A28342"/>
    </row>
    <row r="28343" spans="1:1" ht="12.6" x14ac:dyDescent="0.25">
      <c r="A28343"/>
    </row>
    <row r="28344" spans="1:1" ht="12.6" x14ac:dyDescent="0.25">
      <c r="A28344"/>
    </row>
    <row r="28345" spans="1:1" ht="12.6" x14ac:dyDescent="0.25">
      <c r="A28345"/>
    </row>
    <row r="28346" spans="1:1" ht="12.6" x14ac:dyDescent="0.25">
      <c r="A28346"/>
    </row>
    <row r="28347" spans="1:1" ht="12.6" x14ac:dyDescent="0.25">
      <c r="A28347"/>
    </row>
    <row r="28348" spans="1:1" ht="12.6" x14ac:dyDescent="0.25">
      <c r="A28348"/>
    </row>
    <row r="28349" spans="1:1" ht="12.6" x14ac:dyDescent="0.25">
      <c r="A28349"/>
    </row>
    <row r="28350" spans="1:1" ht="12.6" x14ac:dyDescent="0.25">
      <c r="A28350"/>
    </row>
    <row r="28351" spans="1:1" ht="12.6" x14ac:dyDescent="0.25">
      <c r="A28351"/>
    </row>
    <row r="28352" spans="1:1" ht="12.6" x14ac:dyDescent="0.25">
      <c r="A28352"/>
    </row>
    <row r="28353" spans="1:1" ht="12.6" x14ac:dyDescent="0.25">
      <c r="A28353"/>
    </row>
    <row r="28354" spans="1:1" ht="12.6" x14ac:dyDescent="0.25">
      <c r="A28354"/>
    </row>
    <row r="28355" spans="1:1" ht="12.6" x14ac:dyDescent="0.25">
      <c r="A28355"/>
    </row>
    <row r="28356" spans="1:1" ht="12.6" x14ac:dyDescent="0.25">
      <c r="A28356"/>
    </row>
    <row r="28357" spans="1:1" ht="12.6" x14ac:dyDescent="0.25">
      <c r="A28357"/>
    </row>
    <row r="28358" spans="1:1" ht="12.6" x14ac:dyDescent="0.25">
      <c r="A28358"/>
    </row>
    <row r="28359" spans="1:1" ht="12.6" x14ac:dyDescent="0.25">
      <c r="A28359"/>
    </row>
    <row r="28360" spans="1:1" ht="12.6" x14ac:dyDescent="0.25">
      <c r="A28360"/>
    </row>
    <row r="28361" spans="1:1" ht="12.6" x14ac:dyDescent="0.25">
      <c r="A28361"/>
    </row>
    <row r="28362" spans="1:1" ht="12.6" x14ac:dyDescent="0.25">
      <c r="A28362"/>
    </row>
    <row r="28363" spans="1:1" ht="12.6" x14ac:dyDescent="0.25">
      <c r="A28363"/>
    </row>
    <row r="28364" spans="1:1" ht="12.6" x14ac:dyDescent="0.25">
      <c r="A28364"/>
    </row>
    <row r="28365" spans="1:1" ht="12.6" x14ac:dyDescent="0.25">
      <c r="A28365"/>
    </row>
    <row r="28366" spans="1:1" ht="12.6" x14ac:dyDescent="0.25">
      <c r="A28366"/>
    </row>
    <row r="28367" spans="1:1" ht="12.6" x14ac:dyDescent="0.25">
      <c r="A28367"/>
    </row>
    <row r="28368" spans="1:1" ht="12.6" x14ac:dyDescent="0.25">
      <c r="A28368"/>
    </row>
    <row r="28369" spans="1:1" ht="12.6" x14ac:dyDescent="0.25">
      <c r="A28369"/>
    </row>
    <row r="28370" spans="1:1" ht="12.6" x14ac:dyDescent="0.25">
      <c r="A28370"/>
    </row>
    <row r="28371" spans="1:1" ht="12.6" x14ac:dyDescent="0.25">
      <c r="A28371"/>
    </row>
    <row r="28372" spans="1:1" ht="12.6" x14ac:dyDescent="0.25">
      <c r="A28372"/>
    </row>
    <row r="28373" spans="1:1" ht="12.6" x14ac:dyDescent="0.25">
      <c r="A28373"/>
    </row>
    <row r="28374" spans="1:1" ht="12.6" x14ac:dyDescent="0.25">
      <c r="A28374"/>
    </row>
    <row r="28375" spans="1:1" ht="12.6" x14ac:dyDescent="0.25">
      <c r="A28375"/>
    </row>
    <row r="28376" spans="1:1" ht="12.6" x14ac:dyDescent="0.25">
      <c r="A28376"/>
    </row>
    <row r="28377" spans="1:1" ht="12.6" x14ac:dyDescent="0.25">
      <c r="A28377"/>
    </row>
    <row r="28378" spans="1:1" ht="12.6" x14ac:dyDescent="0.25">
      <c r="A28378"/>
    </row>
    <row r="28379" spans="1:1" ht="12.6" x14ac:dyDescent="0.25">
      <c r="A28379"/>
    </row>
    <row r="28380" spans="1:1" ht="12.6" x14ac:dyDescent="0.25">
      <c r="A28380"/>
    </row>
    <row r="28381" spans="1:1" ht="12.6" x14ac:dyDescent="0.25">
      <c r="A28381"/>
    </row>
    <row r="28382" spans="1:1" ht="12.6" x14ac:dyDescent="0.25">
      <c r="A28382"/>
    </row>
    <row r="28383" spans="1:1" ht="12.6" x14ac:dyDescent="0.25">
      <c r="A28383"/>
    </row>
    <row r="28384" spans="1:1" ht="12.6" x14ac:dyDescent="0.25">
      <c r="A28384"/>
    </row>
    <row r="28385" spans="1:1" ht="12.6" x14ac:dyDescent="0.25">
      <c r="A28385"/>
    </row>
    <row r="28386" spans="1:1" ht="12.6" x14ac:dyDescent="0.25">
      <c r="A28386"/>
    </row>
    <row r="28387" spans="1:1" ht="12.6" x14ac:dyDescent="0.25">
      <c r="A28387"/>
    </row>
    <row r="28388" spans="1:1" ht="12.6" x14ac:dyDescent="0.25">
      <c r="A28388"/>
    </row>
    <row r="28389" spans="1:1" ht="12.6" x14ac:dyDescent="0.25">
      <c r="A28389"/>
    </row>
    <row r="28390" spans="1:1" ht="12.6" x14ac:dyDescent="0.25">
      <c r="A28390"/>
    </row>
    <row r="28391" spans="1:1" ht="12.6" x14ac:dyDescent="0.25">
      <c r="A28391"/>
    </row>
    <row r="28392" spans="1:1" ht="12.6" x14ac:dyDescent="0.25">
      <c r="A28392"/>
    </row>
    <row r="28393" spans="1:1" ht="12.6" x14ac:dyDescent="0.25">
      <c r="A28393"/>
    </row>
    <row r="28394" spans="1:1" ht="12.6" x14ac:dyDescent="0.25">
      <c r="A28394"/>
    </row>
    <row r="28395" spans="1:1" ht="12.6" x14ac:dyDescent="0.25">
      <c r="A28395"/>
    </row>
    <row r="28396" spans="1:1" ht="12.6" x14ac:dyDescent="0.25">
      <c r="A28396"/>
    </row>
    <row r="28397" spans="1:1" ht="12.6" x14ac:dyDescent="0.25">
      <c r="A28397"/>
    </row>
    <row r="28398" spans="1:1" ht="12.6" x14ac:dyDescent="0.25">
      <c r="A28398"/>
    </row>
    <row r="28399" spans="1:1" ht="12.6" x14ac:dyDescent="0.25">
      <c r="A28399"/>
    </row>
    <row r="28400" spans="1:1" ht="12.6" x14ac:dyDescent="0.25">
      <c r="A28400"/>
    </row>
    <row r="28401" spans="1:1" ht="12.6" x14ac:dyDescent="0.25">
      <c r="A28401"/>
    </row>
    <row r="28402" spans="1:1" ht="12.6" x14ac:dyDescent="0.25">
      <c r="A28402"/>
    </row>
    <row r="28403" spans="1:1" ht="12.6" x14ac:dyDescent="0.25">
      <c r="A28403"/>
    </row>
    <row r="28404" spans="1:1" ht="12.6" x14ac:dyDescent="0.25">
      <c r="A28404"/>
    </row>
    <row r="28405" spans="1:1" ht="12.6" x14ac:dyDescent="0.25">
      <c r="A28405"/>
    </row>
    <row r="28406" spans="1:1" ht="12.6" x14ac:dyDescent="0.25">
      <c r="A28406"/>
    </row>
    <row r="28407" spans="1:1" ht="12.6" x14ac:dyDescent="0.25">
      <c r="A28407"/>
    </row>
    <row r="28408" spans="1:1" ht="12.6" x14ac:dyDescent="0.25">
      <c r="A28408"/>
    </row>
    <row r="28409" spans="1:1" ht="12.6" x14ac:dyDescent="0.25">
      <c r="A28409"/>
    </row>
    <row r="28410" spans="1:1" ht="12.6" x14ac:dyDescent="0.25">
      <c r="A28410"/>
    </row>
    <row r="28411" spans="1:1" ht="12.6" x14ac:dyDescent="0.25">
      <c r="A28411"/>
    </row>
    <row r="28412" spans="1:1" ht="12.6" x14ac:dyDescent="0.25">
      <c r="A28412"/>
    </row>
    <row r="28413" spans="1:1" ht="12.6" x14ac:dyDescent="0.25">
      <c r="A28413"/>
    </row>
    <row r="28414" spans="1:1" ht="12.6" x14ac:dyDescent="0.25">
      <c r="A28414"/>
    </row>
    <row r="28415" spans="1:1" ht="12.6" x14ac:dyDescent="0.25">
      <c r="A28415"/>
    </row>
    <row r="28416" spans="1:1" ht="12.6" x14ac:dyDescent="0.25">
      <c r="A28416"/>
    </row>
    <row r="28417" spans="1:1" ht="12.6" x14ac:dyDescent="0.25">
      <c r="A28417"/>
    </row>
    <row r="28418" spans="1:1" ht="12.6" x14ac:dyDescent="0.25">
      <c r="A28418"/>
    </row>
    <row r="28419" spans="1:1" ht="12.6" x14ac:dyDescent="0.25">
      <c r="A28419"/>
    </row>
    <row r="28420" spans="1:1" ht="12.6" x14ac:dyDescent="0.25">
      <c r="A28420"/>
    </row>
    <row r="28421" spans="1:1" ht="12.6" x14ac:dyDescent="0.25">
      <c r="A28421"/>
    </row>
    <row r="28422" spans="1:1" ht="12.6" x14ac:dyDescent="0.25">
      <c r="A28422"/>
    </row>
    <row r="28423" spans="1:1" ht="12.6" x14ac:dyDescent="0.25">
      <c r="A28423"/>
    </row>
    <row r="28424" spans="1:1" ht="12.6" x14ac:dyDescent="0.25">
      <c r="A28424"/>
    </row>
    <row r="28425" spans="1:1" ht="12.6" x14ac:dyDescent="0.25">
      <c r="A28425"/>
    </row>
    <row r="28426" spans="1:1" ht="12.6" x14ac:dyDescent="0.25">
      <c r="A28426"/>
    </row>
    <row r="28427" spans="1:1" ht="12.6" x14ac:dyDescent="0.25">
      <c r="A28427"/>
    </row>
    <row r="28428" spans="1:1" ht="12.6" x14ac:dyDescent="0.25">
      <c r="A28428"/>
    </row>
    <row r="28429" spans="1:1" ht="12.6" x14ac:dyDescent="0.25">
      <c r="A28429"/>
    </row>
    <row r="28430" spans="1:1" ht="12.6" x14ac:dyDescent="0.25">
      <c r="A28430"/>
    </row>
    <row r="28431" spans="1:1" ht="12.6" x14ac:dyDescent="0.25">
      <c r="A28431"/>
    </row>
    <row r="28432" spans="1:1" ht="12.6" x14ac:dyDescent="0.25">
      <c r="A28432"/>
    </row>
    <row r="28433" spans="1:1" ht="12.6" x14ac:dyDescent="0.25">
      <c r="A28433"/>
    </row>
    <row r="28434" spans="1:1" ht="12.6" x14ac:dyDescent="0.25">
      <c r="A28434"/>
    </row>
    <row r="28435" spans="1:1" ht="12.6" x14ac:dyDescent="0.25">
      <c r="A28435"/>
    </row>
    <row r="28436" spans="1:1" ht="12.6" x14ac:dyDescent="0.25">
      <c r="A28436"/>
    </row>
    <row r="28437" spans="1:1" ht="12.6" x14ac:dyDescent="0.25">
      <c r="A28437"/>
    </row>
    <row r="28438" spans="1:1" ht="12.6" x14ac:dyDescent="0.25">
      <c r="A28438"/>
    </row>
    <row r="28439" spans="1:1" ht="12.6" x14ac:dyDescent="0.25">
      <c r="A28439"/>
    </row>
    <row r="28440" spans="1:1" ht="12.6" x14ac:dyDescent="0.25">
      <c r="A28440"/>
    </row>
    <row r="28441" spans="1:1" ht="12.6" x14ac:dyDescent="0.25">
      <c r="A28441"/>
    </row>
    <row r="28442" spans="1:1" ht="12.6" x14ac:dyDescent="0.25">
      <c r="A28442"/>
    </row>
    <row r="28443" spans="1:1" ht="12.6" x14ac:dyDescent="0.25">
      <c r="A28443"/>
    </row>
    <row r="28444" spans="1:1" ht="12.6" x14ac:dyDescent="0.25">
      <c r="A28444"/>
    </row>
    <row r="28445" spans="1:1" ht="12.6" x14ac:dyDescent="0.25">
      <c r="A28445"/>
    </row>
    <row r="28446" spans="1:1" ht="12.6" x14ac:dyDescent="0.25">
      <c r="A28446"/>
    </row>
    <row r="28447" spans="1:1" ht="12.6" x14ac:dyDescent="0.25">
      <c r="A28447"/>
    </row>
    <row r="28448" spans="1:1" ht="12.6" x14ac:dyDescent="0.25">
      <c r="A28448"/>
    </row>
    <row r="28449" spans="1:1" ht="12.6" x14ac:dyDescent="0.25">
      <c r="A28449"/>
    </row>
    <row r="28450" spans="1:1" ht="12.6" x14ac:dyDescent="0.25">
      <c r="A28450"/>
    </row>
    <row r="28451" spans="1:1" ht="12.6" x14ac:dyDescent="0.25">
      <c r="A28451"/>
    </row>
    <row r="28452" spans="1:1" ht="12.6" x14ac:dyDescent="0.25">
      <c r="A28452"/>
    </row>
    <row r="28453" spans="1:1" ht="12.6" x14ac:dyDescent="0.25">
      <c r="A28453"/>
    </row>
    <row r="28454" spans="1:1" ht="12.6" x14ac:dyDescent="0.25">
      <c r="A28454"/>
    </row>
    <row r="28455" spans="1:1" ht="12.6" x14ac:dyDescent="0.25">
      <c r="A28455"/>
    </row>
    <row r="28456" spans="1:1" ht="12.6" x14ac:dyDescent="0.25">
      <c r="A28456"/>
    </row>
    <row r="28457" spans="1:1" ht="12.6" x14ac:dyDescent="0.25">
      <c r="A28457"/>
    </row>
    <row r="28458" spans="1:1" ht="12.6" x14ac:dyDescent="0.25">
      <c r="A28458"/>
    </row>
    <row r="28459" spans="1:1" ht="12.6" x14ac:dyDescent="0.25">
      <c r="A28459"/>
    </row>
    <row r="28460" spans="1:1" ht="12.6" x14ac:dyDescent="0.25">
      <c r="A28460"/>
    </row>
    <row r="28461" spans="1:1" ht="12.6" x14ac:dyDescent="0.25">
      <c r="A28461"/>
    </row>
    <row r="28462" spans="1:1" ht="12.6" x14ac:dyDescent="0.25">
      <c r="A28462"/>
    </row>
    <row r="28463" spans="1:1" ht="12.6" x14ac:dyDescent="0.25">
      <c r="A28463"/>
    </row>
    <row r="28464" spans="1:1" ht="12.6" x14ac:dyDescent="0.25">
      <c r="A28464"/>
    </row>
    <row r="28465" spans="1:1" ht="12.6" x14ac:dyDescent="0.25">
      <c r="A28465"/>
    </row>
    <row r="28466" spans="1:1" ht="12.6" x14ac:dyDescent="0.25">
      <c r="A28466"/>
    </row>
    <row r="28467" spans="1:1" ht="12.6" x14ac:dyDescent="0.25">
      <c r="A28467"/>
    </row>
    <row r="28468" spans="1:1" ht="12.6" x14ac:dyDescent="0.25">
      <c r="A28468"/>
    </row>
    <row r="28469" spans="1:1" ht="12.6" x14ac:dyDescent="0.25">
      <c r="A28469"/>
    </row>
    <row r="28470" spans="1:1" ht="12.6" x14ac:dyDescent="0.25">
      <c r="A28470"/>
    </row>
    <row r="28471" spans="1:1" ht="12.6" x14ac:dyDescent="0.25">
      <c r="A28471"/>
    </row>
    <row r="28472" spans="1:1" ht="12.6" x14ac:dyDescent="0.25">
      <c r="A28472"/>
    </row>
    <row r="28473" spans="1:1" ht="12.6" x14ac:dyDescent="0.25">
      <c r="A28473"/>
    </row>
    <row r="28474" spans="1:1" ht="12.6" x14ac:dyDescent="0.25">
      <c r="A28474"/>
    </row>
    <row r="28475" spans="1:1" ht="12.6" x14ac:dyDescent="0.25">
      <c r="A28475"/>
    </row>
    <row r="28476" spans="1:1" ht="12.6" x14ac:dyDescent="0.25">
      <c r="A28476"/>
    </row>
    <row r="28477" spans="1:1" ht="12.6" x14ac:dyDescent="0.25">
      <c r="A28477"/>
    </row>
    <row r="28478" spans="1:1" ht="12.6" x14ac:dyDescent="0.25">
      <c r="A28478"/>
    </row>
    <row r="28479" spans="1:1" ht="12.6" x14ac:dyDescent="0.25">
      <c r="A28479"/>
    </row>
    <row r="28480" spans="1:1" ht="12.6" x14ac:dyDescent="0.25">
      <c r="A28480"/>
    </row>
    <row r="28481" spans="1:1" ht="12.6" x14ac:dyDescent="0.25">
      <c r="A28481"/>
    </row>
    <row r="28482" spans="1:1" ht="12.6" x14ac:dyDescent="0.25">
      <c r="A28482"/>
    </row>
    <row r="28483" spans="1:1" ht="12.6" x14ac:dyDescent="0.25">
      <c r="A28483"/>
    </row>
    <row r="28484" spans="1:1" ht="12.6" x14ac:dyDescent="0.25">
      <c r="A28484"/>
    </row>
    <row r="28485" spans="1:1" ht="12.6" x14ac:dyDescent="0.25">
      <c r="A28485"/>
    </row>
    <row r="28486" spans="1:1" ht="12.6" x14ac:dyDescent="0.25">
      <c r="A28486"/>
    </row>
    <row r="28487" spans="1:1" ht="12.6" x14ac:dyDescent="0.25">
      <c r="A28487"/>
    </row>
    <row r="28488" spans="1:1" ht="12.6" x14ac:dyDescent="0.25">
      <c r="A28488"/>
    </row>
    <row r="28489" spans="1:1" ht="12.6" x14ac:dyDescent="0.25">
      <c r="A28489"/>
    </row>
    <row r="28490" spans="1:1" ht="12.6" x14ac:dyDescent="0.25">
      <c r="A28490"/>
    </row>
    <row r="28491" spans="1:1" ht="12.6" x14ac:dyDescent="0.25">
      <c r="A28491"/>
    </row>
    <row r="28492" spans="1:1" ht="12.6" x14ac:dyDescent="0.25">
      <c r="A28492"/>
    </row>
    <row r="28493" spans="1:1" ht="12.6" x14ac:dyDescent="0.25">
      <c r="A28493"/>
    </row>
    <row r="28494" spans="1:1" ht="12.6" x14ac:dyDescent="0.25">
      <c r="A28494"/>
    </row>
    <row r="28495" spans="1:1" ht="12.6" x14ac:dyDescent="0.25">
      <c r="A28495"/>
    </row>
    <row r="28496" spans="1:1" ht="12.6" x14ac:dyDescent="0.25">
      <c r="A28496"/>
    </row>
    <row r="28497" spans="1:1" ht="12.6" x14ac:dyDescent="0.25">
      <c r="A28497"/>
    </row>
    <row r="28498" spans="1:1" ht="12.6" x14ac:dyDescent="0.25">
      <c r="A28498"/>
    </row>
    <row r="28499" spans="1:1" ht="12.6" x14ac:dyDescent="0.25">
      <c r="A28499"/>
    </row>
    <row r="28500" spans="1:1" ht="12.6" x14ac:dyDescent="0.25">
      <c r="A28500"/>
    </row>
    <row r="28501" spans="1:1" ht="12.6" x14ac:dyDescent="0.25">
      <c r="A28501"/>
    </row>
    <row r="28502" spans="1:1" ht="12.6" x14ac:dyDescent="0.25">
      <c r="A28502"/>
    </row>
    <row r="28503" spans="1:1" ht="12.6" x14ac:dyDescent="0.25">
      <c r="A28503"/>
    </row>
    <row r="28504" spans="1:1" ht="12.6" x14ac:dyDescent="0.25">
      <c r="A28504"/>
    </row>
    <row r="28505" spans="1:1" ht="12.6" x14ac:dyDescent="0.25">
      <c r="A28505"/>
    </row>
    <row r="28506" spans="1:1" ht="12.6" x14ac:dyDescent="0.25">
      <c r="A28506"/>
    </row>
    <row r="28507" spans="1:1" ht="12.6" x14ac:dyDescent="0.25">
      <c r="A28507"/>
    </row>
    <row r="28508" spans="1:1" ht="12.6" x14ac:dyDescent="0.25">
      <c r="A28508"/>
    </row>
    <row r="28509" spans="1:1" ht="12.6" x14ac:dyDescent="0.25">
      <c r="A28509"/>
    </row>
    <row r="28510" spans="1:1" ht="12.6" x14ac:dyDescent="0.25">
      <c r="A28510"/>
    </row>
    <row r="28511" spans="1:1" ht="12.6" x14ac:dyDescent="0.25">
      <c r="A28511"/>
    </row>
    <row r="28512" spans="1:1" ht="12.6" x14ac:dyDescent="0.25">
      <c r="A28512"/>
    </row>
    <row r="28513" spans="1:1" ht="12.6" x14ac:dyDescent="0.25">
      <c r="A28513"/>
    </row>
    <row r="28514" spans="1:1" ht="12.6" x14ac:dyDescent="0.25">
      <c r="A28514"/>
    </row>
    <row r="28515" spans="1:1" ht="12.6" x14ac:dyDescent="0.25">
      <c r="A28515"/>
    </row>
    <row r="28516" spans="1:1" ht="12.6" x14ac:dyDescent="0.25">
      <c r="A28516"/>
    </row>
    <row r="28517" spans="1:1" ht="12.6" x14ac:dyDescent="0.25">
      <c r="A28517"/>
    </row>
    <row r="28518" spans="1:1" ht="12.6" x14ac:dyDescent="0.25">
      <c r="A28518"/>
    </row>
    <row r="28519" spans="1:1" ht="12.6" x14ac:dyDescent="0.25">
      <c r="A28519"/>
    </row>
    <row r="28520" spans="1:1" ht="12.6" x14ac:dyDescent="0.25">
      <c r="A28520"/>
    </row>
    <row r="28521" spans="1:1" ht="12.6" x14ac:dyDescent="0.25">
      <c r="A28521"/>
    </row>
    <row r="28522" spans="1:1" ht="12.6" x14ac:dyDescent="0.25">
      <c r="A28522"/>
    </row>
    <row r="28523" spans="1:1" ht="12.6" x14ac:dyDescent="0.25">
      <c r="A28523"/>
    </row>
    <row r="28524" spans="1:1" ht="12.6" x14ac:dyDescent="0.25">
      <c r="A28524"/>
    </row>
    <row r="28525" spans="1:1" ht="12.6" x14ac:dyDescent="0.25">
      <c r="A28525"/>
    </row>
    <row r="28526" spans="1:1" ht="12.6" x14ac:dyDescent="0.25">
      <c r="A28526"/>
    </row>
    <row r="28527" spans="1:1" ht="12.6" x14ac:dyDescent="0.25">
      <c r="A28527"/>
    </row>
    <row r="28528" spans="1:1" ht="12.6" x14ac:dyDescent="0.25">
      <c r="A28528"/>
    </row>
    <row r="28529" spans="1:1" ht="12.6" x14ac:dyDescent="0.25">
      <c r="A28529"/>
    </row>
    <row r="28530" spans="1:1" ht="12.6" x14ac:dyDescent="0.25">
      <c r="A28530"/>
    </row>
    <row r="28531" spans="1:1" ht="12.6" x14ac:dyDescent="0.25">
      <c r="A28531"/>
    </row>
    <row r="28532" spans="1:1" ht="12.6" x14ac:dyDescent="0.25">
      <c r="A28532"/>
    </row>
    <row r="28533" spans="1:1" ht="12.6" x14ac:dyDescent="0.25">
      <c r="A28533"/>
    </row>
    <row r="28534" spans="1:1" ht="12.6" x14ac:dyDescent="0.25">
      <c r="A28534"/>
    </row>
    <row r="28535" spans="1:1" ht="12.6" x14ac:dyDescent="0.25">
      <c r="A28535"/>
    </row>
    <row r="28536" spans="1:1" ht="12.6" x14ac:dyDescent="0.25">
      <c r="A28536"/>
    </row>
    <row r="28537" spans="1:1" ht="12.6" x14ac:dyDescent="0.25">
      <c r="A28537"/>
    </row>
    <row r="28538" spans="1:1" ht="12.6" x14ac:dyDescent="0.25">
      <c r="A28538"/>
    </row>
    <row r="28539" spans="1:1" ht="12.6" x14ac:dyDescent="0.25">
      <c r="A28539"/>
    </row>
    <row r="28540" spans="1:1" ht="12.6" x14ac:dyDescent="0.25">
      <c r="A28540"/>
    </row>
    <row r="28541" spans="1:1" ht="12.6" x14ac:dyDescent="0.25">
      <c r="A28541"/>
    </row>
    <row r="28542" spans="1:1" ht="12.6" x14ac:dyDescent="0.25">
      <c r="A28542"/>
    </row>
    <row r="28543" spans="1:1" ht="12.6" x14ac:dyDescent="0.25">
      <c r="A28543"/>
    </row>
    <row r="28544" spans="1:1" ht="12.6" x14ac:dyDescent="0.25">
      <c r="A28544"/>
    </row>
    <row r="28545" spans="1:1" ht="12.6" x14ac:dyDescent="0.25">
      <c r="A28545"/>
    </row>
    <row r="28546" spans="1:1" ht="12.6" x14ac:dyDescent="0.25">
      <c r="A28546"/>
    </row>
    <row r="28547" spans="1:1" ht="12.6" x14ac:dyDescent="0.25">
      <c r="A28547"/>
    </row>
    <row r="28548" spans="1:1" ht="12.6" x14ac:dyDescent="0.25">
      <c r="A28548"/>
    </row>
    <row r="28549" spans="1:1" ht="12.6" x14ac:dyDescent="0.25">
      <c r="A28549"/>
    </row>
    <row r="28550" spans="1:1" ht="12.6" x14ac:dyDescent="0.25">
      <c r="A28550"/>
    </row>
    <row r="28551" spans="1:1" ht="12.6" x14ac:dyDescent="0.25">
      <c r="A28551"/>
    </row>
    <row r="28552" spans="1:1" ht="12.6" x14ac:dyDescent="0.25">
      <c r="A28552"/>
    </row>
    <row r="28553" spans="1:1" ht="12.6" x14ac:dyDescent="0.25">
      <c r="A28553"/>
    </row>
    <row r="28554" spans="1:1" ht="12.6" x14ac:dyDescent="0.25">
      <c r="A28554"/>
    </row>
    <row r="28555" spans="1:1" ht="12.6" x14ac:dyDescent="0.25">
      <c r="A28555"/>
    </row>
    <row r="28556" spans="1:1" ht="12.6" x14ac:dyDescent="0.25">
      <c r="A28556"/>
    </row>
    <row r="28557" spans="1:1" ht="12.6" x14ac:dyDescent="0.25">
      <c r="A28557"/>
    </row>
    <row r="28558" spans="1:1" ht="12.6" x14ac:dyDescent="0.25">
      <c r="A28558"/>
    </row>
    <row r="28559" spans="1:1" ht="12.6" x14ac:dyDescent="0.25">
      <c r="A28559"/>
    </row>
    <row r="28560" spans="1:1" ht="12.6" x14ac:dyDescent="0.25">
      <c r="A28560"/>
    </row>
    <row r="28561" spans="1:1" ht="12.6" x14ac:dyDescent="0.25">
      <c r="A28561"/>
    </row>
    <row r="28562" spans="1:1" ht="12.6" x14ac:dyDescent="0.25">
      <c r="A28562"/>
    </row>
    <row r="28563" spans="1:1" ht="12.6" x14ac:dyDescent="0.25">
      <c r="A28563"/>
    </row>
    <row r="28564" spans="1:1" ht="12.6" x14ac:dyDescent="0.25">
      <c r="A28564"/>
    </row>
    <row r="28565" spans="1:1" ht="12.6" x14ac:dyDescent="0.25">
      <c r="A28565"/>
    </row>
    <row r="28566" spans="1:1" ht="12.6" x14ac:dyDescent="0.25">
      <c r="A28566"/>
    </row>
    <row r="28567" spans="1:1" ht="12.6" x14ac:dyDescent="0.25">
      <c r="A28567"/>
    </row>
    <row r="28568" spans="1:1" ht="12.6" x14ac:dyDescent="0.25">
      <c r="A28568"/>
    </row>
    <row r="28569" spans="1:1" ht="12.6" x14ac:dyDescent="0.25">
      <c r="A28569"/>
    </row>
    <row r="28570" spans="1:1" ht="12.6" x14ac:dyDescent="0.25">
      <c r="A28570"/>
    </row>
    <row r="28571" spans="1:1" ht="12.6" x14ac:dyDescent="0.25">
      <c r="A28571"/>
    </row>
    <row r="28572" spans="1:1" ht="12.6" x14ac:dyDescent="0.25">
      <c r="A28572"/>
    </row>
    <row r="28573" spans="1:1" ht="12.6" x14ac:dyDescent="0.25">
      <c r="A28573"/>
    </row>
    <row r="28574" spans="1:1" ht="12.6" x14ac:dyDescent="0.25">
      <c r="A28574"/>
    </row>
    <row r="28575" spans="1:1" ht="12.6" x14ac:dyDescent="0.25">
      <c r="A28575"/>
    </row>
    <row r="28576" spans="1:1" ht="12.6" x14ac:dyDescent="0.25">
      <c r="A28576"/>
    </row>
    <row r="28577" spans="1:1" ht="12.6" x14ac:dyDescent="0.25">
      <c r="A28577"/>
    </row>
    <row r="28578" spans="1:1" ht="12.6" x14ac:dyDescent="0.25">
      <c r="A28578"/>
    </row>
    <row r="28579" spans="1:1" ht="12.6" x14ac:dyDescent="0.25">
      <c r="A28579"/>
    </row>
    <row r="28580" spans="1:1" ht="12.6" x14ac:dyDescent="0.25">
      <c r="A28580"/>
    </row>
    <row r="28581" spans="1:1" ht="12.6" x14ac:dyDescent="0.25">
      <c r="A28581"/>
    </row>
    <row r="28582" spans="1:1" ht="12.6" x14ac:dyDescent="0.25">
      <c r="A28582"/>
    </row>
    <row r="28583" spans="1:1" ht="12.6" x14ac:dyDescent="0.25">
      <c r="A28583"/>
    </row>
    <row r="28584" spans="1:1" ht="12.6" x14ac:dyDescent="0.25">
      <c r="A28584"/>
    </row>
    <row r="28585" spans="1:1" ht="12.6" x14ac:dyDescent="0.25">
      <c r="A28585"/>
    </row>
    <row r="28586" spans="1:1" ht="12.6" x14ac:dyDescent="0.25">
      <c r="A28586"/>
    </row>
    <row r="28587" spans="1:1" ht="12.6" x14ac:dyDescent="0.25">
      <c r="A28587"/>
    </row>
    <row r="28588" spans="1:1" ht="12.6" x14ac:dyDescent="0.25">
      <c r="A28588"/>
    </row>
    <row r="28589" spans="1:1" ht="12.6" x14ac:dyDescent="0.25">
      <c r="A28589"/>
    </row>
    <row r="28590" spans="1:1" ht="12.6" x14ac:dyDescent="0.25">
      <c r="A28590"/>
    </row>
    <row r="28591" spans="1:1" ht="12.6" x14ac:dyDescent="0.25">
      <c r="A28591"/>
    </row>
    <row r="28592" spans="1:1" ht="12.6" x14ac:dyDescent="0.25">
      <c r="A28592"/>
    </row>
    <row r="28593" spans="1:1" ht="12.6" x14ac:dyDescent="0.25">
      <c r="A28593"/>
    </row>
    <row r="28594" spans="1:1" ht="12.6" x14ac:dyDescent="0.25">
      <c r="A28594"/>
    </row>
    <row r="28595" spans="1:1" ht="12.6" x14ac:dyDescent="0.25">
      <c r="A28595"/>
    </row>
    <row r="28596" spans="1:1" ht="12.6" x14ac:dyDescent="0.25">
      <c r="A28596"/>
    </row>
    <row r="28597" spans="1:1" ht="12.6" x14ac:dyDescent="0.25">
      <c r="A28597"/>
    </row>
    <row r="28598" spans="1:1" ht="12.6" x14ac:dyDescent="0.25">
      <c r="A28598"/>
    </row>
    <row r="28599" spans="1:1" ht="12.6" x14ac:dyDescent="0.25">
      <c r="A28599"/>
    </row>
    <row r="28600" spans="1:1" ht="12.6" x14ac:dyDescent="0.25">
      <c r="A28600"/>
    </row>
    <row r="28601" spans="1:1" ht="12.6" x14ac:dyDescent="0.25">
      <c r="A28601"/>
    </row>
    <row r="28602" spans="1:1" ht="12.6" x14ac:dyDescent="0.25">
      <c r="A28602"/>
    </row>
    <row r="28603" spans="1:1" ht="12.6" x14ac:dyDescent="0.25">
      <c r="A28603"/>
    </row>
    <row r="28604" spans="1:1" ht="12.6" x14ac:dyDescent="0.25">
      <c r="A28604"/>
    </row>
    <row r="28605" spans="1:1" ht="12.6" x14ac:dyDescent="0.25">
      <c r="A28605"/>
    </row>
    <row r="28606" spans="1:1" ht="12.6" x14ac:dyDescent="0.25">
      <c r="A28606"/>
    </row>
    <row r="28607" spans="1:1" ht="12.6" x14ac:dyDescent="0.25">
      <c r="A28607"/>
    </row>
    <row r="28608" spans="1:1" ht="12.6" x14ac:dyDescent="0.25">
      <c r="A28608"/>
    </row>
    <row r="28609" spans="1:1" ht="12.6" x14ac:dyDescent="0.25">
      <c r="A28609"/>
    </row>
    <row r="28610" spans="1:1" ht="12.6" x14ac:dyDescent="0.25">
      <c r="A28610"/>
    </row>
    <row r="28611" spans="1:1" ht="12.6" x14ac:dyDescent="0.25">
      <c r="A28611"/>
    </row>
    <row r="28612" spans="1:1" ht="12.6" x14ac:dyDescent="0.25">
      <c r="A28612"/>
    </row>
    <row r="28613" spans="1:1" ht="12.6" x14ac:dyDescent="0.25">
      <c r="A28613"/>
    </row>
    <row r="28614" spans="1:1" ht="12.6" x14ac:dyDescent="0.25">
      <c r="A28614"/>
    </row>
    <row r="28615" spans="1:1" ht="12.6" x14ac:dyDescent="0.25">
      <c r="A28615"/>
    </row>
    <row r="28616" spans="1:1" ht="12.6" x14ac:dyDescent="0.25">
      <c r="A28616"/>
    </row>
    <row r="28617" spans="1:1" ht="12.6" x14ac:dyDescent="0.25">
      <c r="A28617"/>
    </row>
    <row r="28618" spans="1:1" ht="12.6" x14ac:dyDescent="0.25">
      <c r="A28618"/>
    </row>
    <row r="28619" spans="1:1" ht="12.6" x14ac:dyDescent="0.25">
      <c r="A28619"/>
    </row>
    <row r="28620" spans="1:1" ht="12.6" x14ac:dyDescent="0.25">
      <c r="A28620"/>
    </row>
    <row r="28621" spans="1:1" ht="12.6" x14ac:dyDescent="0.25">
      <c r="A28621"/>
    </row>
    <row r="28622" spans="1:1" ht="12.6" x14ac:dyDescent="0.25">
      <c r="A28622"/>
    </row>
    <row r="28623" spans="1:1" ht="12.6" x14ac:dyDescent="0.25">
      <c r="A28623"/>
    </row>
    <row r="28624" spans="1:1" ht="12.6" x14ac:dyDescent="0.25">
      <c r="A28624"/>
    </row>
    <row r="28625" spans="1:1" ht="12.6" x14ac:dyDescent="0.25">
      <c r="A28625"/>
    </row>
    <row r="28626" spans="1:1" ht="12.6" x14ac:dyDescent="0.25">
      <c r="A28626"/>
    </row>
    <row r="28627" spans="1:1" ht="12.6" x14ac:dyDescent="0.25">
      <c r="A28627"/>
    </row>
    <row r="28628" spans="1:1" ht="12.6" x14ac:dyDescent="0.25">
      <c r="A28628"/>
    </row>
    <row r="28629" spans="1:1" ht="12.6" x14ac:dyDescent="0.25">
      <c r="A28629"/>
    </row>
    <row r="28630" spans="1:1" ht="12.6" x14ac:dyDescent="0.25">
      <c r="A28630"/>
    </row>
    <row r="28631" spans="1:1" ht="12.6" x14ac:dyDescent="0.25">
      <c r="A28631"/>
    </row>
    <row r="28632" spans="1:1" ht="12.6" x14ac:dyDescent="0.25">
      <c r="A28632"/>
    </row>
    <row r="28633" spans="1:1" ht="12.6" x14ac:dyDescent="0.25">
      <c r="A28633"/>
    </row>
    <row r="28634" spans="1:1" ht="12.6" x14ac:dyDescent="0.25">
      <c r="A28634"/>
    </row>
    <row r="28635" spans="1:1" ht="12.6" x14ac:dyDescent="0.25">
      <c r="A28635"/>
    </row>
    <row r="28636" spans="1:1" ht="12.6" x14ac:dyDescent="0.25">
      <c r="A28636"/>
    </row>
    <row r="28637" spans="1:1" ht="12.6" x14ac:dyDescent="0.25">
      <c r="A28637"/>
    </row>
    <row r="28638" spans="1:1" ht="12.6" x14ac:dyDescent="0.25">
      <c r="A28638"/>
    </row>
    <row r="28639" spans="1:1" ht="12.6" x14ac:dyDescent="0.25">
      <c r="A28639"/>
    </row>
    <row r="28640" spans="1:1" ht="12.6" x14ac:dyDescent="0.25">
      <c r="A28640"/>
    </row>
    <row r="28641" spans="1:1" ht="12.6" x14ac:dyDescent="0.25">
      <c r="A28641"/>
    </row>
    <row r="28642" spans="1:1" ht="12.6" x14ac:dyDescent="0.25">
      <c r="A28642"/>
    </row>
    <row r="28643" spans="1:1" ht="12.6" x14ac:dyDescent="0.25">
      <c r="A28643"/>
    </row>
    <row r="28644" spans="1:1" ht="12.6" x14ac:dyDescent="0.25">
      <c r="A28644"/>
    </row>
    <row r="28645" spans="1:1" ht="12.6" x14ac:dyDescent="0.25">
      <c r="A28645"/>
    </row>
    <row r="28646" spans="1:1" ht="12.6" x14ac:dyDescent="0.25">
      <c r="A28646"/>
    </row>
    <row r="28647" spans="1:1" ht="12.6" x14ac:dyDescent="0.25">
      <c r="A28647"/>
    </row>
    <row r="28648" spans="1:1" ht="12.6" x14ac:dyDescent="0.25">
      <c r="A28648"/>
    </row>
    <row r="28649" spans="1:1" ht="12.6" x14ac:dyDescent="0.25">
      <c r="A28649"/>
    </row>
    <row r="28650" spans="1:1" ht="12.6" x14ac:dyDescent="0.25">
      <c r="A28650"/>
    </row>
    <row r="28651" spans="1:1" ht="12.6" x14ac:dyDescent="0.25">
      <c r="A28651"/>
    </row>
    <row r="28652" spans="1:1" ht="12.6" x14ac:dyDescent="0.25">
      <c r="A28652"/>
    </row>
    <row r="28653" spans="1:1" ht="12.6" x14ac:dyDescent="0.25">
      <c r="A28653"/>
    </row>
    <row r="28654" spans="1:1" ht="12.6" x14ac:dyDescent="0.25">
      <c r="A28654"/>
    </row>
    <row r="28655" spans="1:1" ht="12.6" x14ac:dyDescent="0.25">
      <c r="A28655"/>
    </row>
    <row r="28656" spans="1:1" ht="12.6" x14ac:dyDescent="0.25">
      <c r="A28656"/>
    </row>
    <row r="28657" spans="1:1" ht="12.6" x14ac:dyDescent="0.25">
      <c r="A28657"/>
    </row>
    <row r="28658" spans="1:1" ht="12.6" x14ac:dyDescent="0.25">
      <c r="A28658"/>
    </row>
    <row r="28659" spans="1:1" ht="12.6" x14ac:dyDescent="0.25">
      <c r="A28659"/>
    </row>
    <row r="28660" spans="1:1" ht="12.6" x14ac:dyDescent="0.25">
      <c r="A28660"/>
    </row>
    <row r="28661" spans="1:1" ht="12.6" x14ac:dyDescent="0.25">
      <c r="A28661"/>
    </row>
    <row r="28662" spans="1:1" ht="12.6" x14ac:dyDescent="0.25">
      <c r="A28662"/>
    </row>
    <row r="28663" spans="1:1" ht="12.6" x14ac:dyDescent="0.25">
      <c r="A28663"/>
    </row>
    <row r="28664" spans="1:1" ht="12.6" x14ac:dyDescent="0.25">
      <c r="A28664"/>
    </row>
    <row r="28665" spans="1:1" ht="12.6" x14ac:dyDescent="0.25">
      <c r="A28665"/>
    </row>
    <row r="28666" spans="1:1" ht="12.6" x14ac:dyDescent="0.25">
      <c r="A28666"/>
    </row>
    <row r="28667" spans="1:1" ht="12.6" x14ac:dyDescent="0.25">
      <c r="A28667"/>
    </row>
    <row r="28668" spans="1:1" ht="12.6" x14ac:dyDescent="0.25">
      <c r="A28668"/>
    </row>
    <row r="28669" spans="1:1" ht="12.6" x14ac:dyDescent="0.25">
      <c r="A28669"/>
    </row>
    <row r="28670" spans="1:1" ht="12.6" x14ac:dyDescent="0.25">
      <c r="A28670"/>
    </row>
    <row r="28671" spans="1:1" ht="12.6" x14ac:dyDescent="0.25">
      <c r="A28671"/>
    </row>
    <row r="28672" spans="1:1" ht="12.6" x14ac:dyDescent="0.25">
      <c r="A28672"/>
    </row>
    <row r="28673" spans="1:1" ht="12.6" x14ac:dyDescent="0.25">
      <c r="A28673"/>
    </row>
    <row r="28674" spans="1:1" ht="12.6" x14ac:dyDescent="0.25">
      <c r="A28674"/>
    </row>
    <row r="28675" spans="1:1" ht="12.6" x14ac:dyDescent="0.25">
      <c r="A28675"/>
    </row>
    <row r="28676" spans="1:1" ht="12.6" x14ac:dyDescent="0.25">
      <c r="A28676"/>
    </row>
    <row r="28677" spans="1:1" ht="12.6" x14ac:dyDescent="0.25">
      <c r="A28677"/>
    </row>
    <row r="28678" spans="1:1" ht="12.6" x14ac:dyDescent="0.25">
      <c r="A28678"/>
    </row>
    <row r="28679" spans="1:1" ht="12.6" x14ac:dyDescent="0.25">
      <c r="A28679"/>
    </row>
    <row r="28680" spans="1:1" ht="12.6" x14ac:dyDescent="0.25">
      <c r="A28680"/>
    </row>
    <row r="28681" spans="1:1" ht="12.6" x14ac:dyDescent="0.25">
      <c r="A28681"/>
    </row>
    <row r="28682" spans="1:1" ht="12.6" x14ac:dyDescent="0.25">
      <c r="A28682"/>
    </row>
    <row r="28683" spans="1:1" ht="12.6" x14ac:dyDescent="0.25">
      <c r="A28683"/>
    </row>
    <row r="28684" spans="1:1" ht="12.6" x14ac:dyDescent="0.25">
      <c r="A28684"/>
    </row>
    <row r="28685" spans="1:1" ht="12.6" x14ac:dyDescent="0.25">
      <c r="A28685"/>
    </row>
    <row r="28686" spans="1:1" ht="12.6" x14ac:dyDescent="0.25">
      <c r="A28686"/>
    </row>
    <row r="28687" spans="1:1" ht="12.6" x14ac:dyDescent="0.25">
      <c r="A28687"/>
    </row>
    <row r="28688" spans="1:1" ht="12.6" x14ac:dyDescent="0.25">
      <c r="A28688"/>
    </row>
    <row r="28689" spans="1:1" ht="12.6" x14ac:dyDescent="0.25">
      <c r="A28689"/>
    </row>
    <row r="28690" spans="1:1" ht="12.6" x14ac:dyDescent="0.25">
      <c r="A28690"/>
    </row>
    <row r="28691" spans="1:1" ht="12.6" x14ac:dyDescent="0.25">
      <c r="A28691"/>
    </row>
    <row r="28692" spans="1:1" ht="12.6" x14ac:dyDescent="0.25">
      <c r="A28692"/>
    </row>
    <row r="28693" spans="1:1" ht="12.6" x14ac:dyDescent="0.25">
      <c r="A28693"/>
    </row>
    <row r="28694" spans="1:1" ht="12.6" x14ac:dyDescent="0.25">
      <c r="A28694"/>
    </row>
    <row r="28695" spans="1:1" ht="12.6" x14ac:dyDescent="0.25">
      <c r="A28695"/>
    </row>
    <row r="28696" spans="1:1" ht="12.6" x14ac:dyDescent="0.25">
      <c r="A28696"/>
    </row>
    <row r="28697" spans="1:1" ht="12.6" x14ac:dyDescent="0.25">
      <c r="A28697"/>
    </row>
    <row r="28698" spans="1:1" ht="12.6" x14ac:dyDescent="0.25">
      <c r="A28698"/>
    </row>
    <row r="28699" spans="1:1" ht="12.6" x14ac:dyDescent="0.25">
      <c r="A28699"/>
    </row>
    <row r="28700" spans="1:1" ht="12.6" x14ac:dyDescent="0.25">
      <c r="A28700"/>
    </row>
    <row r="28701" spans="1:1" ht="12.6" x14ac:dyDescent="0.25">
      <c r="A28701"/>
    </row>
    <row r="28702" spans="1:1" ht="12.6" x14ac:dyDescent="0.25">
      <c r="A28702"/>
    </row>
    <row r="28703" spans="1:1" ht="12.6" x14ac:dyDescent="0.25">
      <c r="A28703"/>
    </row>
    <row r="28704" spans="1:1" ht="12.6" x14ac:dyDescent="0.25">
      <c r="A28704"/>
    </row>
    <row r="28705" spans="1:1" ht="12.6" x14ac:dyDescent="0.25">
      <c r="A28705"/>
    </row>
    <row r="28706" spans="1:1" ht="12.6" x14ac:dyDescent="0.25">
      <c r="A28706"/>
    </row>
    <row r="28707" spans="1:1" ht="12.6" x14ac:dyDescent="0.25">
      <c r="A28707"/>
    </row>
    <row r="28708" spans="1:1" ht="12.6" x14ac:dyDescent="0.25">
      <c r="A28708"/>
    </row>
    <row r="28709" spans="1:1" ht="12.6" x14ac:dyDescent="0.25">
      <c r="A28709"/>
    </row>
    <row r="28710" spans="1:1" ht="12.6" x14ac:dyDescent="0.25">
      <c r="A28710"/>
    </row>
    <row r="28711" spans="1:1" ht="12.6" x14ac:dyDescent="0.25">
      <c r="A28711"/>
    </row>
    <row r="28712" spans="1:1" ht="12.6" x14ac:dyDescent="0.25">
      <c r="A28712"/>
    </row>
    <row r="28713" spans="1:1" ht="12.6" x14ac:dyDescent="0.25">
      <c r="A28713"/>
    </row>
    <row r="28714" spans="1:1" ht="12.6" x14ac:dyDescent="0.25">
      <c r="A28714"/>
    </row>
    <row r="28715" spans="1:1" ht="12.6" x14ac:dyDescent="0.25">
      <c r="A28715"/>
    </row>
    <row r="28716" spans="1:1" ht="12.6" x14ac:dyDescent="0.25">
      <c r="A28716"/>
    </row>
    <row r="28717" spans="1:1" ht="12.6" x14ac:dyDescent="0.25">
      <c r="A28717"/>
    </row>
    <row r="28718" spans="1:1" ht="12.6" x14ac:dyDescent="0.25">
      <c r="A28718"/>
    </row>
    <row r="28719" spans="1:1" ht="12.6" x14ac:dyDescent="0.25">
      <c r="A28719"/>
    </row>
    <row r="28720" spans="1:1" ht="12.6" x14ac:dyDescent="0.25">
      <c r="A28720"/>
    </row>
    <row r="28721" spans="1:1" ht="12.6" x14ac:dyDescent="0.25">
      <c r="A28721"/>
    </row>
    <row r="28722" spans="1:1" ht="12.6" x14ac:dyDescent="0.25">
      <c r="A28722"/>
    </row>
    <row r="28723" spans="1:1" ht="12.6" x14ac:dyDescent="0.25">
      <c r="A28723"/>
    </row>
    <row r="28724" spans="1:1" ht="12.6" x14ac:dyDescent="0.25">
      <c r="A28724"/>
    </row>
    <row r="28725" spans="1:1" ht="12.6" x14ac:dyDescent="0.25">
      <c r="A28725"/>
    </row>
    <row r="28726" spans="1:1" ht="12.6" x14ac:dyDescent="0.25">
      <c r="A28726"/>
    </row>
    <row r="28727" spans="1:1" ht="12.6" x14ac:dyDescent="0.25">
      <c r="A28727"/>
    </row>
    <row r="28728" spans="1:1" ht="12.6" x14ac:dyDescent="0.25">
      <c r="A28728"/>
    </row>
    <row r="28729" spans="1:1" ht="12.6" x14ac:dyDescent="0.25">
      <c r="A28729"/>
    </row>
    <row r="28730" spans="1:1" ht="12.6" x14ac:dyDescent="0.25">
      <c r="A28730"/>
    </row>
    <row r="28731" spans="1:1" ht="12.6" x14ac:dyDescent="0.25">
      <c r="A28731"/>
    </row>
    <row r="28732" spans="1:1" ht="12.6" x14ac:dyDescent="0.25">
      <c r="A28732"/>
    </row>
    <row r="28733" spans="1:1" ht="12.6" x14ac:dyDescent="0.25">
      <c r="A28733"/>
    </row>
    <row r="28734" spans="1:1" ht="12.6" x14ac:dyDescent="0.25">
      <c r="A28734"/>
    </row>
    <row r="28735" spans="1:1" ht="12.6" x14ac:dyDescent="0.25">
      <c r="A28735"/>
    </row>
    <row r="28736" spans="1:1" ht="12.6" x14ac:dyDescent="0.25">
      <c r="A28736"/>
    </row>
    <row r="28737" spans="1:1" ht="12.6" x14ac:dyDescent="0.25">
      <c r="A28737"/>
    </row>
    <row r="28738" spans="1:1" ht="12.6" x14ac:dyDescent="0.25">
      <c r="A28738"/>
    </row>
    <row r="28739" spans="1:1" ht="12.6" x14ac:dyDescent="0.25">
      <c r="A28739"/>
    </row>
    <row r="28740" spans="1:1" ht="12.6" x14ac:dyDescent="0.25">
      <c r="A28740"/>
    </row>
    <row r="28741" spans="1:1" ht="12.6" x14ac:dyDescent="0.25">
      <c r="A28741"/>
    </row>
    <row r="28742" spans="1:1" ht="12.6" x14ac:dyDescent="0.25">
      <c r="A28742"/>
    </row>
    <row r="28743" spans="1:1" ht="12.6" x14ac:dyDescent="0.25">
      <c r="A28743"/>
    </row>
    <row r="28744" spans="1:1" ht="12.6" x14ac:dyDescent="0.25">
      <c r="A28744"/>
    </row>
    <row r="28745" spans="1:1" ht="12.6" x14ac:dyDescent="0.25">
      <c r="A28745"/>
    </row>
    <row r="28746" spans="1:1" ht="12.6" x14ac:dyDescent="0.25">
      <c r="A28746"/>
    </row>
    <row r="28747" spans="1:1" ht="12.6" x14ac:dyDescent="0.25">
      <c r="A28747"/>
    </row>
    <row r="28748" spans="1:1" ht="12.6" x14ac:dyDescent="0.25">
      <c r="A28748"/>
    </row>
    <row r="28749" spans="1:1" ht="12.6" x14ac:dyDescent="0.25">
      <c r="A28749"/>
    </row>
    <row r="28750" spans="1:1" ht="12.6" x14ac:dyDescent="0.25">
      <c r="A28750"/>
    </row>
    <row r="28751" spans="1:1" ht="12.6" x14ac:dyDescent="0.25">
      <c r="A28751"/>
    </row>
    <row r="28752" spans="1:1" ht="12.6" x14ac:dyDescent="0.25">
      <c r="A28752"/>
    </row>
    <row r="28753" spans="1:1" ht="12.6" x14ac:dyDescent="0.25">
      <c r="A28753"/>
    </row>
    <row r="28754" spans="1:1" ht="12.6" x14ac:dyDescent="0.25">
      <c r="A28754"/>
    </row>
    <row r="28755" spans="1:1" ht="12.6" x14ac:dyDescent="0.25">
      <c r="A28755"/>
    </row>
    <row r="28756" spans="1:1" ht="12.6" x14ac:dyDescent="0.25">
      <c r="A28756"/>
    </row>
    <row r="28757" spans="1:1" ht="12.6" x14ac:dyDescent="0.25">
      <c r="A28757"/>
    </row>
    <row r="28758" spans="1:1" ht="12.6" x14ac:dyDescent="0.25">
      <c r="A28758"/>
    </row>
    <row r="28759" spans="1:1" ht="12.6" x14ac:dyDescent="0.25">
      <c r="A28759"/>
    </row>
    <row r="28760" spans="1:1" ht="12.6" x14ac:dyDescent="0.25">
      <c r="A28760"/>
    </row>
    <row r="28761" spans="1:1" ht="12.6" x14ac:dyDescent="0.25">
      <c r="A28761"/>
    </row>
    <row r="28762" spans="1:1" ht="12.6" x14ac:dyDescent="0.25">
      <c r="A28762"/>
    </row>
    <row r="28763" spans="1:1" ht="12.6" x14ac:dyDescent="0.25">
      <c r="A28763"/>
    </row>
    <row r="28764" spans="1:1" ht="12.6" x14ac:dyDescent="0.25">
      <c r="A28764"/>
    </row>
    <row r="28765" spans="1:1" ht="12.6" x14ac:dyDescent="0.25">
      <c r="A28765"/>
    </row>
    <row r="28766" spans="1:1" ht="12.6" x14ac:dyDescent="0.25">
      <c r="A28766"/>
    </row>
    <row r="28767" spans="1:1" ht="12.6" x14ac:dyDescent="0.25">
      <c r="A28767"/>
    </row>
    <row r="28768" spans="1:1" ht="12.6" x14ac:dyDescent="0.25">
      <c r="A28768"/>
    </row>
    <row r="28769" spans="1:1" ht="12.6" x14ac:dyDescent="0.25">
      <c r="A28769"/>
    </row>
    <row r="28770" spans="1:1" ht="12.6" x14ac:dyDescent="0.25">
      <c r="A28770"/>
    </row>
    <row r="28771" spans="1:1" ht="12.6" x14ac:dyDescent="0.25">
      <c r="A28771"/>
    </row>
    <row r="28772" spans="1:1" ht="12.6" x14ac:dyDescent="0.25">
      <c r="A28772"/>
    </row>
    <row r="28773" spans="1:1" ht="12.6" x14ac:dyDescent="0.25">
      <c r="A28773"/>
    </row>
    <row r="28774" spans="1:1" ht="12.6" x14ac:dyDescent="0.25">
      <c r="A28774"/>
    </row>
    <row r="28775" spans="1:1" ht="12.6" x14ac:dyDescent="0.25">
      <c r="A28775"/>
    </row>
    <row r="28776" spans="1:1" ht="12.6" x14ac:dyDescent="0.25">
      <c r="A28776"/>
    </row>
    <row r="28777" spans="1:1" ht="12.6" x14ac:dyDescent="0.25">
      <c r="A28777"/>
    </row>
    <row r="28778" spans="1:1" ht="12.6" x14ac:dyDescent="0.25">
      <c r="A28778"/>
    </row>
    <row r="28779" spans="1:1" ht="12.6" x14ac:dyDescent="0.25">
      <c r="A28779"/>
    </row>
    <row r="28780" spans="1:1" ht="12.6" x14ac:dyDescent="0.25">
      <c r="A28780"/>
    </row>
    <row r="28781" spans="1:1" ht="12.6" x14ac:dyDescent="0.25">
      <c r="A28781"/>
    </row>
    <row r="28782" spans="1:1" ht="12.6" x14ac:dyDescent="0.25">
      <c r="A28782"/>
    </row>
    <row r="28783" spans="1:1" ht="12.6" x14ac:dyDescent="0.25">
      <c r="A28783"/>
    </row>
    <row r="28784" spans="1:1" ht="12.6" x14ac:dyDescent="0.25">
      <c r="A28784"/>
    </row>
    <row r="28785" spans="1:1" ht="12.6" x14ac:dyDescent="0.25">
      <c r="A28785"/>
    </row>
    <row r="28786" spans="1:1" ht="12.6" x14ac:dyDescent="0.25">
      <c r="A28786"/>
    </row>
    <row r="28787" spans="1:1" ht="12.6" x14ac:dyDescent="0.25">
      <c r="A28787"/>
    </row>
    <row r="28788" spans="1:1" ht="12.6" x14ac:dyDescent="0.25">
      <c r="A28788"/>
    </row>
    <row r="28789" spans="1:1" ht="12.6" x14ac:dyDescent="0.25">
      <c r="A28789"/>
    </row>
    <row r="28790" spans="1:1" ht="12.6" x14ac:dyDescent="0.25">
      <c r="A28790"/>
    </row>
    <row r="28791" spans="1:1" ht="12.6" x14ac:dyDescent="0.25">
      <c r="A28791"/>
    </row>
    <row r="28792" spans="1:1" ht="12.6" x14ac:dyDescent="0.25">
      <c r="A28792"/>
    </row>
    <row r="28793" spans="1:1" ht="12.6" x14ac:dyDescent="0.25">
      <c r="A28793"/>
    </row>
    <row r="28794" spans="1:1" ht="12.6" x14ac:dyDescent="0.25">
      <c r="A28794"/>
    </row>
    <row r="28795" spans="1:1" ht="12.6" x14ac:dyDescent="0.25">
      <c r="A28795"/>
    </row>
    <row r="28796" spans="1:1" ht="12.6" x14ac:dyDescent="0.25">
      <c r="A28796"/>
    </row>
    <row r="28797" spans="1:1" ht="12.6" x14ac:dyDescent="0.25">
      <c r="A28797"/>
    </row>
    <row r="28798" spans="1:1" ht="12.6" x14ac:dyDescent="0.25">
      <c r="A28798"/>
    </row>
    <row r="28799" spans="1:1" ht="12.6" x14ac:dyDescent="0.25">
      <c r="A28799"/>
    </row>
    <row r="28800" spans="1:1" ht="12.6" x14ac:dyDescent="0.25">
      <c r="A28800"/>
    </row>
    <row r="28801" spans="1:1" ht="12.6" x14ac:dyDescent="0.25">
      <c r="A28801"/>
    </row>
    <row r="28802" spans="1:1" ht="12.6" x14ac:dyDescent="0.25">
      <c r="A28802"/>
    </row>
    <row r="28803" spans="1:1" ht="12.6" x14ac:dyDescent="0.25">
      <c r="A28803"/>
    </row>
    <row r="28804" spans="1:1" ht="12.6" x14ac:dyDescent="0.25">
      <c r="A28804"/>
    </row>
    <row r="28805" spans="1:1" ht="12.6" x14ac:dyDescent="0.25">
      <c r="A28805"/>
    </row>
    <row r="28806" spans="1:1" ht="12.6" x14ac:dyDescent="0.25">
      <c r="A28806"/>
    </row>
    <row r="28807" spans="1:1" ht="12.6" x14ac:dyDescent="0.25">
      <c r="A28807"/>
    </row>
    <row r="28808" spans="1:1" ht="12.6" x14ac:dyDescent="0.25">
      <c r="A28808"/>
    </row>
    <row r="28809" spans="1:1" ht="12.6" x14ac:dyDescent="0.25">
      <c r="A28809"/>
    </row>
    <row r="28810" spans="1:1" ht="12.6" x14ac:dyDescent="0.25">
      <c r="A28810"/>
    </row>
    <row r="28811" spans="1:1" ht="12.6" x14ac:dyDescent="0.25">
      <c r="A28811"/>
    </row>
    <row r="28812" spans="1:1" ht="12.6" x14ac:dyDescent="0.25">
      <c r="A28812"/>
    </row>
    <row r="28813" spans="1:1" ht="12.6" x14ac:dyDescent="0.25">
      <c r="A28813"/>
    </row>
    <row r="28814" spans="1:1" ht="12.6" x14ac:dyDescent="0.25">
      <c r="A28814"/>
    </row>
    <row r="28815" spans="1:1" ht="12.6" x14ac:dyDescent="0.25">
      <c r="A28815"/>
    </row>
    <row r="28816" spans="1:1" ht="12.6" x14ac:dyDescent="0.25">
      <c r="A28816"/>
    </row>
    <row r="28817" spans="1:1" ht="12.6" x14ac:dyDescent="0.25">
      <c r="A28817"/>
    </row>
    <row r="28818" spans="1:1" ht="12.6" x14ac:dyDescent="0.25">
      <c r="A28818"/>
    </row>
    <row r="28819" spans="1:1" ht="12.6" x14ac:dyDescent="0.25">
      <c r="A28819"/>
    </row>
    <row r="28820" spans="1:1" ht="12.6" x14ac:dyDescent="0.25">
      <c r="A28820"/>
    </row>
    <row r="28821" spans="1:1" ht="12.6" x14ac:dyDescent="0.25">
      <c r="A28821"/>
    </row>
    <row r="28822" spans="1:1" ht="12.6" x14ac:dyDescent="0.25">
      <c r="A28822"/>
    </row>
    <row r="28823" spans="1:1" ht="12.6" x14ac:dyDescent="0.25">
      <c r="A28823"/>
    </row>
    <row r="28824" spans="1:1" ht="12.6" x14ac:dyDescent="0.25">
      <c r="A28824"/>
    </row>
    <row r="28825" spans="1:1" ht="12.6" x14ac:dyDescent="0.25">
      <c r="A28825"/>
    </row>
    <row r="28826" spans="1:1" ht="12.6" x14ac:dyDescent="0.25">
      <c r="A28826"/>
    </row>
    <row r="28827" spans="1:1" ht="12.6" x14ac:dyDescent="0.25">
      <c r="A28827"/>
    </row>
    <row r="28828" spans="1:1" ht="12.6" x14ac:dyDescent="0.25">
      <c r="A28828"/>
    </row>
    <row r="28829" spans="1:1" ht="12.6" x14ac:dyDescent="0.25">
      <c r="A28829"/>
    </row>
    <row r="28830" spans="1:1" ht="12.6" x14ac:dyDescent="0.25">
      <c r="A28830"/>
    </row>
    <row r="28831" spans="1:1" ht="12.6" x14ac:dyDescent="0.25">
      <c r="A28831"/>
    </row>
    <row r="28832" spans="1:1" ht="12.6" x14ac:dyDescent="0.25">
      <c r="A28832"/>
    </row>
    <row r="28833" spans="1:1" ht="12.6" x14ac:dyDescent="0.25">
      <c r="A28833"/>
    </row>
    <row r="28834" spans="1:1" ht="12.6" x14ac:dyDescent="0.25">
      <c r="A28834"/>
    </row>
    <row r="28835" spans="1:1" ht="12.6" x14ac:dyDescent="0.25">
      <c r="A28835"/>
    </row>
    <row r="28836" spans="1:1" ht="12.6" x14ac:dyDescent="0.25">
      <c r="A28836"/>
    </row>
    <row r="28837" spans="1:1" ht="12.6" x14ac:dyDescent="0.25">
      <c r="A28837"/>
    </row>
    <row r="28838" spans="1:1" ht="12.6" x14ac:dyDescent="0.25">
      <c r="A28838"/>
    </row>
    <row r="28839" spans="1:1" ht="12.6" x14ac:dyDescent="0.25">
      <c r="A28839"/>
    </row>
    <row r="28840" spans="1:1" ht="12.6" x14ac:dyDescent="0.25">
      <c r="A28840"/>
    </row>
    <row r="28841" spans="1:1" ht="12.6" x14ac:dyDescent="0.25">
      <c r="A28841"/>
    </row>
    <row r="28842" spans="1:1" ht="12.6" x14ac:dyDescent="0.25">
      <c r="A28842"/>
    </row>
    <row r="28843" spans="1:1" ht="12.6" x14ac:dyDescent="0.25">
      <c r="A28843"/>
    </row>
    <row r="28844" spans="1:1" ht="12.6" x14ac:dyDescent="0.25">
      <c r="A28844"/>
    </row>
    <row r="28845" spans="1:1" ht="12.6" x14ac:dyDescent="0.25">
      <c r="A28845"/>
    </row>
    <row r="28846" spans="1:1" ht="12.6" x14ac:dyDescent="0.25">
      <c r="A28846"/>
    </row>
    <row r="28847" spans="1:1" ht="12.6" x14ac:dyDescent="0.25">
      <c r="A28847"/>
    </row>
    <row r="28848" spans="1:1" ht="12.6" x14ac:dyDescent="0.25">
      <c r="A28848"/>
    </row>
    <row r="28849" spans="1:1" ht="12.6" x14ac:dyDescent="0.25">
      <c r="A28849"/>
    </row>
    <row r="28850" spans="1:1" ht="12.6" x14ac:dyDescent="0.25">
      <c r="A28850"/>
    </row>
    <row r="28851" spans="1:1" ht="12.6" x14ac:dyDescent="0.25">
      <c r="A28851"/>
    </row>
    <row r="28852" spans="1:1" ht="12.6" x14ac:dyDescent="0.25">
      <c r="A28852"/>
    </row>
    <row r="28853" spans="1:1" ht="12.6" x14ac:dyDescent="0.25">
      <c r="A28853"/>
    </row>
    <row r="28854" spans="1:1" ht="12.6" x14ac:dyDescent="0.25">
      <c r="A28854"/>
    </row>
    <row r="28855" spans="1:1" ht="12.6" x14ac:dyDescent="0.25">
      <c r="A28855"/>
    </row>
    <row r="28856" spans="1:1" ht="12.6" x14ac:dyDescent="0.25">
      <c r="A28856"/>
    </row>
    <row r="28857" spans="1:1" ht="12.6" x14ac:dyDescent="0.25">
      <c r="A28857"/>
    </row>
    <row r="28858" spans="1:1" ht="12.6" x14ac:dyDescent="0.25">
      <c r="A28858"/>
    </row>
    <row r="28859" spans="1:1" ht="12.6" x14ac:dyDescent="0.25">
      <c r="A28859"/>
    </row>
    <row r="28860" spans="1:1" ht="12.6" x14ac:dyDescent="0.25">
      <c r="A28860"/>
    </row>
    <row r="28861" spans="1:1" ht="12.6" x14ac:dyDescent="0.25">
      <c r="A28861"/>
    </row>
    <row r="28862" spans="1:1" ht="12.6" x14ac:dyDescent="0.25">
      <c r="A28862"/>
    </row>
    <row r="28863" spans="1:1" ht="12.6" x14ac:dyDescent="0.25">
      <c r="A28863"/>
    </row>
    <row r="28864" spans="1:1" ht="12.6" x14ac:dyDescent="0.25">
      <c r="A28864"/>
    </row>
    <row r="28865" spans="1:1" ht="12.6" x14ac:dyDescent="0.25">
      <c r="A28865"/>
    </row>
    <row r="28866" spans="1:1" ht="12.6" x14ac:dyDescent="0.25">
      <c r="A28866"/>
    </row>
    <row r="28867" spans="1:1" ht="12.6" x14ac:dyDescent="0.25">
      <c r="A28867"/>
    </row>
    <row r="28868" spans="1:1" ht="12.6" x14ac:dyDescent="0.25">
      <c r="A28868"/>
    </row>
    <row r="28869" spans="1:1" ht="12.6" x14ac:dyDescent="0.25">
      <c r="A28869"/>
    </row>
    <row r="28870" spans="1:1" ht="12.6" x14ac:dyDescent="0.25">
      <c r="A28870"/>
    </row>
    <row r="28871" spans="1:1" ht="12.6" x14ac:dyDescent="0.25">
      <c r="A28871"/>
    </row>
    <row r="28872" spans="1:1" ht="12.6" x14ac:dyDescent="0.25">
      <c r="A28872"/>
    </row>
    <row r="28873" spans="1:1" ht="12.6" x14ac:dyDescent="0.25">
      <c r="A28873"/>
    </row>
    <row r="28874" spans="1:1" ht="12.6" x14ac:dyDescent="0.25">
      <c r="A28874"/>
    </row>
    <row r="28875" spans="1:1" ht="12.6" x14ac:dyDescent="0.25">
      <c r="A28875"/>
    </row>
    <row r="28876" spans="1:1" ht="12.6" x14ac:dyDescent="0.25">
      <c r="A28876"/>
    </row>
    <row r="28877" spans="1:1" ht="12.6" x14ac:dyDescent="0.25">
      <c r="A28877"/>
    </row>
    <row r="28878" spans="1:1" ht="12.6" x14ac:dyDescent="0.25">
      <c r="A28878"/>
    </row>
    <row r="28879" spans="1:1" ht="12.6" x14ac:dyDescent="0.25">
      <c r="A28879"/>
    </row>
    <row r="28880" spans="1:1" ht="12.6" x14ac:dyDescent="0.25">
      <c r="A28880"/>
    </row>
    <row r="28881" spans="1:1" ht="12.6" x14ac:dyDescent="0.25">
      <c r="A28881"/>
    </row>
    <row r="28882" spans="1:1" ht="12.6" x14ac:dyDescent="0.25">
      <c r="A28882"/>
    </row>
    <row r="28883" spans="1:1" ht="12.6" x14ac:dyDescent="0.25">
      <c r="A28883"/>
    </row>
    <row r="28884" spans="1:1" ht="12.6" x14ac:dyDescent="0.25">
      <c r="A28884"/>
    </row>
    <row r="28885" spans="1:1" ht="12.6" x14ac:dyDescent="0.25">
      <c r="A28885"/>
    </row>
    <row r="28886" spans="1:1" ht="12.6" x14ac:dyDescent="0.25">
      <c r="A28886"/>
    </row>
    <row r="28887" spans="1:1" ht="12.6" x14ac:dyDescent="0.25">
      <c r="A28887"/>
    </row>
    <row r="28888" spans="1:1" ht="12.6" x14ac:dyDescent="0.25">
      <c r="A28888"/>
    </row>
    <row r="28889" spans="1:1" ht="12.6" x14ac:dyDescent="0.25">
      <c r="A28889"/>
    </row>
    <row r="28890" spans="1:1" ht="12.6" x14ac:dyDescent="0.25">
      <c r="A28890"/>
    </row>
    <row r="28891" spans="1:1" ht="12.6" x14ac:dyDescent="0.25">
      <c r="A28891"/>
    </row>
    <row r="28892" spans="1:1" ht="12.6" x14ac:dyDescent="0.25">
      <c r="A28892"/>
    </row>
    <row r="28893" spans="1:1" ht="12.6" x14ac:dyDescent="0.25">
      <c r="A28893"/>
    </row>
    <row r="28894" spans="1:1" ht="12.6" x14ac:dyDescent="0.25">
      <c r="A28894"/>
    </row>
    <row r="28895" spans="1:1" ht="12.6" x14ac:dyDescent="0.25">
      <c r="A28895"/>
    </row>
    <row r="28896" spans="1:1" ht="12.6" x14ac:dyDescent="0.25">
      <c r="A28896"/>
    </row>
    <row r="28897" spans="1:1" ht="12.6" x14ac:dyDescent="0.25">
      <c r="A28897"/>
    </row>
    <row r="28898" spans="1:1" ht="12.6" x14ac:dyDescent="0.25">
      <c r="A28898"/>
    </row>
    <row r="28899" spans="1:1" ht="12.6" x14ac:dyDescent="0.25">
      <c r="A28899"/>
    </row>
    <row r="28900" spans="1:1" ht="12.6" x14ac:dyDescent="0.25">
      <c r="A28900"/>
    </row>
    <row r="28901" spans="1:1" ht="12.6" x14ac:dyDescent="0.25">
      <c r="A28901"/>
    </row>
    <row r="28902" spans="1:1" ht="12.6" x14ac:dyDescent="0.25">
      <c r="A28902"/>
    </row>
    <row r="28903" spans="1:1" ht="12.6" x14ac:dyDescent="0.25">
      <c r="A28903"/>
    </row>
    <row r="28904" spans="1:1" ht="12.6" x14ac:dyDescent="0.25">
      <c r="A28904"/>
    </row>
    <row r="28905" spans="1:1" ht="12.6" x14ac:dyDescent="0.25">
      <c r="A28905"/>
    </row>
    <row r="28906" spans="1:1" ht="12.6" x14ac:dyDescent="0.25">
      <c r="A28906"/>
    </row>
    <row r="28907" spans="1:1" ht="12.6" x14ac:dyDescent="0.25">
      <c r="A28907"/>
    </row>
    <row r="28908" spans="1:1" ht="12.6" x14ac:dyDescent="0.25">
      <c r="A28908"/>
    </row>
    <row r="28909" spans="1:1" ht="12.6" x14ac:dyDescent="0.25">
      <c r="A28909"/>
    </row>
    <row r="28910" spans="1:1" ht="12.6" x14ac:dyDescent="0.25">
      <c r="A28910"/>
    </row>
    <row r="28911" spans="1:1" ht="12.6" x14ac:dyDescent="0.25">
      <c r="A28911"/>
    </row>
    <row r="28912" spans="1:1" ht="12.6" x14ac:dyDescent="0.25">
      <c r="A28912"/>
    </row>
    <row r="28913" spans="1:1" ht="12.6" x14ac:dyDescent="0.25">
      <c r="A28913"/>
    </row>
    <row r="28914" spans="1:1" ht="12.6" x14ac:dyDescent="0.25">
      <c r="A28914"/>
    </row>
    <row r="28915" spans="1:1" ht="12.6" x14ac:dyDescent="0.25">
      <c r="A28915"/>
    </row>
    <row r="28916" spans="1:1" ht="12.6" x14ac:dyDescent="0.25">
      <c r="A28916"/>
    </row>
    <row r="28917" spans="1:1" ht="12.6" x14ac:dyDescent="0.25">
      <c r="A28917"/>
    </row>
    <row r="28918" spans="1:1" ht="12.6" x14ac:dyDescent="0.25">
      <c r="A28918"/>
    </row>
    <row r="28919" spans="1:1" ht="12.6" x14ac:dyDescent="0.25">
      <c r="A28919"/>
    </row>
    <row r="28920" spans="1:1" ht="12.6" x14ac:dyDescent="0.25">
      <c r="A28920"/>
    </row>
    <row r="28921" spans="1:1" ht="12.6" x14ac:dyDescent="0.25">
      <c r="A28921"/>
    </row>
    <row r="28922" spans="1:1" ht="12.6" x14ac:dyDescent="0.25">
      <c r="A28922"/>
    </row>
    <row r="28923" spans="1:1" ht="12.6" x14ac:dyDescent="0.25">
      <c r="A28923"/>
    </row>
    <row r="28924" spans="1:1" ht="12.6" x14ac:dyDescent="0.25">
      <c r="A28924"/>
    </row>
    <row r="28925" spans="1:1" ht="12.6" x14ac:dyDescent="0.25">
      <c r="A28925"/>
    </row>
    <row r="28926" spans="1:1" ht="12.6" x14ac:dyDescent="0.25">
      <c r="A28926"/>
    </row>
    <row r="28927" spans="1:1" ht="12.6" x14ac:dyDescent="0.25">
      <c r="A28927"/>
    </row>
    <row r="28928" spans="1:1" ht="12.6" x14ac:dyDescent="0.25">
      <c r="A28928"/>
    </row>
    <row r="28929" spans="1:1" ht="12.6" x14ac:dyDescent="0.25">
      <c r="A28929"/>
    </row>
    <row r="28930" spans="1:1" ht="12.6" x14ac:dyDescent="0.25">
      <c r="A28930"/>
    </row>
    <row r="28931" spans="1:1" ht="12.6" x14ac:dyDescent="0.25">
      <c r="A28931"/>
    </row>
    <row r="28932" spans="1:1" ht="12.6" x14ac:dyDescent="0.25">
      <c r="A28932"/>
    </row>
    <row r="28933" spans="1:1" ht="12.6" x14ac:dyDescent="0.25">
      <c r="A28933"/>
    </row>
    <row r="28934" spans="1:1" ht="12.6" x14ac:dyDescent="0.25">
      <c r="A28934"/>
    </row>
    <row r="28935" spans="1:1" ht="12.6" x14ac:dyDescent="0.25">
      <c r="A28935"/>
    </row>
    <row r="28936" spans="1:1" ht="12.6" x14ac:dyDescent="0.25">
      <c r="A28936"/>
    </row>
    <row r="28937" spans="1:1" ht="12.6" x14ac:dyDescent="0.25">
      <c r="A28937"/>
    </row>
    <row r="28938" spans="1:1" ht="12.6" x14ac:dyDescent="0.25">
      <c r="A28938"/>
    </row>
    <row r="28939" spans="1:1" ht="12.6" x14ac:dyDescent="0.25">
      <c r="A28939"/>
    </row>
    <row r="28940" spans="1:1" ht="12.6" x14ac:dyDescent="0.25">
      <c r="A28940"/>
    </row>
    <row r="28941" spans="1:1" ht="12.6" x14ac:dyDescent="0.25">
      <c r="A28941"/>
    </row>
    <row r="28942" spans="1:1" ht="12.6" x14ac:dyDescent="0.25">
      <c r="A28942"/>
    </row>
    <row r="28943" spans="1:1" ht="12.6" x14ac:dyDescent="0.25">
      <c r="A28943"/>
    </row>
    <row r="28944" spans="1:1" ht="12.6" x14ac:dyDescent="0.25">
      <c r="A28944"/>
    </row>
    <row r="28945" spans="1:1" ht="12.6" x14ac:dyDescent="0.25">
      <c r="A28945"/>
    </row>
    <row r="28946" spans="1:1" ht="12.6" x14ac:dyDescent="0.25">
      <c r="A28946"/>
    </row>
    <row r="28947" spans="1:1" ht="12.6" x14ac:dyDescent="0.25">
      <c r="A28947"/>
    </row>
    <row r="28948" spans="1:1" ht="12.6" x14ac:dyDescent="0.25">
      <c r="A28948"/>
    </row>
    <row r="28949" spans="1:1" ht="12.6" x14ac:dyDescent="0.25">
      <c r="A28949"/>
    </row>
    <row r="28950" spans="1:1" ht="12.6" x14ac:dyDescent="0.25">
      <c r="A28950"/>
    </row>
    <row r="28951" spans="1:1" ht="12.6" x14ac:dyDescent="0.25">
      <c r="A28951"/>
    </row>
    <row r="28952" spans="1:1" ht="12.6" x14ac:dyDescent="0.25">
      <c r="A28952"/>
    </row>
    <row r="28953" spans="1:1" ht="12.6" x14ac:dyDescent="0.25">
      <c r="A28953"/>
    </row>
    <row r="28954" spans="1:1" ht="12.6" x14ac:dyDescent="0.25">
      <c r="A28954"/>
    </row>
    <row r="28955" spans="1:1" ht="12.6" x14ac:dyDescent="0.25">
      <c r="A28955"/>
    </row>
    <row r="28956" spans="1:1" ht="12.6" x14ac:dyDescent="0.25">
      <c r="A28956"/>
    </row>
    <row r="28957" spans="1:1" ht="12.6" x14ac:dyDescent="0.25">
      <c r="A28957"/>
    </row>
    <row r="28958" spans="1:1" ht="12.6" x14ac:dyDescent="0.25">
      <c r="A28958"/>
    </row>
    <row r="28959" spans="1:1" ht="12.6" x14ac:dyDescent="0.25">
      <c r="A28959"/>
    </row>
    <row r="28960" spans="1:1" ht="12.6" x14ac:dyDescent="0.25">
      <c r="A28960"/>
    </row>
    <row r="28961" spans="1:1" ht="12.6" x14ac:dyDescent="0.25">
      <c r="A28961"/>
    </row>
    <row r="28962" spans="1:1" ht="12.6" x14ac:dyDescent="0.25">
      <c r="A28962"/>
    </row>
    <row r="28963" spans="1:1" ht="12.6" x14ac:dyDescent="0.25">
      <c r="A28963"/>
    </row>
    <row r="28964" spans="1:1" ht="12.6" x14ac:dyDescent="0.25">
      <c r="A28964"/>
    </row>
    <row r="28965" spans="1:1" ht="12.6" x14ac:dyDescent="0.25">
      <c r="A28965"/>
    </row>
    <row r="28966" spans="1:1" ht="12.6" x14ac:dyDescent="0.25">
      <c r="A28966"/>
    </row>
    <row r="28967" spans="1:1" ht="12.6" x14ac:dyDescent="0.25">
      <c r="A28967"/>
    </row>
    <row r="28968" spans="1:1" ht="12.6" x14ac:dyDescent="0.25">
      <c r="A28968"/>
    </row>
    <row r="28969" spans="1:1" ht="12.6" x14ac:dyDescent="0.25">
      <c r="A28969"/>
    </row>
    <row r="28970" spans="1:1" ht="12.6" x14ac:dyDescent="0.25">
      <c r="A28970"/>
    </row>
    <row r="28971" spans="1:1" ht="12.6" x14ac:dyDescent="0.25">
      <c r="A28971"/>
    </row>
    <row r="28972" spans="1:1" ht="12.6" x14ac:dyDescent="0.25">
      <c r="A28972"/>
    </row>
    <row r="28973" spans="1:1" ht="12.6" x14ac:dyDescent="0.25">
      <c r="A28973"/>
    </row>
    <row r="28974" spans="1:1" ht="12.6" x14ac:dyDescent="0.25">
      <c r="A28974"/>
    </row>
    <row r="28975" spans="1:1" ht="12.6" x14ac:dyDescent="0.25">
      <c r="A28975"/>
    </row>
    <row r="28976" spans="1:1" ht="12.6" x14ac:dyDescent="0.25">
      <c r="A28976"/>
    </row>
    <row r="28977" spans="1:1" ht="12.6" x14ac:dyDescent="0.25">
      <c r="A28977"/>
    </row>
    <row r="28978" spans="1:1" ht="12.6" x14ac:dyDescent="0.25">
      <c r="A28978"/>
    </row>
    <row r="28979" spans="1:1" ht="12.6" x14ac:dyDescent="0.25">
      <c r="A28979"/>
    </row>
    <row r="28980" spans="1:1" ht="12.6" x14ac:dyDescent="0.25">
      <c r="A28980"/>
    </row>
    <row r="28981" spans="1:1" ht="12.6" x14ac:dyDescent="0.25">
      <c r="A28981"/>
    </row>
    <row r="28982" spans="1:1" ht="12.6" x14ac:dyDescent="0.25">
      <c r="A28982"/>
    </row>
    <row r="28983" spans="1:1" ht="12.6" x14ac:dyDescent="0.25">
      <c r="A28983"/>
    </row>
    <row r="28984" spans="1:1" ht="12.6" x14ac:dyDescent="0.25">
      <c r="A28984"/>
    </row>
    <row r="28985" spans="1:1" ht="12.6" x14ac:dyDescent="0.25">
      <c r="A28985"/>
    </row>
    <row r="28986" spans="1:1" ht="12.6" x14ac:dyDescent="0.25">
      <c r="A28986"/>
    </row>
    <row r="28987" spans="1:1" ht="12.6" x14ac:dyDescent="0.25">
      <c r="A28987"/>
    </row>
    <row r="28988" spans="1:1" ht="12.6" x14ac:dyDescent="0.25">
      <c r="A28988"/>
    </row>
    <row r="28989" spans="1:1" ht="12.6" x14ac:dyDescent="0.25">
      <c r="A28989"/>
    </row>
    <row r="28990" spans="1:1" ht="12.6" x14ac:dyDescent="0.25">
      <c r="A28990"/>
    </row>
    <row r="28991" spans="1:1" ht="12.6" x14ac:dyDescent="0.25">
      <c r="A28991"/>
    </row>
    <row r="28992" spans="1:1" ht="12.6" x14ac:dyDescent="0.25">
      <c r="A28992"/>
    </row>
    <row r="28993" spans="1:1" ht="12.6" x14ac:dyDescent="0.25">
      <c r="A28993"/>
    </row>
    <row r="28994" spans="1:1" ht="12.6" x14ac:dyDescent="0.25">
      <c r="A28994"/>
    </row>
    <row r="28995" spans="1:1" ht="12.6" x14ac:dyDescent="0.25">
      <c r="A28995"/>
    </row>
    <row r="28996" spans="1:1" ht="12.6" x14ac:dyDescent="0.25">
      <c r="A28996"/>
    </row>
    <row r="28997" spans="1:1" ht="12.6" x14ac:dyDescent="0.25">
      <c r="A28997"/>
    </row>
    <row r="28998" spans="1:1" ht="12.6" x14ac:dyDescent="0.25">
      <c r="A28998"/>
    </row>
    <row r="28999" spans="1:1" ht="12.6" x14ac:dyDescent="0.25">
      <c r="A28999"/>
    </row>
    <row r="29000" spans="1:1" ht="12.6" x14ac:dyDescent="0.25">
      <c r="A29000"/>
    </row>
    <row r="29001" spans="1:1" ht="12.6" x14ac:dyDescent="0.25">
      <c r="A29001"/>
    </row>
    <row r="29002" spans="1:1" ht="12.6" x14ac:dyDescent="0.25">
      <c r="A29002"/>
    </row>
    <row r="29003" spans="1:1" ht="12.6" x14ac:dyDescent="0.25">
      <c r="A29003"/>
    </row>
    <row r="29004" spans="1:1" ht="12.6" x14ac:dyDescent="0.25">
      <c r="A29004"/>
    </row>
    <row r="29005" spans="1:1" ht="12.6" x14ac:dyDescent="0.25">
      <c r="A29005"/>
    </row>
    <row r="29006" spans="1:1" ht="12.6" x14ac:dyDescent="0.25">
      <c r="A29006"/>
    </row>
    <row r="29007" spans="1:1" ht="12.6" x14ac:dyDescent="0.25">
      <c r="A29007"/>
    </row>
    <row r="29008" spans="1:1" ht="12.6" x14ac:dyDescent="0.25">
      <c r="A29008"/>
    </row>
    <row r="29009" spans="1:1" ht="12.6" x14ac:dyDescent="0.25">
      <c r="A29009"/>
    </row>
    <row r="29010" spans="1:1" ht="12.6" x14ac:dyDescent="0.25">
      <c r="A29010"/>
    </row>
    <row r="29011" spans="1:1" ht="12.6" x14ac:dyDescent="0.25">
      <c r="A29011"/>
    </row>
    <row r="29012" spans="1:1" ht="12.6" x14ac:dyDescent="0.25">
      <c r="A29012"/>
    </row>
    <row r="29013" spans="1:1" ht="12.6" x14ac:dyDescent="0.25">
      <c r="A29013"/>
    </row>
    <row r="29014" spans="1:1" ht="12.6" x14ac:dyDescent="0.25">
      <c r="A29014"/>
    </row>
    <row r="29015" spans="1:1" ht="12.6" x14ac:dyDescent="0.25">
      <c r="A29015"/>
    </row>
    <row r="29016" spans="1:1" ht="12.6" x14ac:dyDescent="0.25">
      <c r="A29016"/>
    </row>
    <row r="29017" spans="1:1" ht="12.6" x14ac:dyDescent="0.25">
      <c r="A29017"/>
    </row>
    <row r="29018" spans="1:1" ht="12.6" x14ac:dyDescent="0.25">
      <c r="A29018"/>
    </row>
    <row r="29019" spans="1:1" ht="12.6" x14ac:dyDescent="0.25">
      <c r="A29019"/>
    </row>
    <row r="29020" spans="1:1" ht="12.6" x14ac:dyDescent="0.25">
      <c r="A29020"/>
    </row>
    <row r="29021" spans="1:1" ht="12.6" x14ac:dyDescent="0.25">
      <c r="A29021"/>
    </row>
    <row r="29022" spans="1:1" ht="12.6" x14ac:dyDescent="0.25">
      <c r="A29022"/>
    </row>
    <row r="29023" spans="1:1" ht="12.6" x14ac:dyDescent="0.25">
      <c r="A29023"/>
    </row>
    <row r="29024" spans="1:1" ht="12.6" x14ac:dyDescent="0.25">
      <c r="A29024"/>
    </row>
    <row r="29025" spans="1:1" ht="12.6" x14ac:dyDescent="0.25">
      <c r="A29025"/>
    </row>
    <row r="29026" spans="1:1" ht="12.6" x14ac:dyDescent="0.25">
      <c r="A29026"/>
    </row>
    <row r="29027" spans="1:1" ht="12.6" x14ac:dyDescent="0.25">
      <c r="A29027"/>
    </row>
    <row r="29028" spans="1:1" ht="12.6" x14ac:dyDescent="0.25">
      <c r="A29028"/>
    </row>
    <row r="29029" spans="1:1" ht="12.6" x14ac:dyDescent="0.25">
      <c r="A29029"/>
    </row>
    <row r="29030" spans="1:1" ht="12.6" x14ac:dyDescent="0.25">
      <c r="A29030"/>
    </row>
    <row r="29031" spans="1:1" ht="12.6" x14ac:dyDescent="0.25">
      <c r="A29031"/>
    </row>
    <row r="29032" spans="1:1" ht="12.6" x14ac:dyDescent="0.25">
      <c r="A29032"/>
    </row>
    <row r="29033" spans="1:1" ht="12.6" x14ac:dyDescent="0.25">
      <c r="A29033"/>
    </row>
    <row r="29034" spans="1:1" ht="12.6" x14ac:dyDescent="0.25">
      <c r="A29034"/>
    </row>
    <row r="29035" spans="1:1" ht="12.6" x14ac:dyDescent="0.25">
      <c r="A29035"/>
    </row>
    <row r="29036" spans="1:1" ht="12.6" x14ac:dyDescent="0.25">
      <c r="A29036"/>
    </row>
    <row r="29037" spans="1:1" ht="12.6" x14ac:dyDescent="0.25">
      <c r="A29037"/>
    </row>
    <row r="29038" spans="1:1" ht="12.6" x14ac:dyDescent="0.25">
      <c r="A29038"/>
    </row>
    <row r="29039" spans="1:1" ht="12.6" x14ac:dyDescent="0.25">
      <c r="A29039"/>
    </row>
    <row r="29040" spans="1:1" ht="12.6" x14ac:dyDescent="0.25">
      <c r="A29040"/>
    </row>
    <row r="29041" spans="1:1" ht="12.6" x14ac:dyDescent="0.25">
      <c r="A29041"/>
    </row>
    <row r="29042" spans="1:1" ht="12.6" x14ac:dyDescent="0.25">
      <c r="A29042"/>
    </row>
    <row r="29043" spans="1:1" ht="12.6" x14ac:dyDescent="0.25">
      <c r="A29043"/>
    </row>
    <row r="29044" spans="1:1" ht="12.6" x14ac:dyDescent="0.25">
      <c r="A29044"/>
    </row>
    <row r="29045" spans="1:1" ht="12.6" x14ac:dyDescent="0.25">
      <c r="A29045"/>
    </row>
    <row r="29046" spans="1:1" ht="12.6" x14ac:dyDescent="0.25">
      <c r="A29046"/>
    </row>
    <row r="29047" spans="1:1" ht="12.6" x14ac:dyDescent="0.25">
      <c r="A29047"/>
    </row>
    <row r="29048" spans="1:1" ht="12.6" x14ac:dyDescent="0.25">
      <c r="A29048"/>
    </row>
    <row r="29049" spans="1:1" ht="12.6" x14ac:dyDescent="0.25">
      <c r="A29049"/>
    </row>
    <row r="29050" spans="1:1" ht="12.6" x14ac:dyDescent="0.25">
      <c r="A29050"/>
    </row>
    <row r="29051" spans="1:1" ht="12.6" x14ac:dyDescent="0.25">
      <c r="A29051"/>
    </row>
    <row r="29052" spans="1:1" ht="12.6" x14ac:dyDescent="0.25">
      <c r="A29052"/>
    </row>
    <row r="29053" spans="1:1" ht="12.6" x14ac:dyDescent="0.25">
      <c r="A29053"/>
    </row>
    <row r="29054" spans="1:1" ht="12.6" x14ac:dyDescent="0.25">
      <c r="A29054"/>
    </row>
    <row r="29055" spans="1:1" ht="12.6" x14ac:dyDescent="0.25">
      <c r="A29055"/>
    </row>
    <row r="29056" spans="1:1" ht="12.6" x14ac:dyDescent="0.25">
      <c r="A29056"/>
    </row>
    <row r="29057" spans="1:1" ht="12.6" x14ac:dyDescent="0.25">
      <c r="A29057"/>
    </row>
    <row r="29058" spans="1:1" ht="12.6" x14ac:dyDescent="0.25">
      <c r="A29058"/>
    </row>
    <row r="29059" spans="1:1" ht="12.6" x14ac:dyDescent="0.25">
      <c r="A29059"/>
    </row>
    <row r="29060" spans="1:1" ht="12.6" x14ac:dyDescent="0.25">
      <c r="A29060"/>
    </row>
    <row r="29061" spans="1:1" ht="12.6" x14ac:dyDescent="0.25">
      <c r="A29061"/>
    </row>
    <row r="29062" spans="1:1" ht="12.6" x14ac:dyDescent="0.25">
      <c r="A29062"/>
    </row>
    <row r="29063" spans="1:1" ht="12.6" x14ac:dyDescent="0.25">
      <c r="A29063"/>
    </row>
    <row r="29064" spans="1:1" ht="12.6" x14ac:dyDescent="0.25">
      <c r="A29064"/>
    </row>
    <row r="29065" spans="1:1" ht="12.6" x14ac:dyDescent="0.25">
      <c r="A29065"/>
    </row>
    <row r="29066" spans="1:1" ht="12.6" x14ac:dyDescent="0.25">
      <c r="A29066"/>
    </row>
    <row r="29067" spans="1:1" ht="12.6" x14ac:dyDescent="0.25">
      <c r="A29067"/>
    </row>
    <row r="29068" spans="1:1" ht="12.6" x14ac:dyDescent="0.25">
      <c r="A29068"/>
    </row>
    <row r="29069" spans="1:1" ht="12.6" x14ac:dyDescent="0.25">
      <c r="A29069"/>
    </row>
    <row r="29070" spans="1:1" ht="12.6" x14ac:dyDescent="0.25">
      <c r="A29070"/>
    </row>
    <row r="29071" spans="1:1" ht="12.6" x14ac:dyDescent="0.25">
      <c r="A29071"/>
    </row>
    <row r="29072" spans="1:1" ht="12.6" x14ac:dyDescent="0.25">
      <c r="A29072"/>
    </row>
    <row r="29073" spans="1:1" ht="12.6" x14ac:dyDescent="0.25">
      <c r="A29073"/>
    </row>
    <row r="29074" spans="1:1" ht="12.6" x14ac:dyDescent="0.25">
      <c r="A29074"/>
    </row>
    <row r="29075" spans="1:1" ht="12.6" x14ac:dyDescent="0.25">
      <c r="A29075"/>
    </row>
    <row r="29076" spans="1:1" ht="12.6" x14ac:dyDescent="0.25">
      <c r="A29076"/>
    </row>
    <row r="29077" spans="1:1" ht="12.6" x14ac:dyDescent="0.25">
      <c r="A29077"/>
    </row>
    <row r="29078" spans="1:1" ht="12.6" x14ac:dyDescent="0.25">
      <c r="A29078"/>
    </row>
    <row r="29079" spans="1:1" ht="12.6" x14ac:dyDescent="0.25">
      <c r="A29079"/>
    </row>
    <row r="29080" spans="1:1" ht="12.6" x14ac:dyDescent="0.25">
      <c r="A29080"/>
    </row>
    <row r="29081" spans="1:1" ht="12.6" x14ac:dyDescent="0.25">
      <c r="A29081"/>
    </row>
    <row r="29082" spans="1:1" ht="12.6" x14ac:dyDescent="0.25">
      <c r="A29082"/>
    </row>
    <row r="29083" spans="1:1" ht="12.6" x14ac:dyDescent="0.25">
      <c r="A29083"/>
    </row>
    <row r="29084" spans="1:1" ht="12.6" x14ac:dyDescent="0.25">
      <c r="A29084"/>
    </row>
    <row r="29085" spans="1:1" ht="12.6" x14ac:dyDescent="0.25">
      <c r="A29085"/>
    </row>
    <row r="29086" spans="1:1" ht="12.6" x14ac:dyDescent="0.25">
      <c r="A29086"/>
    </row>
    <row r="29087" spans="1:1" ht="12.6" x14ac:dyDescent="0.25">
      <c r="A29087"/>
    </row>
    <row r="29088" spans="1:1" ht="12.6" x14ac:dyDescent="0.25">
      <c r="A29088"/>
    </row>
    <row r="29089" spans="1:1" ht="12.6" x14ac:dyDescent="0.25">
      <c r="A29089"/>
    </row>
    <row r="29090" spans="1:1" ht="12.6" x14ac:dyDescent="0.25">
      <c r="A29090"/>
    </row>
    <row r="29091" spans="1:1" ht="12.6" x14ac:dyDescent="0.25">
      <c r="A29091"/>
    </row>
    <row r="29092" spans="1:1" ht="12.6" x14ac:dyDescent="0.25">
      <c r="A29092"/>
    </row>
    <row r="29093" spans="1:1" ht="12.6" x14ac:dyDescent="0.25">
      <c r="A29093"/>
    </row>
    <row r="29094" spans="1:1" ht="12.6" x14ac:dyDescent="0.25">
      <c r="A29094"/>
    </row>
    <row r="29095" spans="1:1" ht="12.6" x14ac:dyDescent="0.25">
      <c r="A29095"/>
    </row>
    <row r="29096" spans="1:1" ht="12.6" x14ac:dyDescent="0.25">
      <c r="A29096"/>
    </row>
    <row r="29097" spans="1:1" ht="12.6" x14ac:dyDescent="0.25">
      <c r="A29097"/>
    </row>
    <row r="29098" spans="1:1" ht="12.6" x14ac:dyDescent="0.25">
      <c r="A29098"/>
    </row>
    <row r="29099" spans="1:1" ht="12.6" x14ac:dyDescent="0.25">
      <c r="A29099"/>
    </row>
    <row r="29100" spans="1:1" ht="12.6" x14ac:dyDescent="0.25">
      <c r="A29100"/>
    </row>
    <row r="29101" spans="1:1" ht="12.6" x14ac:dyDescent="0.25">
      <c r="A29101"/>
    </row>
    <row r="29102" spans="1:1" ht="12.6" x14ac:dyDescent="0.25">
      <c r="A29102"/>
    </row>
    <row r="29103" spans="1:1" ht="12.6" x14ac:dyDescent="0.25">
      <c r="A29103"/>
    </row>
    <row r="29104" spans="1:1" ht="12.6" x14ac:dyDescent="0.25">
      <c r="A29104"/>
    </row>
    <row r="29105" spans="1:1" ht="12.6" x14ac:dyDescent="0.25">
      <c r="A29105"/>
    </row>
    <row r="29106" spans="1:1" ht="12.6" x14ac:dyDescent="0.25">
      <c r="A29106"/>
    </row>
    <row r="29107" spans="1:1" ht="12.6" x14ac:dyDescent="0.25">
      <c r="A29107"/>
    </row>
    <row r="29108" spans="1:1" ht="12.6" x14ac:dyDescent="0.25">
      <c r="A29108"/>
    </row>
    <row r="29109" spans="1:1" ht="12.6" x14ac:dyDescent="0.25">
      <c r="A29109"/>
    </row>
    <row r="29110" spans="1:1" ht="12.6" x14ac:dyDescent="0.25">
      <c r="A29110"/>
    </row>
    <row r="29111" spans="1:1" ht="12.6" x14ac:dyDescent="0.25">
      <c r="A29111"/>
    </row>
    <row r="29112" spans="1:1" ht="12.6" x14ac:dyDescent="0.25">
      <c r="A29112"/>
    </row>
    <row r="29113" spans="1:1" ht="12.6" x14ac:dyDescent="0.25">
      <c r="A29113"/>
    </row>
    <row r="29114" spans="1:1" ht="12.6" x14ac:dyDescent="0.25">
      <c r="A29114"/>
    </row>
    <row r="29115" spans="1:1" ht="12.6" x14ac:dyDescent="0.25">
      <c r="A29115"/>
    </row>
    <row r="29116" spans="1:1" ht="12.6" x14ac:dyDescent="0.25">
      <c r="A29116"/>
    </row>
    <row r="29117" spans="1:1" ht="12.6" x14ac:dyDescent="0.25">
      <c r="A29117"/>
    </row>
    <row r="29118" spans="1:1" ht="12.6" x14ac:dyDescent="0.25">
      <c r="A29118"/>
    </row>
    <row r="29119" spans="1:1" ht="12.6" x14ac:dyDescent="0.25">
      <c r="A29119"/>
    </row>
    <row r="29120" spans="1:1" ht="12.6" x14ac:dyDescent="0.25">
      <c r="A29120"/>
    </row>
    <row r="29121" spans="1:1" ht="12.6" x14ac:dyDescent="0.25">
      <c r="A29121"/>
    </row>
    <row r="29122" spans="1:1" ht="12.6" x14ac:dyDescent="0.25">
      <c r="A29122"/>
    </row>
    <row r="29123" spans="1:1" ht="12.6" x14ac:dyDescent="0.25">
      <c r="A29123"/>
    </row>
    <row r="29124" spans="1:1" ht="12.6" x14ac:dyDescent="0.25">
      <c r="A29124"/>
    </row>
    <row r="29125" spans="1:1" ht="12.6" x14ac:dyDescent="0.25">
      <c r="A29125"/>
    </row>
    <row r="29126" spans="1:1" ht="12.6" x14ac:dyDescent="0.25">
      <c r="A29126"/>
    </row>
    <row r="29127" spans="1:1" ht="12.6" x14ac:dyDescent="0.25">
      <c r="A29127"/>
    </row>
    <row r="29128" spans="1:1" ht="12.6" x14ac:dyDescent="0.25">
      <c r="A29128"/>
    </row>
    <row r="29129" spans="1:1" ht="12.6" x14ac:dyDescent="0.25">
      <c r="A29129"/>
    </row>
    <row r="29130" spans="1:1" ht="12.6" x14ac:dyDescent="0.25">
      <c r="A29130"/>
    </row>
    <row r="29131" spans="1:1" ht="12.6" x14ac:dyDescent="0.25">
      <c r="A29131"/>
    </row>
    <row r="29132" spans="1:1" ht="12.6" x14ac:dyDescent="0.25">
      <c r="A29132"/>
    </row>
    <row r="29133" spans="1:1" ht="12.6" x14ac:dyDescent="0.25">
      <c r="A29133"/>
    </row>
    <row r="29134" spans="1:1" ht="12.6" x14ac:dyDescent="0.25">
      <c r="A29134"/>
    </row>
    <row r="29135" spans="1:1" ht="12.6" x14ac:dyDescent="0.25">
      <c r="A29135"/>
    </row>
    <row r="29136" spans="1:1" ht="12.6" x14ac:dyDescent="0.25">
      <c r="A29136"/>
    </row>
    <row r="29137" spans="1:1" ht="12.6" x14ac:dyDescent="0.25">
      <c r="A29137"/>
    </row>
    <row r="29138" spans="1:1" ht="12.6" x14ac:dyDescent="0.25">
      <c r="A29138"/>
    </row>
    <row r="29139" spans="1:1" ht="12.6" x14ac:dyDescent="0.25">
      <c r="A29139"/>
    </row>
    <row r="29140" spans="1:1" ht="12.6" x14ac:dyDescent="0.25">
      <c r="A29140"/>
    </row>
    <row r="29141" spans="1:1" ht="12.6" x14ac:dyDescent="0.25">
      <c r="A29141"/>
    </row>
    <row r="29142" spans="1:1" ht="12.6" x14ac:dyDescent="0.25">
      <c r="A29142"/>
    </row>
    <row r="29143" spans="1:1" ht="12.6" x14ac:dyDescent="0.25">
      <c r="A29143"/>
    </row>
    <row r="29144" spans="1:1" ht="12.6" x14ac:dyDescent="0.25">
      <c r="A29144"/>
    </row>
    <row r="29145" spans="1:1" ht="12.6" x14ac:dyDescent="0.25">
      <c r="A29145"/>
    </row>
    <row r="29146" spans="1:1" ht="12.6" x14ac:dyDescent="0.25">
      <c r="A29146"/>
    </row>
    <row r="29147" spans="1:1" ht="12.6" x14ac:dyDescent="0.25">
      <c r="A29147"/>
    </row>
    <row r="29148" spans="1:1" ht="12.6" x14ac:dyDescent="0.25">
      <c r="A29148"/>
    </row>
    <row r="29149" spans="1:1" ht="12.6" x14ac:dyDescent="0.25">
      <c r="A29149"/>
    </row>
    <row r="29150" spans="1:1" ht="12.6" x14ac:dyDescent="0.25">
      <c r="A29150"/>
    </row>
    <row r="29151" spans="1:1" ht="12.6" x14ac:dyDescent="0.25">
      <c r="A29151"/>
    </row>
    <row r="29152" spans="1:1" ht="12.6" x14ac:dyDescent="0.25">
      <c r="A29152"/>
    </row>
    <row r="29153" spans="1:1" ht="12.6" x14ac:dyDescent="0.25">
      <c r="A29153"/>
    </row>
    <row r="29154" spans="1:1" ht="12.6" x14ac:dyDescent="0.25">
      <c r="A29154"/>
    </row>
    <row r="29155" spans="1:1" ht="12.6" x14ac:dyDescent="0.25">
      <c r="A29155"/>
    </row>
    <row r="29156" spans="1:1" ht="12.6" x14ac:dyDescent="0.25">
      <c r="A29156"/>
    </row>
    <row r="29157" spans="1:1" ht="12.6" x14ac:dyDescent="0.25">
      <c r="A29157"/>
    </row>
    <row r="29158" spans="1:1" ht="12.6" x14ac:dyDescent="0.25">
      <c r="A29158"/>
    </row>
    <row r="29159" spans="1:1" ht="12.6" x14ac:dyDescent="0.25">
      <c r="A29159"/>
    </row>
    <row r="29160" spans="1:1" ht="12.6" x14ac:dyDescent="0.25">
      <c r="A29160"/>
    </row>
    <row r="29161" spans="1:1" ht="12.6" x14ac:dyDescent="0.25">
      <c r="A29161"/>
    </row>
    <row r="29162" spans="1:1" ht="12.6" x14ac:dyDescent="0.25">
      <c r="A29162"/>
    </row>
    <row r="29163" spans="1:1" ht="12.6" x14ac:dyDescent="0.25">
      <c r="A29163"/>
    </row>
    <row r="29164" spans="1:1" ht="12.6" x14ac:dyDescent="0.25">
      <c r="A29164"/>
    </row>
    <row r="29165" spans="1:1" ht="12.6" x14ac:dyDescent="0.25">
      <c r="A29165"/>
    </row>
    <row r="29166" spans="1:1" ht="12.6" x14ac:dyDescent="0.25">
      <c r="A29166"/>
    </row>
    <row r="29167" spans="1:1" ht="12.6" x14ac:dyDescent="0.25">
      <c r="A29167"/>
    </row>
    <row r="29168" spans="1:1" ht="12.6" x14ac:dyDescent="0.25">
      <c r="A29168"/>
    </row>
    <row r="29169" spans="1:1" ht="12.6" x14ac:dyDescent="0.25">
      <c r="A29169"/>
    </row>
    <row r="29170" spans="1:1" ht="12.6" x14ac:dyDescent="0.25">
      <c r="A29170"/>
    </row>
    <row r="29171" spans="1:1" ht="12.6" x14ac:dyDescent="0.25">
      <c r="A29171"/>
    </row>
    <row r="29172" spans="1:1" ht="12.6" x14ac:dyDescent="0.25">
      <c r="A29172"/>
    </row>
    <row r="29173" spans="1:1" ht="12.6" x14ac:dyDescent="0.25">
      <c r="A29173"/>
    </row>
    <row r="29174" spans="1:1" ht="12.6" x14ac:dyDescent="0.25">
      <c r="A29174"/>
    </row>
    <row r="29175" spans="1:1" ht="12.6" x14ac:dyDescent="0.25">
      <c r="A29175"/>
    </row>
    <row r="29176" spans="1:1" ht="12.6" x14ac:dyDescent="0.25">
      <c r="A29176"/>
    </row>
    <row r="29177" spans="1:1" ht="12.6" x14ac:dyDescent="0.25">
      <c r="A29177"/>
    </row>
    <row r="29178" spans="1:1" ht="12.6" x14ac:dyDescent="0.25">
      <c r="A29178"/>
    </row>
    <row r="29179" spans="1:1" ht="12.6" x14ac:dyDescent="0.25">
      <c r="A29179"/>
    </row>
    <row r="29180" spans="1:1" ht="12.6" x14ac:dyDescent="0.25">
      <c r="A29180"/>
    </row>
    <row r="29181" spans="1:1" ht="12.6" x14ac:dyDescent="0.25">
      <c r="A29181"/>
    </row>
    <row r="29182" spans="1:1" ht="12.6" x14ac:dyDescent="0.25">
      <c r="A29182"/>
    </row>
    <row r="29183" spans="1:1" ht="12.6" x14ac:dyDescent="0.25">
      <c r="A29183"/>
    </row>
    <row r="29184" spans="1:1" ht="12.6" x14ac:dyDescent="0.25">
      <c r="A29184"/>
    </row>
    <row r="29185" spans="1:1" ht="12.6" x14ac:dyDescent="0.25">
      <c r="A29185"/>
    </row>
    <row r="29186" spans="1:1" ht="12.6" x14ac:dyDescent="0.25">
      <c r="A29186"/>
    </row>
    <row r="29187" spans="1:1" ht="12.6" x14ac:dyDescent="0.25">
      <c r="A29187"/>
    </row>
    <row r="29188" spans="1:1" ht="12.6" x14ac:dyDescent="0.25">
      <c r="A29188"/>
    </row>
    <row r="29189" spans="1:1" ht="12.6" x14ac:dyDescent="0.25">
      <c r="A29189"/>
    </row>
    <row r="29190" spans="1:1" ht="12.6" x14ac:dyDescent="0.25">
      <c r="A29190"/>
    </row>
    <row r="29191" spans="1:1" ht="12.6" x14ac:dyDescent="0.25">
      <c r="A29191"/>
    </row>
    <row r="29192" spans="1:1" ht="12.6" x14ac:dyDescent="0.25">
      <c r="A29192"/>
    </row>
    <row r="29193" spans="1:1" ht="12.6" x14ac:dyDescent="0.25">
      <c r="A29193"/>
    </row>
    <row r="29194" spans="1:1" ht="12.6" x14ac:dyDescent="0.25">
      <c r="A29194"/>
    </row>
    <row r="29195" spans="1:1" ht="12.6" x14ac:dyDescent="0.25">
      <c r="A29195"/>
    </row>
    <row r="29196" spans="1:1" ht="12.6" x14ac:dyDescent="0.25">
      <c r="A29196"/>
    </row>
    <row r="29197" spans="1:1" ht="12.6" x14ac:dyDescent="0.25">
      <c r="A29197"/>
    </row>
    <row r="29198" spans="1:1" ht="12.6" x14ac:dyDescent="0.25">
      <c r="A29198"/>
    </row>
    <row r="29199" spans="1:1" ht="12.6" x14ac:dyDescent="0.25">
      <c r="A29199"/>
    </row>
    <row r="29200" spans="1:1" ht="12.6" x14ac:dyDescent="0.25">
      <c r="A29200"/>
    </row>
    <row r="29201" spans="1:1" ht="12.6" x14ac:dyDescent="0.25">
      <c r="A29201"/>
    </row>
    <row r="29202" spans="1:1" ht="12.6" x14ac:dyDescent="0.25">
      <c r="A29202"/>
    </row>
    <row r="29203" spans="1:1" ht="12.6" x14ac:dyDescent="0.25">
      <c r="A29203"/>
    </row>
    <row r="29204" spans="1:1" ht="12.6" x14ac:dyDescent="0.25">
      <c r="A29204"/>
    </row>
    <row r="29205" spans="1:1" ht="12.6" x14ac:dyDescent="0.25">
      <c r="A29205"/>
    </row>
    <row r="29206" spans="1:1" ht="12.6" x14ac:dyDescent="0.25">
      <c r="A29206"/>
    </row>
    <row r="29207" spans="1:1" ht="12.6" x14ac:dyDescent="0.25">
      <c r="A29207"/>
    </row>
    <row r="29208" spans="1:1" ht="12.6" x14ac:dyDescent="0.25">
      <c r="A29208"/>
    </row>
    <row r="29209" spans="1:1" ht="12.6" x14ac:dyDescent="0.25">
      <c r="A29209"/>
    </row>
    <row r="29210" spans="1:1" ht="12.6" x14ac:dyDescent="0.25">
      <c r="A29210"/>
    </row>
    <row r="29211" spans="1:1" ht="12.6" x14ac:dyDescent="0.25">
      <c r="A29211"/>
    </row>
    <row r="29212" spans="1:1" ht="12.6" x14ac:dyDescent="0.25">
      <c r="A29212"/>
    </row>
    <row r="29213" spans="1:1" ht="12.6" x14ac:dyDescent="0.25">
      <c r="A29213"/>
    </row>
    <row r="29214" spans="1:1" ht="12.6" x14ac:dyDescent="0.25">
      <c r="A29214"/>
    </row>
    <row r="29215" spans="1:1" ht="12.6" x14ac:dyDescent="0.25">
      <c r="A29215"/>
    </row>
    <row r="29216" spans="1:1" ht="12.6" x14ac:dyDescent="0.25">
      <c r="A29216"/>
    </row>
    <row r="29217" spans="1:1" ht="12.6" x14ac:dyDescent="0.25">
      <c r="A29217"/>
    </row>
    <row r="29218" spans="1:1" ht="12.6" x14ac:dyDescent="0.25">
      <c r="A29218"/>
    </row>
    <row r="29219" spans="1:1" ht="12.6" x14ac:dyDescent="0.25">
      <c r="A29219"/>
    </row>
    <row r="29220" spans="1:1" ht="12.6" x14ac:dyDescent="0.25">
      <c r="A29220"/>
    </row>
    <row r="29221" spans="1:1" ht="12.6" x14ac:dyDescent="0.25">
      <c r="A29221"/>
    </row>
    <row r="29222" spans="1:1" ht="12.6" x14ac:dyDescent="0.25">
      <c r="A29222"/>
    </row>
    <row r="29223" spans="1:1" ht="12.6" x14ac:dyDescent="0.25">
      <c r="A29223"/>
    </row>
    <row r="29224" spans="1:1" ht="12.6" x14ac:dyDescent="0.25">
      <c r="A29224"/>
    </row>
    <row r="29225" spans="1:1" ht="12.6" x14ac:dyDescent="0.25">
      <c r="A29225"/>
    </row>
    <row r="29226" spans="1:1" ht="12.6" x14ac:dyDescent="0.25">
      <c r="A29226"/>
    </row>
    <row r="29227" spans="1:1" ht="12.6" x14ac:dyDescent="0.25">
      <c r="A29227"/>
    </row>
    <row r="29228" spans="1:1" ht="12.6" x14ac:dyDescent="0.25">
      <c r="A29228"/>
    </row>
    <row r="29229" spans="1:1" ht="12.6" x14ac:dyDescent="0.25">
      <c r="A29229"/>
    </row>
    <row r="29230" spans="1:1" ht="12.6" x14ac:dyDescent="0.25">
      <c r="A29230"/>
    </row>
    <row r="29231" spans="1:1" ht="12.6" x14ac:dyDescent="0.25">
      <c r="A29231"/>
    </row>
    <row r="29232" spans="1:1" ht="12.6" x14ac:dyDescent="0.25">
      <c r="A29232"/>
    </row>
    <row r="29233" spans="1:1" ht="12.6" x14ac:dyDescent="0.25">
      <c r="A29233"/>
    </row>
    <row r="29234" spans="1:1" ht="12.6" x14ac:dyDescent="0.25">
      <c r="A29234"/>
    </row>
    <row r="29235" spans="1:1" ht="12.6" x14ac:dyDescent="0.25">
      <c r="A29235"/>
    </row>
    <row r="29236" spans="1:1" ht="12.6" x14ac:dyDescent="0.25">
      <c r="A29236"/>
    </row>
    <row r="29237" spans="1:1" ht="12.6" x14ac:dyDescent="0.25">
      <c r="A29237"/>
    </row>
    <row r="29238" spans="1:1" ht="12.6" x14ac:dyDescent="0.25">
      <c r="A29238"/>
    </row>
    <row r="29239" spans="1:1" ht="12.6" x14ac:dyDescent="0.25">
      <c r="A29239"/>
    </row>
    <row r="29240" spans="1:1" ht="12.6" x14ac:dyDescent="0.25">
      <c r="A29240"/>
    </row>
    <row r="29241" spans="1:1" ht="12.6" x14ac:dyDescent="0.25">
      <c r="A29241"/>
    </row>
    <row r="29242" spans="1:1" ht="12.6" x14ac:dyDescent="0.25">
      <c r="A29242"/>
    </row>
    <row r="29243" spans="1:1" ht="12.6" x14ac:dyDescent="0.25">
      <c r="A29243"/>
    </row>
    <row r="29244" spans="1:1" ht="12.6" x14ac:dyDescent="0.25">
      <c r="A29244"/>
    </row>
    <row r="29245" spans="1:1" ht="12.6" x14ac:dyDescent="0.25">
      <c r="A29245"/>
    </row>
    <row r="29246" spans="1:1" ht="12.6" x14ac:dyDescent="0.25">
      <c r="A29246"/>
    </row>
    <row r="29247" spans="1:1" ht="12.6" x14ac:dyDescent="0.25">
      <c r="A29247"/>
    </row>
    <row r="29248" spans="1:1" ht="12.6" x14ac:dyDescent="0.25">
      <c r="A29248"/>
    </row>
    <row r="29249" spans="1:1" ht="12.6" x14ac:dyDescent="0.25">
      <c r="A29249"/>
    </row>
    <row r="29250" spans="1:1" ht="12.6" x14ac:dyDescent="0.25">
      <c r="A29250"/>
    </row>
    <row r="29251" spans="1:1" ht="12.6" x14ac:dyDescent="0.25">
      <c r="A29251"/>
    </row>
    <row r="29252" spans="1:1" ht="12.6" x14ac:dyDescent="0.25">
      <c r="A29252"/>
    </row>
    <row r="29253" spans="1:1" ht="12.6" x14ac:dyDescent="0.25">
      <c r="A29253"/>
    </row>
    <row r="29254" spans="1:1" ht="12.6" x14ac:dyDescent="0.25">
      <c r="A29254"/>
    </row>
    <row r="29255" spans="1:1" ht="12.6" x14ac:dyDescent="0.25">
      <c r="A29255"/>
    </row>
    <row r="29256" spans="1:1" ht="12.6" x14ac:dyDescent="0.25">
      <c r="A29256"/>
    </row>
    <row r="29257" spans="1:1" ht="12.6" x14ac:dyDescent="0.25">
      <c r="A29257"/>
    </row>
    <row r="29258" spans="1:1" ht="12.6" x14ac:dyDescent="0.25">
      <c r="A29258"/>
    </row>
    <row r="29259" spans="1:1" ht="12.6" x14ac:dyDescent="0.25">
      <c r="A29259"/>
    </row>
    <row r="29260" spans="1:1" ht="12.6" x14ac:dyDescent="0.25">
      <c r="A29260"/>
    </row>
    <row r="29261" spans="1:1" ht="12.6" x14ac:dyDescent="0.25">
      <c r="A29261"/>
    </row>
    <row r="29262" spans="1:1" ht="12.6" x14ac:dyDescent="0.25">
      <c r="A29262"/>
    </row>
    <row r="29263" spans="1:1" ht="12.6" x14ac:dyDescent="0.25">
      <c r="A29263"/>
    </row>
    <row r="29264" spans="1:1" ht="12.6" x14ac:dyDescent="0.25">
      <c r="A29264"/>
    </row>
    <row r="29265" spans="1:1" ht="12.6" x14ac:dyDescent="0.25">
      <c r="A29265"/>
    </row>
    <row r="29266" spans="1:1" ht="12.6" x14ac:dyDescent="0.25">
      <c r="A29266"/>
    </row>
    <row r="29267" spans="1:1" ht="12.6" x14ac:dyDescent="0.25">
      <c r="A29267"/>
    </row>
    <row r="29268" spans="1:1" ht="12.6" x14ac:dyDescent="0.25">
      <c r="A29268"/>
    </row>
    <row r="29269" spans="1:1" ht="12.6" x14ac:dyDescent="0.25">
      <c r="A29269"/>
    </row>
    <row r="29270" spans="1:1" ht="12.6" x14ac:dyDescent="0.25">
      <c r="A29270"/>
    </row>
    <row r="29271" spans="1:1" ht="12.6" x14ac:dyDescent="0.25">
      <c r="A29271"/>
    </row>
    <row r="29272" spans="1:1" ht="12.6" x14ac:dyDescent="0.25">
      <c r="A29272"/>
    </row>
    <row r="29273" spans="1:1" ht="12.6" x14ac:dyDescent="0.25">
      <c r="A29273"/>
    </row>
    <row r="29274" spans="1:1" ht="12.6" x14ac:dyDescent="0.25">
      <c r="A29274"/>
    </row>
    <row r="29275" spans="1:1" ht="12.6" x14ac:dyDescent="0.25">
      <c r="A29275"/>
    </row>
    <row r="29276" spans="1:1" ht="12.6" x14ac:dyDescent="0.25">
      <c r="A29276"/>
    </row>
    <row r="29277" spans="1:1" ht="12.6" x14ac:dyDescent="0.25">
      <c r="A29277"/>
    </row>
    <row r="29278" spans="1:1" ht="12.6" x14ac:dyDescent="0.25">
      <c r="A29278"/>
    </row>
    <row r="29279" spans="1:1" ht="12.6" x14ac:dyDescent="0.25">
      <c r="A29279"/>
    </row>
    <row r="29280" spans="1:1" ht="12.6" x14ac:dyDescent="0.25">
      <c r="A29280"/>
    </row>
    <row r="29281" spans="1:1" ht="12.6" x14ac:dyDescent="0.25">
      <c r="A29281"/>
    </row>
    <row r="29282" spans="1:1" ht="12.6" x14ac:dyDescent="0.25">
      <c r="A29282"/>
    </row>
    <row r="29283" spans="1:1" ht="12.6" x14ac:dyDescent="0.25">
      <c r="A29283"/>
    </row>
    <row r="29284" spans="1:1" ht="12.6" x14ac:dyDescent="0.25">
      <c r="A29284"/>
    </row>
    <row r="29285" spans="1:1" ht="12.6" x14ac:dyDescent="0.25">
      <c r="A29285"/>
    </row>
    <row r="29286" spans="1:1" ht="12.6" x14ac:dyDescent="0.25">
      <c r="A29286"/>
    </row>
    <row r="29287" spans="1:1" ht="12.6" x14ac:dyDescent="0.25">
      <c r="A29287"/>
    </row>
    <row r="29288" spans="1:1" ht="12.6" x14ac:dyDescent="0.25">
      <c r="A29288"/>
    </row>
    <row r="29289" spans="1:1" ht="12.6" x14ac:dyDescent="0.25">
      <c r="A29289"/>
    </row>
    <row r="29290" spans="1:1" ht="12.6" x14ac:dyDescent="0.25">
      <c r="A29290"/>
    </row>
    <row r="29291" spans="1:1" ht="12.6" x14ac:dyDescent="0.25">
      <c r="A29291"/>
    </row>
    <row r="29292" spans="1:1" ht="12.6" x14ac:dyDescent="0.25">
      <c r="A29292"/>
    </row>
    <row r="29293" spans="1:1" ht="12.6" x14ac:dyDescent="0.25">
      <c r="A29293"/>
    </row>
    <row r="29294" spans="1:1" ht="12.6" x14ac:dyDescent="0.25">
      <c r="A29294"/>
    </row>
    <row r="29295" spans="1:1" ht="12.6" x14ac:dyDescent="0.25">
      <c r="A29295"/>
    </row>
    <row r="29296" spans="1:1" ht="12.6" x14ac:dyDescent="0.25">
      <c r="A29296"/>
    </row>
    <row r="29297" spans="1:1" ht="12.6" x14ac:dyDescent="0.25">
      <c r="A29297"/>
    </row>
    <row r="29298" spans="1:1" ht="12.6" x14ac:dyDescent="0.25">
      <c r="A29298"/>
    </row>
    <row r="29299" spans="1:1" ht="12.6" x14ac:dyDescent="0.25">
      <c r="A29299"/>
    </row>
    <row r="29300" spans="1:1" ht="12.6" x14ac:dyDescent="0.25">
      <c r="A29300"/>
    </row>
    <row r="29301" spans="1:1" ht="12.6" x14ac:dyDescent="0.25">
      <c r="A29301"/>
    </row>
    <row r="29302" spans="1:1" ht="12.6" x14ac:dyDescent="0.25">
      <c r="A29302"/>
    </row>
    <row r="29303" spans="1:1" ht="12.6" x14ac:dyDescent="0.25">
      <c r="A29303"/>
    </row>
    <row r="29304" spans="1:1" ht="12.6" x14ac:dyDescent="0.25">
      <c r="A29304"/>
    </row>
    <row r="29305" spans="1:1" ht="12.6" x14ac:dyDescent="0.25">
      <c r="A29305"/>
    </row>
    <row r="29306" spans="1:1" ht="12.6" x14ac:dyDescent="0.25">
      <c r="A29306"/>
    </row>
    <row r="29307" spans="1:1" ht="12.6" x14ac:dyDescent="0.25">
      <c r="A29307"/>
    </row>
    <row r="29308" spans="1:1" ht="12.6" x14ac:dyDescent="0.25">
      <c r="A29308"/>
    </row>
    <row r="29309" spans="1:1" ht="12.6" x14ac:dyDescent="0.25">
      <c r="A29309"/>
    </row>
    <row r="29310" spans="1:1" ht="12.6" x14ac:dyDescent="0.25">
      <c r="A29310"/>
    </row>
    <row r="29311" spans="1:1" ht="12.6" x14ac:dyDescent="0.25">
      <c r="A29311"/>
    </row>
    <row r="29312" spans="1:1" ht="12.6" x14ac:dyDescent="0.25">
      <c r="A29312"/>
    </row>
    <row r="29313" spans="1:1" ht="12.6" x14ac:dyDescent="0.25">
      <c r="A29313"/>
    </row>
    <row r="29314" spans="1:1" ht="12.6" x14ac:dyDescent="0.25">
      <c r="A29314"/>
    </row>
    <row r="29315" spans="1:1" ht="12.6" x14ac:dyDescent="0.25">
      <c r="A29315"/>
    </row>
    <row r="29316" spans="1:1" ht="12.6" x14ac:dyDescent="0.25">
      <c r="A29316"/>
    </row>
    <row r="29317" spans="1:1" ht="12.6" x14ac:dyDescent="0.25">
      <c r="A29317"/>
    </row>
    <row r="29318" spans="1:1" ht="12.6" x14ac:dyDescent="0.25">
      <c r="A29318"/>
    </row>
    <row r="29319" spans="1:1" ht="12.6" x14ac:dyDescent="0.25">
      <c r="A29319"/>
    </row>
    <row r="29320" spans="1:1" ht="12.6" x14ac:dyDescent="0.25">
      <c r="A29320"/>
    </row>
    <row r="29321" spans="1:1" ht="12.6" x14ac:dyDescent="0.25">
      <c r="A29321"/>
    </row>
    <row r="29322" spans="1:1" ht="12.6" x14ac:dyDescent="0.25">
      <c r="A29322"/>
    </row>
    <row r="29323" spans="1:1" ht="12.6" x14ac:dyDescent="0.25">
      <c r="A29323"/>
    </row>
    <row r="29324" spans="1:1" ht="12.6" x14ac:dyDescent="0.25">
      <c r="A29324"/>
    </row>
    <row r="29325" spans="1:1" ht="12.6" x14ac:dyDescent="0.25">
      <c r="A29325"/>
    </row>
    <row r="29326" spans="1:1" ht="12.6" x14ac:dyDescent="0.25">
      <c r="A29326"/>
    </row>
    <row r="29327" spans="1:1" ht="12.6" x14ac:dyDescent="0.25">
      <c r="A29327"/>
    </row>
    <row r="29328" spans="1:1" ht="12.6" x14ac:dyDescent="0.25">
      <c r="A29328"/>
    </row>
    <row r="29329" spans="1:1" ht="12.6" x14ac:dyDescent="0.25">
      <c r="A29329"/>
    </row>
    <row r="29330" spans="1:1" ht="12.6" x14ac:dyDescent="0.25">
      <c r="A29330"/>
    </row>
    <row r="29331" spans="1:1" ht="12.6" x14ac:dyDescent="0.25">
      <c r="A29331"/>
    </row>
    <row r="29332" spans="1:1" ht="12.6" x14ac:dyDescent="0.25">
      <c r="A29332"/>
    </row>
    <row r="29333" spans="1:1" ht="12.6" x14ac:dyDescent="0.25">
      <c r="A29333"/>
    </row>
    <row r="29334" spans="1:1" ht="12.6" x14ac:dyDescent="0.25">
      <c r="A29334"/>
    </row>
    <row r="29335" spans="1:1" ht="12.6" x14ac:dyDescent="0.25">
      <c r="A29335"/>
    </row>
    <row r="29336" spans="1:1" ht="12.6" x14ac:dyDescent="0.25">
      <c r="A29336"/>
    </row>
    <row r="29337" spans="1:1" ht="12.6" x14ac:dyDescent="0.25">
      <c r="A29337"/>
    </row>
    <row r="29338" spans="1:1" ht="12.6" x14ac:dyDescent="0.25">
      <c r="A29338"/>
    </row>
    <row r="29339" spans="1:1" ht="12.6" x14ac:dyDescent="0.25">
      <c r="A29339"/>
    </row>
    <row r="29340" spans="1:1" ht="12.6" x14ac:dyDescent="0.25">
      <c r="A29340"/>
    </row>
    <row r="29341" spans="1:1" ht="12.6" x14ac:dyDescent="0.25">
      <c r="A29341"/>
    </row>
    <row r="29342" spans="1:1" ht="12.6" x14ac:dyDescent="0.25">
      <c r="A29342"/>
    </row>
    <row r="29343" spans="1:1" ht="12.6" x14ac:dyDescent="0.25">
      <c r="A29343"/>
    </row>
    <row r="29344" spans="1:1" ht="12.6" x14ac:dyDescent="0.25">
      <c r="A29344"/>
    </row>
    <row r="29345" spans="1:1" ht="12.6" x14ac:dyDescent="0.25">
      <c r="A29345"/>
    </row>
    <row r="29346" spans="1:1" ht="12.6" x14ac:dyDescent="0.25">
      <c r="A29346"/>
    </row>
    <row r="29347" spans="1:1" ht="12.6" x14ac:dyDescent="0.25">
      <c r="A29347"/>
    </row>
    <row r="29348" spans="1:1" ht="12.6" x14ac:dyDescent="0.25">
      <c r="A29348"/>
    </row>
    <row r="29349" spans="1:1" ht="12.6" x14ac:dyDescent="0.25">
      <c r="A29349"/>
    </row>
    <row r="29350" spans="1:1" ht="12.6" x14ac:dyDescent="0.25">
      <c r="A29350"/>
    </row>
    <row r="29351" spans="1:1" ht="12.6" x14ac:dyDescent="0.25">
      <c r="A29351"/>
    </row>
    <row r="29352" spans="1:1" ht="12.6" x14ac:dyDescent="0.25">
      <c r="A29352"/>
    </row>
    <row r="29353" spans="1:1" ht="12.6" x14ac:dyDescent="0.25">
      <c r="A29353"/>
    </row>
    <row r="29354" spans="1:1" ht="12.6" x14ac:dyDescent="0.25">
      <c r="A29354"/>
    </row>
    <row r="29355" spans="1:1" ht="12.6" x14ac:dyDescent="0.25">
      <c r="A29355"/>
    </row>
    <row r="29356" spans="1:1" ht="12.6" x14ac:dyDescent="0.25">
      <c r="A29356"/>
    </row>
    <row r="29357" spans="1:1" ht="12.6" x14ac:dyDescent="0.25">
      <c r="A29357"/>
    </row>
    <row r="29358" spans="1:1" ht="12.6" x14ac:dyDescent="0.25">
      <c r="A29358"/>
    </row>
    <row r="29359" spans="1:1" ht="12.6" x14ac:dyDescent="0.25">
      <c r="A29359"/>
    </row>
    <row r="29360" spans="1:1" ht="12.6" x14ac:dyDescent="0.25">
      <c r="A29360"/>
    </row>
    <row r="29361" spans="1:1" ht="12.6" x14ac:dyDescent="0.25">
      <c r="A29361"/>
    </row>
    <row r="29362" spans="1:1" ht="12.6" x14ac:dyDescent="0.25">
      <c r="A29362"/>
    </row>
    <row r="29363" spans="1:1" ht="12.6" x14ac:dyDescent="0.25">
      <c r="A29363"/>
    </row>
    <row r="29364" spans="1:1" ht="12.6" x14ac:dyDescent="0.25">
      <c r="A29364"/>
    </row>
    <row r="29365" spans="1:1" ht="12.6" x14ac:dyDescent="0.25">
      <c r="A29365"/>
    </row>
    <row r="29366" spans="1:1" ht="12.6" x14ac:dyDescent="0.25">
      <c r="A29366"/>
    </row>
    <row r="29367" spans="1:1" ht="12.6" x14ac:dyDescent="0.25">
      <c r="A29367"/>
    </row>
    <row r="29368" spans="1:1" ht="12.6" x14ac:dyDescent="0.25">
      <c r="A29368"/>
    </row>
    <row r="29369" spans="1:1" ht="12.6" x14ac:dyDescent="0.25">
      <c r="A29369"/>
    </row>
    <row r="29370" spans="1:1" ht="12.6" x14ac:dyDescent="0.25">
      <c r="A29370"/>
    </row>
    <row r="29371" spans="1:1" ht="12.6" x14ac:dyDescent="0.25">
      <c r="A29371"/>
    </row>
    <row r="29372" spans="1:1" ht="12.6" x14ac:dyDescent="0.25">
      <c r="A29372"/>
    </row>
    <row r="29373" spans="1:1" ht="12.6" x14ac:dyDescent="0.25">
      <c r="A29373"/>
    </row>
    <row r="29374" spans="1:1" ht="12.6" x14ac:dyDescent="0.25">
      <c r="A29374"/>
    </row>
    <row r="29375" spans="1:1" ht="12.6" x14ac:dyDescent="0.25">
      <c r="A29375"/>
    </row>
    <row r="29376" spans="1:1" ht="12.6" x14ac:dyDescent="0.25">
      <c r="A29376"/>
    </row>
    <row r="29377" spans="1:1" ht="12.6" x14ac:dyDescent="0.25">
      <c r="A29377"/>
    </row>
    <row r="29378" spans="1:1" ht="12.6" x14ac:dyDescent="0.25">
      <c r="A29378"/>
    </row>
    <row r="29379" spans="1:1" ht="12.6" x14ac:dyDescent="0.25">
      <c r="A29379"/>
    </row>
    <row r="29380" spans="1:1" ht="12.6" x14ac:dyDescent="0.25">
      <c r="A29380"/>
    </row>
    <row r="29381" spans="1:1" ht="12.6" x14ac:dyDescent="0.25">
      <c r="A29381"/>
    </row>
    <row r="29382" spans="1:1" ht="12.6" x14ac:dyDescent="0.25">
      <c r="A29382"/>
    </row>
    <row r="29383" spans="1:1" ht="12.6" x14ac:dyDescent="0.25">
      <c r="A29383"/>
    </row>
    <row r="29384" spans="1:1" ht="12.6" x14ac:dyDescent="0.25">
      <c r="A29384"/>
    </row>
    <row r="29385" spans="1:1" ht="12.6" x14ac:dyDescent="0.25">
      <c r="A29385"/>
    </row>
    <row r="29386" spans="1:1" ht="12.6" x14ac:dyDescent="0.25">
      <c r="A29386"/>
    </row>
    <row r="29387" spans="1:1" ht="12.6" x14ac:dyDescent="0.25">
      <c r="A29387"/>
    </row>
    <row r="29388" spans="1:1" ht="12.6" x14ac:dyDescent="0.25">
      <c r="A29388"/>
    </row>
    <row r="29389" spans="1:1" ht="12.6" x14ac:dyDescent="0.25">
      <c r="A29389"/>
    </row>
    <row r="29390" spans="1:1" ht="12.6" x14ac:dyDescent="0.25">
      <c r="A29390"/>
    </row>
    <row r="29391" spans="1:1" ht="12.6" x14ac:dyDescent="0.25">
      <c r="A29391"/>
    </row>
    <row r="29392" spans="1:1" ht="12.6" x14ac:dyDescent="0.25">
      <c r="A29392"/>
    </row>
    <row r="29393" spans="1:1" ht="12.6" x14ac:dyDescent="0.25">
      <c r="A29393"/>
    </row>
    <row r="29394" spans="1:1" ht="12.6" x14ac:dyDescent="0.25">
      <c r="A29394"/>
    </row>
    <row r="29395" spans="1:1" ht="12.6" x14ac:dyDescent="0.25">
      <c r="A29395"/>
    </row>
    <row r="29396" spans="1:1" ht="12.6" x14ac:dyDescent="0.25">
      <c r="A29396"/>
    </row>
    <row r="29397" spans="1:1" ht="12.6" x14ac:dyDescent="0.25">
      <c r="A29397"/>
    </row>
    <row r="29398" spans="1:1" ht="12.6" x14ac:dyDescent="0.25">
      <c r="A29398"/>
    </row>
    <row r="29399" spans="1:1" ht="12.6" x14ac:dyDescent="0.25">
      <c r="A29399"/>
    </row>
    <row r="29400" spans="1:1" ht="12.6" x14ac:dyDescent="0.25">
      <c r="A29400"/>
    </row>
    <row r="29401" spans="1:1" ht="12.6" x14ac:dyDescent="0.25">
      <c r="A29401"/>
    </row>
    <row r="29402" spans="1:1" ht="12.6" x14ac:dyDescent="0.25">
      <c r="A29402"/>
    </row>
    <row r="29403" spans="1:1" ht="12.6" x14ac:dyDescent="0.25">
      <c r="A29403"/>
    </row>
    <row r="29404" spans="1:1" ht="12.6" x14ac:dyDescent="0.25">
      <c r="A29404"/>
    </row>
    <row r="29405" spans="1:1" ht="12.6" x14ac:dyDescent="0.25">
      <c r="A29405"/>
    </row>
    <row r="29406" spans="1:1" ht="12.6" x14ac:dyDescent="0.25">
      <c r="A29406"/>
    </row>
    <row r="29407" spans="1:1" ht="12.6" x14ac:dyDescent="0.25">
      <c r="A29407"/>
    </row>
    <row r="29408" spans="1:1" ht="12.6" x14ac:dyDescent="0.25">
      <c r="A29408"/>
    </row>
    <row r="29409" spans="1:1" ht="12.6" x14ac:dyDescent="0.25">
      <c r="A29409"/>
    </row>
    <row r="29410" spans="1:1" ht="12.6" x14ac:dyDescent="0.25">
      <c r="A29410"/>
    </row>
    <row r="29411" spans="1:1" ht="12.6" x14ac:dyDescent="0.25">
      <c r="A29411"/>
    </row>
    <row r="29412" spans="1:1" ht="12.6" x14ac:dyDescent="0.25">
      <c r="A29412"/>
    </row>
    <row r="29413" spans="1:1" ht="12.6" x14ac:dyDescent="0.25">
      <c r="A29413"/>
    </row>
    <row r="29414" spans="1:1" ht="12.6" x14ac:dyDescent="0.25">
      <c r="A29414"/>
    </row>
    <row r="29415" spans="1:1" ht="12.6" x14ac:dyDescent="0.25">
      <c r="A29415"/>
    </row>
    <row r="29416" spans="1:1" ht="12.6" x14ac:dyDescent="0.25">
      <c r="A29416"/>
    </row>
    <row r="29417" spans="1:1" ht="12.6" x14ac:dyDescent="0.25">
      <c r="A29417"/>
    </row>
    <row r="29418" spans="1:1" ht="12.6" x14ac:dyDescent="0.25">
      <c r="A29418"/>
    </row>
    <row r="29419" spans="1:1" ht="12.6" x14ac:dyDescent="0.25">
      <c r="A29419"/>
    </row>
    <row r="29420" spans="1:1" ht="12.6" x14ac:dyDescent="0.25">
      <c r="A29420"/>
    </row>
    <row r="29421" spans="1:1" ht="12.6" x14ac:dyDescent="0.25">
      <c r="A29421"/>
    </row>
    <row r="29422" spans="1:1" ht="12.6" x14ac:dyDescent="0.25">
      <c r="A29422"/>
    </row>
    <row r="29423" spans="1:1" ht="12.6" x14ac:dyDescent="0.25">
      <c r="A29423"/>
    </row>
    <row r="29424" spans="1:1" ht="12.6" x14ac:dyDescent="0.25">
      <c r="A29424"/>
    </row>
    <row r="29425" spans="1:1" ht="12.6" x14ac:dyDescent="0.25">
      <c r="A29425"/>
    </row>
    <row r="29426" spans="1:1" ht="12.6" x14ac:dyDescent="0.25">
      <c r="A29426"/>
    </row>
    <row r="29427" spans="1:1" ht="12.6" x14ac:dyDescent="0.25">
      <c r="A29427"/>
    </row>
    <row r="29428" spans="1:1" ht="12.6" x14ac:dyDescent="0.25">
      <c r="A29428"/>
    </row>
    <row r="29429" spans="1:1" ht="12.6" x14ac:dyDescent="0.25">
      <c r="A29429"/>
    </row>
    <row r="29430" spans="1:1" ht="12.6" x14ac:dyDescent="0.25">
      <c r="A29430"/>
    </row>
    <row r="29431" spans="1:1" ht="12.6" x14ac:dyDescent="0.25">
      <c r="A29431"/>
    </row>
    <row r="29432" spans="1:1" ht="12.6" x14ac:dyDescent="0.25">
      <c r="A29432"/>
    </row>
    <row r="29433" spans="1:1" ht="12.6" x14ac:dyDescent="0.25">
      <c r="A29433"/>
    </row>
    <row r="29434" spans="1:1" ht="12.6" x14ac:dyDescent="0.25">
      <c r="A29434"/>
    </row>
    <row r="29435" spans="1:1" ht="12.6" x14ac:dyDescent="0.25">
      <c r="A29435"/>
    </row>
    <row r="29436" spans="1:1" ht="12.6" x14ac:dyDescent="0.25">
      <c r="A29436"/>
    </row>
    <row r="29437" spans="1:1" ht="12.6" x14ac:dyDescent="0.25">
      <c r="A29437"/>
    </row>
    <row r="29438" spans="1:1" ht="12.6" x14ac:dyDescent="0.25">
      <c r="A29438"/>
    </row>
    <row r="29439" spans="1:1" ht="12.6" x14ac:dyDescent="0.25">
      <c r="A29439"/>
    </row>
    <row r="29440" spans="1:1" ht="12.6" x14ac:dyDescent="0.25">
      <c r="A29440"/>
    </row>
    <row r="29441" spans="1:1" ht="12.6" x14ac:dyDescent="0.25">
      <c r="A29441"/>
    </row>
    <row r="29442" spans="1:1" ht="12.6" x14ac:dyDescent="0.25">
      <c r="A29442"/>
    </row>
    <row r="29443" spans="1:1" ht="12.6" x14ac:dyDescent="0.25">
      <c r="A29443"/>
    </row>
    <row r="29444" spans="1:1" ht="12.6" x14ac:dyDescent="0.25">
      <c r="A29444"/>
    </row>
    <row r="29445" spans="1:1" ht="12.6" x14ac:dyDescent="0.25">
      <c r="A29445"/>
    </row>
    <row r="29446" spans="1:1" ht="12.6" x14ac:dyDescent="0.25">
      <c r="A29446"/>
    </row>
    <row r="29447" spans="1:1" ht="12.6" x14ac:dyDescent="0.25">
      <c r="A29447"/>
    </row>
    <row r="29448" spans="1:1" ht="12.6" x14ac:dyDescent="0.25">
      <c r="A29448"/>
    </row>
    <row r="29449" spans="1:1" ht="12.6" x14ac:dyDescent="0.25">
      <c r="A29449"/>
    </row>
    <row r="29450" spans="1:1" ht="12.6" x14ac:dyDescent="0.25">
      <c r="A29450"/>
    </row>
    <row r="29451" spans="1:1" ht="12.6" x14ac:dyDescent="0.25">
      <c r="A29451"/>
    </row>
    <row r="29452" spans="1:1" ht="12.6" x14ac:dyDescent="0.25">
      <c r="A29452"/>
    </row>
    <row r="29453" spans="1:1" ht="12.6" x14ac:dyDescent="0.25">
      <c r="A29453"/>
    </row>
    <row r="29454" spans="1:1" ht="12.6" x14ac:dyDescent="0.25">
      <c r="A29454"/>
    </row>
    <row r="29455" spans="1:1" ht="12.6" x14ac:dyDescent="0.25">
      <c r="A29455"/>
    </row>
    <row r="29456" spans="1:1" ht="12.6" x14ac:dyDescent="0.25">
      <c r="A29456"/>
    </row>
    <row r="29457" spans="1:1" ht="12.6" x14ac:dyDescent="0.25">
      <c r="A29457"/>
    </row>
    <row r="29458" spans="1:1" ht="12.6" x14ac:dyDescent="0.25">
      <c r="A29458"/>
    </row>
    <row r="29459" spans="1:1" ht="12.6" x14ac:dyDescent="0.25">
      <c r="A29459"/>
    </row>
    <row r="29460" spans="1:1" ht="12.6" x14ac:dyDescent="0.25">
      <c r="A29460"/>
    </row>
    <row r="29461" spans="1:1" ht="12.6" x14ac:dyDescent="0.25">
      <c r="A29461"/>
    </row>
    <row r="29462" spans="1:1" ht="12.6" x14ac:dyDescent="0.25">
      <c r="A29462"/>
    </row>
    <row r="29463" spans="1:1" ht="12.6" x14ac:dyDescent="0.25">
      <c r="A29463"/>
    </row>
    <row r="29464" spans="1:1" ht="12.6" x14ac:dyDescent="0.25">
      <c r="A29464"/>
    </row>
    <row r="29465" spans="1:1" ht="12.6" x14ac:dyDescent="0.25">
      <c r="A29465"/>
    </row>
    <row r="29466" spans="1:1" ht="12.6" x14ac:dyDescent="0.25">
      <c r="A29466"/>
    </row>
    <row r="29467" spans="1:1" ht="12.6" x14ac:dyDescent="0.25">
      <c r="A29467"/>
    </row>
    <row r="29468" spans="1:1" ht="12.6" x14ac:dyDescent="0.25">
      <c r="A29468"/>
    </row>
    <row r="29469" spans="1:1" ht="12.6" x14ac:dyDescent="0.25">
      <c r="A29469"/>
    </row>
    <row r="29470" spans="1:1" ht="12.6" x14ac:dyDescent="0.25">
      <c r="A29470"/>
    </row>
    <row r="29471" spans="1:1" ht="12.6" x14ac:dyDescent="0.25">
      <c r="A29471"/>
    </row>
    <row r="29472" spans="1:1" ht="12.6" x14ac:dyDescent="0.25">
      <c r="A29472"/>
    </row>
    <row r="29473" spans="1:1" ht="12.6" x14ac:dyDescent="0.25">
      <c r="A29473"/>
    </row>
    <row r="29474" spans="1:1" ht="12.6" x14ac:dyDescent="0.25">
      <c r="A29474"/>
    </row>
    <row r="29475" spans="1:1" ht="12.6" x14ac:dyDescent="0.25">
      <c r="A29475"/>
    </row>
    <row r="29476" spans="1:1" ht="12.6" x14ac:dyDescent="0.25">
      <c r="A29476"/>
    </row>
    <row r="29477" spans="1:1" ht="12.6" x14ac:dyDescent="0.25">
      <c r="A29477"/>
    </row>
    <row r="29478" spans="1:1" ht="12.6" x14ac:dyDescent="0.25">
      <c r="A29478"/>
    </row>
    <row r="29479" spans="1:1" ht="12.6" x14ac:dyDescent="0.25">
      <c r="A29479"/>
    </row>
    <row r="29480" spans="1:1" ht="12.6" x14ac:dyDescent="0.25">
      <c r="A29480"/>
    </row>
    <row r="29481" spans="1:1" ht="12.6" x14ac:dyDescent="0.25">
      <c r="A29481"/>
    </row>
    <row r="29482" spans="1:1" ht="12.6" x14ac:dyDescent="0.25">
      <c r="A29482"/>
    </row>
    <row r="29483" spans="1:1" ht="12.6" x14ac:dyDescent="0.25">
      <c r="A29483"/>
    </row>
    <row r="29484" spans="1:1" ht="12.6" x14ac:dyDescent="0.25">
      <c r="A29484"/>
    </row>
    <row r="29485" spans="1:1" ht="12.6" x14ac:dyDescent="0.25">
      <c r="A29485"/>
    </row>
    <row r="29486" spans="1:1" ht="12.6" x14ac:dyDescent="0.25">
      <c r="A29486"/>
    </row>
    <row r="29487" spans="1:1" ht="12.6" x14ac:dyDescent="0.25">
      <c r="A29487"/>
    </row>
    <row r="29488" spans="1:1" ht="12.6" x14ac:dyDescent="0.25">
      <c r="A29488"/>
    </row>
    <row r="29489" spans="1:1" ht="12.6" x14ac:dyDescent="0.25">
      <c r="A29489"/>
    </row>
    <row r="29490" spans="1:1" ht="12.6" x14ac:dyDescent="0.25">
      <c r="A29490"/>
    </row>
    <row r="29491" spans="1:1" ht="12.6" x14ac:dyDescent="0.25">
      <c r="A29491"/>
    </row>
    <row r="29492" spans="1:1" ht="12.6" x14ac:dyDescent="0.25">
      <c r="A29492"/>
    </row>
    <row r="29493" spans="1:1" ht="12.6" x14ac:dyDescent="0.25">
      <c r="A29493"/>
    </row>
    <row r="29494" spans="1:1" ht="12.6" x14ac:dyDescent="0.25">
      <c r="A29494"/>
    </row>
    <row r="29495" spans="1:1" ht="12.6" x14ac:dyDescent="0.25">
      <c r="A29495"/>
    </row>
    <row r="29496" spans="1:1" ht="12.6" x14ac:dyDescent="0.25">
      <c r="A29496"/>
    </row>
    <row r="29497" spans="1:1" ht="12.6" x14ac:dyDescent="0.25">
      <c r="A29497"/>
    </row>
    <row r="29498" spans="1:1" ht="12.6" x14ac:dyDescent="0.25">
      <c r="A29498"/>
    </row>
    <row r="29499" spans="1:1" ht="12.6" x14ac:dyDescent="0.25">
      <c r="A29499"/>
    </row>
    <row r="29500" spans="1:1" ht="12.6" x14ac:dyDescent="0.25">
      <c r="A29500"/>
    </row>
    <row r="29501" spans="1:1" ht="12.6" x14ac:dyDescent="0.25">
      <c r="A29501"/>
    </row>
    <row r="29502" spans="1:1" ht="12.6" x14ac:dyDescent="0.25">
      <c r="A29502"/>
    </row>
    <row r="29503" spans="1:1" ht="12.6" x14ac:dyDescent="0.25">
      <c r="A29503"/>
    </row>
    <row r="29504" spans="1:1" ht="12.6" x14ac:dyDescent="0.25">
      <c r="A29504"/>
    </row>
    <row r="29505" spans="1:1" ht="12.6" x14ac:dyDescent="0.25">
      <c r="A29505"/>
    </row>
    <row r="29506" spans="1:1" ht="12.6" x14ac:dyDescent="0.25">
      <c r="A29506"/>
    </row>
    <row r="29507" spans="1:1" ht="12.6" x14ac:dyDescent="0.25">
      <c r="A29507"/>
    </row>
    <row r="29508" spans="1:1" ht="12.6" x14ac:dyDescent="0.25">
      <c r="A29508"/>
    </row>
    <row r="29509" spans="1:1" ht="12.6" x14ac:dyDescent="0.25">
      <c r="A29509"/>
    </row>
    <row r="29510" spans="1:1" ht="12.6" x14ac:dyDescent="0.25">
      <c r="A29510"/>
    </row>
    <row r="29511" spans="1:1" ht="12.6" x14ac:dyDescent="0.25">
      <c r="A29511"/>
    </row>
    <row r="29512" spans="1:1" ht="12.6" x14ac:dyDescent="0.25">
      <c r="A29512"/>
    </row>
    <row r="29513" spans="1:1" ht="12.6" x14ac:dyDescent="0.25">
      <c r="A29513"/>
    </row>
    <row r="29514" spans="1:1" ht="12.6" x14ac:dyDescent="0.25">
      <c r="A29514"/>
    </row>
    <row r="29515" spans="1:1" ht="12.6" x14ac:dyDescent="0.25">
      <c r="A29515"/>
    </row>
    <row r="29516" spans="1:1" ht="12.6" x14ac:dyDescent="0.25">
      <c r="A29516"/>
    </row>
    <row r="29517" spans="1:1" ht="12.6" x14ac:dyDescent="0.25">
      <c r="A29517"/>
    </row>
    <row r="29518" spans="1:1" ht="12.6" x14ac:dyDescent="0.25">
      <c r="A29518"/>
    </row>
    <row r="29519" spans="1:1" ht="12.6" x14ac:dyDescent="0.25">
      <c r="A29519"/>
    </row>
    <row r="29520" spans="1:1" ht="12.6" x14ac:dyDescent="0.25">
      <c r="A29520"/>
    </row>
    <row r="29521" spans="1:1" ht="12.6" x14ac:dyDescent="0.25">
      <c r="A29521"/>
    </row>
    <row r="29522" spans="1:1" ht="12.6" x14ac:dyDescent="0.25">
      <c r="A29522"/>
    </row>
    <row r="29523" spans="1:1" ht="12.6" x14ac:dyDescent="0.25">
      <c r="A29523"/>
    </row>
    <row r="29524" spans="1:1" ht="12.6" x14ac:dyDescent="0.25">
      <c r="A29524"/>
    </row>
    <row r="29525" spans="1:1" ht="12.6" x14ac:dyDescent="0.25">
      <c r="A29525"/>
    </row>
    <row r="29526" spans="1:1" ht="12.6" x14ac:dyDescent="0.25">
      <c r="A29526"/>
    </row>
    <row r="29527" spans="1:1" ht="12.6" x14ac:dyDescent="0.25">
      <c r="A29527"/>
    </row>
    <row r="29528" spans="1:1" ht="12.6" x14ac:dyDescent="0.25">
      <c r="A29528"/>
    </row>
    <row r="29529" spans="1:1" ht="12.6" x14ac:dyDescent="0.25">
      <c r="A29529"/>
    </row>
    <row r="29530" spans="1:1" ht="12.6" x14ac:dyDescent="0.25">
      <c r="A29530"/>
    </row>
    <row r="29531" spans="1:1" ht="12.6" x14ac:dyDescent="0.25">
      <c r="A29531"/>
    </row>
    <row r="29532" spans="1:1" ht="12.6" x14ac:dyDescent="0.25">
      <c r="A29532"/>
    </row>
    <row r="29533" spans="1:1" ht="12.6" x14ac:dyDescent="0.25">
      <c r="A29533"/>
    </row>
    <row r="29534" spans="1:1" ht="12.6" x14ac:dyDescent="0.25">
      <c r="A29534"/>
    </row>
    <row r="29535" spans="1:1" ht="12.6" x14ac:dyDescent="0.25">
      <c r="A29535"/>
    </row>
    <row r="29536" spans="1:1" ht="12.6" x14ac:dyDescent="0.25">
      <c r="A29536"/>
    </row>
    <row r="29537" spans="1:1" ht="12.6" x14ac:dyDescent="0.25">
      <c r="A29537"/>
    </row>
    <row r="29538" spans="1:1" ht="12.6" x14ac:dyDescent="0.25">
      <c r="A29538"/>
    </row>
    <row r="29539" spans="1:1" ht="12.6" x14ac:dyDescent="0.25">
      <c r="A29539"/>
    </row>
    <row r="29540" spans="1:1" ht="12.6" x14ac:dyDescent="0.25">
      <c r="A29540"/>
    </row>
    <row r="29541" spans="1:1" ht="12.6" x14ac:dyDescent="0.25">
      <c r="A29541"/>
    </row>
    <row r="29542" spans="1:1" ht="12.6" x14ac:dyDescent="0.25">
      <c r="A29542"/>
    </row>
    <row r="29543" spans="1:1" ht="12.6" x14ac:dyDescent="0.25">
      <c r="A29543"/>
    </row>
    <row r="29544" spans="1:1" ht="12.6" x14ac:dyDescent="0.25">
      <c r="A29544"/>
    </row>
    <row r="29545" spans="1:1" ht="12.6" x14ac:dyDescent="0.25">
      <c r="A29545"/>
    </row>
    <row r="29546" spans="1:1" ht="12.6" x14ac:dyDescent="0.25">
      <c r="A29546"/>
    </row>
    <row r="29547" spans="1:1" ht="12.6" x14ac:dyDescent="0.25">
      <c r="A29547"/>
    </row>
    <row r="29548" spans="1:1" ht="12.6" x14ac:dyDescent="0.25">
      <c r="A29548"/>
    </row>
    <row r="29549" spans="1:1" ht="12.6" x14ac:dyDescent="0.25">
      <c r="A29549"/>
    </row>
    <row r="29550" spans="1:1" ht="12.6" x14ac:dyDescent="0.25">
      <c r="A29550"/>
    </row>
    <row r="29551" spans="1:1" ht="12.6" x14ac:dyDescent="0.25">
      <c r="A29551"/>
    </row>
    <row r="29552" spans="1:1" ht="12.6" x14ac:dyDescent="0.25">
      <c r="A29552"/>
    </row>
    <row r="29553" spans="1:1" ht="12.6" x14ac:dyDescent="0.25">
      <c r="A29553"/>
    </row>
    <row r="29554" spans="1:1" ht="12.6" x14ac:dyDescent="0.25">
      <c r="A29554"/>
    </row>
    <row r="29555" spans="1:1" ht="12.6" x14ac:dyDescent="0.25">
      <c r="A29555"/>
    </row>
    <row r="29556" spans="1:1" ht="12.6" x14ac:dyDescent="0.25">
      <c r="A29556"/>
    </row>
    <row r="29557" spans="1:1" ht="12.6" x14ac:dyDescent="0.25">
      <c r="A29557"/>
    </row>
    <row r="29558" spans="1:1" ht="12.6" x14ac:dyDescent="0.25">
      <c r="A29558"/>
    </row>
    <row r="29559" spans="1:1" ht="12.6" x14ac:dyDescent="0.25">
      <c r="A29559"/>
    </row>
    <row r="29560" spans="1:1" ht="12.6" x14ac:dyDescent="0.25">
      <c r="A29560"/>
    </row>
    <row r="29561" spans="1:1" ht="12.6" x14ac:dyDescent="0.25">
      <c r="A29561"/>
    </row>
    <row r="29562" spans="1:1" ht="12.6" x14ac:dyDescent="0.25">
      <c r="A29562"/>
    </row>
    <row r="29563" spans="1:1" ht="12.6" x14ac:dyDescent="0.25">
      <c r="A29563"/>
    </row>
    <row r="29564" spans="1:1" ht="12.6" x14ac:dyDescent="0.25">
      <c r="A29564"/>
    </row>
    <row r="29565" spans="1:1" ht="12.6" x14ac:dyDescent="0.25">
      <c r="A29565"/>
    </row>
    <row r="29566" spans="1:1" ht="12.6" x14ac:dyDescent="0.25">
      <c r="A29566"/>
    </row>
    <row r="29567" spans="1:1" ht="12.6" x14ac:dyDescent="0.25">
      <c r="A29567"/>
    </row>
    <row r="29568" spans="1:1" ht="12.6" x14ac:dyDescent="0.25">
      <c r="A29568"/>
    </row>
    <row r="29569" spans="1:1" ht="12.6" x14ac:dyDescent="0.25">
      <c r="A29569"/>
    </row>
    <row r="29570" spans="1:1" ht="12.6" x14ac:dyDescent="0.25">
      <c r="A29570"/>
    </row>
    <row r="29571" spans="1:1" ht="12.6" x14ac:dyDescent="0.25">
      <c r="A29571"/>
    </row>
    <row r="29572" spans="1:1" ht="12.6" x14ac:dyDescent="0.25">
      <c r="A29572"/>
    </row>
    <row r="29573" spans="1:1" ht="12.6" x14ac:dyDescent="0.25">
      <c r="A29573"/>
    </row>
    <row r="29574" spans="1:1" ht="12.6" x14ac:dyDescent="0.25">
      <c r="A29574"/>
    </row>
    <row r="29575" spans="1:1" ht="12.6" x14ac:dyDescent="0.25">
      <c r="A29575"/>
    </row>
    <row r="29576" spans="1:1" ht="12.6" x14ac:dyDescent="0.25">
      <c r="A29576"/>
    </row>
    <row r="29577" spans="1:1" ht="12.6" x14ac:dyDescent="0.25">
      <c r="A29577"/>
    </row>
    <row r="29578" spans="1:1" ht="12.6" x14ac:dyDescent="0.25">
      <c r="A29578"/>
    </row>
    <row r="29579" spans="1:1" ht="12.6" x14ac:dyDescent="0.25">
      <c r="A29579"/>
    </row>
    <row r="29580" spans="1:1" ht="12.6" x14ac:dyDescent="0.25">
      <c r="A29580"/>
    </row>
    <row r="29581" spans="1:1" ht="12.6" x14ac:dyDescent="0.25">
      <c r="A29581"/>
    </row>
    <row r="29582" spans="1:1" ht="12.6" x14ac:dyDescent="0.25">
      <c r="A29582"/>
    </row>
    <row r="29583" spans="1:1" ht="12.6" x14ac:dyDescent="0.25">
      <c r="A29583"/>
    </row>
    <row r="29584" spans="1:1" ht="12.6" x14ac:dyDescent="0.25">
      <c r="A29584"/>
    </row>
    <row r="29585" spans="1:1" ht="12.6" x14ac:dyDescent="0.25">
      <c r="A29585"/>
    </row>
    <row r="29586" spans="1:1" ht="12.6" x14ac:dyDescent="0.25">
      <c r="A29586"/>
    </row>
    <row r="29587" spans="1:1" ht="12.6" x14ac:dyDescent="0.25">
      <c r="A29587"/>
    </row>
    <row r="29588" spans="1:1" ht="12.6" x14ac:dyDescent="0.25">
      <c r="A29588"/>
    </row>
    <row r="29589" spans="1:1" ht="12.6" x14ac:dyDescent="0.25">
      <c r="A29589"/>
    </row>
    <row r="29590" spans="1:1" ht="12.6" x14ac:dyDescent="0.25">
      <c r="A29590"/>
    </row>
    <row r="29591" spans="1:1" ht="12.6" x14ac:dyDescent="0.25">
      <c r="A29591"/>
    </row>
    <row r="29592" spans="1:1" ht="12.6" x14ac:dyDescent="0.25">
      <c r="A29592"/>
    </row>
    <row r="29593" spans="1:1" ht="12.6" x14ac:dyDescent="0.25">
      <c r="A29593"/>
    </row>
    <row r="29594" spans="1:1" ht="12.6" x14ac:dyDescent="0.25">
      <c r="A29594"/>
    </row>
    <row r="29595" spans="1:1" ht="12.6" x14ac:dyDescent="0.25">
      <c r="A29595"/>
    </row>
    <row r="29596" spans="1:1" ht="12.6" x14ac:dyDescent="0.25">
      <c r="A29596"/>
    </row>
    <row r="29597" spans="1:1" ht="12.6" x14ac:dyDescent="0.25">
      <c r="A29597"/>
    </row>
    <row r="29598" spans="1:1" ht="12.6" x14ac:dyDescent="0.25">
      <c r="A29598"/>
    </row>
    <row r="29599" spans="1:1" ht="12.6" x14ac:dyDescent="0.25">
      <c r="A29599"/>
    </row>
    <row r="29600" spans="1:1" ht="12.6" x14ac:dyDescent="0.25">
      <c r="A29600"/>
    </row>
    <row r="29601" spans="1:1" ht="12.6" x14ac:dyDescent="0.25">
      <c r="A29601"/>
    </row>
    <row r="29602" spans="1:1" ht="12.6" x14ac:dyDescent="0.25">
      <c r="A29602"/>
    </row>
    <row r="29603" spans="1:1" ht="12.6" x14ac:dyDescent="0.25">
      <c r="A29603"/>
    </row>
    <row r="29604" spans="1:1" ht="12.6" x14ac:dyDescent="0.25">
      <c r="A29604"/>
    </row>
    <row r="29605" spans="1:1" ht="12.6" x14ac:dyDescent="0.25">
      <c r="A29605"/>
    </row>
    <row r="29606" spans="1:1" ht="12.6" x14ac:dyDescent="0.25">
      <c r="A29606"/>
    </row>
    <row r="29607" spans="1:1" ht="12.6" x14ac:dyDescent="0.25">
      <c r="A29607"/>
    </row>
    <row r="29608" spans="1:1" ht="12.6" x14ac:dyDescent="0.25">
      <c r="A29608"/>
    </row>
    <row r="29609" spans="1:1" ht="12.6" x14ac:dyDescent="0.25">
      <c r="A29609"/>
    </row>
    <row r="29610" spans="1:1" ht="12.6" x14ac:dyDescent="0.25">
      <c r="A29610"/>
    </row>
    <row r="29611" spans="1:1" ht="12.6" x14ac:dyDescent="0.25">
      <c r="A29611"/>
    </row>
    <row r="29612" spans="1:1" ht="12.6" x14ac:dyDescent="0.25">
      <c r="A29612"/>
    </row>
    <row r="29613" spans="1:1" ht="12.6" x14ac:dyDescent="0.25">
      <c r="A29613"/>
    </row>
    <row r="29614" spans="1:1" ht="12.6" x14ac:dyDescent="0.25">
      <c r="A29614"/>
    </row>
    <row r="29615" spans="1:1" ht="12.6" x14ac:dyDescent="0.25">
      <c r="A29615"/>
    </row>
    <row r="29616" spans="1:1" ht="12.6" x14ac:dyDescent="0.25">
      <c r="A29616"/>
    </row>
    <row r="29617" spans="1:1" ht="12.6" x14ac:dyDescent="0.25">
      <c r="A29617"/>
    </row>
    <row r="29618" spans="1:1" ht="12.6" x14ac:dyDescent="0.25">
      <c r="A29618"/>
    </row>
    <row r="29619" spans="1:1" ht="12.6" x14ac:dyDescent="0.25">
      <c r="A29619"/>
    </row>
    <row r="29620" spans="1:1" ht="12.6" x14ac:dyDescent="0.25">
      <c r="A29620"/>
    </row>
    <row r="29621" spans="1:1" ht="12.6" x14ac:dyDescent="0.25">
      <c r="A29621"/>
    </row>
    <row r="29622" spans="1:1" ht="12.6" x14ac:dyDescent="0.25">
      <c r="A29622"/>
    </row>
    <row r="29623" spans="1:1" ht="12.6" x14ac:dyDescent="0.25">
      <c r="A29623"/>
    </row>
    <row r="29624" spans="1:1" ht="12.6" x14ac:dyDescent="0.25">
      <c r="A29624"/>
    </row>
    <row r="29625" spans="1:1" ht="12.6" x14ac:dyDescent="0.25">
      <c r="A29625"/>
    </row>
    <row r="29626" spans="1:1" ht="12.6" x14ac:dyDescent="0.25">
      <c r="A29626"/>
    </row>
    <row r="29627" spans="1:1" ht="12.6" x14ac:dyDescent="0.25">
      <c r="A29627"/>
    </row>
    <row r="29628" spans="1:1" ht="12.6" x14ac:dyDescent="0.25">
      <c r="A29628"/>
    </row>
    <row r="29629" spans="1:1" ht="12.6" x14ac:dyDescent="0.25">
      <c r="A29629"/>
    </row>
    <row r="29630" spans="1:1" ht="12.6" x14ac:dyDescent="0.25">
      <c r="A29630"/>
    </row>
    <row r="29631" spans="1:1" ht="12.6" x14ac:dyDescent="0.25">
      <c r="A29631"/>
    </row>
    <row r="29632" spans="1:1" ht="12.6" x14ac:dyDescent="0.25">
      <c r="A29632"/>
    </row>
    <row r="29633" spans="1:1" ht="12.6" x14ac:dyDescent="0.25">
      <c r="A29633"/>
    </row>
    <row r="29634" spans="1:1" ht="12.6" x14ac:dyDescent="0.25">
      <c r="A29634"/>
    </row>
    <row r="29635" spans="1:1" ht="12.6" x14ac:dyDescent="0.25">
      <c r="A29635"/>
    </row>
    <row r="29636" spans="1:1" ht="12.6" x14ac:dyDescent="0.25">
      <c r="A29636"/>
    </row>
    <row r="29637" spans="1:1" ht="12.6" x14ac:dyDescent="0.25">
      <c r="A29637"/>
    </row>
    <row r="29638" spans="1:1" ht="12.6" x14ac:dyDescent="0.25">
      <c r="A29638"/>
    </row>
    <row r="29639" spans="1:1" ht="12.6" x14ac:dyDescent="0.25">
      <c r="A29639"/>
    </row>
    <row r="29640" spans="1:1" ht="12.6" x14ac:dyDescent="0.25">
      <c r="A29640"/>
    </row>
    <row r="29641" spans="1:1" ht="12.6" x14ac:dyDescent="0.25">
      <c r="A29641"/>
    </row>
    <row r="29642" spans="1:1" ht="12.6" x14ac:dyDescent="0.25">
      <c r="A29642"/>
    </row>
    <row r="29643" spans="1:1" ht="12.6" x14ac:dyDescent="0.25">
      <c r="A29643"/>
    </row>
    <row r="29644" spans="1:1" ht="12.6" x14ac:dyDescent="0.25">
      <c r="A29644"/>
    </row>
    <row r="29645" spans="1:1" ht="12.6" x14ac:dyDescent="0.25">
      <c r="A29645"/>
    </row>
    <row r="29646" spans="1:1" ht="12.6" x14ac:dyDescent="0.25">
      <c r="A29646"/>
    </row>
    <row r="29647" spans="1:1" ht="12.6" x14ac:dyDescent="0.25">
      <c r="A29647"/>
    </row>
    <row r="29648" spans="1:1" ht="12.6" x14ac:dyDescent="0.25">
      <c r="A29648"/>
    </row>
    <row r="29649" spans="1:1" ht="12.6" x14ac:dyDescent="0.25">
      <c r="A29649"/>
    </row>
    <row r="29650" spans="1:1" ht="12.6" x14ac:dyDescent="0.25">
      <c r="A29650"/>
    </row>
    <row r="29651" spans="1:1" ht="12.6" x14ac:dyDescent="0.25">
      <c r="A29651"/>
    </row>
    <row r="29652" spans="1:1" ht="12.6" x14ac:dyDescent="0.25">
      <c r="A29652"/>
    </row>
    <row r="29653" spans="1:1" ht="12.6" x14ac:dyDescent="0.25">
      <c r="A29653"/>
    </row>
    <row r="29654" spans="1:1" ht="12.6" x14ac:dyDescent="0.25">
      <c r="A29654"/>
    </row>
    <row r="29655" spans="1:1" ht="12.6" x14ac:dyDescent="0.25">
      <c r="A29655"/>
    </row>
    <row r="29656" spans="1:1" ht="12.6" x14ac:dyDescent="0.25">
      <c r="A29656"/>
    </row>
    <row r="29657" spans="1:1" ht="12.6" x14ac:dyDescent="0.25">
      <c r="A29657"/>
    </row>
    <row r="29658" spans="1:1" ht="12.6" x14ac:dyDescent="0.25">
      <c r="A29658"/>
    </row>
    <row r="29659" spans="1:1" ht="12.6" x14ac:dyDescent="0.25">
      <c r="A29659"/>
    </row>
    <row r="29660" spans="1:1" ht="12.6" x14ac:dyDescent="0.25">
      <c r="A29660"/>
    </row>
    <row r="29661" spans="1:1" ht="12.6" x14ac:dyDescent="0.25">
      <c r="A29661"/>
    </row>
    <row r="29662" spans="1:1" ht="12.6" x14ac:dyDescent="0.25">
      <c r="A29662"/>
    </row>
    <row r="29663" spans="1:1" ht="12.6" x14ac:dyDescent="0.25">
      <c r="A29663"/>
    </row>
    <row r="29664" spans="1:1" ht="12.6" x14ac:dyDescent="0.25">
      <c r="A29664"/>
    </row>
    <row r="29665" spans="1:1" ht="12.6" x14ac:dyDescent="0.25">
      <c r="A29665"/>
    </row>
    <row r="29666" spans="1:1" ht="12.6" x14ac:dyDescent="0.25">
      <c r="A29666"/>
    </row>
    <row r="29667" spans="1:1" ht="12.6" x14ac:dyDescent="0.25">
      <c r="A29667"/>
    </row>
    <row r="29668" spans="1:1" ht="12.6" x14ac:dyDescent="0.25">
      <c r="A29668"/>
    </row>
    <row r="29669" spans="1:1" ht="12.6" x14ac:dyDescent="0.25">
      <c r="A29669"/>
    </row>
    <row r="29670" spans="1:1" ht="12.6" x14ac:dyDescent="0.25">
      <c r="A29670"/>
    </row>
    <row r="29671" spans="1:1" ht="12.6" x14ac:dyDescent="0.25">
      <c r="A29671"/>
    </row>
    <row r="29672" spans="1:1" ht="12.6" x14ac:dyDescent="0.25">
      <c r="A29672"/>
    </row>
    <row r="29673" spans="1:1" ht="12.6" x14ac:dyDescent="0.25">
      <c r="A29673"/>
    </row>
    <row r="29674" spans="1:1" ht="12.6" x14ac:dyDescent="0.25">
      <c r="A29674"/>
    </row>
    <row r="29675" spans="1:1" ht="12.6" x14ac:dyDescent="0.25">
      <c r="A29675"/>
    </row>
    <row r="29676" spans="1:1" ht="12.6" x14ac:dyDescent="0.25">
      <c r="A29676"/>
    </row>
    <row r="29677" spans="1:1" ht="12.6" x14ac:dyDescent="0.25">
      <c r="A29677"/>
    </row>
    <row r="29678" spans="1:1" ht="12.6" x14ac:dyDescent="0.25">
      <c r="A29678"/>
    </row>
    <row r="29679" spans="1:1" ht="12.6" x14ac:dyDescent="0.25">
      <c r="A29679"/>
    </row>
    <row r="29680" spans="1:1" ht="12.6" x14ac:dyDescent="0.25">
      <c r="A29680"/>
    </row>
    <row r="29681" spans="1:1" ht="12.6" x14ac:dyDescent="0.25">
      <c r="A29681"/>
    </row>
    <row r="29682" spans="1:1" ht="12.6" x14ac:dyDescent="0.25">
      <c r="A29682"/>
    </row>
    <row r="29683" spans="1:1" ht="12.6" x14ac:dyDescent="0.25">
      <c r="A29683"/>
    </row>
    <row r="29684" spans="1:1" ht="12.6" x14ac:dyDescent="0.25">
      <c r="A29684"/>
    </row>
    <row r="29685" spans="1:1" ht="12.6" x14ac:dyDescent="0.25">
      <c r="A29685"/>
    </row>
    <row r="29686" spans="1:1" ht="12.6" x14ac:dyDescent="0.25">
      <c r="A29686"/>
    </row>
    <row r="29687" spans="1:1" ht="12.6" x14ac:dyDescent="0.25">
      <c r="A29687"/>
    </row>
    <row r="29688" spans="1:1" ht="12.6" x14ac:dyDescent="0.25">
      <c r="A29688"/>
    </row>
    <row r="29689" spans="1:1" ht="12.6" x14ac:dyDescent="0.25">
      <c r="A29689"/>
    </row>
    <row r="29690" spans="1:1" ht="12.6" x14ac:dyDescent="0.25">
      <c r="A29690"/>
    </row>
    <row r="29691" spans="1:1" ht="12.6" x14ac:dyDescent="0.25">
      <c r="A29691"/>
    </row>
    <row r="29692" spans="1:1" ht="12.6" x14ac:dyDescent="0.25">
      <c r="A29692"/>
    </row>
    <row r="29693" spans="1:1" ht="12.6" x14ac:dyDescent="0.25">
      <c r="A29693"/>
    </row>
    <row r="29694" spans="1:1" ht="12.6" x14ac:dyDescent="0.25">
      <c r="A29694"/>
    </row>
    <row r="29695" spans="1:1" ht="12.6" x14ac:dyDescent="0.25">
      <c r="A29695"/>
    </row>
    <row r="29696" spans="1:1" ht="12.6" x14ac:dyDescent="0.25">
      <c r="A29696"/>
    </row>
    <row r="29697" spans="1:1" ht="12.6" x14ac:dyDescent="0.25">
      <c r="A29697"/>
    </row>
    <row r="29698" spans="1:1" ht="12.6" x14ac:dyDescent="0.25">
      <c r="A29698"/>
    </row>
    <row r="29699" spans="1:1" ht="12.6" x14ac:dyDescent="0.25">
      <c r="A29699"/>
    </row>
    <row r="29700" spans="1:1" ht="12.6" x14ac:dyDescent="0.25">
      <c r="A29700"/>
    </row>
    <row r="29701" spans="1:1" ht="12.6" x14ac:dyDescent="0.25">
      <c r="A29701"/>
    </row>
    <row r="29702" spans="1:1" ht="12.6" x14ac:dyDescent="0.25">
      <c r="A29702"/>
    </row>
    <row r="29703" spans="1:1" ht="12.6" x14ac:dyDescent="0.25">
      <c r="A29703"/>
    </row>
    <row r="29704" spans="1:1" ht="12.6" x14ac:dyDescent="0.25">
      <c r="A29704"/>
    </row>
    <row r="29705" spans="1:1" ht="12.6" x14ac:dyDescent="0.25">
      <c r="A29705"/>
    </row>
    <row r="29706" spans="1:1" ht="12.6" x14ac:dyDescent="0.25">
      <c r="A29706"/>
    </row>
    <row r="29707" spans="1:1" ht="12.6" x14ac:dyDescent="0.25">
      <c r="A29707"/>
    </row>
    <row r="29708" spans="1:1" ht="12.6" x14ac:dyDescent="0.25">
      <c r="A29708"/>
    </row>
    <row r="29709" spans="1:1" ht="12.6" x14ac:dyDescent="0.25">
      <c r="A29709"/>
    </row>
    <row r="29710" spans="1:1" ht="12.6" x14ac:dyDescent="0.25">
      <c r="A29710"/>
    </row>
    <row r="29711" spans="1:1" ht="12.6" x14ac:dyDescent="0.25">
      <c r="A29711"/>
    </row>
    <row r="29712" spans="1:1" ht="12.6" x14ac:dyDescent="0.25">
      <c r="A29712"/>
    </row>
    <row r="29713" spans="1:1" ht="12.6" x14ac:dyDescent="0.25">
      <c r="A29713"/>
    </row>
    <row r="29714" spans="1:1" ht="12.6" x14ac:dyDescent="0.25">
      <c r="A29714"/>
    </row>
    <row r="29715" spans="1:1" ht="12.6" x14ac:dyDescent="0.25">
      <c r="A29715"/>
    </row>
    <row r="29716" spans="1:1" ht="12.6" x14ac:dyDescent="0.25">
      <c r="A29716"/>
    </row>
    <row r="29717" spans="1:1" ht="12.6" x14ac:dyDescent="0.25">
      <c r="A29717"/>
    </row>
    <row r="29718" spans="1:1" ht="12.6" x14ac:dyDescent="0.25">
      <c r="A29718"/>
    </row>
    <row r="29719" spans="1:1" ht="12.6" x14ac:dyDescent="0.25">
      <c r="A29719"/>
    </row>
    <row r="29720" spans="1:1" ht="12.6" x14ac:dyDescent="0.25">
      <c r="A29720"/>
    </row>
    <row r="29721" spans="1:1" ht="12.6" x14ac:dyDescent="0.25">
      <c r="A29721"/>
    </row>
    <row r="29722" spans="1:1" ht="12.6" x14ac:dyDescent="0.25">
      <c r="A29722"/>
    </row>
    <row r="29723" spans="1:1" ht="12.6" x14ac:dyDescent="0.25">
      <c r="A29723"/>
    </row>
    <row r="29724" spans="1:1" ht="12.6" x14ac:dyDescent="0.25">
      <c r="A29724"/>
    </row>
    <row r="29725" spans="1:1" ht="12.6" x14ac:dyDescent="0.25">
      <c r="A29725"/>
    </row>
    <row r="29726" spans="1:1" ht="12.6" x14ac:dyDescent="0.25">
      <c r="A29726"/>
    </row>
    <row r="29727" spans="1:1" ht="12.6" x14ac:dyDescent="0.25">
      <c r="A29727"/>
    </row>
    <row r="29728" spans="1:1" ht="12.6" x14ac:dyDescent="0.25">
      <c r="A29728"/>
    </row>
    <row r="29729" spans="1:1" ht="12.6" x14ac:dyDescent="0.25">
      <c r="A29729"/>
    </row>
    <row r="29730" spans="1:1" ht="12.6" x14ac:dyDescent="0.25">
      <c r="A29730"/>
    </row>
    <row r="29731" spans="1:1" ht="12.6" x14ac:dyDescent="0.25">
      <c r="A29731"/>
    </row>
    <row r="29732" spans="1:1" ht="12.6" x14ac:dyDescent="0.25">
      <c r="A29732"/>
    </row>
    <row r="29733" spans="1:1" ht="12.6" x14ac:dyDescent="0.25">
      <c r="A29733"/>
    </row>
    <row r="29734" spans="1:1" ht="12.6" x14ac:dyDescent="0.25">
      <c r="A29734"/>
    </row>
    <row r="29735" spans="1:1" ht="12.6" x14ac:dyDescent="0.25">
      <c r="A29735"/>
    </row>
    <row r="29736" spans="1:1" ht="12.6" x14ac:dyDescent="0.25">
      <c r="A29736"/>
    </row>
    <row r="29737" spans="1:1" ht="12.6" x14ac:dyDescent="0.25">
      <c r="A29737"/>
    </row>
    <row r="29738" spans="1:1" ht="12.6" x14ac:dyDescent="0.25">
      <c r="A29738"/>
    </row>
    <row r="29739" spans="1:1" ht="12.6" x14ac:dyDescent="0.25">
      <c r="A29739"/>
    </row>
    <row r="29740" spans="1:1" ht="12.6" x14ac:dyDescent="0.25">
      <c r="A29740"/>
    </row>
    <row r="29741" spans="1:1" ht="12.6" x14ac:dyDescent="0.25">
      <c r="A29741"/>
    </row>
    <row r="29742" spans="1:1" ht="12.6" x14ac:dyDescent="0.25">
      <c r="A29742"/>
    </row>
    <row r="29743" spans="1:1" ht="12.6" x14ac:dyDescent="0.25">
      <c r="A29743"/>
    </row>
    <row r="29744" spans="1:1" ht="12.6" x14ac:dyDescent="0.25">
      <c r="A29744"/>
    </row>
    <row r="29745" spans="1:1" ht="12.6" x14ac:dyDescent="0.25">
      <c r="A29745"/>
    </row>
    <row r="29746" spans="1:1" ht="12.6" x14ac:dyDescent="0.25">
      <c r="A29746"/>
    </row>
    <row r="29747" spans="1:1" ht="12.6" x14ac:dyDescent="0.25">
      <c r="A29747"/>
    </row>
    <row r="29748" spans="1:1" ht="12.6" x14ac:dyDescent="0.25">
      <c r="A29748"/>
    </row>
    <row r="29749" spans="1:1" ht="12.6" x14ac:dyDescent="0.25">
      <c r="A29749"/>
    </row>
    <row r="29750" spans="1:1" ht="12.6" x14ac:dyDescent="0.25">
      <c r="A29750"/>
    </row>
    <row r="29751" spans="1:1" ht="12.6" x14ac:dyDescent="0.25">
      <c r="A29751"/>
    </row>
    <row r="29752" spans="1:1" ht="12.6" x14ac:dyDescent="0.25">
      <c r="A29752"/>
    </row>
    <row r="29753" spans="1:1" ht="12.6" x14ac:dyDescent="0.25">
      <c r="A29753"/>
    </row>
    <row r="29754" spans="1:1" ht="12.6" x14ac:dyDescent="0.25">
      <c r="A29754"/>
    </row>
    <row r="29755" spans="1:1" ht="12.6" x14ac:dyDescent="0.25">
      <c r="A29755"/>
    </row>
    <row r="29756" spans="1:1" ht="12.6" x14ac:dyDescent="0.25">
      <c r="A29756"/>
    </row>
    <row r="29757" spans="1:1" ht="12.6" x14ac:dyDescent="0.25">
      <c r="A29757"/>
    </row>
    <row r="29758" spans="1:1" ht="12.6" x14ac:dyDescent="0.25">
      <c r="A29758"/>
    </row>
    <row r="29759" spans="1:1" ht="12.6" x14ac:dyDescent="0.25">
      <c r="A29759"/>
    </row>
    <row r="29760" spans="1:1" ht="12.6" x14ac:dyDescent="0.25">
      <c r="A29760"/>
    </row>
    <row r="29761" spans="1:1" ht="12.6" x14ac:dyDescent="0.25">
      <c r="A29761"/>
    </row>
    <row r="29762" spans="1:1" ht="12.6" x14ac:dyDescent="0.25">
      <c r="A29762"/>
    </row>
    <row r="29763" spans="1:1" ht="12.6" x14ac:dyDescent="0.25">
      <c r="A29763"/>
    </row>
    <row r="29764" spans="1:1" ht="12.6" x14ac:dyDescent="0.25">
      <c r="A29764"/>
    </row>
    <row r="29765" spans="1:1" ht="12.6" x14ac:dyDescent="0.25">
      <c r="A29765"/>
    </row>
    <row r="29766" spans="1:1" ht="12.6" x14ac:dyDescent="0.25">
      <c r="A29766"/>
    </row>
    <row r="29767" spans="1:1" ht="12.6" x14ac:dyDescent="0.25">
      <c r="A29767"/>
    </row>
    <row r="29768" spans="1:1" ht="12.6" x14ac:dyDescent="0.25">
      <c r="A29768"/>
    </row>
    <row r="29769" spans="1:1" ht="12.6" x14ac:dyDescent="0.25">
      <c r="A29769"/>
    </row>
    <row r="29770" spans="1:1" ht="12.6" x14ac:dyDescent="0.25">
      <c r="A29770"/>
    </row>
    <row r="29771" spans="1:1" ht="12.6" x14ac:dyDescent="0.25">
      <c r="A29771"/>
    </row>
    <row r="29772" spans="1:1" ht="12.6" x14ac:dyDescent="0.25">
      <c r="A29772"/>
    </row>
    <row r="29773" spans="1:1" ht="12.6" x14ac:dyDescent="0.25">
      <c r="A29773"/>
    </row>
    <row r="29774" spans="1:1" ht="12.6" x14ac:dyDescent="0.25">
      <c r="A29774"/>
    </row>
    <row r="29775" spans="1:1" ht="12.6" x14ac:dyDescent="0.25">
      <c r="A29775"/>
    </row>
    <row r="29776" spans="1:1" ht="12.6" x14ac:dyDescent="0.25">
      <c r="A29776"/>
    </row>
    <row r="29777" spans="1:1" ht="12.6" x14ac:dyDescent="0.25">
      <c r="A29777"/>
    </row>
    <row r="29778" spans="1:1" ht="12.6" x14ac:dyDescent="0.25">
      <c r="A29778"/>
    </row>
    <row r="29779" spans="1:1" ht="12.6" x14ac:dyDescent="0.25">
      <c r="A29779"/>
    </row>
    <row r="29780" spans="1:1" ht="12.6" x14ac:dyDescent="0.25">
      <c r="A29780"/>
    </row>
    <row r="29781" spans="1:1" ht="12.6" x14ac:dyDescent="0.25">
      <c r="A29781"/>
    </row>
    <row r="29782" spans="1:1" ht="12.6" x14ac:dyDescent="0.25">
      <c r="A29782"/>
    </row>
    <row r="29783" spans="1:1" ht="12.6" x14ac:dyDescent="0.25">
      <c r="A29783"/>
    </row>
    <row r="29784" spans="1:1" ht="12.6" x14ac:dyDescent="0.25">
      <c r="A29784"/>
    </row>
    <row r="29785" spans="1:1" ht="12.6" x14ac:dyDescent="0.25">
      <c r="A29785"/>
    </row>
    <row r="29786" spans="1:1" ht="12.6" x14ac:dyDescent="0.25">
      <c r="A29786"/>
    </row>
    <row r="29787" spans="1:1" ht="12.6" x14ac:dyDescent="0.25">
      <c r="A29787"/>
    </row>
    <row r="29788" spans="1:1" ht="12.6" x14ac:dyDescent="0.25">
      <c r="A29788"/>
    </row>
    <row r="29789" spans="1:1" ht="12.6" x14ac:dyDescent="0.25">
      <c r="A29789"/>
    </row>
    <row r="29790" spans="1:1" ht="12.6" x14ac:dyDescent="0.25">
      <c r="A29790"/>
    </row>
    <row r="29791" spans="1:1" ht="12.6" x14ac:dyDescent="0.25">
      <c r="A29791"/>
    </row>
    <row r="29792" spans="1:1" ht="12.6" x14ac:dyDescent="0.25">
      <c r="A29792"/>
    </row>
    <row r="29793" spans="1:1" ht="12.6" x14ac:dyDescent="0.25">
      <c r="A29793"/>
    </row>
    <row r="29794" spans="1:1" ht="12.6" x14ac:dyDescent="0.25">
      <c r="A29794"/>
    </row>
    <row r="29795" spans="1:1" ht="12.6" x14ac:dyDescent="0.25">
      <c r="A29795"/>
    </row>
    <row r="29796" spans="1:1" ht="12.6" x14ac:dyDescent="0.25">
      <c r="A29796"/>
    </row>
    <row r="29797" spans="1:1" ht="12.6" x14ac:dyDescent="0.25">
      <c r="A29797"/>
    </row>
    <row r="29798" spans="1:1" ht="12.6" x14ac:dyDescent="0.25">
      <c r="A29798"/>
    </row>
    <row r="29799" spans="1:1" ht="12.6" x14ac:dyDescent="0.25">
      <c r="A29799"/>
    </row>
    <row r="29800" spans="1:1" ht="12.6" x14ac:dyDescent="0.25">
      <c r="A29800"/>
    </row>
    <row r="29801" spans="1:1" ht="12.6" x14ac:dyDescent="0.25">
      <c r="A29801"/>
    </row>
    <row r="29802" spans="1:1" ht="12.6" x14ac:dyDescent="0.25">
      <c r="A29802"/>
    </row>
    <row r="29803" spans="1:1" ht="12.6" x14ac:dyDescent="0.25">
      <c r="A29803"/>
    </row>
    <row r="29804" spans="1:1" ht="12.6" x14ac:dyDescent="0.25">
      <c r="A29804"/>
    </row>
    <row r="29805" spans="1:1" ht="12.6" x14ac:dyDescent="0.25">
      <c r="A29805"/>
    </row>
    <row r="29806" spans="1:1" ht="12.6" x14ac:dyDescent="0.25">
      <c r="A29806"/>
    </row>
    <row r="29807" spans="1:1" ht="12.6" x14ac:dyDescent="0.25">
      <c r="A29807"/>
    </row>
    <row r="29808" spans="1:1" ht="12.6" x14ac:dyDescent="0.25">
      <c r="A29808"/>
    </row>
    <row r="29809" spans="1:1" ht="12.6" x14ac:dyDescent="0.25">
      <c r="A29809"/>
    </row>
    <row r="29810" spans="1:1" ht="12.6" x14ac:dyDescent="0.25">
      <c r="A29810"/>
    </row>
    <row r="29811" spans="1:1" ht="12.6" x14ac:dyDescent="0.25">
      <c r="A29811"/>
    </row>
    <row r="29812" spans="1:1" ht="12.6" x14ac:dyDescent="0.25">
      <c r="A29812"/>
    </row>
    <row r="29813" spans="1:1" ht="12.6" x14ac:dyDescent="0.25">
      <c r="A29813"/>
    </row>
    <row r="29814" spans="1:1" ht="12.6" x14ac:dyDescent="0.25">
      <c r="A29814"/>
    </row>
    <row r="29815" spans="1:1" ht="12.6" x14ac:dyDescent="0.25">
      <c r="A29815"/>
    </row>
    <row r="29816" spans="1:1" ht="12.6" x14ac:dyDescent="0.25">
      <c r="A29816"/>
    </row>
    <row r="29817" spans="1:1" ht="12.6" x14ac:dyDescent="0.25">
      <c r="A29817"/>
    </row>
    <row r="29818" spans="1:1" ht="12.6" x14ac:dyDescent="0.25">
      <c r="A29818"/>
    </row>
    <row r="29819" spans="1:1" ht="12.6" x14ac:dyDescent="0.25">
      <c r="A29819"/>
    </row>
    <row r="29820" spans="1:1" ht="12.6" x14ac:dyDescent="0.25">
      <c r="A29820"/>
    </row>
    <row r="29821" spans="1:1" ht="12.6" x14ac:dyDescent="0.25">
      <c r="A29821"/>
    </row>
    <row r="29822" spans="1:1" ht="12.6" x14ac:dyDescent="0.25">
      <c r="A29822"/>
    </row>
    <row r="29823" spans="1:1" ht="12.6" x14ac:dyDescent="0.25">
      <c r="A29823"/>
    </row>
    <row r="29824" spans="1:1" ht="12.6" x14ac:dyDescent="0.25">
      <c r="A29824"/>
    </row>
    <row r="29825" spans="1:1" ht="12.6" x14ac:dyDescent="0.25">
      <c r="A29825"/>
    </row>
    <row r="29826" spans="1:1" ht="12.6" x14ac:dyDescent="0.25">
      <c r="A29826"/>
    </row>
    <row r="29827" spans="1:1" ht="12.6" x14ac:dyDescent="0.25">
      <c r="A29827"/>
    </row>
    <row r="29828" spans="1:1" ht="12.6" x14ac:dyDescent="0.25">
      <c r="A29828"/>
    </row>
    <row r="29829" spans="1:1" ht="12.6" x14ac:dyDescent="0.25">
      <c r="A29829"/>
    </row>
    <row r="29830" spans="1:1" ht="12.6" x14ac:dyDescent="0.25">
      <c r="A29830"/>
    </row>
    <row r="29831" spans="1:1" ht="12.6" x14ac:dyDescent="0.25">
      <c r="A29831"/>
    </row>
    <row r="29832" spans="1:1" ht="12.6" x14ac:dyDescent="0.25">
      <c r="A29832"/>
    </row>
    <row r="29833" spans="1:1" ht="12.6" x14ac:dyDescent="0.25">
      <c r="A29833"/>
    </row>
    <row r="29834" spans="1:1" ht="12.6" x14ac:dyDescent="0.25">
      <c r="A29834"/>
    </row>
    <row r="29835" spans="1:1" ht="12.6" x14ac:dyDescent="0.25">
      <c r="A29835"/>
    </row>
    <row r="29836" spans="1:1" ht="12.6" x14ac:dyDescent="0.25">
      <c r="A29836"/>
    </row>
    <row r="29837" spans="1:1" ht="12.6" x14ac:dyDescent="0.25">
      <c r="A29837"/>
    </row>
    <row r="29838" spans="1:1" ht="12.6" x14ac:dyDescent="0.25">
      <c r="A29838"/>
    </row>
    <row r="29839" spans="1:1" ht="12.6" x14ac:dyDescent="0.25">
      <c r="A29839"/>
    </row>
    <row r="29840" spans="1:1" ht="12.6" x14ac:dyDescent="0.25">
      <c r="A29840"/>
    </row>
    <row r="29841" spans="1:1" ht="12.6" x14ac:dyDescent="0.25">
      <c r="A29841"/>
    </row>
    <row r="29842" spans="1:1" ht="12.6" x14ac:dyDescent="0.25">
      <c r="A29842"/>
    </row>
    <row r="29843" spans="1:1" ht="12.6" x14ac:dyDescent="0.25">
      <c r="A29843"/>
    </row>
    <row r="29844" spans="1:1" ht="12.6" x14ac:dyDescent="0.25">
      <c r="A29844"/>
    </row>
    <row r="29845" spans="1:1" ht="12.6" x14ac:dyDescent="0.25">
      <c r="A29845"/>
    </row>
    <row r="29846" spans="1:1" ht="12.6" x14ac:dyDescent="0.25">
      <c r="A29846"/>
    </row>
    <row r="29847" spans="1:1" ht="12.6" x14ac:dyDescent="0.25">
      <c r="A29847"/>
    </row>
    <row r="29848" spans="1:1" ht="12.6" x14ac:dyDescent="0.25">
      <c r="A29848"/>
    </row>
    <row r="29849" spans="1:1" ht="12.6" x14ac:dyDescent="0.25">
      <c r="A29849"/>
    </row>
    <row r="29850" spans="1:1" ht="12.6" x14ac:dyDescent="0.25">
      <c r="A29850"/>
    </row>
    <row r="29851" spans="1:1" ht="12.6" x14ac:dyDescent="0.25">
      <c r="A29851"/>
    </row>
    <row r="29852" spans="1:1" ht="12.6" x14ac:dyDescent="0.25">
      <c r="A29852"/>
    </row>
    <row r="29853" spans="1:1" ht="12.6" x14ac:dyDescent="0.25">
      <c r="A29853"/>
    </row>
    <row r="29854" spans="1:1" ht="12.6" x14ac:dyDescent="0.25">
      <c r="A29854"/>
    </row>
    <row r="29855" spans="1:1" ht="12.6" x14ac:dyDescent="0.25">
      <c r="A29855"/>
    </row>
    <row r="29856" spans="1:1" ht="12.6" x14ac:dyDescent="0.25">
      <c r="A29856"/>
    </row>
    <row r="29857" spans="1:1" ht="12.6" x14ac:dyDescent="0.25">
      <c r="A29857"/>
    </row>
    <row r="29858" spans="1:1" ht="12.6" x14ac:dyDescent="0.25">
      <c r="A29858"/>
    </row>
    <row r="29859" spans="1:1" ht="12.6" x14ac:dyDescent="0.25">
      <c r="A29859"/>
    </row>
    <row r="29860" spans="1:1" ht="12.6" x14ac:dyDescent="0.25">
      <c r="A29860"/>
    </row>
    <row r="29861" spans="1:1" ht="12.6" x14ac:dyDescent="0.25">
      <c r="A29861"/>
    </row>
    <row r="29862" spans="1:1" ht="12.6" x14ac:dyDescent="0.25">
      <c r="A29862"/>
    </row>
    <row r="29863" spans="1:1" ht="12.6" x14ac:dyDescent="0.25">
      <c r="A29863"/>
    </row>
    <row r="29864" spans="1:1" ht="12.6" x14ac:dyDescent="0.25">
      <c r="A29864"/>
    </row>
    <row r="29865" spans="1:1" ht="12.6" x14ac:dyDescent="0.25">
      <c r="A29865"/>
    </row>
    <row r="29866" spans="1:1" ht="12.6" x14ac:dyDescent="0.25">
      <c r="A29866"/>
    </row>
    <row r="29867" spans="1:1" ht="12.6" x14ac:dyDescent="0.25">
      <c r="A29867"/>
    </row>
    <row r="29868" spans="1:1" ht="12.6" x14ac:dyDescent="0.25">
      <c r="A29868"/>
    </row>
    <row r="29869" spans="1:1" ht="12.6" x14ac:dyDescent="0.25">
      <c r="A29869"/>
    </row>
    <row r="29870" spans="1:1" ht="12.6" x14ac:dyDescent="0.25">
      <c r="A29870"/>
    </row>
    <row r="29871" spans="1:1" ht="12.6" x14ac:dyDescent="0.25">
      <c r="A29871"/>
    </row>
    <row r="29872" spans="1:1" ht="12.6" x14ac:dyDescent="0.25">
      <c r="A29872"/>
    </row>
    <row r="29873" spans="1:1" ht="12.6" x14ac:dyDescent="0.25">
      <c r="A29873"/>
    </row>
    <row r="29874" spans="1:1" ht="12.6" x14ac:dyDescent="0.25">
      <c r="A29874"/>
    </row>
    <row r="29875" spans="1:1" ht="12.6" x14ac:dyDescent="0.25">
      <c r="A29875"/>
    </row>
    <row r="29876" spans="1:1" ht="12.6" x14ac:dyDescent="0.25">
      <c r="A29876"/>
    </row>
    <row r="29877" spans="1:1" ht="12.6" x14ac:dyDescent="0.25">
      <c r="A29877"/>
    </row>
    <row r="29878" spans="1:1" ht="12.6" x14ac:dyDescent="0.25">
      <c r="A29878"/>
    </row>
    <row r="29879" spans="1:1" ht="12.6" x14ac:dyDescent="0.25">
      <c r="A29879"/>
    </row>
    <row r="29880" spans="1:1" ht="12.6" x14ac:dyDescent="0.25">
      <c r="A29880"/>
    </row>
    <row r="29881" spans="1:1" ht="12.6" x14ac:dyDescent="0.25">
      <c r="A29881"/>
    </row>
    <row r="29882" spans="1:1" ht="12.6" x14ac:dyDescent="0.25">
      <c r="A29882"/>
    </row>
    <row r="29883" spans="1:1" ht="12.6" x14ac:dyDescent="0.25">
      <c r="A29883"/>
    </row>
    <row r="29884" spans="1:1" ht="12.6" x14ac:dyDescent="0.25">
      <c r="A29884"/>
    </row>
    <row r="29885" spans="1:1" ht="12.6" x14ac:dyDescent="0.25">
      <c r="A29885"/>
    </row>
    <row r="29886" spans="1:1" ht="12.6" x14ac:dyDescent="0.25">
      <c r="A29886"/>
    </row>
    <row r="29887" spans="1:1" ht="12.6" x14ac:dyDescent="0.25">
      <c r="A29887"/>
    </row>
    <row r="29888" spans="1:1" ht="12.6" x14ac:dyDescent="0.25">
      <c r="A29888"/>
    </row>
    <row r="29889" spans="1:1" ht="12.6" x14ac:dyDescent="0.25">
      <c r="A29889"/>
    </row>
    <row r="29890" spans="1:1" ht="12.6" x14ac:dyDescent="0.25">
      <c r="A29890"/>
    </row>
    <row r="29891" spans="1:1" ht="12.6" x14ac:dyDescent="0.25">
      <c r="A29891"/>
    </row>
    <row r="29892" spans="1:1" ht="12.6" x14ac:dyDescent="0.25">
      <c r="A29892"/>
    </row>
    <row r="29893" spans="1:1" ht="12.6" x14ac:dyDescent="0.25">
      <c r="A29893"/>
    </row>
    <row r="29894" spans="1:1" ht="12.6" x14ac:dyDescent="0.25">
      <c r="A29894"/>
    </row>
    <row r="29895" spans="1:1" ht="12.6" x14ac:dyDescent="0.25">
      <c r="A29895"/>
    </row>
    <row r="29896" spans="1:1" ht="12.6" x14ac:dyDescent="0.25">
      <c r="A29896"/>
    </row>
    <row r="29897" spans="1:1" ht="12.6" x14ac:dyDescent="0.25">
      <c r="A29897"/>
    </row>
    <row r="29898" spans="1:1" ht="12.6" x14ac:dyDescent="0.25">
      <c r="A29898"/>
    </row>
    <row r="29899" spans="1:1" ht="12.6" x14ac:dyDescent="0.25">
      <c r="A29899"/>
    </row>
    <row r="29900" spans="1:1" ht="12.6" x14ac:dyDescent="0.25">
      <c r="A29900"/>
    </row>
    <row r="29901" spans="1:1" ht="12.6" x14ac:dyDescent="0.25">
      <c r="A29901"/>
    </row>
    <row r="29902" spans="1:1" ht="12.6" x14ac:dyDescent="0.25">
      <c r="A29902"/>
    </row>
    <row r="29903" spans="1:1" ht="12.6" x14ac:dyDescent="0.25">
      <c r="A29903"/>
    </row>
    <row r="29904" spans="1:1" ht="12.6" x14ac:dyDescent="0.25">
      <c r="A29904"/>
    </row>
    <row r="29905" spans="1:1" ht="12.6" x14ac:dyDescent="0.25">
      <c r="A29905"/>
    </row>
    <row r="29906" spans="1:1" ht="12.6" x14ac:dyDescent="0.25">
      <c r="A29906"/>
    </row>
    <row r="29907" spans="1:1" ht="12.6" x14ac:dyDescent="0.25">
      <c r="A29907"/>
    </row>
    <row r="29908" spans="1:1" ht="12.6" x14ac:dyDescent="0.25">
      <c r="A29908"/>
    </row>
    <row r="29909" spans="1:1" ht="12.6" x14ac:dyDescent="0.25">
      <c r="A29909"/>
    </row>
    <row r="29910" spans="1:1" ht="12.6" x14ac:dyDescent="0.25">
      <c r="A29910"/>
    </row>
    <row r="29911" spans="1:1" ht="12.6" x14ac:dyDescent="0.25">
      <c r="A29911"/>
    </row>
    <row r="29912" spans="1:1" ht="12.6" x14ac:dyDescent="0.25">
      <c r="A29912"/>
    </row>
    <row r="29913" spans="1:1" ht="12.6" x14ac:dyDescent="0.25">
      <c r="A29913"/>
    </row>
    <row r="29914" spans="1:1" ht="12.6" x14ac:dyDescent="0.25">
      <c r="A29914"/>
    </row>
    <row r="29915" spans="1:1" ht="12.6" x14ac:dyDescent="0.25">
      <c r="A29915"/>
    </row>
    <row r="29916" spans="1:1" ht="12.6" x14ac:dyDescent="0.25">
      <c r="A29916"/>
    </row>
    <row r="29917" spans="1:1" ht="12.6" x14ac:dyDescent="0.25">
      <c r="A29917"/>
    </row>
    <row r="29918" spans="1:1" ht="12.6" x14ac:dyDescent="0.25">
      <c r="A29918"/>
    </row>
    <row r="29919" spans="1:1" ht="12.6" x14ac:dyDescent="0.25">
      <c r="A29919"/>
    </row>
    <row r="29920" spans="1:1" ht="12.6" x14ac:dyDescent="0.25">
      <c r="A29920"/>
    </row>
    <row r="29921" spans="1:1" ht="12.6" x14ac:dyDescent="0.25">
      <c r="A29921"/>
    </row>
    <row r="29922" spans="1:1" ht="12.6" x14ac:dyDescent="0.25">
      <c r="A29922"/>
    </row>
    <row r="29923" spans="1:1" ht="12.6" x14ac:dyDescent="0.25">
      <c r="A29923"/>
    </row>
    <row r="29924" spans="1:1" ht="12.6" x14ac:dyDescent="0.25">
      <c r="A29924"/>
    </row>
    <row r="29925" spans="1:1" ht="12.6" x14ac:dyDescent="0.25">
      <c r="A29925"/>
    </row>
    <row r="29926" spans="1:1" ht="12.6" x14ac:dyDescent="0.25">
      <c r="A29926"/>
    </row>
    <row r="29927" spans="1:1" ht="12.6" x14ac:dyDescent="0.25">
      <c r="A29927"/>
    </row>
    <row r="29928" spans="1:1" ht="12.6" x14ac:dyDescent="0.25">
      <c r="A29928"/>
    </row>
    <row r="29929" spans="1:1" ht="12.6" x14ac:dyDescent="0.25">
      <c r="A29929"/>
    </row>
    <row r="29930" spans="1:1" ht="12.6" x14ac:dyDescent="0.25">
      <c r="A29930"/>
    </row>
    <row r="29931" spans="1:1" ht="12.6" x14ac:dyDescent="0.25">
      <c r="A29931"/>
    </row>
    <row r="29932" spans="1:1" ht="12.6" x14ac:dyDescent="0.25">
      <c r="A29932"/>
    </row>
    <row r="29933" spans="1:1" ht="12.6" x14ac:dyDescent="0.25">
      <c r="A29933"/>
    </row>
    <row r="29934" spans="1:1" ht="12.6" x14ac:dyDescent="0.25">
      <c r="A29934"/>
    </row>
    <row r="29935" spans="1:1" ht="12.6" x14ac:dyDescent="0.25">
      <c r="A29935"/>
    </row>
    <row r="29936" spans="1:1" ht="12.6" x14ac:dyDescent="0.25">
      <c r="A29936"/>
    </row>
    <row r="29937" spans="1:1" ht="12.6" x14ac:dyDescent="0.25">
      <c r="A29937"/>
    </row>
    <row r="29938" spans="1:1" ht="12.6" x14ac:dyDescent="0.25">
      <c r="A29938"/>
    </row>
    <row r="29939" spans="1:1" ht="12.6" x14ac:dyDescent="0.25">
      <c r="A29939"/>
    </row>
    <row r="29940" spans="1:1" ht="12.6" x14ac:dyDescent="0.25">
      <c r="A29940"/>
    </row>
    <row r="29941" spans="1:1" ht="12.6" x14ac:dyDescent="0.25">
      <c r="A29941"/>
    </row>
    <row r="29942" spans="1:1" ht="12.6" x14ac:dyDescent="0.25">
      <c r="A29942"/>
    </row>
    <row r="29943" spans="1:1" ht="12.6" x14ac:dyDescent="0.25">
      <c r="A29943"/>
    </row>
    <row r="29944" spans="1:1" ht="12.6" x14ac:dyDescent="0.25">
      <c r="A29944"/>
    </row>
    <row r="29945" spans="1:1" ht="12.6" x14ac:dyDescent="0.25">
      <c r="A29945"/>
    </row>
    <row r="29946" spans="1:1" ht="12.6" x14ac:dyDescent="0.25">
      <c r="A29946"/>
    </row>
    <row r="29947" spans="1:1" ht="12.6" x14ac:dyDescent="0.25">
      <c r="A29947"/>
    </row>
    <row r="29948" spans="1:1" ht="12.6" x14ac:dyDescent="0.25">
      <c r="A29948"/>
    </row>
    <row r="29949" spans="1:1" ht="12.6" x14ac:dyDescent="0.25">
      <c r="A29949"/>
    </row>
    <row r="29950" spans="1:1" ht="12.6" x14ac:dyDescent="0.25">
      <c r="A29950"/>
    </row>
    <row r="29951" spans="1:1" ht="12.6" x14ac:dyDescent="0.25">
      <c r="A29951"/>
    </row>
    <row r="29952" spans="1:1" ht="12.6" x14ac:dyDescent="0.25">
      <c r="A29952"/>
    </row>
    <row r="29953" spans="1:1" ht="12.6" x14ac:dyDescent="0.25">
      <c r="A29953"/>
    </row>
    <row r="29954" spans="1:1" ht="12.6" x14ac:dyDescent="0.25">
      <c r="A29954"/>
    </row>
    <row r="29955" spans="1:1" ht="12.6" x14ac:dyDescent="0.25">
      <c r="A29955"/>
    </row>
    <row r="29956" spans="1:1" ht="12.6" x14ac:dyDescent="0.25">
      <c r="A29956"/>
    </row>
    <row r="29957" spans="1:1" ht="12.6" x14ac:dyDescent="0.25">
      <c r="A29957"/>
    </row>
    <row r="29958" spans="1:1" ht="12.6" x14ac:dyDescent="0.25">
      <c r="A29958"/>
    </row>
    <row r="29959" spans="1:1" ht="12.6" x14ac:dyDescent="0.25">
      <c r="A29959"/>
    </row>
    <row r="29960" spans="1:1" ht="12.6" x14ac:dyDescent="0.25">
      <c r="A29960"/>
    </row>
    <row r="29961" spans="1:1" ht="12.6" x14ac:dyDescent="0.25">
      <c r="A29961"/>
    </row>
    <row r="29962" spans="1:1" ht="12.6" x14ac:dyDescent="0.25">
      <c r="A29962"/>
    </row>
    <row r="29963" spans="1:1" ht="12.6" x14ac:dyDescent="0.25">
      <c r="A29963"/>
    </row>
    <row r="29964" spans="1:1" ht="12.6" x14ac:dyDescent="0.25">
      <c r="A29964"/>
    </row>
    <row r="29965" spans="1:1" ht="12.6" x14ac:dyDescent="0.25">
      <c r="A29965"/>
    </row>
    <row r="29966" spans="1:1" ht="12.6" x14ac:dyDescent="0.25">
      <c r="A29966"/>
    </row>
    <row r="29967" spans="1:1" ht="12.6" x14ac:dyDescent="0.25">
      <c r="A29967"/>
    </row>
    <row r="29968" spans="1:1" ht="12.6" x14ac:dyDescent="0.25">
      <c r="A29968"/>
    </row>
    <row r="29969" spans="1:1" ht="12.6" x14ac:dyDescent="0.25">
      <c r="A29969"/>
    </row>
    <row r="29970" spans="1:1" ht="12.6" x14ac:dyDescent="0.25">
      <c r="A29970"/>
    </row>
    <row r="29971" spans="1:1" ht="12.6" x14ac:dyDescent="0.25">
      <c r="A29971"/>
    </row>
    <row r="29972" spans="1:1" ht="12.6" x14ac:dyDescent="0.25">
      <c r="A29972"/>
    </row>
    <row r="29973" spans="1:1" ht="12.6" x14ac:dyDescent="0.25">
      <c r="A29973"/>
    </row>
    <row r="29974" spans="1:1" ht="12.6" x14ac:dyDescent="0.25">
      <c r="A29974"/>
    </row>
    <row r="29975" spans="1:1" ht="12.6" x14ac:dyDescent="0.25">
      <c r="A29975"/>
    </row>
    <row r="29976" spans="1:1" ht="12.6" x14ac:dyDescent="0.25">
      <c r="A29976"/>
    </row>
    <row r="29977" spans="1:1" ht="12.6" x14ac:dyDescent="0.25">
      <c r="A29977"/>
    </row>
    <row r="29978" spans="1:1" ht="12.6" x14ac:dyDescent="0.25">
      <c r="A29978"/>
    </row>
    <row r="29979" spans="1:1" ht="12.6" x14ac:dyDescent="0.25">
      <c r="A29979"/>
    </row>
    <row r="29980" spans="1:1" ht="12.6" x14ac:dyDescent="0.25">
      <c r="A29980"/>
    </row>
    <row r="29981" spans="1:1" ht="12.6" x14ac:dyDescent="0.25">
      <c r="A29981"/>
    </row>
    <row r="29982" spans="1:1" ht="12.6" x14ac:dyDescent="0.25">
      <c r="A29982"/>
    </row>
    <row r="29983" spans="1:1" ht="12.6" x14ac:dyDescent="0.25">
      <c r="A29983"/>
    </row>
    <row r="29984" spans="1:1" ht="12.6" x14ac:dyDescent="0.25">
      <c r="A29984"/>
    </row>
    <row r="29985" spans="1:1" ht="12.6" x14ac:dyDescent="0.25">
      <c r="A29985"/>
    </row>
    <row r="29986" spans="1:1" ht="12.6" x14ac:dyDescent="0.25">
      <c r="A29986"/>
    </row>
    <row r="29987" spans="1:1" ht="12.6" x14ac:dyDescent="0.25">
      <c r="A29987"/>
    </row>
    <row r="29988" spans="1:1" ht="12.6" x14ac:dyDescent="0.25">
      <c r="A29988"/>
    </row>
    <row r="29989" spans="1:1" ht="12.6" x14ac:dyDescent="0.25">
      <c r="A29989"/>
    </row>
    <row r="29990" spans="1:1" ht="12.6" x14ac:dyDescent="0.25">
      <c r="A29990"/>
    </row>
    <row r="29991" spans="1:1" ht="12.6" x14ac:dyDescent="0.25">
      <c r="A29991"/>
    </row>
    <row r="29992" spans="1:1" ht="12.6" x14ac:dyDescent="0.25">
      <c r="A29992"/>
    </row>
    <row r="29993" spans="1:1" ht="12.6" x14ac:dyDescent="0.25">
      <c r="A29993"/>
    </row>
    <row r="29994" spans="1:1" ht="12.6" x14ac:dyDescent="0.25">
      <c r="A29994"/>
    </row>
    <row r="29995" spans="1:1" ht="12.6" x14ac:dyDescent="0.25">
      <c r="A29995"/>
    </row>
    <row r="29996" spans="1:1" ht="12.6" x14ac:dyDescent="0.25">
      <c r="A29996"/>
    </row>
    <row r="29997" spans="1:1" ht="12.6" x14ac:dyDescent="0.25">
      <c r="A29997"/>
    </row>
    <row r="29998" spans="1:1" ht="12.6" x14ac:dyDescent="0.25">
      <c r="A29998"/>
    </row>
    <row r="29999" spans="1:1" ht="12.6" x14ac:dyDescent="0.25">
      <c r="A29999"/>
    </row>
    <row r="30000" spans="1:1" ht="12.6" x14ac:dyDescent="0.25">
      <c r="A30000"/>
    </row>
    <row r="30001" spans="1:1" ht="12.6" x14ac:dyDescent="0.25">
      <c r="A30001"/>
    </row>
    <row r="30002" spans="1:1" ht="12.6" x14ac:dyDescent="0.25">
      <c r="A30002"/>
    </row>
    <row r="30003" spans="1:1" ht="12.6" x14ac:dyDescent="0.25">
      <c r="A30003"/>
    </row>
    <row r="30004" spans="1:1" ht="12.6" x14ac:dyDescent="0.25">
      <c r="A30004"/>
    </row>
    <row r="30005" spans="1:1" ht="12.6" x14ac:dyDescent="0.25">
      <c r="A30005"/>
    </row>
    <row r="30006" spans="1:1" ht="12.6" x14ac:dyDescent="0.25">
      <c r="A30006"/>
    </row>
    <row r="30007" spans="1:1" ht="12.6" x14ac:dyDescent="0.25">
      <c r="A30007"/>
    </row>
    <row r="30008" spans="1:1" ht="12.6" x14ac:dyDescent="0.25">
      <c r="A30008"/>
    </row>
    <row r="30009" spans="1:1" ht="12.6" x14ac:dyDescent="0.25">
      <c r="A30009"/>
    </row>
    <row r="30010" spans="1:1" ht="12.6" x14ac:dyDescent="0.25">
      <c r="A30010"/>
    </row>
    <row r="30011" spans="1:1" ht="12.6" x14ac:dyDescent="0.25">
      <c r="A30011"/>
    </row>
    <row r="30012" spans="1:1" ht="12.6" x14ac:dyDescent="0.25">
      <c r="A30012"/>
    </row>
    <row r="30013" spans="1:1" ht="12.6" x14ac:dyDescent="0.25">
      <c r="A30013"/>
    </row>
    <row r="30014" spans="1:1" ht="12.6" x14ac:dyDescent="0.25">
      <c r="A30014"/>
    </row>
    <row r="30015" spans="1:1" ht="12.6" x14ac:dyDescent="0.25">
      <c r="A30015"/>
    </row>
    <row r="30016" spans="1:1" ht="12.6" x14ac:dyDescent="0.25">
      <c r="A30016"/>
    </row>
    <row r="30017" spans="1:1" ht="12.6" x14ac:dyDescent="0.25">
      <c r="A30017"/>
    </row>
    <row r="30018" spans="1:1" ht="12.6" x14ac:dyDescent="0.25">
      <c r="A30018"/>
    </row>
    <row r="30019" spans="1:1" ht="12.6" x14ac:dyDescent="0.25">
      <c r="A30019"/>
    </row>
    <row r="30020" spans="1:1" ht="12.6" x14ac:dyDescent="0.25">
      <c r="A30020"/>
    </row>
    <row r="30021" spans="1:1" ht="12.6" x14ac:dyDescent="0.25">
      <c r="A30021"/>
    </row>
    <row r="30022" spans="1:1" ht="12.6" x14ac:dyDescent="0.25">
      <c r="A30022"/>
    </row>
    <row r="30023" spans="1:1" ht="12.6" x14ac:dyDescent="0.25">
      <c r="A30023"/>
    </row>
    <row r="30024" spans="1:1" ht="12.6" x14ac:dyDescent="0.25">
      <c r="A30024"/>
    </row>
    <row r="30025" spans="1:1" ht="12.6" x14ac:dyDescent="0.25">
      <c r="A30025"/>
    </row>
    <row r="30026" spans="1:1" ht="12.6" x14ac:dyDescent="0.25">
      <c r="A30026"/>
    </row>
    <row r="30027" spans="1:1" ht="12.6" x14ac:dyDescent="0.25">
      <c r="A30027"/>
    </row>
    <row r="30028" spans="1:1" ht="12.6" x14ac:dyDescent="0.25">
      <c r="A30028"/>
    </row>
    <row r="30029" spans="1:1" ht="12.6" x14ac:dyDescent="0.25">
      <c r="A30029"/>
    </row>
    <row r="30030" spans="1:1" ht="12.6" x14ac:dyDescent="0.25">
      <c r="A30030"/>
    </row>
    <row r="30031" spans="1:1" ht="12.6" x14ac:dyDescent="0.25">
      <c r="A30031"/>
    </row>
    <row r="30032" spans="1:1" ht="12.6" x14ac:dyDescent="0.25">
      <c r="A30032"/>
    </row>
    <row r="30033" spans="1:1" ht="12.6" x14ac:dyDescent="0.25">
      <c r="A30033"/>
    </row>
    <row r="30034" spans="1:1" ht="12.6" x14ac:dyDescent="0.25">
      <c r="A30034"/>
    </row>
    <row r="30035" spans="1:1" ht="12.6" x14ac:dyDescent="0.25">
      <c r="A30035"/>
    </row>
    <row r="30036" spans="1:1" ht="12.6" x14ac:dyDescent="0.25">
      <c r="A30036"/>
    </row>
    <row r="30037" spans="1:1" ht="12.6" x14ac:dyDescent="0.25">
      <c r="A30037"/>
    </row>
    <row r="30038" spans="1:1" ht="12.6" x14ac:dyDescent="0.25">
      <c r="A30038"/>
    </row>
    <row r="30039" spans="1:1" ht="12.6" x14ac:dyDescent="0.25">
      <c r="A30039"/>
    </row>
    <row r="30040" spans="1:1" ht="12.6" x14ac:dyDescent="0.25">
      <c r="A30040"/>
    </row>
    <row r="30041" spans="1:1" ht="12.6" x14ac:dyDescent="0.25">
      <c r="A30041"/>
    </row>
    <row r="30042" spans="1:1" ht="12.6" x14ac:dyDescent="0.25">
      <c r="A30042"/>
    </row>
    <row r="30043" spans="1:1" ht="12.6" x14ac:dyDescent="0.25">
      <c r="A30043"/>
    </row>
    <row r="30044" spans="1:1" ht="12.6" x14ac:dyDescent="0.25">
      <c r="A30044"/>
    </row>
    <row r="30045" spans="1:1" ht="12.6" x14ac:dyDescent="0.25">
      <c r="A30045"/>
    </row>
    <row r="30046" spans="1:1" ht="12.6" x14ac:dyDescent="0.25">
      <c r="A30046"/>
    </row>
    <row r="30047" spans="1:1" ht="12.6" x14ac:dyDescent="0.25">
      <c r="A30047"/>
    </row>
    <row r="30048" spans="1:1" ht="12.6" x14ac:dyDescent="0.25">
      <c r="A30048"/>
    </row>
    <row r="30049" spans="1:1" ht="12.6" x14ac:dyDescent="0.25">
      <c r="A30049"/>
    </row>
    <row r="30050" spans="1:1" ht="12.6" x14ac:dyDescent="0.25">
      <c r="A30050"/>
    </row>
    <row r="30051" spans="1:1" ht="12.6" x14ac:dyDescent="0.25">
      <c r="A30051"/>
    </row>
    <row r="30052" spans="1:1" ht="12.6" x14ac:dyDescent="0.25">
      <c r="A30052"/>
    </row>
    <row r="30053" spans="1:1" ht="12.6" x14ac:dyDescent="0.25">
      <c r="A30053"/>
    </row>
    <row r="30054" spans="1:1" ht="12.6" x14ac:dyDescent="0.25">
      <c r="A30054"/>
    </row>
    <row r="30055" spans="1:1" ht="12.6" x14ac:dyDescent="0.25">
      <c r="A30055"/>
    </row>
    <row r="30056" spans="1:1" ht="12.6" x14ac:dyDescent="0.25">
      <c r="A30056"/>
    </row>
    <row r="30057" spans="1:1" ht="12.6" x14ac:dyDescent="0.25">
      <c r="A30057"/>
    </row>
    <row r="30058" spans="1:1" ht="12.6" x14ac:dyDescent="0.25">
      <c r="A30058"/>
    </row>
    <row r="30059" spans="1:1" ht="12.6" x14ac:dyDescent="0.25">
      <c r="A30059"/>
    </row>
    <row r="30060" spans="1:1" ht="12.6" x14ac:dyDescent="0.25">
      <c r="A30060"/>
    </row>
    <row r="30061" spans="1:1" ht="12.6" x14ac:dyDescent="0.25">
      <c r="A30061"/>
    </row>
    <row r="30062" spans="1:1" ht="12.6" x14ac:dyDescent="0.25">
      <c r="A30062"/>
    </row>
    <row r="30063" spans="1:1" ht="12.6" x14ac:dyDescent="0.25">
      <c r="A30063"/>
    </row>
    <row r="30064" spans="1:1" ht="12.6" x14ac:dyDescent="0.25">
      <c r="A30064"/>
    </row>
    <row r="30065" spans="1:1" ht="12.6" x14ac:dyDescent="0.25">
      <c r="A30065"/>
    </row>
    <row r="30066" spans="1:1" ht="12.6" x14ac:dyDescent="0.25">
      <c r="A30066"/>
    </row>
    <row r="30067" spans="1:1" ht="12.6" x14ac:dyDescent="0.25">
      <c r="A30067"/>
    </row>
    <row r="30068" spans="1:1" ht="12.6" x14ac:dyDescent="0.25">
      <c r="A30068"/>
    </row>
    <row r="30069" spans="1:1" ht="12.6" x14ac:dyDescent="0.25">
      <c r="A30069"/>
    </row>
    <row r="30070" spans="1:1" ht="12.6" x14ac:dyDescent="0.25">
      <c r="A30070"/>
    </row>
    <row r="30071" spans="1:1" ht="12.6" x14ac:dyDescent="0.25">
      <c r="A30071"/>
    </row>
    <row r="30072" spans="1:1" ht="12.6" x14ac:dyDescent="0.25">
      <c r="A30072"/>
    </row>
    <row r="30073" spans="1:1" ht="12.6" x14ac:dyDescent="0.25">
      <c r="A30073"/>
    </row>
    <row r="30074" spans="1:1" ht="12.6" x14ac:dyDescent="0.25">
      <c r="A30074"/>
    </row>
    <row r="30075" spans="1:1" ht="12.6" x14ac:dyDescent="0.25">
      <c r="A30075"/>
    </row>
    <row r="30076" spans="1:1" ht="12.6" x14ac:dyDescent="0.25">
      <c r="A30076"/>
    </row>
    <row r="30077" spans="1:1" ht="12.6" x14ac:dyDescent="0.25">
      <c r="A30077"/>
    </row>
    <row r="30078" spans="1:1" ht="12.6" x14ac:dyDescent="0.25">
      <c r="A30078"/>
    </row>
    <row r="30079" spans="1:1" ht="12.6" x14ac:dyDescent="0.25">
      <c r="A30079"/>
    </row>
    <row r="30080" spans="1:1" ht="12.6" x14ac:dyDescent="0.25">
      <c r="A30080"/>
    </row>
    <row r="30081" spans="1:1" ht="12.6" x14ac:dyDescent="0.25">
      <c r="A30081"/>
    </row>
    <row r="30082" spans="1:1" ht="12.6" x14ac:dyDescent="0.25">
      <c r="A30082"/>
    </row>
    <row r="30083" spans="1:1" ht="12.6" x14ac:dyDescent="0.25">
      <c r="A30083"/>
    </row>
    <row r="30084" spans="1:1" ht="12.6" x14ac:dyDescent="0.25">
      <c r="A30084"/>
    </row>
    <row r="30085" spans="1:1" ht="12.6" x14ac:dyDescent="0.25">
      <c r="A30085"/>
    </row>
    <row r="30086" spans="1:1" ht="12.6" x14ac:dyDescent="0.25">
      <c r="A30086"/>
    </row>
    <row r="30087" spans="1:1" ht="12.6" x14ac:dyDescent="0.25">
      <c r="A30087"/>
    </row>
    <row r="30088" spans="1:1" ht="12.6" x14ac:dyDescent="0.25">
      <c r="A30088"/>
    </row>
    <row r="30089" spans="1:1" ht="12.6" x14ac:dyDescent="0.25">
      <c r="A30089"/>
    </row>
    <row r="30090" spans="1:1" ht="12.6" x14ac:dyDescent="0.25">
      <c r="A30090"/>
    </row>
    <row r="30091" spans="1:1" ht="12.6" x14ac:dyDescent="0.25">
      <c r="A30091"/>
    </row>
    <row r="30092" spans="1:1" ht="12.6" x14ac:dyDescent="0.25">
      <c r="A30092"/>
    </row>
    <row r="30093" spans="1:1" ht="12.6" x14ac:dyDescent="0.25">
      <c r="A30093"/>
    </row>
    <row r="30094" spans="1:1" ht="12.6" x14ac:dyDescent="0.25">
      <c r="A30094"/>
    </row>
    <row r="30095" spans="1:1" ht="12.6" x14ac:dyDescent="0.25">
      <c r="A30095"/>
    </row>
    <row r="30096" spans="1:1" ht="12.6" x14ac:dyDescent="0.25">
      <c r="A30096"/>
    </row>
    <row r="30097" spans="1:1" ht="12.6" x14ac:dyDescent="0.25">
      <c r="A30097"/>
    </row>
    <row r="30098" spans="1:1" ht="12.6" x14ac:dyDescent="0.25">
      <c r="A30098"/>
    </row>
    <row r="30099" spans="1:1" ht="12.6" x14ac:dyDescent="0.25">
      <c r="A30099"/>
    </row>
    <row r="30100" spans="1:1" ht="12.6" x14ac:dyDescent="0.25">
      <c r="A30100"/>
    </row>
    <row r="30101" spans="1:1" ht="12.6" x14ac:dyDescent="0.25">
      <c r="A30101"/>
    </row>
    <row r="30102" spans="1:1" ht="12.6" x14ac:dyDescent="0.25">
      <c r="A30102"/>
    </row>
    <row r="30103" spans="1:1" ht="12.6" x14ac:dyDescent="0.25">
      <c r="A30103"/>
    </row>
    <row r="30104" spans="1:1" ht="12.6" x14ac:dyDescent="0.25">
      <c r="A30104"/>
    </row>
    <row r="30105" spans="1:1" ht="12.6" x14ac:dyDescent="0.25">
      <c r="A30105"/>
    </row>
    <row r="30106" spans="1:1" ht="12.6" x14ac:dyDescent="0.25">
      <c r="A30106"/>
    </row>
    <row r="30107" spans="1:1" ht="12.6" x14ac:dyDescent="0.25">
      <c r="A30107"/>
    </row>
    <row r="30108" spans="1:1" ht="12.6" x14ac:dyDescent="0.25">
      <c r="A30108"/>
    </row>
    <row r="30109" spans="1:1" ht="12.6" x14ac:dyDescent="0.25">
      <c r="A30109"/>
    </row>
    <row r="30110" spans="1:1" ht="12.6" x14ac:dyDescent="0.25">
      <c r="A30110"/>
    </row>
    <row r="30111" spans="1:1" ht="12.6" x14ac:dyDescent="0.25">
      <c r="A30111"/>
    </row>
    <row r="30112" spans="1:1" ht="12.6" x14ac:dyDescent="0.25">
      <c r="A30112"/>
    </row>
    <row r="30113" spans="1:1" ht="12.6" x14ac:dyDescent="0.25">
      <c r="A30113"/>
    </row>
    <row r="30114" spans="1:1" ht="12.6" x14ac:dyDescent="0.25">
      <c r="A30114"/>
    </row>
    <row r="30115" spans="1:1" ht="12.6" x14ac:dyDescent="0.25">
      <c r="A30115"/>
    </row>
    <row r="30116" spans="1:1" ht="12.6" x14ac:dyDescent="0.25">
      <c r="A30116"/>
    </row>
    <row r="30117" spans="1:1" ht="12.6" x14ac:dyDescent="0.25">
      <c r="A30117"/>
    </row>
    <row r="30118" spans="1:1" ht="12.6" x14ac:dyDescent="0.25">
      <c r="A30118"/>
    </row>
    <row r="30119" spans="1:1" ht="12.6" x14ac:dyDescent="0.25">
      <c r="A30119"/>
    </row>
    <row r="30120" spans="1:1" ht="12.6" x14ac:dyDescent="0.25">
      <c r="A30120"/>
    </row>
    <row r="30121" spans="1:1" ht="12.6" x14ac:dyDescent="0.25">
      <c r="A30121"/>
    </row>
    <row r="30122" spans="1:1" ht="12.6" x14ac:dyDescent="0.25">
      <c r="A30122"/>
    </row>
    <row r="30123" spans="1:1" ht="12.6" x14ac:dyDescent="0.25">
      <c r="A30123"/>
    </row>
    <row r="30124" spans="1:1" ht="12.6" x14ac:dyDescent="0.25">
      <c r="A30124"/>
    </row>
    <row r="30125" spans="1:1" ht="12.6" x14ac:dyDescent="0.25">
      <c r="A30125"/>
    </row>
    <row r="30126" spans="1:1" ht="12.6" x14ac:dyDescent="0.25">
      <c r="A30126"/>
    </row>
    <row r="30127" spans="1:1" ht="12.6" x14ac:dyDescent="0.25">
      <c r="A30127"/>
    </row>
    <row r="30128" spans="1:1" ht="12.6" x14ac:dyDescent="0.25">
      <c r="A30128"/>
    </row>
    <row r="30129" spans="1:1" ht="12.6" x14ac:dyDescent="0.25">
      <c r="A30129"/>
    </row>
    <row r="30130" spans="1:1" ht="12.6" x14ac:dyDescent="0.25">
      <c r="A30130"/>
    </row>
    <row r="30131" spans="1:1" ht="12.6" x14ac:dyDescent="0.25">
      <c r="A30131"/>
    </row>
    <row r="30132" spans="1:1" ht="12.6" x14ac:dyDescent="0.25">
      <c r="A30132"/>
    </row>
    <row r="30133" spans="1:1" ht="12.6" x14ac:dyDescent="0.25">
      <c r="A30133"/>
    </row>
    <row r="30134" spans="1:1" ht="12.6" x14ac:dyDescent="0.25">
      <c r="A30134"/>
    </row>
    <row r="30135" spans="1:1" ht="12.6" x14ac:dyDescent="0.25">
      <c r="A30135"/>
    </row>
    <row r="30136" spans="1:1" ht="12.6" x14ac:dyDescent="0.25">
      <c r="A30136"/>
    </row>
    <row r="30137" spans="1:1" ht="12.6" x14ac:dyDescent="0.25">
      <c r="A30137"/>
    </row>
    <row r="30138" spans="1:1" ht="12.6" x14ac:dyDescent="0.25">
      <c r="A30138"/>
    </row>
    <row r="30139" spans="1:1" ht="12.6" x14ac:dyDescent="0.25">
      <c r="A30139"/>
    </row>
    <row r="30140" spans="1:1" ht="12.6" x14ac:dyDescent="0.25">
      <c r="A30140"/>
    </row>
    <row r="30141" spans="1:1" ht="12.6" x14ac:dyDescent="0.25">
      <c r="A30141"/>
    </row>
    <row r="30142" spans="1:1" ht="12.6" x14ac:dyDescent="0.25">
      <c r="A30142"/>
    </row>
    <row r="30143" spans="1:1" ht="12.6" x14ac:dyDescent="0.25">
      <c r="A30143"/>
    </row>
    <row r="30144" spans="1:1" ht="12.6" x14ac:dyDescent="0.25">
      <c r="A30144"/>
    </row>
    <row r="30145" spans="1:1" ht="12.6" x14ac:dyDescent="0.25">
      <c r="A30145"/>
    </row>
    <row r="30146" spans="1:1" ht="12.6" x14ac:dyDescent="0.25">
      <c r="A30146"/>
    </row>
    <row r="30147" spans="1:1" ht="12.6" x14ac:dyDescent="0.25">
      <c r="A30147"/>
    </row>
    <row r="30148" spans="1:1" ht="12.6" x14ac:dyDescent="0.25">
      <c r="A30148"/>
    </row>
    <row r="30149" spans="1:1" ht="12.6" x14ac:dyDescent="0.25">
      <c r="A30149"/>
    </row>
    <row r="30150" spans="1:1" ht="12.6" x14ac:dyDescent="0.25">
      <c r="A30150"/>
    </row>
    <row r="30151" spans="1:1" ht="12.6" x14ac:dyDescent="0.25">
      <c r="A30151"/>
    </row>
    <row r="30152" spans="1:1" ht="12.6" x14ac:dyDescent="0.25">
      <c r="A30152"/>
    </row>
    <row r="30153" spans="1:1" ht="12.6" x14ac:dyDescent="0.25">
      <c r="A30153"/>
    </row>
    <row r="30154" spans="1:1" ht="12.6" x14ac:dyDescent="0.25">
      <c r="A30154"/>
    </row>
    <row r="30155" spans="1:1" ht="12.6" x14ac:dyDescent="0.25">
      <c r="A30155"/>
    </row>
    <row r="30156" spans="1:1" ht="12.6" x14ac:dyDescent="0.25">
      <c r="A30156"/>
    </row>
    <row r="30157" spans="1:1" ht="12.6" x14ac:dyDescent="0.25">
      <c r="A30157"/>
    </row>
    <row r="30158" spans="1:1" ht="12.6" x14ac:dyDescent="0.25">
      <c r="A30158"/>
    </row>
    <row r="30159" spans="1:1" ht="12.6" x14ac:dyDescent="0.25">
      <c r="A30159"/>
    </row>
    <row r="30160" spans="1:1" ht="12.6" x14ac:dyDescent="0.25">
      <c r="A30160"/>
    </row>
    <row r="30161" spans="1:1" ht="12.6" x14ac:dyDescent="0.25">
      <c r="A30161"/>
    </row>
    <row r="30162" spans="1:1" ht="12.6" x14ac:dyDescent="0.25">
      <c r="A30162"/>
    </row>
    <row r="30163" spans="1:1" ht="12.6" x14ac:dyDescent="0.25">
      <c r="A30163"/>
    </row>
    <row r="30164" spans="1:1" ht="12.6" x14ac:dyDescent="0.25">
      <c r="A30164"/>
    </row>
    <row r="30165" spans="1:1" ht="12.6" x14ac:dyDescent="0.25">
      <c r="A30165"/>
    </row>
    <row r="30166" spans="1:1" ht="12.6" x14ac:dyDescent="0.25">
      <c r="A30166"/>
    </row>
    <row r="30167" spans="1:1" ht="12.6" x14ac:dyDescent="0.25">
      <c r="A30167"/>
    </row>
    <row r="30168" spans="1:1" ht="12.6" x14ac:dyDescent="0.25">
      <c r="A30168"/>
    </row>
    <row r="30169" spans="1:1" ht="12.6" x14ac:dyDescent="0.25">
      <c r="A30169"/>
    </row>
    <row r="30170" spans="1:1" ht="12.6" x14ac:dyDescent="0.25">
      <c r="A30170"/>
    </row>
    <row r="30171" spans="1:1" ht="12.6" x14ac:dyDescent="0.25">
      <c r="A30171"/>
    </row>
    <row r="30172" spans="1:1" ht="12.6" x14ac:dyDescent="0.25">
      <c r="A30172"/>
    </row>
    <row r="30173" spans="1:1" ht="12.6" x14ac:dyDescent="0.25">
      <c r="A30173"/>
    </row>
    <row r="30174" spans="1:1" ht="12.6" x14ac:dyDescent="0.25">
      <c r="A30174"/>
    </row>
    <row r="30175" spans="1:1" ht="12.6" x14ac:dyDescent="0.25">
      <c r="A30175"/>
    </row>
    <row r="30176" spans="1:1" ht="12.6" x14ac:dyDescent="0.25">
      <c r="A30176"/>
    </row>
    <row r="30177" spans="1:1" ht="12.6" x14ac:dyDescent="0.25">
      <c r="A30177"/>
    </row>
    <row r="30178" spans="1:1" ht="12.6" x14ac:dyDescent="0.25">
      <c r="A30178"/>
    </row>
    <row r="30179" spans="1:1" ht="12.6" x14ac:dyDescent="0.25">
      <c r="A30179"/>
    </row>
    <row r="30180" spans="1:1" ht="12.6" x14ac:dyDescent="0.25">
      <c r="A30180"/>
    </row>
    <row r="30181" spans="1:1" ht="12.6" x14ac:dyDescent="0.25">
      <c r="A30181"/>
    </row>
    <row r="30182" spans="1:1" ht="12.6" x14ac:dyDescent="0.25">
      <c r="A30182"/>
    </row>
    <row r="30183" spans="1:1" ht="12.6" x14ac:dyDescent="0.25">
      <c r="A30183"/>
    </row>
    <row r="30184" spans="1:1" ht="12.6" x14ac:dyDescent="0.25">
      <c r="A30184"/>
    </row>
    <row r="30185" spans="1:1" ht="12.6" x14ac:dyDescent="0.25">
      <c r="A30185"/>
    </row>
    <row r="30186" spans="1:1" ht="12.6" x14ac:dyDescent="0.25">
      <c r="A30186"/>
    </row>
    <row r="30187" spans="1:1" ht="12.6" x14ac:dyDescent="0.25">
      <c r="A30187"/>
    </row>
    <row r="30188" spans="1:1" ht="12.6" x14ac:dyDescent="0.25">
      <c r="A30188"/>
    </row>
    <row r="30189" spans="1:1" ht="12.6" x14ac:dyDescent="0.25">
      <c r="A30189"/>
    </row>
    <row r="30190" spans="1:1" ht="12.6" x14ac:dyDescent="0.25">
      <c r="A30190"/>
    </row>
    <row r="30191" spans="1:1" ht="12.6" x14ac:dyDescent="0.25">
      <c r="A30191"/>
    </row>
    <row r="30192" spans="1:1" ht="12.6" x14ac:dyDescent="0.25">
      <c r="A30192"/>
    </row>
    <row r="30193" spans="1:1" ht="12.6" x14ac:dyDescent="0.25">
      <c r="A30193"/>
    </row>
    <row r="30194" spans="1:1" ht="12.6" x14ac:dyDescent="0.25">
      <c r="A30194"/>
    </row>
    <row r="30195" spans="1:1" ht="12.6" x14ac:dyDescent="0.25">
      <c r="A30195"/>
    </row>
    <row r="30196" spans="1:1" ht="12.6" x14ac:dyDescent="0.25">
      <c r="A30196"/>
    </row>
    <row r="30197" spans="1:1" ht="12.6" x14ac:dyDescent="0.25">
      <c r="A30197"/>
    </row>
    <row r="30198" spans="1:1" ht="12.6" x14ac:dyDescent="0.25">
      <c r="A30198"/>
    </row>
    <row r="30199" spans="1:1" ht="12.6" x14ac:dyDescent="0.25">
      <c r="A30199"/>
    </row>
    <row r="30200" spans="1:1" ht="12.6" x14ac:dyDescent="0.25">
      <c r="A30200"/>
    </row>
    <row r="30201" spans="1:1" ht="12.6" x14ac:dyDescent="0.25">
      <c r="A30201"/>
    </row>
    <row r="30202" spans="1:1" ht="12.6" x14ac:dyDescent="0.25">
      <c r="A30202"/>
    </row>
    <row r="30203" spans="1:1" ht="12.6" x14ac:dyDescent="0.25">
      <c r="A30203"/>
    </row>
    <row r="30204" spans="1:1" ht="12.6" x14ac:dyDescent="0.25">
      <c r="A30204"/>
    </row>
    <row r="30205" spans="1:1" ht="12.6" x14ac:dyDescent="0.25">
      <c r="A30205"/>
    </row>
    <row r="30206" spans="1:1" ht="12.6" x14ac:dyDescent="0.25">
      <c r="A30206"/>
    </row>
    <row r="30207" spans="1:1" ht="12.6" x14ac:dyDescent="0.25">
      <c r="A30207"/>
    </row>
    <row r="30208" spans="1:1" ht="12.6" x14ac:dyDescent="0.25">
      <c r="A30208"/>
    </row>
    <row r="30209" spans="1:1" ht="12.6" x14ac:dyDescent="0.25">
      <c r="A30209"/>
    </row>
    <row r="30210" spans="1:1" ht="12.6" x14ac:dyDescent="0.25">
      <c r="A30210"/>
    </row>
    <row r="30211" spans="1:1" ht="12.6" x14ac:dyDescent="0.25">
      <c r="A30211"/>
    </row>
    <row r="30212" spans="1:1" ht="12.6" x14ac:dyDescent="0.25">
      <c r="A30212"/>
    </row>
    <row r="30213" spans="1:1" ht="12.6" x14ac:dyDescent="0.25">
      <c r="A30213"/>
    </row>
    <row r="30214" spans="1:1" ht="12.6" x14ac:dyDescent="0.25">
      <c r="A30214"/>
    </row>
    <row r="30215" spans="1:1" ht="12.6" x14ac:dyDescent="0.25">
      <c r="A30215"/>
    </row>
    <row r="30216" spans="1:1" ht="12.6" x14ac:dyDescent="0.25">
      <c r="A30216"/>
    </row>
    <row r="30217" spans="1:1" ht="12.6" x14ac:dyDescent="0.25">
      <c r="A30217"/>
    </row>
    <row r="30218" spans="1:1" ht="12.6" x14ac:dyDescent="0.25">
      <c r="A30218"/>
    </row>
    <row r="30219" spans="1:1" ht="12.6" x14ac:dyDescent="0.25">
      <c r="A30219"/>
    </row>
    <row r="30220" spans="1:1" ht="12.6" x14ac:dyDescent="0.25">
      <c r="A30220"/>
    </row>
    <row r="30221" spans="1:1" ht="12.6" x14ac:dyDescent="0.25">
      <c r="A30221"/>
    </row>
    <row r="30222" spans="1:1" ht="12.6" x14ac:dyDescent="0.25">
      <c r="A30222"/>
    </row>
    <row r="30223" spans="1:1" ht="12.6" x14ac:dyDescent="0.25">
      <c r="A30223"/>
    </row>
    <row r="30224" spans="1:1" ht="12.6" x14ac:dyDescent="0.25">
      <c r="A30224"/>
    </row>
    <row r="30225" spans="1:1" ht="12.6" x14ac:dyDescent="0.25">
      <c r="A30225"/>
    </row>
    <row r="30226" spans="1:1" ht="12.6" x14ac:dyDescent="0.25">
      <c r="A30226"/>
    </row>
    <row r="30227" spans="1:1" ht="12.6" x14ac:dyDescent="0.25">
      <c r="A30227"/>
    </row>
    <row r="30228" spans="1:1" ht="12.6" x14ac:dyDescent="0.25">
      <c r="A30228"/>
    </row>
    <row r="30229" spans="1:1" ht="12.6" x14ac:dyDescent="0.25">
      <c r="A30229"/>
    </row>
    <row r="30230" spans="1:1" ht="12.6" x14ac:dyDescent="0.25">
      <c r="A30230"/>
    </row>
    <row r="30231" spans="1:1" ht="12.6" x14ac:dyDescent="0.25">
      <c r="A30231"/>
    </row>
    <row r="30232" spans="1:1" ht="12.6" x14ac:dyDescent="0.25">
      <c r="A30232"/>
    </row>
    <row r="30233" spans="1:1" ht="12.6" x14ac:dyDescent="0.25">
      <c r="A30233"/>
    </row>
    <row r="30234" spans="1:1" ht="12.6" x14ac:dyDescent="0.25">
      <c r="A30234"/>
    </row>
    <row r="30235" spans="1:1" ht="12.6" x14ac:dyDescent="0.25">
      <c r="A30235"/>
    </row>
    <row r="30236" spans="1:1" ht="12.6" x14ac:dyDescent="0.25">
      <c r="A30236"/>
    </row>
    <row r="30237" spans="1:1" ht="12.6" x14ac:dyDescent="0.25">
      <c r="A30237"/>
    </row>
    <row r="30238" spans="1:1" ht="12.6" x14ac:dyDescent="0.25">
      <c r="A30238"/>
    </row>
    <row r="30239" spans="1:1" ht="12.6" x14ac:dyDescent="0.25">
      <c r="A30239"/>
    </row>
    <row r="30240" spans="1:1" ht="12.6" x14ac:dyDescent="0.25">
      <c r="A30240"/>
    </row>
    <row r="30241" spans="1:1" ht="12.6" x14ac:dyDescent="0.25">
      <c r="A30241"/>
    </row>
    <row r="30242" spans="1:1" ht="12.6" x14ac:dyDescent="0.25">
      <c r="A30242"/>
    </row>
    <row r="30243" spans="1:1" ht="12.6" x14ac:dyDescent="0.25">
      <c r="A30243"/>
    </row>
    <row r="30244" spans="1:1" ht="12.6" x14ac:dyDescent="0.25">
      <c r="A30244"/>
    </row>
    <row r="30245" spans="1:1" ht="12.6" x14ac:dyDescent="0.25">
      <c r="A30245"/>
    </row>
    <row r="30246" spans="1:1" ht="12.6" x14ac:dyDescent="0.25">
      <c r="A30246"/>
    </row>
    <row r="30247" spans="1:1" ht="12.6" x14ac:dyDescent="0.25">
      <c r="A30247"/>
    </row>
    <row r="30248" spans="1:1" ht="12.6" x14ac:dyDescent="0.25">
      <c r="A30248"/>
    </row>
    <row r="30249" spans="1:1" ht="12.6" x14ac:dyDescent="0.25">
      <c r="A30249"/>
    </row>
    <row r="30250" spans="1:1" ht="12.6" x14ac:dyDescent="0.25">
      <c r="A30250"/>
    </row>
    <row r="30251" spans="1:1" ht="12.6" x14ac:dyDescent="0.25">
      <c r="A30251"/>
    </row>
    <row r="30252" spans="1:1" ht="12.6" x14ac:dyDescent="0.25">
      <c r="A30252"/>
    </row>
    <row r="30253" spans="1:1" ht="12.6" x14ac:dyDescent="0.25">
      <c r="A30253"/>
    </row>
    <row r="30254" spans="1:1" ht="12.6" x14ac:dyDescent="0.25">
      <c r="A30254"/>
    </row>
    <row r="30255" spans="1:1" ht="12.6" x14ac:dyDescent="0.25">
      <c r="A30255"/>
    </row>
    <row r="30256" spans="1:1" ht="12.6" x14ac:dyDescent="0.25">
      <c r="A30256"/>
    </row>
    <row r="30257" spans="1:1" ht="12.6" x14ac:dyDescent="0.25">
      <c r="A30257"/>
    </row>
    <row r="30258" spans="1:1" ht="12.6" x14ac:dyDescent="0.25">
      <c r="A30258"/>
    </row>
    <row r="30259" spans="1:1" ht="12.6" x14ac:dyDescent="0.25">
      <c r="A30259"/>
    </row>
    <row r="30260" spans="1:1" ht="12.6" x14ac:dyDescent="0.25">
      <c r="A30260"/>
    </row>
    <row r="30261" spans="1:1" ht="12.6" x14ac:dyDescent="0.25">
      <c r="A30261"/>
    </row>
    <row r="30262" spans="1:1" ht="12.6" x14ac:dyDescent="0.25">
      <c r="A30262"/>
    </row>
    <row r="30263" spans="1:1" ht="12.6" x14ac:dyDescent="0.25">
      <c r="A30263"/>
    </row>
    <row r="30264" spans="1:1" ht="12.6" x14ac:dyDescent="0.25">
      <c r="A30264"/>
    </row>
    <row r="30265" spans="1:1" ht="12.6" x14ac:dyDescent="0.25">
      <c r="A30265"/>
    </row>
    <row r="30266" spans="1:1" ht="12.6" x14ac:dyDescent="0.25">
      <c r="A30266"/>
    </row>
    <row r="30267" spans="1:1" ht="12.6" x14ac:dyDescent="0.25">
      <c r="A30267"/>
    </row>
    <row r="30268" spans="1:1" ht="12.6" x14ac:dyDescent="0.25">
      <c r="A30268"/>
    </row>
    <row r="30269" spans="1:1" ht="12.6" x14ac:dyDescent="0.25">
      <c r="A30269"/>
    </row>
    <row r="30270" spans="1:1" ht="12.6" x14ac:dyDescent="0.25">
      <c r="A30270"/>
    </row>
    <row r="30271" spans="1:1" ht="12.6" x14ac:dyDescent="0.25">
      <c r="A30271"/>
    </row>
    <row r="30272" spans="1:1" ht="12.6" x14ac:dyDescent="0.25">
      <c r="A30272"/>
    </row>
    <row r="30273" spans="1:1" ht="12.6" x14ac:dyDescent="0.25">
      <c r="A30273"/>
    </row>
    <row r="30274" spans="1:1" ht="12.6" x14ac:dyDescent="0.25">
      <c r="A30274"/>
    </row>
    <row r="30275" spans="1:1" ht="12.6" x14ac:dyDescent="0.25">
      <c r="A30275"/>
    </row>
    <row r="30276" spans="1:1" ht="12.6" x14ac:dyDescent="0.25">
      <c r="A30276"/>
    </row>
    <row r="30277" spans="1:1" ht="12.6" x14ac:dyDescent="0.25">
      <c r="A30277"/>
    </row>
    <row r="30278" spans="1:1" ht="12.6" x14ac:dyDescent="0.25">
      <c r="A30278"/>
    </row>
    <row r="30279" spans="1:1" ht="12.6" x14ac:dyDescent="0.25">
      <c r="A30279"/>
    </row>
    <row r="30280" spans="1:1" ht="12.6" x14ac:dyDescent="0.25">
      <c r="A30280"/>
    </row>
    <row r="30281" spans="1:1" ht="12.6" x14ac:dyDescent="0.25">
      <c r="A30281"/>
    </row>
    <row r="30282" spans="1:1" ht="12.6" x14ac:dyDescent="0.25">
      <c r="A30282"/>
    </row>
    <row r="30283" spans="1:1" ht="12.6" x14ac:dyDescent="0.25">
      <c r="A30283"/>
    </row>
    <row r="30284" spans="1:1" ht="12.6" x14ac:dyDescent="0.25">
      <c r="A30284"/>
    </row>
    <row r="30285" spans="1:1" ht="12.6" x14ac:dyDescent="0.25">
      <c r="A30285"/>
    </row>
    <row r="30286" spans="1:1" ht="12.6" x14ac:dyDescent="0.25">
      <c r="A30286"/>
    </row>
    <row r="30287" spans="1:1" ht="12.6" x14ac:dyDescent="0.25">
      <c r="A30287"/>
    </row>
    <row r="30288" spans="1:1" ht="12.6" x14ac:dyDescent="0.25">
      <c r="A30288"/>
    </row>
    <row r="30289" spans="1:1" ht="12.6" x14ac:dyDescent="0.25">
      <c r="A30289"/>
    </row>
    <row r="30290" spans="1:1" ht="12.6" x14ac:dyDescent="0.25">
      <c r="A30290"/>
    </row>
    <row r="30291" spans="1:1" ht="12.6" x14ac:dyDescent="0.25">
      <c r="A30291"/>
    </row>
    <row r="30292" spans="1:1" ht="12.6" x14ac:dyDescent="0.25">
      <c r="A30292"/>
    </row>
    <row r="30293" spans="1:1" ht="12.6" x14ac:dyDescent="0.25">
      <c r="A30293"/>
    </row>
    <row r="30294" spans="1:1" ht="12.6" x14ac:dyDescent="0.25">
      <c r="A30294"/>
    </row>
    <row r="30295" spans="1:1" ht="12.6" x14ac:dyDescent="0.25">
      <c r="A30295"/>
    </row>
    <row r="30296" spans="1:1" ht="12.6" x14ac:dyDescent="0.25">
      <c r="A30296"/>
    </row>
    <row r="30297" spans="1:1" ht="12.6" x14ac:dyDescent="0.25">
      <c r="A30297"/>
    </row>
    <row r="30298" spans="1:1" ht="12.6" x14ac:dyDescent="0.25">
      <c r="A30298"/>
    </row>
    <row r="30299" spans="1:1" ht="12.6" x14ac:dyDescent="0.25">
      <c r="A30299"/>
    </row>
    <row r="30300" spans="1:1" ht="12.6" x14ac:dyDescent="0.25">
      <c r="A30300"/>
    </row>
    <row r="30301" spans="1:1" ht="12.6" x14ac:dyDescent="0.25">
      <c r="A30301"/>
    </row>
    <row r="30302" spans="1:1" ht="12.6" x14ac:dyDescent="0.25">
      <c r="A30302"/>
    </row>
    <row r="30303" spans="1:1" ht="12.6" x14ac:dyDescent="0.25">
      <c r="A30303"/>
    </row>
    <row r="30304" spans="1:1" ht="12.6" x14ac:dyDescent="0.25">
      <c r="A30304"/>
    </row>
    <row r="30305" spans="1:1" ht="12.6" x14ac:dyDescent="0.25">
      <c r="A30305"/>
    </row>
    <row r="30306" spans="1:1" ht="12.6" x14ac:dyDescent="0.25">
      <c r="A30306"/>
    </row>
    <row r="30307" spans="1:1" ht="12.6" x14ac:dyDescent="0.25">
      <c r="A30307"/>
    </row>
    <row r="30308" spans="1:1" ht="12.6" x14ac:dyDescent="0.25">
      <c r="A30308"/>
    </row>
    <row r="30309" spans="1:1" ht="12.6" x14ac:dyDescent="0.25">
      <c r="A30309"/>
    </row>
    <row r="30310" spans="1:1" ht="12.6" x14ac:dyDescent="0.25">
      <c r="A30310"/>
    </row>
    <row r="30311" spans="1:1" ht="12.6" x14ac:dyDescent="0.25">
      <c r="A30311"/>
    </row>
    <row r="30312" spans="1:1" ht="12.6" x14ac:dyDescent="0.25">
      <c r="A30312"/>
    </row>
    <row r="30313" spans="1:1" ht="12.6" x14ac:dyDescent="0.25">
      <c r="A30313"/>
    </row>
    <row r="30314" spans="1:1" ht="12.6" x14ac:dyDescent="0.25">
      <c r="A30314"/>
    </row>
    <row r="30315" spans="1:1" ht="12.6" x14ac:dyDescent="0.25">
      <c r="A30315"/>
    </row>
    <row r="30316" spans="1:1" ht="12.6" x14ac:dyDescent="0.25">
      <c r="A30316"/>
    </row>
    <row r="30317" spans="1:1" ht="12.6" x14ac:dyDescent="0.25">
      <c r="A30317"/>
    </row>
    <row r="30318" spans="1:1" ht="12.6" x14ac:dyDescent="0.25">
      <c r="A30318"/>
    </row>
    <row r="30319" spans="1:1" ht="12.6" x14ac:dyDescent="0.25">
      <c r="A30319"/>
    </row>
    <row r="30320" spans="1:1" ht="12.6" x14ac:dyDescent="0.25">
      <c r="A30320"/>
    </row>
    <row r="30321" spans="1:1" ht="12.6" x14ac:dyDescent="0.25">
      <c r="A30321"/>
    </row>
    <row r="30322" spans="1:1" ht="12.6" x14ac:dyDescent="0.25">
      <c r="A30322"/>
    </row>
    <row r="30323" spans="1:1" ht="12.6" x14ac:dyDescent="0.25">
      <c r="A30323"/>
    </row>
    <row r="30324" spans="1:1" ht="12.6" x14ac:dyDescent="0.25">
      <c r="A30324"/>
    </row>
    <row r="30325" spans="1:1" ht="12.6" x14ac:dyDescent="0.25">
      <c r="A30325"/>
    </row>
    <row r="30326" spans="1:1" ht="12.6" x14ac:dyDescent="0.25">
      <c r="A30326"/>
    </row>
    <row r="30327" spans="1:1" ht="12.6" x14ac:dyDescent="0.25">
      <c r="A30327"/>
    </row>
    <row r="30328" spans="1:1" ht="12.6" x14ac:dyDescent="0.25">
      <c r="A30328"/>
    </row>
    <row r="30329" spans="1:1" ht="12.6" x14ac:dyDescent="0.25">
      <c r="A30329"/>
    </row>
    <row r="30330" spans="1:1" ht="12.6" x14ac:dyDescent="0.25">
      <c r="A30330"/>
    </row>
    <row r="30331" spans="1:1" ht="12.6" x14ac:dyDescent="0.25">
      <c r="A30331"/>
    </row>
    <row r="30332" spans="1:1" ht="12.6" x14ac:dyDescent="0.25">
      <c r="A30332"/>
    </row>
    <row r="30333" spans="1:1" ht="12.6" x14ac:dyDescent="0.25">
      <c r="A30333"/>
    </row>
    <row r="30334" spans="1:1" ht="12.6" x14ac:dyDescent="0.25">
      <c r="A30334"/>
    </row>
    <row r="30335" spans="1:1" ht="12.6" x14ac:dyDescent="0.25">
      <c r="A30335"/>
    </row>
    <row r="30336" spans="1:1" ht="12.6" x14ac:dyDescent="0.25">
      <c r="A30336"/>
    </row>
    <row r="30337" spans="1:1" ht="12.6" x14ac:dyDescent="0.25">
      <c r="A30337"/>
    </row>
    <row r="30338" spans="1:1" ht="12.6" x14ac:dyDescent="0.25">
      <c r="A30338"/>
    </row>
    <row r="30339" spans="1:1" ht="12.6" x14ac:dyDescent="0.25">
      <c r="A30339"/>
    </row>
    <row r="30340" spans="1:1" ht="12.6" x14ac:dyDescent="0.25">
      <c r="A30340"/>
    </row>
    <row r="30341" spans="1:1" ht="12.6" x14ac:dyDescent="0.25">
      <c r="A30341"/>
    </row>
    <row r="30342" spans="1:1" ht="12.6" x14ac:dyDescent="0.25">
      <c r="A30342"/>
    </row>
    <row r="30343" spans="1:1" ht="12.6" x14ac:dyDescent="0.25">
      <c r="A30343"/>
    </row>
    <row r="30344" spans="1:1" ht="12.6" x14ac:dyDescent="0.25">
      <c r="A30344"/>
    </row>
    <row r="30345" spans="1:1" ht="12.6" x14ac:dyDescent="0.25">
      <c r="A30345"/>
    </row>
    <row r="30346" spans="1:1" ht="12.6" x14ac:dyDescent="0.25">
      <c r="A30346"/>
    </row>
    <row r="30347" spans="1:1" ht="12.6" x14ac:dyDescent="0.25">
      <c r="A30347"/>
    </row>
    <row r="30348" spans="1:1" ht="12.6" x14ac:dyDescent="0.25">
      <c r="A30348"/>
    </row>
    <row r="30349" spans="1:1" ht="12.6" x14ac:dyDescent="0.25">
      <c r="A30349"/>
    </row>
    <row r="30350" spans="1:1" ht="12.6" x14ac:dyDescent="0.25">
      <c r="A30350"/>
    </row>
    <row r="30351" spans="1:1" ht="12.6" x14ac:dyDescent="0.25">
      <c r="A30351"/>
    </row>
    <row r="30352" spans="1:1" ht="12.6" x14ac:dyDescent="0.25">
      <c r="A30352"/>
    </row>
    <row r="30353" spans="1:1" ht="12.6" x14ac:dyDescent="0.25">
      <c r="A30353"/>
    </row>
    <row r="30354" spans="1:1" ht="12.6" x14ac:dyDescent="0.25">
      <c r="A30354"/>
    </row>
    <row r="30355" spans="1:1" ht="12.6" x14ac:dyDescent="0.25">
      <c r="A30355"/>
    </row>
    <row r="30356" spans="1:1" ht="12.6" x14ac:dyDescent="0.25">
      <c r="A30356"/>
    </row>
    <row r="30357" spans="1:1" ht="12.6" x14ac:dyDescent="0.25">
      <c r="A30357"/>
    </row>
    <row r="30358" spans="1:1" ht="12.6" x14ac:dyDescent="0.25">
      <c r="A30358"/>
    </row>
    <row r="30359" spans="1:1" ht="12.6" x14ac:dyDescent="0.25">
      <c r="A30359"/>
    </row>
    <row r="30360" spans="1:1" ht="12.6" x14ac:dyDescent="0.25">
      <c r="A30360"/>
    </row>
    <row r="30361" spans="1:1" ht="12.6" x14ac:dyDescent="0.25">
      <c r="A30361"/>
    </row>
    <row r="30362" spans="1:1" ht="12.6" x14ac:dyDescent="0.25">
      <c r="A30362"/>
    </row>
    <row r="30363" spans="1:1" ht="12.6" x14ac:dyDescent="0.25">
      <c r="A30363"/>
    </row>
    <row r="30364" spans="1:1" ht="12.6" x14ac:dyDescent="0.25">
      <c r="A30364"/>
    </row>
    <row r="30365" spans="1:1" ht="12.6" x14ac:dyDescent="0.25">
      <c r="A30365"/>
    </row>
    <row r="30366" spans="1:1" ht="12.6" x14ac:dyDescent="0.25">
      <c r="A30366"/>
    </row>
    <row r="30367" spans="1:1" ht="12.6" x14ac:dyDescent="0.25">
      <c r="A30367"/>
    </row>
    <row r="30368" spans="1:1" ht="12.6" x14ac:dyDescent="0.25">
      <c r="A30368"/>
    </row>
    <row r="30369" spans="1:1" ht="12.6" x14ac:dyDescent="0.25">
      <c r="A30369"/>
    </row>
    <row r="30370" spans="1:1" ht="12.6" x14ac:dyDescent="0.25">
      <c r="A30370"/>
    </row>
    <row r="30371" spans="1:1" ht="12.6" x14ac:dyDescent="0.25">
      <c r="A30371"/>
    </row>
    <row r="30372" spans="1:1" ht="12.6" x14ac:dyDescent="0.25">
      <c r="A30372"/>
    </row>
    <row r="30373" spans="1:1" ht="12.6" x14ac:dyDescent="0.25">
      <c r="A30373"/>
    </row>
    <row r="30374" spans="1:1" ht="12.6" x14ac:dyDescent="0.25">
      <c r="A30374"/>
    </row>
    <row r="30375" spans="1:1" ht="12.6" x14ac:dyDescent="0.25">
      <c r="A30375"/>
    </row>
    <row r="30376" spans="1:1" ht="12.6" x14ac:dyDescent="0.25">
      <c r="A30376"/>
    </row>
    <row r="30377" spans="1:1" ht="12.6" x14ac:dyDescent="0.25">
      <c r="A30377"/>
    </row>
    <row r="30378" spans="1:1" ht="12.6" x14ac:dyDescent="0.25">
      <c r="A30378"/>
    </row>
    <row r="30379" spans="1:1" ht="12.6" x14ac:dyDescent="0.25">
      <c r="A30379"/>
    </row>
    <row r="30380" spans="1:1" ht="12.6" x14ac:dyDescent="0.25">
      <c r="A30380"/>
    </row>
    <row r="30381" spans="1:1" ht="12.6" x14ac:dyDescent="0.25">
      <c r="A30381"/>
    </row>
    <row r="30382" spans="1:1" ht="12.6" x14ac:dyDescent="0.25">
      <c r="A30382"/>
    </row>
    <row r="30383" spans="1:1" ht="12.6" x14ac:dyDescent="0.25">
      <c r="A30383"/>
    </row>
    <row r="30384" spans="1:1" ht="12.6" x14ac:dyDescent="0.25">
      <c r="A30384"/>
    </row>
    <row r="30385" spans="1:1" ht="12.6" x14ac:dyDescent="0.25">
      <c r="A30385"/>
    </row>
    <row r="30386" spans="1:1" ht="12.6" x14ac:dyDescent="0.25">
      <c r="A30386"/>
    </row>
    <row r="30387" spans="1:1" ht="12.6" x14ac:dyDescent="0.25">
      <c r="A30387"/>
    </row>
    <row r="30388" spans="1:1" ht="12.6" x14ac:dyDescent="0.25">
      <c r="A30388"/>
    </row>
    <row r="30389" spans="1:1" ht="12.6" x14ac:dyDescent="0.25">
      <c r="A30389"/>
    </row>
    <row r="30390" spans="1:1" ht="12.6" x14ac:dyDescent="0.25">
      <c r="A30390"/>
    </row>
    <row r="30391" spans="1:1" ht="12.6" x14ac:dyDescent="0.25">
      <c r="A30391"/>
    </row>
    <row r="30392" spans="1:1" ht="12.6" x14ac:dyDescent="0.25">
      <c r="A30392"/>
    </row>
    <row r="30393" spans="1:1" ht="12.6" x14ac:dyDescent="0.25">
      <c r="A30393"/>
    </row>
    <row r="30394" spans="1:1" ht="12.6" x14ac:dyDescent="0.25">
      <c r="A30394"/>
    </row>
    <row r="30395" spans="1:1" ht="12.6" x14ac:dyDescent="0.25">
      <c r="A30395"/>
    </row>
    <row r="30396" spans="1:1" ht="12.6" x14ac:dyDescent="0.25">
      <c r="A30396"/>
    </row>
    <row r="30397" spans="1:1" ht="12.6" x14ac:dyDescent="0.25">
      <c r="A30397"/>
    </row>
    <row r="30398" spans="1:1" ht="12.6" x14ac:dyDescent="0.25">
      <c r="A30398"/>
    </row>
    <row r="30399" spans="1:1" ht="12.6" x14ac:dyDescent="0.25">
      <c r="A30399"/>
    </row>
    <row r="30400" spans="1:1" ht="12.6" x14ac:dyDescent="0.25">
      <c r="A30400"/>
    </row>
    <row r="30401" spans="1:1" ht="12.6" x14ac:dyDescent="0.25">
      <c r="A30401"/>
    </row>
    <row r="30402" spans="1:1" ht="12.6" x14ac:dyDescent="0.25">
      <c r="A30402"/>
    </row>
    <row r="30403" spans="1:1" ht="12.6" x14ac:dyDescent="0.25">
      <c r="A30403"/>
    </row>
    <row r="30404" spans="1:1" ht="12.6" x14ac:dyDescent="0.25">
      <c r="A30404"/>
    </row>
    <row r="30405" spans="1:1" ht="12.6" x14ac:dyDescent="0.25">
      <c r="A30405"/>
    </row>
    <row r="30406" spans="1:1" ht="12.6" x14ac:dyDescent="0.25">
      <c r="A30406"/>
    </row>
    <row r="30407" spans="1:1" ht="12.6" x14ac:dyDescent="0.25">
      <c r="A30407"/>
    </row>
    <row r="30408" spans="1:1" ht="12.6" x14ac:dyDescent="0.25">
      <c r="A30408"/>
    </row>
    <row r="30409" spans="1:1" ht="12.6" x14ac:dyDescent="0.25">
      <c r="A30409"/>
    </row>
    <row r="30410" spans="1:1" ht="12.6" x14ac:dyDescent="0.25">
      <c r="A30410"/>
    </row>
    <row r="30411" spans="1:1" ht="12.6" x14ac:dyDescent="0.25">
      <c r="A30411"/>
    </row>
    <row r="30412" spans="1:1" ht="12.6" x14ac:dyDescent="0.25">
      <c r="A30412"/>
    </row>
    <row r="30413" spans="1:1" ht="12.6" x14ac:dyDescent="0.25">
      <c r="A30413"/>
    </row>
    <row r="30414" spans="1:1" ht="12.6" x14ac:dyDescent="0.25">
      <c r="A30414"/>
    </row>
    <row r="30415" spans="1:1" ht="12.6" x14ac:dyDescent="0.25">
      <c r="A30415"/>
    </row>
    <row r="30416" spans="1:1" ht="12.6" x14ac:dyDescent="0.25">
      <c r="A30416"/>
    </row>
    <row r="30417" spans="1:1" ht="12.6" x14ac:dyDescent="0.25">
      <c r="A30417"/>
    </row>
    <row r="30418" spans="1:1" ht="12.6" x14ac:dyDescent="0.25">
      <c r="A30418"/>
    </row>
    <row r="30419" spans="1:1" ht="12.6" x14ac:dyDescent="0.25">
      <c r="A30419"/>
    </row>
    <row r="30420" spans="1:1" ht="12.6" x14ac:dyDescent="0.25">
      <c r="A30420"/>
    </row>
    <row r="30421" spans="1:1" ht="12.6" x14ac:dyDescent="0.25">
      <c r="A30421"/>
    </row>
    <row r="30422" spans="1:1" ht="12.6" x14ac:dyDescent="0.25">
      <c r="A30422"/>
    </row>
    <row r="30423" spans="1:1" ht="12.6" x14ac:dyDescent="0.25">
      <c r="A30423"/>
    </row>
    <row r="30424" spans="1:1" ht="12.6" x14ac:dyDescent="0.25">
      <c r="A30424"/>
    </row>
    <row r="30425" spans="1:1" ht="12.6" x14ac:dyDescent="0.25">
      <c r="A30425"/>
    </row>
    <row r="30426" spans="1:1" ht="12.6" x14ac:dyDescent="0.25">
      <c r="A30426"/>
    </row>
    <row r="30427" spans="1:1" ht="12.6" x14ac:dyDescent="0.25">
      <c r="A30427"/>
    </row>
    <row r="30428" spans="1:1" ht="12.6" x14ac:dyDescent="0.25">
      <c r="A30428"/>
    </row>
    <row r="30429" spans="1:1" ht="12.6" x14ac:dyDescent="0.25">
      <c r="A30429"/>
    </row>
    <row r="30430" spans="1:1" ht="12.6" x14ac:dyDescent="0.25">
      <c r="A30430"/>
    </row>
    <row r="30431" spans="1:1" ht="12.6" x14ac:dyDescent="0.25">
      <c r="A30431"/>
    </row>
    <row r="30432" spans="1:1" ht="12.6" x14ac:dyDescent="0.25">
      <c r="A30432"/>
    </row>
    <row r="30433" spans="1:1" ht="12.6" x14ac:dyDescent="0.25">
      <c r="A30433"/>
    </row>
    <row r="30434" spans="1:1" ht="12.6" x14ac:dyDescent="0.25">
      <c r="A30434"/>
    </row>
    <row r="30435" spans="1:1" ht="12.6" x14ac:dyDescent="0.25">
      <c r="A30435"/>
    </row>
    <row r="30436" spans="1:1" ht="12.6" x14ac:dyDescent="0.25">
      <c r="A30436"/>
    </row>
    <row r="30437" spans="1:1" ht="12.6" x14ac:dyDescent="0.25">
      <c r="A30437"/>
    </row>
    <row r="30438" spans="1:1" ht="12.6" x14ac:dyDescent="0.25">
      <c r="A30438"/>
    </row>
    <row r="30439" spans="1:1" ht="12.6" x14ac:dyDescent="0.25">
      <c r="A30439"/>
    </row>
    <row r="30440" spans="1:1" ht="12.6" x14ac:dyDescent="0.25">
      <c r="A30440"/>
    </row>
    <row r="30441" spans="1:1" ht="12.6" x14ac:dyDescent="0.25">
      <c r="A30441"/>
    </row>
    <row r="30442" spans="1:1" ht="12.6" x14ac:dyDescent="0.25">
      <c r="A30442"/>
    </row>
    <row r="30443" spans="1:1" ht="12.6" x14ac:dyDescent="0.25">
      <c r="A30443"/>
    </row>
    <row r="30444" spans="1:1" ht="12.6" x14ac:dyDescent="0.25">
      <c r="A30444"/>
    </row>
    <row r="30445" spans="1:1" ht="12.6" x14ac:dyDescent="0.25">
      <c r="A30445"/>
    </row>
    <row r="30446" spans="1:1" ht="12.6" x14ac:dyDescent="0.25">
      <c r="A30446"/>
    </row>
    <row r="30447" spans="1:1" ht="12.6" x14ac:dyDescent="0.25">
      <c r="A30447"/>
    </row>
    <row r="30448" spans="1:1" ht="12.6" x14ac:dyDescent="0.25">
      <c r="A30448"/>
    </row>
    <row r="30449" spans="1:1" ht="12.6" x14ac:dyDescent="0.25">
      <c r="A30449"/>
    </row>
    <row r="30450" spans="1:1" ht="12.6" x14ac:dyDescent="0.25">
      <c r="A30450"/>
    </row>
    <row r="30451" spans="1:1" ht="12.6" x14ac:dyDescent="0.25">
      <c r="A30451"/>
    </row>
    <row r="30452" spans="1:1" ht="12.6" x14ac:dyDescent="0.25">
      <c r="A30452"/>
    </row>
    <row r="30453" spans="1:1" ht="12.6" x14ac:dyDescent="0.25">
      <c r="A30453"/>
    </row>
    <row r="30454" spans="1:1" ht="12.6" x14ac:dyDescent="0.25">
      <c r="A30454"/>
    </row>
    <row r="30455" spans="1:1" ht="12.6" x14ac:dyDescent="0.25">
      <c r="A30455"/>
    </row>
    <row r="30456" spans="1:1" ht="12.6" x14ac:dyDescent="0.25">
      <c r="A30456"/>
    </row>
    <row r="30457" spans="1:1" ht="12.6" x14ac:dyDescent="0.25">
      <c r="A30457"/>
    </row>
    <row r="30458" spans="1:1" ht="12.6" x14ac:dyDescent="0.25">
      <c r="A30458"/>
    </row>
    <row r="30459" spans="1:1" ht="12.6" x14ac:dyDescent="0.25">
      <c r="A30459"/>
    </row>
    <row r="30460" spans="1:1" ht="12.6" x14ac:dyDescent="0.25">
      <c r="A30460"/>
    </row>
    <row r="30461" spans="1:1" ht="12.6" x14ac:dyDescent="0.25">
      <c r="A30461"/>
    </row>
    <row r="30462" spans="1:1" ht="12.6" x14ac:dyDescent="0.25">
      <c r="A30462"/>
    </row>
    <row r="30463" spans="1:1" ht="12.6" x14ac:dyDescent="0.25">
      <c r="A30463"/>
    </row>
    <row r="30464" spans="1:1" ht="12.6" x14ac:dyDescent="0.25">
      <c r="A30464"/>
    </row>
    <row r="30465" spans="1:1" ht="12.6" x14ac:dyDescent="0.25">
      <c r="A30465"/>
    </row>
    <row r="30466" spans="1:1" ht="12.6" x14ac:dyDescent="0.25">
      <c r="A30466"/>
    </row>
    <row r="30467" spans="1:1" ht="12.6" x14ac:dyDescent="0.25">
      <c r="A30467"/>
    </row>
    <row r="30468" spans="1:1" ht="12.6" x14ac:dyDescent="0.25">
      <c r="A30468"/>
    </row>
    <row r="30469" spans="1:1" ht="12.6" x14ac:dyDescent="0.25">
      <c r="A30469"/>
    </row>
    <row r="30470" spans="1:1" ht="12.6" x14ac:dyDescent="0.25">
      <c r="A30470"/>
    </row>
    <row r="30471" spans="1:1" ht="12.6" x14ac:dyDescent="0.25">
      <c r="A30471"/>
    </row>
    <row r="30472" spans="1:1" ht="12.6" x14ac:dyDescent="0.25">
      <c r="A30472"/>
    </row>
    <row r="30473" spans="1:1" ht="12.6" x14ac:dyDescent="0.25">
      <c r="A30473"/>
    </row>
    <row r="30474" spans="1:1" ht="12.6" x14ac:dyDescent="0.25">
      <c r="A30474"/>
    </row>
    <row r="30475" spans="1:1" ht="12.6" x14ac:dyDescent="0.25">
      <c r="A30475"/>
    </row>
    <row r="30476" spans="1:1" ht="12.6" x14ac:dyDescent="0.25">
      <c r="A30476"/>
    </row>
    <row r="30477" spans="1:1" ht="12.6" x14ac:dyDescent="0.25">
      <c r="A30477"/>
    </row>
    <row r="30478" spans="1:1" ht="12.6" x14ac:dyDescent="0.25">
      <c r="A30478"/>
    </row>
    <row r="30479" spans="1:1" ht="12.6" x14ac:dyDescent="0.25">
      <c r="A30479"/>
    </row>
    <row r="30480" spans="1:1" ht="12.6" x14ac:dyDescent="0.25">
      <c r="A30480"/>
    </row>
    <row r="30481" spans="1:1" ht="12.6" x14ac:dyDescent="0.25">
      <c r="A30481"/>
    </row>
    <row r="30482" spans="1:1" ht="12.6" x14ac:dyDescent="0.25">
      <c r="A30482"/>
    </row>
    <row r="30483" spans="1:1" ht="12.6" x14ac:dyDescent="0.25">
      <c r="A30483"/>
    </row>
    <row r="30484" spans="1:1" ht="12.6" x14ac:dyDescent="0.25">
      <c r="A30484"/>
    </row>
    <row r="30485" spans="1:1" ht="12.6" x14ac:dyDescent="0.25">
      <c r="A30485"/>
    </row>
    <row r="30486" spans="1:1" ht="12.6" x14ac:dyDescent="0.25">
      <c r="A30486"/>
    </row>
    <row r="30487" spans="1:1" ht="12.6" x14ac:dyDescent="0.25">
      <c r="A30487"/>
    </row>
    <row r="30488" spans="1:1" ht="12.6" x14ac:dyDescent="0.25">
      <c r="A30488"/>
    </row>
    <row r="30489" spans="1:1" ht="12.6" x14ac:dyDescent="0.25">
      <c r="A30489"/>
    </row>
    <row r="30490" spans="1:1" ht="12.6" x14ac:dyDescent="0.25">
      <c r="A30490"/>
    </row>
    <row r="30491" spans="1:1" ht="12.6" x14ac:dyDescent="0.25">
      <c r="A30491"/>
    </row>
    <row r="30492" spans="1:1" ht="12.6" x14ac:dyDescent="0.25">
      <c r="A30492"/>
    </row>
    <row r="30493" spans="1:1" ht="12.6" x14ac:dyDescent="0.25">
      <c r="A30493"/>
    </row>
    <row r="30494" spans="1:1" ht="12.6" x14ac:dyDescent="0.25">
      <c r="A30494"/>
    </row>
    <row r="30495" spans="1:1" ht="12.6" x14ac:dyDescent="0.25">
      <c r="A30495"/>
    </row>
    <row r="30496" spans="1:1" ht="12.6" x14ac:dyDescent="0.25">
      <c r="A30496"/>
    </row>
    <row r="30497" spans="1:1" ht="12.6" x14ac:dyDescent="0.25">
      <c r="A30497"/>
    </row>
    <row r="30498" spans="1:1" ht="12.6" x14ac:dyDescent="0.25">
      <c r="A30498"/>
    </row>
    <row r="30499" spans="1:1" ht="12.6" x14ac:dyDescent="0.25">
      <c r="A30499"/>
    </row>
    <row r="30500" spans="1:1" ht="12.6" x14ac:dyDescent="0.25">
      <c r="A30500"/>
    </row>
    <row r="30501" spans="1:1" ht="12.6" x14ac:dyDescent="0.25">
      <c r="A30501"/>
    </row>
    <row r="30502" spans="1:1" ht="12.6" x14ac:dyDescent="0.25">
      <c r="A30502"/>
    </row>
    <row r="30503" spans="1:1" ht="12.6" x14ac:dyDescent="0.25">
      <c r="A30503"/>
    </row>
    <row r="30504" spans="1:1" ht="12.6" x14ac:dyDescent="0.25">
      <c r="A30504"/>
    </row>
    <row r="30505" spans="1:1" ht="12.6" x14ac:dyDescent="0.25">
      <c r="A30505"/>
    </row>
    <row r="30506" spans="1:1" ht="12.6" x14ac:dyDescent="0.25">
      <c r="A30506"/>
    </row>
    <row r="30507" spans="1:1" ht="12.6" x14ac:dyDescent="0.25">
      <c r="A30507"/>
    </row>
    <row r="30508" spans="1:1" ht="12.6" x14ac:dyDescent="0.25">
      <c r="A30508"/>
    </row>
    <row r="30509" spans="1:1" ht="12.6" x14ac:dyDescent="0.25">
      <c r="A30509"/>
    </row>
    <row r="30510" spans="1:1" ht="12.6" x14ac:dyDescent="0.25">
      <c r="A30510"/>
    </row>
    <row r="30511" spans="1:1" ht="12.6" x14ac:dyDescent="0.25">
      <c r="A30511"/>
    </row>
    <row r="30512" spans="1:1" ht="12.6" x14ac:dyDescent="0.25">
      <c r="A30512"/>
    </row>
    <row r="30513" spans="1:1" ht="12.6" x14ac:dyDescent="0.25">
      <c r="A30513"/>
    </row>
    <row r="30514" spans="1:1" ht="12.6" x14ac:dyDescent="0.25">
      <c r="A30514"/>
    </row>
    <row r="30515" spans="1:1" ht="12.6" x14ac:dyDescent="0.25">
      <c r="A30515"/>
    </row>
    <row r="30516" spans="1:1" ht="12.6" x14ac:dyDescent="0.25">
      <c r="A30516"/>
    </row>
    <row r="30517" spans="1:1" ht="12.6" x14ac:dyDescent="0.25">
      <c r="A30517"/>
    </row>
    <row r="30518" spans="1:1" ht="12.6" x14ac:dyDescent="0.25">
      <c r="A30518"/>
    </row>
    <row r="30519" spans="1:1" ht="12.6" x14ac:dyDescent="0.25">
      <c r="A30519"/>
    </row>
    <row r="30520" spans="1:1" ht="12.6" x14ac:dyDescent="0.25">
      <c r="A30520"/>
    </row>
    <row r="30521" spans="1:1" ht="12.6" x14ac:dyDescent="0.25">
      <c r="A30521"/>
    </row>
    <row r="30522" spans="1:1" ht="12.6" x14ac:dyDescent="0.25">
      <c r="A30522"/>
    </row>
    <row r="30523" spans="1:1" ht="12.6" x14ac:dyDescent="0.25">
      <c r="A30523"/>
    </row>
    <row r="30524" spans="1:1" ht="12.6" x14ac:dyDescent="0.25">
      <c r="A30524"/>
    </row>
    <row r="30525" spans="1:1" ht="12.6" x14ac:dyDescent="0.25">
      <c r="A30525"/>
    </row>
    <row r="30526" spans="1:1" ht="12.6" x14ac:dyDescent="0.25">
      <c r="A30526"/>
    </row>
    <row r="30527" spans="1:1" ht="12.6" x14ac:dyDescent="0.25">
      <c r="A30527"/>
    </row>
    <row r="30528" spans="1:1" ht="12.6" x14ac:dyDescent="0.25">
      <c r="A30528"/>
    </row>
    <row r="30529" spans="1:1" ht="12.6" x14ac:dyDescent="0.25">
      <c r="A30529"/>
    </row>
    <row r="30530" spans="1:1" ht="12.6" x14ac:dyDescent="0.25">
      <c r="A30530"/>
    </row>
    <row r="30531" spans="1:1" ht="12.6" x14ac:dyDescent="0.25">
      <c r="A30531"/>
    </row>
    <row r="30532" spans="1:1" ht="12.6" x14ac:dyDescent="0.25">
      <c r="A30532"/>
    </row>
    <row r="30533" spans="1:1" ht="12.6" x14ac:dyDescent="0.25">
      <c r="A30533"/>
    </row>
    <row r="30534" spans="1:1" ht="12.6" x14ac:dyDescent="0.25">
      <c r="A30534"/>
    </row>
    <row r="30535" spans="1:1" ht="12.6" x14ac:dyDescent="0.25">
      <c r="A30535"/>
    </row>
    <row r="30536" spans="1:1" ht="12.6" x14ac:dyDescent="0.25">
      <c r="A30536"/>
    </row>
    <row r="30537" spans="1:1" ht="12.6" x14ac:dyDescent="0.25">
      <c r="A30537"/>
    </row>
    <row r="30538" spans="1:1" ht="12.6" x14ac:dyDescent="0.25">
      <c r="A30538"/>
    </row>
    <row r="30539" spans="1:1" ht="12.6" x14ac:dyDescent="0.25">
      <c r="A30539"/>
    </row>
    <row r="30540" spans="1:1" ht="12.6" x14ac:dyDescent="0.25">
      <c r="A30540"/>
    </row>
    <row r="30541" spans="1:1" ht="12.6" x14ac:dyDescent="0.25">
      <c r="A30541"/>
    </row>
    <row r="30542" spans="1:1" ht="12.6" x14ac:dyDescent="0.25">
      <c r="A30542"/>
    </row>
    <row r="30543" spans="1:1" ht="12.6" x14ac:dyDescent="0.25">
      <c r="A30543"/>
    </row>
    <row r="30544" spans="1:1" ht="12.6" x14ac:dyDescent="0.25">
      <c r="A30544"/>
    </row>
    <row r="30545" spans="1:1" ht="12.6" x14ac:dyDescent="0.25">
      <c r="A30545"/>
    </row>
    <row r="30546" spans="1:1" ht="12.6" x14ac:dyDescent="0.25">
      <c r="A30546"/>
    </row>
    <row r="30547" spans="1:1" ht="12.6" x14ac:dyDescent="0.25">
      <c r="A30547"/>
    </row>
    <row r="30548" spans="1:1" ht="12.6" x14ac:dyDescent="0.25">
      <c r="A30548"/>
    </row>
    <row r="30549" spans="1:1" ht="12.6" x14ac:dyDescent="0.25">
      <c r="A30549"/>
    </row>
    <row r="30550" spans="1:1" ht="12.6" x14ac:dyDescent="0.25">
      <c r="A30550"/>
    </row>
    <row r="30551" spans="1:1" ht="12.6" x14ac:dyDescent="0.25">
      <c r="A30551"/>
    </row>
    <row r="30552" spans="1:1" ht="12.6" x14ac:dyDescent="0.25">
      <c r="A30552"/>
    </row>
    <row r="30553" spans="1:1" ht="12.6" x14ac:dyDescent="0.25">
      <c r="A30553"/>
    </row>
    <row r="30554" spans="1:1" ht="12.6" x14ac:dyDescent="0.25">
      <c r="A30554"/>
    </row>
    <row r="30555" spans="1:1" ht="12.6" x14ac:dyDescent="0.25">
      <c r="A30555"/>
    </row>
    <row r="30556" spans="1:1" ht="12.6" x14ac:dyDescent="0.25">
      <c r="A30556"/>
    </row>
    <row r="30557" spans="1:1" ht="12.6" x14ac:dyDescent="0.25">
      <c r="A30557"/>
    </row>
    <row r="30558" spans="1:1" ht="12.6" x14ac:dyDescent="0.25">
      <c r="A30558"/>
    </row>
    <row r="30559" spans="1:1" ht="12.6" x14ac:dyDescent="0.25">
      <c r="A30559"/>
    </row>
    <row r="30560" spans="1:1" ht="12.6" x14ac:dyDescent="0.25">
      <c r="A30560"/>
    </row>
    <row r="30561" spans="1:1" ht="12.6" x14ac:dyDescent="0.25">
      <c r="A30561"/>
    </row>
    <row r="30562" spans="1:1" ht="12.6" x14ac:dyDescent="0.25">
      <c r="A30562"/>
    </row>
    <row r="30563" spans="1:1" ht="12.6" x14ac:dyDescent="0.25">
      <c r="A30563"/>
    </row>
    <row r="30564" spans="1:1" ht="12.6" x14ac:dyDescent="0.25">
      <c r="A30564"/>
    </row>
    <row r="30565" spans="1:1" ht="12.6" x14ac:dyDescent="0.25">
      <c r="A30565"/>
    </row>
    <row r="30566" spans="1:1" ht="12.6" x14ac:dyDescent="0.25">
      <c r="A30566"/>
    </row>
    <row r="30567" spans="1:1" ht="12.6" x14ac:dyDescent="0.25">
      <c r="A30567"/>
    </row>
    <row r="30568" spans="1:1" ht="12.6" x14ac:dyDescent="0.25">
      <c r="A30568"/>
    </row>
    <row r="30569" spans="1:1" ht="12.6" x14ac:dyDescent="0.25">
      <c r="A30569"/>
    </row>
    <row r="30570" spans="1:1" ht="12.6" x14ac:dyDescent="0.25">
      <c r="A30570"/>
    </row>
    <row r="30571" spans="1:1" ht="12.6" x14ac:dyDescent="0.25">
      <c r="A30571"/>
    </row>
    <row r="30572" spans="1:1" ht="12.6" x14ac:dyDescent="0.25">
      <c r="A30572"/>
    </row>
    <row r="30573" spans="1:1" ht="12.6" x14ac:dyDescent="0.25">
      <c r="A30573"/>
    </row>
    <row r="30574" spans="1:1" ht="12.6" x14ac:dyDescent="0.25">
      <c r="A30574"/>
    </row>
    <row r="30575" spans="1:1" ht="12.6" x14ac:dyDescent="0.25">
      <c r="A30575"/>
    </row>
    <row r="30576" spans="1:1" ht="12.6" x14ac:dyDescent="0.25">
      <c r="A30576"/>
    </row>
    <row r="30577" spans="1:1" ht="12.6" x14ac:dyDescent="0.25">
      <c r="A30577"/>
    </row>
    <row r="30578" spans="1:1" ht="12.6" x14ac:dyDescent="0.25">
      <c r="A30578"/>
    </row>
    <row r="30579" spans="1:1" ht="12.6" x14ac:dyDescent="0.25">
      <c r="A30579"/>
    </row>
    <row r="30580" spans="1:1" ht="12.6" x14ac:dyDescent="0.25">
      <c r="A30580"/>
    </row>
    <row r="30581" spans="1:1" ht="12.6" x14ac:dyDescent="0.25">
      <c r="A30581"/>
    </row>
    <row r="30582" spans="1:1" ht="12.6" x14ac:dyDescent="0.25">
      <c r="A30582"/>
    </row>
    <row r="30583" spans="1:1" ht="12.6" x14ac:dyDescent="0.25">
      <c r="A30583"/>
    </row>
    <row r="30584" spans="1:1" ht="12.6" x14ac:dyDescent="0.25">
      <c r="A30584"/>
    </row>
    <row r="30585" spans="1:1" ht="12.6" x14ac:dyDescent="0.25">
      <c r="A30585"/>
    </row>
    <row r="30586" spans="1:1" ht="12.6" x14ac:dyDescent="0.25">
      <c r="A30586"/>
    </row>
    <row r="30587" spans="1:1" ht="12.6" x14ac:dyDescent="0.25">
      <c r="A30587"/>
    </row>
    <row r="30588" spans="1:1" ht="12.6" x14ac:dyDescent="0.25">
      <c r="A30588"/>
    </row>
    <row r="30589" spans="1:1" ht="12.6" x14ac:dyDescent="0.25">
      <c r="A30589"/>
    </row>
    <row r="30590" spans="1:1" ht="12.6" x14ac:dyDescent="0.25">
      <c r="A30590"/>
    </row>
    <row r="30591" spans="1:1" ht="12.6" x14ac:dyDescent="0.25">
      <c r="A30591"/>
    </row>
    <row r="30592" spans="1:1" ht="12.6" x14ac:dyDescent="0.25">
      <c r="A30592"/>
    </row>
    <row r="30593" spans="1:1" ht="12.6" x14ac:dyDescent="0.25">
      <c r="A30593"/>
    </row>
    <row r="30594" spans="1:1" ht="12.6" x14ac:dyDescent="0.25">
      <c r="A30594"/>
    </row>
    <row r="30595" spans="1:1" ht="12.6" x14ac:dyDescent="0.25">
      <c r="A30595"/>
    </row>
    <row r="30596" spans="1:1" ht="12.6" x14ac:dyDescent="0.25">
      <c r="A30596"/>
    </row>
    <row r="30597" spans="1:1" ht="12.6" x14ac:dyDescent="0.25">
      <c r="A30597"/>
    </row>
    <row r="30598" spans="1:1" ht="12.6" x14ac:dyDescent="0.25">
      <c r="A30598"/>
    </row>
    <row r="30599" spans="1:1" ht="12.6" x14ac:dyDescent="0.25">
      <c r="A30599"/>
    </row>
    <row r="30600" spans="1:1" ht="12.6" x14ac:dyDescent="0.25">
      <c r="A30600"/>
    </row>
    <row r="30601" spans="1:1" ht="12.6" x14ac:dyDescent="0.25">
      <c r="A30601"/>
    </row>
    <row r="30602" spans="1:1" ht="12.6" x14ac:dyDescent="0.25">
      <c r="A30602"/>
    </row>
    <row r="30603" spans="1:1" ht="12.6" x14ac:dyDescent="0.25">
      <c r="A30603"/>
    </row>
    <row r="30604" spans="1:1" ht="12.6" x14ac:dyDescent="0.25">
      <c r="A30604"/>
    </row>
    <row r="30605" spans="1:1" ht="12.6" x14ac:dyDescent="0.25">
      <c r="A30605"/>
    </row>
    <row r="30606" spans="1:1" ht="12.6" x14ac:dyDescent="0.25">
      <c r="A30606"/>
    </row>
    <row r="30607" spans="1:1" ht="12.6" x14ac:dyDescent="0.25">
      <c r="A30607"/>
    </row>
    <row r="30608" spans="1:1" ht="12.6" x14ac:dyDescent="0.25">
      <c r="A30608"/>
    </row>
    <row r="30609" spans="1:1" ht="12.6" x14ac:dyDescent="0.25">
      <c r="A30609"/>
    </row>
    <row r="30610" spans="1:1" ht="12.6" x14ac:dyDescent="0.25">
      <c r="A30610"/>
    </row>
    <row r="30611" spans="1:1" ht="12.6" x14ac:dyDescent="0.25">
      <c r="A30611"/>
    </row>
    <row r="30612" spans="1:1" ht="12.6" x14ac:dyDescent="0.25">
      <c r="A30612"/>
    </row>
    <row r="30613" spans="1:1" ht="12.6" x14ac:dyDescent="0.25">
      <c r="A30613"/>
    </row>
    <row r="30614" spans="1:1" ht="12.6" x14ac:dyDescent="0.25">
      <c r="A30614"/>
    </row>
    <row r="30615" spans="1:1" ht="12.6" x14ac:dyDescent="0.25">
      <c r="A30615"/>
    </row>
    <row r="30616" spans="1:1" ht="12.6" x14ac:dyDescent="0.25">
      <c r="A30616"/>
    </row>
    <row r="30617" spans="1:1" ht="12.6" x14ac:dyDescent="0.25">
      <c r="A30617"/>
    </row>
    <row r="30618" spans="1:1" ht="12.6" x14ac:dyDescent="0.25">
      <c r="A30618"/>
    </row>
    <row r="30619" spans="1:1" ht="12.6" x14ac:dyDescent="0.25">
      <c r="A30619"/>
    </row>
    <row r="30620" spans="1:1" ht="12.6" x14ac:dyDescent="0.25">
      <c r="A30620"/>
    </row>
    <row r="30621" spans="1:1" ht="12.6" x14ac:dyDescent="0.25">
      <c r="A30621"/>
    </row>
    <row r="30622" spans="1:1" ht="12.6" x14ac:dyDescent="0.25">
      <c r="A30622"/>
    </row>
    <row r="30623" spans="1:1" ht="12.6" x14ac:dyDescent="0.25">
      <c r="A30623"/>
    </row>
    <row r="30624" spans="1:1" ht="12.6" x14ac:dyDescent="0.25">
      <c r="A30624"/>
    </row>
    <row r="30625" spans="1:1" ht="12.6" x14ac:dyDescent="0.25">
      <c r="A30625"/>
    </row>
    <row r="30626" spans="1:1" ht="12.6" x14ac:dyDescent="0.25">
      <c r="A30626"/>
    </row>
    <row r="30627" spans="1:1" ht="12.6" x14ac:dyDescent="0.25">
      <c r="A30627"/>
    </row>
    <row r="30628" spans="1:1" ht="12.6" x14ac:dyDescent="0.25">
      <c r="A30628"/>
    </row>
    <row r="30629" spans="1:1" ht="12.6" x14ac:dyDescent="0.25">
      <c r="A30629"/>
    </row>
    <row r="30630" spans="1:1" ht="12.6" x14ac:dyDescent="0.25">
      <c r="A30630"/>
    </row>
    <row r="30631" spans="1:1" ht="12.6" x14ac:dyDescent="0.25">
      <c r="A30631"/>
    </row>
    <row r="30632" spans="1:1" ht="12.6" x14ac:dyDescent="0.25">
      <c r="A30632"/>
    </row>
    <row r="30633" spans="1:1" ht="12.6" x14ac:dyDescent="0.25">
      <c r="A30633"/>
    </row>
    <row r="30634" spans="1:1" ht="12.6" x14ac:dyDescent="0.25">
      <c r="A30634"/>
    </row>
    <row r="30635" spans="1:1" ht="12.6" x14ac:dyDescent="0.25">
      <c r="A30635"/>
    </row>
    <row r="30636" spans="1:1" ht="12.6" x14ac:dyDescent="0.25">
      <c r="A30636"/>
    </row>
    <row r="30637" spans="1:1" ht="12.6" x14ac:dyDescent="0.25">
      <c r="A30637"/>
    </row>
    <row r="30638" spans="1:1" ht="12.6" x14ac:dyDescent="0.25">
      <c r="A30638"/>
    </row>
    <row r="30639" spans="1:1" ht="12.6" x14ac:dyDescent="0.25">
      <c r="A30639"/>
    </row>
    <row r="30640" spans="1:1" ht="12.6" x14ac:dyDescent="0.25">
      <c r="A30640"/>
    </row>
    <row r="30641" spans="1:1" ht="12.6" x14ac:dyDescent="0.25">
      <c r="A30641"/>
    </row>
    <row r="30642" spans="1:1" ht="12.6" x14ac:dyDescent="0.25">
      <c r="A30642"/>
    </row>
    <row r="30643" spans="1:1" ht="12.6" x14ac:dyDescent="0.25">
      <c r="A30643"/>
    </row>
    <row r="30644" spans="1:1" ht="12.6" x14ac:dyDescent="0.25">
      <c r="A30644"/>
    </row>
    <row r="30645" spans="1:1" ht="12.6" x14ac:dyDescent="0.25">
      <c r="A30645"/>
    </row>
    <row r="30646" spans="1:1" ht="12.6" x14ac:dyDescent="0.25">
      <c r="A30646"/>
    </row>
    <row r="30647" spans="1:1" ht="12.6" x14ac:dyDescent="0.25">
      <c r="A30647"/>
    </row>
    <row r="30648" spans="1:1" ht="12.6" x14ac:dyDescent="0.25">
      <c r="A30648"/>
    </row>
    <row r="30649" spans="1:1" ht="12.6" x14ac:dyDescent="0.25">
      <c r="A30649"/>
    </row>
    <row r="30650" spans="1:1" ht="12.6" x14ac:dyDescent="0.25">
      <c r="A30650"/>
    </row>
    <row r="30651" spans="1:1" ht="12.6" x14ac:dyDescent="0.25">
      <c r="A30651"/>
    </row>
    <row r="30652" spans="1:1" ht="12.6" x14ac:dyDescent="0.25">
      <c r="A30652"/>
    </row>
    <row r="30653" spans="1:1" ht="12.6" x14ac:dyDescent="0.25">
      <c r="A30653"/>
    </row>
    <row r="30654" spans="1:1" ht="12.6" x14ac:dyDescent="0.25">
      <c r="A30654"/>
    </row>
    <row r="30655" spans="1:1" ht="12.6" x14ac:dyDescent="0.25">
      <c r="A30655"/>
    </row>
    <row r="30656" spans="1:1" ht="12.6" x14ac:dyDescent="0.25">
      <c r="A30656"/>
    </row>
    <row r="30657" spans="1:1" ht="12.6" x14ac:dyDescent="0.25">
      <c r="A30657"/>
    </row>
    <row r="30658" spans="1:1" ht="12.6" x14ac:dyDescent="0.25">
      <c r="A30658"/>
    </row>
    <row r="30659" spans="1:1" ht="12.6" x14ac:dyDescent="0.25">
      <c r="A30659"/>
    </row>
    <row r="30660" spans="1:1" ht="12.6" x14ac:dyDescent="0.25">
      <c r="A30660"/>
    </row>
    <row r="30661" spans="1:1" ht="12.6" x14ac:dyDescent="0.25">
      <c r="A30661"/>
    </row>
    <row r="30662" spans="1:1" ht="12.6" x14ac:dyDescent="0.25">
      <c r="A30662"/>
    </row>
    <row r="30663" spans="1:1" ht="12.6" x14ac:dyDescent="0.25">
      <c r="A30663"/>
    </row>
    <row r="30664" spans="1:1" ht="12.6" x14ac:dyDescent="0.25">
      <c r="A30664"/>
    </row>
    <row r="30665" spans="1:1" ht="12.6" x14ac:dyDescent="0.25">
      <c r="A30665"/>
    </row>
    <row r="30666" spans="1:1" ht="12.6" x14ac:dyDescent="0.25">
      <c r="A30666"/>
    </row>
    <row r="30667" spans="1:1" ht="12.6" x14ac:dyDescent="0.25">
      <c r="A30667"/>
    </row>
    <row r="30668" spans="1:1" ht="12.6" x14ac:dyDescent="0.25">
      <c r="A30668"/>
    </row>
    <row r="30669" spans="1:1" ht="12.6" x14ac:dyDescent="0.25">
      <c r="A30669"/>
    </row>
    <row r="30670" spans="1:1" ht="12.6" x14ac:dyDescent="0.25">
      <c r="A30670"/>
    </row>
    <row r="30671" spans="1:1" ht="12.6" x14ac:dyDescent="0.25">
      <c r="A30671"/>
    </row>
    <row r="30672" spans="1:1" ht="12.6" x14ac:dyDescent="0.25">
      <c r="A30672"/>
    </row>
    <row r="30673" spans="1:1" ht="12.6" x14ac:dyDescent="0.25">
      <c r="A30673"/>
    </row>
    <row r="30674" spans="1:1" ht="12.6" x14ac:dyDescent="0.25">
      <c r="A30674"/>
    </row>
    <row r="30675" spans="1:1" ht="12.6" x14ac:dyDescent="0.25">
      <c r="A30675"/>
    </row>
    <row r="30676" spans="1:1" ht="12.6" x14ac:dyDescent="0.25">
      <c r="A30676"/>
    </row>
    <row r="30677" spans="1:1" ht="12.6" x14ac:dyDescent="0.25">
      <c r="A30677"/>
    </row>
    <row r="30678" spans="1:1" ht="12.6" x14ac:dyDescent="0.25">
      <c r="A30678"/>
    </row>
    <row r="30679" spans="1:1" ht="12.6" x14ac:dyDescent="0.25">
      <c r="A30679"/>
    </row>
    <row r="30680" spans="1:1" ht="12.6" x14ac:dyDescent="0.25">
      <c r="A30680"/>
    </row>
    <row r="30681" spans="1:1" ht="12.6" x14ac:dyDescent="0.25">
      <c r="A30681"/>
    </row>
    <row r="30682" spans="1:1" ht="12.6" x14ac:dyDescent="0.25">
      <c r="A30682"/>
    </row>
    <row r="30683" spans="1:1" ht="12.6" x14ac:dyDescent="0.25">
      <c r="A30683"/>
    </row>
    <row r="30684" spans="1:1" ht="12.6" x14ac:dyDescent="0.25">
      <c r="A30684"/>
    </row>
    <row r="30685" spans="1:1" ht="12.6" x14ac:dyDescent="0.25">
      <c r="A30685"/>
    </row>
    <row r="30686" spans="1:1" ht="12.6" x14ac:dyDescent="0.25">
      <c r="A30686"/>
    </row>
    <row r="30687" spans="1:1" ht="12.6" x14ac:dyDescent="0.25">
      <c r="A30687"/>
    </row>
    <row r="30688" spans="1:1" ht="12.6" x14ac:dyDescent="0.25">
      <c r="A30688"/>
    </row>
    <row r="30689" spans="1:1" ht="12.6" x14ac:dyDescent="0.25">
      <c r="A30689"/>
    </row>
    <row r="30690" spans="1:1" ht="12.6" x14ac:dyDescent="0.25">
      <c r="A30690"/>
    </row>
    <row r="30691" spans="1:1" ht="12.6" x14ac:dyDescent="0.25">
      <c r="A30691"/>
    </row>
    <row r="30692" spans="1:1" ht="12.6" x14ac:dyDescent="0.25">
      <c r="A30692"/>
    </row>
    <row r="30693" spans="1:1" ht="12.6" x14ac:dyDescent="0.25">
      <c r="A30693"/>
    </row>
    <row r="30694" spans="1:1" ht="12.6" x14ac:dyDescent="0.25">
      <c r="A30694"/>
    </row>
    <row r="30695" spans="1:1" ht="12.6" x14ac:dyDescent="0.25">
      <c r="A30695"/>
    </row>
    <row r="30696" spans="1:1" ht="12.6" x14ac:dyDescent="0.25">
      <c r="A30696"/>
    </row>
    <row r="30697" spans="1:1" ht="12.6" x14ac:dyDescent="0.25">
      <c r="A30697"/>
    </row>
    <row r="30698" spans="1:1" ht="12.6" x14ac:dyDescent="0.25">
      <c r="A30698"/>
    </row>
    <row r="30699" spans="1:1" ht="12.6" x14ac:dyDescent="0.25">
      <c r="A30699"/>
    </row>
    <row r="30700" spans="1:1" ht="12.6" x14ac:dyDescent="0.25">
      <c r="A30700"/>
    </row>
    <row r="30701" spans="1:1" ht="12.6" x14ac:dyDescent="0.25">
      <c r="A30701"/>
    </row>
    <row r="30702" spans="1:1" ht="12.6" x14ac:dyDescent="0.25">
      <c r="A30702"/>
    </row>
    <row r="30703" spans="1:1" ht="12.6" x14ac:dyDescent="0.25">
      <c r="A30703"/>
    </row>
    <row r="30704" spans="1:1" ht="12.6" x14ac:dyDescent="0.25">
      <c r="A30704"/>
    </row>
    <row r="30705" spans="1:1" ht="12.6" x14ac:dyDescent="0.25">
      <c r="A30705"/>
    </row>
    <row r="30706" spans="1:1" ht="12.6" x14ac:dyDescent="0.25">
      <c r="A30706"/>
    </row>
    <row r="30707" spans="1:1" ht="12.6" x14ac:dyDescent="0.25">
      <c r="A30707"/>
    </row>
    <row r="30708" spans="1:1" ht="12.6" x14ac:dyDescent="0.25">
      <c r="A30708"/>
    </row>
    <row r="30709" spans="1:1" ht="12.6" x14ac:dyDescent="0.25">
      <c r="A30709"/>
    </row>
    <row r="30710" spans="1:1" ht="12.6" x14ac:dyDescent="0.25">
      <c r="A30710"/>
    </row>
    <row r="30711" spans="1:1" ht="12.6" x14ac:dyDescent="0.25">
      <c r="A30711"/>
    </row>
    <row r="30712" spans="1:1" ht="12.6" x14ac:dyDescent="0.25">
      <c r="A30712"/>
    </row>
    <row r="30713" spans="1:1" ht="12.6" x14ac:dyDescent="0.25">
      <c r="A30713"/>
    </row>
    <row r="30714" spans="1:1" ht="12.6" x14ac:dyDescent="0.25">
      <c r="A30714"/>
    </row>
    <row r="30715" spans="1:1" ht="12.6" x14ac:dyDescent="0.25">
      <c r="A30715"/>
    </row>
    <row r="30716" spans="1:1" ht="12.6" x14ac:dyDescent="0.25">
      <c r="A30716"/>
    </row>
    <row r="30717" spans="1:1" ht="12.6" x14ac:dyDescent="0.25">
      <c r="A30717"/>
    </row>
    <row r="30718" spans="1:1" ht="12.6" x14ac:dyDescent="0.25">
      <c r="A30718"/>
    </row>
    <row r="30719" spans="1:1" ht="12.6" x14ac:dyDescent="0.25">
      <c r="A30719"/>
    </row>
    <row r="30720" spans="1:1" ht="12.6" x14ac:dyDescent="0.25">
      <c r="A30720"/>
    </row>
    <row r="30721" spans="1:1" ht="12.6" x14ac:dyDescent="0.25">
      <c r="A30721"/>
    </row>
    <row r="30722" spans="1:1" ht="12.6" x14ac:dyDescent="0.25">
      <c r="A30722"/>
    </row>
    <row r="30723" spans="1:1" ht="12.6" x14ac:dyDescent="0.25">
      <c r="A30723"/>
    </row>
    <row r="30724" spans="1:1" ht="12.6" x14ac:dyDescent="0.25">
      <c r="A30724"/>
    </row>
    <row r="30725" spans="1:1" ht="12.6" x14ac:dyDescent="0.25">
      <c r="A30725"/>
    </row>
    <row r="30726" spans="1:1" ht="12.6" x14ac:dyDescent="0.25">
      <c r="A30726"/>
    </row>
    <row r="30727" spans="1:1" ht="12.6" x14ac:dyDescent="0.25">
      <c r="A30727"/>
    </row>
    <row r="30728" spans="1:1" ht="12.6" x14ac:dyDescent="0.25">
      <c r="A30728"/>
    </row>
    <row r="30729" spans="1:1" ht="12.6" x14ac:dyDescent="0.25">
      <c r="A30729"/>
    </row>
    <row r="30730" spans="1:1" ht="12.6" x14ac:dyDescent="0.25">
      <c r="A30730"/>
    </row>
    <row r="30731" spans="1:1" ht="12.6" x14ac:dyDescent="0.25">
      <c r="A30731"/>
    </row>
    <row r="30732" spans="1:1" ht="12.6" x14ac:dyDescent="0.25">
      <c r="A30732"/>
    </row>
    <row r="30733" spans="1:1" ht="12.6" x14ac:dyDescent="0.25">
      <c r="A30733"/>
    </row>
    <row r="30734" spans="1:1" ht="12.6" x14ac:dyDescent="0.25">
      <c r="A30734"/>
    </row>
    <row r="30735" spans="1:1" ht="12.6" x14ac:dyDescent="0.25">
      <c r="A30735"/>
    </row>
    <row r="30736" spans="1:1" ht="12.6" x14ac:dyDescent="0.25">
      <c r="A30736"/>
    </row>
    <row r="30737" spans="1:1" ht="12.6" x14ac:dyDescent="0.25">
      <c r="A30737"/>
    </row>
    <row r="30738" spans="1:1" ht="12.6" x14ac:dyDescent="0.25">
      <c r="A30738"/>
    </row>
    <row r="30739" spans="1:1" ht="12.6" x14ac:dyDescent="0.25">
      <c r="A30739"/>
    </row>
    <row r="30740" spans="1:1" ht="12.6" x14ac:dyDescent="0.25">
      <c r="A30740"/>
    </row>
    <row r="30741" spans="1:1" ht="12.6" x14ac:dyDescent="0.25">
      <c r="A30741"/>
    </row>
    <row r="30742" spans="1:1" ht="12.6" x14ac:dyDescent="0.25">
      <c r="A30742"/>
    </row>
    <row r="30743" spans="1:1" ht="12.6" x14ac:dyDescent="0.25">
      <c r="A30743"/>
    </row>
    <row r="30744" spans="1:1" ht="12.6" x14ac:dyDescent="0.25">
      <c r="A30744"/>
    </row>
    <row r="30745" spans="1:1" ht="12.6" x14ac:dyDescent="0.25">
      <c r="A30745"/>
    </row>
    <row r="30746" spans="1:1" ht="12.6" x14ac:dyDescent="0.25">
      <c r="A30746"/>
    </row>
    <row r="30747" spans="1:1" ht="12.6" x14ac:dyDescent="0.25">
      <c r="A30747"/>
    </row>
    <row r="30748" spans="1:1" ht="12.6" x14ac:dyDescent="0.25">
      <c r="A30748"/>
    </row>
    <row r="30749" spans="1:1" ht="12.6" x14ac:dyDescent="0.25">
      <c r="A30749"/>
    </row>
    <row r="30750" spans="1:1" ht="12.6" x14ac:dyDescent="0.25">
      <c r="A30750"/>
    </row>
    <row r="30751" spans="1:1" ht="12.6" x14ac:dyDescent="0.25">
      <c r="A30751"/>
    </row>
    <row r="30752" spans="1:1" ht="12.6" x14ac:dyDescent="0.25">
      <c r="A30752"/>
    </row>
    <row r="30753" spans="1:1" ht="12.6" x14ac:dyDescent="0.25">
      <c r="A30753"/>
    </row>
    <row r="30754" spans="1:1" ht="12.6" x14ac:dyDescent="0.25">
      <c r="A30754"/>
    </row>
    <row r="30755" spans="1:1" ht="12.6" x14ac:dyDescent="0.25">
      <c r="A30755"/>
    </row>
    <row r="30756" spans="1:1" ht="12.6" x14ac:dyDescent="0.25">
      <c r="A30756"/>
    </row>
    <row r="30757" spans="1:1" ht="12.6" x14ac:dyDescent="0.25">
      <c r="A30757"/>
    </row>
    <row r="30758" spans="1:1" ht="12.6" x14ac:dyDescent="0.25">
      <c r="A30758"/>
    </row>
    <row r="30759" spans="1:1" ht="12.6" x14ac:dyDescent="0.25">
      <c r="A30759"/>
    </row>
    <row r="30760" spans="1:1" ht="12.6" x14ac:dyDescent="0.25">
      <c r="A30760"/>
    </row>
    <row r="30761" spans="1:1" ht="12.6" x14ac:dyDescent="0.25">
      <c r="A30761"/>
    </row>
    <row r="30762" spans="1:1" ht="12.6" x14ac:dyDescent="0.25">
      <c r="A30762"/>
    </row>
    <row r="30763" spans="1:1" ht="12.6" x14ac:dyDescent="0.25">
      <c r="A30763"/>
    </row>
    <row r="30764" spans="1:1" ht="12.6" x14ac:dyDescent="0.25">
      <c r="A30764"/>
    </row>
    <row r="30765" spans="1:1" ht="12.6" x14ac:dyDescent="0.25">
      <c r="A30765"/>
    </row>
    <row r="30766" spans="1:1" ht="12.6" x14ac:dyDescent="0.25">
      <c r="A30766"/>
    </row>
    <row r="30767" spans="1:1" ht="12.6" x14ac:dyDescent="0.25">
      <c r="A30767"/>
    </row>
    <row r="30768" spans="1:1" ht="12.6" x14ac:dyDescent="0.25">
      <c r="A30768"/>
    </row>
    <row r="30769" spans="1:1" ht="12.6" x14ac:dyDescent="0.25">
      <c r="A30769"/>
    </row>
    <row r="30770" spans="1:1" ht="12.6" x14ac:dyDescent="0.25">
      <c r="A30770"/>
    </row>
    <row r="30771" spans="1:1" ht="12.6" x14ac:dyDescent="0.25">
      <c r="A30771"/>
    </row>
    <row r="30772" spans="1:1" ht="12.6" x14ac:dyDescent="0.25">
      <c r="A30772"/>
    </row>
    <row r="30773" spans="1:1" ht="12.6" x14ac:dyDescent="0.25">
      <c r="A30773"/>
    </row>
    <row r="30774" spans="1:1" ht="12.6" x14ac:dyDescent="0.25">
      <c r="A30774"/>
    </row>
    <row r="30775" spans="1:1" ht="12.6" x14ac:dyDescent="0.25">
      <c r="A30775"/>
    </row>
    <row r="30776" spans="1:1" ht="12.6" x14ac:dyDescent="0.25">
      <c r="A30776"/>
    </row>
    <row r="30777" spans="1:1" ht="12.6" x14ac:dyDescent="0.25">
      <c r="A30777"/>
    </row>
    <row r="30778" spans="1:1" ht="12.6" x14ac:dyDescent="0.25">
      <c r="A30778"/>
    </row>
    <row r="30779" spans="1:1" ht="12.6" x14ac:dyDescent="0.25">
      <c r="A30779"/>
    </row>
    <row r="30780" spans="1:1" ht="12.6" x14ac:dyDescent="0.25">
      <c r="A30780"/>
    </row>
    <row r="30781" spans="1:1" ht="12.6" x14ac:dyDescent="0.25">
      <c r="A30781"/>
    </row>
    <row r="30782" spans="1:1" ht="12.6" x14ac:dyDescent="0.25">
      <c r="A30782"/>
    </row>
    <row r="30783" spans="1:1" ht="12.6" x14ac:dyDescent="0.25">
      <c r="A30783"/>
    </row>
    <row r="30784" spans="1:1" ht="12.6" x14ac:dyDescent="0.25">
      <c r="A30784"/>
    </row>
    <row r="30785" spans="1:1" ht="12.6" x14ac:dyDescent="0.25">
      <c r="A30785"/>
    </row>
    <row r="30786" spans="1:1" ht="12.6" x14ac:dyDescent="0.25">
      <c r="A30786"/>
    </row>
    <row r="30787" spans="1:1" ht="12.6" x14ac:dyDescent="0.25">
      <c r="A30787"/>
    </row>
    <row r="30788" spans="1:1" ht="12.6" x14ac:dyDescent="0.25">
      <c r="A30788"/>
    </row>
    <row r="30789" spans="1:1" ht="12.6" x14ac:dyDescent="0.25">
      <c r="A30789"/>
    </row>
    <row r="30790" spans="1:1" ht="12.6" x14ac:dyDescent="0.25">
      <c r="A30790"/>
    </row>
    <row r="30791" spans="1:1" ht="12.6" x14ac:dyDescent="0.25">
      <c r="A30791"/>
    </row>
    <row r="30792" spans="1:1" ht="12.6" x14ac:dyDescent="0.25">
      <c r="A30792"/>
    </row>
    <row r="30793" spans="1:1" ht="12.6" x14ac:dyDescent="0.25">
      <c r="A30793"/>
    </row>
    <row r="30794" spans="1:1" ht="12.6" x14ac:dyDescent="0.25">
      <c r="A30794"/>
    </row>
    <row r="30795" spans="1:1" ht="12.6" x14ac:dyDescent="0.25">
      <c r="A30795"/>
    </row>
    <row r="30796" spans="1:1" ht="12.6" x14ac:dyDescent="0.25">
      <c r="A30796"/>
    </row>
    <row r="30797" spans="1:1" ht="12.6" x14ac:dyDescent="0.25">
      <c r="A30797"/>
    </row>
    <row r="30798" spans="1:1" ht="12.6" x14ac:dyDescent="0.25">
      <c r="A30798"/>
    </row>
    <row r="30799" spans="1:1" ht="12.6" x14ac:dyDescent="0.25">
      <c r="A30799"/>
    </row>
    <row r="30800" spans="1:1" ht="12.6" x14ac:dyDescent="0.25">
      <c r="A30800"/>
    </row>
    <row r="30801" spans="1:1" ht="12.6" x14ac:dyDescent="0.25">
      <c r="A30801"/>
    </row>
    <row r="30802" spans="1:1" ht="12.6" x14ac:dyDescent="0.25">
      <c r="A30802"/>
    </row>
    <row r="30803" spans="1:1" ht="12.6" x14ac:dyDescent="0.25">
      <c r="A30803"/>
    </row>
    <row r="30804" spans="1:1" ht="12.6" x14ac:dyDescent="0.25">
      <c r="A30804"/>
    </row>
    <row r="30805" spans="1:1" ht="12.6" x14ac:dyDescent="0.25">
      <c r="A30805"/>
    </row>
    <row r="30806" spans="1:1" ht="12.6" x14ac:dyDescent="0.25">
      <c r="A30806"/>
    </row>
    <row r="30807" spans="1:1" ht="12.6" x14ac:dyDescent="0.25">
      <c r="A30807"/>
    </row>
    <row r="30808" spans="1:1" ht="12.6" x14ac:dyDescent="0.25">
      <c r="A30808"/>
    </row>
    <row r="30809" spans="1:1" ht="12.6" x14ac:dyDescent="0.25">
      <c r="A30809"/>
    </row>
    <row r="30810" spans="1:1" ht="12.6" x14ac:dyDescent="0.25">
      <c r="A30810"/>
    </row>
    <row r="30811" spans="1:1" ht="12.6" x14ac:dyDescent="0.25">
      <c r="A30811"/>
    </row>
    <row r="30812" spans="1:1" ht="12.6" x14ac:dyDescent="0.25">
      <c r="A30812"/>
    </row>
    <row r="30813" spans="1:1" ht="12.6" x14ac:dyDescent="0.25">
      <c r="A30813"/>
    </row>
    <row r="30814" spans="1:1" ht="12.6" x14ac:dyDescent="0.25">
      <c r="A30814"/>
    </row>
    <row r="30815" spans="1:1" ht="12.6" x14ac:dyDescent="0.25">
      <c r="A30815"/>
    </row>
    <row r="30816" spans="1:1" ht="12.6" x14ac:dyDescent="0.25">
      <c r="A30816"/>
    </row>
    <row r="30817" spans="1:1" ht="12.6" x14ac:dyDescent="0.25">
      <c r="A30817"/>
    </row>
    <row r="30818" spans="1:1" ht="12.6" x14ac:dyDescent="0.25">
      <c r="A30818"/>
    </row>
    <row r="30819" spans="1:1" ht="12.6" x14ac:dyDescent="0.25">
      <c r="A30819"/>
    </row>
    <row r="30820" spans="1:1" ht="12.6" x14ac:dyDescent="0.25">
      <c r="A30820"/>
    </row>
    <row r="30821" spans="1:1" ht="12.6" x14ac:dyDescent="0.25">
      <c r="A30821"/>
    </row>
    <row r="30822" spans="1:1" ht="12.6" x14ac:dyDescent="0.25">
      <c r="A30822"/>
    </row>
    <row r="30823" spans="1:1" ht="12.6" x14ac:dyDescent="0.25">
      <c r="A30823"/>
    </row>
    <row r="30824" spans="1:1" ht="12.6" x14ac:dyDescent="0.25">
      <c r="A30824"/>
    </row>
    <row r="30825" spans="1:1" ht="12.6" x14ac:dyDescent="0.25">
      <c r="A30825"/>
    </row>
    <row r="30826" spans="1:1" ht="12.6" x14ac:dyDescent="0.25">
      <c r="A30826"/>
    </row>
    <row r="30827" spans="1:1" ht="12.6" x14ac:dyDescent="0.25">
      <c r="A30827"/>
    </row>
    <row r="30828" spans="1:1" ht="12.6" x14ac:dyDescent="0.25">
      <c r="A30828"/>
    </row>
    <row r="30829" spans="1:1" ht="12.6" x14ac:dyDescent="0.25">
      <c r="A30829"/>
    </row>
    <row r="30830" spans="1:1" ht="12.6" x14ac:dyDescent="0.25">
      <c r="A30830"/>
    </row>
    <row r="30831" spans="1:1" ht="12.6" x14ac:dyDescent="0.25">
      <c r="A30831"/>
    </row>
    <row r="30832" spans="1:1" ht="12.6" x14ac:dyDescent="0.25">
      <c r="A30832"/>
    </row>
    <row r="30833" spans="1:1" ht="12.6" x14ac:dyDescent="0.25">
      <c r="A30833"/>
    </row>
    <row r="30834" spans="1:1" ht="12.6" x14ac:dyDescent="0.25">
      <c r="A30834"/>
    </row>
    <row r="30835" spans="1:1" ht="12.6" x14ac:dyDescent="0.25">
      <c r="A30835"/>
    </row>
    <row r="30836" spans="1:1" ht="12.6" x14ac:dyDescent="0.25">
      <c r="A30836"/>
    </row>
    <row r="30837" spans="1:1" ht="12.6" x14ac:dyDescent="0.25">
      <c r="A30837"/>
    </row>
    <row r="30838" spans="1:1" ht="12.6" x14ac:dyDescent="0.25">
      <c r="A30838"/>
    </row>
    <row r="30839" spans="1:1" ht="12.6" x14ac:dyDescent="0.25">
      <c r="A30839"/>
    </row>
    <row r="30840" spans="1:1" ht="12.6" x14ac:dyDescent="0.25">
      <c r="A30840"/>
    </row>
    <row r="30841" spans="1:1" ht="12.6" x14ac:dyDescent="0.25">
      <c r="A30841"/>
    </row>
    <row r="30842" spans="1:1" ht="12.6" x14ac:dyDescent="0.25">
      <c r="A30842"/>
    </row>
    <row r="30843" spans="1:1" ht="12.6" x14ac:dyDescent="0.25">
      <c r="A30843"/>
    </row>
    <row r="30844" spans="1:1" ht="12.6" x14ac:dyDescent="0.25">
      <c r="A30844"/>
    </row>
    <row r="30845" spans="1:1" ht="12.6" x14ac:dyDescent="0.25">
      <c r="A30845"/>
    </row>
    <row r="30846" spans="1:1" ht="12.6" x14ac:dyDescent="0.25">
      <c r="A30846"/>
    </row>
    <row r="30847" spans="1:1" ht="12.6" x14ac:dyDescent="0.25">
      <c r="A30847"/>
    </row>
    <row r="30848" spans="1:1" ht="12.6" x14ac:dyDescent="0.25">
      <c r="A30848"/>
    </row>
    <row r="30849" spans="1:1" ht="12.6" x14ac:dyDescent="0.25">
      <c r="A30849"/>
    </row>
    <row r="30850" spans="1:1" ht="12.6" x14ac:dyDescent="0.25">
      <c r="A30850"/>
    </row>
    <row r="30851" spans="1:1" ht="12.6" x14ac:dyDescent="0.25">
      <c r="A30851"/>
    </row>
    <row r="30852" spans="1:1" ht="12.6" x14ac:dyDescent="0.25">
      <c r="A30852"/>
    </row>
    <row r="30853" spans="1:1" ht="12.6" x14ac:dyDescent="0.25">
      <c r="A30853"/>
    </row>
    <row r="30854" spans="1:1" ht="12.6" x14ac:dyDescent="0.25">
      <c r="A30854"/>
    </row>
    <row r="30855" spans="1:1" ht="12.6" x14ac:dyDescent="0.25">
      <c r="A30855"/>
    </row>
    <row r="30856" spans="1:1" ht="12.6" x14ac:dyDescent="0.25">
      <c r="A30856"/>
    </row>
    <row r="30857" spans="1:1" ht="12.6" x14ac:dyDescent="0.25">
      <c r="A30857"/>
    </row>
    <row r="30858" spans="1:1" ht="12.6" x14ac:dyDescent="0.25">
      <c r="A30858"/>
    </row>
    <row r="30859" spans="1:1" ht="12.6" x14ac:dyDescent="0.25">
      <c r="A30859"/>
    </row>
    <row r="30860" spans="1:1" ht="12.6" x14ac:dyDescent="0.25">
      <c r="A30860"/>
    </row>
    <row r="30861" spans="1:1" ht="12.6" x14ac:dyDescent="0.25">
      <c r="A30861"/>
    </row>
    <row r="30862" spans="1:1" ht="12.6" x14ac:dyDescent="0.25">
      <c r="A30862"/>
    </row>
    <row r="30863" spans="1:1" ht="12.6" x14ac:dyDescent="0.25">
      <c r="A30863"/>
    </row>
    <row r="30864" spans="1:1" ht="12.6" x14ac:dyDescent="0.25">
      <c r="A30864"/>
    </row>
    <row r="30865" spans="1:1" ht="12.6" x14ac:dyDescent="0.25">
      <c r="A30865"/>
    </row>
    <row r="30866" spans="1:1" ht="12.6" x14ac:dyDescent="0.25">
      <c r="A30866"/>
    </row>
    <row r="30867" spans="1:1" ht="12.6" x14ac:dyDescent="0.25">
      <c r="A30867"/>
    </row>
    <row r="30868" spans="1:1" ht="12.6" x14ac:dyDescent="0.25">
      <c r="A30868"/>
    </row>
    <row r="30869" spans="1:1" ht="12.6" x14ac:dyDescent="0.25">
      <c r="A30869"/>
    </row>
    <row r="30870" spans="1:1" ht="12.6" x14ac:dyDescent="0.25">
      <c r="A30870"/>
    </row>
    <row r="30871" spans="1:1" ht="12.6" x14ac:dyDescent="0.25">
      <c r="A30871"/>
    </row>
    <row r="30872" spans="1:1" ht="12.6" x14ac:dyDescent="0.25">
      <c r="A30872"/>
    </row>
    <row r="30873" spans="1:1" ht="12.6" x14ac:dyDescent="0.25">
      <c r="A30873"/>
    </row>
    <row r="30874" spans="1:1" ht="12.6" x14ac:dyDescent="0.25">
      <c r="A30874"/>
    </row>
    <row r="30875" spans="1:1" ht="12.6" x14ac:dyDescent="0.25">
      <c r="A30875"/>
    </row>
    <row r="30876" spans="1:1" ht="12.6" x14ac:dyDescent="0.25">
      <c r="A30876"/>
    </row>
    <row r="30877" spans="1:1" ht="12.6" x14ac:dyDescent="0.25">
      <c r="A30877"/>
    </row>
    <row r="30878" spans="1:1" ht="12.6" x14ac:dyDescent="0.25">
      <c r="A30878"/>
    </row>
    <row r="30879" spans="1:1" ht="12.6" x14ac:dyDescent="0.25">
      <c r="A30879"/>
    </row>
    <row r="30880" spans="1:1" ht="12.6" x14ac:dyDescent="0.25">
      <c r="A30880"/>
    </row>
    <row r="30881" spans="1:1" ht="12.6" x14ac:dyDescent="0.25">
      <c r="A30881"/>
    </row>
    <row r="30882" spans="1:1" ht="12.6" x14ac:dyDescent="0.25">
      <c r="A30882"/>
    </row>
    <row r="30883" spans="1:1" ht="12.6" x14ac:dyDescent="0.25">
      <c r="A30883"/>
    </row>
    <row r="30884" spans="1:1" ht="12.6" x14ac:dyDescent="0.25">
      <c r="A30884"/>
    </row>
    <row r="30885" spans="1:1" ht="12.6" x14ac:dyDescent="0.25">
      <c r="A30885"/>
    </row>
    <row r="30886" spans="1:1" ht="12.6" x14ac:dyDescent="0.25">
      <c r="A30886"/>
    </row>
    <row r="30887" spans="1:1" ht="12.6" x14ac:dyDescent="0.25">
      <c r="A30887"/>
    </row>
    <row r="30888" spans="1:1" ht="12.6" x14ac:dyDescent="0.25">
      <c r="A30888"/>
    </row>
    <row r="30889" spans="1:1" ht="12.6" x14ac:dyDescent="0.25">
      <c r="A30889"/>
    </row>
    <row r="30890" spans="1:1" ht="12.6" x14ac:dyDescent="0.25">
      <c r="A30890"/>
    </row>
    <row r="30891" spans="1:1" ht="12.6" x14ac:dyDescent="0.25">
      <c r="A30891"/>
    </row>
    <row r="30892" spans="1:1" ht="12.6" x14ac:dyDescent="0.25">
      <c r="A30892"/>
    </row>
    <row r="30893" spans="1:1" ht="12.6" x14ac:dyDescent="0.25">
      <c r="A30893"/>
    </row>
    <row r="30894" spans="1:1" ht="12.6" x14ac:dyDescent="0.25">
      <c r="A30894"/>
    </row>
    <row r="30895" spans="1:1" ht="12.6" x14ac:dyDescent="0.25">
      <c r="A30895"/>
    </row>
    <row r="30896" spans="1:1" ht="12.6" x14ac:dyDescent="0.25">
      <c r="A30896"/>
    </row>
    <row r="30897" spans="1:1" ht="12.6" x14ac:dyDescent="0.25">
      <c r="A30897"/>
    </row>
    <row r="30898" spans="1:1" ht="12.6" x14ac:dyDescent="0.25">
      <c r="A30898"/>
    </row>
    <row r="30899" spans="1:1" ht="12.6" x14ac:dyDescent="0.25">
      <c r="A30899"/>
    </row>
    <row r="30900" spans="1:1" ht="12.6" x14ac:dyDescent="0.25">
      <c r="A30900"/>
    </row>
    <row r="30901" spans="1:1" ht="12.6" x14ac:dyDescent="0.25">
      <c r="A30901"/>
    </row>
    <row r="30902" spans="1:1" ht="12.6" x14ac:dyDescent="0.25">
      <c r="A30902"/>
    </row>
    <row r="30903" spans="1:1" ht="12.6" x14ac:dyDescent="0.25">
      <c r="A30903"/>
    </row>
    <row r="30904" spans="1:1" ht="12.6" x14ac:dyDescent="0.25">
      <c r="A30904"/>
    </row>
    <row r="30905" spans="1:1" ht="12.6" x14ac:dyDescent="0.25">
      <c r="A30905"/>
    </row>
    <row r="30906" spans="1:1" ht="12.6" x14ac:dyDescent="0.25">
      <c r="A30906"/>
    </row>
    <row r="30907" spans="1:1" ht="12.6" x14ac:dyDescent="0.25">
      <c r="A30907"/>
    </row>
    <row r="30908" spans="1:1" ht="12.6" x14ac:dyDescent="0.25">
      <c r="A30908"/>
    </row>
    <row r="30909" spans="1:1" ht="12.6" x14ac:dyDescent="0.25">
      <c r="A30909"/>
    </row>
    <row r="30910" spans="1:1" ht="12.6" x14ac:dyDescent="0.25">
      <c r="A30910"/>
    </row>
    <row r="30911" spans="1:1" ht="12.6" x14ac:dyDescent="0.25">
      <c r="A30911"/>
    </row>
    <row r="30912" spans="1:1" ht="12.6" x14ac:dyDescent="0.25">
      <c r="A30912"/>
    </row>
    <row r="30913" spans="1:1" ht="12.6" x14ac:dyDescent="0.25">
      <c r="A30913"/>
    </row>
    <row r="30914" spans="1:1" ht="12.6" x14ac:dyDescent="0.25">
      <c r="A30914"/>
    </row>
    <row r="30915" spans="1:1" ht="12.6" x14ac:dyDescent="0.25">
      <c r="A30915"/>
    </row>
    <row r="30916" spans="1:1" ht="12.6" x14ac:dyDescent="0.25">
      <c r="A30916"/>
    </row>
    <row r="30917" spans="1:1" ht="12.6" x14ac:dyDescent="0.25">
      <c r="A30917"/>
    </row>
    <row r="30918" spans="1:1" ht="12.6" x14ac:dyDescent="0.25">
      <c r="A30918"/>
    </row>
    <row r="30919" spans="1:1" ht="12.6" x14ac:dyDescent="0.25">
      <c r="A30919"/>
    </row>
    <row r="30920" spans="1:1" ht="12.6" x14ac:dyDescent="0.25">
      <c r="A30920"/>
    </row>
    <row r="30921" spans="1:1" ht="12.6" x14ac:dyDescent="0.25">
      <c r="A30921"/>
    </row>
    <row r="30922" spans="1:1" ht="12.6" x14ac:dyDescent="0.25">
      <c r="A30922"/>
    </row>
    <row r="30923" spans="1:1" ht="12.6" x14ac:dyDescent="0.25">
      <c r="A30923"/>
    </row>
    <row r="30924" spans="1:1" ht="12.6" x14ac:dyDescent="0.25">
      <c r="A30924"/>
    </row>
    <row r="30925" spans="1:1" ht="12.6" x14ac:dyDescent="0.25">
      <c r="A30925"/>
    </row>
    <row r="30926" spans="1:1" ht="12.6" x14ac:dyDescent="0.25">
      <c r="A30926"/>
    </row>
    <row r="30927" spans="1:1" ht="12.6" x14ac:dyDescent="0.25">
      <c r="A30927"/>
    </row>
    <row r="30928" spans="1:1" ht="12.6" x14ac:dyDescent="0.25">
      <c r="A30928"/>
    </row>
    <row r="30929" spans="1:1" ht="12.6" x14ac:dyDescent="0.25">
      <c r="A30929"/>
    </row>
    <row r="30930" spans="1:1" ht="12.6" x14ac:dyDescent="0.25">
      <c r="A30930"/>
    </row>
    <row r="30931" spans="1:1" ht="12.6" x14ac:dyDescent="0.25">
      <c r="A30931"/>
    </row>
    <row r="30932" spans="1:1" ht="12.6" x14ac:dyDescent="0.25">
      <c r="A30932"/>
    </row>
    <row r="30933" spans="1:1" ht="12.6" x14ac:dyDescent="0.25">
      <c r="A30933"/>
    </row>
    <row r="30934" spans="1:1" ht="12.6" x14ac:dyDescent="0.25">
      <c r="A30934"/>
    </row>
    <row r="30935" spans="1:1" ht="12.6" x14ac:dyDescent="0.25">
      <c r="A30935"/>
    </row>
    <row r="30936" spans="1:1" ht="12.6" x14ac:dyDescent="0.25">
      <c r="A30936"/>
    </row>
    <row r="30937" spans="1:1" ht="12.6" x14ac:dyDescent="0.25">
      <c r="A30937"/>
    </row>
    <row r="30938" spans="1:1" ht="12.6" x14ac:dyDescent="0.25">
      <c r="A30938"/>
    </row>
    <row r="30939" spans="1:1" ht="12.6" x14ac:dyDescent="0.25">
      <c r="A30939"/>
    </row>
    <row r="30940" spans="1:1" ht="12.6" x14ac:dyDescent="0.25">
      <c r="A30940"/>
    </row>
    <row r="30941" spans="1:1" ht="12.6" x14ac:dyDescent="0.25">
      <c r="A30941"/>
    </row>
    <row r="30942" spans="1:1" ht="12.6" x14ac:dyDescent="0.25">
      <c r="A30942"/>
    </row>
    <row r="30943" spans="1:1" ht="12.6" x14ac:dyDescent="0.25">
      <c r="A30943"/>
    </row>
    <row r="30944" spans="1:1" ht="12.6" x14ac:dyDescent="0.25">
      <c r="A30944"/>
    </row>
    <row r="30945" spans="1:1" ht="12.6" x14ac:dyDescent="0.25">
      <c r="A30945"/>
    </row>
    <row r="30946" spans="1:1" ht="12.6" x14ac:dyDescent="0.25">
      <c r="A30946"/>
    </row>
    <row r="30947" spans="1:1" ht="12.6" x14ac:dyDescent="0.25">
      <c r="A30947"/>
    </row>
    <row r="30948" spans="1:1" ht="12.6" x14ac:dyDescent="0.25">
      <c r="A30948"/>
    </row>
    <row r="30949" spans="1:1" ht="12.6" x14ac:dyDescent="0.25">
      <c r="A30949"/>
    </row>
    <row r="30950" spans="1:1" ht="12.6" x14ac:dyDescent="0.25">
      <c r="A30950"/>
    </row>
    <row r="30951" spans="1:1" ht="12.6" x14ac:dyDescent="0.25">
      <c r="A30951"/>
    </row>
    <row r="30952" spans="1:1" ht="12.6" x14ac:dyDescent="0.25">
      <c r="A30952"/>
    </row>
    <row r="30953" spans="1:1" ht="12.6" x14ac:dyDescent="0.25">
      <c r="A30953"/>
    </row>
    <row r="30954" spans="1:1" ht="12.6" x14ac:dyDescent="0.25">
      <c r="A30954"/>
    </row>
    <row r="30955" spans="1:1" ht="12.6" x14ac:dyDescent="0.25">
      <c r="A30955"/>
    </row>
    <row r="30956" spans="1:1" ht="12.6" x14ac:dyDescent="0.25">
      <c r="A30956"/>
    </row>
    <row r="30957" spans="1:1" ht="12.6" x14ac:dyDescent="0.25">
      <c r="A30957"/>
    </row>
    <row r="30958" spans="1:1" ht="12.6" x14ac:dyDescent="0.25">
      <c r="A30958"/>
    </row>
    <row r="30959" spans="1:1" ht="12.6" x14ac:dyDescent="0.25">
      <c r="A30959"/>
    </row>
    <row r="30960" spans="1:1" ht="12.6" x14ac:dyDescent="0.25">
      <c r="A30960"/>
    </row>
    <row r="30961" spans="1:1" ht="12.6" x14ac:dyDescent="0.25">
      <c r="A30961"/>
    </row>
    <row r="30962" spans="1:1" ht="12.6" x14ac:dyDescent="0.25">
      <c r="A30962"/>
    </row>
    <row r="30963" spans="1:1" ht="12.6" x14ac:dyDescent="0.25">
      <c r="A30963"/>
    </row>
    <row r="30964" spans="1:1" ht="12.6" x14ac:dyDescent="0.25">
      <c r="A30964"/>
    </row>
    <row r="30965" spans="1:1" ht="12.6" x14ac:dyDescent="0.25">
      <c r="A30965"/>
    </row>
    <row r="30966" spans="1:1" ht="12.6" x14ac:dyDescent="0.25">
      <c r="A30966"/>
    </row>
    <row r="30967" spans="1:1" ht="12.6" x14ac:dyDescent="0.25">
      <c r="A30967"/>
    </row>
    <row r="30968" spans="1:1" ht="12.6" x14ac:dyDescent="0.25">
      <c r="A30968"/>
    </row>
    <row r="30969" spans="1:1" ht="12.6" x14ac:dyDescent="0.25">
      <c r="A30969"/>
    </row>
    <row r="30970" spans="1:1" ht="12.6" x14ac:dyDescent="0.25">
      <c r="A30970"/>
    </row>
    <row r="30971" spans="1:1" ht="12.6" x14ac:dyDescent="0.25">
      <c r="A30971"/>
    </row>
    <row r="30972" spans="1:1" ht="12.6" x14ac:dyDescent="0.25">
      <c r="A30972"/>
    </row>
    <row r="30973" spans="1:1" ht="12.6" x14ac:dyDescent="0.25">
      <c r="A30973"/>
    </row>
    <row r="30974" spans="1:1" ht="12.6" x14ac:dyDescent="0.25">
      <c r="A30974"/>
    </row>
    <row r="30975" spans="1:1" ht="12.6" x14ac:dyDescent="0.25">
      <c r="A30975"/>
    </row>
    <row r="30976" spans="1:1" ht="12.6" x14ac:dyDescent="0.25">
      <c r="A30976"/>
    </row>
    <row r="30977" spans="1:1" ht="12.6" x14ac:dyDescent="0.25">
      <c r="A30977"/>
    </row>
    <row r="30978" spans="1:1" ht="12.6" x14ac:dyDescent="0.25">
      <c r="A30978"/>
    </row>
    <row r="30979" spans="1:1" ht="12.6" x14ac:dyDescent="0.25">
      <c r="A30979"/>
    </row>
    <row r="30980" spans="1:1" ht="12.6" x14ac:dyDescent="0.25">
      <c r="A30980"/>
    </row>
    <row r="30981" spans="1:1" ht="12.6" x14ac:dyDescent="0.25">
      <c r="A30981"/>
    </row>
    <row r="30982" spans="1:1" ht="12.6" x14ac:dyDescent="0.25">
      <c r="A30982"/>
    </row>
    <row r="30983" spans="1:1" ht="12.6" x14ac:dyDescent="0.25">
      <c r="A30983"/>
    </row>
    <row r="30984" spans="1:1" ht="12.6" x14ac:dyDescent="0.25">
      <c r="A30984"/>
    </row>
    <row r="30985" spans="1:1" ht="12.6" x14ac:dyDescent="0.25">
      <c r="A30985"/>
    </row>
    <row r="30986" spans="1:1" ht="12.6" x14ac:dyDescent="0.25">
      <c r="A30986"/>
    </row>
    <row r="30987" spans="1:1" ht="12.6" x14ac:dyDescent="0.25">
      <c r="A30987"/>
    </row>
    <row r="30988" spans="1:1" ht="12.6" x14ac:dyDescent="0.25">
      <c r="A30988"/>
    </row>
    <row r="30989" spans="1:1" ht="12.6" x14ac:dyDescent="0.25">
      <c r="A30989"/>
    </row>
    <row r="30990" spans="1:1" ht="12.6" x14ac:dyDescent="0.25">
      <c r="A30990"/>
    </row>
    <row r="30991" spans="1:1" ht="12.6" x14ac:dyDescent="0.25">
      <c r="A30991"/>
    </row>
    <row r="30992" spans="1:1" ht="12.6" x14ac:dyDescent="0.25">
      <c r="A30992"/>
    </row>
    <row r="30993" spans="1:1" ht="12.6" x14ac:dyDescent="0.25">
      <c r="A30993"/>
    </row>
    <row r="30994" spans="1:1" ht="12.6" x14ac:dyDescent="0.25">
      <c r="A30994"/>
    </row>
    <row r="30995" spans="1:1" ht="12.6" x14ac:dyDescent="0.25">
      <c r="A30995"/>
    </row>
    <row r="30996" spans="1:1" ht="12.6" x14ac:dyDescent="0.25">
      <c r="A30996"/>
    </row>
    <row r="30997" spans="1:1" ht="12.6" x14ac:dyDescent="0.25">
      <c r="A30997"/>
    </row>
    <row r="30998" spans="1:1" ht="12.6" x14ac:dyDescent="0.25">
      <c r="A30998"/>
    </row>
    <row r="30999" spans="1:1" ht="12.6" x14ac:dyDescent="0.25">
      <c r="A30999"/>
    </row>
    <row r="31000" spans="1:1" ht="12.6" x14ac:dyDescent="0.25">
      <c r="A31000"/>
    </row>
    <row r="31001" spans="1:1" ht="12.6" x14ac:dyDescent="0.25">
      <c r="A31001"/>
    </row>
    <row r="31002" spans="1:1" ht="12.6" x14ac:dyDescent="0.25">
      <c r="A31002"/>
    </row>
    <row r="31003" spans="1:1" ht="12.6" x14ac:dyDescent="0.25">
      <c r="A31003"/>
    </row>
    <row r="31004" spans="1:1" ht="12.6" x14ac:dyDescent="0.25">
      <c r="A31004"/>
    </row>
    <row r="31005" spans="1:1" ht="12.6" x14ac:dyDescent="0.25">
      <c r="A31005"/>
    </row>
    <row r="31006" spans="1:1" ht="12.6" x14ac:dyDescent="0.25">
      <c r="A31006"/>
    </row>
    <row r="31007" spans="1:1" ht="12.6" x14ac:dyDescent="0.25">
      <c r="A31007"/>
    </row>
    <row r="31008" spans="1:1" ht="12.6" x14ac:dyDescent="0.25">
      <c r="A31008"/>
    </row>
    <row r="31009" spans="1:1" ht="12.6" x14ac:dyDescent="0.25">
      <c r="A31009"/>
    </row>
    <row r="31010" spans="1:1" ht="12.6" x14ac:dyDescent="0.25">
      <c r="A31010"/>
    </row>
    <row r="31011" spans="1:1" ht="12.6" x14ac:dyDescent="0.25">
      <c r="A31011"/>
    </row>
    <row r="31012" spans="1:1" ht="12.6" x14ac:dyDescent="0.25">
      <c r="A31012"/>
    </row>
    <row r="31013" spans="1:1" ht="12.6" x14ac:dyDescent="0.25">
      <c r="A31013"/>
    </row>
    <row r="31014" spans="1:1" ht="12.6" x14ac:dyDescent="0.25">
      <c r="A31014"/>
    </row>
    <row r="31015" spans="1:1" ht="12.6" x14ac:dyDescent="0.25">
      <c r="A31015"/>
    </row>
    <row r="31016" spans="1:1" ht="12.6" x14ac:dyDescent="0.25">
      <c r="A31016"/>
    </row>
    <row r="31017" spans="1:1" ht="12.6" x14ac:dyDescent="0.25">
      <c r="A31017"/>
    </row>
    <row r="31018" spans="1:1" ht="12.6" x14ac:dyDescent="0.25">
      <c r="A31018"/>
    </row>
    <row r="31019" spans="1:1" ht="12.6" x14ac:dyDescent="0.25">
      <c r="A31019"/>
    </row>
    <row r="31020" spans="1:1" ht="12.6" x14ac:dyDescent="0.25">
      <c r="A31020"/>
    </row>
    <row r="31021" spans="1:1" ht="12.6" x14ac:dyDescent="0.25">
      <c r="A31021"/>
    </row>
    <row r="31022" spans="1:1" ht="12.6" x14ac:dyDescent="0.25">
      <c r="A31022"/>
    </row>
    <row r="31023" spans="1:1" ht="12.6" x14ac:dyDescent="0.25">
      <c r="A31023"/>
    </row>
    <row r="31024" spans="1:1" ht="12.6" x14ac:dyDescent="0.25">
      <c r="A31024"/>
    </row>
    <row r="31025" spans="1:1" ht="12.6" x14ac:dyDescent="0.25">
      <c r="A31025"/>
    </row>
    <row r="31026" spans="1:1" ht="12.6" x14ac:dyDescent="0.25">
      <c r="A31026"/>
    </row>
    <row r="31027" spans="1:1" ht="12.6" x14ac:dyDescent="0.25">
      <c r="A31027"/>
    </row>
    <row r="31028" spans="1:1" ht="12.6" x14ac:dyDescent="0.25">
      <c r="A31028"/>
    </row>
    <row r="31029" spans="1:1" ht="12.6" x14ac:dyDescent="0.25">
      <c r="A31029"/>
    </row>
    <row r="31030" spans="1:1" ht="12.6" x14ac:dyDescent="0.25">
      <c r="A31030"/>
    </row>
    <row r="31031" spans="1:1" ht="12.6" x14ac:dyDescent="0.25">
      <c r="A31031"/>
    </row>
    <row r="31032" spans="1:1" ht="12.6" x14ac:dyDescent="0.25">
      <c r="A31032"/>
    </row>
    <row r="31033" spans="1:1" ht="12.6" x14ac:dyDescent="0.25">
      <c r="A31033"/>
    </row>
    <row r="31034" spans="1:1" ht="12.6" x14ac:dyDescent="0.25">
      <c r="A31034"/>
    </row>
    <row r="31035" spans="1:1" ht="12.6" x14ac:dyDescent="0.25">
      <c r="A31035"/>
    </row>
    <row r="31036" spans="1:1" ht="12.6" x14ac:dyDescent="0.25">
      <c r="A31036"/>
    </row>
    <row r="31037" spans="1:1" ht="12.6" x14ac:dyDescent="0.25">
      <c r="A31037"/>
    </row>
    <row r="31038" spans="1:1" ht="12.6" x14ac:dyDescent="0.25">
      <c r="A31038"/>
    </row>
    <row r="31039" spans="1:1" ht="12.6" x14ac:dyDescent="0.25">
      <c r="A31039"/>
    </row>
    <row r="31040" spans="1:1" ht="12.6" x14ac:dyDescent="0.25">
      <c r="A31040"/>
    </row>
    <row r="31041" spans="1:1" ht="12.6" x14ac:dyDescent="0.25">
      <c r="A31041"/>
    </row>
    <row r="31042" spans="1:1" ht="12.6" x14ac:dyDescent="0.25">
      <c r="A31042"/>
    </row>
    <row r="31043" spans="1:1" ht="12.6" x14ac:dyDescent="0.25">
      <c r="A31043"/>
    </row>
    <row r="31044" spans="1:1" ht="12.6" x14ac:dyDescent="0.25">
      <c r="A31044"/>
    </row>
    <row r="31045" spans="1:1" ht="12.6" x14ac:dyDescent="0.25">
      <c r="A31045"/>
    </row>
    <row r="31046" spans="1:1" ht="12.6" x14ac:dyDescent="0.25">
      <c r="A31046"/>
    </row>
    <row r="31047" spans="1:1" ht="12.6" x14ac:dyDescent="0.25">
      <c r="A31047"/>
    </row>
    <row r="31048" spans="1:1" ht="12.6" x14ac:dyDescent="0.25">
      <c r="A31048"/>
    </row>
    <row r="31049" spans="1:1" ht="12.6" x14ac:dyDescent="0.25">
      <c r="A31049"/>
    </row>
    <row r="31050" spans="1:1" ht="12.6" x14ac:dyDescent="0.25">
      <c r="A31050"/>
    </row>
    <row r="31051" spans="1:1" ht="12.6" x14ac:dyDescent="0.25">
      <c r="A31051"/>
    </row>
    <row r="31052" spans="1:1" ht="12.6" x14ac:dyDescent="0.25">
      <c r="A31052"/>
    </row>
    <row r="31053" spans="1:1" ht="12.6" x14ac:dyDescent="0.25">
      <c r="A31053"/>
    </row>
    <row r="31054" spans="1:1" ht="12.6" x14ac:dyDescent="0.25">
      <c r="A31054"/>
    </row>
    <row r="31055" spans="1:1" ht="12.6" x14ac:dyDescent="0.25">
      <c r="A31055"/>
    </row>
    <row r="31056" spans="1:1" ht="12.6" x14ac:dyDescent="0.25">
      <c r="A31056"/>
    </row>
    <row r="31057" spans="1:1" ht="12.6" x14ac:dyDescent="0.25">
      <c r="A31057"/>
    </row>
    <row r="31058" spans="1:1" ht="12.6" x14ac:dyDescent="0.25">
      <c r="A31058"/>
    </row>
    <row r="31059" spans="1:1" ht="12.6" x14ac:dyDescent="0.25">
      <c r="A31059"/>
    </row>
    <row r="31060" spans="1:1" ht="12.6" x14ac:dyDescent="0.25">
      <c r="A31060"/>
    </row>
    <row r="31061" spans="1:1" ht="12.6" x14ac:dyDescent="0.25">
      <c r="A31061"/>
    </row>
    <row r="31062" spans="1:1" ht="12.6" x14ac:dyDescent="0.25">
      <c r="A31062"/>
    </row>
    <row r="31063" spans="1:1" ht="12.6" x14ac:dyDescent="0.25">
      <c r="A31063"/>
    </row>
    <row r="31064" spans="1:1" ht="12.6" x14ac:dyDescent="0.25">
      <c r="A31064"/>
    </row>
    <row r="31065" spans="1:1" ht="12.6" x14ac:dyDescent="0.25">
      <c r="A31065"/>
    </row>
    <row r="31066" spans="1:1" ht="12.6" x14ac:dyDescent="0.25">
      <c r="A31066"/>
    </row>
    <row r="31067" spans="1:1" ht="12.6" x14ac:dyDescent="0.25">
      <c r="A31067"/>
    </row>
    <row r="31068" spans="1:1" ht="12.6" x14ac:dyDescent="0.25">
      <c r="A31068"/>
    </row>
    <row r="31069" spans="1:1" ht="12.6" x14ac:dyDescent="0.25">
      <c r="A31069"/>
    </row>
    <row r="31070" spans="1:1" ht="12.6" x14ac:dyDescent="0.25">
      <c r="A31070"/>
    </row>
    <row r="31071" spans="1:1" ht="12.6" x14ac:dyDescent="0.25">
      <c r="A31071"/>
    </row>
    <row r="31072" spans="1:1" ht="12.6" x14ac:dyDescent="0.25">
      <c r="A31072"/>
    </row>
    <row r="31073" spans="1:1" ht="12.6" x14ac:dyDescent="0.25">
      <c r="A31073"/>
    </row>
    <row r="31074" spans="1:1" ht="12.6" x14ac:dyDescent="0.25">
      <c r="A31074"/>
    </row>
    <row r="31075" spans="1:1" ht="12.6" x14ac:dyDescent="0.25">
      <c r="A31075"/>
    </row>
    <row r="31076" spans="1:1" ht="12.6" x14ac:dyDescent="0.25">
      <c r="A31076"/>
    </row>
    <row r="31077" spans="1:1" ht="12.6" x14ac:dyDescent="0.25">
      <c r="A31077"/>
    </row>
    <row r="31078" spans="1:1" ht="12.6" x14ac:dyDescent="0.25">
      <c r="A31078"/>
    </row>
    <row r="31079" spans="1:1" ht="12.6" x14ac:dyDescent="0.25">
      <c r="A31079"/>
    </row>
    <row r="31080" spans="1:1" ht="12.6" x14ac:dyDescent="0.25">
      <c r="A31080"/>
    </row>
    <row r="31081" spans="1:1" ht="12.6" x14ac:dyDescent="0.25">
      <c r="A31081"/>
    </row>
    <row r="31082" spans="1:1" ht="12.6" x14ac:dyDescent="0.25">
      <c r="A31082"/>
    </row>
    <row r="31083" spans="1:1" ht="12.6" x14ac:dyDescent="0.25">
      <c r="A31083"/>
    </row>
    <row r="31084" spans="1:1" ht="12.6" x14ac:dyDescent="0.25">
      <c r="A31084"/>
    </row>
    <row r="31085" spans="1:1" ht="12.6" x14ac:dyDescent="0.25">
      <c r="A31085"/>
    </row>
    <row r="31086" spans="1:1" ht="12.6" x14ac:dyDescent="0.25">
      <c r="A31086"/>
    </row>
    <row r="31087" spans="1:1" ht="12.6" x14ac:dyDescent="0.25">
      <c r="A31087"/>
    </row>
    <row r="31088" spans="1:1" ht="12.6" x14ac:dyDescent="0.25">
      <c r="A31088"/>
    </row>
    <row r="31089" spans="1:1" ht="12.6" x14ac:dyDescent="0.25">
      <c r="A31089"/>
    </row>
    <row r="31090" spans="1:1" ht="12.6" x14ac:dyDescent="0.25">
      <c r="A31090"/>
    </row>
    <row r="31091" spans="1:1" ht="12.6" x14ac:dyDescent="0.25">
      <c r="A31091"/>
    </row>
    <row r="31092" spans="1:1" ht="12.6" x14ac:dyDescent="0.25">
      <c r="A31092"/>
    </row>
    <row r="31093" spans="1:1" ht="12.6" x14ac:dyDescent="0.25">
      <c r="A31093"/>
    </row>
    <row r="31094" spans="1:1" ht="12.6" x14ac:dyDescent="0.25">
      <c r="A31094"/>
    </row>
    <row r="31095" spans="1:1" ht="12.6" x14ac:dyDescent="0.25">
      <c r="A31095"/>
    </row>
    <row r="31096" spans="1:1" ht="12.6" x14ac:dyDescent="0.25">
      <c r="A31096"/>
    </row>
    <row r="31097" spans="1:1" ht="12.6" x14ac:dyDescent="0.25">
      <c r="A31097"/>
    </row>
    <row r="31098" spans="1:1" ht="12.6" x14ac:dyDescent="0.25">
      <c r="A31098"/>
    </row>
    <row r="31099" spans="1:1" ht="12.6" x14ac:dyDescent="0.25">
      <c r="A31099"/>
    </row>
    <row r="31100" spans="1:1" ht="12.6" x14ac:dyDescent="0.25">
      <c r="A31100"/>
    </row>
    <row r="31101" spans="1:1" ht="12.6" x14ac:dyDescent="0.25">
      <c r="A31101"/>
    </row>
    <row r="31102" spans="1:1" ht="12.6" x14ac:dyDescent="0.25">
      <c r="A31102"/>
    </row>
    <row r="31103" spans="1:1" ht="12.6" x14ac:dyDescent="0.25">
      <c r="A31103"/>
    </row>
    <row r="31104" spans="1:1" ht="12.6" x14ac:dyDescent="0.25">
      <c r="A31104"/>
    </row>
    <row r="31105" spans="1:1" ht="12.6" x14ac:dyDescent="0.25">
      <c r="A31105"/>
    </row>
    <row r="31106" spans="1:1" ht="12.6" x14ac:dyDescent="0.25">
      <c r="A31106"/>
    </row>
    <row r="31107" spans="1:1" ht="12.6" x14ac:dyDescent="0.25">
      <c r="A31107"/>
    </row>
    <row r="31108" spans="1:1" ht="12.6" x14ac:dyDescent="0.25">
      <c r="A31108"/>
    </row>
    <row r="31109" spans="1:1" ht="12.6" x14ac:dyDescent="0.25">
      <c r="A31109"/>
    </row>
    <row r="31110" spans="1:1" ht="12.6" x14ac:dyDescent="0.25">
      <c r="A31110"/>
    </row>
    <row r="31111" spans="1:1" ht="12.6" x14ac:dyDescent="0.25">
      <c r="A31111"/>
    </row>
    <row r="31112" spans="1:1" ht="12.6" x14ac:dyDescent="0.25">
      <c r="A31112"/>
    </row>
    <row r="31113" spans="1:1" ht="12.6" x14ac:dyDescent="0.25">
      <c r="A31113"/>
    </row>
    <row r="31114" spans="1:1" ht="12.6" x14ac:dyDescent="0.25">
      <c r="A31114"/>
    </row>
    <row r="31115" spans="1:1" ht="12.6" x14ac:dyDescent="0.25">
      <c r="A31115"/>
    </row>
    <row r="31116" spans="1:1" ht="12.6" x14ac:dyDescent="0.25">
      <c r="A31116"/>
    </row>
    <row r="31117" spans="1:1" ht="12.6" x14ac:dyDescent="0.25">
      <c r="A31117"/>
    </row>
    <row r="31118" spans="1:1" ht="12.6" x14ac:dyDescent="0.25">
      <c r="A31118"/>
    </row>
    <row r="31119" spans="1:1" ht="12.6" x14ac:dyDescent="0.25">
      <c r="A31119"/>
    </row>
    <row r="31120" spans="1:1" ht="12.6" x14ac:dyDescent="0.25">
      <c r="A31120"/>
    </row>
    <row r="31121" spans="1:1" ht="12.6" x14ac:dyDescent="0.25">
      <c r="A31121"/>
    </row>
    <row r="31122" spans="1:1" ht="12.6" x14ac:dyDescent="0.25">
      <c r="A31122"/>
    </row>
    <row r="31123" spans="1:1" ht="12.6" x14ac:dyDescent="0.25">
      <c r="A31123"/>
    </row>
    <row r="31124" spans="1:1" ht="12.6" x14ac:dyDescent="0.25">
      <c r="A31124"/>
    </row>
    <row r="31125" spans="1:1" ht="12.6" x14ac:dyDescent="0.25">
      <c r="A31125"/>
    </row>
    <row r="31126" spans="1:1" ht="12.6" x14ac:dyDescent="0.25">
      <c r="A31126"/>
    </row>
    <row r="31127" spans="1:1" ht="12.6" x14ac:dyDescent="0.25">
      <c r="A31127"/>
    </row>
    <row r="31128" spans="1:1" ht="12.6" x14ac:dyDescent="0.25">
      <c r="A31128"/>
    </row>
    <row r="31129" spans="1:1" ht="12.6" x14ac:dyDescent="0.25">
      <c r="A31129"/>
    </row>
    <row r="31130" spans="1:1" ht="12.6" x14ac:dyDescent="0.25">
      <c r="A31130"/>
    </row>
    <row r="31131" spans="1:1" ht="12.6" x14ac:dyDescent="0.25">
      <c r="A31131"/>
    </row>
    <row r="31132" spans="1:1" ht="12.6" x14ac:dyDescent="0.25">
      <c r="A31132"/>
    </row>
    <row r="31133" spans="1:1" ht="12.6" x14ac:dyDescent="0.25">
      <c r="A31133"/>
    </row>
    <row r="31134" spans="1:1" ht="12.6" x14ac:dyDescent="0.25">
      <c r="A31134"/>
    </row>
    <row r="31135" spans="1:1" ht="12.6" x14ac:dyDescent="0.25">
      <c r="A31135"/>
    </row>
    <row r="31136" spans="1:1" ht="12.6" x14ac:dyDescent="0.25">
      <c r="A31136"/>
    </row>
    <row r="31137" spans="1:1" ht="12.6" x14ac:dyDescent="0.25">
      <c r="A31137"/>
    </row>
    <row r="31138" spans="1:1" ht="12.6" x14ac:dyDescent="0.25">
      <c r="A31138"/>
    </row>
    <row r="31139" spans="1:1" ht="12.6" x14ac:dyDescent="0.25">
      <c r="A31139"/>
    </row>
    <row r="31140" spans="1:1" ht="12.6" x14ac:dyDescent="0.25">
      <c r="A31140"/>
    </row>
    <row r="31141" spans="1:1" ht="12.6" x14ac:dyDescent="0.25">
      <c r="A31141"/>
    </row>
    <row r="31142" spans="1:1" ht="12.6" x14ac:dyDescent="0.25">
      <c r="A31142"/>
    </row>
    <row r="31143" spans="1:1" ht="12.6" x14ac:dyDescent="0.25">
      <c r="A31143"/>
    </row>
    <row r="31144" spans="1:1" ht="12.6" x14ac:dyDescent="0.25">
      <c r="A31144"/>
    </row>
    <row r="31145" spans="1:1" ht="12.6" x14ac:dyDescent="0.25">
      <c r="A31145"/>
    </row>
    <row r="31146" spans="1:1" ht="12.6" x14ac:dyDescent="0.25">
      <c r="A31146"/>
    </row>
    <row r="31147" spans="1:1" ht="12.6" x14ac:dyDescent="0.25">
      <c r="A31147"/>
    </row>
    <row r="31148" spans="1:1" ht="12.6" x14ac:dyDescent="0.25">
      <c r="A31148"/>
    </row>
    <row r="31149" spans="1:1" ht="12.6" x14ac:dyDescent="0.25">
      <c r="A31149"/>
    </row>
    <row r="31150" spans="1:1" ht="12.6" x14ac:dyDescent="0.25">
      <c r="A31150"/>
    </row>
    <row r="31151" spans="1:1" ht="12.6" x14ac:dyDescent="0.25">
      <c r="A31151"/>
    </row>
    <row r="31152" spans="1:1" ht="12.6" x14ac:dyDescent="0.25">
      <c r="A31152"/>
    </row>
    <row r="31153" spans="1:1" ht="12.6" x14ac:dyDescent="0.25">
      <c r="A31153"/>
    </row>
    <row r="31154" spans="1:1" ht="12.6" x14ac:dyDescent="0.25">
      <c r="A31154"/>
    </row>
    <row r="31155" spans="1:1" ht="12.6" x14ac:dyDescent="0.25">
      <c r="A31155"/>
    </row>
    <row r="31156" spans="1:1" ht="12.6" x14ac:dyDescent="0.25">
      <c r="A31156"/>
    </row>
    <row r="31157" spans="1:1" ht="12.6" x14ac:dyDescent="0.25">
      <c r="A31157"/>
    </row>
    <row r="31158" spans="1:1" ht="12.6" x14ac:dyDescent="0.25">
      <c r="A31158"/>
    </row>
    <row r="31159" spans="1:1" ht="12.6" x14ac:dyDescent="0.25">
      <c r="A31159"/>
    </row>
    <row r="31160" spans="1:1" ht="12.6" x14ac:dyDescent="0.25">
      <c r="A31160"/>
    </row>
    <row r="31161" spans="1:1" ht="12.6" x14ac:dyDescent="0.25">
      <c r="A31161"/>
    </row>
    <row r="31162" spans="1:1" ht="12.6" x14ac:dyDescent="0.25">
      <c r="A31162"/>
    </row>
    <row r="31163" spans="1:1" ht="12.6" x14ac:dyDescent="0.25">
      <c r="A31163"/>
    </row>
    <row r="31164" spans="1:1" ht="12.6" x14ac:dyDescent="0.25">
      <c r="A31164"/>
    </row>
    <row r="31165" spans="1:1" ht="12.6" x14ac:dyDescent="0.25">
      <c r="A31165"/>
    </row>
    <row r="31166" spans="1:1" ht="12.6" x14ac:dyDescent="0.25">
      <c r="A31166"/>
    </row>
    <row r="31167" spans="1:1" ht="12.6" x14ac:dyDescent="0.25">
      <c r="A31167"/>
    </row>
    <row r="31168" spans="1:1" ht="12.6" x14ac:dyDescent="0.25">
      <c r="A31168"/>
    </row>
    <row r="31169" spans="1:1" ht="12.6" x14ac:dyDescent="0.25">
      <c r="A31169"/>
    </row>
    <row r="31170" spans="1:1" ht="12.6" x14ac:dyDescent="0.25">
      <c r="A31170"/>
    </row>
    <row r="31171" spans="1:1" ht="12.6" x14ac:dyDescent="0.25">
      <c r="A31171"/>
    </row>
    <row r="31172" spans="1:1" ht="12.6" x14ac:dyDescent="0.25">
      <c r="A31172"/>
    </row>
    <row r="31173" spans="1:1" ht="12.6" x14ac:dyDescent="0.25">
      <c r="A31173"/>
    </row>
    <row r="31174" spans="1:1" ht="12.6" x14ac:dyDescent="0.25">
      <c r="A31174"/>
    </row>
    <row r="31175" spans="1:1" ht="12.6" x14ac:dyDescent="0.25">
      <c r="A31175"/>
    </row>
    <row r="31176" spans="1:1" ht="12.6" x14ac:dyDescent="0.25">
      <c r="A31176"/>
    </row>
    <row r="31177" spans="1:1" ht="12.6" x14ac:dyDescent="0.25">
      <c r="A31177"/>
    </row>
    <row r="31178" spans="1:1" ht="12.6" x14ac:dyDescent="0.25">
      <c r="A31178"/>
    </row>
    <row r="31179" spans="1:1" ht="12.6" x14ac:dyDescent="0.25">
      <c r="A31179"/>
    </row>
    <row r="31180" spans="1:1" ht="12.6" x14ac:dyDescent="0.25">
      <c r="A31180"/>
    </row>
    <row r="31181" spans="1:1" ht="12.6" x14ac:dyDescent="0.25">
      <c r="A31181"/>
    </row>
    <row r="31182" spans="1:1" ht="12.6" x14ac:dyDescent="0.25">
      <c r="A31182"/>
    </row>
    <row r="31183" spans="1:1" ht="12.6" x14ac:dyDescent="0.25">
      <c r="A31183"/>
    </row>
    <row r="31184" spans="1:1" ht="12.6" x14ac:dyDescent="0.25">
      <c r="A31184"/>
    </row>
    <row r="31185" spans="1:1" ht="12.6" x14ac:dyDescent="0.25">
      <c r="A31185"/>
    </row>
    <row r="31186" spans="1:1" ht="12.6" x14ac:dyDescent="0.25">
      <c r="A31186"/>
    </row>
    <row r="31187" spans="1:1" ht="12.6" x14ac:dyDescent="0.25">
      <c r="A31187"/>
    </row>
    <row r="31188" spans="1:1" ht="12.6" x14ac:dyDescent="0.25">
      <c r="A31188"/>
    </row>
    <row r="31189" spans="1:1" ht="12.6" x14ac:dyDescent="0.25">
      <c r="A31189"/>
    </row>
    <row r="31190" spans="1:1" ht="12.6" x14ac:dyDescent="0.25">
      <c r="A31190"/>
    </row>
    <row r="31191" spans="1:1" ht="12.6" x14ac:dyDescent="0.25">
      <c r="A31191"/>
    </row>
    <row r="31192" spans="1:1" ht="12.6" x14ac:dyDescent="0.25">
      <c r="A31192"/>
    </row>
    <row r="31193" spans="1:1" ht="12.6" x14ac:dyDescent="0.25">
      <c r="A31193"/>
    </row>
    <row r="31194" spans="1:1" ht="12.6" x14ac:dyDescent="0.25">
      <c r="A31194"/>
    </row>
    <row r="31195" spans="1:1" ht="12.6" x14ac:dyDescent="0.25">
      <c r="A31195"/>
    </row>
    <row r="31196" spans="1:1" ht="12.6" x14ac:dyDescent="0.25">
      <c r="A31196"/>
    </row>
    <row r="31197" spans="1:1" ht="12.6" x14ac:dyDescent="0.25">
      <c r="A31197"/>
    </row>
    <row r="31198" spans="1:1" ht="12.6" x14ac:dyDescent="0.25">
      <c r="A31198"/>
    </row>
    <row r="31199" spans="1:1" ht="12.6" x14ac:dyDescent="0.25">
      <c r="A31199"/>
    </row>
    <row r="31200" spans="1:1" ht="12.6" x14ac:dyDescent="0.25">
      <c r="A31200"/>
    </row>
    <row r="31201" spans="1:1" ht="12.6" x14ac:dyDescent="0.25">
      <c r="A31201"/>
    </row>
    <row r="31202" spans="1:1" ht="12.6" x14ac:dyDescent="0.25">
      <c r="A31202"/>
    </row>
    <row r="31203" spans="1:1" ht="12.6" x14ac:dyDescent="0.25">
      <c r="A31203"/>
    </row>
    <row r="31204" spans="1:1" ht="12.6" x14ac:dyDescent="0.25">
      <c r="A31204"/>
    </row>
    <row r="31205" spans="1:1" ht="12.6" x14ac:dyDescent="0.25">
      <c r="A31205"/>
    </row>
    <row r="31206" spans="1:1" ht="12.6" x14ac:dyDescent="0.25">
      <c r="A31206"/>
    </row>
    <row r="31207" spans="1:1" ht="12.6" x14ac:dyDescent="0.25">
      <c r="A31207"/>
    </row>
    <row r="31208" spans="1:1" ht="12.6" x14ac:dyDescent="0.25">
      <c r="A31208"/>
    </row>
    <row r="31209" spans="1:1" ht="12.6" x14ac:dyDescent="0.25">
      <c r="A31209"/>
    </row>
    <row r="31210" spans="1:1" ht="12.6" x14ac:dyDescent="0.25">
      <c r="A31210"/>
    </row>
    <row r="31211" spans="1:1" ht="12.6" x14ac:dyDescent="0.25">
      <c r="A31211"/>
    </row>
    <row r="31212" spans="1:1" ht="12.6" x14ac:dyDescent="0.25">
      <c r="A31212"/>
    </row>
    <row r="31213" spans="1:1" ht="12.6" x14ac:dyDescent="0.25">
      <c r="A31213"/>
    </row>
    <row r="31214" spans="1:1" ht="12.6" x14ac:dyDescent="0.25">
      <c r="A31214"/>
    </row>
    <row r="31215" spans="1:1" ht="12.6" x14ac:dyDescent="0.25">
      <c r="A31215"/>
    </row>
    <row r="31216" spans="1:1" ht="12.6" x14ac:dyDescent="0.25">
      <c r="A31216"/>
    </row>
    <row r="31217" spans="1:1" ht="12.6" x14ac:dyDescent="0.25">
      <c r="A31217"/>
    </row>
    <row r="31218" spans="1:1" ht="12.6" x14ac:dyDescent="0.25">
      <c r="A31218"/>
    </row>
    <row r="31219" spans="1:1" ht="12.6" x14ac:dyDescent="0.25">
      <c r="A31219"/>
    </row>
    <row r="31220" spans="1:1" ht="12.6" x14ac:dyDescent="0.25">
      <c r="A31220"/>
    </row>
    <row r="31221" spans="1:1" ht="12.6" x14ac:dyDescent="0.25">
      <c r="A31221"/>
    </row>
    <row r="31222" spans="1:1" ht="12.6" x14ac:dyDescent="0.25">
      <c r="A31222"/>
    </row>
    <row r="31223" spans="1:1" ht="12.6" x14ac:dyDescent="0.25">
      <c r="A31223"/>
    </row>
    <row r="31224" spans="1:1" ht="12.6" x14ac:dyDescent="0.25">
      <c r="A31224"/>
    </row>
    <row r="31225" spans="1:1" ht="12.6" x14ac:dyDescent="0.25">
      <c r="A31225"/>
    </row>
    <row r="31226" spans="1:1" ht="12.6" x14ac:dyDescent="0.25">
      <c r="A31226"/>
    </row>
    <row r="31227" spans="1:1" ht="12.6" x14ac:dyDescent="0.25">
      <c r="A31227"/>
    </row>
    <row r="31228" spans="1:1" ht="12.6" x14ac:dyDescent="0.25">
      <c r="A31228"/>
    </row>
    <row r="31229" spans="1:1" ht="12.6" x14ac:dyDescent="0.25">
      <c r="A31229"/>
    </row>
    <row r="31230" spans="1:1" ht="12.6" x14ac:dyDescent="0.25">
      <c r="A31230"/>
    </row>
    <row r="31231" spans="1:1" ht="12.6" x14ac:dyDescent="0.25">
      <c r="A31231"/>
    </row>
    <row r="31232" spans="1:1" ht="12.6" x14ac:dyDescent="0.25">
      <c r="A31232"/>
    </row>
    <row r="31233" spans="1:1" ht="12.6" x14ac:dyDescent="0.25">
      <c r="A31233"/>
    </row>
    <row r="31234" spans="1:1" ht="12.6" x14ac:dyDescent="0.25">
      <c r="A31234"/>
    </row>
    <row r="31235" spans="1:1" ht="12.6" x14ac:dyDescent="0.25">
      <c r="A31235"/>
    </row>
    <row r="31236" spans="1:1" ht="12.6" x14ac:dyDescent="0.25">
      <c r="A31236"/>
    </row>
    <row r="31237" spans="1:1" ht="12.6" x14ac:dyDescent="0.25">
      <c r="A31237"/>
    </row>
    <row r="31238" spans="1:1" ht="12.6" x14ac:dyDescent="0.25">
      <c r="A31238"/>
    </row>
    <row r="31239" spans="1:1" ht="12.6" x14ac:dyDescent="0.25">
      <c r="A31239"/>
    </row>
    <row r="31240" spans="1:1" ht="12.6" x14ac:dyDescent="0.25">
      <c r="A31240"/>
    </row>
    <row r="31241" spans="1:1" ht="12.6" x14ac:dyDescent="0.25">
      <c r="A31241"/>
    </row>
    <row r="31242" spans="1:1" ht="12.6" x14ac:dyDescent="0.25">
      <c r="A31242"/>
    </row>
    <row r="31243" spans="1:1" ht="12.6" x14ac:dyDescent="0.25">
      <c r="A31243"/>
    </row>
    <row r="31244" spans="1:1" ht="12.6" x14ac:dyDescent="0.25">
      <c r="A31244"/>
    </row>
    <row r="31245" spans="1:1" ht="12.6" x14ac:dyDescent="0.25">
      <c r="A31245"/>
    </row>
    <row r="31246" spans="1:1" ht="12.6" x14ac:dyDescent="0.25">
      <c r="A31246"/>
    </row>
    <row r="31247" spans="1:1" ht="12.6" x14ac:dyDescent="0.25">
      <c r="A31247"/>
    </row>
    <row r="31248" spans="1:1" ht="12.6" x14ac:dyDescent="0.25">
      <c r="A31248"/>
    </row>
    <row r="31249" spans="1:1" ht="12.6" x14ac:dyDescent="0.25">
      <c r="A31249"/>
    </row>
    <row r="31250" spans="1:1" ht="12.6" x14ac:dyDescent="0.25">
      <c r="A31250"/>
    </row>
    <row r="31251" spans="1:1" ht="12.6" x14ac:dyDescent="0.25">
      <c r="A31251"/>
    </row>
    <row r="31252" spans="1:1" ht="12.6" x14ac:dyDescent="0.25">
      <c r="A31252"/>
    </row>
    <row r="31253" spans="1:1" ht="12.6" x14ac:dyDescent="0.25">
      <c r="A31253"/>
    </row>
    <row r="31254" spans="1:1" ht="12.6" x14ac:dyDescent="0.25">
      <c r="A31254"/>
    </row>
    <row r="31255" spans="1:1" ht="12.6" x14ac:dyDescent="0.25">
      <c r="A31255"/>
    </row>
    <row r="31256" spans="1:1" ht="12.6" x14ac:dyDescent="0.25">
      <c r="A31256"/>
    </row>
    <row r="31257" spans="1:1" ht="12.6" x14ac:dyDescent="0.25">
      <c r="A31257"/>
    </row>
    <row r="31258" spans="1:1" ht="12.6" x14ac:dyDescent="0.25">
      <c r="A31258"/>
    </row>
    <row r="31259" spans="1:1" ht="12.6" x14ac:dyDescent="0.25">
      <c r="A31259"/>
    </row>
    <row r="31260" spans="1:1" ht="12.6" x14ac:dyDescent="0.25">
      <c r="A31260"/>
    </row>
    <row r="31261" spans="1:1" ht="12.6" x14ac:dyDescent="0.25">
      <c r="A31261"/>
    </row>
    <row r="31262" spans="1:1" ht="12.6" x14ac:dyDescent="0.25">
      <c r="A31262"/>
    </row>
    <row r="31263" spans="1:1" ht="12.6" x14ac:dyDescent="0.25">
      <c r="A31263"/>
    </row>
    <row r="31264" spans="1:1" ht="12.6" x14ac:dyDescent="0.25">
      <c r="A31264"/>
    </row>
    <row r="31265" spans="1:1" ht="12.6" x14ac:dyDescent="0.25">
      <c r="A31265"/>
    </row>
    <row r="31266" spans="1:1" ht="12.6" x14ac:dyDescent="0.25">
      <c r="A31266"/>
    </row>
    <row r="31267" spans="1:1" ht="12.6" x14ac:dyDescent="0.25">
      <c r="A31267"/>
    </row>
    <row r="31268" spans="1:1" ht="12.6" x14ac:dyDescent="0.25">
      <c r="A31268"/>
    </row>
    <row r="31269" spans="1:1" ht="12.6" x14ac:dyDescent="0.25">
      <c r="A31269"/>
    </row>
    <row r="31270" spans="1:1" ht="12.6" x14ac:dyDescent="0.25">
      <c r="A31270"/>
    </row>
    <row r="31271" spans="1:1" ht="12.6" x14ac:dyDescent="0.25">
      <c r="A31271"/>
    </row>
    <row r="31272" spans="1:1" ht="12.6" x14ac:dyDescent="0.25">
      <c r="A31272"/>
    </row>
    <row r="31273" spans="1:1" ht="12.6" x14ac:dyDescent="0.25">
      <c r="A31273"/>
    </row>
    <row r="31274" spans="1:1" ht="12.6" x14ac:dyDescent="0.25">
      <c r="A31274"/>
    </row>
    <row r="31275" spans="1:1" ht="12.6" x14ac:dyDescent="0.25">
      <c r="A31275"/>
    </row>
    <row r="31276" spans="1:1" ht="12.6" x14ac:dyDescent="0.25">
      <c r="A31276"/>
    </row>
    <row r="31277" spans="1:1" ht="12.6" x14ac:dyDescent="0.25">
      <c r="A31277"/>
    </row>
    <row r="31278" spans="1:1" ht="12.6" x14ac:dyDescent="0.25">
      <c r="A31278"/>
    </row>
    <row r="31279" spans="1:1" ht="12.6" x14ac:dyDescent="0.25">
      <c r="A31279"/>
    </row>
    <row r="31280" spans="1:1" ht="12.6" x14ac:dyDescent="0.25">
      <c r="A31280"/>
    </row>
    <row r="31281" spans="1:1" ht="12.6" x14ac:dyDescent="0.25">
      <c r="A31281"/>
    </row>
    <row r="31282" spans="1:1" ht="12.6" x14ac:dyDescent="0.25">
      <c r="A31282"/>
    </row>
    <row r="31283" spans="1:1" ht="12.6" x14ac:dyDescent="0.25">
      <c r="A31283"/>
    </row>
    <row r="31284" spans="1:1" ht="12.6" x14ac:dyDescent="0.25">
      <c r="A31284"/>
    </row>
    <row r="31285" spans="1:1" ht="12.6" x14ac:dyDescent="0.25">
      <c r="A31285"/>
    </row>
    <row r="31286" spans="1:1" ht="12.6" x14ac:dyDescent="0.25">
      <c r="A31286"/>
    </row>
    <row r="31287" spans="1:1" ht="12.6" x14ac:dyDescent="0.25">
      <c r="A31287"/>
    </row>
    <row r="31288" spans="1:1" ht="12.6" x14ac:dyDescent="0.25">
      <c r="A31288"/>
    </row>
    <row r="31289" spans="1:1" ht="12.6" x14ac:dyDescent="0.25">
      <c r="A31289"/>
    </row>
    <row r="31290" spans="1:1" ht="12.6" x14ac:dyDescent="0.25">
      <c r="A31290"/>
    </row>
    <row r="31291" spans="1:1" ht="12.6" x14ac:dyDescent="0.25">
      <c r="A31291"/>
    </row>
    <row r="31292" spans="1:1" ht="12.6" x14ac:dyDescent="0.25">
      <c r="A31292"/>
    </row>
    <row r="31293" spans="1:1" ht="12.6" x14ac:dyDescent="0.25">
      <c r="A31293"/>
    </row>
    <row r="31294" spans="1:1" ht="12.6" x14ac:dyDescent="0.25">
      <c r="A31294"/>
    </row>
    <row r="31295" spans="1:1" ht="12.6" x14ac:dyDescent="0.25">
      <c r="A31295"/>
    </row>
    <row r="31296" spans="1:1" ht="12.6" x14ac:dyDescent="0.25">
      <c r="A31296"/>
    </row>
    <row r="31297" spans="1:1" ht="12.6" x14ac:dyDescent="0.25">
      <c r="A31297"/>
    </row>
    <row r="31298" spans="1:1" ht="12.6" x14ac:dyDescent="0.25">
      <c r="A31298"/>
    </row>
    <row r="31299" spans="1:1" ht="12.6" x14ac:dyDescent="0.25">
      <c r="A31299"/>
    </row>
    <row r="31300" spans="1:1" ht="12.6" x14ac:dyDescent="0.25">
      <c r="A31300"/>
    </row>
    <row r="31301" spans="1:1" ht="12.6" x14ac:dyDescent="0.25">
      <c r="A31301"/>
    </row>
    <row r="31302" spans="1:1" ht="12.6" x14ac:dyDescent="0.25">
      <c r="A31302"/>
    </row>
    <row r="31303" spans="1:1" ht="12.6" x14ac:dyDescent="0.25">
      <c r="A31303"/>
    </row>
    <row r="31304" spans="1:1" ht="12.6" x14ac:dyDescent="0.25">
      <c r="A31304"/>
    </row>
    <row r="31305" spans="1:1" ht="12.6" x14ac:dyDescent="0.25">
      <c r="A31305"/>
    </row>
    <row r="31306" spans="1:1" ht="12.6" x14ac:dyDescent="0.25">
      <c r="A31306"/>
    </row>
    <row r="31307" spans="1:1" ht="12.6" x14ac:dyDescent="0.25">
      <c r="A31307"/>
    </row>
    <row r="31308" spans="1:1" ht="12.6" x14ac:dyDescent="0.25">
      <c r="A31308"/>
    </row>
    <row r="31309" spans="1:1" ht="12.6" x14ac:dyDescent="0.25">
      <c r="A31309"/>
    </row>
    <row r="31310" spans="1:1" ht="12.6" x14ac:dyDescent="0.25">
      <c r="A31310"/>
    </row>
    <row r="31311" spans="1:1" ht="12.6" x14ac:dyDescent="0.25">
      <c r="A31311"/>
    </row>
    <row r="31312" spans="1:1" ht="12.6" x14ac:dyDescent="0.25">
      <c r="A31312"/>
    </row>
    <row r="31313" spans="1:1" ht="12.6" x14ac:dyDescent="0.25">
      <c r="A31313"/>
    </row>
    <row r="31314" spans="1:1" ht="12.6" x14ac:dyDescent="0.25">
      <c r="A31314"/>
    </row>
    <row r="31315" spans="1:1" ht="12.6" x14ac:dyDescent="0.25">
      <c r="A31315"/>
    </row>
    <row r="31316" spans="1:1" ht="12.6" x14ac:dyDescent="0.25">
      <c r="A31316"/>
    </row>
    <row r="31317" spans="1:1" ht="12.6" x14ac:dyDescent="0.25">
      <c r="A31317"/>
    </row>
    <row r="31318" spans="1:1" ht="12.6" x14ac:dyDescent="0.25">
      <c r="A31318"/>
    </row>
    <row r="31319" spans="1:1" ht="12.6" x14ac:dyDescent="0.25">
      <c r="A31319"/>
    </row>
    <row r="31320" spans="1:1" ht="12.6" x14ac:dyDescent="0.25">
      <c r="A31320"/>
    </row>
    <row r="31321" spans="1:1" ht="12.6" x14ac:dyDescent="0.25">
      <c r="A31321"/>
    </row>
    <row r="31322" spans="1:1" ht="12.6" x14ac:dyDescent="0.25">
      <c r="A31322"/>
    </row>
    <row r="31323" spans="1:1" ht="12.6" x14ac:dyDescent="0.25">
      <c r="A31323"/>
    </row>
    <row r="31324" spans="1:1" ht="12.6" x14ac:dyDescent="0.25">
      <c r="A31324"/>
    </row>
    <row r="31325" spans="1:1" ht="12.6" x14ac:dyDescent="0.25">
      <c r="A31325"/>
    </row>
    <row r="31326" spans="1:1" ht="12.6" x14ac:dyDescent="0.25">
      <c r="A31326"/>
    </row>
    <row r="31327" spans="1:1" ht="12.6" x14ac:dyDescent="0.25">
      <c r="A31327"/>
    </row>
    <row r="31328" spans="1:1" ht="12.6" x14ac:dyDescent="0.25">
      <c r="A31328"/>
    </row>
    <row r="31329" spans="1:1" ht="12.6" x14ac:dyDescent="0.25">
      <c r="A31329"/>
    </row>
    <row r="31330" spans="1:1" ht="12.6" x14ac:dyDescent="0.25">
      <c r="A31330"/>
    </row>
    <row r="31331" spans="1:1" ht="12.6" x14ac:dyDescent="0.25">
      <c r="A31331"/>
    </row>
    <row r="31332" spans="1:1" ht="12.6" x14ac:dyDescent="0.25">
      <c r="A31332"/>
    </row>
    <row r="31333" spans="1:1" ht="12.6" x14ac:dyDescent="0.25">
      <c r="A31333"/>
    </row>
    <row r="31334" spans="1:1" ht="12.6" x14ac:dyDescent="0.25">
      <c r="A31334"/>
    </row>
    <row r="31335" spans="1:1" ht="12.6" x14ac:dyDescent="0.25">
      <c r="A31335"/>
    </row>
    <row r="31336" spans="1:1" ht="12.6" x14ac:dyDescent="0.25">
      <c r="A31336"/>
    </row>
    <row r="31337" spans="1:1" ht="12.6" x14ac:dyDescent="0.25">
      <c r="A31337"/>
    </row>
    <row r="31338" spans="1:1" ht="12.6" x14ac:dyDescent="0.25">
      <c r="A31338"/>
    </row>
    <row r="31339" spans="1:1" ht="12.6" x14ac:dyDescent="0.25">
      <c r="A31339"/>
    </row>
    <row r="31340" spans="1:1" ht="12.6" x14ac:dyDescent="0.25">
      <c r="A31340"/>
    </row>
    <row r="31341" spans="1:1" ht="12.6" x14ac:dyDescent="0.25">
      <c r="A31341"/>
    </row>
    <row r="31342" spans="1:1" ht="12.6" x14ac:dyDescent="0.25">
      <c r="A31342"/>
    </row>
    <row r="31343" spans="1:1" ht="12.6" x14ac:dyDescent="0.25">
      <c r="A31343"/>
    </row>
    <row r="31344" spans="1:1" ht="12.6" x14ac:dyDescent="0.25">
      <c r="A31344"/>
    </row>
    <row r="31345" spans="1:1" ht="12.6" x14ac:dyDescent="0.25">
      <c r="A31345"/>
    </row>
    <row r="31346" spans="1:1" ht="12.6" x14ac:dyDescent="0.25">
      <c r="A31346"/>
    </row>
    <row r="31347" spans="1:1" ht="12.6" x14ac:dyDescent="0.25">
      <c r="A31347"/>
    </row>
    <row r="31348" spans="1:1" ht="12.6" x14ac:dyDescent="0.25">
      <c r="A31348"/>
    </row>
    <row r="31349" spans="1:1" ht="12.6" x14ac:dyDescent="0.25">
      <c r="A31349"/>
    </row>
    <row r="31350" spans="1:1" ht="12.6" x14ac:dyDescent="0.25">
      <c r="A31350"/>
    </row>
    <row r="31351" spans="1:1" ht="12.6" x14ac:dyDescent="0.25">
      <c r="A31351"/>
    </row>
    <row r="31352" spans="1:1" ht="12.6" x14ac:dyDescent="0.25">
      <c r="A31352"/>
    </row>
    <row r="31353" spans="1:1" ht="12.6" x14ac:dyDescent="0.25">
      <c r="A31353"/>
    </row>
    <row r="31354" spans="1:1" ht="12.6" x14ac:dyDescent="0.25">
      <c r="A31354"/>
    </row>
    <row r="31355" spans="1:1" ht="12.6" x14ac:dyDescent="0.25">
      <c r="A31355"/>
    </row>
    <row r="31356" spans="1:1" ht="12.6" x14ac:dyDescent="0.25">
      <c r="A31356"/>
    </row>
    <row r="31357" spans="1:1" ht="12.6" x14ac:dyDescent="0.25">
      <c r="A31357"/>
    </row>
    <row r="31358" spans="1:1" ht="12.6" x14ac:dyDescent="0.25">
      <c r="A31358"/>
    </row>
    <row r="31359" spans="1:1" ht="12.6" x14ac:dyDescent="0.25">
      <c r="A31359"/>
    </row>
    <row r="31360" spans="1:1" ht="12.6" x14ac:dyDescent="0.25">
      <c r="A31360"/>
    </row>
    <row r="31361" spans="1:1" ht="12.6" x14ac:dyDescent="0.25">
      <c r="A31361"/>
    </row>
    <row r="31362" spans="1:1" ht="12.6" x14ac:dyDescent="0.25">
      <c r="A31362"/>
    </row>
    <row r="31363" spans="1:1" ht="12.6" x14ac:dyDescent="0.25">
      <c r="A31363"/>
    </row>
    <row r="31364" spans="1:1" ht="12.6" x14ac:dyDescent="0.25">
      <c r="A31364"/>
    </row>
    <row r="31365" spans="1:1" ht="12.6" x14ac:dyDescent="0.25">
      <c r="A31365"/>
    </row>
    <row r="31366" spans="1:1" ht="12.6" x14ac:dyDescent="0.25">
      <c r="A31366"/>
    </row>
    <row r="31367" spans="1:1" ht="12.6" x14ac:dyDescent="0.25">
      <c r="A31367"/>
    </row>
    <row r="31368" spans="1:1" ht="12.6" x14ac:dyDescent="0.25">
      <c r="A31368"/>
    </row>
    <row r="31369" spans="1:1" ht="12.6" x14ac:dyDescent="0.25">
      <c r="A31369"/>
    </row>
    <row r="31370" spans="1:1" ht="12.6" x14ac:dyDescent="0.25">
      <c r="A31370"/>
    </row>
    <row r="31371" spans="1:1" ht="12.6" x14ac:dyDescent="0.25">
      <c r="A31371"/>
    </row>
    <row r="31372" spans="1:1" ht="12.6" x14ac:dyDescent="0.25">
      <c r="A31372"/>
    </row>
    <row r="31373" spans="1:1" ht="12.6" x14ac:dyDescent="0.25">
      <c r="A31373"/>
    </row>
    <row r="31374" spans="1:1" ht="12.6" x14ac:dyDescent="0.25">
      <c r="A31374"/>
    </row>
    <row r="31375" spans="1:1" ht="12.6" x14ac:dyDescent="0.25">
      <c r="A31375"/>
    </row>
    <row r="31376" spans="1:1" ht="12.6" x14ac:dyDescent="0.25">
      <c r="A31376"/>
    </row>
    <row r="31377" spans="1:1" ht="12.6" x14ac:dyDescent="0.25">
      <c r="A31377"/>
    </row>
    <row r="31378" spans="1:1" ht="12.6" x14ac:dyDescent="0.25">
      <c r="A31378"/>
    </row>
    <row r="31379" spans="1:1" ht="12.6" x14ac:dyDescent="0.25">
      <c r="A31379"/>
    </row>
    <row r="31380" spans="1:1" ht="12.6" x14ac:dyDescent="0.25">
      <c r="A31380"/>
    </row>
    <row r="31381" spans="1:1" ht="12.6" x14ac:dyDescent="0.25">
      <c r="A31381"/>
    </row>
    <row r="31382" spans="1:1" ht="12.6" x14ac:dyDescent="0.25">
      <c r="A31382"/>
    </row>
    <row r="31383" spans="1:1" ht="12.6" x14ac:dyDescent="0.25">
      <c r="A31383"/>
    </row>
    <row r="31384" spans="1:1" ht="12.6" x14ac:dyDescent="0.25">
      <c r="A31384"/>
    </row>
    <row r="31385" spans="1:1" ht="12.6" x14ac:dyDescent="0.25">
      <c r="A31385"/>
    </row>
    <row r="31386" spans="1:1" ht="12.6" x14ac:dyDescent="0.25">
      <c r="A31386"/>
    </row>
    <row r="31387" spans="1:1" ht="12.6" x14ac:dyDescent="0.25">
      <c r="A31387"/>
    </row>
    <row r="31388" spans="1:1" ht="12.6" x14ac:dyDescent="0.25">
      <c r="A31388"/>
    </row>
    <row r="31389" spans="1:1" ht="12.6" x14ac:dyDescent="0.25">
      <c r="A31389"/>
    </row>
    <row r="31390" spans="1:1" ht="12.6" x14ac:dyDescent="0.25">
      <c r="A31390"/>
    </row>
    <row r="31391" spans="1:1" ht="12.6" x14ac:dyDescent="0.25">
      <c r="A31391"/>
    </row>
    <row r="31392" spans="1:1" ht="12.6" x14ac:dyDescent="0.25">
      <c r="A31392"/>
    </row>
    <row r="31393" spans="1:1" ht="12.6" x14ac:dyDescent="0.25">
      <c r="A31393"/>
    </row>
    <row r="31394" spans="1:1" ht="12.6" x14ac:dyDescent="0.25">
      <c r="A31394"/>
    </row>
    <row r="31395" spans="1:1" ht="12.6" x14ac:dyDescent="0.25">
      <c r="A31395"/>
    </row>
    <row r="31396" spans="1:1" ht="12.6" x14ac:dyDescent="0.25">
      <c r="A31396"/>
    </row>
    <row r="31397" spans="1:1" ht="12.6" x14ac:dyDescent="0.25">
      <c r="A31397"/>
    </row>
    <row r="31398" spans="1:1" ht="12.6" x14ac:dyDescent="0.25">
      <c r="A31398"/>
    </row>
    <row r="31399" spans="1:1" ht="12.6" x14ac:dyDescent="0.25">
      <c r="A31399"/>
    </row>
    <row r="31400" spans="1:1" ht="12.6" x14ac:dyDescent="0.25">
      <c r="A31400"/>
    </row>
    <row r="31401" spans="1:1" ht="12.6" x14ac:dyDescent="0.25">
      <c r="A31401"/>
    </row>
    <row r="31402" spans="1:1" ht="12.6" x14ac:dyDescent="0.25">
      <c r="A31402"/>
    </row>
    <row r="31403" spans="1:1" ht="12.6" x14ac:dyDescent="0.25">
      <c r="A31403"/>
    </row>
    <row r="31404" spans="1:1" ht="12.6" x14ac:dyDescent="0.25">
      <c r="A31404"/>
    </row>
    <row r="31405" spans="1:1" ht="12.6" x14ac:dyDescent="0.25">
      <c r="A31405"/>
    </row>
    <row r="31406" spans="1:1" ht="12.6" x14ac:dyDescent="0.25">
      <c r="A31406"/>
    </row>
    <row r="31407" spans="1:1" ht="12.6" x14ac:dyDescent="0.25">
      <c r="A31407"/>
    </row>
    <row r="31408" spans="1:1" ht="12.6" x14ac:dyDescent="0.25">
      <c r="A31408"/>
    </row>
    <row r="31409" spans="1:1" ht="12.6" x14ac:dyDescent="0.25">
      <c r="A31409"/>
    </row>
    <row r="31410" spans="1:1" ht="12.6" x14ac:dyDescent="0.25">
      <c r="A31410"/>
    </row>
    <row r="31411" spans="1:1" ht="12.6" x14ac:dyDescent="0.25">
      <c r="A31411"/>
    </row>
    <row r="31412" spans="1:1" ht="12.6" x14ac:dyDescent="0.25">
      <c r="A31412"/>
    </row>
    <row r="31413" spans="1:1" ht="12.6" x14ac:dyDescent="0.25">
      <c r="A31413"/>
    </row>
    <row r="31414" spans="1:1" ht="12.6" x14ac:dyDescent="0.25">
      <c r="A31414"/>
    </row>
    <row r="31415" spans="1:1" ht="12.6" x14ac:dyDescent="0.25">
      <c r="A31415"/>
    </row>
    <row r="31416" spans="1:1" ht="12.6" x14ac:dyDescent="0.25">
      <c r="A31416"/>
    </row>
    <row r="31417" spans="1:1" ht="12.6" x14ac:dyDescent="0.25">
      <c r="A31417"/>
    </row>
    <row r="31418" spans="1:1" ht="12.6" x14ac:dyDescent="0.25">
      <c r="A31418"/>
    </row>
    <row r="31419" spans="1:1" ht="12.6" x14ac:dyDescent="0.25">
      <c r="A31419"/>
    </row>
    <row r="31420" spans="1:1" ht="12.6" x14ac:dyDescent="0.25">
      <c r="A31420"/>
    </row>
    <row r="31421" spans="1:1" ht="12.6" x14ac:dyDescent="0.25">
      <c r="A31421"/>
    </row>
    <row r="31422" spans="1:1" ht="12.6" x14ac:dyDescent="0.25">
      <c r="A31422"/>
    </row>
    <row r="31423" spans="1:1" ht="12.6" x14ac:dyDescent="0.25">
      <c r="A31423"/>
    </row>
    <row r="31424" spans="1:1" ht="12.6" x14ac:dyDescent="0.25">
      <c r="A31424"/>
    </row>
    <row r="31425" spans="1:1" ht="12.6" x14ac:dyDescent="0.25">
      <c r="A31425"/>
    </row>
    <row r="31426" spans="1:1" ht="12.6" x14ac:dyDescent="0.25">
      <c r="A31426"/>
    </row>
    <row r="31427" spans="1:1" ht="12.6" x14ac:dyDescent="0.25">
      <c r="A31427"/>
    </row>
    <row r="31428" spans="1:1" ht="12.6" x14ac:dyDescent="0.25">
      <c r="A31428"/>
    </row>
    <row r="31429" spans="1:1" ht="12.6" x14ac:dyDescent="0.25">
      <c r="A31429"/>
    </row>
    <row r="31430" spans="1:1" ht="12.6" x14ac:dyDescent="0.25">
      <c r="A31430"/>
    </row>
    <row r="31431" spans="1:1" ht="12.6" x14ac:dyDescent="0.25">
      <c r="A31431"/>
    </row>
    <row r="31432" spans="1:1" ht="12.6" x14ac:dyDescent="0.25">
      <c r="A31432"/>
    </row>
    <row r="31433" spans="1:1" ht="12.6" x14ac:dyDescent="0.25">
      <c r="A31433"/>
    </row>
    <row r="31434" spans="1:1" ht="12.6" x14ac:dyDescent="0.25">
      <c r="A31434"/>
    </row>
    <row r="31435" spans="1:1" ht="12.6" x14ac:dyDescent="0.25">
      <c r="A31435"/>
    </row>
    <row r="31436" spans="1:1" ht="12.6" x14ac:dyDescent="0.25">
      <c r="A31436"/>
    </row>
    <row r="31437" spans="1:1" ht="12.6" x14ac:dyDescent="0.25">
      <c r="A31437"/>
    </row>
    <row r="31438" spans="1:1" ht="12.6" x14ac:dyDescent="0.25">
      <c r="A31438"/>
    </row>
    <row r="31439" spans="1:1" ht="12.6" x14ac:dyDescent="0.25">
      <c r="A31439"/>
    </row>
    <row r="31440" spans="1:1" ht="12.6" x14ac:dyDescent="0.25">
      <c r="A31440"/>
    </row>
    <row r="31441" spans="1:1" ht="12.6" x14ac:dyDescent="0.25">
      <c r="A31441"/>
    </row>
    <row r="31442" spans="1:1" ht="12.6" x14ac:dyDescent="0.25">
      <c r="A31442"/>
    </row>
    <row r="31443" spans="1:1" ht="12.6" x14ac:dyDescent="0.25">
      <c r="A31443"/>
    </row>
    <row r="31444" spans="1:1" ht="12.6" x14ac:dyDescent="0.25">
      <c r="A31444"/>
    </row>
    <row r="31445" spans="1:1" ht="12.6" x14ac:dyDescent="0.25">
      <c r="A31445"/>
    </row>
    <row r="31446" spans="1:1" ht="12.6" x14ac:dyDescent="0.25">
      <c r="A31446"/>
    </row>
    <row r="31447" spans="1:1" ht="12.6" x14ac:dyDescent="0.25">
      <c r="A31447"/>
    </row>
    <row r="31448" spans="1:1" ht="12.6" x14ac:dyDescent="0.25">
      <c r="A31448"/>
    </row>
    <row r="31449" spans="1:1" ht="12.6" x14ac:dyDescent="0.25">
      <c r="A31449"/>
    </row>
    <row r="31450" spans="1:1" ht="12.6" x14ac:dyDescent="0.25">
      <c r="A31450"/>
    </row>
    <row r="31451" spans="1:1" ht="12.6" x14ac:dyDescent="0.25">
      <c r="A31451"/>
    </row>
    <row r="31452" spans="1:1" ht="12.6" x14ac:dyDescent="0.25">
      <c r="A31452"/>
    </row>
    <row r="31453" spans="1:1" ht="12.6" x14ac:dyDescent="0.25">
      <c r="A31453"/>
    </row>
    <row r="31454" spans="1:1" ht="12.6" x14ac:dyDescent="0.25">
      <c r="A31454"/>
    </row>
    <row r="31455" spans="1:1" ht="12.6" x14ac:dyDescent="0.25">
      <c r="A31455"/>
    </row>
    <row r="31456" spans="1:1" ht="12.6" x14ac:dyDescent="0.25">
      <c r="A31456"/>
    </row>
    <row r="31457" spans="1:1" ht="12.6" x14ac:dyDescent="0.25">
      <c r="A31457"/>
    </row>
    <row r="31458" spans="1:1" ht="12.6" x14ac:dyDescent="0.25">
      <c r="A31458"/>
    </row>
    <row r="31459" spans="1:1" ht="12.6" x14ac:dyDescent="0.25">
      <c r="A31459"/>
    </row>
    <row r="31460" spans="1:1" ht="12.6" x14ac:dyDescent="0.25">
      <c r="A31460"/>
    </row>
    <row r="31461" spans="1:1" ht="12.6" x14ac:dyDescent="0.25">
      <c r="A31461"/>
    </row>
    <row r="31462" spans="1:1" ht="12.6" x14ac:dyDescent="0.25">
      <c r="A31462"/>
    </row>
    <row r="31463" spans="1:1" ht="12.6" x14ac:dyDescent="0.25">
      <c r="A31463"/>
    </row>
    <row r="31464" spans="1:1" ht="12.6" x14ac:dyDescent="0.25">
      <c r="A31464"/>
    </row>
    <row r="31465" spans="1:1" ht="12.6" x14ac:dyDescent="0.25">
      <c r="A31465"/>
    </row>
    <row r="31466" spans="1:1" ht="12.6" x14ac:dyDescent="0.25">
      <c r="A31466"/>
    </row>
    <row r="31467" spans="1:1" ht="12.6" x14ac:dyDescent="0.25">
      <c r="A31467"/>
    </row>
    <row r="31468" spans="1:1" ht="12.6" x14ac:dyDescent="0.25">
      <c r="A31468"/>
    </row>
    <row r="31469" spans="1:1" ht="12.6" x14ac:dyDescent="0.25">
      <c r="A31469"/>
    </row>
    <row r="31470" spans="1:1" ht="12.6" x14ac:dyDescent="0.25">
      <c r="A31470"/>
    </row>
    <row r="31471" spans="1:1" ht="12.6" x14ac:dyDescent="0.25">
      <c r="A31471"/>
    </row>
    <row r="31472" spans="1:1" ht="12.6" x14ac:dyDescent="0.25">
      <c r="A31472"/>
    </row>
    <row r="31473" spans="1:1" ht="12.6" x14ac:dyDescent="0.25">
      <c r="A31473"/>
    </row>
    <row r="31474" spans="1:1" ht="12.6" x14ac:dyDescent="0.25">
      <c r="A31474"/>
    </row>
    <row r="31475" spans="1:1" ht="12.6" x14ac:dyDescent="0.25">
      <c r="A31475"/>
    </row>
    <row r="31476" spans="1:1" ht="12.6" x14ac:dyDescent="0.25">
      <c r="A31476"/>
    </row>
    <row r="31477" spans="1:1" ht="12.6" x14ac:dyDescent="0.25">
      <c r="A31477"/>
    </row>
    <row r="31478" spans="1:1" ht="12.6" x14ac:dyDescent="0.25">
      <c r="A31478"/>
    </row>
    <row r="31479" spans="1:1" ht="12.6" x14ac:dyDescent="0.25">
      <c r="A31479"/>
    </row>
    <row r="31480" spans="1:1" ht="12.6" x14ac:dyDescent="0.25">
      <c r="A31480"/>
    </row>
    <row r="31481" spans="1:1" ht="12.6" x14ac:dyDescent="0.25">
      <c r="A31481"/>
    </row>
    <row r="31482" spans="1:1" ht="12.6" x14ac:dyDescent="0.25">
      <c r="A31482"/>
    </row>
    <row r="31483" spans="1:1" ht="12.6" x14ac:dyDescent="0.25">
      <c r="A31483"/>
    </row>
    <row r="31484" spans="1:1" ht="12.6" x14ac:dyDescent="0.25">
      <c r="A31484"/>
    </row>
    <row r="31485" spans="1:1" ht="12.6" x14ac:dyDescent="0.25">
      <c r="A31485"/>
    </row>
    <row r="31486" spans="1:1" ht="12.6" x14ac:dyDescent="0.25">
      <c r="A31486"/>
    </row>
    <row r="31487" spans="1:1" ht="12.6" x14ac:dyDescent="0.25">
      <c r="A31487"/>
    </row>
    <row r="31488" spans="1:1" ht="12.6" x14ac:dyDescent="0.25">
      <c r="A31488"/>
    </row>
    <row r="31489" spans="1:1" ht="12.6" x14ac:dyDescent="0.25">
      <c r="A31489"/>
    </row>
    <row r="31490" spans="1:1" ht="12.6" x14ac:dyDescent="0.25">
      <c r="A31490"/>
    </row>
    <row r="31491" spans="1:1" ht="12.6" x14ac:dyDescent="0.25">
      <c r="A31491"/>
    </row>
    <row r="31492" spans="1:1" ht="12.6" x14ac:dyDescent="0.25">
      <c r="A31492"/>
    </row>
    <row r="31493" spans="1:1" ht="12.6" x14ac:dyDescent="0.25">
      <c r="A31493"/>
    </row>
    <row r="31494" spans="1:1" ht="12.6" x14ac:dyDescent="0.25">
      <c r="A31494"/>
    </row>
    <row r="31495" spans="1:1" ht="12.6" x14ac:dyDescent="0.25">
      <c r="A31495"/>
    </row>
    <row r="31496" spans="1:1" ht="12.6" x14ac:dyDescent="0.25">
      <c r="A31496"/>
    </row>
    <row r="31497" spans="1:1" ht="12.6" x14ac:dyDescent="0.25">
      <c r="A31497"/>
    </row>
    <row r="31498" spans="1:1" ht="12.6" x14ac:dyDescent="0.25">
      <c r="A31498"/>
    </row>
    <row r="31499" spans="1:1" ht="12.6" x14ac:dyDescent="0.25">
      <c r="A31499"/>
    </row>
    <row r="31500" spans="1:1" ht="12.6" x14ac:dyDescent="0.25">
      <c r="A31500"/>
    </row>
    <row r="31501" spans="1:1" ht="12.6" x14ac:dyDescent="0.25">
      <c r="A31501"/>
    </row>
    <row r="31502" spans="1:1" ht="12.6" x14ac:dyDescent="0.25">
      <c r="A31502"/>
    </row>
    <row r="31503" spans="1:1" ht="12.6" x14ac:dyDescent="0.25">
      <c r="A31503"/>
    </row>
    <row r="31504" spans="1:1" ht="12.6" x14ac:dyDescent="0.25">
      <c r="A31504"/>
    </row>
    <row r="31505" spans="1:1" ht="12.6" x14ac:dyDescent="0.25">
      <c r="A31505"/>
    </row>
    <row r="31506" spans="1:1" ht="12.6" x14ac:dyDescent="0.25">
      <c r="A31506"/>
    </row>
    <row r="31507" spans="1:1" ht="12.6" x14ac:dyDescent="0.25">
      <c r="A31507"/>
    </row>
    <row r="31508" spans="1:1" ht="12.6" x14ac:dyDescent="0.25">
      <c r="A31508"/>
    </row>
    <row r="31509" spans="1:1" ht="12.6" x14ac:dyDescent="0.25">
      <c r="A31509"/>
    </row>
    <row r="31510" spans="1:1" ht="12.6" x14ac:dyDescent="0.25">
      <c r="A31510"/>
    </row>
    <row r="31511" spans="1:1" ht="12.6" x14ac:dyDescent="0.25">
      <c r="A31511"/>
    </row>
    <row r="31512" spans="1:1" ht="12.6" x14ac:dyDescent="0.25">
      <c r="A31512"/>
    </row>
    <row r="31513" spans="1:1" ht="12.6" x14ac:dyDescent="0.25">
      <c r="A31513"/>
    </row>
    <row r="31514" spans="1:1" ht="12.6" x14ac:dyDescent="0.25">
      <c r="A31514"/>
    </row>
    <row r="31515" spans="1:1" ht="12.6" x14ac:dyDescent="0.25">
      <c r="A31515"/>
    </row>
    <row r="31516" spans="1:1" ht="12.6" x14ac:dyDescent="0.25">
      <c r="A31516"/>
    </row>
    <row r="31517" spans="1:1" ht="12.6" x14ac:dyDescent="0.25">
      <c r="A31517"/>
    </row>
    <row r="31518" spans="1:1" ht="12.6" x14ac:dyDescent="0.25">
      <c r="A31518"/>
    </row>
    <row r="31519" spans="1:1" ht="12.6" x14ac:dyDescent="0.25">
      <c r="A31519"/>
    </row>
    <row r="31520" spans="1:1" ht="12.6" x14ac:dyDescent="0.25">
      <c r="A31520"/>
    </row>
    <row r="31521" spans="1:1" ht="12.6" x14ac:dyDescent="0.25">
      <c r="A31521"/>
    </row>
    <row r="31522" spans="1:1" ht="12.6" x14ac:dyDescent="0.25">
      <c r="A31522"/>
    </row>
    <row r="31523" spans="1:1" ht="12.6" x14ac:dyDescent="0.25">
      <c r="A31523"/>
    </row>
    <row r="31524" spans="1:1" ht="12.6" x14ac:dyDescent="0.25">
      <c r="A31524"/>
    </row>
    <row r="31525" spans="1:1" ht="12.6" x14ac:dyDescent="0.25">
      <c r="A31525"/>
    </row>
    <row r="31526" spans="1:1" ht="12.6" x14ac:dyDescent="0.25">
      <c r="A31526"/>
    </row>
    <row r="31527" spans="1:1" ht="12.6" x14ac:dyDescent="0.25">
      <c r="A31527"/>
    </row>
    <row r="31528" spans="1:1" ht="12.6" x14ac:dyDescent="0.25">
      <c r="A31528"/>
    </row>
    <row r="31529" spans="1:1" ht="12.6" x14ac:dyDescent="0.25">
      <c r="A31529"/>
    </row>
    <row r="31530" spans="1:1" ht="12.6" x14ac:dyDescent="0.25">
      <c r="A31530"/>
    </row>
    <row r="31531" spans="1:1" ht="12.6" x14ac:dyDescent="0.25">
      <c r="A31531"/>
    </row>
    <row r="31532" spans="1:1" ht="12.6" x14ac:dyDescent="0.25">
      <c r="A31532"/>
    </row>
    <row r="31533" spans="1:1" ht="12.6" x14ac:dyDescent="0.25">
      <c r="A31533"/>
    </row>
    <row r="31534" spans="1:1" ht="12.6" x14ac:dyDescent="0.25">
      <c r="A31534"/>
    </row>
    <row r="31535" spans="1:1" ht="12.6" x14ac:dyDescent="0.25">
      <c r="A31535"/>
    </row>
    <row r="31536" spans="1:1" ht="12.6" x14ac:dyDescent="0.25">
      <c r="A31536"/>
    </row>
    <row r="31537" spans="1:1" ht="12.6" x14ac:dyDescent="0.25">
      <c r="A31537"/>
    </row>
    <row r="31538" spans="1:1" ht="12.6" x14ac:dyDescent="0.25">
      <c r="A31538"/>
    </row>
    <row r="31539" spans="1:1" ht="12.6" x14ac:dyDescent="0.25">
      <c r="A31539"/>
    </row>
    <row r="31540" spans="1:1" ht="12.6" x14ac:dyDescent="0.25">
      <c r="A31540"/>
    </row>
    <row r="31541" spans="1:1" ht="12.6" x14ac:dyDescent="0.25">
      <c r="A31541"/>
    </row>
    <row r="31542" spans="1:1" ht="12.6" x14ac:dyDescent="0.25">
      <c r="A31542"/>
    </row>
    <row r="31543" spans="1:1" ht="12.6" x14ac:dyDescent="0.25">
      <c r="A31543"/>
    </row>
    <row r="31544" spans="1:1" ht="12.6" x14ac:dyDescent="0.25">
      <c r="A31544"/>
    </row>
    <row r="31545" spans="1:1" ht="12.6" x14ac:dyDescent="0.25">
      <c r="A31545"/>
    </row>
    <row r="31546" spans="1:1" ht="12.6" x14ac:dyDescent="0.25">
      <c r="A31546"/>
    </row>
    <row r="31547" spans="1:1" ht="12.6" x14ac:dyDescent="0.25">
      <c r="A31547"/>
    </row>
    <row r="31548" spans="1:1" ht="12.6" x14ac:dyDescent="0.25">
      <c r="A31548"/>
    </row>
    <row r="31549" spans="1:1" ht="12.6" x14ac:dyDescent="0.25">
      <c r="A31549"/>
    </row>
    <row r="31550" spans="1:1" ht="12.6" x14ac:dyDescent="0.25">
      <c r="A31550"/>
    </row>
    <row r="31551" spans="1:1" ht="12.6" x14ac:dyDescent="0.25">
      <c r="A31551"/>
    </row>
    <row r="31552" spans="1:1" ht="12.6" x14ac:dyDescent="0.25">
      <c r="A31552"/>
    </row>
    <row r="31553" spans="1:1" ht="12.6" x14ac:dyDescent="0.25">
      <c r="A31553"/>
    </row>
    <row r="31554" spans="1:1" ht="12.6" x14ac:dyDescent="0.25">
      <c r="A31554"/>
    </row>
    <row r="31555" spans="1:1" ht="12.6" x14ac:dyDescent="0.25">
      <c r="A31555"/>
    </row>
    <row r="31556" spans="1:1" ht="12.6" x14ac:dyDescent="0.25">
      <c r="A31556"/>
    </row>
    <row r="31557" spans="1:1" ht="12.6" x14ac:dyDescent="0.25">
      <c r="A31557"/>
    </row>
    <row r="31558" spans="1:1" ht="12.6" x14ac:dyDescent="0.25">
      <c r="A31558"/>
    </row>
    <row r="31559" spans="1:1" ht="12.6" x14ac:dyDescent="0.25">
      <c r="A31559"/>
    </row>
    <row r="31560" spans="1:1" ht="12.6" x14ac:dyDescent="0.25">
      <c r="A31560"/>
    </row>
    <row r="31561" spans="1:1" ht="12.6" x14ac:dyDescent="0.25">
      <c r="A31561"/>
    </row>
    <row r="31562" spans="1:1" ht="12.6" x14ac:dyDescent="0.25">
      <c r="A31562"/>
    </row>
    <row r="31563" spans="1:1" ht="12.6" x14ac:dyDescent="0.25">
      <c r="A31563"/>
    </row>
    <row r="31564" spans="1:1" ht="12.6" x14ac:dyDescent="0.25">
      <c r="A31564"/>
    </row>
    <row r="31565" spans="1:1" ht="12.6" x14ac:dyDescent="0.25">
      <c r="A31565"/>
    </row>
    <row r="31566" spans="1:1" ht="12.6" x14ac:dyDescent="0.25">
      <c r="A31566"/>
    </row>
    <row r="31567" spans="1:1" ht="12.6" x14ac:dyDescent="0.25">
      <c r="A31567"/>
    </row>
    <row r="31568" spans="1:1" ht="12.6" x14ac:dyDescent="0.25">
      <c r="A31568"/>
    </row>
    <row r="31569" spans="1:1" ht="12.6" x14ac:dyDescent="0.25">
      <c r="A31569"/>
    </row>
    <row r="31570" spans="1:1" ht="12.6" x14ac:dyDescent="0.25">
      <c r="A31570"/>
    </row>
    <row r="31571" spans="1:1" ht="12.6" x14ac:dyDescent="0.25">
      <c r="A31571"/>
    </row>
    <row r="31572" spans="1:1" ht="12.6" x14ac:dyDescent="0.25">
      <c r="A31572"/>
    </row>
    <row r="31573" spans="1:1" ht="12.6" x14ac:dyDescent="0.25">
      <c r="A31573"/>
    </row>
    <row r="31574" spans="1:1" ht="12.6" x14ac:dyDescent="0.25">
      <c r="A31574"/>
    </row>
    <row r="31575" spans="1:1" ht="12.6" x14ac:dyDescent="0.25">
      <c r="A31575"/>
    </row>
    <row r="31576" spans="1:1" ht="12.6" x14ac:dyDescent="0.25">
      <c r="A31576"/>
    </row>
    <row r="31577" spans="1:1" ht="12.6" x14ac:dyDescent="0.25">
      <c r="A31577"/>
    </row>
    <row r="31578" spans="1:1" ht="12.6" x14ac:dyDescent="0.25">
      <c r="A31578"/>
    </row>
    <row r="31579" spans="1:1" ht="12.6" x14ac:dyDescent="0.25">
      <c r="A31579"/>
    </row>
    <row r="31580" spans="1:1" ht="12.6" x14ac:dyDescent="0.25">
      <c r="A31580"/>
    </row>
    <row r="31581" spans="1:1" ht="12.6" x14ac:dyDescent="0.25">
      <c r="A31581"/>
    </row>
    <row r="31582" spans="1:1" ht="12.6" x14ac:dyDescent="0.25">
      <c r="A31582"/>
    </row>
    <row r="31583" spans="1:1" ht="12.6" x14ac:dyDescent="0.25">
      <c r="A31583"/>
    </row>
    <row r="31584" spans="1:1" ht="12.6" x14ac:dyDescent="0.25">
      <c r="A31584"/>
    </row>
    <row r="31585" spans="1:1" ht="12.6" x14ac:dyDescent="0.25">
      <c r="A31585"/>
    </row>
    <row r="31586" spans="1:1" ht="12.6" x14ac:dyDescent="0.25">
      <c r="A31586"/>
    </row>
    <row r="31587" spans="1:1" ht="12.6" x14ac:dyDescent="0.25">
      <c r="A31587"/>
    </row>
    <row r="31588" spans="1:1" ht="12.6" x14ac:dyDescent="0.25">
      <c r="A31588"/>
    </row>
    <row r="31589" spans="1:1" ht="12.6" x14ac:dyDescent="0.25">
      <c r="A31589"/>
    </row>
    <row r="31590" spans="1:1" ht="12.6" x14ac:dyDescent="0.25">
      <c r="A31590"/>
    </row>
    <row r="31591" spans="1:1" ht="12.6" x14ac:dyDescent="0.25">
      <c r="A31591"/>
    </row>
    <row r="31592" spans="1:1" ht="12.6" x14ac:dyDescent="0.25">
      <c r="A31592"/>
    </row>
    <row r="31593" spans="1:1" ht="12.6" x14ac:dyDescent="0.25">
      <c r="A31593"/>
    </row>
    <row r="31594" spans="1:1" ht="12.6" x14ac:dyDescent="0.25">
      <c r="A31594"/>
    </row>
    <row r="31595" spans="1:1" ht="12.6" x14ac:dyDescent="0.25">
      <c r="A31595"/>
    </row>
    <row r="31596" spans="1:1" ht="12.6" x14ac:dyDescent="0.25">
      <c r="A31596"/>
    </row>
    <row r="31597" spans="1:1" ht="12.6" x14ac:dyDescent="0.25">
      <c r="A31597"/>
    </row>
    <row r="31598" spans="1:1" ht="12.6" x14ac:dyDescent="0.25">
      <c r="A31598"/>
    </row>
    <row r="31599" spans="1:1" ht="12.6" x14ac:dyDescent="0.25">
      <c r="A31599"/>
    </row>
    <row r="31600" spans="1:1" ht="12.6" x14ac:dyDescent="0.25">
      <c r="A31600"/>
    </row>
    <row r="31601" spans="1:1" ht="12.6" x14ac:dyDescent="0.25">
      <c r="A31601"/>
    </row>
    <row r="31602" spans="1:1" ht="12.6" x14ac:dyDescent="0.25">
      <c r="A31602"/>
    </row>
    <row r="31603" spans="1:1" ht="12.6" x14ac:dyDescent="0.25">
      <c r="A31603"/>
    </row>
    <row r="31604" spans="1:1" ht="12.6" x14ac:dyDescent="0.25">
      <c r="A31604"/>
    </row>
    <row r="31605" spans="1:1" ht="12.6" x14ac:dyDescent="0.25">
      <c r="A31605"/>
    </row>
    <row r="31606" spans="1:1" ht="12.6" x14ac:dyDescent="0.25">
      <c r="A31606"/>
    </row>
    <row r="31607" spans="1:1" ht="12.6" x14ac:dyDescent="0.25">
      <c r="A31607"/>
    </row>
    <row r="31608" spans="1:1" ht="12.6" x14ac:dyDescent="0.25">
      <c r="A31608"/>
    </row>
    <row r="31609" spans="1:1" ht="12.6" x14ac:dyDescent="0.25">
      <c r="A31609"/>
    </row>
    <row r="31610" spans="1:1" ht="12.6" x14ac:dyDescent="0.25">
      <c r="A31610"/>
    </row>
    <row r="31611" spans="1:1" ht="12.6" x14ac:dyDescent="0.25">
      <c r="A31611"/>
    </row>
    <row r="31612" spans="1:1" ht="12.6" x14ac:dyDescent="0.25">
      <c r="A31612"/>
    </row>
    <row r="31613" spans="1:1" ht="12.6" x14ac:dyDescent="0.25">
      <c r="A31613"/>
    </row>
    <row r="31614" spans="1:1" ht="12.6" x14ac:dyDescent="0.25">
      <c r="A31614"/>
    </row>
    <row r="31615" spans="1:1" ht="12.6" x14ac:dyDescent="0.25">
      <c r="A31615"/>
    </row>
    <row r="31616" spans="1:1" ht="12.6" x14ac:dyDescent="0.25">
      <c r="A31616"/>
    </row>
    <row r="31617" spans="1:1" ht="12.6" x14ac:dyDescent="0.25">
      <c r="A31617"/>
    </row>
    <row r="31618" spans="1:1" ht="12.6" x14ac:dyDescent="0.25">
      <c r="A31618"/>
    </row>
    <row r="31619" spans="1:1" ht="12.6" x14ac:dyDescent="0.25">
      <c r="A31619"/>
    </row>
    <row r="31620" spans="1:1" ht="12.6" x14ac:dyDescent="0.25">
      <c r="A31620"/>
    </row>
    <row r="31621" spans="1:1" ht="12.6" x14ac:dyDescent="0.25">
      <c r="A31621"/>
    </row>
    <row r="31622" spans="1:1" ht="12.6" x14ac:dyDescent="0.25">
      <c r="A31622"/>
    </row>
    <row r="31623" spans="1:1" ht="12.6" x14ac:dyDescent="0.25">
      <c r="A31623"/>
    </row>
    <row r="31624" spans="1:1" ht="12.6" x14ac:dyDescent="0.25">
      <c r="A31624"/>
    </row>
    <row r="31625" spans="1:1" ht="12.6" x14ac:dyDescent="0.25">
      <c r="A31625"/>
    </row>
    <row r="31626" spans="1:1" ht="12.6" x14ac:dyDescent="0.25">
      <c r="A31626"/>
    </row>
    <row r="31627" spans="1:1" ht="12.6" x14ac:dyDescent="0.25">
      <c r="A31627"/>
    </row>
    <row r="31628" spans="1:1" ht="12.6" x14ac:dyDescent="0.25">
      <c r="A31628"/>
    </row>
    <row r="31629" spans="1:1" ht="12.6" x14ac:dyDescent="0.25">
      <c r="A31629"/>
    </row>
    <row r="31630" spans="1:1" ht="12.6" x14ac:dyDescent="0.25">
      <c r="A31630"/>
    </row>
    <row r="31631" spans="1:1" ht="12.6" x14ac:dyDescent="0.25">
      <c r="A31631"/>
    </row>
    <row r="31632" spans="1:1" ht="12.6" x14ac:dyDescent="0.25">
      <c r="A31632"/>
    </row>
    <row r="31633" spans="1:1" ht="12.6" x14ac:dyDescent="0.25">
      <c r="A31633"/>
    </row>
    <row r="31634" spans="1:1" ht="12.6" x14ac:dyDescent="0.25">
      <c r="A31634"/>
    </row>
    <row r="31635" spans="1:1" ht="12.6" x14ac:dyDescent="0.25">
      <c r="A31635"/>
    </row>
    <row r="31636" spans="1:1" ht="12.6" x14ac:dyDescent="0.25">
      <c r="A31636"/>
    </row>
    <row r="31637" spans="1:1" ht="12.6" x14ac:dyDescent="0.25">
      <c r="A31637"/>
    </row>
    <row r="31638" spans="1:1" ht="12.6" x14ac:dyDescent="0.25">
      <c r="A31638"/>
    </row>
    <row r="31639" spans="1:1" ht="12.6" x14ac:dyDescent="0.25">
      <c r="A31639"/>
    </row>
    <row r="31640" spans="1:1" ht="12.6" x14ac:dyDescent="0.25">
      <c r="A31640"/>
    </row>
    <row r="31641" spans="1:1" ht="12.6" x14ac:dyDescent="0.25">
      <c r="A31641"/>
    </row>
    <row r="31642" spans="1:1" ht="12.6" x14ac:dyDescent="0.25">
      <c r="A31642"/>
    </row>
    <row r="31643" spans="1:1" ht="12.6" x14ac:dyDescent="0.25">
      <c r="A31643"/>
    </row>
    <row r="31644" spans="1:1" ht="12.6" x14ac:dyDescent="0.25">
      <c r="A31644"/>
    </row>
    <row r="31645" spans="1:1" ht="12.6" x14ac:dyDescent="0.25">
      <c r="A31645"/>
    </row>
    <row r="31646" spans="1:1" ht="12.6" x14ac:dyDescent="0.25">
      <c r="A31646"/>
    </row>
    <row r="31647" spans="1:1" ht="12.6" x14ac:dyDescent="0.25">
      <c r="A31647"/>
    </row>
    <row r="31648" spans="1:1" ht="12.6" x14ac:dyDescent="0.25">
      <c r="A31648"/>
    </row>
    <row r="31649" spans="1:1" ht="12.6" x14ac:dyDescent="0.25">
      <c r="A31649"/>
    </row>
    <row r="31650" spans="1:1" ht="12.6" x14ac:dyDescent="0.25">
      <c r="A31650"/>
    </row>
    <row r="31651" spans="1:1" ht="12.6" x14ac:dyDescent="0.25">
      <c r="A31651"/>
    </row>
    <row r="31652" spans="1:1" ht="12.6" x14ac:dyDescent="0.25">
      <c r="A31652"/>
    </row>
    <row r="31653" spans="1:1" ht="12.6" x14ac:dyDescent="0.25">
      <c r="A31653"/>
    </row>
    <row r="31654" spans="1:1" ht="12.6" x14ac:dyDescent="0.25">
      <c r="A31654"/>
    </row>
    <row r="31655" spans="1:1" ht="12.6" x14ac:dyDescent="0.25">
      <c r="A31655"/>
    </row>
    <row r="31656" spans="1:1" ht="12.6" x14ac:dyDescent="0.25">
      <c r="A31656"/>
    </row>
    <row r="31657" spans="1:1" ht="12.6" x14ac:dyDescent="0.25">
      <c r="A31657"/>
    </row>
    <row r="31658" spans="1:1" ht="12.6" x14ac:dyDescent="0.25">
      <c r="A31658"/>
    </row>
    <row r="31659" spans="1:1" ht="12.6" x14ac:dyDescent="0.25">
      <c r="A31659"/>
    </row>
    <row r="31660" spans="1:1" ht="12.6" x14ac:dyDescent="0.25">
      <c r="A31660"/>
    </row>
    <row r="31661" spans="1:1" ht="12.6" x14ac:dyDescent="0.25">
      <c r="A31661"/>
    </row>
    <row r="31662" spans="1:1" ht="12.6" x14ac:dyDescent="0.25">
      <c r="A31662"/>
    </row>
    <row r="31663" spans="1:1" ht="12.6" x14ac:dyDescent="0.25">
      <c r="A31663"/>
    </row>
    <row r="31664" spans="1:1" ht="12.6" x14ac:dyDescent="0.25">
      <c r="A31664"/>
    </row>
    <row r="31665" spans="1:1" ht="12.6" x14ac:dyDescent="0.25">
      <c r="A31665"/>
    </row>
    <row r="31666" spans="1:1" ht="12.6" x14ac:dyDescent="0.25">
      <c r="A31666"/>
    </row>
    <row r="31667" spans="1:1" ht="12.6" x14ac:dyDescent="0.25">
      <c r="A31667"/>
    </row>
    <row r="31668" spans="1:1" ht="12.6" x14ac:dyDescent="0.25">
      <c r="A31668"/>
    </row>
    <row r="31669" spans="1:1" ht="12.6" x14ac:dyDescent="0.25">
      <c r="A31669"/>
    </row>
    <row r="31670" spans="1:1" ht="12.6" x14ac:dyDescent="0.25">
      <c r="A31670"/>
    </row>
    <row r="31671" spans="1:1" ht="12.6" x14ac:dyDescent="0.25">
      <c r="A31671"/>
    </row>
    <row r="31672" spans="1:1" ht="12.6" x14ac:dyDescent="0.25">
      <c r="A31672"/>
    </row>
    <row r="31673" spans="1:1" ht="12.6" x14ac:dyDescent="0.25">
      <c r="A31673"/>
    </row>
    <row r="31674" spans="1:1" ht="12.6" x14ac:dyDescent="0.25">
      <c r="A31674"/>
    </row>
    <row r="31675" spans="1:1" ht="12.6" x14ac:dyDescent="0.25">
      <c r="A31675"/>
    </row>
    <row r="31676" spans="1:1" ht="12.6" x14ac:dyDescent="0.25">
      <c r="A31676"/>
    </row>
    <row r="31677" spans="1:1" ht="12.6" x14ac:dyDescent="0.25">
      <c r="A31677"/>
    </row>
    <row r="31678" spans="1:1" ht="12.6" x14ac:dyDescent="0.25">
      <c r="A31678"/>
    </row>
    <row r="31679" spans="1:1" ht="12.6" x14ac:dyDescent="0.25">
      <c r="A31679"/>
    </row>
    <row r="31680" spans="1:1" ht="12.6" x14ac:dyDescent="0.25">
      <c r="A31680"/>
    </row>
    <row r="31681" spans="1:1" ht="12.6" x14ac:dyDescent="0.25">
      <c r="A31681"/>
    </row>
    <row r="31682" spans="1:1" ht="12.6" x14ac:dyDescent="0.25">
      <c r="A31682"/>
    </row>
    <row r="31683" spans="1:1" ht="12.6" x14ac:dyDescent="0.25">
      <c r="A31683"/>
    </row>
    <row r="31684" spans="1:1" ht="12.6" x14ac:dyDescent="0.25">
      <c r="A31684"/>
    </row>
    <row r="31685" spans="1:1" ht="12.6" x14ac:dyDescent="0.25">
      <c r="A31685"/>
    </row>
    <row r="31686" spans="1:1" ht="12.6" x14ac:dyDescent="0.25">
      <c r="A31686"/>
    </row>
    <row r="31687" spans="1:1" ht="12.6" x14ac:dyDescent="0.25">
      <c r="A31687"/>
    </row>
    <row r="31688" spans="1:1" ht="12.6" x14ac:dyDescent="0.25">
      <c r="A31688"/>
    </row>
    <row r="31689" spans="1:1" ht="12.6" x14ac:dyDescent="0.25">
      <c r="A31689"/>
    </row>
    <row r="31690" spans="1:1" ht="12.6" x14ac:dyDescent="0.25">
      <c r="A31690"/>
    </row>
    <row r="31691" spans="1:1" ht="12.6" x14ac:dyDescent="0.25">
      <c r="A31691"/>
    </row>
    <row r="31692" spans="1:1" ht="12.6" x14ac:dyDescent="0.25">
      <c r="A31692"/>
    </row>
    <row r="31693" spans="1:1" ht="12.6" x14ac:dyDescent="0.25">
      <c r="A31693"/>
    </row>
    <row r="31694" spans="1:1" ht="12.6" x14ac:dyDescent="0.25">
      <c r="A31694"/>
    </row>
    <row r="31695" spans="1:1" ht="12.6" x14ac:dyDescent="0.25">
      <c r="A31695"/>
    </row>
    <row r="31696" spans="1:1" ht="12.6" x14ac:dyDescent="0.25">
      <c r="A31696"/>
    </row>
    <row r="31697" spans="1:1" ht="12.6" x14ac:dyDescent="0.25">
      <c r="A31697"/>
    </row>
    <row r="31698" spans="1:1" ht="12.6" x14ac:dyDescent="0.25">
      <c r="A31698"/>
    </row>
    <row r="31699" spans="1:1" ht="12.6" x14ac:dyDescent="0.25">
      <c r="A31699"/>
    </row>
    <row r="31700" spans="1:1" ht="12.6" x14ac:dyDescent="0.25">
      <c r="A31700"/>
    </row>
    <row r="31701" spans="1:1" ht="12.6" x14ac:dyDescent="0.25">
      <c r="A31701"/>
    </row>
    <row r="31702" spans="1:1" ht="12.6" x14ac:dyDescent="0.25">
      <c r="A31702"/>
    </row>
    <row r="31703" spans="1:1" ht="12.6" x14ac:dyDescent="0.25">
      <c r="A31703"/>
    </row>
    <row r="31704" spans="1:1" ht="12.6" x14ac:dyDescent="0.25">
      <c r="A31704"/>
    </row>
    <row r="31705" spans="1:1" ht="12.6" x14ac:dyDescent="0.25">
      <c r="A31705"/>
    </row>
    <row r="31706" spans="1:1" ht="12.6" x14ac:dyDescent="0.25">
      <c r="A31706"/>
    </row>
    <row r="31707" spans="1:1" ht="12.6" x14ac:dyDescent="0.25">
      <c r="A31707"/>
    </row>
    <row r="31708" spans="1:1" ht="12.6" x14ac:dyDescent="0.25">
      <c r="A31708"/>
    </row>
    <row r="31709" spans="1:1" ht="12.6" x14ac:dyDescent="0.25">
      <c r="A31709"/>
    </row>
    <row r="31710" spans="1:1" ht="12.6" x14ac:dyDescent="0.25">
      <c r="A31710"/>
    </row>
    <row r="31711" spans="1:1" ht="12.6" x14ac:dyDescent="0.25">
      <c r="A31711"/>
    </row>
    <row r="31712" spans="1:1" ht="12.6" x14ac:dyDescent="0.25">
      <c r="A31712"/>
    </row>
    <row r="31713" spans="1:1" ht="12.6" x14ac:dyDescent="0.25">
      <c r="A31713"/>
    </row>
    <row r="31714" spans="1:1" ht="12.6" x14ac:dyDescent="0.25">
      <c r="A31714"/>
    </row>
    <row r="31715" spans="1:1" ht="12.6" x14ac:dyDescent="0.25">
      <c r="A31715"/>
    </row>
    <row r="31716" spans="1:1" ht="12.6" x14ac:dyDescent="0.25">
      <c r="A31716"/>
    </row>
    <row r="31717" spans="1:1" ht="12.6" x14ac:dyDescent="0.25">
      <c r="A31717"/>
    </row>
    <row r="31718" spans="1:1" ht="12.6" x14ac:dyDescent="0.25">
      <c r="A31718"/>
    </row>
    <row r="31719" spans="1:1" ht="12.6" x14ac:dyDescent="0.25">
      <c r="A31719"/>
    </row>
    <row r="31720" spans="1:1" ht="12.6" x14ac:dyDescent="0.25">
      <c r="A31720"/>
    </row>
    <row r="31721" spans="1:1" ht="12.6" x14ac:dyDescent="0.25">
      <c r="A31721"/>
    </row>
    <row r="31722" spans="1:1" ht="12.6" x14ac:dyDescent="0.25">
      <c r="A31722"/>
    </row>
    <row r="31723" spans="1:1" ht="12.6" x14ac:dyDescent="0.25">
      <c r="A31723"/>
    </row>
    <row r="31724" spans="1:1" ht="12.6" x14ac:dyDescent="0.25">
      <c r="A31724"/>
    </row>
    <row r="31725" spans="1:1" ht="12.6" x14ac:dyDescent="0.25">
      <c r="A31725"/>
    </row>
    <row r="31726" spans="1:1" ht="12.6" x14ac:dyDescent="0.25">
      <c r="A31726"/>
    </row>
    <row r="31727" spans="1:1" ht="12.6" x14ac:dyDescent="0.25">
      <c r="A31727"/>
    </row>
    <row r="31728" spans="1:1" ht="12.6" x14ac:dyDescent="0.25">
      <c r="A31728"/>
    </row>
    <row r="31729" spans="1:1" ht="12.6" x14ac:dyDescent="0.25">
      <c r="A31729"/>
    </row>
    <row r="31730" spans="1:1" ht="12.6" x14ac:dyDescent="0.25">
      <c r="A31730"/>
    </row>
    <row r="31731" spans="1:1" ht="12.6" x14ac:dyDescent="0.25">
      <c r="A31731"/>
    </row>
    <row r="31732" spans="1:1" ht="12.6" x14ac:dyDescent="0.25">
      <c r="A31732"/>
    </row>
    <row r="31733" spans="1:1" ht="12.6" x14ac:dyDescent="0.25">
      <c r="A31733"/>
    </row>
    <row r="31734" spans="1:1" ht="12.6" x14ac:dyDescent="0.25">
      <c r="A31734"/>
    </row>
    <row r="31735" spans="1:1" ht="12.6" x14ac:dyDescent="0.25">
      <c r="A31735"/>
    </row>
    <row r="31736" spans="1:1" ht="12.6" x14ac:dyDescent="0.25">
      <c r="A31736"/>
    </row>
    <row r="31737" spans="1:1" ht="12.6" x14ac:dyDescent="0.25">
      <c r="A31737"/>
    </row>
    <row r="31738" spans="1:1" ht="12.6" x14ac:dyDescent="0.25">
      <c r="A31738"/>
    </row>
    <row r="31739" spans="1:1" ht="12.6" x14ac:dyDescent="0.25">
      <c r="A31739"/>
    </row>
    <row r="31740" spans="1:1" ht="12.6" x14ac:dyDescent="0.25">
      <c r="A31740"/>
    </row>
    <row r="31741" spans="1:1" ht="12.6" x14ac:dyDescent="0.25">
      <c r="A31741"/>
    </row>
    <row r="31742" spans="1:1" ht="12.6" x14ac:dyDescent="0.25">
      <c r="A31742"/>
    </row>
    <row r="31743" spans="1:1" ht="12.6" x14ac:dyDescent="0.25">
      <c r="A31743"/>
    </row>
    <row r="31744" spans="1:1" ht="12.6" x14ac:dyDescent="0.25">
      <c r="A31744"/>
    </row>
    <row r="31745" spans="1:1" ht="12.6" x14ac:dyDescent="0.25">
      <c r="A31745"/>
    </row>
    <row r="31746" spans="1:1" ht="12.6" x14ac:dyDescent="0.25">
      <c r="A31746"/>
    </row>
    <row r="31747" spans="1:1" ht="12.6" x14ac:dyDescent="0.25">
      <c r="A31747"/>
    </row>
    <row r="31748" spans="1:1" ht="12.6" x14ac:dyDescent="0.25">
      <c r="A31748"/>
    </row>
    <row r="31749" spans="1:1" ht="12.6" x14ac:dyDescent="0.25">
      <c r="A31749"/>
    </row>
    <row r="31750" spans="1:1" ht="12.6" x14ac:dyDescent="0.25">
      <c r="A31750"/>
    </row>
    <row r="31751" spans="1:1" ht="12.6" x14ac:dyDescent="0.25">
      <c r="A31751"/>
    </row>
    <row r="31752" spans="1:1" ht="12.6" x14ac:dyDescent="0.25">
      <c r="A31752"/>
    </row>
    <row r="31753" spans="1:1" ht="12.6" x14ac:dyDescent="0.25">
      <c r="A31753"/>
    </row>
    <row r="31754" spans="1:1" ht="12.6" x14ac:dyDescent="0.25">
      <c r="A31754"/>
    </row>
    <row r="31755" spans="1:1" ht="12.6" x14ac:dyDescent="0.25">
      <c r="A31755"/>
    </row>
    <row r="31756" spans="1:1" ht="12.6" x14ac:dyDescent="0.25">
      <c r="A31756"/>
    </row>
    <row r="31757" spans="1:1" ht="12.6" x14ac:dyDescent="0.25">
      <c r="A31757"/>
    </row>
    <row r="31758" spans="1:1" ht="12.6" x14ac:dyDescent="0.25">
      <c r="A31758"/>
    </row>
    <row r="31759" spans="1:1" ht="12.6" x14ac:dyDescent="0.25">
      <c r="A31759"/>
    </row>
    <row r="31760" spans="1:1" ht="12.6" x14ac:dyDescent="0.25">
      <c r="A31760"/>
    </row>
    <row r="31761" spans="1:1" ht="12.6" x14ac:dyDescent="0.25">
      <c r="A31761"/>
    </row>
    <row r="31762" spans="1:1" ht="12.6" x14ac:dyDescent="0.25">
      <c r="A31762"/>
    </row>
    <row r="31763" spans="1:1" ht="12.6" x14ac:dyDescent="0.25">
      <c r="A31763"/>
    </row>
    <row r="31764" spans="1:1" ht="12.6" x14ac:dyDescent="0.25">
      <c r="A31764"/>
    </row>
    <row r="31765" spans="1:1" ht="12.6" x14ac:dyDescent="0.25">
      <c r="A31765"/>
    </row>
    <row r="31766" spans="1:1" ht="12.6" x14ac:dyDescent="0.25">
      <c r="A31766"/>
    </row>
    <row r="31767" spans="1:1" ht="12.6" x14ac:dyDescent="0.25">
      <c r="A31767"/>
    </row>
    <row r="31768" spans="1:1" ht="12.6" x14ac:dyDescent="0.25">
      <c r="A31768"/>
    </row>
    <row r="31769" spans="1:1" ht="12.6" x14ac:dyDescent="0.25">
      <c r="A31769"/>
    </row>
    <row r="31770" spans="1:1" ht="12.6" x14ac:dyDescent="0.25">
      <c r="A31770"/>
    </row>
    <row r="31771" spans="1:1" ht="12.6" x14ac:dyDescent="0.25">
      <c r="A31771"/>
    </row>
    <row r="31772" spans="1:1" ht="12.6" x14ac:dyDescent="0.25">
      <c r="A31772"/>
    </row>
    <row r="31773" spans="1:1" ht="12.6" x14ac:dyDescent="0.25">
      <c r="A31773"/>
    </row>
    <row r="31774" spans="1:1" ht="12.6" x14ac:dyDescent="0.25">
      <c r="A31774"/>
    </row>
    <row r="31775" spans="1:1" ht="12.6" x14ac:dyDescent="0.25">
      <c r="A31775"/>
    </row>
    <row r="31776" spans="1:1" ht="12.6" x14ac:dyDescent="0.25">
      <c r="A31776"/>
    </row>
    <row r="31777" spans="1:1" ht="12.6" x14ac:dyDescent="0.25">
      <c r="A31777"/>
    </row>
    <row r="31778" spans="1:1" ht="12.6" x14ac:dyDescent="0.25">
      <c r="A31778"/>
    </row>
    <row r="31779" spans="1:1" ht="12.6" x14ac:dyDescent="0.25">
      <c r="A31779"/>
    </row>
    <row r="31780" spans="1:1" ht="12.6" x14ac:dyDescent="0.25">
      <c r="A31780"/>
    </row>
    <row r="31781" spans="1:1" ht="12.6" x14ac:dyDescent="0.25">
      <c r="A31781"/>
    </row>
    <row r="31782" spans="1:1" ht="12.6" x14ac:dyDescent="0.25">
      <c r="A31782"/>
    </row>
    <row r="31783" spans="1:1" ht="12.6" x14ac:dyDescent="0.25">
      <c r="A31783"/>
    </row>
    <row r="31784" spans="1:1" ht="12.6" x14ac:dyDescent="0.25">
      <c r="A31784"/>
    </row>
    <row r="31785" spans="1:1" ht="12.6" x14ac:dyDescent="0.25">
      <c r="A31785"/>
    </row>
    <row r="31786" spans="1:1" ht="12.6" x14ac:dyDescent="0.25">
      <c r="A31786"/>
    </row>
    <row r="31787" spans="1:1" ht="12.6" x14ac:dyDescent="0.25">
      <c r="A31787"/>
    </row>
    <row r="31788" spans="1:1" ht="12.6" x14ac:dyDescent="0.25">
      <c r="A31788"/>
    </row>
    <row r="31789" spans="1:1" ht="12.6" x14ac:dyDescent="0.25">
      <c r="A31789"/>
    </row>
    <row r="31790" spans="1:1" ht="12.6" x14ac:dyDescent="0.25">
      <c r="A31790"/>
    </row>
    <row r="31791" spans="1:1" ht="12.6" x14ac:dyDescent="0.25">
      <c r="A31791"/>
    </row>
    <row r="31792" spans="1:1" ht="12.6" x14ac:dyDescent="0.25">
      <c r="A31792"/>
    </row>
    <row r="31793" spans="1:1" ht="12.6" x14ac:dyDescent="0.25">
      <c r="A31793"/>
    </row>
    <row r="31794" spans="1:1" ht="12.6" x14ac:dyDescent="0.25">
      <c r="A31794"/>
    </row>
    <row r="31795" spans="1:1" ht="12.6" x14ac:dyDescent="0.25">
      <c r="A31795"/>
    </row>
    <row r="31796" spans="1:1" ht="12.6" x14ac:dyDescent="0.25">
      <c r="A31796"/>
    </row>
    <row r="31797" spans="1:1" ht="12.6" x14ac:dyDescent="0.25">
      <c r="A31797"/>
    </row>
    <row r="31798" spans="1:1" ht="12.6" x14ac:dyDescent="0.25">
      <c r="A31798"/>
    </row>
    <row r="31799" spans="1:1" ht="12.6" x14ac:dyDescent="0.25">
      <c r="A31799"/>
    </row>
    <row r="31800" spans="1:1" ht="12.6" x14ac:dyDescent="0.25">
      <c r="A31800"/>
    </row>
    <row r="31801" spans="1:1" ht="12.6" x14ac:dyDescent="0.25">
      <c r="A31801"/>
    </row>
    <row r="31802" spans="1:1" ht="12.6" x14ac:dyDescent="0.25">
      <c r="A31802"/>
    </row>
    <row r="31803" spans="1:1" ht="12.6" x14ac:dyDescent="0.25">
      <c r="A31803"/>
    </row>
    <row r="31804" spans="1:1" ht="12.6" x14ac:dyDescent="0.25">
      <c r="A31804"/>
    </row>
    <row r="31805" spans="1:1" ht="12.6" x14ac:dyDescent="0.25">
      <c r="A31805"/>
    </row>
    <row r="31806" spans="1:1" ht="12.6" x14ac:dyDescent="0.25">
      <c r="A31806"/>
    </row>
    <row r="31807" spans="1:1" ht="12.6" x14ac:dyDescent="0.25">
      <c r="A31807"/>
    </row>
    <row r="31808" spans="1:1" ht="12.6" x14ac:dyDescent="0.25">
      <c r="A31808"/>
    </row>
    <row r="31809" spans="1:1" ht="12.6" x14ac:dyDescent="0.25">
      <c r="A31809"/>
    </row>
    <row r="31810" spans="1:1" ht="12.6" x14ac:dyDescent="0.25">
      <c r="A31810"/>
    </row>
    <row r="31811" spans="1:1" ht="12.6" x14ac:dyDescent="0.25">
      <c r="A31811"/>
    </row>
    <row r="31812" spans="1:1" ht="12.6" x14ac:dyDescent="0.25">
      <c r="A31812"/>
    </row>
    <row r="31813" spans="1:1" ht="12.6" x14ac:dyDescent="0.25">
      <c r="A31813"/>
    </row>
    <row r="31814" spans="1:1" ht="12.6" x14ac:dyDescent="0.25">
      <c r="A31814"/>
    </row>
    <row r="31815" spans="1:1" ht="12.6" x14ac:dyDescent="0.25">
      <c r="A31815"/>
    </row>
    <row r="31816" spans="1:1" ht="12.6" x14ac:dyDescent="0.25">
      <c r="A31816"/>
    </row>
    <row r="31817" spans="1:1" ht="12.6" x14ac:dyDescent="0.25">
      <c r="A31817"/>
    </row>
    <row r="31818" spans="1:1" ht="12.6" x14ac:dyDescent="0.25">
      <c r="A31818"/>
    </row>
    <row r="31819" spans="1:1" ht="12.6" x14ac:dyDescent="0.25">
      <c r="A31819"/>
    </row>
    <row r="31820" spans="1:1" ht="12.6" x14ac:dyDescent="0.25">
      <c r="A31820"/>
    </row>
    <row r="31821" spans="1:1" ht="12.6" x14ac:dyDescent="0.25">
      <c r="A31821"/>
    </row>
    <row r="31822" spans="1:1" ht="12.6" x14ac:dyDescent="0.25">
      <c r="A31822"/>
    </row>
    <row r="31823" spans="1:1" ht="12.6" x14ac:dyDescent="0.25">
      <c r="A31823"/>
    </row>
    <row r="31824" spans="1:1" ht="12.6" x14ac:dyDescent="0.25">
      <c r="A31824"/>
    </row>
    <row r="31825" spans="1:1" ht="12.6" x14ac:dyDescent="0.25">
      <c r="A31825"/>
    </row>
    <row r="31826" spans="1:1" ht="12.6" x14ac:dyDescent="0.25">
      <c r="A31826"/>
    </row>
    <row r="31827" spans="1:1" ht="12.6" x14ac:dyDescent="0.25">
      <c r="A31827"/>
    </row>
    <row r="31828" spans="1:1" ht="12.6" x14ac:dyDescent="0.25">
      <c r="A31828"/>
    </row>
    <row r="31829" spans="1:1" ht="12.6" x14ac:dyDescent="0.25">
      <c r="A31829"/>
    </row>
    <row r="31830" spans="1:1" ht="12.6" x14ac:dyDescent="0.25">
      <c r="A31830"/>
    </row>
    <row r="31831" spans="1:1" ht="12.6" x14ac:dyDescent="0.25">
      <c r="A31831"/>
    </row>
    <row r="31832" spans="1:1" ht="12.6" x14ac:dyDescent="0.25">
      <c r="A31832"/>
    </row>
    <row r="31833" spans="1:1" ht="12.6" x14ac:dyDescent="0.25">
      <c r="A31833"/>
    </row>
    <row r="31834" spans="1:1" ht="12.6" x14ac:dyDescent="0.25">
      <c r="A31834"/>
    </row>
    <row r="31835" spans="1:1" ht="12.6" x14ac:dyDescent="0.25">
      <c r="A31835"/>
    </row>
    <row r="31836" spans="1:1" ht="12.6" x14ac:dyDescent="0.25">
      <c r="A31836"/>
    </row>
    <row r="31837" spans="1:1" ht="12.6" x14ac:dyDescent="0.25">
      <c r="A31837"/>
    </row>
    <row r="31838" spans="1:1" ht="12.6" x14ac:dyDescent="0.25">
      <c r="A31838"/>
    </row>
    <row r="31839" spans="1:1" ht="12.6" x14ac:dyDescent="0.25">
      <c r="A31839"/>
    </row>
    <row r="31840" spans="1:1" ht="12.6" x14ac:dyDescent="0.25">
      <c r="A31840"/>
    </row>
    <row r="31841" spans="1:1" ht="12.6" x14ac:dyDescent="0.25">
      <c r="A31841"/>
    </row>
    <row r="31842" spans="1:1" ht="12.6" x14ac:dyDescent="0.25">
      <c r="A31842"/>
    </row>
    <row r="31843" spans="1:1" ht="12.6" x14ac:dyDescent="0.25">
      <c r="A31843"/>
    </row>
    <row r="31844" spans="1:1" ht="12.6" x14ac:dyDescent="0.25">
      <c r="A31844"/>
    </row>
    <row r="31845" spans="1:1" ht="12.6" x14ac:dyDescent="0.25">
      <c r="A31845"/>
    </row>
    <row r="31846" spans="1:1" ht="12.6" x14ac:dyDescent="0.25">
      <c r="A31846"/>
    </row>
    <row r="31847" spans="1:1" ht="12.6" x14ac:dyDescent="0.25">
      <c r="A31847"/>
    </row>
    <row r="31848" spans="1:1" ht="12.6" x14ac:dyDescent="0.25">
      <c r="A31848"/>
    </row>
    <row r="31849" spans="1:1" ht="12.6" x14ac:dyDescent="0.25">
      <c r="A31849"/>
    </row>
    <row r="31850" spans="1:1" ht="12.6" x14ac:dyDescent="0.25">
      <c r="A31850"/>
    </row>
    <row r="31851" spans="1:1" ht="12.6" x14ac:dyDescent="0.25">
      <c r="A31851"/>
    </row>
    <row r="31852" spans="1:1" ht="12.6" x14ac:dyDescent="0.25">
      <c r="A31852"/>
    </row>
    <row r="31853" spans="1:1" ht="12.6" x14ac:dyDescent="0.25">
      <c r="A31853"/>
    </row>
    <row r="31854" spans="1:1" ht="12.6" x14ac:dyDescent="0.25">
      <c r="A31854"/>
    </row>
    <row r="31855" spans="1:1" ht="12.6" x14ac:dyDescent="0.25">
      <c r="A31855"/>
    </row>
    <row r="31856" spans="1:1" ht="12.6" x14ac:dyDescent="0.25">
      <c r="A31856"/>
    </row>
    <row r="31857" spans="1:1" ht="12.6" x14ac:dyDescent="0.25">
      <c r="A31857"/>
    </row>
    <row r="31858" spans="1:1" ht="12.6" x14ac:dyDescent="0.25">
      <c r="A31858"/>
    </row>
    <row r="31859" spans="1:1" ht="12.6" x14ac:dyDescent="0.25">
      <c r="A31859"/>
    </row>
    <row r="31860" spans="1:1" ht="12.6" x14ac:dyDescent="0.25">
      <c r="A31860"/>
    </row>
    <row r="31861" spans="1:1" ht="12.6" x14ac:dyDescent="0.25">
      <c r="A31861"/>
    </row>
    <row r="31862" spans="1:1" ht="12.6" x14ac:dyDescent="0.25">
      <c r="A31862"/>
    </row>
    <row r="31863" spans="1:1" ht="12.6" x14ac:dyDescent="0.25">
      <c r="A31863"/>
    </row>
    <row r="31864" spans="1:1" ht="12.6" x14ac:dyDescent="0.25">
      <c r="A31864"/>
    </row>
    <row r="31865" spans="1:1" ht="12.6" x14ac:dyDescent="0.25">
      <c r="A31865"/>
    </row>
    <row r="31866" spans="1:1" ht="12.6" x14ac:dyDescent="0.25">
      <c r="A31866"/>
    </row>
    <row r="31867" spans="1:1" ht="12.6" x14ac:dyDescent="0.25">
      <c r="A31867"/>
    </row>
    <row r="31868" spans="1:1" ht="12.6" x14ac:dyDescent="0.25">
      <c r="A31868"/>
    </row>
    <row r="31869" spans="1:1" ht="12.6" x14ac:dyDescent="0.25">
      <c r="A31869"/>
    </row>
    <row r="31870" spans="1:1" ht="12.6" x14ac:dyDescent="0.25">
      <c r="A31870"/>
    </row>
    <row r="31871" spans="1:1" ht="12.6" x14ac:dyDescent="0.25">
      <c r="A31871"/>
    </row>
    <row r="31872" spans="1:1" ht="12.6" x14ac:dyDescent="0.25">
      <c r="A31872"/>
    </row>
    <row r="31873" spans="1:1" ht="12.6" x14ac:dyDescent="0.25">
      <c r="A31873"/>
    </row>
    <row r="31874" spans="1:1" ht="12.6" x14ac:dyDescent="0.25">
      <c r="A31874"/>
    </row>
    <row r="31875" spans="1:1" ht="12.6" x14ac:dyDescent="0.25">
      <c r="A31875"/>
    </row>
    <row r="31876" spans="1:1" ht="12.6" x14ac:dyDescent="0.25">
      <c r="A31876"/>
    </row>
    <row r="31877" spans="1:1" ht="12.6" x14ac:dyDescent="0.25">
      <c r="A31877"/>
    </row>
    <row r="31878" spans="1:1" ht="12.6" x14ac:dyDescent="0.25">
      <c r="A31878"/>
    </row>
    <row r="31879" spans="1:1" ht="12.6" x14ac:dyDescent="0.25">
      <c r="A31879"/>
    </row>
    <row r="31880" spans="1:1" ht="12.6" x14ac:dyDescent="0.25">
      <c r="A31880"/>
    </row>
    <row r="31881" spans="1:1" ht="12.6" x14ac:dyDescent="0.25">
      <c r="A31881"/>
    </row>
    <row r="31882" spans="1:1" ht="12.6" x14ac:dyDescent="0.25">
      <c r="A31882"/>
    </row>
    <row r="31883" spans="1:1" ht="12.6" x14ac:dyDescent="0.25">
      <c r="A31883"/>
    </row>
    <row r="31884" spans="1:1" ht="12.6" x14ac:dyDescent="0.25">
      <c r="A31884"/>
    </row>
    <row r="31885" spans="1:1" ht="12.6" x14ac:dyDescent="0.25">
      <c r="A31885"/>
    </row>
    <row r="31886" spans="1:1" ht="12.6" x14ac:dyDescent="0.25">
      <c r="A31886"/>
    </row>
    <row r="31887" spans="1:1" ht="12.6" x14ac:dyDescent="0.25">
      <c r="A31887"/>
    </row>
    <row r="31888" spans="1:1" ht="12.6" x14ac:dyDescent="0.25">
      <c r="A31888"/>
    </row>
    <row r="31889" spans="1:1" ht="12.6" x14ac:dyDescent="0.25">
      <c r="A31889"/>
    </row>
    <row r="31890" spans="1:1" ht="12.6" x14ac:dyDescent="0.25">
      <c r="A31890"/>
    </row>
    <row r="31891" spans="1:1" ht="12.6" x14ac:dyDescent="0.25">
      <c r="A31891"/>
    </row>
    <row r="31892" spans="1:1" ht="12.6" x14ac:dyDescent="0.25">
      <c r="A31892"/>
    </row>
    <row r="31893" spans="1:1" ht="12.6" x14ac:dyDescent="0.25">
      <c r="A31893"/>
    </row>
    <row r="31894" spans="1:1" ht="12.6" x14ac:dyDescent="0.25">
      <c r="A31894"/>
    </row>
    <row r="31895" spans="1:1" ht="12.6" x14ac:dyDescent="0.25">
      <c r="A31895"/>
    </row>
    <row r="31896" spans="1:1" ht="12.6" x14ac:dyDescent="0.25">
      <c r="A31896"/>
    </row>
    <row r="31897" spans="1:1" ht="12.6" x14ac:dyDescent="0.25">
      <c r="A31897"/>
    </row>
    <row r="31898" spans="1:1" ht="12.6" x14ac:dyDescent="0.25">
      <c r="A31898"/>
    </row>
    <row r="31899" spans="1:1" ht="12.6" x14ac:dyDescent="0.25">
      <c r="A31899"/>
    </row>
    <row r="31900" spans="1:1" ht="12.6" x14ac:dyDescent="0.25">
      <c r="A31900"/>
    </row>
    <row r="31901" spans="1:1" ht="12.6" x14ac:dyDescent="0.25">
      <c r="A31901"/>
    </row>
    <row r="31902" spans="1:1" ht="12.6" x14ac:dyDescent="0.25">
      <c r="A31902"/>
    </row>
    <row r="31903" spans="1:1" ht="12.6" x14ac:dyDescent="0.25">
      <c r="A31903"/>
    </row>
    <row r="31904" spans="1:1" ht="12.6" x14ac:dyDescent="0.25">
      <c r="A31904"/>
    </row>
    <row r="31905" spans="1:1" ht="12.6" x14ac:dyDescent="0.25">
      <c r="A31905"/>
    </row>
    <row r="31906" spans="1:1" ht="12.6" x14ac:dyDescent="0.25">
      <c r="A31906"/>
    </row>
    <row r="31907" spans="1:1" ht="12.6" x14ac:dyDescent="0.25">
      <c r="A31907"/>
    </row>
    <row r="31908" spans="1:1" ht="12.6" x14ac:dyDescent="0.25">
      <c r="A31908"/>
    </row>
    <row r="31909" spans="1:1" ht="12.6" x14ac:dyDescent="0.25">
      <c r="A31909"/>
    </row>
    <row r="31910" spans="1:1" ht="12.6" x14ac:dyDescent="0.25">
      <c r="A31910"/>
    </row>
    <row r="31911" spans="1:1" ht="12.6" x14ac:dyDescent="0.25">
      <c r="A31911"/>
    </row>
    <row r="31912" spans="1:1" ht="12.6" x14ac:dyDescent="0.25">
      <c r="A31912"/>
    </row>
    <row r="31913" spans="1:1" ht="12.6" x14ac:dyDescent="0.25">
      <c r="A31913"/>
    </row>
    <row r="31914" spans="1:1" ht="12.6" x14ac:dyDescent="0.25">
      <c r="A31914"/>
    </row>
    <row r="31915" spans="1:1" ht="12.6" x14ac:dyDescent="0.25">
      <c r="A31915"/>
    </row>
    <row r="31916" spans="1:1" ht="12.6" x14ac:dyDescent="0.25">
      <c r="A31916"/>
    </row>
    <row r="31917" spans="1:1" ht="12.6" x14ac:dyDescent="0.25">
      <c r="A31917"/>
    </row>
    <row r="31918" spans="1:1" ht="12.6" x14ac:dyDescent="0.25">
      <c r="A31918"/>
    </row>
    <row r="31919" spans="1:1" ht="12.6" x14ac:dyDescent="0.25">
      <c r="A31919"/>
    </row>
    <row r="31920" spans="1:1" ht="12.6" x14ac:dyDescent="0.25">
      <c r="A31920"/>
    </row>
    <row r="31921" spans="1:1" ht="12.6" x14ac:dyDescent="0.25">
      <c r="A31921"/>
    </row>
    <row r="31922" spans="1:1" ht="12.6" x14ac:dyDescent="0.25">
      <c r="A31922"/>
    </row>
    <row r="31923" spans="1:1" ht="12.6" x14ac:dyDescent="0.25">
      <c r="A31923"/>
    </row>
    <row r="31924" spans="1:1" ht="12.6" x14ac:dyDescent="0.25">
      <c r="A31924"/>
    </row>
    <row r="31925" spans="1:1" ht="12.6" x14ac:dyDescent="0.25">
      <c r="A31925"/>
    </row>
    <row r="31926" spans="1:1" ht="12.6" x14ac:dyDescent="0.25">
      <c r="A31926"/>
    </row>
    <row r="31927" spans="1:1" ht="12.6" x14ac:dyDescent="0.25">
      <c r="A31927"/>
    </row>
    <row r="31928" spans="1:1" ht="12.6" x14ac:dyDescent="0.25">
      <c r="A31928"/>
    </row>
    <row r="31929" spans="1:1" ht="12.6" x14ac:dyDescent="0.25">
      <c r="A31929"/>
    </row>
    <row r="31930" spans="1:1" ht="12.6" x14ac:dyDescent="0.25">
      <c r="A31930"/>
    </row>
    <row r="31931" spans="1:1" ht="12.6" x14ac:dyDescent="0.25">
      <c r="A31931"/>
    </row>
    <row r="31932" spans="1:1" ht="12.6" x14ac:dyDescent="0.25">
      <c r="A31932"/>
    </row>
    <row r="31933" spans="1:1" ht="12.6" x14ac:dyDescent="0.25">
      <c r="A31933"/>
    </row>
    <row r="31934" spans="1:1" ht="12.6" x14ac:dyDescent="0.25">
      <c r="A31934"/>
    </row>
    <row r="31935" spans="1:1" ht="12.6" x14ac:dyDescent="0.25">
      <c r="A31935"/>
    </row>
    <row r="31936" spans="1:1" ht="12.6" x14ac:dyDescent="0.25">
      <c r="A31936"/>
    </row>
    <row r="31937" spans="1:1" ht="12.6" x14ac:dyDescent="0.25">
      <c r="A31937"/>
    </row>
    <row r="31938" spans="1:1" ht="12.6" x14ac:dyDescent="0.25">
      <c r="A31938"/>
    </row>
    <row r="31939" spans="1:1" ht="12.6" x14ac:dyDescent="0.25">
      <c r="A31939"/>
    </row>
    <row r="31940" spans="1:1" ht="12.6" x14ac:dyDescent="0.25">
      <c r="A31940"/>
    </row>
    <row r="31941" spans="1:1" ht="12.6" x14ac:dyDescent="0.25">
      <c r="A31941"/>
    </row>
    <row r="31942" spans="1:1" ht="12.6" x14ac:dyDescent="0.25">
      <c r="A31942"/>
    </row>
    <row r="31943" spans="1:1" ht="12.6" x14ac:dyDescent="0.25">
      <c r="A31943"/>
    </row>
    <row r="31944" spans="1:1" ht="12.6" x14ac:dyDescent="0.25">
      <c r="A31944"/>
    </row>
    <row r="31945" spans="1:1" ht="12.6" x14ac:dyDescent="0.25">
      <c r="A31945"/>
    </row>
    <row r="31946" spans="1:1" ht="12.6" x14ac:dyDescent="0.25">
      <c r="A31946"/>
    </row>
    <row r="31947" spans="1:1" ht="12.6" x14ac:dyDescent="0.25">
      <c r="A31947"/>
    </row>
    <row r="31948" spans="1:1" ht="12.6" x14ac:dyDescent="0.25">
      <c r="A31948"/>
    </row>
    <row r="31949" spans="1:1" ht="12.6" x14ac:dyDescent="0.25">
      <c r="A31949"/>
    </row>
    <row r="31950" spans="1:1" ht="12.6" x14ac:dyDescent="0.25">
      <c r="A31950"/>
    </row>
    <row r="31951" spans="1:1" ht="12.6" x14ac:dyDescent="0.25">
      <c r="A31951"/>
    </row>
    <row r="31952" spans="1:1" ht="12.6" x14ac:dyDescent="0.25">
      <c r="A31952"/>
    </row>
    <row r="31953" spans="1:1" ht="12.6" x14ac:dyDescent="0.25">
      <c r="A31953"/>
    </row>
    <row r="31954" spans="1:1" ht="12.6" x14ac:dyDescent="0.25">
      <c r="A31954"/>
    </row>
    <row r="31955" spans="1:1" ht="12.6" x14ac:dyDescent="0.25">
      <c r="A31955"/>
    </row>
    <row r="31956" spans="1:1" ht="12.6" x14ac:dyDescent="0.25">
      <c r="A31956"/>
    </row>
    <row r="31957" spans="1:1" ht="12.6" x14ac:dyDescent="0.25">
      <c r="A31957"/>
    </row>
    <row r="31958" spans="1:1" ht="12.6" x14ac:dyDescent="0.25">
      <c r="A31958"/>
    </row>
    <row r="31959" spans="1:1" ht="12.6" x14ac:dyDescent="0.25">
      <c r="A31959"/>
    </row>
    <row r="31960" spans="1:1" ht="12.6" x14ac:dyDescent="0.25">
      <c r="A31960"/>
    </row>
    <row r="31961" spans="1:1" ht="12.6" x14ac:dyDescent="0.25">
      <c r="A31961"/>
    </row>
    <row r="31962" spans="1:1" ht="12.6" x14ac:dyDescent="0.25">
      <c r="A31962"/>
    </row>
    <row r="31963" spans="1:1" ht="12.6" x14ac:dyDescent="0.25">
      <c r="A31963"/>
    </row>
    <row r="31964" spans="1:1" ht="12.6" x14ac:dyDescent="0.25">
      <c r="A31964"/>
    </row>
    <row r="31965" spans="1:1" ht="12.6" x14ac:dyDescent="0.25">
      <c r="A31965"/>
    </row>
    <row r="31966" spans="1:1" ht="12.6" x14ac:dyDescent="0.25">
      <c r="A31966"/>
    </row>
    <row r="31967" spans="1:1" ht="12.6" x14ac:dyDescent="0.25">
      <c r="A31967"/>
    </row>
    <row r="31968" spans="1:1" ht="12.6" x14ac:dyDescent="0.25">
      <c r="A31968"/>
    </row>
    <row r="31969" spans="1:1" ht="12.6" x14ac:dyDescent="0.25">
      <c r="A31969"/>
    </row>
    <row r="31970" spans="1:1" ht="12.6" x14ac:dyDescent="0.25">
      <c r="A31970"/>
    </row>
    <row r="31971" spans="1:1" ht="12.6" x14ac:dyDescent="0.25">
      <c r="A31971"/>
    </row>
    <row r="31972" spans="1:1" ht="12.6" x14ac:dyDescent="0.25">
      <c r="A31972"/>
    </row>
    <row r="31973" spans="1:1" ht="12.6" x14ac:dyDescent="0.25">
      <c r="A31973"/>
    </row>
    <row r="31974" spans="1:1" ht="12.6" x14ac:dyDescent="0.25">
      <c r="A31974"/>
    </row>
    <row r="31975" spans="1:1" ht="12.6" x14ac:dyDescent="0.25">
      <c r="A31975"/>
    </row>
    <row r="31976" spans="1:1" ht="12.6" x14ac:dyDescent="0.25">
      <c r="A31976"/>
    </row>
    <row r="31977" spans="1:1" ht="12.6" x14ac:dyDescent="0.25">
      <c r="A31977"/>
    </row>
    <row r="31978" spans="1:1" ht="12.6" x14ac:dyDescent="0.25">
      <c r="A31978"/>
    </row>
    <row r="31979" spans="1:1" ht="12.6" x14ac:dyDescent="0.25">
      <c r="A31979"/>
    </row>
    <row r="31980" spans="1:1" ht="12.6" x14ac:dyDescent="0.25">
      <c r="A31980"/>
    </row>
    <row r="31981" spans="1:1" ht="12.6" x14ac:dyDescent="0.25">
      <c r="A31981"/>
    </row>
    <row r="31982" spans="1:1" ht="12.6" x14ac:dyDescent="0.25">
      <c r="A31982"/>
    </row>
    <row r="31983" spans="1:1" ht="12.6" x14ac:dyDescent="0.25">
      <c r="A31983"/>
    </row>
    <row r="31984" spans="1:1" ht="12.6" x14ac:dyDescent="0.25">
      <c r="A31984"/>
    </row>
    <row r="31985" spans="1:1" ht="12.6" x14ac:dyDescent="0.25">
      <c r="A31985"/>
    </row>
    <row r="31986" spans="1:1" ht="12.6" x14ac:dyDescent="0.25">
      <c r="A31986"/>
    </row>
    <row r="31987" spans="1:1" ht="12.6" x14ac:dyDescent="0.25">
      <c r="A31987"/>
    </row>
    <row r="31988" spans="1:1" ht="12.6" x14ac:dyDescent="0.25">
      <c r="A31988"/>
    </row>
    <row r="31989" spans="1:1" ht="12.6" x14ac:dyDescent="0.25">
      <c r="A31989"/>
    </row>
    <row r="31990" spans="1:1" ht="12.6" x14ac:dyDescent="0.25">
      <c r="A31990"/>
    </row>
    <row r="31991" spans="1:1" ht="12.6" x14ac:dyDescent="0.25">
      <c r="A31991"/>
    </row>
    <row r="31992" spans="1:1" ht="12.6" x14ac:dyDescent="0.25">
      <c r="A31992"/>
    </row>
    <row r="31993" spans="1:1" ht="12.6" x14ac:dyDescent="0.25">
      <c r="A31993"/>
    </row>
    <row r="31994" spans="1:1" ht="12.6" x14ac:dyDescent="0.25">
      <c r="A31994"/>
    </row>
    <row r="31995" spans="1:1" ht="12.6" x14ac:dyDescent="0.25">
      <c r="A31995"/>
    </row>
    <row r="31996" spans="1:1" ht="12.6" x14ac:dyDescent="0.25">
      <c r="A31996"/>
    </row>
    <row r="31997" spans="1:1" ht="12.6" x14ac:dyDescent="0.25">
      <c r="A31997"/>
    </row>
    <row r="31998" spans="1:1" ht="12.6" x14ac:dyDescent="0.25">
      <c r="A31998"/>
    </row>
    <row r="31999" spans="1:1" ht="12.6" x14ac:dyDescent="0.25">
      <c r="A31999"/>
    </row>
    <row r="32000" spans="1:1" ht="12.6" x14ac:dyDescent="0.25">
      <c r="A32000"/>
    </row>
    <row r="32001" spans="1:1" ht="12.6" x14ac:dyDescent="0.25">
      <c r="A32001"/>
    </row>
    <row r="32002" spans="1:1" ht="12.6" x14ac:dyDescent="0.25">
      <c r="A32002"/>
    </row>
    <row r="32003" spans="1:1" ht="12.6" x14ac:dyDescent="0.25">
      <c r="A32003"/>
    </row>
    <row r="32004" spans="1:1" ht="12.6" x14ac:dyDescent="0.25">
      <c r="A32004"/>
    </row>
    <row r="32005" spans="1:1" ht="12.6" x14ac:dyDescent="0.25">
      <c r="A32005"/>
    </row>
    <row r="32006" spans="1:1" ht="12.6" x14ac:dyDescent="0.25">
      <c r="A32006"/>
    </row>
    <row r="32007" spans="1:1" ht="12.6" x14ac:dyDescent="0.25">
      <c r="A32007"/>
    </row>
    <row r="32008" spans="1:1" ht="12.6" x14ac:dyDescent="0.25">
      <c r="A32008"/>
    </row>
    <row r="32009" spans="1:1" ht="12.6" x14ac:dyDescent="0.25">
      <c r="A32009"/>
    </row>
    <row r="32010" spans="1:1" ht="12.6" x14ac:dyDescent="0.25">
      <c r="A32010"/>
    </row>
    <row r="32011" spans="1:1" ht="12.6" x14ac:dyDescent="0.25">
      <c r="A32011"/>
    </row>
    <row r="32012" spans="1:1" ht="12.6" x14ac:dyDescent="0.25">
      <c r="A32012"/>
    </row>
    <row r="32013" spans="1:1" ht="12.6" x14ac:dyDescent="0.25">
      <c r="A32013"/>
    </row>
    <row r="32014" spans="1:1" ht="12.6" x14ac:dyDescent="0.25">
      <c r="A32014"/>
    </row>
    <row r="32015" spans="1:1" ht="12.6" x14ac:dyDescent="0.25">
      <c r="A32015"/>
    </row>
    <row r="32016" spans="1:1" ht="12.6" x14ac:dyDescent="0.25">
      <c r="A32016"/>
    </row>
    <row r="32017" spans="1:1" ht="12.6" x14ac:dyDescent="0.25">
      <c r="A32017"/>
    </row>
    <row r="32018" spans="1:1" ht="12.6" x14ac:dyDescent="0.25">
      <c r="A32018"/>
    </row>
    <row r="32019" spans="1:1" ht="12.6" x14ac:dyDescent="0.25">
      <c r="A32019"/>
    </row>
    <row r="32020" spans="1:1" ht="12.6" x14ac:dyDescent="0.25">
      <c r="A32020"/>
    </row>
    <row r="32021" spans="1:1" ht="12.6" x14ac:dyDescent="0.25">
      <c r="A32021"/>
    </row>
    <row r="32022" spans="1:1" ht="12.6" x14ac:dyDescent="0.25">
      <c r="A32022"/>
    </row>
    <row r="32023" spans="1:1" ht="12.6" x14ac:dyDescent="0.25">
      <c r="A32023"/>
    </row>
    <row r="32024" spans="1:1" ht="12.6" x14ac:dyDescent="0.25">
      <c r="A32024"/>
    </row>
    <row r="32025" spans="1:1" ht="12.6" x14ac:dyDescent="0.25">
      <c r="A32025"/>
    </row>
    <row r="32026" spans="1:1" ht="12.6" x14ac:dyDescent="0.25">
      <c r="A32026"/>
    </row>
    <row r="32027" spans="1:1" ht="12.6" x14ac:dyDescent="0.25">
      <c r="A32027"/>
    </row>
    <row r="32028" spans="1:1" ht="12.6" x14ac:dyDescent="0.25">
      <c r="A32028"/>
    </row>
    <row r="32029" spans="1:1" ht="12.6" x14ac:dyDescent="0.25">
      <c r="A32029"/>
    </row>
    <row r="32030" spans="1:1" ht="12.6" x14ac:dyDescent="0.25">
      <c r="A32030"/>
    </row>
    <row r="32031" spans="1:1" ht="12.6" x14ac:dyDescent="0.25">
      <c r="A32031"/>
    </row>
    <row r="32032" spans="1:1" ht="12.6" x14ac:dyDescent="0.25">
      <c r="A32032"/>
    </row>
    <row r="32033" spans="1:1" ht="12.6" x14ac:dyDescent="0.25">
      <c r="A32033"/>
    </row>
    <row r="32034" spans="1:1" ht="12.6" x14ac:dyDescent="0.25">
      <c r="A32034"/>
    </row>
    <row r="32035" spans="1:1" ht="12.6" x14ac:dyDescent="0.25">
      <c r="A32035"/>
    </row>
    <row r="32036" spans="1:1" ht="12.6" x14ac:dyDescent="0.25">
      <c r="A32036"/>
    </row>
    <row r="32037" spans="1:1" ht="12.6" x14ac:dyDescent="0.25">
      <c r="A32037"/>
    </row>
    <row r="32038" spans="1:1" ht="12.6" x14ac:dyDescent="0.25">
      <c r="A32038"/>
    </row>
    <row r="32039" spans="1:1" ht="12.6" x14ac:dyDescent="0.25">
      <c r="A32039"/>
    </row>
    <row r="32040" spans="1:1" ht="12.6" x14ac:dyDescent="0.25">
      <c r="A32040"/>
    </row>
    <row r="32041" spans="1:1" ht="12.6" x14ac:dyDescent="0.25">
      <c r="A32041"/>
    </row>
    <row r="32042" spans="1:1" ht="12.6" x14ac:dyDescent="0.25">
      <c r="A32042"/>
    </row>
    <row r="32043" spans="1:1" ht="12.6" x14ac:dyDescent="0.25">
      <c r="A32043"/>
    </row>
    <row r="32044" spans="1:1" ht="12.6" x14ac:dyDescent="0.25">
      <c r="A32044"/>
    </row>
    <row r="32045" spans="1:1" ht="12.6" x14ac:dyDescent="0.25">
      <c r="A32045"/>
    </row>
    <row r="32046" spans="1:1" ht="12.6" x14ac:dyDescent="0.25">
      <c r="A32046"/>
    </row>
    <row r="32047" spans="1:1" ht="12.6" x14ac:dyDescent="0.25">
      <c r="A32047"/>
    </row>
    <row r="32048" spans="1:1" ht="12.6" x14ac:dyDescent="0.25">
      <c r="A32048"/>
    </row>
    <row r="32049" spans="1:1" ht="12.6" x14ac:dyDescent="0.25">
      <c r="A32049"/>
    </row>
    <row r="32050" spans="1:1" ht="12.6" x14ac:dyDescent="0.25">
      <c r="A32050"/>
    </row>
    <row r="32051" spans="1:1" ht="12.6" x14ac:dyDescent="0.25">
      <c r="A32051"/>
    </row>
    <row r="32052" spans="1:1" ht="12.6" x14ac:dyDescent="0.25">
      <c r="A32052"/>
    </row>
    <row r="32053" spans="1:1" ht="12.6" x14ac:dyDescent="0.25">
      <c r="A32053"/>
    </row>
    <row r="32054" spans="1:1" ht="12.6" x14ac:dyDescent="0.25">
      <c r="A32054"/>
    </row>
    <row r="32055" spans="1:1" ht="12.6" x14ac:dyDescent="0.25">
      <c r="A32055"/>
    </row>
    <row r="32056" spans="1:1" ht="12.6" x14ac:dyDescent="0.25">
      <c r="A32056"/>
    </row>
    <row r="32057" spans="1:1" ht="12.6" x14ac:dyDescent="0.25">
      <c r="A32057"/>
    </row>
    <row r="32058" spans="1:1" ht="12.6" x14ac:dyDescent="0.25">
      <c r="A32058"/>
    </row>
    <row r="32059" spans="1:1" ht="12.6" x14ac:dyDescent="0.25">
      <c r="A32059"/>
    </row>
    <row r="32060" spans="1:1" ht="12.6" x14ac:dyDescent="0.25">
      <c r="A32060"/>
    </row>
    <row r="32061" spans="1:1" ht="12.6" x14ac:dyDescent="0.25">
      <c r="A32061"/>
    </row>
    <row r="32062" spans="1:1" ht="12.6" x14ac:dyDescent="0.25">
      <c r="A32062"/>
    </row>
    <row r="32063" spans="1:1" ht="12.6" x14ac:dyDescent="0.25">
      <c r="A32063"/>
    </row>
    <row r="32064" spans="1:1" ht="12.6" x14ac:dyDescent="0.25">
      <c r="A32064"/>
    </row>
    <row r="32065" spans="1:1" ht="12.6" x14ac:dyDescent="0.25">
      <c r="A32065"/>
    </row>
    <row r="32066" spans="1:1" ht="12.6" x14ac:dyDescent="0.25">
      <c r="A32066"/>
    </row>
    <row r="32067" spans="1:1" ht="12.6" x14ac:dyDescent="0.25">
      <c r="A32067"/>
    </row>
    <row r="32068" spans="1:1" ht="12.6" x14ac:dyDescent="0.25">
      <c r="A32068"/>
    </row>
    <row r="32069" spans="1:1" ht="12.6" x14ac:dyDescent="0.25">
      <c r="A32069"/>
    </row>
    <row r="32070" spans="1:1" ht="12.6" x14ac:dyDescent="0.25">
      <c r="A32070"/>
    </row>
    <row r="32071" spans="1:1" ht="12.6" x14ac:dyDescent="0.25">
      <c r="A32071"/>
    </row>
    <row r="32072" spans="1:1" ht="12.6" x14ac:dyDescent="0.25">
      <c r="A32072"/>
    </row>
    <row r="32073" spans="1:1" ht="12.6" x14ac:dyDescent="0.25">
      <c r="A32073"/>
    </row>
    <row r="32074" spans="1:1" ht="12.6" x14ac:dyDescent="0.25">
      <c r="A32074"/>
    </row>
    <row r="32075" spans="1:1" ht="12.6" x14ac:dyDescent="0.25">
      <c r="A32075"/>
    </row>
    <row r="32076" spans="1:1" ht="12.6" x14ac:dyDescent="0.25">
      <c r="A32076"/>
    </row>
    <row r="32077" spans="1:1" ht="12.6" x14ac:dyDescent="0.25">
      <c r="A32077"/>
    </row>
    <row r="32078" spans="1:1" ht="12.6" x14ac:dyDescent="0.25">
      <c r="A32078"/>
    </row>
    <row r="32079" spans="1:1" ht="12.6" x14ac:dyDescent="0.25">
      <c r="A32079"/>
    </row>
    <row r="32080" spans="1:1" ht="12.6" x14ac:dyDescent="0.25">
      <c r="A32080"/>
    </row>
    <row r="32081" spans="1:1" ht="12.6" x14ac:dyDescent="0.25">
      <c r="A32081"/>
    </row>
    <row r="32082" spans="1:1" ht="12.6" x14ac:dyDescent="0.25">
      <c r="A32082"/>
    </row>
    <row r="32083" spans="1:1" ht="12.6" x14ac:dyDescent="0.25">
      <c r="A32083"/>
    </row>
    <row r="32084" spans="1:1" ht="12.6" x14ac:dyDescent="0.25">
      <c r="A32084"/>
    </row>
    <row r="32085" spans="1:1" ht="12.6" x14ac:dyDescent="0.25">
      <c r="A32085"/>
    </row>
    <row r="32086" spans="1:1" ht="12.6" x14ac:dyDescent="0.25">
      <c r="A32086"/>
    </row>
    <row r="32087" spans="1:1" ht="12.6" x14ac:dyDescent="0.25">
      <c r="A32087"/>
    </row>
    <row r="32088" spans="1:1" ht="12.6" x14ac:dyDescent="0.25">
      <c r="A32088"/>
    </row>
    <row r="32089" spans="1:1" ht="12.6" x14ac:dyDescent="0.25">
      <c r="A32089"/>
    </row>
    <row r="32090" spans="1:1" ht="12.6" x14ac:dyDescent="0.25">
      <c r="A32090"/>
    </row>
    <row r="32091" spans="1:1" ht="12.6" x14ac:dyDescent="0.25">
      <c r="A32091"/>
    </row>
    <row r="32092" spans="1:1" ht="12.6" x14ac:dyDescent="0.25">
      <c r="A32092"/>
    </row>
    <row r="32093" spans="1:1" ht="12.6" x14ac:dyDescent="0.25">
      <c r="A32093"/>
    </row>
    <row r="32094" spans="1:1" ht="12.6" x14ac:dyDescent="0.25">
      <c r="A32094"/>
    </row>
    <row r="32095" spans="1:1" ht="12.6" x14ac:dyDescent="0.25">
      <c r="A32095"/>
    </row>
    <row r="32096" spans="1:1" ht="12.6" x14ac:dyDescent="0.25">
      <c r="A32096"/>
    </row>
    <row r="32097" spans="1:1" ht="12.6" x14ac:dyDescent="0.25">
      <c r="A32097"/>
    </row>
    <row r="32098" spans="1:1" ht="12.6" x14ac:dyDescent="0.25">
      <c r="A32098"/>
    </row>
    <row r="32099" spans="1:1" ht="12.6" x14ac:dyDescent="0.25">
      <c r="A32099"/>
    </row>
    <row r="32100" spans="1:1" ht="12.6" x14ac:dyDescent="0.25">
      <c r="A32100"/>
    </row>
    <row r="32101" spans="1:1" ht="12.6" x14ac:dyDescent="0.25">
      <c r="A32101"/>
    </row>
    <row r="32102" spans="1:1" ht="12.6" x14ac:dyDescent="0.25">
      <c r="A32102"/>
    </row>
    <row r="32103" spans="1:1" ht="12.6" x14ac:dyDescent="0.25">
      <c r="A32103"/>
    </row>
    <row r="32104" spans="1:1" ht="12.6" x14ac:dyDescent="0.25">
      <c r="A32104"/>
    </row>
    <row r="32105" spans="1:1" ht="12.6" x14ac:dyDescent="0.25">
      <c r="A32105"/>
    </row>
    <row r="32106" spans="1:1" ht="12.6" x14ac:dyDescent="0.25">
      <c r="A32106"/>
    </row>
    <row r="32107" spans="1:1" ht="12.6" x14ac:dyDescent="0.25">
      <c r="A32107"/>
    </row>
    <row r="32108" spans="1:1" ht="12.6" x14ac:dyDescent="0.25">
      <c r="A32108"/>
    </row>
    <row r="32109" spans="1:1" ht="12.6" x14ac:dyDescent="0.25">
      <c r="A32109"/>
    </row>
    <row r="32110" spans="1:1" ht="12.6" x14ac:dyDescent="0.25">
      <c r="A32110"/>
    </row>
    <row r="32111" spans="1:1" ht="12.6" x14ac:dyDescent="0.25">
      <c r="A32111"/>
    </row>
    <row r="32112" spans="1:1" ht="12.6" x14ac:dyDescent="0.25">
      <c r="A32112"/>
    </row>
    <row r="32113" spans="1:1" ht="12.6" x14ac:dyDescent="0.25">
      <c r="A32113"/>
    </row>
    <row r="32114" spans="1:1" ht="12.6" x14ac:dyDescent="0.25">
      <c r="A32114"/>
    </row>
    <row r="32115" spans="1:1" ht="12.6" x14ac:dyDescent="0.25">
      <c r="A32115"/>
    </row>
    <row r="32116" spans="1:1" ht="12.6" x14ac:dyDescent="0.25">
      <c r="A32116"/>
    </row>
    <row r="32117" spans="1:1" ht="12.6" x14ac:dyDescent="0.25">
      <c r="A32117"/>
    </row>
    <row r="32118" spans="1:1" ht="12.6" x14ac:dyDescent="0.25">
      <c r="A32118"/>
    </row>
    <row r="32119" spans="1:1" ht="12.6" x14ac:dyDescent="0.25">
      <c r="A32119"/>
    </row>
    <row r="32120" spans="1:1" ht="12.6" x14ac:dyDescent="0.25">
      <c r="A32120"/>
    </row>
    <row r="32121" spans="1:1" ht="12.6" x14ac:dyDescent="0.25">
      <c r="A32121"/>
    </row>
    <row r="32122" spans="1:1" ht="12.6" x14ac:dyDescent="0.25">
      <c r="A32122"/>
    </row>
    <row r="32123" spans="1:1" ht="12.6" x14ac:dyDescent="0.25">
      <c r="A32123"/>
    </row>
    <row r="32124" spans="1:1" ht="12.6" x14ac:dyDescent="0.25">
      <c r="A32124"/>
    </row>
    <row r="32125" spans="1:1" ht="12.6" x14ac:dyDescent="0.25">
      <c r="A32125"/>
    </row>
    <row r="32126" spans="1:1" ht="12.6" x14ac:dyDescent="0.25">
      <c r="A32126"/>
    </row>
    <row r="32127" spans="1:1" ht="12.6" x14ac:dyDescent="0.25">
      <c r="A32127"/>
    </row>
    <row r="32128" spans="1:1" ht="12.6" x14ac:dyDescent="0.25">
      <c r="A32128"/>
    </row>
    <row r="32129" spans="1:1" ht="12.6" x14ac:dyDescent="0.25">
      <c r="A32129"/>
    </row>
    <row r="32130" spans="1:1" ht="12.6" x14ac:dyDescent="0.25">
      <c r="A32130"/>
    </row>
    <row r="32131" spans="1:1" ht="12.6" x14ac:dyDescent="0.25">
      <c r="A32131"/>
    </row>
    <row r="32132" spans="1:1" ht="12.6" x14ac:dyDescent="0.25">
      <c r="A32132"/>
    </row>
    <row r="32133" spans="1:1" ht="12.6" x14ac:dyDescent="0.25">
      <c r="A32133"/>
    </row>
    <row r="32134" spans="1:1" ht="12.6" x14ac:dyDescent="0.25">
      <c r="A32134"/>
    </row>
    <row r="32135" spans="1:1" ht="12.6" x14ac:dyDescent="0.25">
      <c r="A32135"/>
    </row>
    <row r="32136" spans="1:1" ht="12.6" x14ac:dyDescent="0.25">
      <c r="A32136"/>
    </row>
    <row r="32137" spans="1:1" ht="12.6" x14ac:dyDescent="0.25">
      <c r="A32137"/>
    </row>
    <row r="32138" spans="1:1" ht="12.6" x14ac:dyDescent="0.25">
      <c r="A32138"/>
    </row>
    <row r="32139" spans="1:1" ht="12.6" x14ac:dyDescent="0.25">
      <c r="A32139"/>
    </row>
    <row r="32140" spans="1:1" ht="12.6" x14ac:dyDescent="0.25">
      <c r="A32140"/>
    </row>
    <row r="32141" spans="1:1" ht="12.6" x14ac:dyDescent="0.25">
      <c r="A32141"/>
    </row>
    <row r="32142" spans="1:1" ht="12.6" x14ac:dyDescent="0.25">
      <c r="A32142"/>
    </row>
    <row r="32143" spans="1:1" ht="12.6" x14ac:dyDescent="0.25">
      <c r="A32143"/>
    </row>
    <row r="32144" spans="1:1" ht="12.6" x14ac:dyDescent="0.25">
      <c r="A32144"/>
    </row>
    <row r="32145" spans="1:1" ht="12.6" x14ac:dyDescent="0.25">
      <c r="A32145"/>
    </row>
    <row r="32146" spans="1:1" ht="12.6" x14ac:dyDescent="0.25">
      <c r="A32146"/>
    </row>
    <row r="32147" spans="1:1" ht="12.6" x14ac:dyDescent="0.25">
      <c r="A32147"/>
    </row>
    <row r="32148" spans="1:1" ht="12.6" x14ac:dyDescent="0.25">
      <c r="A32148"/>
    </row>
    <row r="32149" spans="1:1" ht="12.6" x14ac:dyDescent="0.25">
      <c r="A32149"/>
    </row>
    <row r="32150" spans="1:1" ht="12.6" x14ac:dyDescent="0.25">
      <c r="A32150"/>
    </row>
    <row r="32151" spans="1:1" ht="12.6" x14ac:dyDescent="0.25">
      <c r="A32151"/>
    </row>
    <row r="32152" spans="1:1" ht="12.6" x14ac:dyDescent="0.25">
      <c r="A32152"/>
    </row>
    <row r="32153" spans="1:1" ht="12.6" x14ac:dyDescent="0.25">
      <c r="A32153"/>
    </row>
    <row r="32154" spans="1:1" ht="12.6" x14ac:dyDescent="0.25">
      <c r="A32154"/>
    </row>
    <row r="32155" spans="1:1" ht="12.6" x14ac:dyDescent="0.25">
      <c r="A32155"/>
    </row>
    <row r="32156" spans="1:1" ht="12.6" x14ac:dyDescent="0.25">
      <c r="A32156"/>
    </row>
    <row r="32157" spans="1:1" ht="12.6" x14ac:dyDescent="0.25">
      <c r="A32157"/>
    </row>
    <row r="32158" spans="1:1" ht="12.6" x14ac:dyDescent="0.25">
      <c r="A32158"/>
    </row>
    <row r="32159" spans="1:1" ht="12.6" x14ac:dyDescent="0.25">
      <c r="A32159"/>
    </row>
    <row r="32160" spans="1:1" ht="12.6" x14ac:dyDescent="0.25">
      <c r="A32160"/>
    </row>
    <row r="32161" spans="1:1" ht="12.6" x14ac:dyDescent="0.25">
      <c r="A32161"/>
    </row>
    <row r="32162" spans="1:1" ht="12.6" x14ac:dyDescent="0.25">
      <c r="A32162"/>
    </row>
    <row r="32163" spans="1:1" ht="12.6" x14ac:dyDescent="0.25">
      <c r="A32163"/>
    </row>
    <row r="32164" spans="1:1" ht="12.6" x14ac:dyDescent="0.25">
      <c r="A32164"/>
    </row>
    <row r="32165" spans="1:1" ht="12.6" x14ac:dyDescent="0.25">
      <c r="A32165"/>
    </row>
    <row r="32166" spans="1:1" ht="12.6" x14ac:dyDescent="0.25">
      <c r="A32166"/>
    </row>
    <row r="32167" spans="1:1" ht="12.6" x14ac:dyDescent="0.25">
      <c r="A32167"/>
    </row>
    <row r="32168" spans="1:1" ht="12.6" x14ac:dyDescent="0.25">
      <c r="A32168"/>
    </row>
    <row r="32169" spans="1:1" ht="12.6" x14ac:dyDescent="0.25">
      <c r="A32169"/>
    </row>
    <row r="32170" spans="1:1" ht="12.6" x14ac:dyDescent="0.25">
      <c r="A32170"/>
    </row>
    <row r="32171" spans="1:1" ht="12.6" x14ac:dyDescent="0.25">
      <c r="A32171"/>
    </row>
    <row r="32172" spans="1:1" ht="12.6" x14ac:dyDescent="0.25">
      <c r="A32172"/>
    </row>
    <row r="32173" spans="1:1" ht="12.6" x14ac:dyDescent="0.25">
      <c r="A32173"/>
    </row>
    <row r="32174" spans="1:1" ht="12.6" x14ac:dyDescent="0.25">
      <c r="A32174"/>
    </row>
    <row r="32175" spans="1:1" ht="12.6" x14ac:dyDescent="0.25">
      <c r="A32175"/>
    </row>
    <row r="32176" spans="1:1" ht="12.6" x14ac:dyDescent="0.25">
      <c r="A32176"/>
    </row>
    <row r="32177" spans="1:1" ht="12.6" x14ac:dyDescent="0.25">
      <c r="A32177"/>
    </row>
    <row r="32178" spans="1:1" ht="12.6" x14ac:dyDescent="0.25">
      <c r="A32178"/>
    </row>
    <row r="32179" spans="1:1" ht="12.6" x14ac:dyDescent="0.25">
      <c r="A32179"/>
    </row>
    <row r="32180" spans="1:1" ht="12.6" x14ac:dyDescent="0.25">
      <c r="A32180"/>
    </row>
    <row r="32181" spans="1:1" ht="12.6" x14ac:dyDescent="0.25">
      <c r="A32181"/>
    </row>
    <row r="32182" spans="1:1" ht="12.6" x14ac:dyDescent="0.25">
      <c r="A32182"/>
    </row>
    <row r="32183" spans="1:1" ht="12.6" x14ac:dyDescent="0.25">
      <c r="A32183"/>
    </row>
    <row r="32184" spans="1:1" ht="12.6" x14ac:dyDescent="0.25">
      <c r="A32184"/>
    </row>
    <row r="32185" spans="1:1" ht="12.6" x14ac:dyDescent="0.25">
      <c r="A32185"/>
    </row>
    <row r="32186" spans="1:1" ht="12.6" x14ac:dyDescent="0.25">
      <c r="A32186"/>
    </row>
    <row r="32187" spans="1:1" ht="12.6" x14ac:dyDescent="0.25">
      <c r="A32187"/>
    </row>
    <row r="32188" spans="1:1" ht="12.6" x14ac:dyDescent="0.25">
      <c r="A32188"/>
    </row>
    <row r="32189" spans="1:1" ht="12.6" x14ac:dyDescent="0.25">
      <c r="A32189"/>
    </row>
    <row r="32190" spans="1:1" ht="12.6" x14ac:dyDescent="0.25">
      <c r="A32190"/>
    </row>
    <row r="32191" spans="1:1" ht="12.6" x14ac:dyDescent="0.25">
      <c r="A32191"/>
    </row>
    <row r="32192" spans="1:1" ht="12.6" x14ac:dyDescent="0.25">
      <c r="A32192"/>
    </row>
    <row r="32193" spans="1:1" ht="12.6" x14ac:dyDescent="0.25">
      <c r="A32193"/>
    </row>
    <row r="32194" spans="1:1" ht="12.6" x14ac:dyDescent="0.25">
      <c r="A32194"/>
    </row>
    <row r="32195" spans="1:1" ht="12.6" x14ac:dyDescent="0.25">
      <c r="A32195"/>
    </row>
    <row r="32196" spans="1:1" ht="12.6" x14ac:dyDescent="0.25">
      <c r="A32196"/>
    </row>
    <row r="32197" spans="1:1" ht="12.6" x14ac:dyDescent="0.25">
      <c r="A32197"/>
    </row>
    <row r="32198" spans="1:1" ht="12.6" x14ac:dyDescent="0.25">
      <c r="A32198"/>
    </row>
    <row r="32199" spans="1:1" ht="12.6" x14ac:dyDescent="0.25">
      <c r="A32199"/>
    </row>
    <row r="32200" spans="1:1" ht="12.6" x14ac:dyDescent="0.25">
      <c r="A32200"/>
    </row>
    <row r="32201" spans="1:1" ht="12.6" x14ac:dyDescent="0.25">
      <c r="A32201"/>
    </row>
    <row r="32202" spans="1:1" ht="12.6" x14ac:dyDescent="0.25">
      <c r="A32202"/>
    </row>
    <row r="32203" spans="1:1" ht="12.6" x14ac:dyDescent="0.25">
      <c r="A32203"/>
    </row>
    <row r="32204" spans="1:1" ht="12.6" x14ac:dyDescent="0.25">
      <c r="A32204"/>
    </row>
    <row r="32205" spans="1:1" ht="12.6" x14ac:dyDescent="0.25">
      <c r="A32205"/>
    </row>
    <row r="32206" spans="1:1" ht="12.6" x14ac:dyDescent="0.25">
      <c r="A32206"/>
    </row>
    <row r="32207" spans="1:1" ht="12.6" x14ac:dyDescent="0.25">
      <c r="A32207"/>
    </row>
    <row r="32208" spans="1:1" ht="12.6" x14ac:dyDescent="0.25">
      <c r="A32208"/>
    </row>
    <row r="32209" spans="1:1" ht="12.6" x14ac:dyDescent="0.25">
      <c r="A32209"/>
    </row>
    <row r="32210" spans="1:1" ht="12.6" x14ac:dyDescent="0.25">
      <c r="A32210"/>
    </row>
    <row r="32211" spans="1:1" ht="12.6" x14ac:dyDescent="0.25">
      <c r="A32211"/>
    </row>
    <row r="32212" spans="1:1" ht="12.6" x14ac:dyDescent="0.25">
      <c r="A32212"/>
    </row>
    <row r="32213" spans="1:1" ht="12.6" x14ac:dyDescent="0.25">
      <c r="A32213"/>
    </row>
    <row r="32214" spans="1:1" ht="12.6" x14ac:dyDescent="0.25">
      <c r="A32214"/>
    </row>
    <row r="32215" spans="1:1" ht="12.6" x14ac:dyDescent="0.25">
      <c r="A32215"/>
    </row>
    <row r="32216" spans="1:1" ht="12.6" x14ac:dyDescent="0.25">
      <c r="A32216"/>
    </row>
    <row r="32217" spans="1:1" ht="12.6" x14ac:dyDescent="0.25">
      <c r="A32217"/>
    </row>
    <row r="32218" spans="1:1" ht="12.6" x14ac:dyDescent="0.25">
      <c r="A32218"/>
    </row>
    <row r="32219" spans="1:1" ht="12.6" x14ac:dyDescent="0.25">
      <c r="A32219"/>
    </row>
    <row r="32220" spans="1:1" ht="12.6" x14ac:dyDescent="0.25">
      <c r="A32220"/>
    </row>
    <row r="32221" spans="1:1" ht="12.6" x14ac:dyDescent="0.25">
      <c r="A32221"/>
    </row>
    <row r="32222" spans="1:1" ht="12.6" x14ac:dyDescent="0.25">
      <c r="A32222"/>
    </row>
    <row r="32223" spans="1:1" ht="12.6" x14ac:dyDescent="0.25">
      <c r="A32223"/>
    </row>
    <row r="32224" spans="1:1" ht="12.6" x14ac:dyDescent="0.25">
      <c r="A32224"/>
    </row>
    <row r="32225" spans="1:1" ht="12.6" x14ac:dyDescent="0.25">
      <c r="A32225"/>
    </row>
    <row r="32226" spans="1:1" ht="12.6" x14ac:dyDescent="0.25">
      <c r="A32226"/>
    </row>
    <row r="32227" spans="1:1" ht="12.6" x14ac:dyDescent="0.25">
      <c r="A32227"/>
    </row>
    <row r="32228" spans="1:1" ht="12.6" x14ac:dyDescent="0.25">
      <c r="A32228"/>
    </row>
    <row r="32229" spans="1:1" ht="12.6" x14ac:dyDescent="0.25">
      <c r="A32229"/>
    </row>
    <row r="32230" spans="1:1" ht="12.6" x14ac:dyDescent="0.25">
      <c r="A32230"/>
    </row>
    <row r="32231" spans="1:1" ht="12.6" x14ac:dyDescent="0.25">
      <c r="A32231"/>
    </row>
    <row r="32232" spans="1:1" ht="12.6" x14ac:dyDescent="0.25">
      <c r="A32232"/>
    </row>
    <row r="32233" spans="1:1" ht="12.6" x14ac:dyDescent="0.25">
      <c r="A32233"/>
    </row>
    <row r="32234" spans="1:1" ht="12.6" x14ac:dyDescent="0.25">
      <c r="A32234"/>
    </row>
    <row r="32235" spans="1:1" ht="12.6" x14ac:dyDescent="0.25">
      <c r="A32235"/>
    </row>
    <row r="32236" spans="1:1" ht="12.6" x14ac:dyDescent="0.25">
      <c r="A32236"/>
    </row>
    <row r="32237" spans="1:1" ht="12.6" x14ac:dyDescent="0.25">
      <c r="A32237"/>
    </row>
    <row r="32238" spans="1:1" ht="12.6" x14ac:dyDescent="0.25">
      <c r="A32238"/>
    </row>
    <row r="32239" spans="1:1" ht="12.6" x14ac:dyDescent="0.25">
      <c r="A32239"/>
    </row>
    <row r="32240" spans="1:1" ht="12.6" x14ac:dyDescent="0.25">
      <c r="A32240"/>
    </row>
    <row r="32241" spans="1:1" ht="12.6" x14ac:dyDescent="0.25">
      <c r="A32241"/>
    </row>
    <row r="32242" spans="1:1" ht="12.6" x14ac:dyDescent="0.25">
      <c r="A32242"/>
    </row>
    <row r="32243" spans="1:1" ht="12.6" x14ac:dyDescent="0.25">
      <c r="A32243"/>
    </row>
    <row r="32244" spans="1:1" ht="12.6" x14ac:dyDescent="0.25">
      <c r="A32244"/>
    </row>
    <row r="32245" spans="1:1" ht="12.6" x14ac:dyDescent="0.25">
      <c r="A32245"/>
    </row>
    <row r="32246" spans="1:1" ht="12.6" x14ac:dyDescent="0.25">
      <c r="A32246"/>
    </row>
    <row r="32247" spans="1:1" ht="12.6" x14ac:dyDescent="0.25">
      <c r="A32247"/>
    </row>
    <row r="32248" spans="1:1" ht="12.6" x14ac:dyDescent="0.25">
      <c r="A32248"/>
    </row>
    <row r="32249" spans="1:1" ht="12.6" x14ac:dyDescent="0.25">
      <c r="A32249"/>
    </row>
    <row r="32250" spans="1:1" ht="12.6" x14ac:dyDescent="0.25">
      <c r="A32250"/>
    </row>
    <row r="32251" spans="1:1" ht="12.6" x14ac:dyDescent="0.25">
      <c r="A32251"/>
    </row>
    <row r="32252" spans="1:1" ht="12.6" x14ac:dyDescent="0.25">
      <c r="A32252"/>
    </row>
    <row r="32253" spans="1:1" ht="12.6" x14ac:dyDescent="0.25">
      <c r="A32253"/>
    </row>
    <row r="32254" spans="1:1" ht="12.6" x14ac:dyDescent="0.25">
      <c r="A32254"/>
    </row>
    <row r="32255" spans="1:1" ht="12.6" x14ac:dyDescent="0.25">
      <c r="A32255"/>
    </row>
    <row r="32256" spans="1:1" ht="12.6" x14ac:dyDescent="0.25">
      <c r="A32256"/>
    </row>
    <row r="32257" spans="1:1" ht="12.6" x14ac:dyDescent="0.25">
      <c r="A32257"/>
    </row>
    <row r="32258" spans="1:1" ht="12.6" x14ac:dyDescent="0.25">
      <c r="A32258"/>
    </row>
    <row r="32259" spans="1:1" ht="12.6" x14ac:dyDescent="0.25">
      <c r="A32259"/>
    </row>
    <row r="32260" spans="1:1" ht="12.6" x14ac:dyDescent="0.25">
      <c r="A32260"/>
    </row>
    <row r="32261" spans="1:1" ht="12.6" x14ac:dyDescent="0.25">
      <c r="A32261"/>
    </row>
    <row r="32262" spans="1:1" ht="12.6" x14ac:dyDescent="0.25">
      <c r="A32262"/>
    </row>
    <row r="32263" spans="1:1" ht="12.6" x14ac:dyDescent="0.25">
      <c r="A32263"/>
    </row>
    <row r="32264" spans="1:1" ht="12.6" x14ac:dyDescent="0.25">
      <c r="A32264"/>
    </row>
    <row r="32265" spans="1:1" ht="12.6" x14ac:dyDescent="0.25">
      <c r="A32265"/>
    </row>
    <row r="32266" spans="1:1" ht="12.6" x14ac:dyDescent="0.25">
      <c r="A32266"/>
    </row>
    <row r="32267" spans="1:1" ht="12.6" x14ac:dyDescent="0.25">
      <c r="A32267"/>
    </row>
    <row r="32268" spans="1:1" ht="12.6" x14ac:dyDescent="0.25">
      <c r="A32268"/>
    </row>
    <row r="32269" spans="1:1" ht="12.6" x14ac:dyDescent="0.25">
      <c r="A32269"/>
    </row>
    <row r="32270" spans="1:1" ht="12.6" x14ac:dyDescent="0.25">
      <c r="A32270"/>
    </row>
    <row r="32271" spans="1:1" ht="12.6" x14ac:dyDescent="0.25">
      <c r="A32271"/>
    </row>
    <row r="32272" spans="1:1" ht="12.6" x14ac:dyDescent="0.25">
      <c r="A32272"/>
    </row>
    <row r="32273" spans="1:1" ht="12.6" x14ac:dyDescent="0.25">
      <c r="A32273"/>
    </row>
    <row r="32274" spans="1:1" ht="12.6" x14ac:dyDescent="0.25">
      <c r="A32274"/>
    </row>
    <row r="32275" spans="1:1" ht="12.6" x14ac:dyDescent="0.25">
      <c r="A32275"/>
    </row>
    <row r="32276" spans="1:1" ht="12.6" x14ac:dyDescent="0.25">
      <c r="A32276"/>
    </row>
    <row r="32277" spans="1:1" ht="12.6" x14ac:dyDescent="0.25">
      <c r="A32277"/>
    </row>
    <row r="32278" spans="1:1" ht="12.6" x14ac:dyDescent="0.25">
      <c r="A32278"/>
    </row>
    <row r="32279" spans="1:1" ht="12.6" x14ac:dyDescent="0.25">
      <c r="A32279"/>
    </row>
    <row r="32280" spans="1:1" ht="12.6" x14ac:dyDescent="0.25">
      <c r="A32280"/>
    </row>
    <row r="32281" spans="1:1" ht="12.6" x14ac:dyDescent="0.25">
      <c r="A32281"/>
    </row>
    <row r="32282" spans="1:1" ht="12.6" x14ac:dyDescent="0.25">
      <c r="A32282"/>
    </row>
    <row r="32283" spans="1:1" ht="12.6" x14ac:dyDescent="0.25">
      <c r="A32283"/>
    </row>
    <row r="32284" spans="1:1" ht="12.6" x14ac:dyDescent="0.25">
      <c r="A32284"/>
    </row>
    <row r="32285" spans="1:1" ht="12.6" x14ac:dyDescent="0.25">
      <c r="A32285"/>
    </row>
    <row r="32286" spans="1:1" ht="12.6" x14ac:dyDescent="0.25">
      <c r="A32286"/>
    </row>
    <row r="32287" spans="1:1" ht="12.6" x14ac:dyDescent="0.25">
      <c r="A32287"/>
    </row>
    <row r="32288" spans="1:1" ht="12.6" x14ac:dyDescent="0.25">
      <c r="A32288"/>
    </row>
    <row r="32289" spans="1:1" ht="12.6" x14ac:dyDescent="0.25">
      <c r="A32289"/>
    </row>
    <row r="32290" spans="1:1" ht="12.6" x14ac:dyDescent="0.25">
      <c r="A32290"/>
    </row>
    <row r="32291" spans="1:1" ht="12.6" x14ac:dyDescent="0.25">
      <c r="A32291"/>
    </row>
    <row r="32292" spans="1:1" ht="12.6" x14ac:dyDescent="0.25">
      <c r="A32292"/>
    </row>
    <row r="32293" spans="1:1" ht="12.6" x14ac:dyDescent="0.25">
      <c r="A32293"/>
    </row>
    <row r="32294" spans="1:1" ht="12.6" x14ac:dyDescent="0.25">
      <c r="A32294"/>
    </row>
    <row r="32295" spans="1:1" ht="12.6" x14ac:dyDescent="0.25">
      <c r="A32295"/>
    </row>
    <row r="32296" spans="1:1" ht="12.6" x14ac:dyDescent="0.25">
      <c r="A32296"/>
    </row>
    <row r="32297" spans="1:1" ht="12.6" x14ac:dyDescent="0.25">
      <c r="A32297"/>
    </row>
    <row r="32298" spans="1:1" ht="12.6" x14ac:dyDescent="0.25">
      <c r="A32298"/>
    </row>
    <row r="32299" spans="1:1" ht="12.6" x14ac:dyDescent="0.25">
      <c r="A32299"/>
    </row>
    <row r="32300" spans="1:1" ht="12.6" x14ac:dyDescent="0.25">
      <c r="A32300"/>
    </row>
    <row r="32301" spans="1:1" ht="12.6" x14ac:dyDescent="0.25">
      <c r="A32301"/>
    </row>
    <row r="32302" spans="1:1" ht="12.6" x14ac:dyDescent="0.25">
      <c r="A32302"/>
    </row>
    <row r="32303" spans="1:1" ht="12.6" x14ac:dyDescent="0.25">
      <c r="A32303"/>
    </row>
    <row r="32304" spans="1:1" ht="12.6" x14ac:dyDescent="0.25">
      <c r="A32304"/>
    </row>
    <row r="32305" spans="1:1" ht="12.6" x14ac:dyDescent="0.25">
      <c r="A32305"/>
    </row>
    <row r="32306" spans="1:1" ht="12.6" x14ac:dyDescent="0.25">
      <c r="A32306"/>
    </row>
    <row r="32307" spans="1:1" ht="12.6" x14ac:dyDescent="0.25">
      <c r="A32307"/>
    </row>
    <row r="32308" spans="1:1" ht="12.6" x14ac:dyDescent="0.25">
      <c r="A32308"/>
    </row>
    <row r="32309" spans="1:1" ht="12.6" x14ac:dyDescent="0.25">
      <c r="A32309"/>
    </row>
    <row r="32310" spans="1:1" ht="12.6" x14ac:dyDescent="0.25">
      <c r="A32310"/>
    </row>
    <row r="32311" spans="1:1" ht="12.6" x14ac:dyDescent="0.25">
      <c r="A32311"/>
    </row>
    <row r="32312" spans="1:1" ht="12.6" x14ac:dyDescent="0.25">
      <c r="A32312"/>
    </row>
    <row r="32313" spans="1:1" ht="12.6" x14ac:dyDescent="0.25">
      <c r="A32313"/>
    </row>
    <row r="32314" spans="1:1" ht="12.6" x14ac:dyDescent="0.25">
      <c r="A32314"/>
    </row>
    <row r="32315" spans="1:1" ht="12.6" x14ac:dyDescent="0.25">
      <c r="A32315"/>
    </row>
    <row r="32316" spans="1:1" ht="12.6" x14ac:dyDescent="0.25">
      <c r="A32316"/>
    </row>
    <row r="32317" spans="1:1" ht="12.6" x14ac:dyDescent="0.25">
      <c r="A32317"/>
    </row>
    <row r="32318" spans="1:1" ht="12.6" x14ac:dyDescent="0.25">
      <c r="A32318"/>
    </row>
    <row r="32319" spans="1:1" ht="12.6" x14ac:dyDescent="0.25">
      <c r="A32319"/>
    </row>
    <row r="32320" spans="1:1" ht="12.6" x14ac:dyDescent="0.25">
      <c r="A32320"/>
    </row>
    <row r="32321" spans="1:1" ht="12.6" x14ac:dyDescent="0.25">
      <c r="A32321"/>
    </row>
    <row r="32322" spans="1:1" ht="12.6" x14ac:dyDescent="0.25">
      <c r="A32322"/>
    </row>
    <row r="32323" spans="1:1" ht="12.6" x14ac:dyDescent="0.25">
      <c r="A32323"/>
    </row>
    <row r="32324" spans="1:1" ht="12.6" x14ac:dyDescent="0.25">
      <c r="A32324"/>
    </row>
    <row r="32325" spans="1:1" ht="12.6" x14ac:dyDescent="0.25">
      <c r="A32325"/>
    </row>
    <row r="32326" spans="1:1" ht="12.6" x14ac:dyDescent="0.25">
      <c r="A32326"/>
    </row>
    <row r="32327" spans="1:1" ht="12.6" x14ac:dyDescent="0.25">
      <c r="A32327"/>
    </row>
    <row r="32328" spans="1:1" ht="12.6" x14ac:dyDescent="0.25">
      <c r="A32328"/>
    </row>
    <row r="32329" spans="1:1" ht="12.6" x14ac:dyDescent="0.25">
      <c r="A32329"/>
    </row>
    <row r="32330" spans="1:1" ht="12.6" x14ac:dyDescent="0.25">
      <c r="A32330"/>
    </row>
    <row r="32331" spans="1:1" ht="12.6" x14ac:dyDescent="0.25">
      <c r="A32331"/>
    </row>
    <row r="32332" spans="1:1" ht="12.6" x14ac:dyDescent="0.25">
      <c r="A32332"/>
    </row>
    <row r="32333" spans="1:1" ht="12.6" x14ac:dyDescent="0.25">
      <c r="A32333"/>
    </row>
    <row r="32334" spans="1:1" ht="12.6" x14ac:dyDescent="0.25">
      <c r="A32334"/>
    </row>
    <row r="32335" spans="1:1" ht="12.6" x14ac:dyDescent="0.25">
      <c r="A32335"/>
    </row>
    <row r="32336" spans="1:1" ht="12.6" x14ac:dyDescent="0.25">
      <c r="A32336"/>
    </row>
    <row r="32337" spans="1:1" ht="12.6" x14ac:dyDescent="0.25">
      <c r="A32337"/>
    </row>
    <row r="32338" spans="1:1" ht="12.6" x14ac:dyDescent="0.25">
      <c r="A32338"/>
    </row>
    <row r="32339" spans="1:1" ht="12.6" x14ac:dyDescent="0.25">
      <c r="A32339"/>
    </row>
    <row r="32340" spans="1:1" ht="12.6" x14ac:dyDescent="0.25">
      <c r="A32340"/>
    </row>
    <row r="32341" spans="1:1" ht="12.6" x14ac:dyDescent="0.25">
      <c r="A32341"/>
    </row>
    <row r="32342" spans="1:1" ht="12.6" x14ac:dyDescent="0.25">
      <c r="A32342"/>
    </row>
    <row r="32343" spans="1:1" ht="12.6" x14ac:dyDescent="0.25">
      <c r="A32343"/>
    </row>
    <row r="32344" spans="1:1" ht="12.6" x14ac:dyDescent="0.25">
      <c r="A32344"/>
    </row>
    <row r="32345" spans="1:1" ht="12.6" x14ac:dyDescent="0.25">
      <c r="A32345"/>
    </row>
    <row r="32346" spans="1:1" ht="12.6" x14ac:dyDescent="0.25">
      <c r="A32346"/>
    </row>
    <row r="32347" spans="1:1" ht="12.6" x14ac:dyDescent="0.25">
      <c r="A32347"/>
    </row>
    <row r="32348" spans="1:1" ht="12.6" x14ac:dyDescent="0.25">
      <c r="A32348"/>
    </row>
    <row r="32349" spans="1:1" ht="12.6" x14ac:dyDescent="0.25">
      <c r="A32349"/>
    </row>
    <row r="32350" spans="1:1" ht="12.6" x14ac:dyDescent="0.25">
      <c r="A32350"/>
    </row>
    <row r="32351" spans="1:1" ht="12.6" x14ac:dyDescent="0.25">
      <c r="A32351"/>
    </row>
    <row r="32352" spans="1:1" ht="12.6" x14ac:dyDescent="0.25">
      <c r="A32352"/>
    </row>
    <row r="32353" spans="1:1" ht="12.6" x14ac:dyDescent="0.25">
      <c r="A32353"/>
    </row>
    <row r="32354" spans="1:1" ht="12.6" x14ac:dyDescent="0.25">
      <c r="A32354"/>
    </row>
    <row r="32355" spans="1:1" ht="12.6" x14ac:dyDescent="0.25">
      <c r="A32355"/>
    </row>
    <row r="32356" spans="1:1" ht="12.6" x14ac:dyDescent="0.25">
      <c r="A32356"/>
    </row>
    <row r="32357" spans="1:1" ht="12.6" x14ac:dyDescent="0.25">
      <c r="A32357"/>
    </row>
    <row r="32358" spans="1:1" ht="12.6" x14ac:dyDescent="0.25">
      <c r="A32358"/>
    </row>
    <row r="32359" spans="1:1" ht="12.6" x14ac:dyDescent="0.25">
      <c r="A32359"/>
    </row>
    <row r="32360" spans="1:1" ht="12.6" x14ac:dyDescent="0.25">
      <c r="A32360"/>
    </row>
    <row r="32361" spans="1:1" ht="12.6" x14ac:dyDescent="0.25">
      <c r="A32361"/>
    </row>
    <row r="32362" spans="1:1" ht="12.6" x14ac:dyDescent="0.25">
      <c r="A32362"/>
    </row>
    <row r="32363" spans="1:1" ht="12.6" x14ac:dyDescent="0.25">
      <c r="A32363"/>
    </row>
    <row r="32364" spans="1:1" ht="12.6" x14ac:dyDescent="0.25">
      <c r="A32364"/>
    </row>
    <row r="32365" spans="1:1" ht="12.6" x14ac:dyDescent="0.25">
      <c r="A32365"/>
    </row>
    <row r="32366" spans="1:1" ht="12.6" x14ac:dyDescent="0.25">
      <c r="A32366"/>
    </row>
    <row r="32367" spans="1:1" ht="12.6" x14ac:dyDescent="0.25">
      <c r="A32367"/>
    </row>
    <row r="32368" spans="1:1" ht="12.6" x14ac:dyDescent="0.25">
      <c r="A32368"/>
    </row>
    <row r="32369" spans="1:1" ht="12.6" x14ac:dyDescent="0.25">
      <c r="A32369"/>
    </row>
    <row r="32370" spans="1:1" ht="12.6" x14ac:dyDescent="0.25">
      <c r="A32370"/>
    </row>
    <row r="32371" spans="1:1" ht="12.6" x14ac:dyDescent="0.25">
      <c r="A32371"/>
    </row>
    <row r="32372" spans="1:1" ht="12.6" x14ac:dyDescent="0.25">
      <c r="A32372"/>
    </row>
    <row r="32373" spans="1:1" ht="12.6" x14ac:dyDescent="0.25">
      <c r="A32373"/>
    </row>
    <row r="32374" spans="1:1" ht="12.6" x14ac:dyDescent="0.25">
      <c r="A32374"/>
    </row>
    <row r="32375" spans="1:1" ht="12.6" x14ac:dyDescent="0.25">
      <c r="A32375"/>
    </row>
    <row r="32376" spans="1:1" ht="12.6" x14ac:dyDescent="0.25">
      <c r="A32376"/>
    </row>
    <row r="32377" spans="1:1" ht="12.6" x14ac:dyDescent="0.25">
      <c r="A32377"/>
    </row>
    <row r="32378" spans="1:1" ht="12.6" x14ac:dyDescent="0.25">
      <c r="A32378"/>
    </row>
    <row r="32379" spans="1:1" ht="12.6" x14ac:dyDescent="0.25">
      <c r="A32379"/>
    </row>
    <row r="32380" spans="1:1" ht="12.6" x14ac:dyDescent="0.25">
      <c r="A32380"/>
    </row>
    <row r="32381" spans="1:1" ht="12.6" x14ac:dyDescent="0.25">
      <c r="A32381"/>
    </row>
    <row r="32382" spans="1:1" ht="12.6" x14ac:dyDescent="0.25">
      <c r="A32382"/>
    </row>
    <row r="32383" spans="1:1" ht="12.6" x14ac:dyDescent="0.25">
      <c r="A32383"/>
    </row>
    <row r="32384" spans="1:1" ht="12.6" x14ac:dyDescent="0.25">
      <c r="A32384"/>
    </row>
    <row r="32385" spans="1:1" ht="12.6" x14ac:dyDescent="0.25">
      <c r="A32385"/>
    </row>
    <row r="32386" spans="1:1" ht="12.6" x14ac:dyDescent="0.25">
      <c r="A32386"/>
    </row>
    <row r="32387" spans="1:1" ht="12.6" x14ac:dyDescent="0.25">
      <c r="A32387"/>
    </row>
    <row r="32388" spans="1:1" ht="12.6" x14ac:dyDescent="0.25">
      <c r="A32388"/>
    </row>
    <row r="32389" spans="1:1" ht="12.6" x14ac:dyDescent="0.25">
      <c r="A32389"/>
    </row>
    <row r="32390" spans="1:1" ht="12.6" x14ac:dyDescent="0.25">
      <c r="A32390"/>
    </row>
    <row r="32391" spans="1:1" ht="12.6" x14ac:dyDescent="0.25">
      <c r="A32391"/>
    </row>
    <row r="32392" spans="1:1" ht="12.6" x14ac:dyDescent="0.25">
      <c r="A32392"/>
    </row>
    <row r="32393" spans="1:1" ht="12.6" x14ac:dyDescent="0.25">
      <c r="A32393"/>
    </row>
    <row r="32394" spans="1:1" ht="12.6" x14ac:dyDescent="0.25">
      <c r="A32394"/>
    </row>
    <row r="32395" spans="1:1" ht="12.6" x14ac:dyDescent="0.25">
      <c r="A32395"/>
    </row>
    <row r="32396" spans="1:1" ht="12.6" x14ac:dyDescent="0.25">
      <c r="A32396"/>
    </row>
    <row r="32397" spans="1:1" ht="12.6" x14ac:dyDescent="0.25">
      <c r="A32397"/>
    </row>
    <row r="32398" spans="1:1" ht="12.6" x14ac:dyDescent="0.25">
      <c r="A32398"/>
    </row>
    <row r="32399" spans="1:1" ht="12.6" x14ac:dyDescent="0.25">
      <c r="A32399"/>
    </row>
    <row r="32400" spans="1:1" ht="12.6" x14ac:dyDescent="0.25">
      <c r="A32400"/>
    </row>
    <row r="32401" spans="1:1" ht="12.6" x14ac:dyDescent="0.25">
      <c r="A32401"/>
    </row>
    <row r="32402" spans="1:1" ht="12.6" x14ac:dyDescent="0.25">
      <c r="A32402"/>
    </row>
    <row r="32403" spans="1:1" ht="12.6" x14ac:dyDescent="0.25">
      <c r="A32403"/>
    </row>
    <row r="32404" spans="1:1" ht="12.6" x14ac:dyDescent="0.25">
      <c r="A32404"/>
    </row>
    <row r="32405" spans="1:1" ht="12.6" x14ac:dyDescent="0.25">
      <c r="A32405"/>
    </row>
    <row r="32406" spans="1:1" ht="12.6" x14ac:dyDescent="0.25">
      <c r="A32406"/>
    </row>
    <row r="32407" spans="1:1" ht="12.6" x14ac:dyDescent="0.25">
      <c r="A32407"/>
    </row>
    <row r="32408" spans="1:1" ht="12.6" x14ac:dyDescent="0.25">
      <c r="A32408"/>
    </row>
    <row r="32409" spans="1:1" ht="12.6" x14ac:dyDescent="0.25">
      <c r="A32409"/>
    </row>
    <row r="32410" spans="1:1" ht="12.6" x14ac:dyDescent="0.25">
      <c r="A32410"/>
    </row>
    <row r="32411" spans="1:1" ht="12.6" x14ac:dyDescent="0.25">
      <c r="A32411"/>
    </row>
    <row r="32412" spans="1:1" ht="12.6" x14ac:dyDescent="0.25">
      <c r="A32412"/>
    </row>
    <row r="32413" spans="1:1" ht="12.6" x14ac:dyDescent="0.25">
      <c r="A32413"/>
    </row>
    <row r="32414" spans="1:1" ht="12.6" x14ac:dyDescent="0.25">
      <c r="A32414"/>
    </row>
    <row r="32415" spans="1:1" ht="12.6" x14ac:dyDescent="0.25">
      <c r="A32415"/>
    </row>
    <row r="32416" spans="1:1" ht="12.6" x14ac:dyDescent="0.25">
      <c r="A32416"/>
    </row>
    <row r="32417" spans="1:1" ht="12.6" x14ac:dyDescent="0.25">
      <c r="A32417"/>
    </row>
    <row r="32418" spans="1:1" ht="12.6" x14ac:dyDescent="0.25">
      <c r="A32418"/>
    </row>
    <row r="32419" spans="1:1" ht="12.6" x14ac:dyDescent="0.25">
      <c r="A32419"/>
    </row>
    <row r="32420" spans="1:1" ht="12.6" x14ac:dyDescent="0.25">
      <c r="A32420"/>
    </row>
    <row r="32421" spans="1:1" ht="12.6" x14ac:dyDescent="0.25">
      <c r="A32421"/>
    </row>
    <row r="32422" spans="1:1" ht="12.6" x14ac:dyDescent="0.25">
      <c r="A32422"/>
    </row>
    <row r="32423" spans="1:1" ht="12.6" x14ac:dyDescent="0.25">
      <c r="A32423"/>
    </row>
    <row r="32424" spans="1:1" ht="12.6" x14ac:dyDescent="0.25">
      <c r="A32424"/>
    </row>
    <row r="32425" spans="1:1" ht="12.6" x14ac:dyDescent="0.25">
      <c r="A32425"/>
    </row>
    <row r="32426" spans="1:1" ht="12.6" x14ac:dyDescent="0.25">
      <c r="A32426"/>
    </row>
    <row r="32427" spans="1:1" ht="12.6" x14ac:dyDescent="0.25">
      <c r="A32427"/>
    </row>
    <row r="32428" spans="1:1" ht="12.6" x14ac:dyDescent="0.25">
      <c r="A32428"/>
    </row>
    <row r="32429" spans="1:1" ht="12.6" x14ac:dyDescent="0.25">
      <c r="A32429"/>
    </row>
    <row r="32430" spans="1:1" ht="12.6" x14ac:dyDescent="0.25">
      <c r="A32430"/>
    </row>
    <row r="32431" spans="1:1" ht="12.6" x14ac:dyDescent="0.25">
      <c r="A32431"/>
    </row>
    <row r="32432" spans="1:1" ht="12.6" x14ac:dyDescent="0.25">
      <c r="A32432"/>
    </row>
    <row r="32433" spans="1:1" ht="12.6" x14ac:dyDescent="0.25">
      <c r="A32433"/>
    </row>
    <row r="32434" spans="1:1" ht="12.6" x14ac:dyDescent="0.25">
      <c r="A32434"/>
    </row>
    <row r="32435" spans="1:1" ht="12.6" x14ac:dyDescent="0.25">
      <c r="A32435"/>
    </row>
    <row r="32436" spans="1:1" ht="12.6" x14ac:dyDescent="0.25">
      <c r="A32436"/>
    </row>
    <row r="32437" spans="1:1" ht="12.6" x14ac:dyDescent="0.25">
      <c r="A32437"/>
    </row>
    <row r="32438" spans="1:1" ht="12.6" x14ac:dyDescent="0.25">
      <c r="A32438"/>
    </row>
    <row r="32439" spans="1:1" ht="12.6" x14ac:dyDescent="0.25">
      <c r="A32439"/>
    </row>
    <row r="32440" spans="1:1" ht="12.6" x14ac:dyDescent="0.25">
      <c r="A32440"/>
    </row>
    <row r="32441" spans="1:1" ht="12.6" x14ac:dyDescent="0.25">
      <c r="A32441"/>
    </row>
    <row r="32442" spans="1:1" ht="12.6" x14ac:dyDescent="0.25">
      <c r="A32442"/>
    </row>
    <row r="32443" spans="1:1" ht="12.6" x14ac:dyDescent="0.25">
      <c r="A32443"/>
    </row>
    <row r="32444" spans="1:1" ht="12.6" x14ac:dyDescent="0.25">
      <c r="A32444"/>
    </row>
    <row r="32445" spans="1:1" ht="12.6" x14ac:dyDescent="0.25">
      <c r="A32445"/>
    </row>
    <row r="32446" spans="1:1" ht="12.6" x14ac:dyDescent="0.25">
      <c r="A32446"/>
    </row>
    <row r="32447" spans="1:1" ht="12.6" x14ac:dyDescent="0.25">
      <c r="A32447"/>
    </row>
    <row r="32448" spans="1:1" ht="12.6" x14ac:dyDescent="0.25">
      <c r="A32448"/>
    </row>
    <row r="32449" spans="1:1" ht="12.6" x14ac:dyDescent="0.25">
      <c r="A32449"/>
    </row>
    <row r="32450" spans="1:1" ht="12.6" x14ac:dyDescent="0.25">
      <c r="A32450"/>
    </row>
    <row r="32451" spans="1:1" ht="12.6" x14ac:dyDescent="0.25">
      <c r="A32451"/>
    </row>
    <row r="32452" spans="1:1" ht="12.6" x14ac:dyDescent="0.25">
      <c r="A32452"/>
    </row>
    <row r="32453" spans="1:1" ht="12.6" x14ac:dyDescent="0.25">
      <c r="A32453"/>
    </row>
    <row r="32454" spans="1:1" ht="12.6" x14ac:dyDescent="0.25">
      <c r="A32454"/>
    </row>
    <row r="32455" spans="1:1" ht="12.6" x14ac:dyDescent="0.25">
      <c r="A32455"/>
    </row>
    <row r="32456" spans="1:1" ht="12.6" x14ac:dyDescent="0.25">
      <c r="A32456"/>
    </row>
    <row r="32457" spans="1:1" ht="12.6" x14ac:dyDescent="0.25">
      <c r="A32457"/>
    </row>
    <row r="32458" spans="1:1" ht="12.6" x14ac:dyDescent="0.25">
      <c r="A32458"/>
    </row>
    <row r="32459" spans="1:1" ht="12.6" x14ac:dyDescent="0.25">
      <c r="A32459"/>
    </row>
    <row r="32460" spans="1:1" ht="12.6" x14ac:dyDescent="0.25">
      <c r="A32460"/>
    </row>
    <row r="32461" spans="1:1" ht="12.6" x14ac:dyDescent="0.25">
      <c r="A32461"/>
    </row>
    <row r="32462" spans="1:1" ht="12.6" x14ac:dyDescent="0.25">
      <c r="A32462"/>
    </row>
    <row r="32463" spans="1:1" ht="12.6" x14ac:dyDescent="0.25">
      <c r="A32463"/>
    </row>
    <row r="32464" spans="1:1" ht="12.6" x14ac:dyDescent="0.25">
      <c r="A32464"/>
    </row>
    <row r="32465" spans="1:1" ht="12.6" x14ac:dyDescent="0.25">
      <c r="A32465"/>
    </row>
    <row r="32466" spans="1:1" ht="12.6" x14ac:dyDescent="0.25">
      <c r="A32466"/>
    </row>
    <row r="32467" spans="1:1" ht="12.6" x14ac:dyDescent="0.25">
      <c r="A32467"/>
    </row>
    <row r="32468" spans="1:1" ht="12.6" x14ac:dyDescent="0.25">
      <c r="A32468"/>
    </row>
    <row r="32469" spans="1:1" ht="12.6" x14ac:dyDescent="0.25">
      <c r="A32469"/>
    </row>
    <row r="32470" spans="1:1" ht="12.6" x14ac:dyDescent="0.25">
      <c r="A32470"/>
    </row>
    <row r="32471" spans="1:1" ht="12.6" x14ac:dyDescent="0.25">
      <c r="A32471"/>
    </row>
    <row r="32472" spans="1:1" ht="12.6" x14ac:dyDescent="0.25">
      <c r="A32472"/>
    </row>
    <row r="32473" spans="1:1" ht="12.6" x14ac:dyDescent="0.25">
      <c r="A32473"/>
    </row>
    <row r="32474" spans="1:1" ht="12.6" x14ac:dyDescent="0.25">
      <c r="A32474"/>
    </row>
    <row r="32475" spans="1:1" ht="12.6" x14ac:dyDescent="0.25">
      <c r="A32475"/>
    </row>
    <row r="32476" spans="1:1" ht="12.6" x14ac:dyDescent="0.25">
      <c r="A32476"/>
    </row>
    <row r="32477" spans="1:1" ht="12.6" x14ac:dyDescent="0.25">
      <c r="A32477"/>
    </row>
    <row r="32478" spans="1:1" ht="12.6" x14ac:dyDescent="0.25">
      <c r="A32478"/>
    </row>
    <row r="32479" spans="1:1" ht="12.6" x14ac:dyDescent="0.25">
      <c r="A32479"/>
    </row>
    <row r="32480" spans="1:1" ht="12.6" x14ac:dyDescent="0.25">
      <c r="A32480"/>
    </row>
    <row r="32481" spans="1:1" ht="12.6" x14ac:dyDescent="0.25">
      <c r="A32481"/>
    </row>
    <row r="32482" spans="1:1" ht="12.6" x14ac:dyDescent="0.25">
      <c r="A32482"/>
    </row>
    <row r="32483" spans="1:1" ht="12.6" x14ac:dyDescent="0.25">
      <c r="A32483"/>
    </row>
    <row r="32484" spans="1:1" ht="12.6" x14ac:dyDescent="0.25">
      <c r="A32484"/>
    </row>
    <row r="32485" spans="1:1" ht="12.6" x14ac:dyDescent="0.25">
      <c r="A32485"/>
    </row>
    <row r="32486" spans="1:1" ht="12.6" x14ac:dyDescent="0.25">
      <c r="A32486"/>
    </row>
    <row r="32487" spans="1:1" ht="12.6" x14ac:dyDescent="0.25">
      <c r="A32487"/>
    </row>
    <row r="32488" spans="1:1" ht="12.6" x14ac:dyDescent="0.25">
      <c r="A32488"/>
    </row>
    <row r="32489" spans="1:1" ht="12.6" x14ac:dyDescent="0.25">
      <c r="A32489"/>
    </row>
    <row r="32490" spans="1:1" ht="12.6" x14ac:dyDescent="0.25">
      <c r="A32490"/>
    </row>
    <row r="32491" spans="1:1" ht="12.6" x14ac:dyDescent="0.25">
      <c r="A32491"/>
    </row>
    <row r="32492" spans="1:1" ht="12.6" x14ac:dyDescent="0.25">
      <c r="A32492"/>
    </row>
    <row r="32493" spans="1:1" ht="12.6" x14ac:dyDescent="0.25">
      <c r="A32493"/>
    </row>
    <row r="32494" spans="1:1" ht="12.6" x14ac:dyDescent="0.25">
      <c r="A32494"/>
    </row>
    <row r="32495" spans="1:1" ht="12.6" x14ac:dyDescent="0.25">
      <c r="A32495"/>
    </row>
    <row r="32496" spans="1:1" ht="12.6" x14ac:dyDescent="0.25">
      <c r="A32496"/>
    </row>
    <row r="32497" spans="1:1" ht="12.6" x14ac:dyDescent="0.25">
      <c r="A32497"/>
    </row>
    <row r="32498" spans="1:1" ht="12.6" x14ac:dyDescent="0.25">
      <c r="A32498"/>
    </row>
    <row r="32499" spans="1:1" ht="12.6" x14ac:dyDescent="0.25">
      <c r="A32499"/>
    </row>
    <row r="32500" spans="1:1" ht="12.6" x14ac:dyDescent="0.25">
      <c r="A32500"/>
    </row>
    <row r="32501" spans="1:1" ht="12.6" x14ac:dyDescent="0.25">
      <c r="A32501"/>
    </row>
    <row r="32502" spans="1:1" ht="12.6" x14ac:dyDescent="0.25">
      <c r="A32502"/>
    </row>
    <row r="32503" spans="1:1" ht="12.6" x14ac:dyDescent="0.25">
      <c r="A32503"/>
    </row>
    <row r="32504" spans="1:1" ht="12.6" x14ac:dyDescent="0.25">
      <c r="A32504"/>
    </row>
    <row r="32505" spans="1:1" ht="12.6" x14ac:dyDescent="0.25">
      <c r="A32505"/>
    </row>
    <row r="32506" spans="1:1" ht="12.6" x14ac:dyDescent="0.25">
      <c r="A32506"/>
    </row>
    <row r="32507" spans="1:1" ht="12.6" x14ac:dyDescent="0.25">
      <c r="A32507"/>
    </row>
    <row r="32508" spans="1:1" ht="12.6" x14ac:dyDescent="0.25">
      <c r="A32508"/>
    </row>
    <row r="32509" spans="1:1" ht="12.6" x14ac:dyDescent="0.25">
      <c r="A32509"/>
    </row>
    <row r="32510" spans="1:1" ht="12.6" x14ac:dyDescent="0.25">
      <c r="A32510"/>
    </row>
    <row r="32511" spans="1:1" ht="12.6" x14ac:dyDescent="0.25">
      <c r="A32511"/>
    </row>
    <row r="32512" spans="1:1" ht="12.6" x14ac:dyDescent="0.25">
      <c r="A32512"/>
    </row>
    <row r="32513" spans="1:1" ht="12.6" x14ac:dyDescent="0.25">
      <c r="A32513"/>
    </row>
    <row r="32514" spans="1:1" ht="12.6" x14ac:dyDescent="0.25">
      <c r="A32514"/>
    </row>
    <row r="32515" spans="1:1" ht="12.6" x14ac:dyDescent="0.25">
      <c r="A32515"/>
    </row>
    <row r="32516" spans="1:1" ht="12.6" x14ac:dyDescent="0.25">
      <c r="A32516"/>
    </row>
    <row r="32517" spans="1:1" ht="12.6" x14ac:dyDescent="0.25">
      <c r="A32517"/>
    </row>
    <row r="32518" spans="1:1" ht="12.6" x14ac:dyDescent="0.25">
      <c r="A32518"/>
    </row>
    <row r="32519" spans="1:1" ht="12.6" x14ac:dyDescent="0.25">
      <c r="A32519"/>
    </row>
    <row r="32520" spans="1:1" ht="12.6" x14ac:dyDescent="0.25">
      <c r="A32520"/>
    </row>
    <row r="32521" spans="1:1" ht="12.6" x14ac:dyDescent="0.25">
      <c r="A32521"/>
    </row>
    <row r="32522" spans="1:1" ht="12.6" x14ac:dyDescent="0.25">
      <c r="A32522"/>
    </row>
    <row r="32523" spans="1:1" ht="12.6" x14ac:dyDescent="0.25">
      <c r="A32523"/>
    </row>
    <row r="32524" spans="1:1" ht="12.6" x14ac:dyDescent="0.25">
      <c r="A32524"/>
    </row>
    <row r="32525" spans="1:1" ht="12.6" x14ac:dyDescent="0.25">
      <c r="A32525"/>
    </row>
    <row r="32526" spans="1:1" ht="12.6" x14ac:dyDescent="0.25">
      <c r="A32526"/>
    </row>
    <row r="32527" spans="1:1" ht="12.6" x14ac:dyDescent="0.25">
      <c r="A32527"/>
    </row>
    <row r="32528" spans="1:1" ht="12.6" x14ac:dyDescent="0.25">
      <c r="A32528"/>
    </row>
    <row r="32529" spans="1:1" ht="12.6" x14ac:dyDescent="0.25">
      <c r="A32529"/>
    </row>
    <row r="32530" spans="1:1" ht="12.6" x14ac:dyDescent="0.25">
      <c r="A32530"/>
    </row>
    <row r="32531" spans="1:1" ht="12.6" x14ac:dyDescent="0.25">
      <c r="A32531"/>
    </row>
    <row r="32532" spans="1:1" ht="12.6" x14ac:dyDescent="0.25">
      <c r="A32532"/>
    </row>
    <row r="32533" spans="1:1" ht="12.6" x14ac:dyDescent="0.25">
      <c r="A32533"/>
    </row>
    <row r="32534" spans="1:1" ht="12.6" x14ac:dyDescent="0.25">
      <c r="A32534"/>
    </row>
    <row r="32535" spans="1:1" ht="12.6" x14ac:dyDescent="0.25">
      <c r="A32535"/>
    </row>
    <row r="32536" spans="1:1" ht="12.6" x14ac:dyDescent="0.25">
      <c r="A32536"/>
    </row>
    <row r="32537" spans="1:1" ht="12.6" x14ac:dyDescent="0.25">
      <c r="A32537"/>
    </row>
    <row r="32538" spans="1:1" ht="12.6" x14ac:dyDescent="0.25">
      <c r="A32538"/>
    </row>
    <row r="32539" spans="1:1" ht="12.6" x14ac:dyDescent="0.25">
      <c r="A32539"/>
    </row>
    <row r="32540" spans="1:1" ht="12.6" x14ac:dyDescent="0.25">
      <c r="A32540"/>
    </row>
    <row r="32541" spans="1:1" ht="12.6" x14ac:dyDescent="0.25">
      <c r="A32541"/>
    </row>
    <row r="32542" spans="1:1" ht="12.6" x14ac:dyDescent="0.25">
      <c r="A32542"/>
    </row>
    <row r="32543" spans="1:1" ht="12.6" x14ac:dyDescent="0.25">
      <c r="A32543"/>
    </row>
    <row r="32544" spans="1:1" ht="12.6" x14ac:dyDescent="0.25">
      <c r="A32544"/>
    </row>
    <row r="32545" spans="1:1" ht="12.6" x14ac:dyDescent="0.25">
      <c r="A32545"/>
    </row>
    <row r="32546" spans="1:1" ht="12.6" x14ac:dyDescent="0.25">
      <c r="A32546"/>
    </row>
    <row r="32547" spans="1:1" ht="12.6" x14ac:dyDescent="0.25">
      <c r="A32547"/>
    </row>
    <row r="32548" spans="1:1" ht="12.6" x14ac:dyDescent="0.25">
      <c r="A32548"/>
    </row>
    <row r="32549" spans="1:1" ht="12.6" x14ac:dyDescent="0.25">
      <c r="A32549"/>
    </row>
    <row r="32550" spans="1:1" ht="12.6" x14ac:dyDescent="0.25">
      <c r="A32550"/>
    </row>
    <row r="32551" spans="1:1" ht="12.6" x14ac:dyDescent="0.25">
      <c r="A32551"/>
    </row>
    <row r="32552" spans="1:1" ht="12.6" x14ac:dyDescent="0.25">
      <c r="A32552"/>
    </row>
    <row r="32553" spans="1:1" ht="12.6" x14ac:dyDescent="0.25">
      <c r="A32553"/>
    </row>
    <row r="32554" spans="1:1" ht="12.6" x14ac:dyDescent="0.25">
      <c r="A32554"/>
    </row>
    <row r="32555" spans="1:1" ht="12.6" x14ac:dyDescent="0.25">
      <c r="A32555"/>
    </row>
    <row r="32556" spans="1:1" ht="12.6" x14ac:dyDescent="0.25">
      <c r="A32556"/>
    </row>
    <row r="32557" spans="1:1" ht="12.6" x14ac:dyDescent="0.25">
      <c r="A32557"/>
    </row>
    <row r="32558" spans="1:1" ht="12.6" x14ac:dyDescent="0.25">
      <c r="A32558"/>
    </row>
    <row r="32559" spans="1:1" ht="12.6" x14ac:dyDescent="0.25">
      <c r="A32559"/>
    </row>
    <row r="32560" spans="1:1" ht="12.6" x14ac:dyDescent="0.25">
      <c r="A32560"/>
    </row>
    <row r="32561" spans="1:1" ht="12.6" x14ac:dyDescent="0.25">
      <c r="A32561"/>
    </row>
    <row r="32562" spans="1:1" ht="12.6" x14ac:dyDescent="0.25">
      <c r="A32562"/>
    </row>
    <row r="32563" spans="1:1" ht="12.6" x14ac:dyDescent="0.25">
      <c r="A32563"/>
    </row>
    <row r="32564" spans="1:1" ht="12.6" x14ac:dyDescent="0.25">
      <c r="A32564"/>
    </row>
    <row r="32565" spans="1:1" ht="12.6" x14ac:dyDescent="0.25">
      <c r="A32565"/>
    </row>
    <row r="32566" spans="1:1" ht="12.6" x14ac:dyDescent="0.25">
      <c r="A32566"/>
    </row>
    <row r="32567" spans="1:1" ht="12.6" x14ac:dyDescent="0.25">
      <c r="A32567"/>
    </row>
    <row r="32568" spans="1:1" ht="12.6" x14ac:dyDescent="0.25">
      <c r="A32568"/>
    </row>
    <row r="32569" spans="1:1" ht="12.6" x14ac:dyDescent="0.25">
      <c r="A32569"/>
    </row>
    <row r="32570" spans="1:1" ht="12.6" x14ac:dyDescent="0.25">
      <c r="A32570"/>
    </row>
    <row r="32571" spans="1:1" ht="12.6" x14ac:dyDescent="0.25">
      <c r="A32571"/>
    </row>
    <row r="32572" spans="1:1" ht="12.6" x14ac:dyDescent="0.25">
      <c r="A32572"/>
    </row>
    <row r="32573" spans="1:1" ht="12.6" x14ac:dyDescent="0.25">
      <c r="A32573"/>
    </row>
    <row r="32574" spans="1:1" ht="12.6" x14ac:dyDescent="0.25">
      <c r="A32574"/>
    </row>
    <row r="32575" spans="1:1" ht="12.6" x14ac:dyDescent="0.25">
      <c r="A32575"/>
    </row>
    <row r="32576" spans="1:1" ht="12.6" x14ac:dyDescent="0.25">
      <c r="A32576"/>
    </row>
    <row r="32577" spans="1:1" ht="12.6" x14ac:dyDescent="0.25">
      <c r="A32577"/>
    </row>
    <row r="32578" spans="1:1" ht="12.6" x14ac:dyDescent="0.25">
      <c r="A32578"/>
    </row>
    <row r="32579" spans="1:1" ht="12.6" x14ac:dyDescent="0.25">
      <c r="A32579"/>
    </row>
    <row r="32580" spans="1:1" ht="12.6" x14ac:dyDescent="0.25">
      <c r="A32580"/>
    </row>
    <row r="32581" spans="1:1" ht="12.6" x14ac:dyDescent="0.25">
      <c r="A32581"/>
    </row>
    <row r="32582" spans="1:1" ht="12.6" x14ac:dyDescent="0.25">
      <c r="A32582"/>
    </row>
    <row r="32583" spans="1:1" ht="12.6" x14ac:dyDescent="0.25">
      <c r="A32583"/>
    </row>
    <row r="32584" spans="1:1" ht="12.6" x14ac:dyDescent="0.25">
      <c r="A32584"/>
    </row>
    <row r="32585" spans="1:1" ht="12.6" x14ac:dyDescent="0.25">
      <c r="A32585"/>
    </row>
    <row r="32586" spans="1:1" ht="12.6" x14ac:dyDescent="0.25">
      <c r="A32586"/>
    </row>
    <row r="32587" spans="1:1" ht="12.6" x14ac:dyDescent="0.25">
      <c r="A32587"/>
    </row>
    <row r="32588" spans="1:1" ht="12.6" x14ac:dyDescent="0.25">
      <c r="A32588"/>
    </row>
    <row r="32589" spans="1:1" ht="12.6" x14ac:dyDescent="0.25">
      <c r="A32589"/>
    </row>
    <row r="32590" spans="1:1" ht="12.6" x14ac:dyDescent="0.25">
      <c r="A32590"/>
    </row>
    <row r="32591" spans="1:1" ht="12.6" x14ac:dyDescent="0.25">
      <c r="A32591"/>
    </row>
    <row r="32592" spans="1:1" ht="12.6" x14ac:dyDescent="0.25">
      <c r="A32592"/>
    </row>
    <row r="32593" spans="1:1" ht="12.6" x14ac:dyDescent="0.25">
      <c r="A32593"/>
    </row>
    <row r="32594" spans="1:1" ht="12.6" x14ac:dyDescent="0.25">
      <c r="A32594"/>
    </row>
    <row r="32595" spans="1:1" ht="12.6" x14ac:dyDescent="0.25">
      <c r="A32595"/>
    </row>
    <row r="32596" spans="1:1" ht="12.6" x14ac:dyDescent="0.25">
      <c r="A32596"/>
    </row>
    <row r="32597" spans="1:1" ht="12.6" x14ac:dyDescent="0.25">
      <c r="A32597"/>
    </row>
    <row r="32598" spans="1:1" ht="12.6" x14ac:dyDescent="0.25">
      <c r="A32598"/>
    </row>
    <row r="32599" spans="1:1" ht="12.6" x14ac:dyDescent="0.25">
      <c r="A32599"/>
    </row>
    <row r="32600" spans="1:1" ht="12.6" x14ac:dyDescent="0.25">
      <c r="A32600"/>
    </row>
    <row r="32601" spans="1:1" ht="12.6" x14ac:dyDescent="0.25">
      <c r="A32601"/>
    </row>
    <row r="32602" spans="1:1" ht="12.6" x14ac:dyDescent="0.25">
      <c r="A32602"/>
    </row>
    <row r="32603" spans="1:1" ht="12.6" x14ac:dyDescent="0.25">
      <c r="A32603"/>
    </row>
    <row r="32604" spans="1:1" ht="12.6" x14ac:dyDescent="0.25">
      <c r="A32604"/>
    </row>
    <row r="32605" spans="1:1" ht="12.6" x14ac:dyDescent="0.25">
      <c r="A32605"/>
    </row>
    <row r="32606" spans="1:1" ht="12.6" x14ac:dyDescent="0.25">
      <c r="A32606"/>
    </row>
    <row r="32607" spans="1:1" ht="12.6" x14ac:dyDescent="0.25">
      <c r="A32607"/>
    </row>
    <row r="32608" spans="1:1" ht="12.6" x14ac:dyDescent="0.25">
      <c r="A32608"/>
    </row>
    <row r="32609" spans="1:1" ht="12.6" x14ac:dyDescent="0.25">
      <c r="A32609"/>
    </row>
    <row r="32610" spans="1:1" ht="12.6" x14ac:dyDescent="0.25">
      <c r="A32610"/>
    </row>
    <row r="32611" spans="1:1" ht="12.6" x14ac:dyDescent="0.25">
      <c r="A32611"/>
    </row>
    <row r="32612" spans="1:1" ht="12.6" x14ac:dyDescent="0.25">
      <c r="A32612"/>
    </row>
    <row r="32613" spans="1:1" ht="12.6" x14ac:dyDescent="0.25">
      <c r="A32613"/>
    </row>
    <row r="32614" spans="1:1" ht="12.6" x14ac:dyDescent="0.25">
      <c r="A32614"/>
    </row>
    <row r="32615" spans="1:1" ht="12.6" x14ac:dyDescent="0.25">
      <c r="A32615"/>
    </row>
    <row r="32616" spans="1:1" ht="12.6" x14ac:dyDescent="0.25">
      <c r="A32616"/>
    </row>
    <row r="32617" spans="1:1" ht="12.6" x14ac:dyDescent="0.25">
      <c r="A32617"/>
    </row>
    <row r="32618" spans="1:1" ht="12.6" x14ac:dyDescent="0.25">
      <c r="A32618"/>
    </row>
    <row r="32619" spans="1:1" ht="12.6" x14ac:dyDescent="0.25">
      <c r="A32619"/>
    </row>
    <row r="32620" spans="1:1" ht="12.6" x14ac:dyDescent="0.25">
      <c r="A32620"/>
    </row>
    <row r="32621" spans="1:1" ht="12.6" x14ac:dyDescent="0.25">
      <c r="A32621"/>
    </row>
    <row r="32622" spans="1:1" ht="12.6" x14ac:dyDescent="0.25">
      <c r="A32622"/>
    </row>
    <row r="32623" spans="1:1" ht="12.6" x14ac:dyDescent="0.25">
      <c r="A32623"/>
    </row>
    <row r="32624" spans="1:1" ht="12.6" x14ac:dyDescent="0.25">
      <c r="A32624"/>
    </row>
    <row r="32625" spans="1:1" ht="12.6" x14ac:dyDescent="0.25">
      <c r="A32625"/>
    </row>
    <row r="32626" spans="1:1" ht="12.6" x14ac:dyDescent="0.25">
      <c r="A32626"/>
    </row>
    <row r="32627" spans="1:1" ht="12.6" x14ac:dyDescent="0.25">
      <c r="A32627"/>
    </row>
    <row r="32628" spans="1:1" ht="12.6" x14ac:dyDescent="0.25">
      <c r="A32628"/>
    </row>
    <row r="32629" spans="1:1" ht="12.6" x14ac:dyDescent="0.25">
      <c r="A32629"/>
    </row>
    <row r="32630" spans="1:1" ht="12.6" x14ac:dyDescent="0.25">
      <c r="A32630"/>
    </row>
    <row r="32631" spans="1:1" ht="12.6" x14ac:dyDescent="0.25">
      <c r="A32631"/>
    </row>
    <row r="32632" spans="1:1" ht="12.6" x14ac:dyDescent="0.25">
      <c r="A32632"/>
    </row>
    <row r="32633" spans="1:1" ht="12.6" x14ac:dyDescent="0.25">
      <c r="A32633"/>
    </row>
    <row r="32634" spans="1:1" ht="12.6" x14ac:dyDescent="0.25">
      <c r="A32634"/>
    </row>
    <row r="32635" spans="1:1" ht="12.6" x14ac:dyDescent="0.25">
      <c r="A32635"/>
    </row>
    <row r="32636" spans="1:1" ht="12.6" x14ac:dyDescent="0.25">
      <c r="A32636"/>
    </row>
    <row r="32637" spans="1:1" ht="12.6" x14ac:dyDescent="0.25">
      <c r="A32637"/>
    </row>
    <row r="32638" spans="1:1" ht="12.6" x14ac:dyDescent="0.25">
      <c r="A32638"/>
    </row>
    <row r="32639" spans="1:1" ht="12.6" x14ac:dyDescent="0.25">
      <c r="A32639"/>
    </row>
    <row r="32640" spans="1:1" ht="12.6" x14ac:dyDescent="0.25">
      <c r="A32640"/>
    </row>
    <row r="32641" spans="1:1" ht="12.6" x14ac:dyDescent="0.25">
      <c r="A32641"/>
    </row>
    <row r="32642" spans="1:1" ht="12.6" x14ac:dyDescent="0.25">
      <c r="A32642"/>
    </row>
    <row r="32643" spans="1:1" ht="12.6" x14ac:dyDescent="0.25">
      <c r="A32643"/>
    </row>
    <row r="32644" spans="1:1" ht="12.6" x14ac:dyDescent="0.25">
      <c r="A32644"/>
    </row>
    <row r="32645" spans="1:1" ht="12.6" x14ac:dyDescent="0.25">
      <c r="A32645"/>
    </row>
    <row r="32646" spans="1:1" ht="12.6" x14ac:dyDescent="0.25">
      <c r="A32646"/>
    </row>
    <row r="32647" spans="1:1" ht="12.6" x14ac:dyDescent="0.25">
      <c r="A32647"/>
    </row>
    <row r="32648" spans="1:1" ht="12.6" x14ac:dyDescent="0.25">
      <c r="A32648"/>
    </row>
    <row r="32649" spans="1:1" ht="12.6" x14ac:dyDescent="0.25">
      <c r="A32649"/>
    </row>
    <row r="32650" spans="1:1" ht="12.6" x14ac:dyDescent="0.25">
      <c r="A32650"/>
    </row>
    <row r="32651" spans="1:1" ht="12.6" x14ac:dyDescent="0.25">
      <c r="A32651"/>
    </row>
    <row r="32652" spans="1:1" ht="12.6" x14ac:dyDescent="0.25">
      <c r="A32652"/>
    </row>
    <row r="32653" spans="1:1" ht="12.6" x14ac:dyDescent="0.25">
      <c r="A32653"/>
    </row>
    <row r="32654" spans="1:1" ht="12.6" x14ac:dyDescent="0.25">
      <c r="A32654"/>
    </row>
    <row r="32655" spans="1:1" ht="12.6" x14ac:dyDescent="0.25">
      <c r="A32655"/>
    </row>
    <row r="32656" spans="1:1" ht="12.6" x14ac:dyDescent="0.25">
      <c r="A32656"/>
    </row>
    <row r="32657" spans="1:1" ht="12.6" x14ac:dyDescent="0.25">
      <c r="A32657"/>
    </row>
    <row r="32658" spans="1:1" ht="12.6" x14ac:dyDescent="0.25">
      <c r="A32658"/>
    </row>
    <row r="32659" spans="1:1" ht="12.6" x14ac:dyDescent="0.25">
      <c r="A32659"/>
    </row>
    <row r="32660" spans="1:1" ht="12.6" x14ac:dyDescent="0.25">
      <c r="A32660"/>
    </row>
    <row r="32661" spans="1:1" ht="12.6" x14ac:dyDescent="0.25">
      <c r="A32661"/>
    </row>
    <row r="32662" spans="1:1" ht="12.6" x14ac:dyDescent="0.25">
      <c r="A32662"/>
    </row>
    <row r="32663" spans="1:1" ht="12.6" x14ac:dyDescent="0.25">
      <c r="A32663"/>
    </row>
    <row r="32664" spans="1:1" ht="12.6" x14ac:dyDescent="0.25">
      <c r="A32664"/>
    </row>
    <row r="32665" spans="1:1" ht="12.6" x14ac:dyDescent="0.25">
      <c r="A32665"/>
    </row>
    <row r="32666" spans="1:1" ht="12.6" x14ac:dyDescent="0.25">
      <c r="A32666"/>
    </row>
    <row r="32667" spans="1:1" ht="12.6" x14ac:dyDescent="0.25">
      <c r="A32667"/>
    </row>
    <row r="32668" spans="1:1" ht="12.6" x14ac:dyDescent="0.25">
      <c r="A32668"/>
    </row>
    <row r="32669" spans="1:1" ht="12.6" x14ac:dyDescent="0.25">
      <c r="A32669"/>
    </row>
    <row r="32670" spans="1:1" ht="12.6" x14ac:dyDescent="0.25">
      <c r="A32670"/>
    </row>
    <row r="32671" spans="1:1" ht="12.6" x14ac:dyDescent="0.25">
      <c r="A32671"/>
    </row>
    <row r="32672" spans="1:1" ht="12.6" x14ac:dyDescent="0.25">
      <c r="A32672"/>
    </row>
    <row r="32673" spans="1:1" ht="12.6" x14ac:dyDescent="0.25">
      <c r="A32673"/>
    </row>
    <row r="32674" spans="1:1" ht="12.6" x14ac:dyDescent="0.25">
      <c r="A32674"/>
    </row>
    <row r="32675" spans="1:1" ht="12.6" x14ac:dyDescent="0.25">
      <c r="A32675"/>
    </row>
    <row r="32676" spans="1:1" ht="12.6" x14ac:dyDescent="0.25">
      <c r="A32676"/>
    </row>
    <row r="32677" spans="1:1" ht="12.6" x14ac:dyDescent="0.25">
      <c r="A32677"/>
    </row>
    <row r="32678" spans="1:1" ht="12.6" x14ac:dyDescent="0.25">
      <c r="A32678"/>
    </row>
    <row r="32679" spans="1:1" ht="12.6" x14ac:dyDescent="0.25">
      <c r="A32679"/>
    </row>
    <row r="32680" spans="1:1" ht="12.6" x14ac:dyDescent="0.25">
      <c r="A32680"/>
    </row>
    <row r="32681" spans="1:1" ht="12.6" x14ac:dyDescent="0.25">
      <c r="A32681"/>
    </row>
    <row r="32682" spans="1:1" ht="12.6" x14ac:dyDescent="0.25">
      <c r="A32682"/>
    </row>
    <row r="32683" spans="1:1" ht="12.6" x14ac:dyDescent="0.25">
      <c r="A32683"/>
    </row>
    <row r="32684" spans="1:1" ht="12.6" x14ac:dyDescent="0.25">
      <c r="A32684"/>
    </row>
    <row r="32685" spans="1:1" ht="12.6" x14ac:dyDescent="0.25">
      <c r="A32685"/>
    </row>
    <row r="32686" spans="1:1" ht="12.6" x14ac:dyDescent="0.25">
      <c r="A32686"/>
    </row>
    <row r="32687" spans="1:1" ht="12.6" x14ac:dyDescent="0.25">
      <c r="A32687"/>
    </row>
    <row r="32688" spans="1:1" ht="12.6" x14ac:dyDescent="0.25">
      <c r="A32688"/>
    </row>
    <row r="32689" spans="1:1" ht="12.6" x14ac:dyDescent="0.25">
      <c r="A32689"/>
    </row>
    <row r="32690" spans="1:1" ht="12.6" x14ac:dyDescent="0.25">
      <c r="A32690"/>
    </row>
    <row r="32691" spans="1:1" ht="12.6" x14ac:dyDescent="0.25">
      <c r="A32691"/>
    </row>
    <row r="32692" spans="1:1" ht="12.6" x14ac:dyDescent="0.25">
      <c r="A32692"/>
    </row>
    <row r="32693" spans="1:1" ht="12.6" x14ac:dyDescent="0.25">
      <c r="A32693"/>
    </row>
    <row r="32694" spans="1:1" ht="12.6" x14ac:dyDescent="0.25">
      <c r="A32694"/>
    </row>
    <row r="32695" spans="1:1" ht="12.6" x14ac:dyDescent="0.25">
      <c r="A32695"/>
    </row>
    <row r="32696" spans="1:1" ht="12.6" x14ac:dyDescent="0.25">
      <c r="A32696"/>
    </row>
    <row r="32697" spans="1:1" ht="12.6" x14ac:dyDescent="0.25">
      <c r="A32697"/>
    </row>
    <row r="32698" spans="1:1" ht="12.6" x14ac:dyDescent="0.25">
      <c r="A32698"/>
    </row>
    <row r="32699" spans="1:1" ht="12.6" x14ac:dyDescent="0.25">
      <c r="A32699"/>
    </row>
    <row r="32700" spans="1:1" ht="12.6" x14ac:dyDescent="0.25">
      <c r="A32700"/>
    </row>
    <row r="32701" spans="1:1" ht="12.6" x14ac:dyDescent="0.25">
      <c r="A32701"/>
    </row>
    <row r="32702" spans="1:1" ht="12.6" x14ac:dyDescent="0.25">
      <c r="A32702"/>
    </row>
    <row r="32703" spans="1:1" ht="12.6" x14ac:dyDescent="0.25">
      <c r="A32703"/>
    </row>
    <row r="32704" spans="1:1" ht="12.6" x14ac:dyDescent="0.25">
      <c r="A32704"/>
    </row>
    <row r="32705" spans="1:1" ht="12.6" x14ac:dyDescent="0.25">
      <c r="A32705"/>
    </row>
    <row r="32706" spans="1:1" ht="12.6" x14ac:dyDescent="0.25">
      <c r="A32706"/>
    </row>
    <row r="32707" spans="1:1" ht="12.6" x14ac:dyDescent="0.25">
      <c r="A32707"/>
    </row>
    <row r="32708" spans="1:1" ht="12.6" x14ac:dyDescent="0.25">
      <c r="A32708"/>
    </row>
    <row r="32709" spans="1:1" ht="12.6" x14ac:dyDescent="0.25">
      <c r="A32709"/>
    </row>
    <row r="32710" spans="1:1" ht="12.6" x14ac:dyDescent="0.25">
      <c r="A32710"/>
    </row>
    <row r="32711" spans="1:1" ht="12.6" x14ac:dyDescent="0.25">
      <c r="A32711"/>
    </row>
    <row r="32712" spans="1:1" ht="12.6" x14ac:dyDescent="0.25">
      <c r="A32712"/>
    </row>
    <row r="32713" spans="1:1" ht="12.6" x14ac:dyDescent="0.25">
      <c r="A32713"/>
    </row>
    <row r="32714" spans="1:1" ht="12.6" x14ac:dyDescent="0.25">
      <c r="A32714"/>
    </row>
    <row r="32715" spans="1:1" ht="12.6" x14ac:dyDescent="0.25">
      <c r="A32715"/>
    </row>
    <row r="32716" spans="1:1" ht="12.6" x14ac:dyDescent="0.25">
      <c r="A32716"/>
    </row>
    <row r="32717" spans="1:1" ht="12.6" x14ac:dyDescent="0.25">
      <c r="A32717"/>
    </row>
    <row r="32718" spans="1:1" ht="12.6" x14ac:dyDescent="0.25">
      <c r="A32718"/>
    </row>
    <row r="32719" spans="1:1" ht="12.6" x14ac:dyDescent="0.25">
      <c r="A32719"/>
    </row>
    <row r="32720" spans="1:1" ht="12.6" x14ac:dyDescent="0.25">
      <c r="A32720"/>
    </row>
    <row r="32721" spans="1:1" ht="12.6" x14ac:dyDescent="0.25">
      <c r="A32721"/>
    </row>
    <row r="32722" spans="1:1" ht="12.6" x14ac:dyDescent="0.25">
      <c r="A32722"/>
    </row>
    <row r="32723" spans="1:1" ht="12.6" x14ac:dyDescent="0.25">
      <c r="A32723"/>
    </row>
    <row r="32724" spans="1:1" ht="12.6" x14ac:dyDescent="0.25">
      <c r="A32724"/>
    </row>
    <row r="32725" spans="1:1" ht="12.6" x14ac:dyDescent="0.25">
      <c r="A32725"/>
    </row>
    <row r="32726" spans="1:1" ht="12.6" x14ac:dyDescent="0.25">
      <c r="A32726"/>
    </row>
    <row r="32727" spans="1:1" ht="12.6" x14ac:dyDescent="0.25">
      <c r="A32727"/>
    </row>
    <row r="32728" spans="1:1" ht="12.6" x14ac:dyDescent="0.25">
      <c r="A32728"/>
    </row>
    <row r="32729" spans="1:1" ht="12.6" x14ac:dyDescent="0.25">
      <c r="A32729"/>
    </row>
    <row r="32730" spans="1:1" ht="12.6" x14ac:dyDescent="0.25">
      <c r="A32730"/>
    </row>
    <row r="32731" spans="1:1" ht="12.6" x14ac:dyDescent="0.25">
      <c r="A32731"/>
    </row>
    <row r="32732" spans="1:1" ht="12.6" x14ac:dyDescent="0.25">
      <c r="A32732"/>
    </row>
    <row r="32733" spans="1:1" ht="12.6" x14ac:dyDescent="0.25">
      <c r="A32733"/>
    </row>
    <row r="32734" spans="1:1" ht="12.6" x14ac:dyDescent="0.25">
      <c r="A32734"/>
    </row>
    <row r="32735" spans="1:1" ht="12.6" x14ac:dyDescent="0.25">
      <c r="A32735"/>
    </row>
    <row r="32736" spans="1:1" ht="12.6" x14ac:dyDescent="0.25">
      <c r="A32736"/>
    </row>
    <row r="32737" spans="1:1" ht="12.6" x14ac:dyDescent="0.25">
      <c r="A32737"/>
    </row>
    <row r="32738" spans="1:1" ht="12.6" x14ac:dyDescent="0.25">
      <c r="A32738"/>
    </row>
    <row r="32739" spans="1:1" ht="12.6" x14ac:dyDescent="0.25">
      <c r="A32739"/>
    </row>
    <row r="32740" spans="1:1" ht="12.6" x14ac:dyDescent="0.25">
      <c r="A32740"/>
    </row>
    <row r="32741" spans="1:1" ht="12.6" x14ac:dyDescent="0.25">
      <c r="A32741"/>
    </row>
    <row r="32742" spans="1:1" ht="12.6" x14ac:dyDescent="0.25">
      <c r="A32742"/>
    </row>
    <row r="32743" spans="1:1" ht="12.6" x14ac:dyDescent="0.25">
      <c r="A32743"/>
    </row>
    <row r="32744" spans="1:1" ht="12.6" x14ac:dyDescent="0.25">
      <c r="A32744"/>
    </row>
    <row r="32745" spans="1:1" ht="12.6" x14ac:dyDescent="0.25">
      <c r="A32745"/>
    </row>
    <row r="32746" spans="1:1" ht="12.6" x14ac:dyDescent="0.25">
      <c r="A32746"/>
    </row>
    <row r="32747" spans="1:1" ht="12.6" x14ac:dyDescent="0.25">
      <c r="A32747"/>
    </row>
    <row r="32748" spans="1:1" ht="12.6" x14ac:dyDescent="0.25">
      <c r="A32748"/>
    </row>
    <row r="32749" spans="1:1" ht="12.6" x14ac:dyDescent="0.25">
      <c r="A32749"/>
    </row>
    <row r="32750" spans="1:1" ht="12.6" x14ac:dyDescent="0.25">
      <c r="A32750"/>
    </row>
    <row r="32751" spans="1:1" ht="12.6" x14ac:dyDescent="0.25">
      <c r="A32751"/>
    </row>
    <row r="32752" spans="1:1" ht="12.6" x14ac:dyDescent="0.25">
      <c r="A32752"/>
    </row>
    <row r="32753" spans="1:1" ht="12.6" x14ac:dyDescent="0.25">
      <c r="A32753"/>
    </row>
    <row r="32754" spans="1:1" ht="12.6" x14ac:dyDescent="0.25">
      <c r="A32754"/>
    </row>
    <row r="32755" spans="1:1" ht="12.6" x14ac:dyDescent="0.25">
      <c r="A32755"/>
    </row>
    <row r="32756" spans="1:1" ht="12.6" x14ac:dyDescent="0.25">
      <c r="A32756"/>
    </row>
    <row r="32757" spans="1:1" ht="12.6" x14ac:dyDescent="0.25">
      <c r="A32757"/>
    </row>
    <row r="32758" spans="1:1" ht="12.6" x14ac:dyDescent="0.25">
      <c r="A32758"/>
    </row>
    <row r="32759" spans="1:1" ht="12.6" x14ac:dyDescent="0.25">
      <c r="A32759"/>
    </row>
    <row r="32760" spans="1:1" ht="12.6" x14ac:dyDescent="0.25">
      <c r="A32760"/>
    </row>
    <row r="32761" spans="1:1" ht="12.6" x14ac:dyDescent="0.25">
      <c r="A32761"/>
    </row>
    <row r="32762" spans="1:1" ht="12.6" x14ac:dyDescent="0.25">
      <c r="A32762"/>
    </row>
    <row r="32763" spans="1:1" ht="12.6" x14ac:dyDescent="0.25">
      <c r="A32763"/>
    </row>
    <row r="32764" spans="1:1" ht="12.6" x14ac:dyDescent="0.25">
      <c r="A32764"/>
    </row>
    <row r="32765" spans="1:1" ht="12.6" x14ac:dyDescent="0.25">
      <c r="A32765"/>
    </row>
    <row r="32766" spans="1:1" ht="12.6" x14ac:dyDescent="0.25">
      <c r="A32766"/>
    </row>
    <row r="32767" spans="1:1" ht="12.6" x14ac:dyDescent="0.25">
      <c r="A32767"/>
    </row>
    <row r="32768" spans="1:1" ht="12.6" x14ac:dyDescent="0.25">
      <c r="A32768"/>
    </row>
    <row r="32769" spans="1:1" ht="12.6" x14ac:dyDescent="0.25">
      <c r="A32769"/>
    </row>
    <row r="32770" spans="1:1" ht="12.6" x14ac:dyDescent="0.25">
      <c r="A32770"/>
    </row>
    <row r="32771" spans="1:1" ht="12.6" x14ac:dyDescent="0.25">
      <c r="A32771"/>
    </row>
    <row r="32772" spans="1:1" ht="12.6" x14ac:dyDescent="0.25">
      <c r="A32772"/>
    </row>
    <row r="32773" spans="1:1" ht="12.6" x14ac:dyDescent="0.25">
      <c r="A32773"/>
    </row>
    <row r="32774" spans="1:1" ht="12.6" x14ac:dyDescent="0.25">
      <c r="A32774"/>
    </row>
    <row r="32775" spans="1:1" ht="12.6" x14ac:dyDescent="0.25">
      <c r="A32775"/>
    </row>
    <row r="32776" spans="1:1" ht="12.6" x14ac:dyDescent="0.25">
      <c r="A32776"/>
    </row>
    <row r="32777" spans="1:1" ht="12.6" x14ac:dyDescent="0.25">
      <c r="A32777"/>
    </row>
    <row r="32778" spans="1:1" ht="12.6" x14ac:dyDescent="0.25">
      <c r="A32778"/>
    </row>
    <row r="32779" spans="1:1" ht="12.6" x14ac:dyDescent="0.25">
      <c r="A32779"/>
    </row>
    <row r="32780" spans="1:1" ht="12.6" x14ac:dyDescent="0.25">
      <c r="A32780"/>
    </row>
    <row r="32781" spans="1:1" ht="12.6" x14ac:dyDescent="0.25">
      <c r="A32781"/>
    </row>
    <row r="32782" spans="1:1" ht="12.6" x14ac:dyDescent="0.25">
      <c r="A32782"/>
    </row>
    <row r="32783" spans="1:1" ht="12.6" x14ac:dyDescent="0.25">
      <c r="A32783"/>
    </row>
    <row r="32784" spans="1:1" ht="12.6" x14ac:dyDescent="0.25">
      <c r="A32784"/>
    </row>
    <row r="32785" spans="1:1" ht="12.6" x14ac:dyDescent="0.25">
      <c r="A32785"/>
    </row>
    <row r="32786" spans="1:1" ht="12.6" x14ac:dyDescent="0.25">
      <c r="A32786"/>
    </row>
    <row r="32787" spans="1:1" ht="12.6" x14ac:dyDescent="0.25">
      <c r="A32787"/>
    </row>
    <row r="32788" spans="1:1" ht="12.6" x14ac:dyDescent="0.25">
      <c r="A32788"/>
    </row>
    <row r="32789" spans="1:1" ht="12.6" x14ac:dyDescent="0.25">
      <c r="A32789"/>
    </row>
    <row r="32790" spans="1:1" ht="12.6" x14ac:dyDescent="0.25">
      <c r="A32790"/>
    </row>
    <row r="32791" spans="1:1" ht="12.6" x14ac:dyDescent="0.25">
      <c r="A32791"/>
    </row>
    <row r="32792" spans="1:1" ht="12.6" x14ac:dyDescent="0.25">
      <c r="A32792"/>
    </row>
    <row r="32793" spans="1:1" ht="12.6" x14ac:dyDescent="0.25">
      <c r="A32793"/>
    </row>
    <row r="32794" spans="1:1" ht="12.6" x14ac:dyDescent="0.25">
      <c r="A32794"/>
    </row>
    <row r="32795" spans="1:1" ht="12.6" x14ac:dyDescent="0.25">
      <c r="A32795"/>
    </row>
    <row r="32796" spans="1:1" ht="12.6" x14ac:dyDescent="0.25">
      <c r="A32796"/>
    </row>
    <row r="32797" spans="1:1" ht="12.6" x14ac:dyDescent="0.25">
      <c r="A32797"/>
    </row>
    <row r="32798" spans="1:1" ht="12.6" x14ac:dyDescent="0.25">
      <c r="A32798"/>
    </row>
    <row r="32799" spans="1:1" ht="12.6" x14ac:dyDescent="0.25">
      <c r="A32799"/>
    </row>
    <row r="32800" spans="1:1" ht="12.6" x14ac:dyDescent="0.25">
      <c r="A32800"/>
    </row>
    <row r="32801" spans="1:1" ht="12.6" x14ac:dyDescent="0.25">
      <c r="A32801"/>
    </row>
    <row r="32802" spans="1:1" ht="12.6" x14ac:dyDescent="0.25">
      <c r="A32802"/>
    </row>
    <row r="32803" spans="1:1" ht="12.6" x14ac:dyDescent="0.25">
      <c r="A32803"/>
    </row>
    <row r="32804" spans="1:1" ht="12.6" x14ac:dyDescent="0.25">
      <c r="A32804"/>
    </row>
    <row r="32805" spans="1:1" ht="12.6" x14ac:dyDescent="0.25">
      <c r="A32805"/>
    </row>
    <row r="32806" spans="1:1" ht="12.6" x14ac:dyDescent="0.25">
      <c r="A32806"/>
    </row>
    <row r="32807" spans="1:1" ht="12.6" x14ac:dyDescent="0.25">
      <c r="A32807"/>
    </row>
    <row r="32808" spans="1:1" ht="12.6" x14ac:dyDescent="0.25">
      <c r="A32808"/>
    </row>
    <row r="32809" spans="1:1" ht="12.6" x14ac:dyDescent="0.25">
      <c r="A32809"/>
    </row>
    <row r="32810" spans="1:1" ht="12.6" x14ac:dyDescent="0.25">
      <c r="A32810"/>
    </row>
    <row r="32811" spans="1:1" ht="12.6" x14ac:dyDescent="0.25">
      <c r="A32811"/>
    </row>
    <row r="32812" spans="1:1" ht="12.6" x14ac:dyDescent="0.25">
      <c r="A32812"/>
    </row>
    <row r="32813" spans="1:1" ht="12.6" x14ac:dyDescent="0.25">
      <c r="A32813"/>
    </row>
    <row r="32814" spans="1:1" ht="12.6" x14ac:dyDescent="0.25">
      <c r="A32814"/>
    </row>
    <row r="32815" spans="1:1" ht="12.6" x14ac:dyDescent="0.25">
      <c r="A32815"/>
    </row>
    <row r="32816" spans="1:1" ht="12.6" x14ac:dyDescent="0.25">
      <c r="A32816"/>
    </row>
    <row r="32817" spans="1:1" ht="12.6" x14ac:dyDescent="0.25">
      <c r="A32817"/>
    </row>
    <row r="32818" spans="1:1" ht="12.6" x14ac:dyDescent="0.25">
      <c r="A32818"/>
    </row>
    <row r="32819" spans="1:1" ht="12.6" x14ac:dyDescent="0.25">
      <c r="A32819"/>
    </row>
    <row r="32820" spans="1:1" ht="12.6" x14ac:dyDescent="0.25">
      <c r="A32820"/>
    </row>
    <row r="32821" spans="1:1" ht="12.6" x14ac:dyDescent="0.25">
      <c r="A32821"/>
    </row>
    <row r="32822" spans="1:1" ht="12.6" x14ac:dyDescent="0.25">
      <c r="A32822"/>
    </row>
    <row r="32823" spans="1:1" ht="12.6" x14ac:dyDescent="0.25">
      <c r="A32823"/>
    </row>
    <row r="32824" spans="1:1" ht="12.6" x14ac:dyDescent="0.25">
      <c r="A32824"/>
    </row>
    <row r="32825" spans="1:1" ht="12.6" x14ac:dyDescent="0.25">
      <c r="A32825"/>
    </row>
    <row r="32826" spans="1:1" ht="12.6" x14ac:dyDescent="0.25">
      <c r="A32826"/>
    </row>
    <row r="32827" spans="1:1" ht="12.6" x14ac:dyDescent="0.25">
      <c r="A32827"/>
    </row>
    <row r="32828" spans="1:1" ht="12.6" x14ac:dyDescent="0.25">
      <c r="A32828"/>
    </row>
    <row r="32829" spans="1:1" ht="12.6" x14ac:dyDescent="0.25">
      <c r="A32829"/>
    </row>
    <row r="32830" spans="1:1" ht="12.6" x14ac:dyDescent="0.25">
      <c r="A32830"/>
    </row>
    <row r="32831" spans="1:1" ht="12.6" x14ac:dyDescent="0.25">
      <c r="A32831"/>
    </row>
    <row r="32832" spans="1:1" ht="12.6" x14ac:dyDescent="0.25">
      <c r="A32832"/>
    </row>
    <row r="32833" spans="1:1" ht="12.6" x14ac:dyDescent="0.25">
      <c r="A32833"/>
    </row>
    <row r="32834" spans="1:1" ht="12.6" x14ac:dyDescent="0.25">
      <c r="A32834"/>
    </row>
    <row r="32835" spans="1:1" ht="12.6" x14ac:dyDescent="0.25">
      <c r="A32835"/>
    </row>
    <row r="32836" spans="1:1" ht="12.6" x14ac:dyDescent="0.25">
      <c r="A32836"/>
    </row>
    <row r="32837" spans="1:1" ht="12.6" x14ac:dyDescent="0.25">
      <c r="A32837"/>
    </row>
    <row r="32838" spans="1:1" ht="12.6" x14ac:dyDescent="0.25">
      <c r="A32838"/>
    </row>
    <row r="32839" spans="1:1" ht="12.6" x14ac:dyDescent="0.25">
      <c r="A32839"/>
    </row>
    <row r="32840" spans="1:1" ht="12.6" x14ac:dyDescent="0.25">
      <c r="A32840"/>
    </row>
    <row r="32841" spans="1:1" ht="12.6" x14ac:dyDescent="0.25">
      <c r="A32841"/>
    </row>
    <row r="32842" spans="1:1" ht="12.6" x14ac:dyDescent="0.25">
      <c r="A32842"/>
    </row>
    <row r="32843" spans="1:1" ht="12.6" x14ac:dyDescent="0.25">
      <c r="A32843"/>
    </row>
    <row r="32844" spans="1:1" ht="12.6" x14ac:dyDescent="0.25">
      <c r="A32844"/>
    </row>
    <row r="32845" spans="1:1" ht="12.6" x14ac:dyDescent="0.25">
      <c r="A32845"/>
    </row>
    <row r="32846" spans="1:1" ht="12.6" x14ac:dyDescent="0.25">
      <c r="A32846"/>
    </row>
    <row r="32847" spans="1:1" ht="12.6" x14ac:dyDescent="0.25">
      <c r="A32847"/>
    </row>
    <row r="32848" spans="1:1" ht="12.6" x14ac:dyDescent="0.25">
      <c r="A32848"/>
    </row>
    <row r="32849" spans="1:1" ht="12.6" x14ac:dyDescent="0.25">
      <c r="A32849"/>
    </row>
    <row r="32850" spans="1:1" ht="12.6" x14ac:dyDescent="0.25">
      <c r="A32850"/>
    </row>
    <row r="32851" spans="1:1" ht="12.6" x14ac:dyDescent="0.25">
      <c r="A32851"/>
    </row>
    <row r="32852" spans="1:1" ht="12.6" x14ac:dyDescent="0.25">
      <c r="A32852"/>
    </row>
    <row r="32853" spans="1:1" ht="12.6" x14ac:dyDescent="0.25">
      <c r="A32853"/>
    </row>
    <row r="32854" spans="1:1" ht="12.6" x14ac:dyDescent="0.25">
      <c r="A32854"/>
    </row>
    <row r="32855" spans="1:1" ht="12.6" x14ac:dyDescent="0.25">
      <c r="A32855"/>
    </row>
    <row r="32856" spans="1:1" ht="12.6" x14ac:dyDescent="0.25">
      <c r="A32856"/>
    </row>
    <row r="32857" spans="1:1" ht="12.6" x14ac:dyDescent="0.25">
      <c r="A32857"/>
    </row>
    <row r="32858" spans="1:1" ht="12.6" x14ac:dyDescent="0.25">
      <c r="A32858"/>
    </row>
    <row r="32859" spans="1:1" ht="12.6" x14ac:dyDescent="0.25">
      <c r="A32859"/>
    </row>
    <row r="32860" spans="1:1" ht="12.6" x14ac:dyDescent="0.25">
      <c r="A32860"/>
    </row>
    <row r="32861" spans="1:1" ht="12.6" x14ac:dyDescent="0.25">
      <c r="A32861"/>
    </row>
    <row r="32862" spans="1:1" ht="12.6" x14ac:dyDescent="0.25">
      <c r="A32862"/>
    </row>
    <row r="32863" spans="1:1" ht="12.6" x14ac:dyDescent="0.25">
      <c r="A32863"/>
    </row>
    <row r="32864" spans="1:1" ht="12.6" x14ac:dyDescent="0.25">
      <c r="A32864"/>
    </row>
    <row r="32865" spans="1:1" ht="12.6" x14ac:dyDescent="0.25">
      <c r="A32865"/>
    </row>
    <row r="32866" spans="1:1" ht="12.6" x14ac:dyDescent="0.25">
      <c r="A32866"/>
    </row>
    <row r="32867" spans="1:1" ht="12.6" x14ac:dyDescent="0.25">
      <c r="A32867"/>
    </row>
    <row r="32868" spans="1:1" ht="12.6" x14ac:dyDescent="0.25">
      <c r="A32868"/>
    </row>
    <row r="32869" spans="1:1" ht="12.6" x14ac:dyDescent="0.25">
      <c r="A32869"/>
    </row>
    <row r="32870" spans="1:1" ht="12.6" x14ac:dyDescent="0.25">
      <c r="A32870"/>
    </row>
    <row r="32871" spans="1:1" ht="12.6" x14ac:dyDescent="0.25">
      <c r="A32871"/>
    </row>
    <row r="32872" spans="1:1" ht="12.6" x14ac:dyDescent="0.25">
      <c r="A32872"/>
    </row>
    <row r="32873" spans="1:1" ht="12.6" x14ac:dyDescent="0.25">
      <c r="A32873"/>
    </row>
    <row r="32874" spans="1:1" ht="12.6" x14ac:dyDescent="0.25">
      <c r="A32874"/>
    </row>
    <row r="32875" spans="1:1" ht="12.6" x14ac:dyDescent="0.25">
      <c r="A32875"/>
    </row>
    <row r="32876" spans="1:1" ht="12.6" x14ac:dyDescent="0.25">
      <c r="A32876"/>
    </row>
    <row r="32877" spans="1:1" ht="12.6" x14ac:dyDescent="0.25">
      <c r="A32877"/>
    </row>
    <row r="32878" spans="1:1" ht="12.6" x14ac:dyDescent="0.25">
      <c r="A32878"/>
    </row>
    <row r="32879" spans="1:1" ht="12.6" x14ac:dyDescent="0.25">
      <c r="A32879"/>
    </row>
    <row r="32880" spans="1:1" ht="12.6" x14ac:dyDescent="0.25">
      <c r="A32880"/>
    </row>
    <row r="32881" spans="1:1" ht="12.6" x14ac:dyDescent="0.25">
      <c r="A32881"/>
    </row>
    <row r="32882" spans="1:1" ht="12.6" x14ac:dyDescent="0.25">
      <c r="A32882"/>
    </row>
    <row r="32883" spans="1:1" ht="12.6" x14ac:dyDescent="0.25">
      <c r="A32883"/>
    </row>
    <row r="32884" spans="1:1" ht="12.6" x14ac:dyDescent="0.25">
      <c r="A32884"/>
    </row>
    <row r="32885" spans="1:1" ht="12.6" x14ac:dyDescent="0.25">
      <c r="A32885"/>
    </row>
    <row r="32886" spans="1:1" ht="12.6" x14ac:dyDescent="0.25">
      <c r="A32886"/>
    </row>
    <row r="32887" spans="1:1" ht="12.6" x14ac:dyDescent="0.25">
      <c r="A32887"/>
    </row>
    <row r="32888" spans="1:1" ht="12.6" x14ac:dyDescent="0.25">
      <c r="A32888"/>
    </row>
    <row r="32889" spans="1:1" ht="12.6" x14ac:dyDescent="0.25">
      <c r="A32889"/>
    </row>
    <row r="32890" spans="1:1" ht="12.6" x14ac:dyDescent="0.25">
      <c r="A32890"/>
    </row>
    <row r="32891" spans="1:1" ht="12.6" x14ac:dyDescent="0.25">
      <c r="A32891"/>
    </row>
    <row r="32892" spans="1:1" ht="12.6" x14ac:dyDescent="0.25">
      <c r="A32892"/>
    </row>
    <row r="32893" spans="1:1" ht="12.6" x14ac:dyDescent="0.25">
      <c r="A32893"/>
    </row>
    <row r="32894" spans="1:1" ht="12.6" x14ac:dyDescent="0.25">
      <c r="A32894"/>
    </row>
    <row r="32895" spans="1:1" ht="12.6" x14ac:dyDescent="0.25">
      <c r="A32895"/>
    </row>
    <row r="32896" spans="1:1" ht="12.6" x14ac:dyDescent="0.25">
      <c r="A32896"/>
    </row>
    <row r="32897" spans="1:1" ht="12.6" x14ac:dyDescent="0.25">
      <c r="A32897"/>
    </row>
    <row r="32898" spans="1:1" ht="12.6" x14ac:dyDescent="0.25">
      <c r="A32898"/>
    </row>
    <row r="32899" spans="1:1" ht="12.6" x14ac:dyDescent="0.25">
      <c r="A32899"/>
    </row>
    <row r="32900" spans="1:1" ht="12.6" x14ac:dyDescent="0.25">
      <c r="A32900"/>
    </row>
    <row r="32901" spans="1:1" ht="12.6" x14ac:dyDescent="0.25">
      <c r="A32901"/>
    </row>
    <row r="32902" spans="1:1" ht="12.6" x14ac:dyDescent="0.25">
      <c r="A32902"/>
    </row>
    <row r="32903" spans="1:1" ht="12.6" x14ac:dyDescent="0.25">
      <c r="A32903"/>
    </row>
    <row r="32904" spans="1:1" ht="12.6" x14ac:dyDescent="0.25">
      <c r="A32904"/>
    </row>
    <row r="32905" spans="1:1" ht="12.6" x14ac:dyDescent="0.25">
      <c r="A32905"/>
    </row>
    <row r="32906" spans="1:1" ht="12.6" x14ac:dyDescent="0.25">
      <c r="A32906"/>
    </row>
    <row r="32907" spans="1:1" ht="12.6" x14ac:dyDescent="0.25">
      <c r="A32907"/>
    </row>
    <row r="32908" spans="1:1" ht="12.6" x14ac:dyDescent="0.25">
      <c r="A32908"/>
    </row>
    <row r="32909" spans="1:1" ht="12.6" x14ac:dyDescent="0.25">
      <c r="A32909"/>
    </row>
    <row r="32910" spans="1:1" ht="12.6" x14ac:dyDescent="0.25">
      <c r="A32910"/>
    </row>
    <row r="32911" spans="1:1" ht="12.6" x14ac:dyDescent="0.25">
      <c r="A32911"/>
    </row>
    <row r="32912" spans="1:1" ht="12.6" x14ac:dyDescent="0.25">
      <c r="A32912"/>
    </row>
    <row r="32913" spans="1:1" ht="12.6" x14ac:dyDescent="0.25">
      <c r="A32913"/>
    </row>
    <row r="32914" spans="1:1" ht="12.6" x14ac:dyDescent="0.25">
      <c r="A32914"/>
    </row>
    <row r="32915" spans="1:1" ht="12.6" x14ac:dyDescent="0.25">
      <c r="A32915"/>
    </row>
    <row r="32916" spans="1:1" ht="12.6" x14ac:dyDescent="0.25">
      <c r="A32916"/>
    </row>
    <row r="32917" spans="1:1" ht="12.6" x14ac:dyDescent="0.25">
      <c r="A32917"/>
    </row>
    <row r="32918" spans="1:1" ht="12.6" x14ac:dyDescent="0.25">
      <c r="A32918"/>
    </row>
    <row r="32919" spans="1:1" ht="12.6" x14ac:dyDescent="0.25">
      <c r="A32919"/>
    </row>
    <row r="32920" spans="1:1" ht="12.6" x14ac:dyDescent="0.25">
      <c r="A32920"/>
    </row>
    <row r="32921" spans="1:1" ht="12.6" x14ac:dyDescent="0.25">
      <c r="A32921"/>
    </row>
    <row r="32922" spans="1:1" ht="12.6" x14ac:dyDescent="0.25">
      <c r="A32922"/>
    </row>
    <row r="32923" spans="1:1" ht="12.6" x14ac:dyDescent="0.25">
      <c r="A32923"/>
    </row>
    <row r="32924" spans="1:1" ht="12.6" x14ac:dyDescent="0.25">
      <c r="A32924"/>
    </row>
    <row r="32925" spans="1:1" ht="12.6" x14ac:dyDescent="0.25">
      <c r="A32925"/>
    </row>
    <row r="32926" spans="1:1" ht="12.6" x14ac:dyDescent="0.25">
      <c r="A32926"/>
    </row>
    <row r="32927" spans="1:1" ht="12.6" x14ac:dyDescent="0.25">
      <c r="A32927"/>
    </row>
    <row r="32928" spans="1:1" ht="12.6" x14ac:dyDescent="0.25">
      <c r="A32928"/>
    </row>
    <row r="32929" spans="1:1" ht="12.6" x14ac:dyDescent="0.25">
      <c r="A32929"/>
    </row>
    <row r="32930" spans="1:1" ht="12.6" x14ac:dyDescent="0.25">
      <c r="A32930"/>
    </row>
    <row r="32931" spans="1:1" ht="12.6" x14ac:dyDescent="0.25">
      <c r="A32931"/>
    </row>
    <row r="32932" spans="1:1" ht="12.6" x14ac:dyDescent="0.25">
      <c r="A32932"/>
    </row>
    <row r="32933" spans="1:1" ht="12.6" x14ac:dyDescent="0.25">
      <c r="A32933"/>
    </row>
    <row r="32934" spans="1:1" ht="12.6" x14ac:dyDescent="0.25">
      <c r="A32934"/>
    </row>
    <row r="32935" spans="1:1" ht="12.6" x14ac:dyDescent="0.25">
      <c r="A32935"/>
    </row>
    <row r="32936" spans="1:1" ht="12.6" x14ac:dyDescent="0.25">
      <c r="A32936"/>
    </row>
    <row r="32937" spans="1:1" ht="12.6" x14ac:dyDescent="0.25">
      <c r="A32937"/>
    </row>
    <row r="32938" spans="1:1" ht="12.6" x14ac:dyDescent="0.25">
      <c r="A32938"/>
    </row>
    <row r="32939" spans="1:1" ht="12.6" x14ac:dyDescent="0.25">
      <c r="A32939"/>
    </row>
    <row r="32940" spans="1:1" ht="12.6" x14ac:dyDescent="0.25">
      <c r="A32940"/>
    </row>
    <row r="32941" spans="1:1" ht="12.6" x14ac:dyDescent="0.25">
      <c r="A32941"/>
    </row>
    <row r="32942" spans="1:1" ht="12.6" x14ac:dyDescent="0.25">
      <c r="A32942"/>
    </row>
    <row r="32943" spans="1:1" ht="12.6" x14ac:dyDescent="0.25">
      <c r="A32943"/>
    </row>
    <row r="32944" spans="1:1" ht="12.6" x14ac:dyDescent="0.25">
      <c r="A32944"/>
    </row>
    <row r="32945" spans="1:1" ht="12.6" x14ac:dyDescent="0.25">
      <c r="A32945"/>
    </row>
    <row r="32946" spans="1:1" ht="12.6" x14ac:dyDescent="0.25">
      <c r="A32946"/>
    </row>
    <row r="32947" spans="1:1" ht="12.6" x14ac:dyDescent="0.25">
      <c r="A32947"/>
    </row>
    <row r="32948" spans="1:1" ht="12.6" x14ac:dyDescent="0.25">
      <c r="A32948"/>
    </row>
    <row r="32949" spans="1:1" ht="12.6" x14ac:dyDescent="0.25">
      <c r="A32949"/>
    </row>
    <row r="32950" spans="1:1" ht="12.6" x14ac:dyDescent="0.25">
      <c r="A32950"/>
    </row>
    <row r="32951" spans="1:1" ht="12.6" x14ac:dyDescent="0.25">
      <c r="A32951"/>
    </row>
    <row r="32952" spans="1:1" ht="12.6" x14ac:dyDescent="0.25">
      <c r="A32952"/>
    </row>
    <row r="32953" spans="1:1" ht="12.6" x14ac:dyDescent="0.25">
      <c r="A32953"/>
    </row>
    <row r="32954" spans="1:1" ht="12.6" x14ac:dyDescent="0.25">
      <c r="A32954"/>
    </row>
    <row r="32955" spans="1:1" ht="12.6" x14ac:dyDescent="0.25">
      <c r="A32955"/>
    </row>
    <row r="32956" spans="1:1" ht="12.6" x14ac:dyDescent="0.25">
      <c r="A32956"/>
    </row>
    <row r="32957" spans="1:1" ht="12.6" x14ac:dyDescent="0.25">
      <c r="A32957"/>
    </row>
    <row r="32958" spans="1:1" ht="12.6" x14ac:dyDescent="0.25">
      <c r="A32958"/>
    </row>
    <row r="32959" spans="1:1" ht="12.6" x14ac:dyDescent="0.25">
      <c r="A32959"/>
    </row>
    <row r="32960" spans="1:1" ht="12.6" x14ac:dyDescent="0.25">
      <c r="A32960"/>
    </row>
    <row r="32961" spans="1:1" ht="12.6" x14ac:dyDescent="0.25">
      <c r="A32961"/>
    </row>
    <row r="32962" spans="1:1" ht="12.6" x14ac:dyDescent="0.25">
      <c r="A32962"/>
    </row>
    <row r="32963" spans="1:1" ht="12.6" x14ac:dyDescent="0.25">
      <c r="A32963"/>
    </row>
    <row r="32964" spans="1:1" ht="12.6" x14ac:dyDescent="0.25">
      <c r="A32964"/>
    </row>
    <row r="32965" spans="1:1" ht="12.6" x14ac:dyDescent="0.25">
      <c r="A32965"/>
    </row>
    <row r="32966" spans="1:1" ht="12.6" x14ac:dyDescent="0.25">
      <c r="A32966"/>
    </row>
    <row r="32967" spans="1:1" ht="12.6" x14ac:dyDescent="0.25">
      <c r="A32967"/>
    </row>
    <row r="32968" spans="1:1" ht="12.6" x14ac:dyDescent="0.25">
      <c r="A32968"/>
    </row>
    <row r="32969" spans="1:1" ht="12.6" x14ac:dyDescent="0.25">
      <c r="A32969"/>
    </row>
    <row r="32970" spans="1:1" ht="12.6" x14ac:dyDescent="0.25">
      <c r="A32970"/>
    </row>
    <row r="32971" spans="1:1" ht="12.6" x14ac:dyDescent="0.25">
      <c r="A32971"/>
    </row>
    <row r="32972" spans="1:1" ht="12.6" x14ac:dyDescent="0.25">
      <c r="A32972"/>
    </row>
    <row r="32973" spans="1:1" ht="12.6" x14ac:dyDescent="0.25">
      <c r="A32973"/>
    </row>
    <row r="32974" spans="1:1" ht="12.6" x14ac:dyDescent="0.25">
      <c r="A32974"/>
    </row>
    <row r="32975" spans="1:1" ht="12.6" x14ac:dyDescent="0.25">
      <c r="A32975"/>
    </row>
    <row r="32976" spans="1:1" ht="12.6" x14ac:dyDescent="0.25">
      <c r="A32976"/>
    </row>
    <row r="32977" spans="1:1" ht="12.6" x14ac:dyDescent="0.25">
      <c r="A32977"/>
    </row>
    <row r="32978" spans="1:1" ht="12.6" x14ac:dyDescent="0.25">
      <c r="A32978"/>
    </row>
    <row r="32979" spans="1:1" ht="12.6" x14ac:dyDescent="0.25">
      <c r="A32979"/>
    </row>
    <row r="32980" spans="1:1" ht="12.6" x14ac:dyDescent="0.25">
      <c r="A32980"/>
    </row>
    <row r="32981" spans="1:1" ht="12.6" x14ac:dyDescent="0.25">
      <c r="A32981"/>
    </row>
    <row r="32982" spans="1:1" ht="12.6" x14ac:dyDescent="0.25">
      <c r="A32982"/>
    </row>
    <row r="32983" spans="1:1" ht="12.6" x14ac:dyDescent="0.25">
      <c r="A32983"/>
    </row>
    <row r="32984" spans="1:1" ht="12.6" x14ac:dyDescent="0.25">
      <c r="A32984"/>
    </row>
    <row r="32985" spans="1:1" ht="12.6" x14ac:dyDescent="0.25">
      <c r="A32985"/>
    </row>
    <row r="32986" spans="1:1" ht="12.6" x14ac:dyDescent="0.25">
      <c r="A32986"/>
    </row>
    <row r="32987" spans="1:1" ht="12.6" x14ac:dyDescent="0.25">
      <c r="A32987"/>
    </row>
    <row r="32988" spans="1:1" ht="12.6" x14ac:dyDescent="0.25">
      <c r="A32988"/>
    </row>
    <row r="32989" spans="1:1" ht="12.6" x14ac:dyDescent="0.25">
      <c r="A32989"/>
    </row>
    <row r="32990" spans="1:1" ht="12.6" x14ac:dyDescent="0.25">
      <c r="A32990"/>
    </row>
    <row r="32991" spans="1:1" ht="12.6" x14ac:dyDescent="0.25">
      <c r="A32991"/>
    </row>
    <row r="32992" spans="1:1" ht="12.6" x14ac:dyDescent="0.25">
      <c r="A32992"/>
    </row>
    <row r="32993" spans="1:1" ht="12.6" x14ac:dyDescent="0.25">
      <c r="A32993"/>
    </row>
    <row r="32994" spans="1:1" ht="12.6" x14ac:dyDescent="0.25">
      <c r="A32994"/>
    </row>
    <row r="32995" spans="1:1" ht="12.6" x14ac:dyDescent="0.25">
      <c r="A32995"/>
    </row>
    <row r="32996" spans="1:1" ht="12.6" x14ac:dyDescent="0.25">
      <c r="A32996"/>
    </row>
    <row r="32997" spans="1:1" ht="12.6" x14ac:dyDescent="0.25">
      <c r="A32997"/>
    </row>
    <row r="32998" spans="1:1" ht="12.6" x14ac:dyDescent="0.25">
      <c r="A32998"/>
    </row>
    <row r="32999" spans="1:1" ht="12.6" x14ac:dyDescent="0.25">
      <c r="A32999"/>
    </row>
    <row r="33000" spans="1:1" ht="12.6" x14ac:dyDescent="0.25">
      <c r="A33000"/>
    </row>
    <row r="33001" spans="1:1" ht="12.6" x14ac:dyDescent="0.25">
      <c r="A33001"/>
    </row>
    <row r="33002" spans="1:1" ht="12.6" x14ac:dyDescent="0.25">
      <c r="A33002"/>
    </row>
    <row r="33003" spans="1:1" ht="12.6" x14ac:dyDescent="0.25">
      <c r="A33003"/>
    </row>
    <row r="33004" spans="1:1" ht="12.6" x14ac:dyDescent="0.25">
      <c r="A33004"/>
    </row>
    <row r="33005" spans="1:1" ht="12.6" x14ac:dyDescent="0.25">
      <c r="A33005"/>
    </row>
    <row r="33006" spans="1:1" ht="12.6" x14ac:dyDescent="0.25">
      <c r="A33006"/>
    </row>
    <row r="33007" spans="1:1" ht="12.6" x14ac:dyDescent="0.25">
      <c r="A33007"/>
    </row>
    <row r="33008" spans="1:1" ht="12.6" x14ac:dyDescent="0.25">
      <c r="A33008"/>
    </row>
    <row r="33009" spans="1:1" ht="12.6" x14ac:dyDescent="0.25">
      <c r="A33009"/>
    </row>
    <row r="33010" spans="1:1" ht="12.6" x14ac:dyDescent="0.25">
      <c r="A33010"/>
    </row>
    <row r="33011" spans="1:1" ht="12.6" x14ac:dyDescent="0.25">
      <c r="A33011"/>
    </row>
    <row r="33012" spans="1:1" ht="12.6" x14ac:dyDescent="0.25">
      <c r="A33012"/>
    </row>
    <row r="33013" spans="1:1" ht="12.6" x14ac:dyDescent="0.25">
      <c r="A33013"/>
    </row>
    <row r="33014" spans="1:1" ht="12.6" x14ac:dyDescent="0.25">
      <c r="A33014"/>
    </row>
    <row r="33015" spans="1:1" ht="12.6" x14ac:dyDescent="0.25">
      <c r="A33015"/>
    </row>
    <row r="33016" spans="1:1" ht="12.6" x14ac:dyDescent="0.25">
      <c r="A33016"/>
    </row>
    <row r="33017" spans="1:1" ht="12.6" x14ac:dyDescent="0.25">
      <c r="A33017"/>
    </row>
    <row r="33018" spans="1:1" ht="12.6" x14ac:dyDescent="0.25">
      <c r="A33018"/>
    </row>
    <row r="33019" spans="1:1" ht="12.6" x14ac:dyDescent="0.25">
      <c r="A33019"/>
    </row>
    <row r="33020" spans="1:1" ht="12.6" x14ac:dyDescent="0.25">
      <c r="A33020"/>
    </row>
    <row r="33021" spans="1:1" ht="12.6" x14ac:dyDescent="0.25">
      <c r="A33021"/>
    </row>
    <row r="33022" spans="1:1" ht="12.6" x14ac:dyDescent="0.25">
      <c r="A33022"/>
    </row>
    <row r="33023" spans="1:1" ht="12.6" x14ac:dyDescent="0.25">
      <c r="A33023"/>
    </row>
    <row r="33024" spans="1:1" ht="12.6" x14ac:dyDescent="0.25">
      <c r="A33024"/>
    </row>
    <row r="33025" spans="1:1" ht="12.6" x14ac:dyDescent="0.25">
      <c r="A33025"/>
    </row>
    <row r="33026" spans="1:1" ht="12.6" x14ac:dyDescent="0.25">
      <c r="A33026"/>
    </row>
    <row r="33027" spans="1:1" ht="12.6" x14ac:dyDescent="0.25">
      <c r="A33027"/>
    </row>
    <row r="33028" spans="1:1" ht="12.6" x14ac:dyDescent="0.25">
      <c r="A33028"/>
    </row>
    <row r="33029" spans="1:1" ht="12.6" x14ac:dyDescent="0.25">
      <c r="A33029"/>
    </row>
    <row r="33030" spans="1:1" ht="12.6" x14ac:dyDescent="0.25">
      <c r="A33030"/>
    </row>
    <row r="33031" spans="1:1" ht="12.6" x14ac:dyDescent="0.25">
      <c r="A33031"/>
    </row>
    <row r="33032" spans="1:1" ht="12.6" x14ac:dyDescent="0.25">
      <c r="A33032"/>
    </row>
    <row r="33033" spans="1:1" ht="12.6" x14ac:dyDescent="0.25">
      <c r="A33033"/>
    </row>
    <row r="33034" spans="1:1" ht="12.6" x14ac:dyDescent="0.25">
      <c r="A33034"/>
    </row>
    <row r="33035" spans="1:1" ht="12.6" x14ac:dyDescent="0.25">
      <c r="A33035"/>
    </row>
    <row r="33036" spans="1:1" ht="12.6" x14ac:dyDescent="0.25">
      <c r="A33036"/>
    </row>
    <row r="33037" spans="1:1" ht="12.6" x14ac:dyDescent="0.25">
      <c r="A33037"/>
    </row>
    <row r="33038" spans="1:1" ht="12.6" x14ac:dyDescent="0.25">
      <c r="A33038"/>
    </row>
    <row r="33039" spans="1:1" ht="12.6" x14ac:dyDescent="0.25">
      <c r="A33039"/>
    </row>
    <row r="33040" spans="1:1" ht="12.6" x14ac:dyDescent="0.25">
      <c r="A33040"/>
    </row>
    <row r="33041" spans="1:1" ht="12.6" x14ac:dyDescent="0.25">
      <c r="A33041"/>
    </row>
    <row r="33042" spans="1:1" ht="12.6" x14ac:dyDescent="0.25">
      <c r="A33042"/>
    </row>
    <row r="33043" spans="1:1" ht="12.6" x14ac:dyDescent="0.25">
      <c r="A33043"/>
    </row>
    <row r="33044" spans="1:1" ht="12.6" x14ac:dyDescent="0.25">
      <c r="A33044"/>
    </row>
    <row r="33045" spans="1:1" ht="12.6" x14ac:dyDescent="0.25">
      <c r="A33045"/>
    </row>
    <row r="33046" spans="1:1" ht="12.6" x14ac:dyDescent="0.25">
      <c r="A33046"/>
    </row>
    <row r="33047" spans="1:1" ht="12.6" x14ac:dyDescent="0.25">
      <c r="A33047"/>
    </row>
    <row r="33048" spans="1:1" ht="12.6" x14ac:dyDescent="0.25">
      <c r="A33048"/>
    </row>
    <row r="33049" spans="1:1" ht="12.6" x14ac:dyDescent="0.25">
      <c r="A33049"/>
    </row>
    <row r="33050" spans="1:1" ht="12.6" x14ac:dyDescent="0.25">
      <c r="A33050"/>
    </row>
    <row r="33051" spans="1:1" ht="12.6" x14ac:dyDescent="0.25">
      <c r="A33051"/>
    </row>
    <row r="33052" spans="1:1" ht="12.6" x14ac:dyDescent="0.25">
      <c r="A33052"/>
    </row>
    <row r="33053" spans="1:1" ht="12.6" x14ac:dyDescent="0.25">
      <c r="A33053"/>
    </row>
    <row r="33054" spans="1:1" ht="12.6" x14ac:dyDescent="0.25">
      <c r="A33054"/>
    </row>
    <row r="33055" spans="1:1" ht="12.6" x14ac:dyDescent="0.25">
      <c r="A33055"/>
    </row>
    <row r="33056" spans="1:1" ht="12.6" x14ac:dyDescent="0.25">
      <c r="A33056"/>
    </row>
    <row r="33057" spans="1:1" ht="12.6" x14ac:dyDescent="0.25">
      <c r="A33057"/>
    </row>
    <row r="33058" spans="1:1" ht="12.6" x14ac:dyDescent="0.25">
      <c r="A33058"/>
    </row>
    <row r="33059" spans="1:1" ht="12.6" x14ac:dyDescent="0.25">
      <c r="A33059"/>
    </row>
    <row r="33060" spans="1:1" ht="12.6" x14ac:dyDescent="0.25">
      <c r="A33060"/>
    </row>
    <row r="33061" spans="1:1" ht="12.6" x14ac:dyDescent="0.25">
      <c r="A33061"/>
    </row>
    <row r="33062" spans="1:1" ht="12.6" x14ac:dyDescent="0.25">
      <c r="A33062"/>
    </row>
    <row r="33063" spans="1:1" ht="12.6" x14ac:dyDescent="0.25">
      <c r="A33063"/>
    </row>
    <row r="33064" spans="1:1" ht="12.6" x14ac:dyDescent="0.25">
      <c r="A33064"/>
    </row>
    <row r="33065" spans="1:1" ht="12.6" x14ac:dyDescent="0.25">
      <c r="A33065"/>
    </row>
    <row r="33066" spans="1:1" ht="12.6" x14ac:dyDescent="0.25">
      <c r="A33066"/>
    </row>
    <row r="33067" spans="1:1" ht="12.6" x14ac:dyDescent="0.25">
      <c r="A33067"/>
    </row>
    <row r="33068" spans="1:1" ht="12.6" x14ac:dyDescent="0.25">
      <c r="A33068"/>
    </row>
    <row r="33069" spans="1:1" ht="12.6" x14ac:dyDescent="0.25">
      <c r="A33069"/>
    </row>
    <row r="33070" spans="1:1" ht="12.6" x14ac:dyDescent="0.25">
      <c r="A33070"/>
    </row>
    <row r="33071" spans="1:1" ht="12.6" x14ac:dyDescent="0.25">
      <c r="A33071"/>
    </row>
    <row r="33072" spans="1:1" ht="12.6" x14ac:dyDescent="0.25">
      <c r="A33072"/>
    </row>
    <row r="33073" spans="1:1" ht="12.6" x14ac:dyDescent="0.25">
      <c r="A33073"/>
    </row>
    <row r="33074" spans="1:1" ht="12.6" x14ac:dyDescent="0.25">
      <c r="A33074"/>
    </row>
    <row r="33075" spans="1:1" ht="12.6" x14ac:dyDescent="0.25">
      <c r="A33075"/>
    </row>
    <row r="33076" spans="1:1" ht="12.6" x14ac:dyDescent="0.25">
      <c r="A33076"/>
    </row>
    <row r="33077" spans="1:1" ht="12.6" x14ac:dyDescent="0.25">
      <c r="A33077"/>
    </row>
    <row r="33078" spans="1:1" ht="12.6" x14ac:dyDescent="0.25">
      <c r="A33078"/>
    </row>
    <row r="33079" spans="1:1" ht="12.6" x14ac:dyDescent="0.25">
      <c r="A33079"/>
    </row>
    <row r="33080" spans="1:1" ht="12.6" x14ac:dyDescent="0.25">
      <c r="A33080"/>
    </row>
    <row r="33081" spans="1:1" ht="12.6" x14ac:dyDescent="0.25">
      <c r="A33081"/>
    </row>
    <row r="33082" spans="1:1" ht="12.6" x14ac:dyDescent="0.25">
      <c r="A33082"/>
    </row>
    <row r="33083" spans="1:1" ht="12.6" x14ac:dyDescent="0.25">
      <c r="A33083"/>
    </row>
    <row r="33084" spans="1:1" ht="12.6" x14ac:dyDescent="0.25">
      <c r="A33084"/>
    </row>
    <row r="33085" spans="1:1" ht="12.6" x14ac:dyDescent="0.25">
      <c r="A33085"/>
    </row>
    <row r="33086" spans="1:1" ht="12.6" x14ac:dyDescent="0.25">
      <c r="A33086"/>
    </row>
    <row r="33087" spans="1:1" ht="12.6" x14ac:dyDescent="0.25">
      <c r="A33087"/>
    </row>
    <row r="33088" spans="1:1" ht="12.6" x14ac:dyDescent="0.25">
      <c r="A33088"/>
    </row>
    <row r="33089" spans="1:1" ht="12.6" x14ac:dyDescent="0.25">
      <c r="A33089"/>
    </row>
    <row r="33090" spans="1:1" ht="12.6" x14ac:dyDescent="0.25">
      <c r="A33090"/>
    </row>
    <row r="33091" spans="1:1" ht="12.6" x14ac:dyDescent="0.25">
      <c r="A33091"/>
    </row>
    <row r="33092" spans="1:1" ht="12.6" x14ac:dyDescent="0.25">
      <c r="A33092"/>
    </row>
    <row r="33093" spans="1:1" ht="12.6" x14ac:dyDescent="0.25">
      <c r="A33093"/>
    </row>
    <row r="33094" spans="1:1" ht="12.6" x14ac:dyDescent="0.25">
      <c r="A33094"/>
    </row>
    <row r="33095" spans="1:1" ht="12.6" x14ac:dyDescent="0.25">
      <c r="A33095"/>
    </row>
    <row r="33096" spans="1:1" ht="12.6" x14ac:dyDescent="0.25">
      <c r="A33096"/>
    </row>
    <row r="33097" spans="1:1" ht="12.6" x14ac:dyDescent="0.25">
      <c r="A33097"/>
    </row>
    <row r="33098" spans="1:1" ht="12.6" x14ac:dyDescent="0.25">
      <c r="A33098"/>
    </row>
    <row r="33099" spans="1:1" ht="12.6" x14ac:dyDescent="0.25">
      <c r="A33099"/>
    </row>
    <row r="33100" spans="1:1" ht="12.6" x14ac:dyDescent="0.25">
      <c r="A33100"/>
    </row>
    <row r="33101" spans="1:1" ht="12.6" x14ac:dyDescent="0.25">
      <c r="A33101"/>
    </row>
    <row r="33102" spans="1:1" ht="12.6" x14ac:dyDescent="0.25">
      <c r="A33102"/>
    </row>
    <row r="33103" spans="1:1" ht="12.6" x14ac:dyDescent="0.25">
      <c r="A33103"/>
    </row>
    <row r="33104" spans="1:1" ht="12.6" x14ac:dyDescent="0.25">
      <c r="A33104"/>
    </row>
    <row r="33105" spans="1:1" ht="12.6" x14ac:dyDescent="0.25">
      <c r="A33105"/>
    </row>
    <row r="33106" spans="1:1" ht="12.6" x14ac:dyDescent="0.25">
      <c r="A33106"/>
    </row>
    <row r="33107" spans="1:1" ht="12.6" x14ac:dyDescent="0.25">
      <c r="A33107"/>
    </row>
    <row r="33108" spans="1:1" ht="12.6" x14ac:dyDescent="0.25">
      <c r="A33108"/>
    </row>
    <row r="33109" spans="1:1" ht="12.6" x14ac:dyDescent="0.25">
      <c r="A33109"/>
    </row>
    <row r="33110" spans="1:1" ht="12.6" x14ac:dyDescent="0.25">
      <c r="A33110"/>
    </row>
    <row r="33111" spans="1:1" ht="12.6" x14ac:dyDescent="0.25">
      <c r="A33111"/>
    </row>
    <row r="33112" spans="1:1" ht="12.6" x14ac:dyDescent="0.25">
      <c r="A33112"/>
    </row>
    <row r="33113" spans="1:1" ht="12.6" x14ac:dyDescent="0.25">
      <c r="A33113"/>
    </row>
    <row r="33114" spans="1:1" ht="12.6" x14ac:dyDescent="0.25">
      <c r="A33114"/>
    </row>
    <row r="33115" spans="1:1" ht="12.6" x14ac:dyDescent="0.25">
      <c r="A33115"/>
    </row>
    <row r="33116" spans="1:1" ht="12.6" x14ac:dyDescent="0.25">
      <c r="A33116"/>
    </row>
    <row r="33117" spans="1:1" ht="12.6" x14ac:dyDescent="0.25">
      <c r="A33117"/>
    </row>
    <row r="33118" spans="1:1" ht="12.6" x14ac:dyDescent="0.25">
      <c r="A33118"/>
    </row>
    <row r="33119" spans="1:1" ht="12.6" x14ac:dyDescent="0.25">
      <c r="A33119"/>
    </row>
    <row r="33120" spans="1:1" ht="12.6" x14ac:dyDescent="0.25">
      <c r="A33120"/>
    </row>
    <row r="33121" spans="1:1" ht="12.6" x14ac:dyDescent="0.25">
      <c r="A33121"/>
    </row>
    <row r="33122" spans="1:1" ht="12.6" x14ac:dyDescent="0.25">
      <c r="A33122"/>
    </row>
    <row r="33123" spans="1:1" ht="12.6" x14ac:dyDescent="0.25">
      <c r="A33123"/>
    </row>
    <row r="33124" spans="1:1" ht="12.6" x14ac:dyDescent="0.25">
      <c r="A33124"/>
    </row>
    <row r="33125" spans="1:1" ht="12.6" x14ac:dyDescent="0.25">
      <c r="A33125"/>
    </row>
    <row r="33126" spans="1:1" ht="12.6" x14ac:dyDescent="0.25">
      <c r="A33126"/>
    </row>
    <row r="33127" spans="1:1" ht="12.6" x14ac:dyDescent="0.25">
      <c r="A33127"/>
    </row>
    <row r="33128" spans="1:1" ht="12.6" x14ac:dyDescent="0.25">
      <c r="A33128"/>
    </row>
    <row r="33129" spans="1:1" ht="12.6" x14ac:dyDescent="0.25">
      <c r="A33129"/>
    </row>
    <row r="33130" spans="1:1" ht="12.6" x14ac:dyDescent="0.25">
      <c r="A33130"/>
    </row>
    <row r="33131" spans="1:1" ht="12.6" x14ac:dyDescent="0.25">
      <c r="A33131"/>
    </row>
    <row r="33132" spans="1:1" ht="12.6" x14ac:dyDescent="0.25">
      <c r="A33132"/>
    </row>
    <row r="33133" spans="1:1" ht="12.6" x14ac:dyDescent="0.25">
      <c r="A33133"/>
    </row>
    <row r="33134" spans="1:1" ht="12.6" x14ac:dyDescent="0.25">
      <c r="A33134"/>
    </row>
    <row r="33135" spans="1:1" ht="12.6" x14ac:dyDescent="0.25">
      <c r="A33135"/>
    </row>
    <row r="33136" spans="1:1" ht="12.6" x14ac:dyDescent="0.25">
      <c r="A33136"/>
    </row>
    <row r="33137" spans="1:1" ht="12.6" x14ac:dyDescent="0.25">
      <c r="A33137"/>
    </row>
    <row r="33138" spans="1:1" ht="12.6" x14ac:dyDescent="0.25">
      <c r="A33138"/>
    </row>
    <row r="33139" spans="1:1" ht="12.6" x14ac:dyDescent="0.25">
      <c r="A33139"/>
    </row>
    <row r="33140" spans="1:1" ht="12.6" x14ac:dyDescent="0.25">
      <c r="A33140"/>
    </row>
    <row r="33141" spans="1:1" ht="12.6" x14ac:dyDescent="0.25">
      <c r="A33141"/>
    </row>
    <row r="33142" spans="1:1" ht="12.6" x14ac:dyDescent="0.25">
      <c r="A33142"/>
    </row>
    <row r="33143" spans="1:1" ht="12.6" x14ac:dyDescent="0.25">
      <c r="A33143"/>
    </row>
    <row r="33144" spans="1:1" ht="12.6" x14ac:dyDescent="0.25">
      <c r="A33144"/>
    </row>
    <row r="33145" spans="1:1" ht="12.6" x14ac:dyDescent="0.25">
      <c r="A33145"/>
    </row>
    <row r="33146" spans="1:1" ht="12.6" x14ac:dyDescent="0.25">
      <c r="A33146"/>
    </row>
    <row r="33147" spans="1:1" ht="12.6" x14ac:dyDescent="0.25">
      <c r="A33147"/>
    </row>
    <row r="33148" spans="1:1" ht="12.6" x14ac:dyDescent="0.25">
      <c r="A33148"/>
    </row>
    <row r="33149" spans="1:1" ht="12.6" x14ac:dyDescent="0.25">
      <c r="A33149"/>
    </row>
    <row r="33150" spans="1:1" ht="12.6" x14ac:dyDescent="0.25">
      <c r="A33150"/>
    </row>
    <row r="33151" spans="1:1" ht="12.6" x14ac:dyDescent="0.25">
      <c r="A33151"/>
    </row>
    <row r="33152" spans="1:1" ht="12.6" x14ac:dyDescent="0.25">
      <c r="A33152"/>
    </row>
    <row r="33153" spans="1:1" ht="12.6" x14ac:dyDescent="0.25">
      <c r="A33153"/>
    </row>
    <row r="33154" spans="1:1" ht="12.6" x14ac:dyDescent="0.25">
      <c r="A33154"/>
    </row>
    <row r="33155" spans="1:1" ht="12.6" x14ac:dyDescent="0.25">
      <c r="A33155"/>
    </row>
    <row r="33156" spans="1:1" ht="12.6" x14ac:dyDescent="0.25">
      <c r="A33156"/>
    </row>
    <row r="33157" spans="1:1" ht="12.6" x14ac:dyDescent="0.25">
      <c r="A33157"/>
    </row>
    <row r="33158" spans="1:1" ht="12.6" x14ac:dyDescent="0.25">
      <c r="A33158"/>
    </row>
    <row r="33159" spans="1:1" ht="12.6" x14ac:dyDescent="0.25">
      <c r="A33159"/>
    </row>
    <row r="33160" spans="1:1" ht="12.6" x14ac:dyDescent="0.25">
      <c r="A33160"/>
    </row>
    <row r="33161" spans="1:1" ht="12.6" x14ac:dyDescent="0.25">
      <c r="A33161"/>
    </row>
    <row r="33162" spans="1:1" ht="12.6" x14ac:dyDescent="0.25">
      <c r="A33162"/>
    </row>
    <row r="33163" spans="1:1" ht="12.6" x14ac:dyDescent="0.25">
      <c r="A33163"/>
    </row>
    <row r="33164" spans="1:1" ht="12.6" x14ac:dyDescent="0.25">
      <c r="A33164"/>
    </row>
    <row r="33165" spans="1:1" ht="12.6" x14ac:dyDescent="0.25">
      <c r="A33165"/>
    </row>
    <row r="33166" spans="1:1" ht="12.6" x14ac:dyDescent="0.25">
      <c r="A33166"/>
    </row>
    <row r="33167" spans="1:1" ht="12.6" x14ac:dyDescent="0.25">
      <c r="A33167"/>
    </row>
    <row r="33168" spans="1:1" ht="12.6" x14ac:dyDescent="0.25">
      <c r="A33168"/>
    </row>
    <row r="33169" spans="1:1" ht="12.6" x14ac:dyDescent="0.25">
      <c r="A33169"/>
    </row>
    <row r="33170" spans="1:1" ht="12.6" x14ac:dyDescent="0.25">
      <c r="A33170"/>
    </row>
    <row r="33171" spans="1:1" ht="12.6" x14ac:dyDescent="0.25">
      <c r="A33171"/>
    </row>
    <row r="33172" spans="1:1" ht="12.6" x14ac:dyDescent="0.25">
      <c r="A33172"/>
    </row>
    <row r="33173" spans="1:1" ht="12.6" x14ac:dyDescent="0.25">
      <c r="A33173"/>
    </row>
    <row r="33174" spans="1:1" ht="12.6" x14ac:dyDescent="0.25">
      <c r="A33174"/>
    </row>
    <row r="33175" spans="1:1" ht="12.6" x14ac:dyDescent="0.25">
      <c r="A33175"/>
    </row>
    <row r="33176" spans="1:1" ht="12.6" x14ac:dyDescent="0.25">
      <c r="A33176"/>
    </row>
    <row r="33177" spans="1:1" ht="12.6" x14ac:dyDescent="0.25">
      <c r="A33177"/>
    </row>
    <row r="33178" spans="1:1" ht="12.6" x14ac:dyDescent="0.25">
      <c r="A33178"/>
    </row>
    <row r="33179" spans="1:1" ht="12.6" x14ac:dyDescent="0.25">
      <c r="A33179"/>
    </row>
    <row r="33180" spans="1:1" ht="12.6" x14ac:dyDescent="0.25">
      <c r="A33180"/>
    </row>
    <row r="33181" spans="1:1" ht="12.6" x14ac:dyDescent="0.25">
      <c r="A33181"/>
    </row>
    <row r="33182" spans="1:1" ht="12.6" x14ac:dyDescent="0.25">
      <c r="A33182"/>
    </row>
    <row r="33183" spans="1:1" ht="12.6" x14ac:dyDescent="0.25">
      <c r="A33183"/>
    </row>
    <row r="33184" spans="1:1" ht="12.6" x14ac:dyDescent="0.25">
      <c r="A33184"/>
    </row>
    <row r="33185" spans="1:1" ht="12.6" x14ac:dyDescent="0.25">
      <c r="A33185"/>
    </row>
    <row r="33186" spans="1:1" ht="12.6" x14ac:dyDescent="0.25">
      <c r="A33186"/>
    </row>
    <row r="33187" spans="1:1" ht="12.6" x14ac:dyDescent="0.25">
      <c r="A33187"/>
    </row>
    <row r="33188" spans="1:1" ht="12.6" x14ac:dyDescent="0.25">
      <c r="A33188"/>
    </row>
    <row r="33189" spans="1:1" ht="12.6" x14ac:dyDescent="0.25">
      <c r="A33189"/>
    </row>
    <row r="33190" spans="1:1" ht="12.6" x14ac:dyDescent="0.25">
      <c r="A33190"/>
    </row>
    <row r="33191" spans="1:1" ht="12.6" x14ac:dyDescent="0.25">
      <c r="A33191"/>
    </row>
    <row r="33192" spans="1:1" ht="12.6" x14ac:dyDescent="0.25">
      <c r="A33192"/>
    </row>
    <row r="33193" spans="1:1" ht="12.6" x14ac:dyDescent="0.25">
      <c r="A33193"/>
    </row>
    <row r="33194" spans="1:1" ht="12.6" x14ac:dyDescent="0.25">
      <c r="A33194"/>
    </row>
    <row r="33195" spans="1:1" ht="12.6" x14ac:dyDescent="0.25">
      <c r="A33195"/>
    </row>
    <row r="33196" spans="1:1" ht="12.6" x14ac:dyDescent="0.25">
      <c r="A33196"/>
    </row>
    <row r="33197" spans="1:1" ht="12.6" x14ac:dyDescent="0.25">
      <c r="A33197"/>
    </row>
    <row r="33198" spans="1:1" ht="12.6" x14ac:dyDescent="0.25">
      <c r="A33198"/>
    </row>
    <row r="33199" spans="1:1" ht="12.6" x14ac:dyDescent="0.25">
      <c r="A33199"/>
    </row>
    <row r="33200" spans="1:1" ht="12.6" x14ac:dyDescent="0.25">
      <c r="A33200"/>
    </row>
    <row r="33201" spans="1:1" ht="12.6" x14ac:dyDescent="0.25">
      <c r="A33201"/>
    </row>
    <row r="33202" spans="1:1" ht="12.6" x14ac:dyDescent="0.25">
      <c r="A33202"/>
    </row>
    <row r="33203" spans="1:1" ht="12.6" x14ac:dyDescent="0.25">
      <c r="A33203"/>
    </row>
    <row r="33204" spans="1:1" ht="12.6" x14ac:dyDescent="0.25">
      <c r="A33204"/>
    </row>
    <row r="33205" spans="1:1" ht="12.6" x14ac:dyDescent="0.25">
      <c r="A33205"/>
    </row>
    <row r="33206" spans="1:1" ht="12.6" x14ac:dyDescent="0.25">
      <c r="A33206"/>
    </row>
    <row r="33207" spans="1:1" ht="12.6" x14ac:dyDescent="0.25">
      <c r="A33207"/>
    </row>
    <row r="33208" spans="1:1" ht="12.6" x14ac:dyDescent="0.25">
      <c r="A33208"/>
    </row>
    <row r="33209" spans="1:1" ht="12.6" x14ac:dyDescent="0.25">
      <c r="A33209"/>
    </row>
    <row r="33210" spans="1:1" ht="12.6" x14ac:dyDescent="0.25">
      <c r="A33210"/>
    </row>
    <row r="33211" spans="1:1" ht="12.6" x14ac:dyDescent="0.25">
      <c r="A33211"/>
    </row>
    <row r="33212" spans="1:1" ht="12.6" x14ac:dyDescent="0.25">
      <c r="A33212"/>
    </row>
    <row r="33213" spans="1:1" ht="12.6" x14ac:dyDescent="0.25">
      <c r="A33213"/>
    </row>
    <row r="33214" spans="1:1" ht="12.6" x14ac:dyDescent="0.25">
      <c r="A33214"/>
    </row>
    <row r="33215" spans="1:1" ht="12.6" x14ac:dyDescent="0.25">
      <c r="A33215"/>
    </row>
    <row r="33216" spans="1:1" ht="12.6" x14ac:dyDescent="0.25">
      <c r="A33216"/>
    </row>
    <row r="33217" spans="1:1" ht="12.6" x14ac:dyDescent="0.25">
      <c r="A33217"/>
    </row>
    <row r="33218" spans="1:1" ht="12.6" x14ac:dyDescent="0.25">
      <c r="A33218"/>
    </row>
    <row r="33219" spans="1:1" ht="12.6" x14ac:dyDescent="0.25">
      <c r="A33219"/>
    </row>
    <row r="33220" spans="1:1" ht="12.6" x14ac:dyDescent="0.25">
      <c r="A33220"/>
    </row>
    <row r="33221" spans="1:1" ht="12.6" x14ac:dyDescent="0.25">
      <c r="A33221"/>
    </row>
    <row r="33222" spans="1:1" ht="12.6" x14ac:dyDescent="0.25">
      <c r="A33222"/>
    </row>
    <row r="33223" spans="1:1" ht="12.6" x14ac:dyDescent="0.25">
      <c r="A33223"/>
    </row>
    <row r="33224" spans="1:1" ht="12.6" x14ac:dyDescent="0.25">
      <c r="A33224"/>
    </row>
    <row r="33225" spans="1:1" ht="12.6" x14ac:dyDescent="0.25">
      <c r="A33225"/>
    </row>
    <row r="33226" spans="1:1" ht="12.6" x14ac:dyDescent="0.25">
      <c r="A33226"/>
    </row>
    <row r="33227" spans="1:1" ht="12.6" x14ac:dyDescent="0.25">
      <c r="A33227"/>
    </row>
    <row r="33228" spans="1:1" ht="12.6" x14ac:dyDescent="0.25">
      <c r="A33228"/>
    </row>
    <row r="33229" spans="1:1" ht="12.6" x14ac:dyDescent="0.25">
      <c r="A33229"/>
    </row>
    <row r="33230" spans="1:1" ht="12.6" x14ac:dyDescent="0.25">
      <c r="A33230"/>
    </row>
    <row r="33231" spans="1:1" ht="12.6" x14ac:dyDescent="0.25">
      <c r="A33231"/>
    </row>
    <row r="33232" spans="1:1" ht="12.6" x14ac:dyDescent="0.25">
      <c r="A33232"/>
    </row>
    <row r="33233" spans="1:1" ht="12.6" x14ac:dyDescent="0.25">
      <c r="A33233"/>
    </row>
    <row r="33234" spans="1:1" ht="12.6" x14ac:dyDescent="0.25">
      <c r="A33234"/>
    </row>
    <row r="33235" spans="1:1" ht="12.6" x14ac:dyDescent="0.25">
      <c r="A33235"/>
    </row>
    <row r="33236" spans="1:1" ht="12.6" x14ac:dyDescent="0.25">
      <c r="A33236"/>
    </row>
    <row r="33237" spans="1:1" ht="12.6" x14ac:dyDescent="0.25">
      <c r="A33237"/>
    </row>
    <row r="33238" spans="1:1" ht="12.6" x14ac:dyDescent="0.25">
      <c r="A33238"/>
    </row>
    <row r="33239" spans="1:1" ht="12.6" x14ac:dyDescent="0.25">
      <c r="A33239"/>
    </row>
    <row r="33240" spans="1:1" ht="12.6" x14ac:dyDescent="0.25">
      <c r="A33240"/>
    </row>
    <row r="33241" spans="1:1" ht="12.6" x14ac:dyDescent="0.25">
      <c r="A33241"/>
    </row>
    <row r="33242" spans="1:1" ht="12.6" x14ac:dyDescent="0.25">
      <c r="A33242"/>
    </row>
    <row r="33243" spans="1:1" ht="12.6" x14ac:dyDescent="0.25">
      <c r="A33243"/>
    </row>
    <row r="33244" spans="1:1" ht="12.6" x14ac:dyDescent="0.25">
      <c r="A33244"/>
    </row>
    <row r="33245" spans="1:1" ht="12.6" x14ac:dyDescent="0.25">
      <c r="A33245"/>
    </row>
    <row r="33246" spans="1:1" ht="12.6" x14ac:dyDescent="0.25">
      <c r="A33246"/>
    </row>
    <row r="33247" spans="1:1" ht="12.6" x14ac:dyDescent="0.25">
      <c r="A33247"/>
    </row>
    <row r="33248" spans="1:1" ht="12.6" x14ac:dyDescent="0.25">
      <c r="A33248"/>
    </row>
    <row r="33249" spans="1:1" ht="12.6" x14ac:dyDescent="0.25">
      <c r="A33249"/>
    </row>
    <row r="33250" spans="1:1" ht="12.6" x14ac:dyDescent="0.25">
      <c r="A33250"/>
    </row>
    <row r="33251" spans="1:1" ht="12.6" x14ac:dyDescent="0.25">
      <c r="A33251"/>
    </row>
    <row r="33252" spans="1:1" ht="12.6" x14ac:dyDescent="0.25">
      <c r="A33252"/>
    </row>
    <row r="33253" spans="1:1" ht="12.6" x14ac:dyDescent="0.25">
      <c r="A33253"/>
    </row>
    <row r="33254" spans="1:1" ht="12.6" x14ac:dyDescent="0.25">
      <c r="A33254"/>
    </row>
    <row r="33255" spans="1:1" ht="12.6" x14ac:dyDescent="0.25">
      <c r="A33255"/>
    </row>
    <row r="33256" spans="1:1" ht="12.6" x14ac:dyDescent="0.25">
      <c r="A33256"/>
    </row>
    <row r="33257" spans="1:1" ht="12.6" x14ac:dyDescent="0.25">
      <c r="A33257"/>
    </row>
    <row r="33258" spans="1:1" ht="12.6" x14ac:dyDescent="0.25">
      <c r="A33258"/>
    </row>
    <row r="33259" spans="1:1" ht="12.6" x14ac:dyDescent="0.25">
      <c r="A33259"/>
    </row>
    <row r="33260" spans="1:1" ht="12.6" x14ac:dyDescent="0.25">
      <c r="A33260"/>
    </row>
    <row r="33261" spans="1:1" ht="12.6" x14ac:dyDescent="0.25">
      <c r="A33261"/>
    </row>
    <row r="33262" spans="1:1" ht="12.6" x14ac:dyDescent="0.25">
      <c r="A33262"/>
    </row>
    <row r="33263" spans="1:1" ht="12.6" x14ac:dyDescent="0.25">
      <c r="A33263"/>
    </row>
    <row r="33264" spans="1:1" ht="12.6" x14ac:dyDescent="0.25">
      <c r="A33264"/>
    </row>
    <row r="33265" spans="1:1" ht="12.6" x14ac:dyDescent="0.25">
      <c r="A33265"/>
    </row>
    <row r="33266" spans="1:1" ht="12.6" x14ac:dyDescent="0.25">
      <c r="A33266"/>
    </row>
    <row r="33267" spans="1:1" ht="12.6" x14ac:dyDescent="0.25">
      <c r="A33267"/>
    </row>
    <row r="33268" spans="1:1" ht="12.6" x14ac:dyDescent="0.25">
      <c r="A33268"/>
    </row>
    <row r="33269" spans="1:1" ht="12.6" x14ac:dyDescent="0.25">
      <c r="A33269"/>
    </row>
    <row r="33270" spans="1:1" ht="12.6" x14ac:dyDescent="0.25">
      <c r="A33270"/>
    </row>
    <row r="33271" spans="1:1" ht="12.6" x14ac:dyDescent="0.25">
      <c r="A33271"/>
    </row>
    <row r="33272" spans="1:1" ht="12.6" x14ac:dyDescent="0.25">
      <c r="A33272"/>
    </row>
    <row r="33273" spans="1:1" ht="12.6" x14ac:dyDescent="0.25">
      <c r="A33273"/>
    </row>
    <row r="33274" spans="1:1" ht="12.6" x14ac:dyDescent="0.25">
      <c r="A33274"/>
    </row>
    <row r="33275" spans="1:1" ht="12.6" x14ac:dyDescent="0.25">
      <c r="A33275"/>
    </row>
    <row r="33276" spans="1:1" ht="12.6" x14ac:dyDescent="0.25">
      <c r="A33276"/>
    </row>
    <row r="33277" spans="1:1" ht="12.6" x14ac:dyDescent="0.25">
      <c r="A33277"/>
    </row>
    <row r="33278" spans="1:1" ht="12.6" x14ac:dyDescent="0.25">
      <c r="A33278"/>
    </row>
    <row r="33279" spans="1:1" ht="12.6" x14ac:dyDescent="0.25">
      <c r="A33279"/>
    </row>
    <row r="33280" spans="1:1" ht="12.6" x14ac:dyDescent="0.25">
      <c r="A33280"/>
    </row>
    <row r="33281" spans="1:1" ht="12.6" x14ac:dyDescent="0.25">
      <c r="A33281"/>
    </row>
    <row r="33282" spans="1:1" ht="12.6" x14ac:dyDescent="0.25">
      <c r="A33282"/>
    </row>
    <row r="33283" spans="1:1" ht="12.6" x14ac:dyDescent="0.25">
      <c r="A33283"/>
    </row>
    <row r="33284" spans="1:1" ht="12.6" x14ac:dyDescent="0.25">
      <c r="A33284"/>
    </row>
    <row r="33285" spans="1:1" ht="12.6" x14ac:dyDescent="0.25">
      <c r="A33285"/>
    </row>
    <row r="33286" spans="1:1" ht="12.6" x14ac:dyDescent="0.25">
      <c r="A33286"/>
    </row>
    <row r="33287" spans="1:1" ht="12.6" x14ac:dyDescent="0.25">
      <c r="A33287"/>
    </row>
    <row r="33288" spans="1:1" ht="12.6" x14ac:dyDescent="0.25">
      <c r="A33288"/>
    </row>
    <row r="33289" spans="1:1" ht="12.6" x14ac:dyDescent="0.25">
      <c r="A33289"/>
    </row>
    <row r="33290" spans="1:1" ht="12.6" x14ac:dyDescent="0.25">
      <c r="A33290"/>
    </row>
    <row r="33291" spans="1:1" ht="12.6" x14ac:dyDescent="0.25">
      <c r="A33291"/>
    </row>
    <row r="33292" spans="1:1" ht="12.6" x14ac:dyDescent="0.25">
      <c r="A33292"/>
    </row>
    <row r="33293" spans="1:1" ht="12.6" x14ac:dyDescent="0.25">
      <c r="A33293"/>
    </row>
    <row r="33294" spans="1:1" ht="12.6" x14ac:dyDescent="0.25">
      <c r="A33294"/>
    </row>
    <row r="33295" spans="1:1" ht="12.6" x14ac:dyDescent="0.25">
      <c r="A33295"/>
    </row>
    <row r="33296" spans="1:1" ht="12.6" x14ac:dyDescent="0.25">
      <c r="A33296"/>
    </row>
    <row r="33297" spans="1:1" ht="12.6" x14ac:dyDescent="0.25">
      <c r="A33297"/>
    </row>
    <row r="33298" spans="1:1" ht="12.6" x14ac:dyDescent="0.25">
      <c r="A33298"/>
    </row>
    <row r="33299" spans="1:1" ht="12.6" x14ac:dyDescent="0.25">
      <c r="A33299"/>
    </row>
    <row r="33300" spans="1:1" ht="12.6" x14ac:dyDescent="0.25">
      <c r="A33300"/>
    </row>
    <row r="33301" spans="1:1" ht="12.6" x14ac:dyDescent="0.25">
      <c r="A33301"/>
    </row>
    <row r="33302" spans="1:1" ht="12.6" x14ac:dyDescent="0.25">
      <c r="A33302"/>
    </row>
    <row r="33303" spans="1:1" ht="12.6" x14ac:dyDescent="0.25">
      <c r="A33303"/>
    </row>
    <row r="33304" spans="1:1" ht="12.6" x14ac:dyDescent="0.25">
      <c r="A33304"/>
    </row>
    <row r="33305" spans="1:1" ht="12.6" x14ac:dyDescent="0.25">
      <c r="A33305"/>
    </row>
    <row r="33306" spans="1:1" ht="12.6" x14ac:dyDescent="0.25">
      <c r="A33306"/>
    </row>
    <row r="33307" spans="1:1" ht="12.6" x14ac:dyDescent="0.25">
      <c r="A33307"/>
    </row>
    <row r="33308" spans="1:1" ht="12.6" x14ac:dyDescent="0.25">
      <c r="A33308"/>
    </row>
    <row r="33309" spans="1:1" ht="12.6" x14ac:dyDescent="0.25">
      <c r="A33309"/>
    </row>
    <row r="33310" spans="1:1" ht="12.6" x14ac:dyDescent="0.25">
      <c r="A33310"/>
    </row>
    <row r="33311" spans="1:1" ht="12.6" x14ac:dyDescent="0.25">
      <c r="A33311"/>
    </row>
    <row r="33312" spans="1:1" ht="12.6" x14ac:dyDescent="0.25">
      <c r="A33312"/>
    </row>
    <row r="33313" spans="1:1" ht="12.6" x14ac:dyDescent="0.25">
      <c r="A33313"/>
    </row>
    <row r="33314" spans="1:1" ht="12.6" x14ac:dyDescent="0.25">
      <c r="A33314"/>
    </row>
    <row r="33315" spans="1:1" ht="12.6" x14ac:dyDescent="0.25">
      <c r="A33315"/>
    </row>
    <row r="33316" spans="1:1" ht="12.6" x14ac:dyDescent="0.25">
      <c r="A33316"/>
    </row>
    <row r="33317" spans="1:1" ht="12.6" x14ac:dyDescent="0.25">
      <c r="A33317"/>
    </row>
    <row r="33318" spans="1:1" ht="12.6" x14ac:dyDescent="0.25">
      <c r="A33318"/>
    </row>
    <row r="33319" spans="1:1" ht="12.6" x14ac:dyDescent="0.25">
      <c r="A33319"/>
    </row>
    <row r="33320" spans="1:1" ht="12.6" x14ac:dyDescent="0.25">
      <c r="A33320"/>
    </row>
    <row r="33321" spans="1:1" ht="12.6" x14ac:dyDescent="0.25">
      <c r="A33321"/>
    </row>
    <row r="33322" spans="1:1" ht="12.6" x14ac:dyDescent="0.25">
      <c r="A33322"/>
    </row>
    <row r="33323" spans="1:1" ht="12.6" x14ac:dyDescent="0.25">
      <c r="A33323"/>
    </row>
    <row r="33324" spans="1:1" ht="12.6" x14ac:dyDescent="0.25">
      <c r="A33324"/>
    </row>
    <row r="33325" spans="1:1" ht="12.6" x14ac:dyDescent="0.25">
      <c r="A33325"/>
    </row>
    <row r="33326" spans="1:1" ht="12.6" x14ac:dyDescent="0.25">
      <c r="A33326"/>
    </row>
    <row r="33327" spans="1:1" ht="12.6" x14ac:dyDescent="0.25">
      <c r="A33327"/>
    </row>
    <row r="33328" spans="1:1" ht="12.6" x14ac:dyDescent="0.25">
      <c r="A33328"/>
    </row>
    <row r="33329" spans="1:1" ht="12.6" x14ac:dyDescent="0.25">
      <c r="A33329"/>
    </row>
    <row r="33330" spans="1:1" ht="12.6" x14ac:dyDescent="0.25">
      <c r="A33330"/>
    </row>
    <row r="33331" spans="1:1" ht="12.6" x14ac:dyDescent="0.25">
      <c r="A33331"/>
    </row>
    <row r="33332" spans="1:1" ht="12.6" x14ac:dyDescent="0.25">
      <c r="A33332"/>
    </row>
    <row r="33333" spans="1:1" ht="12.6" x14ac:dyDescent="0.25">
      <c r="A33333"/>
    </row>
    <row r="33334" spans="1:1" ht="12.6" x14ac:dyDescent="0.25">
      <c r="A33334"/>
    </row>
    <row r="33335" spans="1:1" ht="12.6" x14ac:dyDescent="0.25">
      <c r="A33335"/>
    </row>
    <row r="33336" spans="1:1" ht="12.6" x14ac:dyDescent="0.25">
      <c r="A33336"/>
    </row>
    <row r="33337" spans="1:1" ht="12.6" x14ac:dyDescent="0.25">
      <c r="A33337"/>
    </row>
    <row r="33338" spans="1:1" ht="12.6" x14ac:dyDescent="0.25">
      <c r="A33338"/>
    </row>
    <row r="33339" spans="1:1" ht="12.6" x14ac:dyDescent="0.25">
      <c r="A33339"/>
    </row>
    <row r="33340" spans="1:1" ht="12.6" x14ac:dyDescent="0.25">
      <c r="A33340"/>
    </row>
    <row r="33341" spans="1:1" ht="12.6" x14ac:dyDescent="0.25">
      <c r="A33341"/>
    </row>
    <row r="33342" spans="1:1" ht="12.6" x14ac:dyDescent="0.25">
      <c r="A33342"/>
    </row>
    <row r="33343" spans="1:1" ht="12.6" x14ac:dyDescent="0.25">
      <c r="A33343"/>
    </row>
    <row r="33344" spans="1:1" ht="12.6" x14ac:dyDescent="0.25">
      <c r="A33344"/>
    </row>
    <row r="33345" spans="1:1" ht="12.6" x14ac:dyDescent="0.25">
      <c r="A33345"/>
    </row>
    <row r="33346" spans="1:1" ht="12.6" x14ac:dyDescent="0.25">
      <c r="A33346"/>
    </row>
    <row r="33347" spans="1:1" ht="12.6" x14ac:dyDescent="0.25">
      <c r="A33347"/>
    </row>
    <row r="33348" spans="1:1" ht="12.6" x14ac:dyDescent="0.25">
      <c r="A33348"/>
    </row>
    <row r="33349" spans="1:1" ht="12.6" x14ac:dyDescent="0.25">
      <c r="A33349"/>
    </row>
    <row r="33350" spans="1:1" ht="12.6" x14ac:dyDescent="0.25">
      <c r="A33350"/>
    </row>
    <row r="33351" spans="1:1" ht="12.6" x14ac:dyDescent="0.25">
      <c r="A33351"/>
    </row>
    <row r="33352" spans="1:1" ht="12.6" x14ac:dyDescent="0.25">
      <c r="A33352"/>
    </row>
    <row r="33353" spans="1:1" ht="12.6" x14ac:dyDescent="0.25">
      <c r="A33353"/>
    </row>
    <row r="33354" spans="1:1" ht="12.6" x14ac:dyDescent="0.25">
      <c r="A33354"/>
    </row>
    <row r="33355" spans="1:1" ht="12.6" x14ac:dyDescent="0.25">
      <c r="A33355"/>
    </row>
    <row r="33356" spans="1:1" ht="12.6" x14ac:dyDescent="0.25">
      <c r="A33356"/>
    </row>
    <row r="33357" spans="1:1" ht="12.6" x14ac:dyDescent="0.25">
      <c r="A33357"/>
    </row>
    <row r="33358" spans="1:1" ht="12.6" x14ac:dyDescent="0.25">
      <c r="A33358"/>
    </row>
    <row r="33359" spans="1:1" ht="12.6" x14ac:dyDescent="0.25">
      <c r="A33359"/>
    </row>
    <row r="33360" spans="1:1" ht="12.6" x14ac:dyDescent="0.25">
      <c r="A33360"/>
    </row>
    <row r="33361" spans="1:1" ht="12.6" x14ac:dyDescent="0.25">
      <c r="A33361"/>
    </row>
    <row r="33362" spans="1:1" ht="12.6" x14ac:dyDescent="0.25">
      <c r="A33362"/>
    </row>
    <row r="33363" spans="1:1" ht="12.6" x14ac:dyDescent="0.25">
      <c r="A33363"/>
    </row>
    <row r="33364" spans="1:1" ht="12.6" x14ac:dyDescent="0.25">
      <c r="A33364"/>
    </row>
    <row r="33365" spans="1:1" ht="12.6" x14ac:dyDescent="0.25">
      <c r="A33365"/>
    </row>
    <row r="33366" spans="1:1" ht="12.6" x14ac:dyDescent="0.25">
      <c r="A33366"/>
    </row>
    <row r="33367" spans="1:1" ht="12.6" x14ac:dyDescent="0.25">
      <c r="A33367"/>
    </row>
    <row r="33368" spans="1:1" ht="12.6" x14ac:dyDescent="0.25">
      <c r="A33368"/>
    </row>
    <row r="33369" spans="1:1" ht="12.6" x14ac:dyDescent="0.25">
      <c r="A33369"/>
    </row>
    <row r="33370" spans="1:1" ht="12.6" x14ac:dyDescent="0.25">
      <c r="A33370"/>
    </row>
    <row r="33371" spans="1:1" ht="12.6" x14ac:dyDescent="0.25">
      <c r="A33371"/>
    </row>
    <row r="33372" spans="1:1" ht="12.6" x14ac:dyDescent="0.25">
      <c r="A33372"/>
    </row>
    <row r="33373" spans="1:1" ht="12.6" x14ac:dyDescent="0.25">
      <c r="A33373"/>
    </row>
    <row r="33374" spans="1:1" ht="12.6" x14ac:dyDescent="0.25">
      <c r="A33374"/>
    </row>
    <row r="33375" spans="1:1" ht="12.6" x14ac:dyDescent="0.25">
      <c r="A33375"/>
    </row>
    <row r="33376" spans="1:1" ht="12.6" x14ac:dyDescent="0.25">
      <c r="A33376"/>
    </row>
    <row r="33377" spans="1:1" ht="12.6" x14ac:dyDescent="0.25">
      <c r="A33377"/>
    </row>
    <row r="33378" spans="1:1" ht="12.6" x14ac:dyDescent="0.25">
      <c r="A33378"/>
    </row>
    <row r="33379" spans="1:1" ht="12.6" x14ac:dyDescent="0.25">
      <c r="A33379"/>
    </row>
    <row r="33380" spans="1:1" ht="12.6" x14ac:dyDescent="0.25">
      <c r="A33380"/>
    </row>
    <row r="33381" spans="1:1" ht="12.6" x14ac:dyDescent="0.25">
      <c r="A33381"/>
    </row>
    <row r="33382" spans="1:1" ht="12.6" x14ac:dyDescent="0.25">
      <c r="A33382"/>
    </row>
    <row r="33383" spans="1:1" ht="12.6" x14ac:dyDescent="0.25">
      <c r="A33383"/>
    </row>
    <row r="33384" spans="1:1" ht="12.6" x14ac:dyDescent="0.25">
      <c r="A33384"/>
    </row>
    <row r="33385" spans="1:1" ht="12.6" x14ac:dyDescent="0.25">
      <c r="A33385"/>
    </row>
    <row r="33386" spans="1:1" ht="12.6" x14ac:dyDescent="0.25">
      <c r="A33386"/>
    </row>
    <row r="33387" spans="1:1" ht="12.6" x14ac:dyDescent="0.25">
      <c r="A33387"/>
    </row>
    <row r="33388" spans="1:1" ht="12.6" x14ac:dyDescent="0.25">
      <c r="A33388"/>
    </row>
    <row r="33389" spans="1:1" ht="12.6" x14ac:dyDescent="0.25">
      <c r="A33389"/>
    </row>
    <row r="33390" spans="1:1" ht="12.6" x14ac:dyDescent="0.25">
      <c r="A33390"/>
    </row>
    <row r="33391" spans="1:1" ht="12.6" x14ac:dyDescent="0.25">
      <c r="A33391"/>
    </row>
    <row r="33392" spans="1:1" ht="12.6" x14ac:dyDescent="0.25">
      <c r="A33392"/>
    </row>
    <row r="33393" spans="1:1" ht="12.6" x14ac:dyDescent="0.25">
      <c r="A33393"/>
    </row>
    <row r="33394" spans="1:1" ht="12.6" x14ac:dyDescent="0.25">
      <c r="A33394"/>
    </row>
    <row r="33395" spans="1:1" ht="12.6" x14ac:dyDescent="0.25">
      <c r="A33395"/>
    </row>
    <row r="33396" spans="1:1" ht="12.6" x14ac:dyDescent="0.25">
      <c r="A33396"/>
    </row>
    <row r="33397" spans="1:1" ht="12.6" x14ac:dyDescent="0.25">
      <c r="A33397"/>
    </row>
    <row r="33398" spans="1:1" ht="12.6" x14ac:dyDescent="0.25">
      <c r="A33398"/>
    </row>
    <row r="33399" spans="1:1" ht="12.6" x14ac:dyDescent="0.25">
      <c r="A33399"/>
    </row>
    <row r="33400" spans="1:1" ht="12.6" x14ac:dyDescent="0.25">
      <c r="A33400"/>
    </row>
    <row r="33401" spans="1:1" ht="12.6" x14ac:dyDescent="0.25">
      <c r="A33401"/>
    </row>
    <row r="33402" spans="1:1" ht="12.6" x14ac:dyDescent="0.25">
      <c r="A33402"/>
    </row>
    <row r="33403" spans="1:1" ht="12.6" x14ac:dyDescent="0.25">
      <c r="A33403"/>
    </row>
    <row r="33404" spans="1:1" ht="12.6" x14ac:dyDescent="0.25">
      <c r="A33404"/>
    </row>
    <row r="33405" spans="1:1" ht="12.6" x14ac:dyDescent="0.25">
      <c r="A33405"/>
    </row>
    <row r="33406" spans="1:1" ht="12.6" x14ac:dyDescent="0.25">
      <c r="A33406"/>
    </row>
    <row r="33407" spans="1:1" ht="12.6" x14ac:dyDescent="0.25">
      <c r="A33407"/>
    </row>
    <row r="33408" spans="1:1" ht="12.6" x14ac:dyDescent="0.25">
      <c r="A33408"/>
    </row>
    <row r="33409" spans="1:1" ht="12.6" x14ac:dyDescent="0.25">
      <c r="A33409"/>
    </row>
    <row r="33410" spans="1:1" ht="12.6" x14ac:dyDescent="0.25">
      <c r="A33410"/>
    </row>
    <row r="33411" spans="1:1" ht="12.6" x14ac:dyDescent="0.25">
      <c r="A33411"/>
    </row>
    <row r="33412" spans="1:1" ht="12.6" x14ac:dyDescent="0.25">
      <c r="A33412"/>
    </row>
    <row r="33413" spans="1:1" ht="12.6" x14ac:dyDescent="0.25">
      <c r="A33413"/>
    </row>
    <row r="33414" spans="1:1" ht="12.6" x14ac:dyDescent="0.25">
      <c r="A33414"/>
    </row>
    <row r="33415" spans="1:1" ht="12.6" x14ac:dyDescent="0.25">
      <c r="A33415"/>
    </row>
    <row r="33416" spans="1:1" ht="12.6" x14ac:dyDescent="0.25">
      <c r="A33416"/>
    </row>
    <row r="33417" spans="1:1" ht="12.6" x14ac:dyDescent="0.25">
      <c r="A33417"/>
    </row>
    <row r="33418" spans="1:1" ht="12.6" x14ac:dyDescent="0.25">
      <c r="A33418"/>
    </row>
    <row r="33419" spans="1:1" ht="12.6" x14ac:dyDescent="0.25">
      <c r="A33419"/>
    </row>
    <row r="33420" spans="1:1" ht="12.6" x14ac:dyDescent="0.25">
      <c r="A33420"/>
    </row>
    <row r="33421" spans="1:1" ht="12.6" x14ac:dyDescent="0.25">
      <c r="A33421"/>
    </row>
    <row r="33422" spans="1:1" ht="12.6" x14ac:dyDescent="0.25">
      <c r="A33422"/>
    </row>
    <row r="33423" spans="1:1" ht="12.6" x14ac:dyDescent="0.25">
      <c r="A33423"/>
    </row>
    <row r="33424" spans="1:1" ht="12.6" x14ac:dyDescent="0.25">
      <c r="A33424"/>
    </row>
    <row r="33425" spans="1:1" ht="12.6" x14ac:dyDescent="0.25">
      <c r="A33425"/>
    </row>
    <row r="33426" spans="1:1" ht="12.6" x14ac:dyDescent="0.25">
      <c r="A33426"/>
    </row>
    <row r="33427" spans="1:1" ht="12.6" x14ac:dyDescent="0.25">
      <c r="A33427"/>
    </row>
    <row r="33428" spans="1:1" ht="12.6" x14ac:dyDescent="0.25">
      <c r="A33428"/>
    </row>
    <row r="33429" spans="1:1" ht="12.6" x14ac:dyDescent="0.25">
      <c r="A33429"/>
    </row>
    <row r="33430" spans="1:1" ht="12.6" x14ac:dyDescent="0.25">
      <c r="A33430"/>
    </row>
    <row r="33431" spans="1:1" ht="12.6" x14ac:dyDescent="0.25">
      <c r="A33431"/>
    </row>
    <row r="33432" spans="1:1" ht="12.6" x14ac:dyDescent="0.25">
      <c r="A33432"/>
    </row>
    <row r="33433" spans="1:1" ht="12.6" x14ac:dyDescent="0.25">
      <c r="A33433"/>
    </row>
    <row r="33434" spans="1:1" ht="12.6" x14ac:dyDescent="0.25">
      <c r="A33434"/>
    </row>
    <row r="33435" spans="1:1" ht="12.6" x14ac:dyDescent="0.25">
      <c r="A33435"/>
    </row>
    <row r="33436" spans="1:1" ht="12.6" x14ac:dyDescent="0.25">
      <c r="A33436"/>
    </row>
    <row r="33437" spans="1:1" ht="12.6" x14ac:dyDescent="0.25">
      <c r="A33437"/>
    </row>
    <row r="33438" spans="1:1" ht="12.6" x14ac:dyDescent="0.25">
      <c r="A33438"/>
    </row>
    <row r="33439" spans="1:1" ht="12.6" x14ac:dyDescent="0.25">
      <c r="A33439"/>
    </row>
    <row r="33440" spans="1:1" ht="12.6" x14ac:dyDescent="0.25">
      <c r="A33440"/>
    </row>
    <row r="33441" spans="1:1" ht="12.6" x14ac:dyDescent="0.25">
      <c r="A33441"/>
    </row>
    <row r="33442" spans="1:1" ht="12.6" x14ac:dyDescent="0.25">
      <c r="A33442"/>
    </row>
    <row r="33443" spans="1:1" ht="12.6" x14ac:dyDescent="0.25">
      <c r="A33443"/>
    </row>
    <row r="33444" spans="1:1" ht="12.6" x14ac:dyDescent="0.25">
      <c r="A33444"/>
    </row>
    <row r="33445" spans="1:1" ht="12.6" x14ac:dyDescent="0.25">
      <c r="A33445"/>
    </row>
    <row r="33446" spans="1:1" ht="12.6" x14ac:dyDescent="0.25">
      <c r="A33446"/>
    </row>
    <row r="33447" spans="1:1" ht="12.6" x14ac:dyDescent="0.25">
      <c r="A33447"/>
    </row>
    <row r="33448" spans="1:1" ht="12.6" x14ac:dyDescent="0.25">
      <c r="A33448"/>
    </row>
    <row r="33449" spans="1:1" ht="12.6" x14ac:dyDescent="0.25">
      <c r="A33449"/>
    </row>
    <row r="33450" spans="1:1" ht="12.6" x14ac:dyDescent="0.25">
      <c r="A33450"/>
    </row>
    <row r="33451" spans="1:1" ht="12.6" x14ac:dyDescent="0.25">
      <c r="A33451"/>
    </row>
    <row r="33452" spans="1:1" ht="12.6" x14ac:dyDescent="0.25">
      <c r="A33452"/>
    </row>
    <row r="33453" spans="1:1" ht="12.6" x14ac:dyDescent="0.25">
      <c r="A33453"/>
    </row>
    <row r="33454" spans="1:1" ht="12.6" x14ac:dyDescent="0.25">
      <c r="A33454"/>
    </row>
    <row r="33455" spans="1:1" ht="12.6" x14ac:dyDescent="0.25">
      <c r="A33455"/>
    </row>
    <row r="33456" spans="1:1" ht="12.6" x14ac:dyDescent="0.25">
      <c r="A33456"/>
    </row>
    <row r="33457" spans="1:1" ht="12.6" x14ac:dyDescent="0.25">
      <c r="A33457"/>
    </row>
    <row r="33458" spans="1:1" ht="12.6" x14ac:dyDescent="0.25">
      <c r="A33458"/>
    </row>
    <row r="33459" spans="1:1" ht="12.6" x14ac:dyDescent="0.25">
      <c r="A33459"/>
    </row>
    <row r="33460" spans="1:1" ht="12.6" x14ac:dyDescent="0.25">
      <c r="A33460"/>
    </row>
    <row r="33461" spans="1:1" ht="12.6" x14ac:dyDescent="0.25">
      <c r="A33461"/>
    </row>
    <row r="33462" spans="1:1" ht="12.6" x14ac:dyDescent="0.25">
      <c r="A33462"/>
    </row>
    <row r="33463" spans="1:1" ht="12.6" x14ac:dyDescent="0.25">
      <c r="A33463"/>
    </row>
    <row r="33464" spans="1:1" ht="12.6" x14ac:dyDescent="0.25">
      <c r="A33464"/>
    </row>
    <row r="33465" spans="1:1" ht="12.6" x14ac:dyDescent="0.25">
      <c r="A33465"/>
    </row>
    <row r="33466" spans="1:1" ht="12.6" x14ac:dyDescent="0.25">
      <c r="A33466"/>
    </row>
    <row r="33467" spans="1:1" ht="12.6" x14ac:dyDescent="0.25">
      <c r="A33467"/>
    </row>
    <row r="33468" spans="1:1" ht="12.6" x14ac:dyDescent="0.25">
      <c r="A33468"/>
    </row>
    <row r="33469" spans="1:1" ht="12.6" x14ac:dyDescent="0.25">
      <c r="A33469"/>
    </row>
    <row r="33470" spans="1:1" ht="12.6" x14ac:dyDescent="0.25">
      <c r="A33470"/>
    </row>
    <row r="33471" spans="1:1" ht="12.6" x14ac:dyDescent="0.25">
      <c r="A33471"/>
    </row>
    <row r="33472" spans="1:1" ht="12.6" x14ac:dyDescent="0.25">
      <c r="A33472"/>
    </row>
    <row r="33473" spans="1:1" ht="12.6" x14ac:dyDescent="0.25">
      <c r="A33473"/>
    </row>
    <row r="33474" spans="1:1" ht="12.6" x14ac:dyDescent="0.25">
      <c r="A33474"/>
    </row>
    <row r="33475" spans="1:1" ht="12.6" x14ac:dyDescent="0.25">
      <c r="A33475"/>
    </row>
    <row r="33476" spans="1:1" ht="12.6" x14ac:dyDescent="0.25">
      <c r="A33476"/>
    </row>
    <row r="33477" spans="1:1" ht="12.6" x14ac:dyDescent="0.25">
      <c r="A33477"/>
    </row>
    <row r="33478" spans="1:1" ht="12.6" x14ac:dyDescent="0.25">
      <c r="A33478"/>
    </row>
    <row r="33479" spans="1:1" ht="12.6" x14ac:dyDescent="0.25">
      <c r="A33479"/>
    </row>
    <row r="33480" spans="1:1" ht="12.6" x14ac:dyDescent="0.25">
      <c r="A33480"/>
    </row>
    <row r="33481" spans="1:1" ht="12.6" x14ac:dyDescent="0.25">
      <c r="A33481"/>
    </row>
    <row r="33482" spans="1:1" ht="12.6" x14ac:dyDescent="0.25">
      <c r="A33482"/>
    </row>
    <row r="33483" spans="1:1" ht="12.6" x14ac:dyDescent="0.25">
      <c r="A33483"/>
    </row>
    <row r="33484" spans="1:1" ht="12.6" x14ac:dyDescent="0.25">
      <c r="A33484"/>
    </row>
    <row r="33485" spans="1:1" ht="12.6" x14ac:dyDescent="0.25">
      <c r="A33485"/>
    </row>
    <row r="33486" spans="1:1" ht="12.6" x14ac:dyDescent="0.25">
      <c r="A33486"/>
    </row>
    <row r="33487" spans="1:1" ht="12.6" x14ac:dyDescent="0.25">
      <c r="A33487"/>
    </row>
    <row r="33488" spans="1:1" ht="12.6" x14ac:dyDescent="0.25">
      <c r="A33488"/>
    </row>
    <row r="33489" spans="1:1" ht="12.6" x14ac:dyDescent="0.25">
      <c r="A33489"/>
    </row>
    <row r="33490" spans="1:1" ht="12.6" x14ac:dyDescent="0.25">
      <c r="A33490"/>
    </row>
    <row r="33491" spans="1:1" ht="12.6" x14ac:dyDescent="0.25">
      <c r="A33491"/>
    </row>
    <row r="33492" spans="1:1" ht="12.6" x14ac:dyDescent="0.25">
      <c r="A33492"/>
    </row>
    <row r="33493" spans="1:1" ht="12.6" x14ac:dyDescent="0.25">
      <c r="A33493"/>
    </row>
    <row r="33494" spans="1:1" ht="12.6" x14ac:dyDescent="0.25">
      <c r="A33494"/>
    </row>
    <row r="33495" spans="1:1" ht="12.6" x14ac:dyDescent="0.25">
      <c r="A33495"/>
    </row>
    <row r="33496" spans="1:1" ht="12.6" x14ac:dyDescent="0.25">
      <c r="A33496"/>
    </row>
    <row r="33497" spans="1:1" ht="12.6" x14ac:dyDescent="0.25">
      <c r="A33497"/>
    </row>
    <row r="33498" spans="1:1" ht="12.6" x14ac:dyDescent="0.25">
      <c r="A33498"/>
    </row>
    <row r="33499" spans="1:1" ht="12.6" x14ac:dyDescent="0.25">
      <c r="A33499"/>
    </row>
    <row r="33500" spans="1:1" ht="12.6" x14ac:dyDescent="0.25">
      <c r="A33500"/>
    </row>
    <row r="33501" spans="1:1" ht="12.6" x14ac:dyDescent="0.25">
      <c r="A33501"/>
    </row>
    <row r="33502" spans="1:1" ht="12.6" x14ac:dyDescent="0.25">
      <c r="A33502"/>
    </row>
    <row r="33503" spans="1:1" ht="12.6" x14ac:dyDescent="0.25">
      <c r="A33503"/>
    </row>
    <row r="33504" spans="1:1" ht="12.6" x14ac:dyDescent="0.25">
      <c r="A33504"/>
    </row>
    <row r="33505" spans="1:1" ht="12.6" x14ac:dyDescent="0.25">
      <c r="A33505"/>
    </row>
    <row r="33506" spans="1:1" ht="12.6" x14ac:dyDescent="0.25">
      <c r="A33506"/>
    </row>
    <row r="33507" spans="1:1" ht="12.6" x14ac:dyDescent="0.25">
      <c r="A33507"/>
    </row>
    <row r="33508" spans="1:1" ht="12.6" x14ac:dyDescent="0.25">
      <c r="A33508"/>
    </row>
    <row r="33509" spans="1:1" ht="12.6" x14ac:dyDescent="0.25">
      <c r="A33509"/>
    </row>
    <row r="33510" spans="1:1" ht="12.6" x14ac:dyDescent="0.25">
      <c r="A33510"/>
    </row>
    <row r="33511" spans="1:1" ht="12.6" x14ac:dyDescent="0.25">
      <c r="A33511"/>
    </row>
    <row r="33512" spans="1:1" ht="12.6" x14ac:dyDescent="0.25">
      <c r="A33512"/>
    </row>
    <row r="33513" spans="1:1" ht="12.6" x14ac:dyDescent="0.25">
      <c r="A33513"/>
    </row>
    <row r="33514" spans="1:1" ht="12.6" x14ac:dyDescent="0.25">
      <c r="A33514"/>
    </row>
    <row r="33515" spans="1:1" ht="12.6" x14ac:dyDescent="0.25">
      <c r="A33515"/>
    </row>
    <row r="33516" spans="1:1" ht="12.6" x14ac:dyDescent="0.25">
      <c r="A33516"/>
    </row>
    <row r="33517" spans="1:1" ht="12.6" x14ac:dyDescent="0.25">
      <c r="A33517"/>
    </row>
    <row r="33518" spans="1:1" ht="12.6" x14ac:dyDescent="0.25">
      <c r="A33518"/>
    </row>
    <row r="33519" spans="1:1" ht="12.6" x14ac:dyDescent="0.25">
      <c r="A33519"/>
    </row>
    <row r="33520" spans="1:1" ht="12.6" x14ac:dyDescent="0.25">
      <c r="A33520"/>
    </row>
    <row r="33521" spans="1:1" ht="12.6" x14ac:dyDescent="0.25">
      <c r="A33521"/>
    </row>
    <row r="33522" spans="1:1" ht="12.6" x14ac:dyDescent="0.25">
      <c r="A33522"/>
    </row>
    <row r="33523" spans="1:1" ht="12.6" x14ac:dyDescent="0.25">
      <c r="A33523"/>
    </row>
    <row r="33524" spans="1:1" ht="12.6" x14ac:dyDescent="0.25">
      <c r="A33524"/>
    </row>
    <row r="33525" spans="1:1" ht="12.6" x14ac:dyDescent="0.25">
      <c r="A33525"/>
    </row>
    <row r="33526" spans="1:1" ht="12.6" x14ac:dyDescent="0.25">
      <c r="A33526"/>
    </row>
    <row r="33527" spans="1:1" ht="12.6" x14ac:dyDescent="0.25">
      <c r="A33527"/>
    </row>
    <row r="33528" spans="1:1" ht="12.6" x14ac:dyDescent="0.25">
      <c r="A33528"/>
    </row>
    <row r="33529" spans="1:1" ht="12.6" x14ac:dyDescent="0.25">
      <c r="A33529"/>
    </row>
    <row r="33530" spans="1:1" ht="12.6" x14ac:dyDescent="0.25">
      <c r="A33530"/>
    </row>
    <row r="33531" spans="1:1" ht="12.6" x14ac:dyDescent="0.25">
      <c r="A33531"/>
    </row>
    <row r="33532" spans="1:1" ht="12.6" x14ac:dyDescent="0.25">
      <c r="A33532"/>
    </row>
    <row r="33533" spans="1:1" ht="12.6" x14ac:dyDescent="0.25">
      <c r="A33533"/>
    </row>
    <row r="33534" spans="1:1" ht="12.6" x14ac:dyDescent="0.25">
      <c r="A33534"/>
    </row>
    <row r="33535" spans="1:1" ht="12.6" x14ac:dyDescent="0.25">
      <c r="A33535"/>
    </row>
    <row r="33536" spans="1:1" ht="12.6" x14ac:dyDescent="0.25">
      <c r="A33536"/>
    </row>
    <row r="33537" spans="1:1" ht="12.6" x14ac:dyDescent="0.25">
      <c r="A33537"/>
    </row>
    <row r="33538" spans="1:1" ht="12.6" x14ac:dyDescent="0.25">
      <c r="A33538"/>
    </row>
    <row r="33539" spans="1:1" ht="12.6" x14ac:dyDescent="0.25">
      <c r="A33539"/>
    </row>
    <row r="33540" spans="1:1" ht="12.6" x14ac:dyDescent="0.25">
      <c r="A33540"/>
    </row>
    <row r="33541" spans="1:1" ht="12.6" x14ac:dyDescent="0.25">
      <c r="A33541"/>
    </row>
    <row r="33542" spans="1:1" ht="12.6" x14ac:dyDescent="0.25">
      <c r="A33542"/>
    </row>
    <row r="33543" spans="1:1" ht="12.6" x14ac:dyDescent="0.25">
      <c r="A33543"/>
    </row>
    <row r="33544" spans="1:1" ht="12.6" x14ac:dyDescent="0.25">
      <c r="A33544"/>
    </row>
    <row r="33545" spans="1:1" ht="12.6" x14ac:dyDescent="0.25">
      <c r="A33545"/>
    </row>
    <row r="33546" spans="1:1" ht="12.6" x14ac:dyDescent="0.25">
      <c r="A33546"/>
    </row>
    <row r="33547" spans="1:1" ht="12.6" x14ac:dyDescent="0.25">
      <c r="A33547"/>
    </row>
    <row r="33548" spans="1:1" ht="12.6" x14ac:dyDescent="0.25">
      <c r="A33548"/>
    </row>
    <row r="33549" spans="1:1" ht="12.6" x14ac:dyDescent="0.25">
      <c r="A33549"/>
    </row>
    <row r="33550" spans="1:1" ht="12.6" x14ac:dyDescent="0.25">
      <c r="A33550"/>
    </row>
    <row r="33551" spans="1:1" ht="12.6" x14ac:dyDescent="0.25">
      <c r="A33551"/>
    </row>
    <row r="33552" spans="1:1" ht="12.6" x14ac:dyDescent="0.25">
      <c r="A33552"/>
    </row>
    <row r="33553" spans="1:1" ht="12.6" x14ac:dyDescent="0.25">
      <c r="A33553"/>
    </row>
    <row r="33554" spans="1:1" ht="12.6" x14ac:dyDescent="0.25">
      <c r="A33554"/>
    </row>
    <row r="33555" spans="1:1" ht="12.6" x14ac:dyDescent="0.25">
      <c r="A33555"/>
    </row>
    <row r="33556" spans="1:1" ht="12.6" x14ac:dyDescent="0.25">
      <c r="A33556"/>
    </row>
    <row r="33557" spans="1:1" ht="12.6" x14ac:dyDescent="0.25">
      <c r="A33557"/>
    </row>
    <row r="33558" spans="1:1" ht="12.6" x14ac:dyDescent="0.25">
      <c r="A33558"/>
    </row>
    <row r="33559" spans="1:1" ht="12.6" x14ac:dyDescent="0.25">
      <c r="A33559"/>
    </row>
    <row r="33560" spans="1:1" ht="12.6" x14ac:dyDescent="0.25">
      <c r="A33560"/>
    </row>
    <row r="33561" spans="1:1" ht="12.6" x14ac:dyDescent="0.25">
      <c r="A33561"/>
    </row>
    <row r="33562" spans="1:1" ht="12.6" x14ac:dyDescent="0.25">
      <c r="A33562"/>
    </row>
    <row r="33563" spans="1:1" ht="12.6" x14ac:dyDescent="0.25">
      <c r="A33563"/>
    </row>
    <row r="33564" spans="1:1" ht="12.6" x14ac:dyDescent="0.25">
      <c r="A33564"/>
    </row>
    <row r="33565" spans="1:1" ht="12.6" x14ac:dyDescent="0.25">
      <c r="A33565"/>
    </row>
    <row r="33566" spans="1:1" ht="12.6" x14ac:dyDescent="0.25">
      <c r="A33566"/>
    </row>
    <row r="33567" spans="1:1" ht="12.6" x14ac:dyDescent="0.25">
      <c r="A33567"/>
    </row>
    <row r="33568" spans="1:1" ht="12.6" x14ac:dyDescent="0.25">
      <c r="A33568"/>
    </row>
    <row r="33569" spans="1:1" ht="12.6" x14ac:dyDescent="0.25">
      <c r="A33569"/>
    </row>
    <row r="33570" spans="1:1" ht="12.6" x14ac:dyDescent="0.25">
      <c r="A33570"/>
    </row>
    <row r="33571" spans="1:1" ht="12.6" x14ac:dyDescent="0.25">
      <c r="A33571"/>
    </row>
    <row r="33572" spans="1:1" ht="12.6" x14ac:dyDescent="0.25">
      <c r="A33572"/>
    </row>
    <row r="33573" spans="1:1" ht="12.6" x14ac:dyDescent="0.25">
      <c r="A33573"/>
    </row>
    <row r="33574" spans="1:1" ht="12.6" x14ac:dyDescent="0.25">
      <c r="A33574"/>
    </row>
    <row r="33575" spans="1:1" ht="12.6" x14ac:dyDescent="0.25">
      <c r="A33575"/>
    </row>
    <row r="33576" spans="1:1" ht="12.6" x14ac:dyDescent="0.25">
      <c r="A33576"/>
    </row>
    <row r="33577" spans="1:1" ht="12.6" x14ac:dyDescent="0.25">
      <c r="A33577"/>
    </row>
    <row r="33578" spans="1:1" ht="12.6" x14ac:dyDescent="0.25">
      <c r="A33578"/>
    </row>
    <row r="33579" spans="1:1" ht="12.6" x14ac:dyDescent="0.25">
      <c r="A33579"/>
    </row>
    <row r="33580" spans="1:1" ht="12.6" x14ac:dyDescent="0.25">
      <c r="A33580"/>
    </row>
    <row r="33581" spans="1:1" ht="12.6" x14ac:dyDescent="0.25">
      <c r="A33581"/>
    </row>
    <row r="33582" spans="1:1" ht="12.6" x14ac:dyDescent="0.25">
      <c r="A33582"/>
    </row>
    <row r="33583" spans="1:1" ht="12.6" x14ac:dyDescent="0.25">
      <c r="A33583"/>
    </row>
    <row r="33584" spans="1:1" ht="12.6" x14ac:dyDescent="0.25">
      <c r="A33584"/>
    </row>
    <row r="33585" spans="1:1" ht="12.6" x14ac:dyDescent="0.25">
      <c r="A33585"/>
    </row>
    <row r="33586" spans="1:1" ht="12.6" x14ac:dyDescent="0.25">
      <c r="A33586"/>
    </row>
    <row r="33587" spans="1:1" ht="12.6" x14ac:dyDescent="0.25">
      <c r="A33587"/>
    </row>
    <row r="33588" spans="1:1" ht="12.6" x14ac:dyDescent="0.25">
      <c r="A33588"/>
    </row>
    <row r="33589" spans="1:1" ht="12.6" x14ac:dyDescent="0.25">
      <c r="A33589"/>
    </row>
    <row r="33590" spans="1:1" ht="12.6" x14ac:dyDescent="0.25">
      <c r="A33590"/>
    </row>
    <row r="33591" spans="1:1" ht="12.6" x14ac:dyDescent="0.25">
      <c r="A33591"/>
    </row>
    <row r="33592" spans="1:1" ht="12.6" x14ac:dyDescent="0.25">
      <c r="A33592"/>
    </row>
    <row r="33593" spans="1:1" ht="12.6" x14ac:dyDescent="0.25">
      <c r="A33593"/>
    </row>
    <row r="33594" spans="1:1" ht="12.6" x14ac:dyDescent="0.25">
      <c r="A33594"/>
    </row>
    <row r="33595" spans="1:1" ht="12.6" x14ac:dyDescent="0.25">
      <c r="A33595"/>
    </row>
    <row r="33596" spans="1:1" ht="12.6" x14ac:dyDescent="0.25">
      <c r="A33596"/>
    </row>
    <row r="33597" spans="1:1" ht="12.6" x14ac:dyDescent="0.25">
      <c r="A33597"/>
    </row>
    <row r="33598" spans="1:1" ht="12.6" x14ac:dyDescent="0.25">
      <c r="A33598"/>
    </row>
    <row r="33599" spans="1:1" ht="12.6" x14ac:dyDescent="0.25">
      <c r="A33599"/>
    </row>
    <row r="33600" spans="1:1" ht="12.6" x14ac:dyDescent="0.25">
      <c r="A33600"/>
    </row>
    <row r="33601" spans="1:1" ht="12.6" x14ac:dyDescent="0.25">
      <c r="A33601"/>
    </row>
    <row r="33602" spans="1:1" ht="12.6" x14ac:dyDescent="0.25">
      <c r="A33602"/>
    </row>
    <row r="33603" spans="1:1" ht="12.6" x14ac:dyDescent="0.25">
      <c r="A33603"/>
    </row>
    <row r="33604" spans="1:1" ht="12.6" x14ac:dyDescent="0.25">
      <c r="A33604"/>
    </row>
    <row r="33605" spans="1:1" ht="12.6" x14ac:dyDescent="0.25">
      <c r="A33605"/>
    </row>
    <row r="33606" spans="1:1" ht="12.6" x14ac:dyDescent="0.25">
      <c r="A33606"/>
    </row>
    <row r="33607" spans="1:1" ht="12.6" x14ac:dyDescent="0.25">
      <c r="A33607"/>
    </row>
    <row r="33608" spans="1:1" ht="12.6" x14ac:dyDescent="0.25">
      <c r="A33608"/>
    </row>
    <row r="33609" spans="1:1" ht="12.6" x14ac:dyDescent="0.25">
      <c r="A33609"/>
    </row>
    <row r="33610" spans="1:1" ht="12.6" x14ac:dyDescent="0.25">
      <c r="A33610"/>
    </row>
    <row r="33611" spans="1:1" ht="12.6" x14ac:dyDescent="0.25">
      <c r="A33611"/>
    </row>
    <row r="33612" spans="1:1" ht="12.6" x14ac:dyDescent="0.25">
      <c r="A33612"/>
    </row>
    <row r="33613" spans="1:1" ht="12.6" x14ac:dyDescent="0.25">
      <c r="A33613"/>
    </row>
    <row r="33614" spans="1:1" ht="12.6" x14ac:dyDescent="0.25">
      <c r="A33614"/>
    </row>
    <row r="33615" spans="1:1" ht="12.6" x14ac:dyDescent="0.25">
      <c r="A33615"/>
    </row>
    <row r="33616" spans="1:1" ht="12.6" x14ac:dyDescent="0.25">
      <c r="A33616"/>
    </row>
    <row r="33617" spans="1:1" ht="12.6" x14ac:dyDescent="0.25">
      <c r="A33617"/>
    </row>
    <row r="33618" spans="1:1" ht="12.6" x14ac:dyDescent="0.25">
      <c r="A33618"/>
    </row>
    <row r="33619" spans="1:1" ht="12.6" x14ac:dyDescent="0.25">
      <c r="A33619"/>
    </row>
    <row r="33620" spans="1:1" ht="12.6" x14ac:dyDescent="0.25">
      <c r="A33620"/>
    </row>
    <row r="33621" spans="1:1" ht="12.6" x14ac:dyDescent="0.25">
      <c r="A33621"/>
    </row>
    <row r="33622" spans="1:1" ht="12.6" x14ac:dyDescent="0.25">
      <c r="A33622"/>
    </row>
    <row r="33623" spans="1:1" ht="12.6" x14ac:dyDescent="0.25">
      <c r="A33623"/>
    </row>
    <row r="33624" spans="1:1" ht="12.6" x14ac:dyDescent="0.25">
      <c r="A33624"/>
    </row>
    <row r="33625" spans="1:1" ht="12.6" x14ac:dyDescent="0.25">
      <c r="A33625"/>
    </row>
    <row r="33626" spans="1:1" ht="12.6" x14ac:dyDescent="0.25">
      <c r="A33626"/>
    </row>
    <row r="33627" spans="1:1" ht="12.6" x14ac:dyDescent="0.25">
      <c r="A33627"/>
    </row>
    <row r="33628" spans="1:1" ht="12.6" x14ac:dyDescent="0.25">
      <c r="A33628"/>
    </row>
    <row r="33629" spans="1:1" ht="12.6" x14ac:dyDescent="0.25">
      <c r="A33629"/>
    </row>
    <row r="33630" spans="1:1" ht="12.6" x14ac:dyDescent="0.25">
      <c r="A33630"/>
    </row>
    <row r="33631" spans="1:1" ht="12.6" x14ac:dyDescent="0.25">
      <c r="A33631"/>
    </row>
    <row r="33632" spans="1:1" ht="12.6" x14ac:dyDescent="0.25">
      <c r="A33632"/>
    </row>
    <row r="33633" spans="1:1" ht="12.6" x14ac:dyDescent="0.25">
      <c r="A33633"/>
    </row>
    <row r="33634" spans="1:1" ht="12.6" x14ac:dyDescent="0.25">
      <c r="A33634"/>
    </row>
    <row r="33635" spans="1:1" ht="12.6" x14ac:dyDescent="0.25">
      <c r="A33635"/>
    </row>
    <row r="33636" spans="1:1" ht="12.6" x14ac:dyDescent="0.25">
      <c r="A33636"/>
    </row>
    <row r="33637" spans="1:1" ht="12.6" x14ac:dyDescent="0.25">
      <c r="A33637"/>
    </row>
    <row r="33638" spans="1:1" ht="12.6" x14ac:dyDescent="0.25">
      <c r="A33638"/>
    </row>
    <row r="33639" spans="1:1" ht="12.6" x14ac:dyDescent="0.25">
      <c r="A33639"/>
    </row>
    <row r="33640" spans="1:1" ht="12.6" x14ac:dyDescent="0.25">
      <c r="A33640"/>
    </row>
    <row r="33641" spans="1:1" ht="12.6" x14ac:dyDescent="0.25">
      <c r="A33641"/>
    </row>
    <row r="33642" spans="1:1" ht="12.6" x14ac:dyDescent="0.25">
      <c r="A33642"/>
    </row>
    <row r="33643" spans="1:1" ht="12.6" x14ac:dyDescent="0.25">
      <c r="A33643"/>
    </row>
    <row r="33644" spans="1:1" ht="12.6" x14ac:dyDescent="0.25">
      <c r="A33644"/>
    </row>
    <row r="33645" spans="1:1" ht="12.6" x14ac:dyDescent="0.25">
      <c r="A33645"/>
    </row>
    <row r="33646" spans="1:1" ht="12.6" x14ac:dyDescent="0.25">
      <c r="A33646"/>
    </row>
    <row r="33647" spans="1:1" ht="12.6" x14ac:dyDescent="0.25">
      <c r="A33647"/>
    </row>
    <row r="33648" spans="1:1" ht="12.6" x14ac:dyDescent="0.25">
      <c r="A33648"/>
    </row>
    <row r="33649" spans="1:1" ht="12.6" x14ac:dyDescent="0.25">
      <c r="A33649"/>
    </row>
    <row r="33650" spans="1:1" ht="12.6" x14ac:dyDescent="0.25">
      <c r="A33650"/>
    </row>
    <row r="33651" spans="1:1" ht="12.6" x14ac:dyDescent="0.25">
      <c r="A33651"/>
    </row>
    <row r="33652" spans="1:1" ht="12.6" x14ac:dyDescent="0.25">
      <c r="A33652"/>
    </row>
    <row r="33653" spans="1:1" ht="12.6" x14ac:dyDescent="0.25">
      <c r="A33653"/>
    </row>
    <row r="33654" spans="1:1" ht="12.6" x14ac:dyDescent="0.25">
      <c r="A33654"/>
    </row>
    <row r="33655" spans="1:1" ht="12.6" x14ac:dyDescent="0.25">
      <c r="A33655"/>
    </row>
    <row r="33656" spans="1:1" ht="12.6" x14ac:dyDescent="0.25">
      <c r="A33656"/>
    </row>
    <row r="33657" spans="1:1" ht="12.6" x14ac:dyDescent="0.25">
      <c r="A33657"/>
    </row>
    <row r="33658" spans="1:1" ht="12.6" x14ac:dyDescent="0.25">
      <c r="A33658"/>
    </row>
    <row r="33659" spans="1:1" ht="12.6" x14ac:dyDescent="0.25">
      <c r="A33659"/>
    </row>
    <row r="33660" spans="1:1" ht="12.6" x14ac:dyDescent="0.25">
      <c r="A33660"/>
    </row>
    <row r="33661" spans="1:1" ht="12.6" x14ac:dyDescent="0.25">
      <c r="A33661"/>
    </row>
    <row r="33662" spans="1:1" ht="12.6" x14ac:dyDescent="0.25">
      <c r="A33662"/>
    </row>
    <row r="33663" spans="1:1" ht="12.6" x14ac:dyDescent="0.25">
      <c r="A33663"/>
    </row>
    <row r="33664" spans="1:1" ht="12.6" x14ac:dyDescent="0.25">
      <c r="A33664"/>
    </row>
    <row r="33665" spans="1:1" ht="12.6" x14ac:dyDescent="0.25">
      <c r="A33665"/>
    </row>
    <row r="33666" spans="1:1" ht="12.6" x14ac:dyDescent="0.25">
      <c r="A33666"/>
    </row>
    <row r="33667" spans="1:1" ht="12.6" x14ac:dyDescent="0.25">
      <c r="A33667"/>
    </row>
    <row r="33668" spans="1:1" ht="12.6" x14ac:dyDescent="0.25">
      <c r="A33668"/>
    </row>
    <row r="33669" spans="1:1" ht="12.6" x14ac:dyDescent="0.25">
      <c r="A33669"/>
    </row>
    <row r="33670" spans="1:1" ht="12.6" x14ac:dyDescent="0.25">
      <c r="A33670"/>
    </row>
    <row r="33671" spans="1:1" ht="12.6" x14ac:dyDescent="0.25">
      <c r="A33671"/>
    </row>
    <row r="33672" spans="1:1" ht="12.6" x14ac:dyDescent="0.25">
      <c r="A33672"/>
    </row>
    <row r="33673" spans="1:1" ht="12.6" x14ac:dyDescent="0.25">
      <c r="A33673"/>
    </row>
    <row r="33674" spans="1:1" ht="12.6" x14ac:dyDescent="0.25">
      <c r="A33674"/>
    </row>
    <row r="33675" spans="1:1" ht="12.6" x14ac:dyDescent="0.25">
      <c r="A33675"/>
    </row>
    <row r="33676" spans="1:1" ht="12.6" x14ac:dyDescent="0.25">
      <c r="A33676"/>
    </row>
    <row r="33677" spans="1:1" ht="12.6" x14ac:dyDescent="0.25">
      <c r="A33677"/>
    </row>
    <row r="33678" spans="1:1" ht="12.6" x14ac:dyDescent="0.25">
      <c r="A33678"/>
    </row>
    <row r="33679" spans="1:1" ht="12.6" x14ac:dyDescent="0.25">
      <c r="A33679"/>
    </row>
    <row r="33680" spans="1:1" ht="12.6" x14ac:dyDescent="0.25">
      <c r="A33680"/>
    </row>
    <row r="33681" spans="1:1" ht="12.6" x14ac:dyDescent="0.25">
      <c r="A33681"/>
    </row>
    <row r="33682" spans="1:1" ht="12.6" x14ac:dyDescent="0.25">
      <c r="A33682"/>
    </row>
    <row r="33683" spans="1:1" ht="12.6" x14ac:dyDescent="0.25">
      <c r="A33683"/>
    </row>
    <row r="33684" spans="1:1" ht="12.6" x14ac:dyDescent="0.25">
      <c r="A33684"/>
    </row>
    <row r="33685" spans="1:1" ht="12.6" x14ac:dyDescent="0.25">
      <c r="A33685"/>
    </row>
    <row r="33686" spans="1:1" ht="12.6" x14ac:dyDescent="0.25">
      <c r="A33686"/>
    </row>
    <row r="33687" spans="1:1" ht="12.6" x14ac:dyDescent="0.25">
      <c r="A33687"/>
    </row>
    <row r="33688" spans="1:1" ht="12.6" x14ac:dyDescent="0.25">
      <c r="A33688"/>
    </row>
    <row r="33689" spans="1:1" ht="12.6" x14ac:dyDescent="0.25">
      <c r="A33689"/>
    </row>
    <row r="33690" spans="1:1" ht="12.6" x14ac:dyDescent="0.25">
      <c r="A33690"/>
    </row>
    <row r="33691" spans="1:1" ht="12.6" x14ac:dyDescent="0.25">
      <c r="A33691"/>
    </row>
    <row r="33692" spans="1:1" ht="12.6" x14ac:dyDescent="0.25">
      <c r="A33692"/>
    </row>
    <row r="33693" spans="1:1" ht="12.6" x14ac:dyDescent="0.25">
      <c r="A33693"/>
    </row>
    <row r="33694" spans="1:1" ht="12.6" x14ac:dyDescent="0.25">
      <c r="A33694"/>
    </row>
    <row r="33695" spans="1:1" ht="12.6" x14ac:dyDescent="0.25">
      <c r="A33695"/>
    </row>
    <row r="33696" spans="1:1" ht="12.6" x14ac:dyDescent="0.25">
      <c r="A33696"/>
    </row>
    <row r="33697" spans="1:1" ht="12.6" x14ac:dyDescent="0.25">
      <c r="A33697"/>
    </row>
    <row r="33698" spans="1:1" ht="12.6" x14ac:dyDescent="0.25">
      <c r="A33698"/>
    </row>
    <row r="33699" spans="1:1" ht="12.6" x14ac:dyDescent="0.25">
      <c r="A33699"/>
    </row>
    <row r="33700" spans="1:1" ht="12.6" x14ac:dyDescent="0.25">
      <c r="A33700"/>
    </row>
    <row r="33701" spans="1:1" ht="12.6" x14ac:dyDescent="0.25">
      <c r="A33701"/>
    </row>
    <row r="33702" spans="1:1" ht="12.6" x14ac:dyDescent="0.25">
      <c r="A33702"/>
    </row>
    <row r="33703" spans="1:1" ht="12.6" x14ac:dyDescent="0.25">
      <c r="A33703"/>
    </row>
    <row r="33704" spans="1:1" ht="12.6" x14ac:dyDescent="0.25">
      <c r="A33704"/>
    </row>
    <row r="33705" spans="1:1" ht="12.6" x14ac:dyDescent="0.25">
      <c r="A33705"/>
    </row>
    <row r="33706" spans="1:1" ht="12.6" x14ac:dyDescent="0.25">
      <c r="A33706"/>
    </row>
    <row r="33707" spans="1:1" ht="12.6" x14ac:dyDescent="0.25">
      <c r="A33707"/>
    </row>
    <row r="33708" spans="1:1" ht="12.6" x14ac:dyDescent="0.25">
      <c r="A33708"/>
    </row>
    <row r="33709" spans="1:1" ht="12.6" x14ac:dyDescent="0.25">
      <c r="A33709"/>
    </row>
    <row r="33710" spans="1:1" ht="12.6" x14ac:dyDescent="0.25">
      <c r="A33710"/>
    </row>
    <row r="33711" spans="1:1" ht="12.6" x14ac:dyDescent="0.25">
      <c r="A33711"/>
    </row>
    <row r="33712" spans="1:1" ht="12.6" x14ac:dyDescent="0.25">
      <c r="A33712"/>
    </row>
    <row r="33713" spans="1:1" ht="12.6" x14ac:dyDescent="0.25">
      <c r="A33713"/>
    </row>
    <row r="33714" spans="1:1" ht="12.6" x14ac:dyDescent="0.25">
      <c r="A33714"/>
    </row>
    <row r="33715" spans="1:1" ht="12.6" x14ac:dyDescent="0.25">
      <c r="A33715"/>
    </row>
    <row r="33716" spans="1:1" ht="12.6" x14ac:dyDescent="0.25">
      <c r="A33716"/>
    </row>
    <row r="33717" spans="1:1" ht="12.6" x14ac:dyDescent="0.25">
      <c r="A33717"/>
    </row>
    <row r="33718" spans="1:1" ht="12.6" x14ac:dyDescent="0.25">
      <c r="A33718"/>
    </row>
    <row r="33719" spans="1:1" ht="12.6" x14ac:dyDescent="0.25">
      <c r="A33719"/>
    </row>
    <row r="33720" spans="1:1" ht="12.6" x14ac:dyDescent="0.25">
      <c r="A33720"/>
    </row>
    <row r="33721" spans="1:1" ht="12.6" x14ac:dyDescent="0.25">
      <c r="A33721"/>
    </row>
    <row r="33722" spans="1:1" ht="12.6" x14ac:dyDescent="0.25">
      <c r="A33722"/>
    </row>
    <row r="33723" spans="1:1" ht="12.6" x14ac:dyDescent="0.25">
      <c r="A33723"/>
    </row>
    <row r="33724" spans="1:1" ht="12.6" x14ac:dyDescent="0.25">
      <c r="A33724"/>
    </row>
    <row r="33725" spans="1:1" ht="12.6" x14ac:dyDescent="0.25">
      <c r="A33725"/>
    </row>
    <row r="33726" spans="1:1" ht="12.6" x14ac:dyDescent="0.25">
      <c r="A33726"/>
    </row>
    <row r="33727" spans="1:1" ht="12.6" x14ac:dyDescent="0.25">
      <c r="A33727"/>
    </row>
    <row r="33728" spans="1:1" ht="12.6" x14ac:dyDescent="0.25">
      <c r="A33728"/>
    </row>
    <row r="33729" spans="1:1" ht="12.6" x14ac:dyDescent="0.25">
      <c r="A33729"/>
    </row>
    <row r="33730" spans="1:1" ht="12.6" x14ac:dyDescent="0.25">
      <c r="A33730"/>
    </row>
    <row r="33731" spans="1:1" ht="12.6" x14ac:dyDescent="0.25">
      <c r="A33731"/>
    </row>
    <row r="33732" spans="1:1" ht="12.6" x14ac:dyDescent="0.25">
      <c r="A33732"/>
    </row>
    <row r="33733" spans="1:1" ht="12.6" x14ac:dyDescent="0.25">
      <c r="A33733"/>
    </row>
    <row r="33734" spans="1:1" ht="12.6" x14ac:dyDescent="0.25">
      <c r="A33734"/>
    </row>
    <row r="33735" spans="1:1" ht="12.6" x14ac:dyDescent="0.25">
      <c r="A33735"/>
    </row>
    <row r="33736" spans="1:1" ht="12.6" x14ac:dyDescent="0.25">
      <c r="A33736"/>
    </row>
    <row r="33737" spans="1:1" ht="12.6" x14ac:dyDescent="0.25">
      <c r="A33737"/>
    </row>
    <row r="33738" spans="1:1" ht="12.6" x14ac:dyDescent="0.25">
      <c r="A33738"/>
    </row>
    <row r="33739" spans="1:1" ht="12.6" x14ac:dyDescent="0.25">
      <c r="A33739"/>
    </row>
    <row r="33740" spans="1:1" ht="12.6" x14ac:dyDescent="0.25">
      <c r="A33740"/>
    </row>
    <row r="33741" spans="1:1" ht="12.6" x14ac:dyDescent="0.25">
      <c r="A33741"/>
    </row>
    <row r="33742" spans="1:1" ht="12.6" x14ac:dyDescent="0.25">
      <c r="A33742"/>
    </row>
    <row r="33743" spans="1:1" ht="12.6" x14ac:dyDescent="0.25">
      <c r="A33743"/>
    </row>
    <row r="33744" spans="1:1" ht="12.6" x14ac:dyDescent="0.25">
      <c r="A33744"/>
    </row>
    <row r="33745" spans="1:1" ht="12.6" x14ac:dyDescent="0.25">
      <c r="A33745"/>
    </row>
    <row r="33746" spans="1:1" ht="12.6" x14ac:dyDescent="0.25">
      <c r="A33746"/>
    </row>
    <row r="33747" spans="1:1" ht="12.6" x14ac:dyDescent="0.25">
      <c r="A33747"/>
    </row>
    <row r="33748" spans="1:1" ht="12.6" x14ac:dyDescent="0.25">
      <c r="A33748"/>
    </row>
    <row r="33749" spans="1:1" ht="12.6" x14ac:dyDescent="0.25">
      <c r="A33749"/>
    </row>
    <row r="33750" spans="1:1" ht="12.6" x14ac:dyDescent="0.25">
      <c r="A33750"/>
    </row>
    <row r="33751" spans="1:1" ht="12.6" x14ac:dyDescent="0.25">
      <c r="A33751"/>
    </row>
    <row r="33752" spans="1:1" ht="12.6" x14ac:dyDescent="0.25">
      <c r="A33752"/>
    </row>
    <row r="33753" spans="1:1" ht="12.6" x14ac:dyDescent="0.25">
      <c r="A33753"/>
    </row>
    <row r="33754" spans="1:1" ht="12.6" x14ac:dyDescent="0.25">
      <c r="A33754"/>
    </row>
    <row r="33755" spans="1:1" ht="12.6" x14ac:dyDescent="0.25">
      <c r="A33755"/>
    </row>
    <row r="33756" spans="1:1" ht="12.6" x14ac:dyDescent="0.25">
      <c r="A33756"/>
    </row>
    <row r="33757" spans="1:1" ht="12.6" x14ac:dyDescent="0.25">
      <c r="A33757"/>
    </row>
    <row r="33758" spans="1:1" ht="12.6" x14ac:dyDescent="0.25">
      <c r="A33758"/>
    </row>
    <row r="33759" spans="1:1" ht="12.6" x14ac:dyDescent="0.25">
      <c r="A33759"/>
    </row>
    <row r="33760" spans="1:1" ht="12.6" x14ac:dyDescent="0.25">
      <c r="A33760"/>
    </row>
    <row r="33761" spans="1:1" ht="12.6" x14ac:dyDescent="0.25">
      <c r="A33761"/>
    </row>
    <row r="33762" spans="1:1" ht="12.6" x14ac:dyDescent="0.25">
      <c r="A33762"/>
    </row>
    <row r="33763" spans="1:1" ht="12.6" x14ac:dyDescent="0.25">
      <c r="A33763"/>
    </row>
    <row r="33764" spans="1:1" ht="12.6" x14ac:dyDescent="0.25">
      <c r="A33764"/>
    </row>
    <row r="33765" spans="1:1" ht="12.6" x14ac:dyDescent="0.25">
      <c r="A33765"/>
    </row>
    <row r="33766" spans="1:1" ht="12.6" x14ac:dyDescent="0.25">
      <c r="A33766"/>
    </row>
    <row r="33767" spans="1:1" ht="12.6" x14ac:dyDescent="0.25">
      <c r="A33767"/>
    </row>
    <row r="33768" spans="1:1" ht="12.6" x14ac:dyDescent="0.25">
      <c r="A33768"/>
    </row>
    <row r="33769" spans="1:1" ht="12.6" x14ac:dyDescent="0.25">
      <c r="A33769"/>
    </row>
    <row r="33770" spans="1:1" ht="12.6" x14ac:dyDescent="0.25">
      <c r="A33770"/>
    </row>
    <row r="33771" spans="1:1" ht="12.6" x14ac:dyDescent="0.25">
      <c r="A33771"/>
    </row>
    <row r="33772" spans="1:1" ht="12.6" x14ac:dyDescent="0.25">
      <c r="A33772"/>
    </row>
    <row r="33773" spans="1:1" ht="12.6" x14ac:dyDescent="0.25">
      <c r="A33773"/>
    </row>
    <row r="33774" spans="1:1" ht="12.6" x14ac:dyDescent="0.25">
      <c r="A33774"/>
    </row>
    <row r="33775" spans="1:1" ht="12.6" x14ac:dyDescent="0.25">
      <c r="A33775"/>
    </row>
    <row r="33776" spans="1:1" ht="12.6" x14ac:dyDescent="0.25">
      <c r="A33776"/>
    </row>
    <row r="33777" spans="1:1" ht="12.6" x14ac:dyDescent="0.25">
      <c r="A33777"/>
    </row>
    <row r="33778" spans="1:1" ht="12.6" x14ac:dyDescent="0.25">
      <c r="A33778"/>
    </row>
    <row r="33779" spans="1:1" ht="12.6" x14ac:dyDescent="0.25">
      <c r="A33779"/>
    </row>
    <row r="33780" spans="1:1" ht="12.6" x14ac:dyDescent="0.25">
      <c r="A33780"/>
    </row>
    <row r="33781" spans="1:1" ht="12.6" x14ac:dyDescent="0.25">
      <c r="A33781"/>
    </row>
    <row r="33782" spans="1:1" ht="12.6" x14ac:dyDescent="0.25">
      <c r="A33782"/>
    </row>
    <row r="33783" spans="1:1" ht="12.6" x14ac:dyDescent="0.25">
      <c r="A33783"/>
    </row>
    <row r="33784" spans="1:1" ht="12.6" x14ac:dyDescent="0.25">
      <c r="A33784"/>
    </row>
    <row r="33785" spans="1:1" ht="12.6" x14ac:dyDescent="0.25">
      <c r="A33785"/>
    </row>
    <row r="33786" spans="1:1" ht="12.6" x14ac:dyDescent="0.25">
      <c r="A33786"/>
    </row>
    <row r="33787" spans="1:1" ht="12.6" x14ac:dyDescent="0.25">
      <c r="A33787"/>
    </row>
    <row r="33788" spans="1:1" ht="12.6" x14ac:dyDescent="0.25">
      <c r="A33788"/>
    </row>
    <row r="33789" spans="1:1" ht="12.6" x14ac:dyDescent="0.25">
      <c r="A33789"/>
    </row>
    <row r="33790" spans="1:1" ht="12.6" x14ac:dyDescent="0.25">
      <c r="A33790"/>
    </row>
    <row r="33791" spans="1:1" ht="12.6" x14ac:dyDescent="0.25">
      <c r="A33791"/>
    </row>
    <row r="33792" spans="1:1" ht="12.6" x14ac:dyDescent="0.25">
      <c r="A33792"/>
    </row>
    <row r="33793" spans="1:1" ht="12.6" x14ac:dyDescent="0.25">
      <c r="A33793"/>
    </row>
    <row r="33794" spans="1:1" ht="12.6" x14ac:dyDescent="0.25">
      <c r="A33794"/>
    </row>
    <row r="33795" spans="1:1" ht="12.6" x14ac:dyDescent="0.25">
      <c r="A33795"/>
    </row>
    <row r="33796" spans="1:1" ht="12.6" x14ac:dyDescent="0.25">
      <c r="A33796"/>
    </row>
    <row r="33797" spans="1:1" ht="12.6" x14ac:dyDescent="0.25">
      <c r="A33797"/>
    </row>
    <row r="33798" spans="1:1" ht="12.6" x14ac:dyDescent="0.25">
      <c r="A33798"/>
    </row>
    <row r="33799" spans="1:1" ht="12.6" x14ac:dyDescent="0.25">
      <c r="A33799"/>
    </row>
    <row r="33800" spans="1:1" ht="12.6" x14ac:dyDescent="0.25">
      <c r="A33800"/>
    </row>
    <row r="33801" spans="1:1" ht="12.6" x14ac:dyDescent="0.25">
      <c r="A33801"/>
    </row>
    <row r="33802" spans="1:1" ht="12.6" x14ac:dyDescent="0.25">
      <c r="A33802"/>
    </row>
    <row r="33803" spans="1:1" ht="12.6" x14ac:dyDescent="0.25">
      <c r="A33803"/>
    </row>
    <row r="33804" spans="1:1" ht="12.6" x14ac:dyDescent="0.25">
      <c r="A33804"/>
    </row>
    <row r="33805" spans="1:1" ht="12.6" x14ac:dyDescent="0.25">
      <c r="A33805"/>
    </row>
    <row r="33806" spans="1:1" ht="12.6" x14ac:dyDescent="0.25">
      <c r="A33806"/>
    </row>
    <row r="33807" spans="1:1" ht="12.6" x14ac:dyDescent="0.25">
      <c r="A33807"/>
    </row>
    <row r="33808" spans="1:1" ht="12.6" x14ac:dyDescent="0.25">
      <c r="A33808"/>
    </row>
    <row r="33809" spans="1:1" ht="12.6" x14ac:dyDescent="0.25">
      <c r="A33809"/>
    </row>
    <row r="33810" spans="1:1" ht="12.6" x14ac:dyDescent="0.25">
      <c r="A33810"/>
    </row>
    <row r="33811" spans="1:1" ht="12.6" x14ac:dyDescent="0.25">
      <c r="A33811"/>
    </row>
    <row r="33812" spans="1:1" ht="12.6" x14ac:dyDescent="0.25">
      <c r="A33812"/>
    </row>
    <row r="33813" spans="1:1" ht="12.6" x14ac:dyDescent="0.25">
      <c r="A33813"/>
    </row>
    <row r="33814" spans="1:1" ht="12.6" x14ac:dyDescent="0.25">
      <c r="A33814"/>
    </row>
    <row r="33815" spans="1:1" ht="12.6" x14ac:dyDescent="0.25">
      <c r="A33815"/>
    </row>
    <row r="33816" spans="1:1" ht="12.6" x14ac:dyDescent="0.25">
      <c r="A33816"/>
    </row>
    <row r="33817" spans="1:1" ht="12.6" x14ac:dyDescent="0.25">
      <c r="A33817"/>
    </row>
    <row r="33818" spans="1:1" ht="12.6" x14ac:dyDescent="0.25">
      <c r="A33818"/>
    </row>
    <row r="33819" spans="1:1" ht="12.6" x14ac:dyDescent="0.25">
      <c r="A33819"/>
    </row>
    <row r="33820" spans="1:1" ht="12.6" x14ac:dyDescent="0.25">
      <c r="A33820"/>
    </row>
    <row r="33821" spans="1:1" ht="12.6" x14ac:dyDescent="0.25">
      <c r="A33821"/>
    </row>
    <row r="33822" spans="1:1" ht="12.6" x14ac:dyDescent="0.25">
      <c r="A33822"/>
    </row>
    <row r="33823" spans="1:1" ht="12.6" x14ac:dyDescent="0.25">
      <c r="A33823"/>
    </row>
    <row r="33824" spans="1:1" ht="12.6" x14ac:dyDescent="0.25">
      <c r="A33824"/>
    </row>
    <row r="33825" spans="1:1" ht="12.6" x14ac:dyDescent="0.25">
      <c r="A33825"/>
    </row>
    <row r="33826" spans="1:1" ht="12.6" x14ac:dyDescent="0.25">
      <c r="A33826"/>
    </row>
    <row r="33827" spans="1:1" ht="12.6" x14ac:dyDescent="0.25">
      <c r="A33827"/>
    </row>
    <row r="33828" spans="1:1" ht="12.6" x14ac:dyDescent="0.25">
      <c r="A33828"/>
    </row>
    <row r="33829" spans="1:1" ht="12.6" x14ac:dyDescent="0.25">
      <c r="A33829"/>
    </row>
    <row r="33830" spans="1:1" ht="12.6" x14ac:dyDescent="0.25">
      <c r="A33830"/>
    </row>
    <row r="33831" spans="1:1" ht="12.6" x14ac:dyDescent="0.25">
      <c r="A33831"/>
    </row>
    <row r="33832" spans="1:1" ht="12.6" x14ac:dyDescent="0.25">
      <c r="A33832"/>
    </row>
    <row r="33833" spans="1:1" ht="12.6" x14ac:dyDescent="0.25">
      <c r="A33833"/>
    </row>
    <row r="33834" spans="1:1" ht="12.6" x14ac:dyDescent="0.25">
      <c r="A33834"/>
    </row>
    <row r="33835" spans="1:1" ht="12.6" x14ac:dyDescent="0.25">
      <c r="A33835"/>
    </row>
    <row r="33836" spans="1:1" ht="12.6" x14ac:dyDescent="0.25">
      <c r="A33836"/>
    </row>
    <row r="33837" spans="1:1" ht="12.6" x14ac:dyDescent="0.25">
      <c r="A33837"/>
    </row>
    <row r="33838" spans="1:1" ht="12.6" x14ac:dyDescent="0.25">
      <c r="A33838"/>
    </row>
    <row r="33839" spans="1:1" ht="12.6" x14ac:dyDescent="0.25">
      <c r="A33839"/>
    </row>
    <row r="33840" spans="1:1" ht="12.6" x14ac:dyDescent="0.25">
      <c r="A33840"/>
    </row>
    <row r="33841" spans="1:1" ht="12.6" x14ac:dyDescent="0.25">
      <c r="A33841"/>
    </row>
    <row r="33842" spans="1:1" ht="12.6" x14ac:dyDescent="0.25">
      <c r="A33842"/>
    </row>
    <row r="33843" spans="1:1" ht="12.6" x14ac:dyDescent="0.25">
      <c r="A33843"/>
    </row>
    <row r="33844" spans="1:1" ht="12.6" x14ac:dyDescent="0.25">
      <c r="A33844"/>
    </row>
    <row r="33845" spans="1:1" ht="12.6" x14ac:dyDescent="0.25">
      <c r="A33845"/>
    </row>
    <row r="33846" spans="1:1" ht="12.6" x14ac:dyDescent="0.25">
      <c r="A33846"/>
    </row>
    <row r="33847" spans="1:1" ht="12.6" x14ac:dyDescent="0.25">
      <c r="A33847"/>
    </row>
    <row r="33848" spans="1:1" ht="12.6" x14ac:dyDescent="0.25">
      <c r="A33848"/>
    </row>
    <row r="33849" spans="1:1" ht="12.6" x14ac:dyDescent="0.25">
      <c r="A33849"/>
    </row>
    <row r="33850" spans="1:1" ht="12.6" x14ac:dyDescent="0.25">
      <c r="A33850"/>
    </row>
    <row r="33851" spans="1:1" ht="12.6" x14ac:dyDescent="0.25">
      <c r="A33851"/>
    </row>
    <row r="33852" spans="1:1" ht="12.6" x14ac:dyDescent="0.25">
      <c r="A33852"/>
    </row>
    <row r="33853" spans="1:1" ht="12.6" x14ac:dyDescent="0.25">
      <c r="A33853"/>
    </row>
    <row r="33854" spans="1:1" ht="12.6" x14ac:dyDescent="0.25">
      <c r="A33854"/>
    </row>
    <row r="33855" spans="1:1" ht="12.6" x14ac:dyDescent="0.25">
      <c r="A33855"/>
    </row>
    <row r="33856" spans="1:1" ht="12.6" x14ac:dyDescent="0.25">
      <c r="A33856"/>
    </row>
    <row r="33857" spans="1:1" ht="12.6" x14ac:dyDescent="0.25">
      <c r="A33857"/>
    </row>
    <row r="33858" spans="1:1" ht="12.6" x14ac:dyDescent="0.25">
      <c r="A33858"/>
    </row>
    <row r="33859" spans="1:1" ht="12.6" x14ac:dyDescent="0.25">
      <c r="A33859"/>
    </row>
    <row r="33860" spans="1:1" ht="12.6" x14ac:dyDescent="0.25">
      <c r="A33860"/>
    </row>
    <row r="33861" spans="1:1" ht="12.6" x14ac:dyDescent="0.25">
      <c r="A33861"/>
    </row>
    <row r="33862" spans="1:1" ht="12.6" x14ac:dyDescent="0.25">
      <c r="A33862"/>
    </row>
    <row r="33863" spans="1:1" ht="12.6" x14ac:dyDescent="0.25">
      <c r="A33863"/>
    </row>
    <row r="33864" spans="1:1" ht="12.6" x14ac:dyDescent="0.25">
      <c r="A33864"/>
    </row>
    <row r="33865" spans="1:1" ht="12.6" x14ac:dyDescent="0.25">
      <c r="A33865"/>
    </row>
    <row r="33866" spans="1:1" ht="12.6" x14ac:dyDescent="0.25">
      <c r="A33866"/>
    </row>
    <row r="33867" spans="1:1" ht="12.6" x14ac:dyDescent="0.25">
      <c r="A33867"/>
    </row>
    <row r="33868" spans="1:1" ht="12.6" x14ac:dyDescent="0.25">
      <c r="A33868"/>
    </row>
    <row r="33869" spans="1:1" ht="12.6" x14ac:dyDescent="0.25">
      <c r="A33869"/>
    </row>
    <row r="33870" spans="1:1" ht="12.6" x14ac:dyDescent="0.25">
      <c r="A33870"/>
    </row>
    <row r="33871" spans="1:1" ht="12.6" x14ac:dyDescent="0.25">
      <c r="A33871"/>
    </row>
    <row r="33872" spans="1:1" ht="12.6" x14ac:dyDescent="0.25">
      <c r="A33872"/>
    </row>
    <row r="33873" spans="1:1" ht="12.6" x14ac:dyDescent="0.25">
      <c r="A33873"/>
    </row>
    <row r="33874" spans="1:1" ht="12.6" x14ac:dyDescent="0.25">
      <c r="A33874"/>
    </row>
    <row r="33875" spans="1:1" ht="12.6" x14ac:dyDescent="0.25">
      <c r="A33875"/>
    </row>
    <row r="33876" spans="1:1" ht="12.6" x14ac:dyDescent="0.25">
      <c r="A33876"/>
    </row>
    <row r="33877" spans="1:1" ht="12.6" x14ac:dyDescent="0.25">
      <c r="A33877"/>
    </row>
    <row r="33878" spans="1:1" ht="12.6" x14ac:dyDescent="0.25">
      <c r="A33878"/>
    </row>
    <row r="33879" spans="1:1" ht="12.6" x14ac:dyDescent="0.25">
      <c r="A33879"/>
    </row>
    <row r="33880" spans="1:1" ht="12.6" x14ac:dyDescent="0.25">
      <c r="A33880"/>
    </row>
    <row r="33881" spans="1:1" ht="12.6" x14ac:dyDescent="0.25">
      <c r="A33881"/>
    </row>
    <row r="33882" spans="1:1" ht="12.6" x14ac:dyDescent="0.25">
      <c r="A33882"/>
    </row>
    <row r="33883" spans="1:1" ht="12.6" x14ac:dyDescent="0.25">
      <c r="A33883"/>
    </row>
    <row r="33884" spans="1:1" ht="12.6" x14ac:dyDescent="0.25">
      <c r="A33884"/>
    </row>
    <row r="33885" spans="1:1" ht="12.6" x14ac:dyDescent="0.25">
      <c r="A33885"/>
    </row>
    <row r="33886" spans="1:1" ht="12.6" x14ac:dyDescent="0.25">
      <c r="A33886"/>
    </row>
    <row r="33887" spans="1:1" ht="12.6" x14ac:dyDescent="0.25">
      <c r="A33887"/>
    </row>
    <row r="33888" spans="1:1" ht="12.6" x14ac:dyDescent="0.25">
      <c r="A33888"/>
    </row>
    <row r="33889" spans="1:1" ht="12.6" x14ac:dyDescent="0.25">
      <c r="A33889"/>
    </row>
    <row r="33890" spans="1:1" ht="12.6" x14ac:dyDescent="0.25">
      <c r="A33890"/>
    </row>
    <row r="33891" spans="1:1" ht="12.6" x14ac:dyDescent="0.25">
      <c r="A33891"/>
    </row>
    <row r="33892" spans="1:1" ht="12.6" x14ac:dyDescent="0.25">
      <c r="A33892"/>
    </row>
    <row r="33893" spans="1:1" ht="12.6" x14ac:dyDescent="0.25">
      <c r="A33893"/>
    </row>
    <row r="33894" spans="1:1" ht="12.6" x14ac:dyDescent="0.25">
      <c r="A33894"/>
    </row>
    <row r="33895" spans="1:1" ht="12.6" x14ac:dyDescent="0.25">
      <c r="A33895"/>
    </row>
    <row r="33896" spans="1:1" ht="12.6" x14ac:dyDescent="0.25">
      <c r="A33896"/>
    </row>
    <row r="33897" spans="1:1" ht="12.6" x14ac:dyDescent="0.25">
      <c r="A33897"/>
    </row>
    <row r="33898" spans="1:1" ht="12.6" x14ac:dyDescent="0.25">
      <c r="A33898"/>
    </row>
    <row r="33899" spans="1:1" ht="12.6" x14ac:dyDescent="0.25">
      <c r="A33899"/>
    </row>
    <row r="33900" spans="1:1" ht="12.6" x14ac:dyDescent="0.25">
      <c r="A33900"/>
    </row>
    <row r="33901" spans="1:1" ht="12.6" x14ac:dyDescent="0.25">
      <c r="A33901"/>
    </row>
    <row r="33902" spans="1:1" ht="12.6" x14ac:dyDescent="0.25">
      <c r="A33902"/>
    </row>
    <row r="33903" spans="1:1" ht="12.6" x14ac:dyDescent="0.25">
      <c r="A33903"/>
    </row>
    <row r="33904" spans="1:1" ht="12.6" x14ac:dyDescent="0.25">
      <c r="A33904"/>
    </row>
    <row r="33905" spans="1:1" ht="12.6" x14ac:dyDescent="0.25">
      <c r="A33905"/>
    </row>
    <row r="33906" spans="1:1" ht="12.6" x14ac:dyDescent="0.25">
      <c r="A33906"/>
    </row>
    <row r="33907" spans="1:1" ht="12.6" x14ac:dyDescent="0.25">
      <c r="A33907"/>
    </row>
    <row r="33908" spans="1:1" ht="12.6" x14ac:dyDescent="0.25">
      <c r="A33908"/>
    </row>
    <row r="33909" spans="1:1" ht="12.6" x14ac:dyDescent="0.25">
      <c r="A33909"/>
    </row>
    <row r="33910" spans="1:1" ht="12.6" x14ac:dyDescent="0.25">
      <c r="A33910"/>
    </row>
    <row r="33911" spans="1:1" ht="12.6" x14ac:dyDescent="0.25">
      <c r="A33911"/>
    </row>
    <row r="33912" spans="1:1" ht="12.6" x14ac:dyDescent="0.25">
      <c r="A33912"/>
    </row>
    <row r="33913" spans="1:1" ht="12.6" x14ac:dyDescent="0.25">
      <c r="A33913"/>
    </row>
    <row r="33914" spans="1:1" ht="12.6" x14ac:dyDescent="0.25">
      <c r="A33914"/>
    </row>
    <row r="33915" spans="1:1" ht="12.6" x14ac:dyDescent="0.25">
      <c r="A33915"/>
    </row>
    <row r="33916" spans="1:1" ht="12.6" x14ac:dyDescent="0.25">
      <c r="A33916"/>
    </row>
    <row r="33917" spans="1:1" ht="12.6" x14ac:dyDescent="0.25">
      <c r="A33917"/>
    </row>
    <row r="33918" spans="1:1" ht="12.6" x14ac:dyDescent="0.25">
      <c r="A33918"/>
    </row>
    <row r="33919" spans="1:1" ht="12.6" x14ac:dyDescent="0.25">
      <c r="A33919"/>
    </row>
    <row r="33920" spans="1:1" ht="12.6" x14ac:dyDescent="0.25">
      <c r="A33920"/>
    </row>
    <row r="33921" spans="1:1" ht="12.6" x14ac:dyDescent="0.25">
      <c r="A33921"/>
    </row>
    <row r="33922" spans="1:1" ht="12.6" x14ac:dyDescent="0.25">
      <c r="A33922"/>
    </row>
    <row r="33923" spans="1:1" ht="12.6" x14ac:dyDescent="0.25">
      <c r="A33923"/>
    </row>
    <row r="33924" spans="1:1" ht="12.6" x14ac:dyDescent="0.25">
      <c r="A33924"/>
    </row>
    <row r="33925" spans="1:1" ht="12.6" x14ac:dyDescent="0.25">
      <c r="A33925"/>
    </row>
    <row r="33926" spans="1:1" ht="12.6" x14ac:dyDescent="0.25">
      <c r="A33926"/>
    </row>
    <row r="33927" spans="1:1" ht="12.6" x14ac:dyDescent="0.25">
      <c r="A33927"/>
    </row>
    <row r="33928" spans="1:1" ht="12.6" x14ac:dyDescent="0.25">
      <c r="A33928"/>
    </row>
    <row r="33929" spans="1:1" ht="12.6" x14ac:dyDescent="0.25">
      <c r="A33929"/>
    </row>
    <row r="33930" spans="1:1" ht="12.6" x14ac:dyDescent="0.25">
      <c r="A33930"/>
    </row>
    <row r="33931" spans="1:1" ht="12.6" x14ac:dyDescent="0.25">
      <c r="A33931"/>
    </row>
    <row r="33932" spans="1:1" ht="12.6" x14ac:dyDescent="0.25">
      <c r="A33932"/>
    </row>
    <row r="33933" spans="1:1" ht="12.6" x14ac:dyDescent="0.25">
      <c r="A33933"/>
    </row>
    <row r="33934" spans="1:1" ht="12.6" x14ac:dyDescent="0.25">
      <c r="A33934"/>
    </row>
    <row r="33935" spans="1:1" ht="12.6" x14ac:dyDescent="0.25">
      <c r="A33935"/>
    </row>
    <row r="33936" spans="1:1" ht="12.6" x14ac:dyDescent="0.25">
      <c r="A33936"/>
    </row>
    <row r="33937" spans="1:1" ht="12.6" x14ac:dyDescent="0.25">
      <c r="A33937"/>
    </row>
    <row r="33938" spans="1:1" ht="12.6" x14ac:dyDescent="0.25">
      <c r="A33938"/>
    </row>
    <row r="33939" spans="1:1" ht="12.6" x14ac:dyDescent="0.25">
      <c r="A33939"/>
    </row>
    <row r="33940" spans="1:1" ht="12.6" x14ac:dyDescent="0.25">
      <c r="A33940"/>
    </row>
    <row r="33941" spans="1:1" ht="12.6" x14ac:dyDescent="0.25">
      <c r="A33941"/>
    </row>
    <row r="33942" spans="1:1" ht="12.6" x14ac:dyDescent="0.25">
      <c r="A33942"/>
    </row>
    <row r="33943" spans="1:1" ht="12.6" x14ac:dyDescent="0.25">
      <c r="A33943"/>
    </row>
    <row r="33944" spans="1:1" ht="12.6" x14ac:dyDescent="0.25">
      <c r="A33944"/>
    </row>
    <row r="33945" spans="1:1" ht="12.6" x14ac:dyDescent="0.25">
      <c r="A33945"/>
    </row>
    <row r="33946" spans="1:1" ht="12.6" x14ac:dyDescent="0.25">
      <c r="A33946"/>
    </row>
    <row r="33947" spans="1:1" ht="12.6" x14ac:dyDescent="0.25">
      <c r="A33947"/>
    </row>
    <row r="33948" spans="1:1" ht="12.6" x14ac:dyDescent="0.25">
      <c r="A33948"/>
    </row>
    <row r="33949" spans="1:1" ht="12.6" x14ac:dyDescent="0.25">
      <c r="A33949"/>
    </row>
    <row r="33950" spans="1:1" ht="12.6" x14ac:dyDescent="0.25">
      <c r="A33950"/>
    </row>
    <row r="33951" spans="1:1" ht="12.6" x14ac:dyDescent="0.25">
      <c r="A33951"/>
    </row>
    <row r="33952" spans="1:1" ht="12.6" x14ac:dyDescent="0.25">
      <c r="A33952"/>
    </row>
    <row r="33953" spans="1:1" ht="12.6" x14ac:dyDescent="0.25">
      <c r="A33953"/>
    </row>
    <row r="33954" spans="1:1" ht="12.6" x14ac:dyDescent="0.25">
      <c r="A33954"/>
    </row>
    <row r="33955" spans="1:1" ht="12.6" x14ac:dyDescent="0.25">
      <c r="A33955"/>
    </row>
    <row r="33956" spans="1:1" ht="12.6" x14ac:dyDescent="0.25">
      <c r="A33956"/>
    </row>
    <row r="33957" spans="1:1" ht="12.6" x14ac:dyDescent="0.25">
      <c r="A33957"/>
    </row>
    <row r="33958" spans="1:1" ht="12.6" x14ac:dyDescent="0.25">
      <c r="A33958"/>
    </row>
    <row r="33959" spans="1:1" ht="12.6" x14ac:dyDescent="0.25">
      <c r="A33959"/>
    </row>
    <row r="33960" spans="1:1" ht="12.6" x14ac:dyDescent="0.25">
      <c r="A33960"/>
    </row>
    <row r="33961" spans="1:1" ht="12.6" x14ac:dyDescent="0.25">
      <c r="A33961"/>
    </row>
    <row r="33962" spans="1:1" ht="12.6" x14ac:dyDescent="0.25">
      <c r="A33962"/>
    </row>
    <row r="33963" spans="1:1" ht="12.6" x14ac:dyDescent="0.25">
      <c r="A33963"/>
    </row>
    <row r="33964" spans="1:1" ht="12.6" x14ac:dyDescent="0.25">
      <c r="A33964"/>
    </row>
    <row r="33965" spans="1:1" ht="12.6" x14ac:dyDescent="0.25">
      <c r="A33965"/>
    </row>
    <row r="33966" spans="1:1" ht="12.6" x14ac:dyDescent="0.25">
      <c r="A33966"/>
    </row>
    <row r="33967" spans="1:1" ht="12.6" x14ac:dyDescent="0.25">
      <c r="A33967"/>
    </row>
    <row r="33968" spans="1:1" ht="12.6" x14ac:dyDescent="0.25">
      <c r="A33968"/>
    </row>
    <row r="33969" spans="1:1" ht="12.6" x14ac:dyDescent="0.25">
      <c r="A33969"/>
    </row>
    <row r="33970" spans="1:1" ht="12.6" x14ac:dyDescent="0.25">
      <c r="A33970"/>
    </row>
    <row r="33971" spans="1:1" ht="12.6" x14ac:dyDescent="0.25">
      <c r="A33971"/>
    </row>
    <row r="33972" spans="1:1" ht="12.6" x14ac:dyDescent="0.25">
      <c r="A33972"/>
    </row>
    <row r="33973" spans="1:1" ht="12.6" x14ac:dyDescent="0.25">
      <c r="A33973"/>
    </row>
    <row r="33974" spans="1:1" ht="12.6" x14ac:dyDescent="0.25">
      <c r="A33974"/>
    </row>
    <row r="33975" spans="1:1" ht="12.6" x14ac:dyDescent="0.25">
      <c r="A33975"/>
    </row>
    <row r="33976" spans="1:1" ht="12.6" x14ac:dyDescent="0.25">
      <c r="A33976"/>
    </row>
    <row r="33977" spans="1:1" ht="12.6" x14ac:dyDescent="0.25">
      <c r="A33977"/>
    </row>
    <row r="33978" spans="1:1" ht="12.6" x14ac:dyDescent="0.25">
      <c r="A33978"/>
    </row>
    <row r="33979" spans="1:1" ht="12.6" x14ac:dyDescent="0.25">
      <c r="A33979"/>
    </row>
    <row r="33980" spans="1:1" ht="12.6" x14ac:dyDescent="0.25">
      <c r="A33980"/>
    </row>
    <row r="33981" spans="1:1" ht="12.6" x14ac:dyDescent="0.25">
      <c r="A33981"/>
    </row>
    <row r="33982" spans="1:1" ht="12.6" x14ac:dyDescent="0.25">
      <c r="A33982"/>
    </row>
    <row r="33983" spans="1:1" ht="12.6" x14ac:dyDescent="0.25">
      <c r="A33983"/>
    </row>
    <row r="33984" spans="1:1" ht="12.6" x14ac:dyDescent="0.25">
      <c r="A33984"/>
    </row>
    <row r="33985" spans="1:1" ht="12.6" x14ac:dyDescent="0.25">
      <c r="A33985"/>
    </row>
    <row r="33986" spans="1:1" ht="12.6" x14ac:dyDescent="0.25">
      <c r="A33986"/>
    </row>
    <row r="33987" spans="1:1" ht="12.6" x14ac:dyDescent="0.25">
      <c r="A33987"/>
    </row>
    <row r="33988" spans="1:1" ht="12.6" x14ac:dyDescent="0.25">
      <c r="A33988"/>
    </row>
    <row r="33989" spans="1:1" ht="12.6" x14ac:dyDescent="0.25">
      <c r="A33989"/>
    </row>
    <row r="33990" spans="1:1" ht="12.6" x14ac:dyDescent="0.25">
      <c r="A33990"/>
    </row>
    <row r="33991" spans="1:1" ht="12.6" x14ac:dyDescent="0.25">
      <c r="A33991"/>
    </row>
    <row r="33992" spans="1:1" ht="12.6" x14ac:dyDescent="0.25">
      <c r="A33992"/>
    </row>
    <row r="33993" spans="1:1" ht="12.6" x14ac:dyDescent="0.25">
      <c r="A33993"/>
    </row>
    <row r="33994" spans="1:1" ht="12.6" x14ac:dyDescent="0.25">
      <c r="A33994"/>
    </row>
    <row r="33995" spans="1:1" ht="12.6" x14ac:dyDescent="0.25">
      <c r="A33995"/>
    </row>
    <row r="33996" spans="1:1" ht="12.6" x14ac:dyDescent="0.25">
      <c r="A33996"/>
    </row>
    <row r="33997" spans="1:1" ht="12.6" x14ac:dyDescent="0.25">
      <c r="A33997"/>
    </row>
    <row r="33998" spans="1:1" ht="12.6" x14ac:dyDescent="0.25">
      <c r="A33998"/>
    </row>
    <row r="33999" spans="1:1" ht="12.6" x14ac:dyDescent="0.25">
      <c r="A33999"/>
    </row>
    <row r="34000" spans="1:1" ht="12.6" x14ac:dyDescent="0.25">
      <c r="A34000"/>
    </row>
    <row r="34001" spans="1:1" ht="12.6" x14ac:dyDescent="0.25">
      <c r="A34001"/>
    </row>
    <row r="34002" spans="1:1" ht="12.6" x14ac:dyDescent="0.25">
      <c r="A34002"/>
    </row>
    <row r="34003" spans="1:1" ht="12.6" x14ac:dyDescent="0.25">
      <c r="A34003"/>
    </row>
    <row r="34004" spans="1:1" ht="12.6" x14ac:dyDescent="0.25">
      <c r="A34004"/>
    </row>
    <row r="34005" spans="1:1" ht="12.6" x14ac:dyDescent="0.25">
      <c r="A34005"/>
    </row>
    <row r="34006" spans="1:1" ht="12.6" x14ac:dyDescent="0.25">
      <c r="A34006"/>
    </row>
    <row r="34007" spans="1:1" ht="12.6" x14ac:dyDescent="0.25">
      <c r="A34007"/>
    </row>
    <row r="34008" spans="1:1" ht="12.6" x14ac:dyDescent="0.25">
      <c r="A34008"/>
    </row>
    <row r="34009" spans="1:1" ht="12.6" x14ac:dyDescent="0.25">
      <c r="A34009"/>
    </row>
    <row r="34010" spans="1:1" ht="12.6" x14ac:dyDescent="0.25">
      <c r="A34010"/>
    </row>
    <row r="34011" spans="1:1" ht="12.6" x14ac:dyDescent="0.25">
      <c r="A34011"/>
    </row>
    <row r="34012" spans="1:1" ht="12.6" x14ac:dyDescent="0.25">
      <c r="A34012"/>
    </row>
    <row r="34013" spans="1:1" ht="12.6" x14ac:dyDescent="0.25">
      <c r="A34013"/>
    </row>
    <row r="34014" spans="1:1" ht="12.6" x14ac:dyDescent="0.25">
      <c r="A34014"/>
    </row>
    <row r="34015" spans="1:1" ht="12.6" x14ac:dyDescent="0.25">
      <c r="A34015"/>
    </row>
    <row r="34016" spans="1:1" ht="12.6" x14ac:dyDescent="0.25">
      <c r="A34016"/>
    </row>
    <row r="34017" spans="1:1" ht="12.6" x14ac:dyDescent="0.25">
      <c r="A34017"/>
    </row>
    <row r="34018" spans="1:1" ht="12.6" x14ac:dyDescent="0.25">
      <c r="A34018"/>
    </row>
    <row r="34019" spans="1:1" ht="12.6" x14ac:dyDescent="0.25">
      <c r="A34019"/>
    </row>
    <row r="34020" spans="1:1" ht="12.6" x14ac:dyDescent="0.25">
      <c r="A34020"/>
    </row>
    <row r="34021" spans="1:1" ht="12.6" x14ac:dyDescent="0.25">
      <c r="A34021"/>
    </row>
    <row r="34022" spans="1:1" ht="12.6" x14ac:dyDescent="0.25">
      <c r="A34022"/>
    </row>
    <row r="34023" spans="1:1" ht="12.6" x14ac:dyDescent="0.25">
      <c r="A34023"/>
    </row>
    <row r="34024" spans="1:1" ht="12.6" x14ac:dyDescent="0.25">
      <c r="A34024"/>
    </row>
    <row r="34025" spans="1:1" ht="12.6" x14ac:dyDescent="0.25">
      <c r="A34025"/>
    </row>
    <row r="34026" spans="1:1" ht="12.6" x14ac:dyDescent="0.25">
      <c r="A34026"/>
    </row>
    <row r="34027" spans="1:1" ht="12.6" x14ac:dyDescent="0.25">
      <c r="A34027"/>
    </row>
    <row r="34028" spans="1:1" ht="12.6" x14ac:dyDescent="0.25">
      <c r="A34028"/>
    </row>
    <row r="34029" spans="1:1" ht="12.6" x14ac:dyDescent="0.25">
      <c r="A34029"/>
    </row>
    <row r="34030" spans="1:1" ht="12.6" x14ac:dyDescent="0.25">
      <c r="A34030"/>
    </row>
    <row r="34031" spans="1:1" ht="12.6" x14ac:dyDescent="0.25">
      <c r="A34031"/>
    </row>
    <row r="34032" spans="1:1" ht="12.6" x14ac:dyDescent="0.25">
      <c r="A34032"/>
    </row>
    <row r="34033" spans="1:1" ht="12.6" x14ac:dyDescent="0.25">
      <c r="A34033"/>
    </row>
    <row r="34034" spans="1:1" ht="12.6" x14ac:dyDescent="0.25">
      <c r="A34034"/>
    </row>
    <row r="34035" spans="1:1" ht="12.6" x14ac:dyDescent="0.25">
      <c r="A34035"/>
    </row>
    <row r="34036" spans="1:1" ht="12.6" x14ac:dyDescent="0.25">
      <c r="A34036"/>
    </row>
    <row r="34037" spans="1:1" ht="12.6" x14ac:dyDescent="0.25">
      <c r="A34037"/>
    </row>
    <row r="34038" spans="1:1" ht="12.6" x14ac:dyDescent="0.25">
      <c r="A34038"/>
    </row>
    <row r="34039" spans="1:1" ht="12.6" x14ac:dyDescent="0.25">
      <c r="A34039"/>
    </row>
    <row r="34040" spans="1:1" ht="12.6" x14ac:dyDescent="0.25">
      <c r="A34040"/>
    </row>
    <row r="34041" spans="1:1" ht="12.6" x14ac:dyDescent="0.25">
      <c r="A34041"/>
    </row>
    <row r="34042" spans="1:1" ht="12.6" x14ac:dyDescent="0.25">
      <c r="A34042"/>
    </row>
    <row r="34043" spans="1:1" ht="12.6" x14ac:dyDescent="0.25">
      <c r="A34043"/>
    </row>
    <row r="34044" spans="1:1" ht="12.6" x14ac:dyDescent="0.25">
      <c r="A34044"/>
    </row>
    <row r="34045" spans="1:1" ht="12.6" x14ac:dyDescent="0.25">
      <c r="A34045"/>
    </row>
    <row r="34046" spans="1:1" ht="12.6" x14ac:dyDescent="0.25">
      <c r="A34046"/>
    </row>
    <row r="34047" spans="1:1" ht="12.6" x14ac:dyDescent="0.25">
      <c r="A34047"/>
    </row>
    <row r="34048" spans="1:1" ht="12.6" x14ac:dyDescent="0.25">
      <c r="A34048"/>
    </row>
    <row r="34049" spans="1:1" ht="12.6" x14ac:dyDescent="0.25">
      <c r="A34049"/>
    </row>
    <row r="34050" spans="1:1" ht="12.6" x14ac:dyDescent="0.25">
      <c r="A34050"/>
    </row>
    <row r="34051" spans="1:1" ht="12.6" x14ac:dyDescent="0.25">
      <c r="A34051"/>
    </row>
    <row r="34052" spans="1:1" ht="12.6" x14ac:dyDescent="0.25">
      <c r="A34052"/>
    </row>
    <row r="34053" spans="1:1" ht="12.6" x14ac:dyDescent="0.25">
      <c r="A34053"/>
    </row>
    <row r="34054" spans="1:1" ht="12.6" x14ac:dyDescent="0.25">
      <c r="A34054"/>
    </row>
    <row r="34055" spans="1:1" ht="12.6" x14ac:dyDescent="0.25">
      <c r="A34055"/>
    </row>
    <row r="34056" spans="1:1" ht="12.6" x14ac:dyDescent="0.25">
      <c r="A34056"/>
    </row>
    <row r="34057" spans="1:1" ht="12.6" x14ac:dyDescent="0.25">
      <c r="A34057"/>
    </row>
    <row r="34058" spans="1:1" ht="12.6" x14ac:dyDescent="0.25">
      <c r="A34058"/>
    </row>
    <row r="34059" spans="1:1" ht="12.6" x14ac:dyDescent="0.25">
      <c r="A34059"/>
    </row>
    <row r="34060" spans="1:1" ht="12.6" x14ac:dyDescent="0.25">
      <c r="A34060"/>
    </row>
    <row r="34061" spans="1:1" ht="12.6" x14ac:dyDescent="0.25">
      <c r="A34061"/>
    </row>
    <row r="34062" spans="1:1" ht="12.6" x14ac:dyDescent="0.25">
      <c r="A34062"/>
    </row>
    <row r="34063" spans="1:1" ht="12.6" x14ac:dyDescent="0.25">
      <c r="A34063"/>
    </row>
    <row r="34064" spans="1:1" ht="12.6" x14ac:dyDescent="0.25">
      <c r="A34064"/>
    </row>
    <row r="34065" spans="1:1" ht="12.6" x14ac:dyDescent="0.25">
      <c r="A34065"/>
    </row>
    <row r="34066" spans="1:1" ht="12.6" x14ac:dyDescent="0.25">
      <c r="A34066"/>
    </row>
    <row r="34067" spans="1:1" ht="12.6" x14ac:dyDescent="0.25">
      <c r="A34067"/>
    </row>
    <row r="34068" spans="1:1" ht="12.6" x14ac:dyDescent="0.25">
      <c r="A34068"/>
    </row>
    <row r="34069" spans="1:1" ht="12.6" x14ac:dyDescent="0.25">
      <c r="A34069"/>
    </row>
    <row r="34070" spans="1:1" ht="12.6" x14ac:dyDescent="0.25">
      <c r="A34070"/>
    </row>
    <row r="34071" spans="1:1" ht="12.6" x14ac:dyDescent="0.25">
      <c r="A34071"/>
    </row>
    <row r="34072" spans="1:1" ht="12.6" x14ac:dyDescent="0.25">
      <c r="A34072"/>
    </row>
    <row r="34073" spans="1:1" ht="12.6" x14ac:dyDescent="0.25">
      <c r="A34073"/>
    </row>
    <row r="34074" spans="1:1" ht="12.6" x14ac:dyDescent="0.25">
      <c r="A34074"/>
    </row>
    <row r="34075" spans="1:1" ht="12.6" x14ac:dyDescent="0.25">
      <c r="A34075"/>
    </row>
    <row r="34076" spans="1:1" ht="12.6" x14ac:dyDescent="0.25">
      <c r="A34076"/>
    </row>
    <row r="34077" spans="1:1" ht="12.6" x14ac:dyDescent="0.25">
      <c r="A34077"/>
    </row>
    <row r="34078" spans="1:1" ht="12.6" x14ac:dyDescent="0.25">
      <c r="A34078"/>
    </row>
    <row r="34079" spans="1:1" ht="12.6" x14ac:dyDescent="0.25">
      <c r="A34079"/>
    </row>
    <row r="34080" spans="1:1" ht="12.6" x14ac:dyDescent="0.25">
      <c r="A34080"/>
    </row>
    <row r="34081" spans="1:1" ht="12.6" x14ac:dyDescent="0.25">
      <c r="A34081"/>
    </row>
    <row r="34082" spans="1:1" ht="12.6" x14ac:dyDescent="0.25">
      <c r="A34082"/>
    </row>
    <row r="34083" spans="1:1" ht="12.6" x14ac:dyDescent="0.25">
      <c r="A34083"/>
    </row>
    <row r="34084" spans="1:1" ht="12.6" x14ac:dyDescent="0.25">
      <c r="A34084"/>
    </row>
    <row r="34085" spans="1:1" ht="12.6" x14ac:dyDescent="0.25">
      <c r="A34085"/>
    </row>
    <row r="34086" spans="1:1" ht="12.6" x14ac:dyDescent="0.25">
      <c r="A34086"/>
    </row>
    <row r="34087" spans="1:1" ht="12.6" x14ac:dyDescent="0.25">
      <c r="A34087"/>
    </row>
    <row r="34088" spans="1:1" ht="12.6" x14ac:dyDescent="0.25">
      <c r="A34088"/>
    </row>
    <row r="34089" spans="1:1" ht="12.6" x14ac:dyDescent="0.25">
      <c r="A34089"/>
    </row>
    <row r="34090" spans="1:1" ht="12.6" x14ac:dyDescent="0.25">
      <c r="A34090"/>
    </row>
    <row r="34091" spans="1:1" ht="12.6" x14ac:dyDescent="0.25">
      <c r="A34091"/>
    </row>
    <row r="34092" spans="1:1" ht="12.6" x14ac:dyDescent="0.25">
      <c r="A34092"/>
    </row>
    <row r="34093" spans="1:1" ht="12.6" x14ac:dyDescent="0.25">
      <c r="A34093"/>
    </row>
    <row r="34094" spans="1:1" ht="12.6" x14ac:dyDescent="0.25">
      <c r="A34094"/>
    </row>
    <row r="34095" spans="1:1" ht="12.6" x14ac:dyDescent="0.25">
      <c r="A34095"/>
    </row>
    <row r="34096" spans="1:1" ht="12.6" x14ac:dyDescent="0.25">
      <c r="A34096"/>
    </row>
    <row r="34097" spans="1:1" ht="12.6" x14ac:dyDescent="0.25">
      <c r="A34097"/>
    </row>
    <row r="34098" spans="1:1" ht="12.6" x14ac:dyDescent="0.25">
      <c r="A34098"/>
    </row>
    <row r="34099" spans="1:1" ht="12.6" x14ac:dyDescent="0.25">
      <c r="A34099"/>
    </row>
    <row r="34100" spans="1:1" ht="12.6" x14ac:dyDescent="0.25">
      <c r="A34100"/>
    </row>
    <row r="34101" spans="1:1" ht="12.6" x14ac:dyDescent="0.25">
      <c r="A34101"/>
    </row>
    <row r="34102" spans="1:1" ht="12.6" x14ac:dyDescent="0.25">
      <c r="A34102"/>
    </row>
    <row r="34103" spans="1:1" ht="12.6" x14ac:dyDescent="0.25">
      <c r="A34103"/>
    </row>
    <row r="34104" spans="1:1" ht="12.6" x14ac:dyDescent="0.25">
      <c r="A34104"/>
    </row>
    <row r="34105" spans="1:1" ht="12.6" x14ac:dyDescent="0.25">
      <c r="A34105"/>
    </row>
    <row r="34106" spans="1:1" ht="12.6" x14ac:dyDescent="0.25">
      <c r="A34106"/>
    </row>
    <row r="34107" spans="1:1" ht="12.6" x14ac:dyDescent="0.25">
      <c r="A34107"/>
    </row>
    <row r="34108" spans="1:1" ht="12.6" x14ac:dyDescent="0.25">
      <c r="A34108"/>
    </row>
    <row r="34109" spans="1:1" ht="12.6" x14ac:dyDescent="0.25">
      <c r="A34109"/>
    </row>
    <row r="34110" spans="1:1" ht="12.6" x14ac:dyDescent="0.25">
      <c r="A34110"/>
    </row>
    <row r="34111" spans="1:1" ht="12.6" x14ac:dyDescent="0.25">
      <c r="A34111"/>
    </row>
    <row r="34112" spans="1:1" ht="12.6" x14ac:dyDescent="0.25">
      <c r="A34112"/>
    </row>
    <row r="34113" spans="1:1" ht="12.6" x14ac:dyDescent="0.25">
      <c r="A34113"/>
    </row>
    <row r="34114" spans="1:1" ht="12.6" x14ac:dyDescent="0.25">
      <c r="A34114"/>
    </row>
    <row r="34115" spans="1:1" ht="12.6" x14ac:dyDescent="0.25">
      <c r="A34115"/>
    </row>
    <row r="34116" spans="1:1" ht="12.6" x14ac:dyDescent="0.25">
      <c r="A34116"/>
    </row>
    <row r="34117" spans="1:1" ht="12.6" x14ac:dyDescent="0.25">
      <c r="A34117"/>
    </row>
    <row r="34118" spans="1:1" ht="12.6" x14ac:dyDescent="0.25">
      <c r="A34118"/>
    </row>
    <row r="34119" spans="1:1" ht="12.6" x14ac:dyDescent="0.25">
      <c r="A34119"/>
    </row>
    <row r="34120" spans="1:1" ht="12.6" x14ac:dyDescent="0.25">
      <c r="A34120"/>
    </row>
    <row r="34121" spans="1:1" ht="12.6" x14ac:dyDescent="0.25">
      <c r="A34121"/>
    </row>
    <row r="34122" spans="1:1" ht="12.6" x14ac:dyDescent="0.25">
      <c r="A34122"/>
    </row>
    <row r="34123" spans="1:1" ht="12.6" x14ac:dyDescent="0.25">
      <c r="A34123"/>
    </row>
    <row r="34124" spans="1:1" ht="12.6" x14ac:dyDescent="0.25">
      <c r="A34124"/>
    </row>
    <row r="34125" spans="1:1" ht="12.6" x14ac:dyDescent="0.25">
      <c r="A34125"/>
    </row>
    <row r="34126" spans="1:1" ht="12.6" x14ac:dyDescent="0.25">
      <c r="A34126"/>
    </row>
    <row r="34127" spans="1:1" ht="12.6" x14ac:dyDescent="0.25">
      <c r="A34127"/>
    </row>
    <row r="34128" spans="1:1" ht="12.6" x14ac:dyDescent="0.25">
      <c r="A34128"/>
    </row>
    <row r="34129" spans="1:1" ht="12.6" x14ac:dyDescent="0.25">
      <c r="A34129"/>
    </row>
    <row r="34130" spans="1:1" ht="12.6" x14ac:dyDescent="0.25">
      <c r="A34130"/>
    </row>
    <row r="34131" spans="1:1" ht="12.6" x14ac:dyDescent="0.25">
      <c r="A34131"/>
    </row>
    <row r="34132" spans="1:1" ht="12.6" x14ac:dyDescent="0.25">
      <c r="A34132"/>
    </row>
    <row r="34133" spans="1:1" ht="12.6" x14ac:dyDescent="0.25">
      <c r="A34133"/>
    </row>
    <row r="34134" spans="1:1" ht="12.6" x14ac:dyDescent="0.25">
      <c r="A34134"/>
    </row>
    <row r="34135" spans="1:1" ht="12.6" x14ac:dyDescent="0.25">
      <c r="A34135"/>
    </row>
    <row r="34136" spans="1:1" ht="12.6" x14ac:dyDescent="0.25">
      <c r="A34136"/>
    </row>
    <row r="34137" spans="1:1" ht="12.6" x14ac:dyDescent="0.25">
      <c r="A34137"/>
    </row>
    <row r="34138" spans="1:1" ht="12.6" x14ac:dyDescent="0.25">
      <c r="A34138"/>
    </row>
    <row r="34139" spans="1:1" ht="12.6" x14ac:dyDescent="0.25">
      <c r="A34139"/>
    </row>
    <row r="34140" spans="1:1" ht="12.6" x14ac:dyDescent="0.25">
      <c r="A34140"/>
    </row>
    <row r="34141" spans="1:1" ht="12.6" x14ac:dyDescent="0.25">
      <c r="A34141"/>
    </row>
    <row r="34142" spans="1:1" ht="12.6" x14ac:dyDescent="0.25">
      <c r="A34142"/>
    </row>
    <row r="34143" spans="1:1" ht="12.6" x14ac:dyDescent="0.25">
      <c r="A34143"/>
    </row>
    <row r="34144" spans="1:1" ht="12.6" x14ac:dyDescent="0.25">
      <c r="A34144"/>
    </row>
    <row r="34145" spans="1:1" ht="12.6" x14ac:dyDescent="0.25">
      <c r="A34145"/>
    </row>
    <row r="34146" spans="1:1" ht="12.6" x14ac:dyDescent="0.25">
      <c r="A34146"/>
    </row>
    <row r="34147" spans="1:1" ht="12.6" x14ac:dyDescent="0.25">
      <c r="A34147"/>
    </row>
    <row r="34148" spans="1:1" ht="12.6" x14ac:dyDescent="0.25">
      <c r="A34148"/>
    </row>
    <row r="34149" spans="1:1" ht="12.6" x14ac:dyDescent="0.25">
      <c r="A34149"/>
    </row>
    <row r="34150" spans="1:1" ht="12.6" x14ac:dyDescent="0.25">
      <c r="A34150"/>
    </row>
    <row r="34151" spans="1:1" ht="12.6" x14ac:dyDescent="0.25">
      <c r="A34151"/>
    </row>
    <row r="34152" spans="1:1" ht="12.6" x14ac:dyDescent="0.25">
      <c r="A34152"/>
    </row>
    <row r="34153" spans="1:1" ht="12.6" x14ac:dyDescent="0.25">
      <c r="A34153"/>
    </row>
    <row r="34154" spans="1:1" ht="12.6" x14ac:dyDescent="0.25">
      <c r="A34154"/>
    </row>
    <row r="34155" spans="1:1" ht="12.6" x14ac:dyDescent="0.25">
      <c r="A34155"/>
    </row>
    <row r="34156" spans="1:1" ht="12.6" x14ac:dyDescent="0.25">
      <c r="A34156"/>
    </row>
    <row r="34157" spans="1:1" ht="12.6" x14ac:dyDescent="0.25">
      <c r="A34157"/>
    </row>
    <row r="34158" spans="1:1" ht="12.6" x14ac:dyDescent="0.25">
      <c r="A34158"/>
    </row>
    <row r="34159" spans="1:1" ht="12.6" x14ac:dyDescent="0.25">
      <c r="A34159"/>
    </row>
    <row r="34160" spans="1:1" ht="12.6" x14ac:dyDescent="0.25">
      <c r="A34160"/>
    </row>
    <row r="34161" spans="1:1" ht="12.6" x14ac:dyDescent="0.25">
      <c r="A34161"/>
    </row>
    <row r="34162" spans="1:1" ht="12.6" x14ac:dyDescent="0.25">
      <c r="A34162"/>
    </row>
    <row r="34163" spans="1:1" ht="12.6" x14ac:dyDescent="0.25">
      <c r="A34163"/>
    </row>
    <row r="34164" spans="1:1" ht="12.6" x14ac:dyDescent="0.25">
      <c r="A34164"/>
    </row>
    <row r="34165" spans="1:1" ht="12.6" x14ac:dyDescent="0.25">
      <c r="A34165"/>
    </row>
    <row r="34166" spans="1:1" ht="12.6" x14ac:dyDescent="0.25">
      <c r="A34166"/>
    </row>
    <row r="34167" spans="1:1" ht="12.6" x14ac:dyDescent="0.25">
      <c r="A34167"/>
    </row>
    <row r="34168" spans="1:1" ht="12.6" x14ac:dyDescent="0.25">
      <c r="A34168"/>
    </row>
    <row r="34169" spans="1:1" ht="12.6" x14ac:dyDescent="0.25">
      <c r="A34169"/>
    </row>
    <row r="34170" spans="1:1" ht="12.6" x14ac:dyDescent="0.25">
      <c r="A34170"/>
    </row>
    <row r="34171" spans="1:1" ht="12.6" x14ac:dyDescent="0.25">
      <c r="A34171"/>
    </row>
    <row r="34172" spans="1:1" ht="12.6" x14ac:dyDescent="0.25">
      <c r="A34172"/>
    </row>
    <row r="34173" spans="1:1" ht="12.6" x14ac:dyDescent="0.25">
      <c r="A34173"/>
    </row>
    <row r="34174" spans="1:1" ht="12.6" x14ac:dyDescent="0.25">
      <c r="A34174"/>
    </row>
    <row r="34175" spans="1:1" ht="12.6" x14ac:dyDescent="0.25">
      <c r="A34175"/>
    </row>
    <row r="34176" spans="1:1" ht="12.6" x14ac:dyDescent="0.25">
      <c r="A34176"/>
    </row>
    <row r="34177" spans="1:1" ht="12.6" x14ac:dyDescent="0.25">
      <c r="A34177"/>
    </row>
    <row r="34178" spans="1:1" ht="12.6" x14ac:dyDescent="0.25">
      <c r="A34178"/>
    </row>
    <row r="34179" spans="1:1" ht="12.6" x14ac:dyDescent="0.25">
      <c r="A34179"/>
    </row>
    <row r="34180" spans="1:1" ht="12.6" x14ac:dyDescent="0.25">
      <c r="A34180"/>
    </row>
    <row r="34181" spans="1:1" ht="12.6" x14ac:dyDescent="0.25">
      <c r="A34181"/>
    </row>
    <row r="34182" spans="1:1" ht="12.6" x14ac:dyDescent="0.25">
      <c r="A34182"/>
    </row>
    <row r="34183" spans="1:1" ht="12.6" x14ac:dyDescent="0.25">
      <c r="A34183"/>
    </row>
    <row r="34184" spans="1:1" ht="12.6" x14ac:dyDescent="0.25">
      <c r="A34184"/>
    </row>
    <row r="34185" spans="1:1" ht="12.6" x14ac:dyDescent="0.25">
      <c r="A34185"/>
    </row>
    <row r="34186" spans="1:1" ht="12.6" x14ac:dyDescent="0.25">
      <c r="A34186"/>
    </row>
    <row r="34187" spans="1:1" ht="12.6" x14ac:dyDescent="0.25">
      <c r="A34187"/>
    </row>
    <row r="34188" spans="1:1" ht="12.6" x14ac:dyDescent="0.25">
      <c r="A34188"/>
    </row>
    <row r="34189" spans="1:1" ht="12.6" x14ac:dyDescent="0.25">
      <c r="A34189"/>
    </row>
    <row r="34190" spans="1:1" ht="12.6" x14ac:dyDescent="0.25">
      <c r="A34190"/>
    </row>
    <row r="34191" spans="1:1" ht="12.6" x14ac:dyDescent="0.25">
      <c r="A34191"/>
    </row>
    <row r="34192" spans="1:1" ht="12.6" x14ac:dyDescent="0.25">
      <c r="A34192"/>
    </row>
    <row r="34193" spans="1:1" ht="12.6" x14ac:dyDescent="0.25">
      <c r="A34193"/>
    </row>
    <row r="34194" spans="1:1" ht="12.6" x14ac:dyDescent="0.25">
      <c r="A34194"/>
    </row>
    <row r="34195" spans="1:1" ht="12.6" x14ac:dyDescent="0.25">
      <c r="A34195"/>
    </row>
    <row r="34196" spans="1:1" ht="12.6" x14ac:dyDescent="0.25">
      <c r="A34196"/>
    </row>
    <row r="34197" spans="1:1" ht="12.6" x14ac:dyDescent="0.25">
      <c r="A34197"/>
    </row>
    <row r="34198" spans="1:1" ht="12.6" x14ac:dyDescent="0.25">
      <c r="A34198"/>
    </row>
    <row r="34199" spans="1:1" ht="12.6" x14ac:dyDescent="0.25">
      <c r="A34199"/>
    </row>
    <row r="34200" spans="1:1" ht="12.6" x14ac:dyDescent="0.25">
      <c r="A34200"/>
    </row>
    <row r="34201" spans="1:1" ht="12.6" x14ac:dyDescent="0.25">
      <c r="A34201"/>
    </row>
    <row r="34202" spans="1:1" ht="12.6" x14ac:dyDescent="0.25">
      <c r="A34202"/>
    </row>
    <row r="34203" spans="1:1" ht="12.6" x14ac:dyDescent="0.25">
      <c r="A34203"/>
    </row>
    <row r="34204" spans="1:1" ht="12.6" x14ac:dyDescent="0.25">
      <c r="A34204"/>
    </row>
    <row r="34205" spans="1:1" ht="12.6" x14ac:dyDescent="0.25">
      <c r="A34205"/>
    </row>
    <row r="34206" spans="1:1" ht="12.6" x14ac:dyDescent="0.25">
      <c r="A34206"/>
    </row>
    <row r="34207" spans="1:1" ht="12.6" x14ac:dyDescent="0.25">
      <c r="A34207"/>
    </row>
    <row r="34208" spans="1:1" ht="12.6" x14ac:dyDescent="0.25">
      <c r="A34208"/>
    </row>
    <row r="34209" spans="1:1" ht="12.6" x14ac:dyDescent="0.25">
      <c r="A34209"/>
    </row>
    <row r="34210" spans="1:1" ht="12.6" x14ac:dyDescent="0.25">
      <c r="A34210"/>
    </row>
    <row r="34211" spans="1:1" ht="12.6" x14ac:dyDescent="0.25">
      <c r="A34211"/>
    </row>
    <row r="34212" spans="1:1" ht="12.6" x14ac:dyDescent="0.25">
      <c r="A34212"/>
    </row>
    <row r="34213" spans="1:1" ht="12.6" x14ac:dyDescent="0.25">
      <c r="A34213"/>
    </row>
    <row r="34214" spans="1:1" ht="12.6" x14ac:dyDescent="0.25">
      <c r="A34214"/>
    </row>
    <row r="34215" spans="1:1" ht="12.6" x14ac:dyDescent="0.25">
      <c r="A34215"/>
    </row>
    <row r="34216" spans="1:1" ht="12.6" x14ac:dyDescent="0.25">
      <c r="A34216"/>
    </row>
    <row r="34217" spans="1:1" ht="12.6" x14ac:dyDescent="0.25">
      <c r="A34217"/>
    </row>
    <row r="34218" spans="1:1" ht="12.6" x14ac:dyDescent="0.25">
      <c r="A34218"/>
    </row>
    <row r="34219" spans="1:1" ht="12.6" x14ac:dyDescent="0.25">
      <c r="A34219"/>
    </row>
    <row r="34220" spans="1:1" ht="12.6" x14ac:dyDescent="0.25">
      <c r="A34220"/>
    </row>
    <row r="34221" spans="1:1" ht="12.6" x14ac:dyDescent="0.25">
      <c r="A34221"/>
    </row>
    <row r="34222" spans="1:1" ht="12.6" x14ac:dyDescent="0.25">
      <c r="A34222"/>
    </row>
    <row r="34223" spans="1:1" ht="12.6" x14ac:dyDescent="0.25">
      <c r="A34223"/>
    </row>
    <row r="34224" spans="1:1" ht="12.6" x14ac:dyDescent="0.25">
      <c r="A34224"/>
    </row>
    <row r="34225" spans="1:1" ht="12.6" x14ac:dyDescent="0.25">
      <c r="A34225"/>
    </row>
    <row r="34226" spans="1:1" ht="12.6" x14ac:dyDescent="0.25">
      <c r="A34226"/>
    </row>
    <row r="34227" spans="1:1" ht="12.6" x14ac:dyDescent="0.25">
      <c r="A34227"/>
    </row>
    <row r="34228" spans="1:1" ht="12.6" x14ac:dyDescent="0.25">
      <c r="A34228"/>
    </row>
    <row r="34229" spans="1:1" ht="12.6" x14ac:dyDescent="0.25">
      <c r="A34229"/>
    </row>
    <row r="34230" spans="1:1" ht="12.6" x14ac:dyDescent="0.25">
      <c r="A34230"/>
    </row>
    <row r="34231" spans="1:1" ht="12.6" x14ac:dyDescent="0.25">
      <c r="A34231"/>
    </row>
    <row r="34232" spans="1:1" ht="12.6" x14ac:dyDescent="0.25">
      <c r="A34232"/>
    </row>
    <row r="34233" spans="1:1" ht="12.6" x14ac:dyDescent="0.25">
      <c r="A34233"/>
    </row>
    <row r="34234" spans="1:1" ht="12.6" x14ac:dyDescent="0.25">
      <c r="A34234"/>
    </row>
    <row r="34235" spans="1:1" ht="12.6" x14ac:dyDescent="0.25">
      <c r="A34235"/>
    </row>
    <row r="34236" spans="1:1" ht="12.6" x14ac:dyDescent="0.25">
      <c r="A34236"/>
    </row>
    <row r="34237" spans="1:1" ht="12.6" x14ac:dyDescent="0.25">
      <c r="A34237"/>
    </row>
    <row r="34238" spans="1:1" ht="12.6" x14ac:dyDescent="0.25">
      <c r="A34238"/>
    </row>
    <row r="34239" spans="1:1" ht="12.6" x14ac:dyDescent="0.25">
      <c r="A34239"/>
    </row>
    <row r="34240" spans="1:1" ht="12.6" x14ac:dyDescent="0.25">
      <c r="A34240"/>
    </row>
    <row r="34241" spans="1:1" ht="12.6" x14ac:dyDescent="0.25">
      <c r="A34241"/>
    </row>
    <row r="34242" spans="1:1" ht="12.6" x14ac:dyDescent="0.25">
      <c r="A34242"/>
    </row>
    <row r="34243" spans="1:1" ht="12.6" x14ac:dyDescent="0.25">
      <c r="A34243"/>
    </row>
    <row r="34244" spans="1:1" ht="12.6" x14ac:dyDescent="0.25">
      <c r="A34244"/>
    </row>
    <row r="34245" spans="1:1" ht="12.6" x14ac:dyDescent="0.25">
      <c r="A34245"/>
    </row>
    <row r="34246" spans="1:1" ht="12.6" x14ac:dyDescent="0.25">
      <c r="A34246"/>
    </row>
    <row r="34247" spans="1:1" ht="12.6" x14ac:dyDescent="0.25">
      <c r="A34247"/>
    </row>
    <row r="34248" spans="1:1" ht="12.6" x14ac:dyDescent="0.25">
      <c r="A34248"/>
    </row>
    <row r="34249" spans="1:1" ht="12.6" x14ac:dyDescent="0.25">
      <c r="A34249"/>
    </row>
    <row r="34250" spans="1:1" ht="12.6" x14ac:dyDescent="0.25">
      <c r="A34250"/>
    </row>
    <row r="34251" spans="1:1" ht="12.6" x14ac:dyDescent="0.25">
      <c r="A34251"/>
    </row>
    <row r="34252" spans="1:1" ht="12.6" x14ac:dyDescent="0.25">
      <c r="A34252"/>
    </row>
    <row r="34253" spans="1:1" ht="12.6" x14ac:dyDescent="0.25">
      <c r="A34253"/>
    </row>
    <row r="34254" spans="1:1" ht="12.6" x14ac:dyDescent="0.25">
      <c r="A34254"/>
    </row>
    <row r="34255" spans="1:1" ht="12.6" x14ac:dyDescent="0.25">
      <c r="A34255"/>
    </row>
    <row r="34256" spans="1:1" ht="12.6" x14ac:dyDescent="0.25">
      <c r="A34256"/>
    </row>
    <row r="34257" spans="1:1" ht="12.6" x14ac:dyDescent="0.25">
      <c r="A34257"/>
    </row>
    <row r="34258" spans="1:1" ht="12.6" x14ac:dyDescent="0.25">
      <c r="A34258"/>
    </row>
    <row r="34259" spans="1:1" ht="12.6" x14ac:dyDescent="0.25">
      <c r="A34259"/>
    </row>
    <row r="34260" spans="1:1" ht="12.6" x14ac:dyDescent="0.25">
      <c r="A34260"/>
    </row>
    <row r="34261" spans="1:1" ht="12.6" x14ac:dyDescent="0.25">
      <c r="A34261"/>
    </row>
    <row r="34262" spans="1:1" ht="12.6" x14ac:dyDescent="0.25">
      <c r="A34262"/>
    </row>
    <row r="34263" spans="1:1" ht="12.6" x14ac:dyDescent="0.25">
      <c r="A34263"/>
    </row>
    <row r="34264" spans="1:1" ht="12.6" x14ac:dyDescent="0.25">
      <c r="A34264"/>
    </row>
    <row r="34265" spans="1:1" ht="12.6" x14ac:dyDescent="0.25">
      <c r="A34265"/>
    </row>
    <row r="34266" spans="1:1" ht="12.6" x14ac:dyDescent="0.25">
      <c r="A34266"/>
    </row>
    <row r="34267" spans="1:1" ht="12.6" x14ac:dyDescent="0.25">
      <c r="A34267"/>
    </row>
    <row r="34268" spans="1:1" ht="12.6" x14ac:dyDescent="0.25">
      <c r="A34268"/>
    </row>
    <row r="34269" spans="1:1" ht="12.6" x14ac:dyDescent="0.25">
      <c r="A34269"/>
    </row>
    <row r="34270" spans="1:1" ht="12.6" x14ac:dyDescent="0.25">
      <c r="A34270"/>
    </row>
    <row r="34271" spans="1:1" ht="12.6" x14ac:dyDescent="0.25">
      <c r="A34271"/>
    </row>
    <row r="34272" spans="1:1" ht="12.6" x14ac:dyDescent="0.25">
      <c r="A34272"/>
    </row>
    <row r="34273" spans="1:1" ht="12.6" x14ac:dyDescent="0.25">
      <c r="A34273"/>
    </row>
    <row r="34274" spans="1:1" ht="12.6" x14ac:dyDescent="0.25">
      <c r="A34274"/>
    </row>
    <row r="34275" spans="1:1" ht="12.6" x14ac:dyDescent="0.25">
      <c r="A34275"/>
    </row>
    <row r="34276" spans="1:1" ht="12.6" x14ac:dyDescent="0.25">
      <c r="A34276"/>
    </row>
    <row r="34277" spans="1:1" ht="12.6" x14ac:dyDescent="0.25">
      <c r="A34277"/>
    </row>
    <row r="34278" spans="1:1" ht="12.6" x14ac:dyDescent="0.25">
      <c r="A34278"/>
    </row>
    <row r="34279" spans="1:1" ht="12.6" x14ac:dyDescent="0.25">
      <c r="A34279"/>
    </row>
    <row r="34280" spans="1:1" ht="12.6" x14ac:dyDescent="0.25">
      <c r="A34280"/>
    </row>
    <row r="34281" spans="1:1" ht="12.6" x14ac:dyDescent="0.25">
      <c r="A34281"/>
    </row>
    <row r="34282" spans="1:1" ht="12.6" x14ac:dyDescent="0.25">
      <c r="A34282"/>
    </row>
    <row r="34283" spans="1:1" ht="12.6" x14ac:dyDescent="0.25">
      <c r="A34283"/>
    </row>
    <row r="34284" spans="1:1" ht="12.6" x14ac:dyDescent="0.25">
      <c r="A34284"/>
    </row>
    <row r="34285" spans="1:1" ht="12.6" x14ac:dyDescent="0.25">
      <c r="A34285"/>
    </row>
    <row r="34286" spans="1:1" ht="12.6" x14ac:dyDescent="0.25">
      <c r="A34286"/>
    </row>
    <row r="34287" spans="1:1" ht="12.6" x14ac:dyDescent="0.25">
      <c r="A34287"/>
    </row>
    <row r="34288" spans="1:1" ht="12.6" x14ac:dyDescent="0.25">
      <c r="A34288"/>
    </row>
    <row r="34289" spans="1:1" ht="12.6" x14ac:dyDescent="0.25">
      <c r="A34289"/>
    </row>
    <row r="34290" spans="1:1" ht="12.6" x14ac:dyDescent="0.25">
      <c r="A34290"/>
    </row>
    <row r="34291" spans="1:1" ht="12.6" x14ac:dyDescent="0.25">
      <c r="A34291"/>
    </row>
    <row r="34292" spans="1:1" ht="12.6" x14ac:dyDescent="0.25">
      <c r="A34292"/>
    </row>
    <row r="34293" spans="1:1" ht="12.6" x14ac:dyDescent="0.25">
      <c r="A34293"/>
    </row>
    <row r="34294" spans="1:1" ht="12.6" x14ac:dyDescent="0.25">
      <c r="A34294"/>
    </row>
    <row r="34295" spans="1:1" ht="12.6" x14ac:dyDescent="0.25">
      <c r="A34295"/>
    </row>
    <row r="34296" spans="1:1" ht="12.6" x14ac:dyDescent="0.25">
      <c r="A34296"/>
    </row>
    <row r="34297" spans="1:1" ht="12.6" x14ac:dyDescent="0.25">
      <c r="A34297"/>
    </row>
    <row r="34298" spans="1:1" ht="12.6" x14ac:dyDescent="0.25">
      <c r="A34298"/>
    </row>
    <row r="34299" spans="1:1" ht="12.6" x14ac:dyDescent="0.25">
      <c r="A34299"/>
    </row>
    <row r="34300" spans="1:1" ht="12.6" x14ac:dyDescent="0.25">
      <c r="A34300"/>
    </row>
    <row r="34301" spans="1:1" ht="12.6" x14ac:dyDescent="0.25">
      <c r="A34301"/>
    </row>
    <row r="34302" spans="1:1" ht="12.6" x14ac:dyDescent="0.25">
      <c r="A34302"/>
    </row>
    <row r="34303" spans="1:1" ht="12.6" x14ac:dyDescent="0.25">
      <c r="A34303"/>
    </row>
    <row r="34304" spans="1:1" ht="12.6" x14ac:dyDescent="0.25">
      <c r="A34304"/>
    </row>
    <row r="34305" spans="1:1" ht="12.6" x14ac:dyDescent="0.25">
      <c r="A34305"/>
    </row>
    <row r="34306" spans="1:1" ht="12.6" x14ac:dyDescent="0.25">
      <c r="A34306"/>
    </row>
    <row r="34307" spans="1:1" ht="12.6" x14ac:dyDescent="0.25">
      <c r="A34307"/>
    </row>
    <row r="34308" spans="1:1" ht="12.6" x14ac:dyDescent="0.25">
      <c r="A34308"/>
    </row>
    <row r="34309" spans="1:1" ht="12.6" x14ac:dyDescent="0.25">
      <c r="A34309"/>
    </row>
    <row r="34310" spans="1:1" ht="12.6" x14ac:dyDescent="0.25">
      <c r="A34310"/>
    </row>
    <row r="34311" spans="1:1" ht="12.6" x14ac:dyDescent="0.25">
      <c r="A34311"/>
    </row>
    <row r="34312" spans="1:1" ht="12.6" x14ac:dyDescent="0.25">
      <c r="A34312"/>
    </row>
    <row r="34313" spans="1:1" ht="12.6" x14ac:dyDescent="0.25">
      <c r="A34313"/>
    </row>
    <row r="34314" spans="1:1" ht="12.6" x14ac:dyDescent="0.25">
      <c r="A34314"/>
    </row>
    <row r="34315" spans="1:1" ht="12.6" x14ac:dyDescent="0.25">
      <c r="A34315"/>
    </row>
    <row r="34316" spans="1:1" ht="12.6" x14ac:dyDescent="0.25">
      <c r="A34316"/>
    </row>
    <row r="34317" spans="1:1" ht="12.6" x14ac:dyDescent="0.25">
      <c r="A34317"/>
    </row>
    <row r="34318" spans="1:1" ht="12.6" x14ac:dyDescent="0.25">
      <c r="A34318"/>
    </row>
    <row r="34319" spans="1:1" ht="12.6" x14ac:dyDescent="0.25">
      <c r="A34319"/>
    </row>
    <row r="34320" spans="1:1" ht="12.6" x14ac:dyDescent="0.25">
      <c r="A34320"/>
    </row>
    <row r="34321" spans="1:1" ht="12.6" x14ac:dyDescent="0.25">
      <c r="A34321"/>
    </row>
    <row r="34322" spans="1:1" ht="12.6" x14ac:dyDescent="0.25">
      <c r="A34322"/>
    </row>
    <row r="34323" spans="1:1" ht="12.6" x14ac:dyDescent="0.25">
      <c r="A34323"/>
    </row>
    <row r="34324" spans="1:1" ht="12.6" x14ac:dyDescent="0.25">
      <c r="A34324"/>
    </row>
    <row r="34325" spans="1:1" ht="12.6" x14ac:dyDescent="0.25">
      <c r="A34325"/>
    </row>
    <row r="34326" spans="1:1" ht="12.6" x14ac:dyDescent="0.25">
      <c r="A34326"/>
    </row>
    <row r="34327" spans="1:1" ht="12.6" x14ac:dyDescent="0.25">
      <c r="A34327"/>
    </row>
    <row r="34328" spans="1:1" ht="12.6" x14ac:dyDescent="0.25">
      <c r="A34328"/>
    </row>
    <row r="34329" spans="1:1" ht="12.6" x14ac:dyDescent="0.25">
      <c r="A34329"/>
    </row>
    <row r="34330" spans="1:1" ht="12.6" x14ac:dyDescent="0.25">
      <c r="A34330"/>
    </row>
    <row r="34331" spans="1:1" ht="12.6" x14ac:dyDescent="0.25">
      <c r="A34331"/>
    </row>
    <row r="34332" spans="1:1" ht="12.6" x14ac:dyDescent="0.25">
      <c r="A34332"/>
    </row>
    <row r="34333" spans="1:1" ht="12.6" x14ac:dyDescent="0.25">
      <c r="A34333"/>
    </row>
    <row r="34334" spans="1:1" ht="12.6" x14ac:dyDescent="0.25">
      <c r="A34334"/>
    </row>
    <row r="34335" spans="1:1" ht="12.6" x14ac:dyDescent="0.25">
      <c r="A34335"/>
    </row>
    <row r="34336" spans="1:1" ht="12.6" x14ac:dyDescent="0.25">
      <c r="A34336"/>
    </row>
    <row r="34337" spans="1:1" ht="12.6" x14ac:dyDescent="0.25">
      <c r="A34337"/>
    </row>
    <row r="34338" spans="1:1" ht="12.6" x14ac:dyDescent="0.25">
      <c r="A34338"/>
    </row>
    <row r="34339" spans="1:1" ht="12.6" x14ac:dyDescent="0.25">
      <c r="A34339"/>
    </row>
    <row r="34340" spans="1:1" ht="12.6" x14ac:dyDescent="0.25">
      <c r="A34340"/>
    </row>
    <row r="34341" spans="1:1" ht="12.6" x14ac:dyDescent="0.25">
      <c r="A34341"/>
    </row>
    <row r="34342" spans="1:1" ht="12.6" x14ac:dyDescent="0.25">
      <c r="A34342"/>
    </row>
    <row r="34343" spans="1:1" ht="12.6" x14ac:dyDescent="0.25">
      <c r="A34343"/>
    </row>
    <row r="34344" spans="1:1" ht="12.6" x14ac:dyDescent="0.25">
      <c r="A34344"/>
    </row>
    <row r="34345" spans="1:1" ht="12.6" x14ac:dyDescent="0.25">
      <c r="A34345"/>
    </row>
    <row r="34346" spans="1:1" ht="12.6" x14ac:dyDescent="0.25">
      <c r="A34346"/>
    </row>
    <row r="34347" spans="1:1" ht="12.6" x14ac:dyDescent="0.25">
      <c r="A34347"/>
    </row>
    <row r="34348" spans="1:1" ht="12.6" x14ac:dyDescent="0.25">
      <c r="A34348"/>
    </row>
    <row r="34349" spans="1:1" ht="12.6" x14ac:dyDescent="0.25">
      <c r="A34349"/>
    </row>
    <row r="34350" spans="1:1" ht="12.6" x14ac:dyDescent="0.25">
      <c r="A34350"/>
    </row>
    <row r="34351" spans="1:1" ht="12.6" x14ac:dyDescent="0.25">
      <c r="A34351"/>
    </row>
    <row r="34352" spans="1:1" ht="12.6" x14ac:dyDescent="0.25">
      <c r="A34352"/>
    </row>
    <row r="34353" spans="1:1" ht="12.6" x14ac:dyDescent="0.25">
      <c r="A34353"/>
    </row>
    <row r="34354" spans="1:1" ht="12.6" x14ac:dyDescent="0.25">
      <c r="A34354"/>
    </row>
    <row r="34355" spans="1:1" ht="12.6" x14ac:dyDescent="0.25">
      <c r="A34355"/>
    </row>
    <row r="34356" spans="1:1" ht="12.6" x14ac:dyDescent="0.25">
      <c r="A34356"/>
    </row>
    <row r="34357" spans="1:1" ht="12.6" x14ac:dyDescent="0.25">
      <c r="A34357"/>
    </row>
    <row r="34358" spans="1:1" ht="12.6" x14ac:dyDescent="0.25">
      <c r="A34358"/>
    </row>
    <row r="34359" spans="1:1" ht="12.6" x14ac:dyDescent="0.25">
      <c r="A34359"/>
    </row>
    <row r="34360" spans="1:1" ht="12.6" x14ac:dyDescent="0.25">
      <c r="A34360"/>
    </row>
    <row r="34361" spans="1:1" ht="12.6" x14ac:dyDescent="0.25">
      <c r="A34361"/>
    </row>
    <row r="34362" spans="1:1" ht="12.6" x14ac:dyDescent="0.25">
      <c r="A34362"/>
    </row>
    <row r="34363" spans="1:1" ht="12.6" x14ac:dyDescent="0.25">
      <c r="A34363"/>
    </row>
    <row r="34364" spans="1:1" ht="12.6" x14ac:dyDescent="0.25">
      <c r="A34364"/>
    </row>
    <row r="34365" spans="1:1" ht="12.6" x14ac:dyDescent="0.25">
      <c r="A34365"/>
    </row>
    <row r="34366" spans="1:1" ht="12.6" x14ac:dyDescent="0.25">
      <c r="A34366"/>
    </row>
    <row r="34367" spans="1:1" ht="12.6" x14ac:dyDescent="0.25">
      <c r="A34367"/>
    </row>
    <row r="34368" spans="1:1" ht="12.6" x14ac:dyDescent="0.25">
      <c r="A34368"/>
    </row>
    <row r="34369" spans="1:1" ht="12.6" x14ac:dyDescent="0.25">
      <c r="A34369"/>
    </row>
    <row r="34370" spans="1:1" ht="12.6" x14ac:dyDescent="0.25">
      <c r="A34370"/>
    </row>
    <row r="34371" spans="1:1" ht="12.6" x14ac:dyDescent="0.25">
      <c r="A34371"/>
    </row>
    <row r="34372" spans="1:1" ht="12.6" x14ac:dyDescent="0.25">
      <c r="A34372"/>
    </row>
    <row r="34373" spans="1:1" ht="12.6" x14ac:dyDescent="0.25">
      <c r="A34373"/>
    </row>
    <row r="34374" spans="1:1" ht="12.6" x14ac:dyDescent="0.25">
      <c r="A34374"/>
    </row>
    <row r="34375" spans="1:1" ht="12.6" x14ac:dyDescent="0.25">
      <c r="A34375"/>
    </row>
    <row r="34376" spans="1:1" ht="12.6" x14ac:dyDescent="0.25">
      <c r="A34376"/>
    </row>
    <row r="34377" spans="1:1" ht="12.6" x14ac:dyDescent="0.25">
      <c r="A34377"/>
    </row>
    <row r="34378" spans="1:1" ht="12.6" x14ac:dyDescent="0.25">
      <c r="A34378"/>
    </row>
    <row r="34379" spans="1:1" ht="12.6" x14ac:dyDescent="0.25">
      <c r="A34379"/>
    </row>
    <row r="34380" spans="1:1" ht="12.6" x14ac:dyDescent="0.25">
      <c r="A34380"/>
    </row>
    <row r="34381" spans="1:1" ht="12.6" x14ac:dyDescent="0.25">
      <c r="A34381"/>
    </row>
    <row r="34382" spans="1:1" ht="12.6" x14ac:dyDescent="0.25">
      <c r="A34382"/>
    </row>
    <row r="34383" spans="1:1" ht="12.6" x14ac:dyDescent="0.25">
      <c r="A34383"/>
    </row>
    <row r="34384" spans="1:1" ht="12.6" x14ac:dyDescent="0.25">
      <c r="A34384"/>
    </row>
    <row r="34385" spans="1:1" ht="12.6" x14ac:dyDescent="0.25">
      <c r="A34385"/>
    </row>
    <row r="34386" spans="1:1" ht="12.6" x14ac:dyDescent="0.25">
      <c r="A34386"/>
    </row>
    <row r="34387" spans="1:1" ht="12.6" x14ac:dyDescent="0.25">
      <c r="A34387"/>
    </row>
    <row r="34388" spans="1:1" ht="12.6" x14ac:dyDescent="0.25">
      <c r="A34388"/>
    </row>
    <row r="34389" spans="1:1" ht="12.6" x14ac:dyDescent="0.25">
      <c r="A34389"/>
    </row>
    <row r="34390" spans="1:1" ht="12.6" x14ac:dyDescent="0.25">
      <c r="A34390"/>
    </row>
    <row r="34391" spans="1:1" ht="12.6" x14ac:dyDescent="0.25">
      <c r="A34391"/>
    </row>
    <row r="34392" spans="1:1" ht="12.6" x14ac:dyDescent="0.25">
      <c r="A34392"/>
    </row>
    <row r="34393" spans="1:1" ht="12.6" x14ac:dyDescent="0.25">
      <c r="A34393"/>
    </row>
    <row r="34394" spans="1:1" ht="12.6" x14ac:dyDescent="0.25">
      <c r="A34394"/>
    </row>
    <row r="34395" spans="1:1" ht="12.6" x14ac:dyDescent="0.25">
      <c r="A34395"/>
    </row>
    <row r="34396" spans="1:1" ht="12.6" x14ac:dyDescent="0.25">
      <c r="A34396"/>
    </row>
    <row r="34397" spans="1:1" ht="12.6" x14ac:dyDescent="0.25">
      <c r="A34397"/>
    </row>
    <row r="34398" spans="1:1" ht="12.6" x14ac:dyDescent="0.25">
      <c r="A34398"/>
    </row>
    <row r="34399" spans="1:1" ht="12.6" x14ac:dyDescent="0.25">
      <c r="A34399"/>
    </row>
    <row r="34400" spans="1:1" ht="12.6" x14ac:dyDescent="0.25">
      <c r="A34400"/>
    </row>
    <row r="34401" spans="1:1" ht="12.6" x14ac:dyDescent="0.25">
      <c r="A34401"/>
    </row>
    <row r="34402" spans="1:1" ht="12.6" x14ac:dyDescent="0.25">
      <c r="A34402"/>
    </row>
    <row r="34403" spans="1:1" ht="12.6" x14ac:dyDescent="0.25">
      <c r="A34403"/>
    </row>
    <row r="34404" spans="1:1" ht="12.6" x14ac:dyDescent="0.25">
      <c r="A34404"/>
    </row>
    <row r="34405" spans="1:1" ht="12.6" x14ac:dyDescent="0.25">
      <c r="A34405"/>
    </row>
    <row r="34406" spans="1:1" ht="12.6" x14ac:dyDescent="0.25">
      <c r="A34406"/>
    </row>
    <row r="34407" spans="1:1" ht="12.6" x14ac:dyDescent="0.25">
      <c r="A34407"/>
    </row>
    <row r="34408" spans="1:1" ht="12.6" x14ac:dyDescent="0.25">
      <c r="A34408"/>
    </row>
    <row r="34409" spans="1:1" ht="12.6" x14ac:dyDescent="0.25">
      <c r="A34409"/>
    </row>
    <row r="34410" spans="1:1" ht="12.6" x14ac:dyDescent="0.25">
      <c r="A34410"/>
    </row>
    <row r="34411" spans="1:1" ht="12.6" x14ac:dyDescent="0.25">
      <c r="A34411"/>
    </row>
    <row r="34412" spans="1:1" ht="12.6" x14ac:dyDescent="0.25">
      <c r="A34412"/>
    </row>
    <row r="34413" spans="1:1" ht="12.6" x14ac:dyDescent="0.25">
      <c r="A34413"/>
    </row>
    <row r="34414" spans="1:1" ht="12.6" x14ac:dyDescent="0.25">
      <c r="A34414"/>
    </row>
    <row r="34415" spans="1:1" ht="12.6" x14ac:dyDescent="0.25">
      <c r="A34415"/>
    </row>
    <row r="34416" spans="1:1" ht="12.6" x14ac:dyDescent="0.25">
      <c r="A34416"/>
    </row>
    <row r="34417" spans="1:1" ht="12.6" x14ac:dyDescent="0.25">
      <c r="A34417"/>
    </row>
    <row r="34418" spans="1:1" ht="12.6" x14ac:dyDescent="0.25">
      <c r="A34418"/>
    </row>
    <row r="34419" spans="1:1" ht="12.6" x14ac:dyDescent="0.25">
      <c r="A34419"/>
    </row>
    <row r="34420" spans="1:1" ht="12.6" x14ac:dyDescent="0.25">
      <c r="A34420"/>
    </row>
    <row r="34421" spans="1:1" ht="12.6" x14ac:dyDescent="0.25">
      <c r="A34421"/>
    </row>
    <row r="34422" spans="1:1" ht="12.6" x14ac:dyDescent="0.25">
      <c r="A34422"/>
    </row>
    <row r="34423" spans="1:1" ht="12.6" x14ac:dyDescent="0.25">
      <c r="A34423"/>
    </row>
    <row r="34424" spans="1:1" ht="12.6" x14ac:dyDescent="0.25">
      <c r="A34424"/>
    </row>
    <row r="34425" spans="1:1" ht="12.6" x14ac:dyDescent="0.25">
      <c r="A34425"/>
    </row>
    <row r="34426" spans="1:1" ht="12.6" x14ac:dyDescent="0.25">
      <c r="A34426"/>
    </row>
    <row r="34427" spans="1:1" ht="12.6" x14ac:dyDescent="0.25">
      <c r="A34427"/>
    </row>
    <row r="34428" spans="1:1" ht="12.6" x14ac:dyDescent="0.25">
      <c r="A34428"/>
    </row>
    <row r="34429" spans="1:1" ht="12.6" x14ac:dyDescent="0.25">
      <c r="A34429"/>
    </row>
    <row r="34430" spans="1:1" ht="12.6" x14ac:dyDescent="0.25">
      <c r="A34430"/>
    </row>
    <row r="34431" spans="1:1" ht="12.6" x14ac:dyDescent="0.25">
      <c r="A34431"/>
    </row>
    <row r="34432" spans="1:1" ht="12.6" x14ac:dyDescent="0.25">
      <c r="A34432"/>
    </row>
    <row r="34433" spans="1:1" ht="12.6" x14ac:dyDescent="0.25">
      <c r="A34433"/>
    </row>
    <row r="34434" spans="1:1" ht="12.6" x14ac:dyDescent="0.25">
      <c r="A34434"/>
    </row>
    <row r="34435" spans="1:1" ht="12.6" x14ac:dyDescent="0.25">
      <c r="A34435"/>
    </row>
    <row r="34436" spans="1:1" ht="12.6" x14ac:dyDescent="0.25">
      <c r="A34436"/>
    </row>
    <row r="34437" spans="1:1" ht="12.6" x14ac:dyDescent="0.25">
      <c r="A34437"/>
    </row>
    <row r="34438" spans="1:1" ht="12.6" x14ac:dyDescent="0.25">
      <c r="A34438"/>
    </row>
    <row r="34439" spans="1:1" ht="12.6" x14ac:dyDescent="0.25">
      <c r="A34439"/>
    </row>
    <row r="34440" spans="1:1" ht="12.6" x14ac:dyDescent="0.25">
      <c r="A34440"/>
    </row>
    <row r="34441" spans="1:1" ht="12.6" x14ac:dyDescent="0.25">
      <c r="A34441"/>
    </row>
    <row r="34442" spans="1:1" ht="12.6" x14ac:dyDescent="0.25">
      <c r="A34442"/>
    </row>
    <row r="34443" spans="1:1" ht="12.6" x14ac:dyDescent="0.25">
      <c r="A34443"/>
    </row>
    <row r="34444" spans="1:1" ht="12.6" x14ac:dyDescent="0.25">
      <c r="A34444"/>
    </row>
    <row r="34445" spans="1:1" ht="12.6" x14ac:dyDescent="0.25">
      <c r="A34445"/>
    </row>
    <row r="34446" spans="1:1" ht="12.6" x14ac:dyDescent="0.25">
      <c r="A34446"/>
    </row>
    <row r="34447" spans="1:1" ht="12.6" x14ac:dyDescent="0.25">
      <c r="A34447"/>
    </row>
    <row r="34448" spans="1:1" ht="12.6" x14ac:dyDescent="0.25">
      <c r="A34448"/>
    </row>
    <row r="34449" spans="1:1" ht="12.6" x14ac:dyDescent="0.25">
      <c r="A34449"/>
    </row>
    <row r="34450" spans="1:1" ht="12.6" x14ac:dyDescent="0.25">
      <c r="A34450"/>
    </row>
    <row r="34451" spans="1:1" ht="12.6" x14ac:dyDescent="0.25">
      <c r="A34451"/>
    </row>
    <row r="34452" spans="1:1" ht="12.6" x14ac:dyDescent="0.25">
      <c r="A34452"/>
    </row>
    <row r="34453" spans="1:1" ht="12.6" x14ac:dyDescent="0.25">
      <c r="A34453"/>
    </row>
    <row r="34454" spans="1:1" ht="12.6" x14ac:dyDescent="0.25">
      <c r="A34454"/>
    </row>
    <row r="34455" spans="1:1" ht="12.6" x14ac:dyDescent="0.25">
      <c r="A34455"/>
    </row>
    <row r="34456" spans="1:1" ht="12.6" x14ac:dyDescent="0.25">
      <c r="A34456"/>
    </row>
    <row r="34457" spans="1:1" ht="12.6" x14ac:dyDescent="0.25">
      <c r="A34457"/>
    </row>
    <row r="34458" spans="1:1" ht="12.6" x14ac:dyDescent="0.25">
      <c r="A34458"/>
    </row>
    <row r="34459" spans="1:1" ht="12.6" x14ac:dyDescent="0.25">
      <c r="A34459"/>
    </row>
    <row r="34460" spans="1:1" ht="12.6" x14ac:dyDescent="0.25">
      <c r="A34460"/>
    </row>
    <row r="34461" spans="1:1" ht="12.6" x14ac:dyDescent="0.25">
      <c r="A34461"/>
    </row>
    <row r="34462" spans="1:1" ht="12.6" x14ac:dyDescent="0.25">
      <c r="A34462"/>
    </row>
    <row r="34463" spans="1:1" ht="12.6" x14ac:dyDescent="0.25">
      <c r="A34463"/>
    </row>
    <row r="34464" spans="1:1" ht="12.6" x14ac:dyDescent="0.25">
      <c r="A34464"/>
    </row>
    <row r="34465" spans="1:1" ht="12.6" x14ac:dyDescent="0.25">
      <c r="A34465"/>
    </row>
    <row r="34466" spans="1:1" ht="12.6" x14ac:dyDescent="0.25">
      <c r="A34466"/>
    </row>
    <row r="34467" spans="1:1" ht="12.6" x14ac:dyDescent="0.25">
      <c r="A34467"/>
    </row>
    <row r="34468" spans="1:1" ht="12.6" x14ac:dyDescent="0.25">
      <c r="A34468"/>
    </row>
    <row r="34469" spans="1:1" ht="12.6" x14ac:dyDescent="0.25">
      <c r="A34469"/>
    </row>
    <row r="34470" spans="1:1" ht="12.6" x14ac:dyDescent="0.25">
      <c r="A34470"/>
    </row>
    <row r="34471" spans="1:1" ht="12.6" x14ac:dyDescent="0.25">
      <c r="A34471"/>
    </row>
    <row r="34472" spans="1:1" ht="12.6" x14ac:dyDescent="0.25">
      <c r="A34472"/>
    </row>
    <row r="34473" spans="1:1" ht="12.6" x14ac:dyDescent="0.25">
      <c r="A34473"/>
    </row>
    <row r="34474" spans="1:1" ht="12.6" x14ac:dyDescent="0.25">
      <c r="A34474"/>
    </row>
    <row r="34475" spans="1:1" ht="12.6" x14ac:dyDescent="0.25">
      <c r="A34475"/>
    </row>
    <row r="34476" spans="1:1" ht="12.6" x14ac:dyDescent="0.25">
      <c r="A34476"/>
    </row>
    <row r="34477" spans="1:1" ht="12.6" x14ac:dyDescent="0.25">
      <c r="A34477"/>
    </row>
    <row r="34478" spans="1:1" ht="12.6" x14ac:dyDescent="0.25">
      <c r="A34478"/>
    </row>
    <row r="34479" spans="1:1" ht="12.6" x14ac:dyDescent="0.25">
      <c r="A34479"/>
    </row>
    <row r="34480" spans="1:1" ht="12.6" x14ac:dyDescent="0.25">
      <c r="A34480"/>
    </row>
    <row r="34481" spans="1:1" ht="12.6" x14ac:dyDescent="0.25">
      <c r="A34481"/>
    </row>
    <row r="34482" spans="1:1" ht="12.6" x14ac:dyDescent="0.25">
      <c r="A34482"/>
    </row>
    <row r="34483" spans="1:1" ht="12.6" x14ac:dyDescent="0.25">
      <c r="A34483"/>
    </row>
    <row r="34484" spans="1:1" ht="12.6" x14ac:dyDescent="0.25">
      <c r="A34484"/>
    </row>
    <row r="34485" spans="1:1" ht="12.6" x14ac:dyDescent="0.25">
      <c r="A34485"/>
    </row>
    <row r="34486" spans="1:1" ht="12.6" x14ac:dyDescent="0.25">
      <c r="A34486"/>
    </row>
    <row r="34487" spans="1:1" ht="12.6" x14ac:dyDescent="0.25">
      <c r="A34487"/>
    </row>
    <row r="34488" spans="1:1" ht="12.6" x14ac:dyDescent="0.25">
      <c r="A34488"/>
    </row>
    <row r="34489" spans="1:1" ht="12.6" x14ac:dyDescent="0.25">
      <c r="A34489"/>
    </row>
    <row r="34490" spans="1:1" ht="12.6" x14ac:dyDescent="0.25">
      <c r="A34490"/>
    </row>
    <row r="34491" spans="1:1" ht="12.6" x14ac:dyDescent="0.25">
      <c r="A34491"/>
    </row>
    <row r="34492" spans="1:1" ht="12.6" x14ac:dyDescent="0.25">
      <c r="A34492"/>
    </row>
    <row r="34493" spans="1:1" ht="12.6" x14ac:dyDescent="0.25">
      <c r="A34493"/>
    </row>
    <row r="34494" spans="1:1" ht="12.6" x14ac:dyDescent="0.25">
      <c r="A34494"/>
    </row>
    <row r="34495" spans="1:1" ht="12.6" x14ac:dyDescent="0.25">
      <c r="A34495"/>
    </row>
    <row r="34496" spans="1:1" ht="12.6" x14ac:dyDescent="0.25">
      <c r="A34496"/>
    </row>
    <row r="34497" spans="1:1" ht="12.6" x14ac:dyDescent="0.25">
      <c r="A34497"/>
    </row>
    <row r="34498" spans="1:1" ht="12.6" x14ac:dyDescent="0.25">
      <c r="A34498"/>
    </row>
    <row r="34499" spans="1:1" ht="12.6" x14ac:dyDescent="0.25">
      <c r="A34499"/>
    </row>
    <row r="34500" spans="1:1" ht="12.6" x14ac:dyDescent="0.25">
      <c r="A34500"/>
    </row>
    <row r="34501" spans="1:1" ht="12.6" x14ac:dyDescent="0.25">
      <c r="A34501"/>
    </row>
    <row r="34502" spans="1:1" ht="12.6" x14ac:dyDescent="0.25">
      <c r="A34502"/>
    </row>
    <row r="34503" spans="1:1" ht="12.6" x14ac:dyDescent="0.25">
      <c r="A34503"/>
    </row>
    <row r="34504" spans="1:1" ht="12.6" x14ac:dyDescent="0.25">
      <c r="A34504"/>
    </row>
    <row r="34505" spans="1:1" ht="12.6" x14ac:dyDescent="0.25">
      <c r="A34505"/>
    </row>
    <row r="34506" spans="1:1" ht="12.6" x14ac:dyDescent="0.25">
      <c r="A34506"/>
    </row>
    <row r="34507" spans="1:1" ht="12.6" x14ac:dyDescent="0.25">
      <c r="A34507"/>
    </row>
    <row r="34508" spans="1:1" ht="12.6" x14ac:dyDescent="0.25">
      <c r="A34508"/>
    </row>
    <row r="34509" spans="1:1" ht="12.6" x14ac:dyDescent="0.25">
      <c r="A34509"/>
    </row>
    <row r="34510" spans="1:1" ht="12.6" x14ac:dyDescent="0.25">
      <c r="A34510"/>
    </row>
    <row r="34511" spans="1:1" ht="12.6" x14ac:dyDescent="0.25">
      <c r="A34511"/>
    </row>
    <row r="34512" spans="1:1" ht="12.6" x14ac:dyDescent="0.25">
      <c r="A34512"/>
    </row>
    <row r="34513" spans="1:1" ht="12.6" x14ac:dyDescent="0.25">
      <c r="A34513"/>
    </row>
    <row r="34514" spans="1:1" ht="12.6" x14ac:dyDescent="0.25">
      <c r="A34514"/>
    </row>
    <row r="34515" spans="1:1" ht="12.6" x14ac:dyDescent="0.25">
      <c r="A34515"/>
    </row>
    <row r="34516" spans="1:1" ht="12.6" x14ac:dyDescent="0.25">
      <c r="A34516"/>
    </row>
    <row r="34517" spans="1:1" ht="12.6" x14ac:dyDescent="0.25">
      <c r="A34517"/>
    </row>
    <row r="34518" spans="1:1" ht="12.6" x14ac:dyDescent="0.25">
      <c r="A34518"/>
    </row>
    <row r="34519" spans="1:1" ht="12.6" x14ac:dyDescent="0.25">
      <c r="A34519"/>
    </row>
    <row r="34520" spans="1:1" ht="12.6" x14ac:dyDescent="0.25">
      <c r="A34520"/>
    </row>
    <row r="34521" spans="1:1" ht="12.6" x14ac:dyDescent="0.25">
      <c r="A34521"/>
    </row>
    <row r="34522" spans="1:1" ht="12.6" x14ac:dyDescent="0.25">
      <c r="A34522"/>
    </row>
    <row r="34523" spans="1:1" ht="12.6" x14ac:dyDescent="0.25">
      <c r="A34523"/>
    </row>
    <row r="34524" spans="1:1" ht="12.6" x14ac:dyDescent="0.25">
      <c r="A34524"/>
    </row>
    <row r="34525" spans="1:1" ht="12.6" x14ac:dyDescent="0.25">
      <c r="A34525"/>
    </row>
    <row r="34526" spans="1:1" ht="12.6" x14ac:dyDescent="0.25">
      <c r="A34526"/>
    </row>
    <row r="34527" spans="1:1" ht="12.6" x14ac:dyDescent="0.25">
      <c r="A34527"/>
    </row>
    <row r="34528" spans="1:1" ht="12.6" x14ac:dyDescent="0.25">
      <c r="A34528"/>
    </row>
    <row r="34529" spans="1:1" ht="12.6" x14ac:dyDescent="0.25">
      <c r="A34529"/>
    </row>
    <row r="34530" spans="1:1" ht="12.6" x14ac:dyDescent="0.25">
      <c r="A34530"/>
    </row>
    <row r="34531" spans="1:1" ht="12.6" x14ac:dyDescent="0.25">
      <c r="A34531"/>
    </row>
    <row r="34532" spans="1:1" ht="12.6" x14ac:dyDescent="0.25">
      <c r="A34532"/>
    </row>
    <row r="34533" spans="1:1" ht="12.6" x14ac:dyDescent="0.25">
      <c r="A34533"/>
    </row>
    <row r="34534" spans="1:1" ht="12.6" x14ac:dyDescent="0.25">
      <c r="A34534"/>
    </row>
    <row r="34535" spans="1:1" ht="12.6" x14ac:dyDescent="0.25">
      <c r="A34535"/>
    </row>
    <row r="34536" spans="1:1" ht="12.6" x14ac:dyDescent="0.25">
      <c r="A34536"/>
    </row>
    <row r="34537" spans="1:1" ht="12.6" x14ac:dyDescent="0.25">
      <c r="A34537"/>
    </row>
    <row r="34538" spans="1:1" ht="12.6" x14ac:dyDescent="0.25">
      <c r="A34538"/>
    </row>
    <row r="34539" spans="1:1" ht="12.6" x14ac:dyDescent="0.25">
      <c r="A34539"/>
    </row>
    <row r="34540" spans="1:1" ht="12.6" x14ac:dyDescent="0.25">
      <c r="A34540"/>
    </row>
    <row r="34541" spans="1:1" ht="12.6" x14ac:dyDescent="0.25">
      <c r="A34541"/>
    </row>
    <row r="34542" spans="1:1" ht="12.6" x14ac:dyDescent="0.25">
      <c r="A34542"/>
    </row>
    <row r="34543" spans="1:1" ht="12.6" x14ac:dyDescent="0.25">
      <c r="A34543"/>
    </row>
    <row r="34544" spans="1:1" ht="12.6" x14ac:dyDescent="0.25">
      <c r="A34544"/>
    </row>
    <row r="34545" spans="1:1" ht="12.6" x14ac:dyDescent="0.25">
      <c r="A34545"/>
    </row>
    <row r="34546" spans="1:1" ht="12.6" x14ac:dyDescent="0.25">
      <c r="A34546"/>
    </row>
    <row r="34547" spans="1:1" ht="12.6" x14ac:dyDescent="0.25">
      <c r="A34547"/>
    </row>
    <row r="34548" spans="1:1" ht="12.6" x14ac:dyDescent="0.25">
      <c r="A34548"/>
    </row>
    <row r="34549" spans="1:1" ht="12.6" x14ac:dyDescent="0.25">
      <c r="A34549"/>
    </row>
    <row r="34550" spans="1:1" ht="12.6" x14ac:dyDescent="0.25">
      <c r="A34550"/>
    </row>
    <row r="34551" spans="1:1" ht="12.6" x14ac:dyDescent="0.25">
      <c r="A34551"/>
    </row>
    <row r="34552" spans="1:1" ht="12.6" x14ac:dyDescent="0.25">
      <c r="A34552"/>
    </row>
    <row r="34553" spans="1:1" ht="12.6" x14ac:dyDescent="0.25">
      <c r="A34553"/>
    </row>
    <row r="34554" spans="1:1" ht="12.6" x14ac:dyDescent="0.25">
      <c r="A34554"/>
    </row>
    <row r="34555" spans="1:1" ht="12.6" x14ac:dyDescent="0.25">
      <c r="A34555"/>
    </row>
    <row r="34556" spans="1:1" ht="12.6" x14ac:dyDescent="0.25">
      <c r="A34556"/>
    </row>
    <row r="34557" spans="1:1" ht="12.6" x14ac:dyDescent="0.25">
      <c r="A34557"/>
    </row>
    <row r="34558" spans="1:1" ht="12.6" x14ac:dyDescent="0.25">
      <c r="A34558"/>
    </row>
    <row r="34559" spans="1:1" ht="12.6" x14ac:dyDescent="0.25">
      <c r="A34559"/>
    </row>
    <row r="34560" spans="1:1" ht="12.6" x14ac:dyDescent="0.25">
      <c r="A34560"/>
    </row>
    <row r="34561" spans="1:1" ht="12.6" x14ac:dyDescent="0.25">
      <c r="A34561"/>
    </row>
    <row r="34562" spans="1:1" ht="12.6" x14ac:dyDescent="0.25">
      <c r="A34562"/>
    </row>
    <row r="34563" spans="1:1" ht="12.6" x14ac:dyDescent="0.25">
      <c r="A34563"/>
    </row>
    <row r="34564" spans="1:1" ht="12.6" x14ac:dyDescent="0.25">
      <c r="A34564"/>
    </row>
    <row r="34565" spans="1:1" ht="12.6" x14ac:dyDescent="0.25">
      <c r="A34565"/>
    </row>
    <row r="34566" spans="1:1" ht="12.6" x14ac:dyDescent="0.25">
      <c r="A34566"/>
    </row>
    <row r="34567" spans="1:1" ht="12.6" x14ac:dyDescent="0.25">
      <c r="A34567"/>
    </row>
    <row r="34568" spans="1:1" ht="12.6" x14ac:dyDescent="0.25">
      <c r="A34568"/>
    </row>
    <row r="34569" spans="1:1" ht="12.6" x14ac:dyDescent="0.25">
      <c r="A34569"/>
    </row>
    <row r="34570" spans="1:1" ht="12.6" x14ac:dyDescent="0.25">
      <c r="A34570"/>
    </row>
    <row r="34571" spans="1:1" ht="12.6" x14ac:dyDescent="0.25">
      <c r="A34571"/>
    </row>
    <row r="34572" spans="1:1" ht="12.6" x14ac:dyDescent="0.25">
      <c r="A34572"/>
    </row>
    <row r="34573" spans="1:1" ht="12.6" x14ac:dyDescent="0.25">
      <c r="A34573"/>
    </row>
    <row r="34574" spans="1:1" ht="12.6" x14ac:dyDescent="0.25">
      <c r="A34574"/>
    </row>
    <row r="34575" spans="1:1" ht="12.6" x14ac:dyDescent="0.25">
      <c r="A34575"/>
    </row>
    <row r="34576" spans="1:1" ht="12.6" x14ac:dyDescent="0.25">
      <c r="A34576"/>
    </row>
    <row r="34577" spans="1:1" ht="12.6" x14ac:dyDescent="0.25">
      <c r="A34577"/>
    </row>
    <row r="34578" spans="1:1" ht="12.6" x14ac:dyDescent="0.25">
      <c r="A34578"/>
    </row>
    <row r="34579" spans="1:1" ht="12.6" x14ac:dyDescent="0.25">
      <c r="A34579"/>
    </row>
    <row r="34580" spans="1:1" ht="12.6" x14ac:dyDescent="0.25">
      <c r="A34580"/>
    </row>
    <row r="34581" spans="1:1" ht="12.6" x14ac:dyDescent="0.25">
      <c r="A34581"/>
    </row>
    <row r="34582" spans="1:1" ht="12.6" x14ac:dyDescent="0.25">
      <c r="A34582"/>
    </row>
    <row r="34583" spans="1:1" ht="12.6" x14ac:dyDescent="0.25">
      <c r="A34583"/>
    </row>
    <row r="34584" spans="1:1" ht="12.6" x14ac:dyDescent="0.25">
      <c r="A34584"/>
    </row>
    <row r="34585" spans="1:1" ht="12.6" x14ac:dyDescent="0.25">
      <c r="A34585"/>
    </row>
    <row r="34586" spans="1:1" ht="12.6" x14ac:dyDescent="0.25">
      <c r="A34586"/>
    </row>
    <row r="34587" spans="1:1" ht="12.6" x14ac:dyDescent="0.25">
      <c r="A34587"/>
    </row>
    <row r="34588" spans="1:1" ht="12.6" x14ac:dyDescent="0.25">
      <c r="A34588"/>
    </row>
    <row r="34589" spans="1:1" ht="12.6" x14ac:dyDescent="0.25">
      <c r="A34589"/>
    </row>
    <row r="34590" spans="1:1" ht="12.6" x14ac:dyDescent="0.25">
      <c r="A34590"/>
    </row>
    <row r="34591" spans="1:1" ht="12.6" x14ac:dyDescent="0.25">
      <c r="A34591"/>
    </row>
    <row r="34592" spans="1:1" ht="12.6" x14ac:dyDescent="0.25">
      <c r="A34592"/>
    </row>
    <row r="34593" spans="1:1" ht="12.6" x14ac:dyDescent="0.25">
      <c r="A34593"/>
    </row>
    <row r="34594" spans="1:1" ht="12.6" x14ac:dyDescent="0.25">
      <c r="A34594"/>
    </row>
    <row r="34595" spans="1:1" ht="12.6" x14ac:dyDescent="0.25">
      <c r="A34595"/>
    </row>
    <row r="34596" spans="1:1" ht="12.6" x14ac:dyDescent="0.25">
      <c r="A34596"/>
    </row>
    <row r="34597" spans="1:1" ht="12.6" x14ac:dyDescent="0.25">
      <c r="A34597"/>
    </row>
    <row r="34598" spans="1:1" ht="12.6" x14ac:dyDescent="0.25">
      <c r="A34598"/>
    </row>
    <row r="34599" spans="1:1" ht="12.6" x14ac:dyDescent="0.25">
      <c r="A34599"/>
    </row>
    <row r="34600" spans="1:1" ht="12.6" x14ac:dyDescent="0.25">
      <c r="A34600"/>
    </row>
    <row r="34601" spans="1:1" ht="12.6" x14ac:dyDescent="0.25">
      <c r="A34601"/>
    </row>
    <row r="34602" spans="1:1" ht="12.6" x14ac:dyDescent="0.25">
      <c r="A34602"/>
    </row>
    <row r="34603" spans="1:1" ht="12.6" x14ac:dyDescent="0.25">
      <c r="A34603"/>
    </row>
    <row r="34604" spans="1:1" ht="12.6" x14ac:dyDescent="0.25">
      <c r="A34604"/>
    </row>
    <row r="34605" spans="1:1" ht="12.6" x14ac:dyDescent="0.25">
      <c r="A34605"/>
    </row>
    <row r="34606" spans="1:1" ht="12.6" x14ac:dyDescent="0.25">
      <c r="A34606"/>
    </row>
    <row r="34607" spans="1:1" ht="12.6" x14ac:dyDescent="0.25">
      <c r="A34607"/>
    </row>
    <row r="34608" spans="1:1" ht="12.6" x14ac:dyDescent="0.25">
      <c r="A34608"/>
    </row>
    <row r="34609" spans="1:1" ht="12.6" x14ac:dyDescent="0.25">
      <c r="A34609"/>
    </row>
    <row r="34610" spans="1:1" ht="12.6" x14ac:dyDescent="0.25">
      <c r="A34610"/>
    </row>
    <row r="34611" spans="1:1" ht="12.6" x14ac:dyDescent="0.25">
      <c r="A34611"/>
    </row>
    <row r="34612" spans="1:1" ht="12.6" x14ac:dyDescent="0.25">
      <c r="A34612"/>
    </row>
    <row r="34613" spans="1:1" ht="12.6" x14ac:dyDescent="0.25">
      <c r="A34613"/>
    </row>
    <row r="34614" spans="1:1" ht="12.6" x14ac:dyDescent="0.25">
      <c r="A34614"/>
    </row>
    <row r="34615" spans="1:1" ht="12.6" x14ac:dyDescent="0.25">
      <c r="A34615"/>
    </row>
    <row r="34616" spans="1:1" ht="12.6" x14ac:dyDescent="0.25">
      <c r="A34616"/>
    </row>
    <row r="34617" spans="1:1" ht="12.6" x14ac:dyDescent="0.25">
      <c r="A34617"/>
    </row>
    <row r="34618" spans="1:1" ht="12.6" x14ac:dyDescent="0.25">
      <c r="A34618"/>
    </row>
    <row r="34619" spans="1:1" ht="12.6" x14ac:dyDescent="0.25">
      <c r="A34619"/>
    </row>
    <row r="34620" spans="1:1" ht="12.6" x14ac:dyDescent="0.25">
      <c r="A34620"/>
    </row>
    <row r="34621" spans="1:1" ht="12.6" x14ac:dyDescent="0.25">
      <c r="A34621"/>
    </row>
    <row r="34622" spans="1:1" ht="12.6" x14ac:dyDescent="0.25">
      <c r="A34622"/>
    </row>
    <row r="34623" spans="1:1" ht="12.6" x14ac:dyDescent="0.25">
      <c r="A34623"/>
    </row>
    <row r="34624" spans="1:1" ht="12.6" x14ac:dyDescent="0.25">
      <c r="A34624"/>
    </row>
    <row r="34625" spans="1:1" ht="12.6" x14ac:dyDescent="0.25">
      <c r="A34625"/>
    </row>
    <row r="34626" spans="1:1" ht="12.6" x14ac:dyDescent="0.25">
      <c r="A34626"/>
    </row>
    <row r="34627" spans="1:1" ht="12.6" x14ac:dyDescent="0.25">
      <c r="A34627"/>
    </row>
    <row r="34628" spans="1:1" ht="12.6" x14ac:dyDescent="0.25">
      <c r="A34628"/>
    </row>
    <row r="34629" spans="1:1" ht="12.6" x14ac:dyDescent="0.25">
      <c r="A34629"/>
    </row>
    <row r="34630" spans="1:1" ht="12.6" x14ac:dyDescent="0.25">
      <c r="A34630"/>
    </row>
    <row r="34631" spans="1:1" ht="12.6" x14ac:dyDescent="0.25">
      <c r="A34631"/>
    </row>
    <row r="34632" spans="1:1" ht="12.6" x14ac:dyDescent="0.25">
      <c r="A34632"/>
    </row>
    <row r="34633" spans="1:1" ht="12.6" x14ac:dyDescent="0.25">
      <c r="A34633"/>
    </row>
    <row r="34634" spans="1:1" ht="12.6" x14ac:dyDescent="0.25">
      <c r="A34634"/>
    </row>
    <row r="34635" spans="1:1" ht="12.6" x14ac:dyDescent="0.25">
      <c r="A34635"/>
    </row>
    <row r="34636" spans="1:1" ht="12.6" x14ac:dyDescent="0.25">
      <c r="A34636"/>
    </row>
    <row r="34637" spans="1:1" ht="12.6" x14ac:dyDescent="0.25">
      <c r="A34637"/>
    </row>
    <row r="34638" spans="1:1" ht="12.6" x14ac:dyDescent="0.25">
      <c r="A34638"/>
    </row>
    <row r="34639" spans="1:1" ht="12.6" x14ac:dyDescent="0.25">
      <c r="A34639"/>
    </row>
    <row r="34640" spans="1:1" ht="12.6" x14ac:dyDescent="0.25">
      <c r="A34640"/>
    </row>
    <row r="34641" spans="1:1" ht="12.6" x14ac:dyDescent="0.25">
      <c r="A34641"/>
    </row>
    <row r="34642" spans="1:1" ht="12.6" x14ac:dyDescent="0.25">
      <c r="A34642"/>
    </row>
    <row r="34643" spans="1:1" ht="12.6" x14ac:dyDescent="0.25">
      <c r="A34643"/>
    </row>
    <row r="34644" spans="1:1" ht="12.6" x14ac:dyDescent="0.25">
      <c r="A34644"/>
    </row>
    <row r="34645" spans="1:1" ht="12.6" x14ac:dyDescent="0.25">
      <c r="A34645"/>
    </row>
    <row r="34646" spans="1:1" ht="12.6" x14ac:dyDescent="0.25">
      <c r="A34646"/>
    </row>
    <row r="34647" spans="1:1" ht="12.6" x14ac:dyDescent="0.25">
      <c r="A34647"/>
    </row>
    <row r="34648" spans="1:1" ht="12.6" x14ac:dyDescent="0.25">
      <c r="A34648"/>
    </row>
    <row r="34649" spans="1:1" ht="12.6" x14ac:dyDescent="0.25">
      <c r="A34649"/>
    </row>
    <row r="34650" spans="1:1" ht="12.6" x14ac:dyDescent="0.25">
      <c r="A34650"/>
    </row>
    <row r="34651" spans="1:1" ht="12.6" x14ac:dyDescent="0.25">
      <c r="A34651"/>
    </row>
    <row r="34652" spans="1:1" ht="12.6" x14ac:dyDescent="0.25">
      <c r="A34652"/>
    </row>
    <row r="34653" spans="1:1" ht="12.6" x14ac:dyDescent="0.25">
      <c r="A34653"/>
    </row>
    <row r="34654" spans="1:1" ht="12.6" x14ac:dyDescent="0.25">
      <c r="A34654"/>
    </row>
    <row r="34655" spans="1:1" ht="12.6" x14ac:dyDescent="0.25">
      <c r="A34655"/>
    </row>
    <row r="34656" spans="1:1" ht="12.6" x14ac:dyDescent="0.25">
      <c r="A34656"/>
    </row>
    <row r="34657" spans="1:1" ht="12.6" x14ac:dyDescent="0.25">
      <c r="A34657"/>
    </row>
    <row r="34658" spans="1:1" ht="12.6" x14ac:dyDescent="0.25">
      <c r="A34658"/>
    </row>
    <row r="34659" spans="1:1" ht="12.6" x14ac:dyDescent="0.25">
      <c r="A34659"/>
    </row>
    <row r="34660" spans="1:1" ht="12.6" x14ac:dyDescent="0.25">
      <c r="A34660"/>
    </row>
    <row r="34661" spans="1:1" ht="12.6" x14ac:dyDescent="0.25">
      <c r="A34661"/>
    </row>
    <row r="34662" spans="1:1" ht="12.6" x14ac:dyDescent="0.25">
      <c r="A34662"/>
    </row>
    <row r="34663" spans="1:1" ht="12.6" x14ac:dyDescent="0.25">
      <c r="A34663"/>
    </row>
    <row r="34664" spans="1:1" ht="12.6" x14ac:dyDescent="0.25">
      <c r="A34664"/>
    </row>
    <row r="34665" spans="1:1" ht="12.6" x14ac:dyDescent="0.25">
      <c r="A34665"/>
    </row>
    <row r="34666" spans="1:1" ht="12.6" x14ac:dyDescent="0.25">
      <c r="A34666"/>
    </row>
    <row r="34667" spans="1:1" ht="12.6" x14ac:dyDescent="0.25">
      <c r="A34667"/>
    </row>
    <row r="34668" spans="1:1" ht="12.6" x14ac:dyDescent="0.25">
      <c r="A34668"/>
    </row>
    <row r="34669" spans="1:1" ht="12.6" x14ac:dyDescent="0.25">
      <c r="A34669"/>
    </row>
    <row r="34670" spans="1:1" ht="12.6" x14ac:dyDescent="0.25">
      <c r="A34670"/>
    </row>
    <row r="34671" spans="1:1" ht="12.6" x14ac:dyDescent="0.25">
      <c r="A34671"/>
    </row>
    <row r="34672" spans="1:1" ht="12.6" x14ac:dyDescent="0.25">
      <c r="A34672"/>
    </row>
    <row r="34673" spans="1:1" ht="12.6" x14ac:dyDescent="0.25">
      <c r="A34673"/>
    </row>
    <row r="34674" spans="1:1" ht="12.6" x14ac:dyDescent="0.25">
      <c r="A34674"/>
    </row>
    <row r="34675" spans="1:1" ht="12.6" x14ac:dyDescent="0.25">
      <c r="A34675"/>
    </row>
    <row r="34676" spans="1:1" ht="12.6" x14ac:dyDescent="0.25">
      <c r="A34676"/>
    </row>
    <row r="34677" spans="1:1" ht="12.6" x14ac:dyDescent="0.25">
      <c r="A34677"/>
    </row>
    <row r="34678" spans="1:1" ht="12.6" x14ac:dyDescent="0.25">
      <c r="A34678"/>
    </row>
    <row r="34679" spans="1:1" ht="12.6" x14ac:dyDescent="0.25">
      <c r="A34679"/>
    </row>
    <row r="34680" spans="1:1" ht="12.6" x14ac:dyDescent="0.25">
      <c r="A34680"/>
    </row>
    <row r="34681" spans="1:1" ht="12.6" x14ac:dyDescent="0.25">
      <c r="A34681"/>
    </row>
    <row r="34682" spans="1:1" ht="12.6" x14ac:dyDescent="0.25">
      <c r="A34682"/>
    </row>
    <row r="34683" spans="1:1" ht="12.6" x14ac:dyDescent="0.25">
      <c r="A34683"/>
    </row>
    <row r="34684" spans="1:1" ht="12.6" x14ac:dyDescent="0.25">
      <c r="A34684"/>
    </row>
    <row r="34685" spans="1:1" ht="12.6" x14ac:dyDescent="0.25">
      <c r="A34685"/>
    </row>
    <row r="34686" spans="1:1" ht="12.6" x14ac:dyDescent="0.25">
      <c r="A34686"/>
    </row>
    <row r="34687" spans="1:1" ht="12.6" x14ac:dyDescent="0.25">
      <c r="A34687"/>
    </row>
    <row r="34688" spans="1:1" ht="12.6" x14ac:dyDescent="0.25">
      <c r="A34688"/>
    </row>
    <row r="34689" spans="1:1" ht="12.6" x14ac:dyDescent="0.25">
      <c r="A34689"/>
    </row>
    <row r="34690" spans="1:1" ht="12.6" x14ac:dyDescent="0.25">
      <c r="A34690"/>
    </row>
    <row r="34691" spans="1:1" ht="12.6" x14ac:dyDescent="0.25">
      <c r="A34691"/>
    </row>
    <row r="34692" spans="1:1" ht="12.6" x14ac:dyDescent="0.25">
      <c r="A34692"/>
    </row>
    <row r="34693" spans="1:1" ht="12.6" x14ac:dyDescent="0.25">
      <c r="A34693"/>
    </row>
    <row r="34694" spans="1:1" ht="12.6" x14ac:dyDescent="0.25">
      <c r="A34694"/>
    </row>
    <row r="34695" spans="1:1" ht="12.6" x14ac:dyDescent="0.25">
      <c r="A34695"/>
    </row>
    <row r="34696" spans="1:1" ht="12.6" x14ac:dyDescent="0.25">
      <c r="A34696"/>
    </row>
    <row r="34697" spans="1:1" ht="12.6" x14ac:dyDescent="0.25">
      <c r="A34697"/>
    </row>
    <row r="34698" spans="1:1" ht="12.6" x14ac:dyDescent="0.25">
      <c r="A34698"/>
    </row>
    <row r="34699" spans="1:1" ht="12.6" x14ac:dyDescent="0.25">
      <c r="A34699"/>
    </row>
    <row r="34700" spans="1:1" ht="12.6" x14ac:dyDescent="0.25">
      <c r="A34700"/>
    </row>
    <row r="34701" spans="1:1" ht="12.6" x14ac:dyDescent="0.25">
      <c r="A34701"/>
    </row>
    <row r="34702" spans="1:1" ht="12.6" x14ac:dyDescent="0.25">
      <c r="A34702"/>
    </row>
    <row r="34703" spans="1:1" ht="12.6" x14ac:dyDescent="0.25">
      <c r="A34703"/>
    </row>
    <row r="34704" spans="1:1" ht="12.6" x14ac:dyDescent="0.25">
      <c r="A34704"/>
    </row>
    <row r="34705" spans="1:1" ht="12.6" x14ac:dyDescent="0.25">
      <c r="A34705"/>
    </row>
    <row r="34706" spans="1:1" ht="12.6" x14ac:dyDescent="0.25">
      <c r="A34706"/>
    </row>
    <row r="34707" spans="1:1" ht="12.6" x14ac:dyDescent="0.25">
      <c r="A34707"/>
    </row>
    <row r="34708" spans="1:1" ht="12.6" x14ac:dyDescent="0.25">
      <c r="A34708"/>
    </row>
    <row r="34709" spans="1:1" ht="12.6" x14ac:dyDescent="0.25">
      <c r="A34709"/>
    </row>
    <row r="34710" spans="1:1" ht="12.6" x14ac:dyDescent="0.25">
      <c r="A34710"/>
    </row>
    <row r="34711" spans="1:1" ht="12.6" x14ac:dyDescent="0.25">
      <c r="A34711"/>
    </row>
    <row r="34712" spans="1:1" ht="12.6" x14ac:dyDescent="0.25">
      <c r="A34712"/>
    </row>
    <row r="34713" spans="1:1" ht="12.6" x14ac:dyDescent="0.25">
      <c r="A34713"/>
    </row>
    <row r="34714" spans="1:1" ht="12.6" x14ac:dyDescent="0.25">
      <c r="A34714"/>
    </row>
    <row r="34715" spans="1:1" ht="12.6" x14ac:dyDescent="0.25">
      <c r="A34715"/>
    </row>
    <row r="34716" spans="1:1" ht="12.6" x14ac:dyDescent="0.25">
      <c r="A34716"/>
    </row>
    <row r="34717" spans="1:1" ht="12.6" x14ac:dyDescent="0.25">
      <c r="A34717"/>
    </row>
    <row r="34718" spans="1:1" ht="12.6" x14ac:dyDescent="0.25">
      <c r="A34718"/>
    </row>
    <row r="34719" spans="1:1" ht="12.6" x14ac:dyDescent="0.25">
      <c r="A34719"/>
    </row>
    <row r="34720" spans="1:1" ht="12.6" x14ac:dyDescent="0.25">
      <c r="A34720"/>
    </row>
    <row r="34721" spans="1:1" ht="12.6" x14ac:dyDescent="0.25">
      <c r="A34721"/>
    </row>
    <row r="34722" spans="1:1" ht="12.6" x14ac:dyDescent="0.25">
      <c r="A34722"/>
    </row>
    <row r="34723" spans="1:1" ht="12.6" x14ac:dyDescent="0.25">
      <c r="A34723"/>
    </row>
    <row r="34724" spans="1:1" ht="12.6" x14ac:dyDescent="0.25">
      <c r="A34724"/>
    </row>
    <row r="34725" spans="1:1" ht="12.6" x14ac:dyDescent="0.25">
      <c r="A34725"/>
    </row>
    <row r="34726" spans="1:1" ht="12.6" x14ac:dyDescent="0.25">
      <c r="A34726"/>
    </row>
    <row r="34727" spans="1:1" ht="12.6" x14ac:dyDescent="0.25">
      <c r="A34727"/>
    </row>
    <row r="34728" spans="1:1" ht="12.6" x14ac:dyDescent="0.25">
      <c r="A34728"/>
    </row>
    <row r="34729" spans="1:1" ht="12.6" x14ac:dyDescent="0.25">
      <c r="A34729"/>
    </row>
    <row r="34730" spans="1:1" ht="12.6" x14ac:dyDescent="0.25">
      <c r="A34730"/>
    </row>
    <row r="34731" spans="1:1" ht="12.6" x14ac:dyDescent="0.25">
      <c r="A34731"/>
    </row>
    <row r="34732" spans="1:1" ht="12.6" x14ac:dyDescent="0.25">
      <c r="A34732"/>
    </row>
    <row r="34733" spans="1:1" ht="12.6" x14ac:dyDescent="0.25">
      <c r="A34733"/>
    </row>
    <row r="34734" spans="1:1" ht="12.6" x14ac:dyDescent="0.25">
      <c r="A34734"/>
    </row>
    <row r="34735" spans="1:1" ht="12.6" x14ac:dyDescent="0.25">
      <c r="A34735"/>
    </row>
    <row r="34736" spans="1:1" ht="12.6" x14ac:dyDescent="0.25">
      <c r="A34736"/>
    </row>
    <row r="34737" spans="1:1" ht="12.6" x14ac:dyDescent="0.25">
      <c r="A34737"/>
    </row>
    <row r="34738" spans="1:1" ht="12.6" x14ac:dyDescent="0.25">
      <c r="A34738"/>
    </row>
    <row r="34739" spans="1:1" ht="12.6" x14ac:dyDescent="0.25">
      <c r="A34739"/>
    </row>
    <row r="34740" spans="1:1" ht="12.6" x14ac:dyDescent="0.25">
      <c r="A34740"/>
    </row>
    <row r="34741" spans="1:1" ht="12.6" x14ac:dyDescent="0.25">
      <c r="A34741"/>
    </row>
    <row r="34742" spans="1:1" ht="12.6" x14ac:dyDescent="0.25">
      <c r="A34742"/>
    </row>
    <row r="34743" spans="1:1" ht="12.6" x14ac:dyDescent="0.25">
      <c r="A34743"/>
    </row>
    <row r="34744" spans="1:1" ht="12.6" x14ac:dyDescent="0.25">
      <c r="A34744"/>
    </row>
    <row r="34745" spans="1:1" ht="12.6" x14ac:dyDescent="0.25">
      <c r="A34745"/>
    </row>
    <row r="34746" spans="1:1" ht="12.6" x14ac:dyDescent="0.25">
      <c r="A34746"/>
    </row>
    <row r="34747" spans="1:1" ht="12.6" x14ac:dyDescent="0.25">
      <c r="A34747"/>
    </row>
    <row r="34748" spans="1:1" ht="12.6" x14ac:dyDescent="0.25">
      <c r="A34748"/>
    </row>
    <row r="34749" spans="1:1" ht="12.6" x14ac:dyDescent="0.25">
      <c r="A34749"/>
    </row>
    <row r="34750" spans="1:1" ht="12.6" x14ac:dyDescent="0.25">
      <c r="A34750"/>
    </row>
    <row r="34751" spans="1:1" ht="12.6" x14ac:dyDescent="0.25">
      <c r="A34751"/>
    </row>
    <row r="34752" spans="1:1" ht="12.6" x14ac:dyDescent="0.25">
      <c r="A34752"/>
    </row>
    <row r="34753" spans="1:1" ht="12.6" x14ac:dyDescent="0.25">
      <c r="A34753"/>
    </row>
    <row r="34754" spans="1:1" ht="12.6" x14ac:dyDescent="0.25">
      <c r="A34754"/>
    </row>
    <row r="34755" spans="1:1" ht="12.6" x14ac:dyDescent="0.25">
      <c r="A34755"/>
    </row>
    <row r="34756" spans="1:1" ht="12.6" x14ac:dyDescent="0.25">
      <c r="A34756"/>
    </row>
    <row r="34757" spans="1:1" ht="12.6" x14ac:dyDescent="0.25">
      <c r="A34757"/>
    </row>
    <row r="34758" spans="1:1" ht="12.6" x14ac:dyDescent="0.25">
      <c r="A34758"/>
    </row>
    <row r="34759" spans="1:1" ht="12.6" x14ac:dyDescent="0.25">
      <c r="A34759"/>
    </row>
    <row r="34760" spans="1:1" ht="12.6" x14ac:dyDescent="0.25">
      <c r="A34760"/>
    </row>
    <row r="34761" spans="1:1" ht="12.6" x14ac:dyDescent="0.25">
      <c r="A34761"/>
    </row>
    <row r="34762" spans="1:1" ht="12.6" x14ac:dyDescent="0.25">
      <c r="A34762"/>
    </row>
    <row r="34763" spans="1:1" ht="12.6" x14ac:dyDescent="0.25">
      <c r="A34763"/>
    </row>
    <row r="34764" spans="1:1" ht="12.6" x14ac:dyDescent="0.25">
      <c r="A34764"/>
    </row>
    <row r="34765" spans="1:1" ht="12.6" x14ac:dyDescent="0.25">
      <c r="A34765"/>
    </row>
    <row r="34766" spans="1:1" ht="12.6" x14ac:dyDescent="0.25">
      <c r="A34766"/>
    </row>
    <row r="34767" spans="1:1" ht="12.6" x14ac:dyDescent="0.25">
      <c r="A34767"/>
    </row>
    <row r="34768" spans="1:1" ht="12.6" x14ac:dyDescent="0.25">
      <c r="A34768"/>
    </row>
    <row r="34769" spans="1:1" ht="12.6" x14ac:dyDescent="0.25">
      <c r="A34769"/>
    </row>
    <row r="34770" spans="1:1" ht="12.6" x14ac:dyDescent="0.25">
      <c r="A34770"/>
    </row>
    <row r="34771" spans="1:1" ht="12.6" x14ac:dyDescent="0.25">
      <c r="A34771"/>
    </row>
    <row r="34772" spans="1:1" ht="12.6" x14ac:dyDescent="0.25">
      <c r="A34772"/>
    </row>
    <row r="34773" spans="1:1" ht="12.6" x14ac:dyDescent="0.25">
      <c r="A34773"/>
    </row>
    <row r="34774" spans="1:1" ht="12.6" x14ac:dyDescent="0.25">
      <c r="A34774"/>
    </row>
    <row r="34775" spans="1:1" ht="12.6" x14ac:dyDescent="0.25">
      <c r="A34775"/>
    </row>
    <row r="34776" spans="1:1" ht="12.6" x14ac:dyDescent="0.25">
      <c r="A34776"/>
    </row>
    <row r="34777" spans="1:1" ht="12.6" x14ac:dyDescent="0.25">
      <c r="A34777"/>
    </row>
    <row r="34778" spans="1:1" ht="12.6" x14ac:dyDescent="0.25">
      <c r="A34778"/>
    </row>
    <row r="34779" spans="1:1" ht="12.6" x14ac:dyDescent="0.25">
      <c r="A34779"/>
    </row>
    <row r="34780" spans="1:1" ht="12.6" x14ac:dyDescent="0.25">
      <c r="A34780"/>
    </row>
    <row r="34781" spans="1:1" ht="12.6" x14ac:dyDescent="0.25">
      <c r="A34781"/>
    </row>
    <row r="34782" spans="1:1" ht="12.6" x14ac:dyDescent="0.25">
      <c r="A34782"/>
    </row>
    <row r="34783" spans="1:1" ht="12.6" x14ac:dyDescent="0.25">
      <c r="A34783"/>
    </row>
    <row r="34784" spans="1:1" ht="12.6" x14ac:dyDescent="0.25">
      <c r="A34784"/>
    </row>
    <row r="34785" spans="1:1" ht="12.6" x14ac:dyDescent="0.25">
      <c r="A34785"/>
    </row>
    <row r="34786" spans="1:1" ht="12.6" x14ac:dyDescent="0.25">
      <c r="A34786"/>
    </row>
    <row r="34787" spans="1:1" ht="12.6" x14ac:dyDescent="0.25">
      <c r="A34787"/>
    </row>
    <row r="34788" spans="1:1" ht="12.6" x14ac:dyDescent="0.25">
      <c r="A34788"/>
    </row>
    <row r="34789" spans="1:1" ht="12.6" x14ac:dyDescent="0.25">
      <c r="A34789"/>
    </row>
    <row r="34790" spans="1:1" ht="12.6" x14ac:dyDescent="0.25">
      <c r="A34790"/>
    </row>
    <row r="34791" spans="1:1" ht="12.6" x14ac:dyDescent="0.25">
      <c r="A34791"/>
    </row>
    <row r="34792" spans="1:1" ht="12.6" x14ac:dyDescent="0.25">
      <c r="A34792"/>
    </row>
    <row r="34793" spans="1:1" ht="12.6" x14ac:dyDescent="0.25">
      <c r="A34793"/>
    </row>
    <row r="34794" spans="1:1" ht="12.6" x14ac:dyDescent="0.25">
      <c r="A34794"/>
    </row>
    <row r="34795" spans="1:1" ht="12.6" x14ac:dyDescent="0.25">
      <c r="A34795"/>
    </row>
    <row r="34796" spans="1:1" ht="12.6" x14ac:dyDescent="0.25">
      <c r="A34796"/>
    </row>
    <row r="34797" spans="1:1" ht="12.6" x14ac:dyDescent="0.25">
      <c r="A34797"/>
    </row>
    <row r="34798" spans="1:1" ht="12.6" x14ac:dyDescent="0.25">
      <c r="A34798"/>
    </row>
    <row r="34799" spans="1:1" ht="12.6" x14ac:dyDescent="0.25">
      <c r="A34799"/>
    </row>
    <row r="34800" spans="1:1" ht="12.6" x14ac:dyDescent="0.25">
      <c r="A34800"/>
    </row>
    <row r="34801" spans="1:1" ht="12.6" x14ac:dyDescent="0.25">
      <c r="A34801"/>
    </row>
    <row r="34802" spans="1:1" ht="12.6" x14ac:dyDescent="0.25">
      <c r="A34802"/>
    </row>
    <row r="34803" spans="1:1" ht="12.6" x14ac:dyDescent="0.25">
      <c r="A34803"/>
    </row>
    <row r="34804" spans="1:1" ht="12.6" x14ac:dyDescent="0.25">
      <c r="A34804"/>
    </row>
    <row r="34805" spans="1:1" ht="12.6" x14ac:dyDescent="0.25">
      <c r="A34805"/>
    </row>
    <row r="34806" spans="1:1" ht="12.6" x14ac:dyDescent="0.25">
      <c r="A34806"/>
    </row>
    <row r="34807" spans="1:1" ht="12.6" x14ac:dyDescent="0.25">
      <c r="A34807"/>
    </row>
    <row r="34808" spans="1:1" ht="12.6" x14ac:dyDescent="0.25">
      <c r="A34808"/>
    </row>
    <row r="34809" spans="1:1" ht="12.6" x14ac:dyDescent="0.25">
      <c r="A34809"/>
    </row>
    <row r="34810" spans="1:1" ht="12.6" x14ac:dyDescent="0.25">
      <c r="A34810"/>
    </row>
    <row r="34811" spans="1:1" ht="12.6" x14ac:dyDescent="0.25">
      <c r="A34811"/>
    </row>
    <row r="34812" spans="1:1" ht="12.6" x14ac:dyDescent="0.25">
      <c r="A34812"/>
    </row>
    <row r="34813" spans="1:1" ht="12.6" x14ac:dyDescent="0.25">
      <c r="A34813"/>
    </row>
    <row r="34814" spans="1:1" ht="12.6" x14ac:dyDescent="0.25">
      <c r="A34814"/>
    </row>
    <row r="34815" spans="1:1" ht="12.6" x14ac:dyDescent="0.25">
      <c r="A34815"/>
    </row>
    <row r="34816" spans="1:1" ht="12.6" x14ac:dyDescent="0.25">
      <c r="A34816"/>
    </row>
    <row r="34817" spans="1:1" ht="12.6" x14ac:dyDescent="0.25">
      <c r="A34817"/>
    </row>
    <row r="34818" spans="1:1" ht="12.6" x14ac:dyDescent="0.25">
      <c r="A34818"/>
    </row>
    <row r="34819" spans="1:1" ht="12.6" x14ac:dyDescent="0.25">
      <c r="A34819"/>
    </row>
    <row r="34820" spans="1:1" ht="12.6" x14ac:dyDescent="0.25">
      <c r="A34820"/>
    </row>
    <row r="34821" spans="1:1" ht="12.6" x14ac:dyDescent="0.25">
      <c r="A34821"/>
    </row>
    <row r="34822" spans="1:1" ht="12.6" x14ac:dyDescent="0.25">
      <c r="A34822"/>
    </row>
    <row r="34823" spans="1:1" ht="12.6" x14ac:dyDescent="0.25">
      <c r="A34823"/>
    </row>
    <row r="34824" spans="1:1" ht="12.6" x14ac:dyDescent="0.25">
      <c r="A34824"/>
    </row>
    <row r="34825" spans="1:1" ht="12.6" x14ac:dyDescent="0.25">
      <c r="A34825"/>
    </row>
    <row r="34826" spans="1:1" ht="12.6" x14ac:dyDescent="0.25">
      <c r="A34826"/>
    </row>
    <row r="34827" spans="1:1" ht="12.6" x14ac:dyDescent="0.25">
      <c r="A34827"/>
    </row>
    <row r="34828" spans="1:1" ht="12.6" x14ac:dyDescent="0.25">
      <c r="A34828"/>
    </row>
    <row r="34829" spans="1:1" ht="12.6" x14ac:dyDescent="0.25">
      <c r="A34829"/>
    </row>
    <row r="34830" spans="1:1" ht="12.6" x14ac:dyDescent="0.25">
      <c r="A34830"/>
    </row>
    <row r="34831" spans="1:1" ht="12.6" x14ac:dyDescent="0.25">
      <c r="A34831"/>
    </row>
    <row r="34832" spans="1:1" ht="12.6" x14ac:dyDescent="0.25">
      <c r="A34832"/>
    </row>
    <row r="34833" spans="1:1" ht="12.6" x14ac:dyDescent="0.25">
      <c r="A34833"/>
    </row>
    <row r="34834" spans="1:1" ht="12.6" x14ac:dyDescent="0.25">
      <c r="A34834"/>
    </row>
    <row r="34835" spans="1:1" ht="12.6" x14ac:dyDescent="0.25">
      <c r="A34835"/>
    </row>
    <row r="34836" spans="1:1" ht="12.6" x14ac:dyDescent="0.25">
      <c r="A34836"/>
    </row>
    <row r="34837" spans="1:1" ht="12.6" x14ac:dyDescent="0.25">
      <c r="A34837"/>
    </row>
    <row r="34838" spans="1:1" ht="12.6" x14ac:dyDescent="0.25">
      <c r="A34838"/>
    </row>
    <row r="34839" spans="1:1" ht="12.6" x14ac:dyDescent="0.25">
      <c r="A34839"/>
    </row>
    <row r="34840" spans="1:1" ht="12.6" x14ac:dyDescent="0.25">
      <c r="A34840"/>
    </row>
    <row r="34841" spans="1:1" ht="12.6" x14ac:dyDescent="0.25">
      <c r="A34841"/>
    </row>
    <row r="34842" spans="1:1" ht="12.6" x14ac:dyDescent="0.25">
      <c r="A34842"/>
    </row>
    <row r="34843" spans="1:1" ht="12.6" x14ac:dyDescent="0.25">
      <c r="A34843"/>
    </row>
    <row r="34844" spans="1:1" ht="12.6" x14ac:dyDescent="0.25">
      <c r="A34844"/>
    </row>
    <row r="34845" spans="1:1" ht="12.6" x14ac:dyDescent="0.25">
      <c r="A34845"/>
    </row>
    <row r="34846" spans="1:1" ht="12.6" x14ac:dyDescent="0.25">
      <c r="A34846"/>
    </row>
    <row r="34847" spans="1:1" ht="12.6" x14ac:dyDescent="0.25">
      <c r="A34847"/>
    </row>
    <row r="34848" spans="1:1" ht="12.6" x14ac:dyDescent="0.25">
      <c r="A34848"/>
    </row>
    <row r="34849" spans="1:1" ht="12.6" x14ac:dyDescent="0.25">
      <c r="A34849"/>
    </row>
    <row r="34850" spans="1:1" ht="12.6" x14ac:dyDescent="0.25">
      <c r="A34850"/>
    </row>
    <row r="34851" spans="1:1" ht="12.6" x14ac:dyDescent="0.25">
      <c r="A34851"/>
    </row>
    <row r="34852" spans="1:1" ht="12.6" x14ac:dyDescent="0.25">
      <c r="A34852"/>
    </row>
    <row r="34853" spans="1:1" ht="12.6" x14ac:dyDescent="0.25">
      <c r="A34853"/>
    </row>
    <row r="34854" spans="1:1" ht="12.6" x14ac:dyDescent="0.25">
      <c r="A34854"/>
    </row>
    <row r="34855" spans="1:1" ht="12.6" x14ac:dyDescent="0.25">
      <c r="A34855"/>
    </row>
    <row r="34856" spans="1:1" ht="12.6" x14ac:dyDescent="0.25">
      <c r="A34856"/>
    </row>
    <row r="34857" spans="1:1" ht="12.6" x14ac:dyDescent="0.25">
      <c r="A34857"/>
    </row>
    <row r="34858" spans="1:1" ht="12.6" x14ac:dyDescent="0.25">
      <c r="A34858"/>
    </row>
    <row r="34859" spans="1:1" ht="12.6" x14ac:dyDescent="0.25">
      <c r="A34859"/>
    </row>
    <row r="34860" spans="1:1" ht="12.6" x14ac:dyDescent="0.25">
      <c r="A34860"/>
    </row>
    <row r="34861" spans="1:1" ht="12.6" x14ac:dyDescent="0.25">
      <c r="A34861"/>
    </row>
    <row r="34862" spans="1:1" ht="12.6" x14ac:dyDescent="0.25">
      <c r="A34862"/>
    </row>
    <row r="34863" spans="1:1" ht="12.6" x14ac:dyDescent="0.25">
      <c r="A34863"/>
    </row>
    <row r="34864" spans="1:1" ht="12.6" x14ac:dyDescent="0.25">
      <c r="A34864"/>
    </row>
    <row r="34865" spans="1:1" ht="12.6" x14ac:dyDescent="0.25">
      <c r="A34865"/>
    </row>
    <row r="34866" spans="1:1" ht="12.6" x14ac:dyDescent="0.25">
      <c r="A34866"/>
    </row>
    <row r="34867" spans="1:1" ht="12.6" x14ac:dyDescent="0.25">
      <c r="A34867"/>
    </row>
    <row r="34868" spans="1:1" ht="12.6" x14ac:dyDescent="0.25">
      <c r="A34868"/>
    </row>
    <row r="34869" spans="1:1" ht="12.6" x14ac:dyDescent="0.25">
      <c r="A34869"/>
    </row>
    <row r="34870" spans="1:1" ht="12.6" x14ac:dyDescent="0.25">
      <c r="A34870"/>
    </row>
    <row r="34871" spans="1:1" ht="12.6" x14ac:dyDescent="0.25">
      <c r="A34871"/>
    </row>
    <row r="34872" spans="1:1" ht="12.6" x14ac:dyDescent="0.25">
      <c r="A34872"/>
    </row>
    <row r="34873" spans="1:1" ht="12.6" x14ac:dyDescent="0.25">
      <c r="A34873"/>
    </row>
    <row r="34874" spans="1:1" ht="12.6" x14ac:dyDescent="0.25">
      <c r="A34874"/>
    </row>
    <row r="34875" spans="1:1" ht="12.6" x14ac:dyDescent="0.25">
      <c r="A34875"/>
    </row>
    <row r="34876" spans="1:1" ht="12.6" x14ac:dyDescent="0.25">
      <c r="A34876"/>
    </row>
    <row r="34877" spans="1:1" ht="12.6" x14ac:dyDescent="0.25">
      <c r="A34877"/>
    </row>
    <row r="34878" spans="1:1" ht="12.6" x14ac:dyDescent="0.25">
      <c r="A34878"/>
    </row>
    <row r="34879" spans="1:1" ht="12.6" x14ac:dyDescent="0.25">
      <c r="A34879"/>
    </row>
    <row r="34880" spans="1:1" ht="12.6" x14ac:dyDescent="0.25">
      <c r="A34880"/>
    </row>
    <row r="34881" spans="1:1" ht="12.6" x14ac:dyDescent="0.25">
      <c r="A34881"/>
    </row>
    <row r="34882" spans="1:1" ht="12.6" x14ac:dyDescent="0.25">
      <c r="A34882"/>
    </row>
    <row r="34883" spans="1:1" ht="12.6" x14ac:dyDescent="0.25">
      <c r="A34883"/>
    </row>
    <row r="34884" spans="1:1" ht="12.6" x14ac:dyDescent="0.25">
      <c r="A34884"/>
    </row>
    <row r="34885" spans="1:1" ht="12.6" x14ac:dyDescent="0.25">
      <c r="A34885"/>
    </row>
    <row r="34886" spans="1:1" ht="12.6" x14ac:dyDescent="0.25">
      <c r="A34886"/>
    </row>
    <row r="34887" spans="1:1" ht="12.6" x14ac:dyDescent="0.25">
      <c r="A34887"/>
    </row>
    <row r="34888" spans="1:1" ht="12.6" x14ac:dyDescent="0.25">
      <c r="A34888"/>
    </row>
    <row r="34889" spans="1:1" ht="12.6" x14ac:dyDescent="0.25">
      <c r="A34889"/>
    </row>
    <row r="34890" spans="1:1" ht="12.6" x14ac:dyDescent="0.25">
      <c r="A34890"/>
    </row>
    <row r="34891" spans="1:1" ht="12.6" x14ac:dyDescent="0.25">
      <c r="A34891"/>
    </row>
    <row r="34892" spans="1:1" ht="12.6" x14ac:dyDescent="0.25">
      <c r="A34892"/>
    </row>
    <row r="34893" spans="1:1" ht="12.6" x14ac:dyDescent="0.25">
      <c r="A34893"/>
    </row>
    <row r="34894" spans="1:1" ht="12.6" x14ac:dyDescent="0.25">
      <c r="A34894"/>
    </row>
    <row r="34895" spans="1:1" ht="12.6" x14ac:dyDescent="0.25">
      <c r="A34895"/>
    </row>
    <row r="34896" spans="1:1" ht="12.6" x14ac:dyDescent="0.25">
      <c r="A34896"/>
    </row>
    <row r="34897" spans="1:1" ht="12.6" x14ac:dyDescent="0.25">
      <c r="A34897"/>
    </row>
    <row r="34898" spans="1:1" ht="12.6" x14ac:dyDescent="0.25">
      <c r="A34898"/>
    </row>
    <row r="34899" spans="1:1" ht="12.6" x14ac:dyDescent="0.25">
      <c r="A34899"/>
    </row>
    <row r="34900" spans="1:1" ht="12.6" x14ac:dyDescent="0.25">
      <c r="A34900"/>
    </row>
    <row r="34901" spans="1:1" ht="12.6" x14ac:dyDescent="0.25">
      <c r="A34901"/>
    </row>
    <row r="34902" spans="1:1" ht="12.6" x14ac:dyDescent="0.25">
      <c r="A34902"/>
    </row>
    <row r="34903" spans="1:1" ht="12.6" x14ac:dyDescent="0.25">
      <c r="A34903"/>
    </row>
    <row r="34904" spans="1:1" ht="12.6" x14ac:dyDescent="0.25">
      <c r="A34904"/>
    </row>
    <row r="34905" spans="1:1" ht="12.6" x14ac:dyDescent="0.25">
      <c r="A34905"/>
    </row>
    <row r="34906" spans="1:1" ht="12.6" x14ac:dyDescent="0.25">
      <c r="A34906"/>
    </row>
    <row r="34907" spans="1:1" ht="12.6" x14ac:dyDescent="0.25">
      <c r="A34907"/>
    </row>
    <row r="34908" spans="1:1" ht="12.6" x14ac:dyDescent="0.25">
      <c r="A34908"/>
    </row>
    <row r="34909" spans="1:1" ht="12.6" x14ac:dyDescent="0.25">
      <c r="A34909"/>
    </row>
    <row r="34910" spans="1:1" ht="12.6" x14ac:dyDescent="0.25">
      <c r="A34910"/>
    </row>
    <row r="34911" spans="1:1" ht="12.6" x14ac:dyDescent="0.25">
      <c r="A34911"/>
    </row>
    <row r="34912" spans="1:1" ht="12.6" x14ac:dyDescent="0.25">
      <c r="A34912"/>
    </row>
    <row r="34913" spans="1:1" ht="12.6" x14ac:dyDescent="0.25">
      <c r="A34913"/>
    </row>
    <row r="34914" spans="1:1" ht="12.6" x14ac:dyDescent="0.25">
      <c r="A34914"/>
    </row>
    <row r="34915" spans="1:1" ht="12.6" x14ac:dyDescent="0.25">
      <c r="A34915"/>
    </row>
    <row r="34916" spans="1:1" ht="12.6" x14ac:dyDescent="0.25">
      <c r="A34916"/>
    </row>
    <row r="34917" spans="1:1" ht="12.6" x14ac:dyDescent="0.25">
      <c r="A34917"/>
    </row>
    <row r="34918" spans="1:1" ht="12.6" x14ac:dyDescent="0.25">
      <c r="A34918"/>
    </row>
    <row r="34919" spans="1:1" ht="12.6" x14ac:dyDescent="0.25">
      <c r="A34919"/>
    </row>
    <row r="34920" spans="1:1" ht="12.6" x14ac:dyDescent="0.25">
      <c r="A34920"/>
    </row>
    <row r="34921" spans="1:1" ht="12.6" x14ac:dyDescent="0.25">
      <c r="A34921"/>
    </row>
    <row r="34922" spans="1:1" ht="12.6" x14ac:dyDescent="0.25">
      <c r="A34922"/>
    </row>
    <row r="34923" spans="1:1" ht="12.6" x14ac:dyDescent="0.25">
      <c r="A34923"/>
    </row>
    <row r="34924" spans="1:1" ht="12.6" x14ac:dyDescent="0.25">
      <c r="A34924"/>
    </row>
    <row r="34925" spans="1:1" ht="12.6" x14ac:dyDescent="0.25">
      <c r="A34925"/>
    </row>
    <row r="34926" spans="1:1" ht="12.6" x14ac:dyDescent="0.25">
      <c r="A34926"/>
    </row>
    <row r="34927" spans="1:1" ht="12.6" x14ac:dyDescent="0.25">
      <c r="A34927"/>
    </row>
    <row r="34928" spans="1:1" ht="12.6" x14ac:dyDescent="0.25">
      <c r="A34928"/>
    </row>
    <row r="34929" spans="1:1" ht="12.6" x14ac:dyDescent="0.25">
      <c r="A34929"/>
    </row>
    <row r="34930" spans="1:1" ht="12.6" x14ac:dyDescent="0.25">
      <c r="A34930"/>
    </row>
    <row r="34931" spans="1:1" ht="12.6" x14ac:dyDescent="0.25">
      <c r="A34931"/>
    </row>
    <row r="34932" spans="1:1" ht="12.6" x14ac:dyDescent="0.25">
      <c r="A34932"/>
    </row>
    <row r="34933" spans="1:1" ht="12.6" x14ac:dyDescent="0.25">
      <c r="A34933"/>
    </row>
    <row r="34934" spans="1:1" ht="12.6" x14ac:dyDescent="0.25">
      <c r="A34934"/>
    </row>
    <row r="34935" spans="1:1" ht="12.6" x14ac:dyDescent="0.25">
      <c r="A34935"/>
    </row>
    <row r="34936" spans="1:1" ht="12.6" x14ac:dyDescent="0.25">
      <c r="A34936"/>
    </row>
    <row r="34937" spans="1:1" ht="12.6" x14ac:dyDescent="0.25">
      <c r="A34937"/>
    </row>
    <row r="34938" spans="1:1" ht="12.6" x14ac:dyDescent="0.25">
      <c r="A34938"/>
    </row>
    <row r="34939" spans="1:1" ht="12.6" x14ac:dyDescent="0.25">
      <c r="A34939"/>
    </row>
    <row r="34940" spans="1:1" ht="12.6" x14ac:dyDescent="0.25">
      <c r="A34940"/>
    </row>
    <row r="34941" spans="1:1" ht="12.6" x14ac:dyDescent="0.25">
      <c r="A34941"/>
    </row>
    <row r="34942" spans="1:1" ht="12.6" x14ac:dyDescent="0.25">
      <c r="A34942"/>
    </row>
    <row r="34943" spans="1:1" ht="12.6" x14ac:dyDescent="0.25">
      <c r="A34943"/>
    </row>
    <row r="34944" spans="1:1" ht="12.6" x14ac:dyDescent="0.25">
      <c r="A34944"/>
    </row>
    <row r="34945" spans="1:1" ht="12.6" x14ac:dyDescent="0.25">
      <c r="A34945"/>
    </row>
    <row r="34946" spans="1:1" ht="12.6" x14ac:dyDescent="0.25">
      <c r="A34946"/>
    </row>
    <row r="34947" spans="1:1" ht="12.6" x14ac:dyDescent="0.25">
      <c r="A34947"/>
    </row>
    <row r="34948" spans="1:1" ht="12.6" x14ac:dyDescent="0.25">
      <c r="A34948"/>
    </row>
    <row r="34949" spans="1:1" ht="12.6" x14ac:dyDescent="0.25">
      <c r="A34949"/>
    </row>
    <row r="34950" spans="1:1" ht="12.6" x14ac:dyDescent="0.25">
      <c r="A34950"/>
    </row>
    <row r="34951" spans="1:1" ht="12.6" x14ac:dyDescent="0.25">
      <c r="A34951"/>
    </row>
    <row r="34952" spans="1:1" ht="12.6" x14ac:dyDescent="0.25">
      <c r="A34952"/>
    </row>
    <row r="34953" spans="1:1" ht="12.6" x14ac:dyDescent="0.25">
      <c r="A34953"/>
    </row>
    <row r="34954" spans="1:1" ht="12.6" x14ac:dyDescent="0.25">
      <c r="A34954"/>
    </row>
    <row r="34955" spans="1:1" ht="12.6" x14ac:dyDescent="0.25">
      <c r="A34955"/>
    </row>
    <row r="34956" spans="1:1" ht="12.6" x14ac:dyDescent="0.25">
      <c r="A34956"/>
    </row>
    <row r="34957" spans="1:1" ht="12.6" x14ac:dyDescent="0.25">
      <c r="A34957"/>
    </row>
    <row r="34958" spans="1:1" ht="12.6" x14ac:dyDescent="0.25">
      <c r="A34958"/>
    </row>
    <row r="34959" spans="1:1" ht="12.6" x14ac:dyDescent="0.25">
      <c r="A34959"/>
    </row>
    <row r="34960" spans="1:1" ht="12.6" x14ac:dyDescent="0.25">
      <c r="A34960"/>
    </row>
    <row r="34961" spans="1:1" ht="12.6" x14ac:dyDescent="0.25">
      <c r="A34961"/>
    </row>
    <row r="34962" spans="1:1" ht="12.6" x14ac:dyDescent="0.25">
      <c r="A34962"/>
    </row>
    <row r="34963" spans="1:1" ht="12.6" x14ac:dyDescent="0.25">
      <c r="A34963"/>
    </row>
    <row r="34964" spans="1:1" ht="12.6" x14ac:dyDescent="0.25">
      <c r="A34964"/>
    </row>
    <row r="34965" spans="1:1" ht="12.6" x14ac:dyDescent="0.25">
      <c r="A34965"/>
    </row>
    <row r="34966" spans="1:1" ht="12.6" x14ac:dyDescent="0.25">
      <c r="A34966"/>
    </row>
    <row r="34967" spans="1:1" ht="12.6" x14ac:dyDescent="0.25">
      <c r="A34967"/>
    </row>
    <row r="34968" spans="1:1" ht="12.6" x14ac:dyDescent="0.25">
      <c r="A34968"/>
    </row>
    <row r="34969" spans="1:1" ht="12.6" x14ac:dyDescent="0.25">
      <c r="A34969"/>
    </row>
    <row r="34970" spans="1:1" ht="12.6" x14ac:dyDescent="0.25">
      <c r="A34970"/>
    </row>
    <row r="34971" spans="1:1" ht="12.6" x14ac:dyDescent="0.25">
      <c r="A34971"/>
    </row>
    <row r="34972" spans="1:1" ht="12.6" x14ac:dyDescent="0.25">
      <c r="A34972"/>
    </row>
    <row r="34973" spans="1:1" ht="12.6" x14ac:dyDescent="0.25">
      <c r="A34973"/>
    </row>
    <row r="34974" spans="1:1" ht="12.6" x14ac:dyDescent="0.25">
      <c r="A34974"/>
    </row>
    <row r="34975" spans="1:1" ht="12.6" x14ac:dyDescent="0.25">
      <c r="A34975"/>
    </row>
    <row r="34976" spans="1:1" ht="12.6" x14ac:dyDescent="0.25">
      <c r="A34976"/>
    </row>
    <row r="34977" spans="1:1" ht="12.6" x14ac:dyDescent="0.25">
      <c r="A34977"/>
    </row>
    <row r="34978" spans="1:1" ht="12.6" x14ac:dyDescent="0.25">
      <c r="A34978"/>
    </row>
    <row r="34979" spans="1:1" ht="12.6" x14ac:dyDescent="0.25">
      <c r="A34979"/>
    </row>
    <row r="34980" spans="1:1" ht="12.6" x14ac:dyDescent="0.25">
      <c r="A34980"/>
    </row>
    <row r="34981" spans="1:1" ht="12.6" x14ac:dyDescent="0.25">
      <c r="A34981"/>
    </row>
    <row r="34982" spans="1:1" ht="12.6" x14ac:dyDescent="0.25">
      <c r="A34982"/>
    </row>
    <row r="34983" spans="1:1" ht="12.6" x14ac:dyDescent="0.25">
      <c r="A34983"/>
    </row>
    <row r="34984" spans="1:1" ht="12.6" x14ac:dyDescent="0.25">
      <c r="A34984"/>
    </row>
    <row r="34985" spans="1:1" ht="12.6" x14ac:dyDescent="0.25">
      <c r="A34985"/>
    </row>
    <row r="34986" spans="1:1" ht="12.6" x14ac:dyDescent="0.25">
      <c r="A34986"/>
    </row>
    <row r="34987" spans="1:1" ht="12.6" x14ac:dyDescent="0.25">
      <c r="A34987"/>
    </row>
    <row r="34988" spans="1:1" ht="12.6" x14ac:dyDescent="0.25">
      <c r="A34988"/>
    </row>
    <row r="34989" spans="1:1" ht="12.6" x14ac:dyDescent="0.25">
      <c r="A34989"/>
    </row>
    <row r="34990" spans="1:1" ht="12.6" x14ac:dyDescent="0.25">
      <c r="A34990"/>
    </row>
    <row r="34991" spans="1:1" ht="12.6" x14ac:dyDescent="0.25">
      <c r="A34991"/>
    </row>
    <row r="34992" spans="1:1" ht="12.6" x14ac:dyDescent="0.25">
      <c r="A34992"/>
    </row>
    <row r="34993" spans="1:1" ht="12.6" x14ac:dyDescent="0.25">
      <c r="A34993"/>
    </row>
    <row r="34994" spans="1:1" ht="12.6" x14ac:dyDescent="0.25">
      <c r="A34994"/>
    </row>
    <row r="34995" spans="1:1" ht="12.6" x14ac:dyDescent="0.25">
      <c r="A34995"/>
    </row>
    <row r="34996" spans="1:1" ht="12.6" x14ac:dyDescent="0.25">
      <c r="A34996"/>
    </row>
    <row r="34997" spans="1:1" ht="12.6" x14ac:dyDescent="0.25">
      <c r="A34997"/>
    </row>
    <row r="34998" spans="1:1" ht="12.6" x14ac:dyDescent="0.25">
      <c r="A34998"/>
    </row>
    <row r="34999" spans="1:1" ht="12.6" x14ac:dyDescent="0.25">
      <c r="A34999"/>
    </row>
    <row r="35000" spans="1:1" ht="12.6" x14ac:dyDescent="0.25">
      <c r="A35000"/>
    </row>
    <row r="35001" spans="1:1" ht="12.6" x14ac:dyDescent="0.25">
      <c r="A35001"/>
    </row>
    <row r="35002" spans="1:1" ht="12.6" x14ac:dyDescent="0.25">
      <c r="A35002"/>
    </row>
    <row r="35003" spans="1:1" ht="12.6" x14ac:dyDescent="0.25">
      <c r="A35003"/>
    </row>
    <row r="35004" spans="1:1" ht="12.6" x14ac:dyDescent="0.25">
      <c r="A35004"/>
    </row>
    <row r="35005" spans="1:1" ht="12.6" x14ac:dyDescent="0.25">
      <c r="A35005"/>
    </row>
    <row r="35006" spans="1:1" ht="12.6" x14ac:dyDescent="0.25">
      <c r="A35006"/>
    </row>
    <row r="35007" spans="1:1" ht="12.6" x14ac:dyDescent="0.25">
      <c r="A35007"/>
    </row>
    <row r="35008" spans="1:1" ht="12.6" x14ac:dyDescent="0.25">
      <c r="A35008"/>
    </row>
    <row r="35009" spans="1:1" ht="12.6" x14ac:dyDescent="0.25">
      <c r="A35009"/>
    </row>
    <row r="35010" spans="1:1" ht="12.6" x14ac:dyDescent="0.25">
      <c r="A35010"/>
    </row>
    <row r="35011" spans="1:1" ht="12.6" x14ac:dyDescent="0.25">
      <c r="A35011"/>
    </row>
    <row r="35012" spans="1:1" ht="12.6" x14ac:dyDescent="0.25">
      <c r="A35012"/>
    </row>
    <row r="35013" spans="1:1" ht="12.6" x14ac:dyDescent="0.25">
      <c r="A35013"/>
    </row>
    <row r="35014" spans="1:1" ht="12.6" x14ac:dyDescent="0.25">
      <c r="A35014"/>
    </row>
    <row r="35015" spans="1:1" ht="12.6" x14ac:dyDescent="0.25">
      <c r="A35015"/>
    </row>
    <row r="35016" spans="1:1" ht="12.6" x14ac:dyDescent="0.25">
      <c r="A35016"/>
    </row>
    <row r="35017" spans="1:1" ht="12.6" x14ac:dyDescent="0.25">
      <c r="A35017"/>
    </row>
    <row r="35018" spans="1:1" ht="12.6" x14ac:dyDescent="0.25">
      <c r="A35018"/>
    </row>
    <row r="35019" spans="1:1" ht="12.6" x14ac:dyDescent="0.25">
      <c r="A35019"/>
    </row>
    <row r="35020" spans="1:1" ht="12.6" x14ac:dyDescent="0.25">
      <c r="A35020"/>
    </row>
    <row r="35021" spans="1:1" ht="12.6" x14ac:dyDescent="0.25">
      <c r="A35021"/>
    </row>
    <row r="35022" spans="1:1" ht="12.6" x14ac:dyDescent="0.25">
      <c r="A35022"/>
    </row>
    <row r="35023" spans="1:1" ht="12.6" x14ac:dyDescent="0.25">
      <c r="A35023"/>
    </row>
    <row r="35024" spans="1:1" ht="12.6" x14ac:dyDescent="0.25">
      <c r="A35024"/>
    </row>
    <row r="35025" spans="1:1" ht="12.6" x14ac:dyDescent="0.25">
      <c r="A35025"/>
    </row>
    <row r="35026" spans="1:1" ht="12.6" x14ac:dyDescent="0.25">
      <c r="A35026"/>
    </row>
    <row r="35027" spans="1:1" ht="12.6" x14ac:dyDescent="0.25">
      <c r="A35027"/>
    </row>
    <row r="35028" spans="1:1" ht="12.6" x14ac:dyDescent="0.25">
      <c r="A35028"/>
    </row>
    <row r="35029" spans="1:1" ht="12.6" x14ac:dyDescent="0.25">
      <c r="A35029"/>
    </row>
    <row r="35030" spans="1:1" ht="12.6" x14ac:dyDescent="0.25">
      <c r="A35030"/>
    </row>
    <row r="35031" spans="1:1" ht="12.6" x14ac:dyDescent="0.25">
      <c r="A35031"/>
    </row>
    <row r="35032" spans="1:1" ht="12.6" x14ac:dyDescent="0.25">
      <c r="A35032"/>
    </row>
    <row r="35033" spans="1:1" ht="12.6" x14ac:dyDescent="0.25">
      <c r="A35033"/>
    </row>
    <row r="35034" spans="1:1" ht="12.6" x14ac:dyDescent="0.25">
      <c r="A35034"/>
    </row>
    <row r="35035" spans="1:1" ht="12.6" x14ac:dyDescent="0.25">
      <c r="A35035"/>
    </row>
    <row r="35036" spans="1:1" ht="12.6" x14ac:dyDescent="0.25">
      <c r="A35036"/>
    </row>
    <row r="35037" spans="1:1" ht="12.6" x14ac:dyDescent="0.25">
      <c r="A35037"/>
    </row>
    <row r="35038" spans="1:1" ht="12.6" x14ac:dyDescent="0.25">
      <c r="A35038"/>
    </row>
    <row r="35039" spans="1:1" ht="12.6" x14ac:dyDescent="0.25">
      <c r="A35039"/>
    </row>
    <row r="35040" spans="1:1" ht="12.6" x14ac:dyDescent="0.25">
      <c r="A35040"/>
    </row>
    <row r="35041" spans="1:1" ht="12.6" x14ac:dyDescent="0.25">
      <c r="A35041"/>
    </row>
    <row r="35042" spans="1:1" ht="12.6" x14ac:dyDescent="0.25">
      <c r="A35042"/>
    </row>
    <row r="35043" spans="1:1" ht="12.6" x14ac:dyDescent="0.25">
      <c r="A35043"/>
    </row>
    <row r="35044" spans="1:1" ht="12.6" x14ac:dyDescent="0.25">
      <c r="A35044"/>
    </row>
    <row r="35045" spans="1:1" ht="12.6" x14ac:dyDescent="0.25">
      <c r="A35045"/>
    </row>
    <row r="35046" spans="1:1" ht="12.6" x14ac:dyDescent="0.25">
      <c r="A35046"/>
    </row>
    <row r="35047" spans="1:1" ht="12.6" x14ac:dyDescent="0.25">
      <c r="A35047"/>
    </row>
    <row r="35048" spans="1:1" ht="12.6" x14ac:dyDescent="0.25">
      <c r="A35048"/>
    </row>
    <row r="35049" spans="1:1" ht="12.6" x14ac:dyDescent="0.25">
      <c r="A35049"/>
    </row>
    <row r="35050" spans="1:1" ht="12.6" x14ac:dyDescent="0.25">
      <c r="A35050"/>
    </row>
    <row r="35051" spans="1:1" ht="12.6" x14ac:dyDescent="0.25">
      <c r="A35051"/>
    </row>
    <row r="35052" spans="1:1" ht="12.6" x14ac:dyDescent="0.25">
      <c r="A35052"/>
    </row>
    <row r="35053" spans="1:1" ht="12.6" x14ac:dyDescent="0.25">
      <c r="A35053"/>
    </row>
    <row r="35054" spans="1:1" ht="12.6" x14ac:dyDescent="0.25">
      <c r="A35054"/>
    </row>
    <row r="35055" spans="1:1" ht="12.6" x14ac:dyDescent="0.25">
      <c r="A35055"/>
    </row>
    <row r="35056" spans="1:1" ht="12.6" x14ac:dyDescent="0.25">
      <c r="A35056"/>
    </row>
    <row r="35057" spans="1:1" ht="12.6" x14ac:dyDescent="0.25">
      <c r="A35057"/>
    </row>
    <row r="35058" spans="1:1" ht="12.6" x14ac:dyDescent="0.25">
      <c r="A35058"/>
    </row>
    <row r="35059" spans="1:1" ht="12.6" x14ac:dyDescent="0.25">
      <c r="A35059"/>
    </row>
    <row r="35060" spans="1:1" ht="12.6" x14ac:dyDescent="0.25">
      <c r="A35060"/>
    </row>
    <row r="35061" spans="1:1" ht="12.6" x14ac:dyDescent="0.25">
      <c r="A35061"/>
    </row>
    <row r="35062" spans="1:1" ht="12.6" x14ac:dyDescent="0.25">
      <c r="A35062"/>
    </row>
    <row r="35063" spans="1:1" ht="12.6" x14ac:dyDescent="0.25">
      <c r="A35063"/>
    </row>
    <row r="35064" spans="1:1" ht="12.6" x14ac:dyDescent="0.25">
      <c r="A35064"/>
    </row>
    <row r="35065" spans="1:1" ht="12.6" x14ac:dyDescent="0.25">
      <c r="A35065"/>
    </row>
    <row r="35066" spans="1:1" ht="12.6" x14ac:dyDescent="0.25">
      <c r="A35066"/>
    </row>
    <row r="35067" spans="1:1" ht="12.6" x14ac:dyDescent="0.25">
      <c r="A35067"/>
    </row>
    <row r="35068" spans="1:1" ht="12.6" x14ac:dyDescent="0.25">
      <c r="A35068"/>
    </row>
    <row r="35069" spans="1:1" ht="12.6" x14ac:dyDescent="0.25">
      <c r="A35069"/>
    </row>
    <row r="35070" spans="1:1" ht="12.6" x14ac:dyDescent="0.25">
      <c r="A35070"/>
    </row>
    <row r="35071" spans="1:1" ht="12.6" x14ac:dyDescent="0.25">
      <c r="A35071"/>
    </row>
    <row r="35072" spans="1:1" ht="12.6" x14ac:dyDescent="0.25">
      <c r="A35072"/>
    </row>
    <row r="35073" spans="1:1" ht="12.6" x14ac:dyDescent="0.25">
      <c r="A35073"/>
    </row>
    <row r="35074" spans="1:1" ht="12.6" x14ac:dyDescent="0.25">
      <c r="A35074"/>
    </row>
    <row r="35075" spans="1:1" ht="12.6" x14ac:dyDescent="0.25">
      <c r="A35075"/>
    </row>
    <row r="35076" spans="1:1" ht="12.6" x14ac:dyDescent="0.25">
      <c r="A35076"/>
    </row>
    <row r="35077" spans="1:1" ht="12.6" x14ac:dyDescent="0.25">
      <c r="A35077"/>
    </row>
    <row r="35078" spans="1:1" ht="12.6" x14ac:dyDescent="0.25">
      <c r="A35078"/>
    </row>
    <row r="35079" spans="1:1" ht="12.6" x14ac:dyDescent="0.25">
      <c r="A35079"/>
    </row>
    <row r="35080" spans="1:1" ht="12.6" x14ac:dyDescent="0.25">
      <c r="A35080"/>
    </row>
    <row r="35081" spans="1:1" ht="12.6" x14ac:dyDescent="0.25">
      <c r="A35081"/>
    </row>
    <row r="35082" spans="1:1" ht="12.6" x14ac:dyDescent="0.25">
      <c r="A35082"/>
    </row>
    <row r="35083" spans="1:1" ht="12.6" x14ac:dyDescent="0.25">
      <c r="A35083"/>
    </row>
    <row r="35084" spans="1:1" ht="12.6" x14ac:dyDescent="0.25">
      <c r="A35084"/>
    </row>
    <row r="35085" spans="1:1" ht="12.6" x14ac:dyDescent="0.25">
      <c r="A35085"/>
    </row>
    <row r="35086" spans="1:1" ht="12.6" x14ac:dyDescent="0.25">
      <c r="A35086"/>
    </row>
    <row r="35087" spans="1:1" ht="12.6" x14ac:dyDescent="0.25">
      <c r="A35087"/>
    </row>
    <row r="35088" spans="1:1" ht="12.6" x14ac:dyDescent="0.25">
      <c r="A35088"/>
    </row>
    <row r="35089" spans="1:1" ht="12.6" x14ac:dyDescent="0.25">
      <c r="A35089"/>
    </row>
    <row r="35090" spans="1:1" ht="12.6" x14ac:dyDescent="0.25">
      <c r="A35090"/>
    </row>
    <row r="35091" spans="1:1" ht="12.6" x14ac:dyDescent="0.25">
      <c r="A35091"/>
    </row>
    <row r="35092" spans="1:1" ht="12.6" x14ac:dyDescent="0.25">
      <c r="A35092"/>
    </row>
    <row r="35093" spans="1:1" ht="12.6" x14ac:dyDescent="0.25">
      <c r="A35093"/>
    </row>
    <row r="35094" spans="1:1" ht="12.6" x14ac:dyDescent="0.25">
      <c r="A35094"/>
    </row>
    <row r="35095" spans="1:1" ht="12.6" x14ac:dyDescent="0.25">
      <c r="A35095"/>
    </row>
    <row r="35096" spans="1:1" ht="12.6" x14ac:dyDescent="0.25">
      <c r="A35096"/>
    </row>
    <row r="35097" spans="1:1" ht="12.6" x14ac:dyDescent="0.25">
      <c r="A35097"/>
    </row>
    <row r="35098" spans="1:1" ht="12.6" x14ac:dyDescent="0.25">
      <c r="A35098"/>
    </row>
    <row r="35099" spans="1:1" ht="12.6" x14ac:dyDescent="0.25">
      <c r="A35099"/>
    </row>
    <row r="35100" spans="1:1" ht="12.6" x14ac:dyDescent="0.25">
      <c r="A35100"/>
    </row>
    <row r="35101" spans="1:1" ht="12.6" x14ac:dyDescent="0.25">
      <c r="A35101"/>
    </row>
    <row r="35102" spans="1:1" ht="12.6" x14ac:dyDescent="0.25">
      <c r="A35102"/>
    </row>
    <row r="35103" spans="1:1" ht="12.6" x14ac:dyDescent="0.25">
      <c r="A35103"/>
    </row>
    <row r="35104" spans="1:1" ht="12.6" x14ac:dyDescent="0.25">
      <c r="A35104"/>
    </row>
    <row r="35105" spans="1:1" ht="12.6" x14ac:dyDescent="0.25">
      <c r="A35105"/>
    </row>
    <row r="35106" spans="1:1" ht="12.6" x14ac:dyDescent="0.25">
      <c r="A35106"/>
    </row>
    <row r="35107" spans="1:1" ht="12.6" x14ac:dyDescent="0.25">
      <c r="A35107"/>
    </row>
    <row r="35108" spans="1:1" ht="12.6" x14ac:dyDescent="0.25">
      <c r="A35108"/>
    </row>
    <row r="35109" spans="1:1" ht="12.6" x14ac:dyDescent="0.25">
      <c r="A35109"/>
    </row>
    <row r="35110" spans="1:1" ht="12.6" x14ac:dyDescent="0.25">
      <c r="A35110"/>
    </row>
    <row r="35111" spans="1:1" ht="12.6" x14ac:dyDescent="0.25">
      <c r="A35111"/>
    </row>
    <row r="35112" spans="1:1" ht="12.6" x14ac:dyDescent="0.25">
      <c r="A35112"/>
    </row>
    <row r="35113" spans="1:1" ht="12.6" x14ac:dyDescent="0.25">
      <c r="A35113"/>
    </row>
    <row r="35114" spans="1:1" ht="12.6" x14ac:dyDescent="0.25">
      <c r="A35114"/>
    </row>
    <row r="35115" spans="1:1" ht="12.6" x14ac:dyDescent="0.25">
      <c r="A35115"/>
    </row>
    <row r="35116" spans="1:1" ht="12.6" x14ac:dyDescent="0.25">
      <c r="A35116"/>
    </row>
    <row r="35117" spans="1:1" ht="12.6" x14ac:dyDescent="0.25">
      <c r="A35117"/>
    </row>
    <row r="35118" spans="1:1" ht="12.6" x14ac:dyDescent="0.25">
      <c r="A35118"/>
    </row>
    <row r="35119" spans="1:1" ht="12.6" x14ac:dyDescent="0.25">
      <c r="A35119"/>
    </row>
    <row r="35120" spans="1:1" ht="12.6" x14ac:dyDescent="0.25">
      <c r="A35120"/>
    </row>
    <row r="35121" spans="1:1" ht="12.6" x14ac:dyDescent="0.25">
      <c r="A35121"/>
    </row>
    <row r="35122" spans="1:1" ht="12.6" x14ac:dyDescent="0.25">
      <c r="A35122"/>
    </row>
    <row r="35123" spans="1:1" ht="12.6" x14ac:dyDescent="0.25">
      <c r="A35123"/>
    </row>
    <row r="35124" spans="1:1" ht="12.6" x14ac:dyDescent="0.25">
      <c r="A35124"/>
    </row>
    <row r="35125" spans="1:1" ht="12.6" x14ac:dyDescent="0.25">
      <c r="A35125"/>
    </row>
    <row r="35126" spans="1:1" ht="12.6" x14ac:dyDescent="0.25">
      <c r="A35126"/>
    </row>
    <row r="35127" spans="1:1" ht="12.6" x14ac:dyDescent="0.25">
      <c r="A35127"/>
    </row>
    <row r="35128" spans="1:1" ht="12.6" x14ac:dyDescent="0.25">
      <c r="A35128"/>
    </row>
    <row r="35129" spans="1:1" ht="12.6" x14ac:dyDescent="0.25">
      <c r="A35129"/>
    </row>
    <row r="35130" spans="1:1" ht="12.6" x14ac:dyDescent="0.25">
      <c r="A35130"/>
    </row>
    <row r="35131" spans="1:1" ht="12.6" x14ac:dyDescent="0.25">
      <c r="A35131"/>
    </row>
    <row r="35132" spans="1:1" ht="12.6" x14ac:dyDescent="0.25">
      <c r="A35132"/>
    </row>
    <row r="35133" spans="1:1" ht="12.6" x14ac:dyDescent="0.25">
      <c r="A35133"/>
    </row>
    <row r="35134" spans="1:1" ht="12.6" x14ac:dyDescent="0.25">
      <c r="A35134"/>
    </row>
    <row r="35135" spans="1:1" ht="12.6" x14ac:dyDescent="0.25">
      <c r="A35135"/>
    </row>
    <row r="35136" spans="1:1" ht="12.6" x14ac:dyDescent="0.25">
      <c r="A35136"/>
    </row>
    <row r="35137" spans="1:1" ht="12.6" x14ac:dyDescent="0.25">
      <c r="A35137"/>
    </row>
    <row r="35138" spans="1:1" ht="12.6" x14ac:dyDescent="0.25">
      <c r="A35138"/>
    </row>
    <row r="35139" spans="1:1" ht="12.6" x14ac:dyDescent="0.25">
      <c r="A35139"/>
    </row>
    <row r="35140" spans="1:1" ht="12.6" x14ac:dyDescent="0.25">
      <c r="A35140"/>
    </row>
    <row r="35141" spans="1:1" ht="12.6" x14ac:dyDescent="0.25">
      <c r="A35141"/>
    </row>
    <row r="35142" spans="1:1" ht="12.6" x14ac:dyDescent="0.25">
      <c r="A35142"/>
    </row>
    <row r="35143" spans="1:1" ht="12.6" x14ac:dyDescent="0.25">
      <c r="A35143"/>
    </row>
    <row r="35144" spans="1:1" ht="12.6" x14ac:dyDescent="0.25">
      <c r="A35144"/>
    </row>
    <row r="35145" spans="1:1" ht="12.6" x14ac:dyDescent="0.25">
      <c r="A35145"/>
    </row>
    <row r="35146" spans="1:1" ht="12.6" x14ac:dyDescent="0.25">
      <c r="A35146"/>
    </row>
    <row r="35147" spans="1:1" ht="12.6" x14ac:dyDescent="0.25">
      <c r="A35147"/>
    </row>
    <row r="35148" spans="1:1" ht="12.6" x14ac:dyDescent="0.25">
      <c r="A35148"/>
    </row>
    <row r="35149" spans="1:1" ht="12.6" x14ac:dyDescent="0.25">
      <c r="A35149"/>
    </row>
    <row r="35150" spans="1:1" ht="12.6" x14ac:dyDescent="0.25">
      <c r="A35150"/>
    </row>
    <row r="35151" spans="1:1" ht="12.6" x14ac:dyDescent="0.25">
      <c r="A35151"/>
    </row>
    <row r="35152" spans="1:1" ht="12.6" x14ac:dyDescent="0.25">
      <c r="A35152"/>
    </row>
    <row r="35153" spans="1:1" ht="12.6" x14ac:dyDescent="0.25">
      <c r="A35153"/>
    </row>
    <row r="35154" spans="1:1" ht="12.6" x14ac:dyDescent="0.25">
      <c r="A35154"/>
    </row>
    <row r="35155" spans="1:1" ht="12.6" x14ac:dyDescent="0.25">
      <c r="A35155"/>
    </row>
    <row r="35156" spans="1:1" ht="12.6" x14ac:dyDescent="0.25">
      <c r="A35156"/>
    </row>
    <row r="35157" spans="1:1" ht="12.6" x14ac:dyDescent="0.25">
      <c r="A35157"/>
    </row>
    <row r="35158" spans="1:1" ht="12.6" x14ac:dyDescent="0.25">
      <c r="A35158"/>
    </row>
    <row r="35159" spans="1:1" ht="12.6" x14ac:dyDescent="0.25">
      <c r="A35159"/>
    </row>
    <row r="35160" spans="1:1" ht="12.6" x14ac:dyDescent="0.25">
      <c r="A35160"/>
    </row>
    <row r="35161" spans="1:1" ht="12.6" x14ac:dyDescent="0.25">
      <c r="A35161"/>
    </row>
    <row r="35162" spans="1:1" ht="12.6" x14ac:dyDescent="0.25">
      <c r="A35162"/>
    </row>
    <row r="35163" spans="1:1" ht="12.6" x14ac:dyDescent="0.25">
      <c r="A35163"/>
    </row>
    <row r="35164" spans="1:1" ht="12.6" x14ac:dyDescent="0.25">
      <c r="A35164"/>
    </row>
    <row r="35165" spans="1:1" ht="12.6" x14ac:dyDescent="0.25">
      <c r="A35165"/>
    </row>
    <row r="35166" spans="1:1" ht="12.6" x14ac:dyDescent="0.25">
      <c r="A35166"/>
    </row>
    <row r="35167" spans="1:1" ht="12.6" x14ac:dyDescent="0.25">
      <c r="A35167"/>
    </row>
    <row r="35168" spans="1:1" ht="12.6" x14ac:dyDescent="0.25">
      <c r="A35168"/>
    </row>
    <row r="35169" spans="1:1" ht="12.6" x14ac:dyDescent="0.25">
      <c r="A35169"/>
    </row>
    <row r="35170" spans="1:1" ht="12.6" x14ac:dyDescent="0.25">
      <c r="A35170"/>
    </row>
    <row r="35171" spans="1:1" ht="12.6" x14ac:dyDescent="0.25">
      <c r="A35171"/>
    </row>
    <row r="35172" spans="1:1" ht="12.6" x14ac:dyDescent="0.25">
      <c r="A35172"/>
    </row>
    <row r="35173" spans="1:1" ht="12.6" x14ac:dyDescent="0.25">
      <c r="A35173"/>
    </row>
    <row r="35174" spans="1:1" ht="12.6" x14ac:dyDescent="0.25">
      <c r="A35174"/>
    </row>
    <row r="35175" spans="1:1" ht="12.6" x14ac:dyDescent="0.25">
      <c r="A35175"/>
    </row>
    <row r="35176" spans="1:1" ht="12.6" x14ac:dyDescent="0.25">
      <c r="A35176"/>
    </row>
    <row r="35177" spans="1:1" ht="12.6" x14ac:dyDescent="0.25">
      <c r="A35177"/>
    </row>
    <row r="35178" spans="1:1" ht="12.6" x14ac:dyDescent="0.25">
      <c r="A35178"/>
    </row>
    <row r="35179" spans="1:1" ht="12.6" x14ac:dyDescent="0.25">
      <c r="A35179"/>
    </row>
    <row r="35180" spans="1:1" ht="12.6" x14ac:dyDescent="0.25">
      <c r="A35180"/>
    </row>
    <row r="35181" spans="1:1" ht="12.6" x14ac:dyDescent="0.25">
      <c r="A35181"/>
    </row>
    <row r="35182" spans="1:1" ht="12.6" x14ac:dyDescent="0.25">
      <c r="A35182"/>
    </row>
    <row r="35183" spans="1:1" ht="12.6" x14ac:dyDescent="0.25">
      <c r="A35183"/>
    </row>
    <row r="35184" spans="1:1" ht="12.6" x14ac:dyDescent="0.25">
      <c r="A35184"/>
    </row>
    <row r="35185" spans="1:1" ht="12.6" x14ac:dyDescent="0.25">
      <c r="A35185"/>
    </row>
    <row r="35186" spans="1:1" ht="12.6" x14ac:dyDescent="0.25">
      <c r="A35186"/>
    </row>
    <row r="35187" spans="1:1" ht="12.6" x14ac:dyDescent="0.25">
      <c r="A35187"/>
    </row>
    <row r="35188" spans="1:1" ht="12.6" x14ac:dyDescent="0.25">
      <c r="A35188"/>
    </row>
    <row r="35189" spans="1:1" ht="12.6" x14ac:dyDescent="0.25">
      <c r="A35189"/>
    </row>
    <row r="35190" spans="1:1" ht="12.6" x14ac:dyDescent="0.25">
      <c r="A35190"/>
    </row>
    <row r="35191" spans="1:1" ht="12.6" x14ac:dyDescent="0.25">
      <c r="A35191"/>
    </row>
    <row r="35192" spans="1:1" ht="12.6" x14ac:dyDescent="0.25">
      <c r="A35192"/>
    </row>
    <row r="35193" spans="1:1" ht="12.6" x14ac:dyDescent="0.25">
      <c r="A35193"/>
    </row>
    <row r="35194" spans="1:1" ht="12.6" x14ac:dyDescent="0.25">
      <c r="A35194"/>
    </row>
    <row r="35195" spans="1:1" ht="12.6" x14ac:dyDescent="0.25">
      <c r="A35195"/>
    </row>
    <row r="35196" spans="1:1" ht="12.6" x14ac:dyDescent="0.25">
      <c r="A35196"/>
    </row>
    <row r="35197" spans="1:1" ht="12.6" x14ac:dyDescent="0.25">
      <c r="A35197"/>
    </row>
    <row r="35198" spans="1:1" ht="12.6" x14ac:dyDescent="0.25">
      <c r="A35198"/>
    </row>
    <row r="35199" spans="1:1" ht="12.6" x14ac:dyDescent="0.25">
      <c r="A35199"/>
    </row>
    <row r="35200" spans="1:1" ht="12.6" x14ac:dyDescent="0.25">
      <c r="A35200"/>
    </row>
    <row r="35201" spans="1:1" ht="12.6" x14ac:dyDescent="0.25">
      <c r="A35201"/>
    </row>
    <row r="35202" spans="1:1" ht="12.6" x14ac:dyDescent="0.25">
      <c r="A35202"/>
    </row>
    <row r="35203" spans="1:1" ht="12.6" x14ac:dyDescent="0.25">
      <c r="A35203"/>
    </row>
    <row r="35204" spans="1:1" ht="12.6" x14ac:dyDescent="0.25">
      <c r="A35204"/>
    </row>
    <row r="35205" spans="1:1" ht="12.6" x14ac:dyDescent="0.25">
      <c r="A35205"/>
    </row>
    <row r="35206" spans="1:1" ht="12.6" x14ac:dyDescent="0.25">
      <c r="A35206"/>
    </row>
    <row r="35207" spans="1:1" ht="12.6" x14ac:dyDescent="0.25">
      <c r="A35207"/>
    </row>
    <row r="35208" spans="1:1" ht="12.6" x14ac:dyDescent="0.25">
      <c r="A35208"/>
    </row>
    <row r="35209" spans="1:1" ht="12.6" x14ac:dyDescent="0.25">
      <c r="A35209"/>
    </row>
    <row r="35210" spans="1:1" ht="12.6" x14ac:dyDescent="0.25">
      <c r="A35210"/>
    </row>
    <row r="35211" spans="1:1" ht="12.6" x14ac:dyDescent="0.25">
      <c r="A35211"/>
    </row>
    <row r="35212" spans="1:1" ht="12.6" x14ac:dyDescent="0.25">
      <c r="A35212"/>
    </row>
    <row r="35213" spans="1:1" ht="12.6" x14ac:dyDescent="0.25">
      <c r="A35213"/>
    </row>
    <row r="35214" spans="1:1" ht="12.6" x14ac:dyDescent="0.25">
      <c r="A35214"/>
    </row>
    <row r="35215" spans="1:1" ht="12.6" x14ac:dyDescent="0.25">
      <c r="A35215"/>
    </row>
    <row r="35216" spans="1:1" ht="12.6" x14ac:dyDescent="0.25">
      <c r="A35216"/>
    </row>
    <row r="35217" spans="1:1" ht="12.6" x14ac:dyDescent="0.25">
      <c r="A35217"/>
    </row>
    <row r="35218" spans="1:1" ht="12.6" x14ac:dyDescent="0.25">
      <c r="A35218"/>
    </row>
    <row r="35219" spans="1:1" ht="12.6" x14ac:dyDescent="0.25">
      <c r="A35219"/>
    </row>
    <row r="35220" spans="1:1" ht="12.6" x14ac:dyDescent="0.25">
      <c r="A35220"/>
    </row>
    <row r="35221" spans="1:1" ht="12.6" x14ac:dyDescent="0.25">
      <c r="A35221"/>
    </row>
    <row r="35222" spans="1:1" ht="12.6" x14ac:dyDescent="0.25">
      <c r="A35222"/>
    </row>
    <row r="35223" spans="1:1" ht="12.6" x14ac:dyDescent="0.25">
      <c r="A35223"/>
    </row>
    <row r="35224" spans="1:1" ht="12.6" x14ac:dyDescent="0.25">
      <c r="A35224"/>
    </row>
    <row r="35225" spans="1:1" ht="12.6" x14ac:dyDescent="0.25">
      <c r="A35225"/>
    </row>
    <row r="35226" spans="1:1" ht="12.6" x14ac:dyDescent="0.25">
      <c r="A35226"/>
    </row>
    <row r="35227" spans="1:1" ht="12.6" x14ac:dyDescent="0.25">
      <c r="A35227"/>
    </row>
    <row r="35228" spans="1:1" ht="12.6" x14ac:dyDescent="0.25">
      <c r="A35228"/>
    </row>
    <row r="35229" spans="1:1" ht="12.6" x14ac:dyDescent="0.25">
      <c r="A35229"/>
    </row>
    <row r="35230" spans="1:1" ht="12.6" x14ac:dyDescent="0.25">
      <c r="A35230"/>
    </row>
    <row r="35231" spans="1:1" ht="12.6" x14ac:dyDescent="0.25">
      <c r="A35231"/>
    </row>
    <row r="35232" spans="1:1" ht="12.6" x14ac:dyDescent="0.25">
      <c r="A35232"/>
    </row>
    <row r="35233" spans="1:1" ht="12.6" x14ac:dyDescent="0.25">
      <c r="A35233"/>
    </row>
    <row r="35234" spans="1:1" ht="12.6" x14ac:dyDescent="0.25">
      <c r="A35234"/>
    </row>
    <row r="35235" spans="1:1" ht="12.6" x14ac:dyDescent="0.25">
      <c r="A35235"/>
    </row>
    <row r="35236" spans="1:1" ht="12.6" x14ac:dyDescent="0.25">
      <c r="A35236"/>
    </row>
    <row r="35237" spans="1:1" ht="12.6" x14ac:dyDescent="0.25">
      <c r="A35237"/>
    </row>
    <row r="35238" spans="1:1" ht="12.6" x14ac:dyDescent="0.25">
      <c r="A35238"/>
    </row>
    <row r="35239" spans="1:1" ht="12.6" x14ac:dyDescent="0.25">
      <c r="A35239"/>
    </row>
    <row r="35240" spans="1:1" ht="12.6" x14ac:dyDescent="0.25">
      <c r="A35240"/>
    </row>
    <row r="35241" spans="1:1" ht="12.6" x14ac:dyDescent="0.25">
      <c r="A35241"/>
    </row>
    <row r="35242" spans="1:1" ht="12.6" x14ac:dyDescent="0.25">
      <c r="A35242"/>
    </row>
    <row r="35243" spans="1:1" ht="12.6" x14ac:dyDescent="0.25">
      <c r="A35243"/>
    </row>
    <row r="35244" spans="1:1" ht="12.6" x14ac:dyDescent="0.25">
      <c r="A35244"/>
    </row>
    <row r="35245" spans="1:1" ht="12.6" x14ac:dyDescent="0.25">
      <c r="A35245"/>
    </row>
    <row r="35246" spans="1:1" ht="12.6" x14ac:dyDescent="0.25">
      <c r="A35246"/>
    </row>
    <row r="35247" spans="1:1" ht="12.6" x14ac:dyDescent="0.25">
      <c r="A35247"/>
    </row>
    <row r="35248" spans="1:1" ht="12.6" x14ac:dyDescent="0.25">
      <c r="A35248"/>
    </row>
    <row r="35249" spans="1:1" ht="12.6" x14ac:dyDescent="0.25">
      <c r="A35249"/>
    </row>
    <row r="35250" spans="1:1" ht="12.6" x14ac:dyDescent="0.25">
      <c r="A35250"/>
    </row>
    <row r="35251" spans="1:1" ht="12.6" x14ac:dyDescent="0.25">
      <c r="A35251"/>
    </row>
    <row r="35252" spans="1:1" ht="12.6" x14ac:dyDescent="0.25">
      <c r="A35252"/>
    </row>
    <row r="35253" spans="1:1" ht="12.6" x14ac:dyDescent="0.25">
      <c r="A35253"/>
    </row>
    <row r="35254" spans="1:1" ht="12.6" x14ac:dyDescent="0.25">
      <c r="A35254"/>
    </row>
    <row r="35255" spans="1:1" ht="12.6" x14ac:dyDescent="0.25">
      <c r="A35255"/>
    </row>
    <row r="35256" spans="1:1" ht="12.6" x14ac:dyDescent="0.25">
      <c r="A35256"/>
    </row>
    <row r="35257" spans="1:1" ht="12.6" x14ac:dyDescent="0.25">
      <c r="A35257"/>
    </row>
    <row r="35258" spans="1:1" ht="12.6" x14ac:dyDescent="0.25">
      <c r="A35258"/>
    </row>
    <row r="35259" spans="1:1" ht="12.6" x14ac:dyDescent="0.25">
      <c r="A35259"/>
    </row>
    <row r="35260" spans="1:1" ht="12.6" x14ac:dyDescent="0.25">
      <c r="A35260"/>
    </row>
    <row r="35261" spans="1:1" ht="12.6" x14ac:dyDescent="0.25">
      <c r="A35261"/>
    </row>
    <row r="35262" spans="1:1" ht="12.6" x14ac:dyDescent="0.25">
      <c r="A35262"/>
    </row>
    <row r="35263" spans="1:1" ht="12.6" x14ac:dyDescent="0.25">
      <c r="A35263"/>
    </row>
    <row r="35264" spans="1:1" ht="12.6" x14ac:dyDescent="0.25">
      <c r="A35264"/>
    </row>
    <row r="35265" spans="1:1" ht="12.6" x14ac:dyDescent="0.25">
      <c r="A35265"/>
    </row>
    <row r="35266" spans="1:1" ht="12.6" x14ac:dyDescent="0.25">
      <c r="A35266"/>
    </row>
    <row r="35267" spans="1:1" ht="12.6" x14ac:dyDescent="0.25">
      <c r="A35267"/>
    </row>
    <row r="35268" spans="1:1" ht="12.6" x14ac:dyDescent="0.25">
      <c r="A35268"/>
    </row>
    <row r="35269" spans="1:1" ht="12.6" x14ac:dyDescent="0.25">
      <c r="A35269"/>
    </row>
    <row r="35270" spans="1:1" ht="12.6" x14ac:dyDescent="0.25">
      <c r="A35270"/>
    </row>
    <row r="35271" spans="1:1" ht="12.6" x14ac:dyDescent="0.25">
      <c r="A35271"/>
    </row>
    <row r="35272" spans="1:1" ht="12.6" x14ac:dyDescent="0.25">
      <c r="A35272"/>
    </row>
    <row r="35273" spans="1:1" ht="12.6" x14ac:dyDescent="0.25">
      <c r="A35273"/>
    </row>
    <row r="35274" spans="1:1" ht="12.6" x14ac:dyDescent="0.25">
      <c r="A35274"/>
    </row>
    <row r="35275" spans="1:1" ht="12.6" x14ac:dyDescent="0.25">
      <c r="A35275"/>
    </row>
    <row r="35276" spans="1:1" ht="12.6" x14ac:dyDescent="0.25">
      <c r="A35276"/>
    </row>
    <row r="35277" spans="1:1" ht="12.6" x14ac:dyDescent="0.25">
      <c r="A35277"/>
    </row>
    <row r="35278" spans="1:1" ht="12.6" x14ac:dyDescent="0.25">
      <c r="A35278"/>
    </row>
    <row r="35279" spans="1:1" ht="12.6" x14ac:dyDescent="0.25">
      <c r="A35279"/>
    </row>
    <row r="35280" spans="1:1" ht="12.6" x14ac:dyDescent="0.25">
      <c r="A35280"/>
    </row>
    <row r="35281" spans="1:1" ht="12.6" x14ac:dyDescent="0.25">
      <c r="A35281"/>
    </row>
    <row r="35282" spans="1:1" ht="12.6" x14ac:dyDescent="0.25">
      <c r="A35282"/>
    </row>
    <row r="35283" spans="1:1" ht="12.6" x14ac:dyDescent="0.25">
      <c r="A35283"/>
    </row>
    <row r="35284" spans="1:1" ht="12.6" x14ac:dyDescent="0.25">
      <c r="A35284"/>
    </row>
    <row r="35285" spans="1:1" ht="12.6" x14ac:dyDescent="0.25">
      <c r="A35285"/>
    </row>
    <row r="35286" spans="1:1" ht="12.6" x14ac:dyDescent="0.25">
      <c r="A35286"/>
    </row>
    <row r="35287" spans="1:1" ht="12.6" x14ac:dyDescent="0.25">
      <c r="A35287"/>
    </row>
    <row r="35288" spans="1:1" ht="12.6" x14ac:dyDescent="0.25">
      <c r="A35288"/>
    </row>
    <row r="35289" spans="1:1" ht="12.6" x14ac:dyDescent="0.25">
      <c r="A35289"/>
    </row>
    <row r="35290" spans="1:1" ht="12.6" x14ac:dyDescent="0.25">
      <c r="A35290"/>
    </row>
    <row r="35291" spans="1:1" ht="12.6" x14ac:dyDescent="0.25">
      <c r="A35291"/>
    </row>
    <row r="35292" spans="1:1" ht="12.6" x14ac:dyDescent="0.25">
      <c r="A35292"/>
    </row>
    <row r="35293" spans="1:1" ht="12.6" x14ac:dyDescent="0.25">
      <c r="A35293"/>
    </row>
    <row r="35294" spans="1:1" ht="12.6" x14ac:dyDescent="0.25">
      <c r="A35294"/>
    </row>
    <row r="35295" spans="1:1" ht="12.6" x14ac:dyDescent="0.25">
      <c r="A35295"/>
    </row>
    <row r="35296" spans="1:1" ht="12.6" x14ac:dyDescent="0.25">
      <c r="A35296"/>
    </row>
    <row r="35297" spans="1:1" ht="12.6" x14ac:dyDescent="0.25">
      <c r="A35297"/>
    </row>
    <row r="35298" spans="1:1" ht="12.6" x14ac:dyDescent="0.25">
      <c r="A35298"/>
    </row>
    <row r="35299" spans="1:1" ht="12.6" x14ac:dyDescent="0.25">
      <c r="A35299"/>
    </row>
    <row r="35300" spans="1:1" ht="12.6" x14ac:dyDescent="0.25">
      <c r="A35300"/>
    </row>
    <row r="35301" spans="1:1" ht="12.6" x14ac:dyDescent="0.25">
      <c r="A35301"/>
    </row>
    <row r="35302" spans="1:1" ht="12.6" x14ac:dyDescent="0.25">
      <c r="A35302"/>
    </row>
    <row r="35303" spans="1:1" ht="12.6" x14ac:dyDescent="0.25">
      <c r="A35303"/>
    </row>
    <row r="35304" spans="1:1" ht="12.6" x14ac:dyDescent="0.25">
      <c r="A35304"/>
    </row>
    <row r="35305" spans="1:1" ht="12.6" x14ac:dyDescent="0.25">
      <c r="A35305"/>
    </row>
    <row r="35306" spans="1:1" ht="12.6" x14ac:dyDescent="0.25">
      <c r="A35306"/>
    </row>
    <row r="35307" spans="1:1" ht="12.6" x14ac:dyDescent="0.25">
      <c r="A35307"/>
    </row>
    <row r="35308" spans="1:1" ht="12.6" x14ac:dyDescent="0.25">
      <c r="A35308"/>
    </row>
    <row r="35309" spans="1:1" ht="12.6" x14ac:dyDescent="0.25">
      <c r="A35309"/>
    </row>
    <row r="35310" spans="1:1" ht="12.6" x14ac:dyDescent="0.25">
      <c r="A35310"/>
    </row>
    <row r="35311" spans="1:1" ht="12.6" x14ac:dyDescent="0.25">
      <c r="A35311"/>
    </row>
    <row r="35312" spans="1:1" ht="12.6" x14ac:dyDescent="0.25">
      <c r="A35312"/>
    </row>
    <row r="35313" spans="1:1" ht="12.6" x14ac:dyDescent="0.25">
      <c r="A35313"/>
    </row>
    <row r="35314" spans="1:1" ht="12.6" x14ac:dyDescent="0.25">
      <c r="A35314"/>
    </row>
    <row r="35315" spans="1:1" ht="12.6" x14ac:dyDescent="0.25">
      <c r="A35315"/>
    </row>
    <row r="35316" spans="1:1" ht="12.6" x14ac:dyDescent="0.25">
      <c r="A35316"/>
    </row>
    <row r="35317" spans="1:1" ht="12.6" x14ac:dyDescent="0.25">
      <c r="A35317"/>
    </row>
    <row r="35318" spans="1:1" ht="12.6" x14ac:dyDescent="0.25">
      <c r="A35318"/>
    </row>
    <row r="35319" spans="1:1" ht="12.6" x14ac:dyDescent="0.25">
      <c r="A35319"/>
    </row>
    <row r="35320" spans="1:1" ht="12.6" x14ac:dyDescent="0.25">
      <c r="A35320"/>
    </row>
    <row r="35321" spans="1:1" ht="12.6" x14ac:dyDescent="0.25">
      <c r="A35321"/>
    </row>
    <row r="35322" spans="1:1" ht="12.6" x14ac:dyDescent="0.25">
      <c r="A35322"/>
    </row>
    <row r="35323" spans="1:1" ht="12.6" x14ac:dyDescent="0.25">
      <c r="A35323"/>
    </row>
    <row r="35324" spans="1:1" ht="12.6" x14ac:dyDescent="0.25">
      <c r="A35324"/>
    </row>
    <row r="35325" spans="1:1" ht="12.6" x14ac:dyDescent="0.25">
      <c r="A35325"/>
    </row>
    <row r="35326" spans="1:1" ht="12.6" x14ac:dyDescent="0.25">
      <c r="A35326"/>
    </row>
    <row r="35327" spans="1:1" ht="12.6" x14ac:dyDescent="0.25">
      <c r="A35327"/>
    </row>
    <row r="35328" spans="1:1" ht="12.6" x14ac:dyDescent="0.25">
      <c r="A35328"/>
    </row>
    <row r="35329" spans="1:1" ht="12.6" x14ac:dyDescent="0.25">
      <c r="A35329"/>
    </row>
    <row r="35330" spans="1:1" ht="12.6" x14ac:dyDescent="0.25">
      <c r="A35330"/>
    </row>
    <row r="35331" spans="1:1" ht="12.6" x14ac:dyDescent="0.25">
      <c r="A35331"/>
    </row>
    <row r="35332" spans="1:1" ht="12.6" x14ac:dyDescent="0.25">
      <c r="A35332"/>
    </row>
    <row r="35333" spans="1:1" ht="12.6" x14ac:dyDescent="0.25">
      <c r="A35333"/>
    </row>
    <row r="35334" spans="1:1" ht="12.6" x14ac:dyDescent="0.25">
      <c r="A35334"/>
    </row>
    <row r="35335" spans="1:1" ht="12.6" x14ac:dyDescent="0.25">
      <c r="A35335"/>
    </row>
    <row r="35336" spans="1:1" ht="12.6" x14ac:dyDescent="0.25">
      <c r="A35336"/>
    </row>
    <row r="35337" spans="1:1" ht="12.6" x14ac:dyDescent="0.25">
      <c r="A35337"/>
    </row>
    <row r="35338" spans="1:1" ht="12.6" x14ac:dyDescent="0.25">
      <c r="A35338"/>
    </row>
    <row r="35339" spans="1:1" ht="12.6" x14ac:dyDescent="0.25">
      <c r="A35339"/>
    </row>
    <row r="35340" spans="1:1" ht="12.6" x14ac:dyDescent="0.25">
      <c r="A35340"/>
    </row>
    <row r="35341" spans="1:1" ht="12.6" x14ac:dyDescent="0.25">
      <c r="A35341"/>
    </row>
    <row r="35342" spans="1:1" ht="12.6" x14ac:dyDescent="0.25">
      <c r="A35342"/>
    </row>
    <row r="35343" spans="1:1" ht="12.6" x14ac:dyDescent="0.25">
      <c r="A35343"/>
    </row>
    <row r="35344" spans="1:1" ht="12.6" x14ac:dyDescent="0.25">
      <c r="A35344"/>
    </row>
    <row r="35345" spans="1:1" ht="12.6" x14ac:dyDescent="0.25">
      <c r="A35345"/>
    </row>
    <row r="35346" spans="1:1" ht="12.6" x14ac:dyDescent="0.25">
      <c r="A35346"/>
    </row>
    <row r="35347" spans="1:1" ht="12.6" x14ac:dyDescent="0.25">
      <c r="A35347"/>
    </row>
    <row r="35348" spans="1:1" ht="12.6" x14ac:dyDescent="0.25">
      <c r="A35348"/>
    </row>
    <row r="35349" spans="1:1" ht="12.6" x14ac:dyDescent="0.25">
      <c r="A35349"/>
    </row>
    <row r="35350" spans="1:1" ht="12.6" x14ac:dyDescent="0.25">
      <c r="A35350"/>
    </row>
    <row r="35351" spans="1:1" ht="12.6" x14ac:dyDescent="0.25">
      <c r="A35351"/>
    </row>
    <row r="35352" spans="1:1" ht="12.6" x14ac:dyDescent="0.25">
      <c r="A35352"/>
    </row>
    <row r="35353" spans="1:1" ht="12.6" x14ac:dyDescent="0.25">
      <c r="A35353"/>
    </row>
    <row r="35354" spans="1:1" ht="12.6" x14ac:dyDescent="0.25">
      <c r="A35354"/>
    </row>
    <row r="35355" spans="1:1" ht="12.6" x14ac:dyDescent="0.25">
      <c r="A35355"/>
    </row>
    <row r="35356" spans="1:1" ht="12.6" x14ac:dyDescent="0.25">
      <c r="A35356"/>
    </row>
    <row r="35357" spans="1:1" ht="12.6" x14ac:dyDescent="0.25">
      <c r="A35357"/>
    </row>
    <row r="35358" spans="1:1" ht="12.6" x14ac:dyDescent="0.25">
      <c r="A35358"/>
    </row>
    <row r="35359" spans="1:1" ht="12.6" x14ac:dyDescent="0.25">
      <c r="A35359"/>
    </row>
    <row r="35360" spans="1:1" ht="12.6" x14ac:dyDescent="0.25">
      <c r="A35360"/>
    </row>
    <row r="35361" spans="1:1" ht="12.6" x14ac:dyDescent="0.25">
      <c r="A35361"/>
    </row>
    <row r="35362" spans="1:1" ht="12.6" x14ac:dyDescent="0.25">
      <c r="A35362"/>
    </row>
    <row r="35363" spans="1:1" ht="12.6" x14ac:dyDescent="0.25">
      <c r="A35363"/>
    </row>
    <row r="35364" spans="1:1" ht="12.6" x14ac:dyDescent="0.25">
      <c r="A35364"/>
    </row>
    <row r="35365" spans="1:1" ht="12.6" x14ac:dyDescent="0.25">
      <c r="A35365"/>
    </row>
    <row r="35366" spans="1:1" ht="12.6" x14ac:dyDescent="0.25">
      <c r="A35366"/>
    </row>
    <row r="35367" spans="1:1" ht="12.6" x14ac:dyDescent="0.25">
      <c r="A35367"/>
    </row>
    <row r="35368" spans="1:1" ht="12.6" x14ac:dyDescent="0.25">
      <c r="A35368"/>
    </row>
    <row r="35369" spans="1:1" ht="12.6" x14ac:dyDescent="0.25">
      <c r="A35369"/>
    </row>
    <row r="35370" spans="1:1" ht="12.6" x14ac:dyDescent="0.25">
      <c r="A35370"/>
    </row>
    <row r="35371" spans="1:1" ht="12.6" x14ac:dyDescent="0.25">
      <c r="A35371"/>
    </row>
    <row r="35372" spans="1:1" ht="12.6" x14ac:dyDescent="0.25">
      <c r="A35372"/>
    </row>
    <row r="35373" spans="1:1" ht="12.6" x14ac:dyDescent="0.25">
      <c r="A35373"/>
    </row>
    <row r="35374" spans="1:1" ht="12.6" x14ac:dyDescent="0.25">
      <c r="A35374"/>
    </row>
    <row r="35375" spans="1:1" ht="12.6" x14ac:dyDescent="0.25">
      <c r="A35375"/>
    </row>
    <row r="35376" spans="1:1" ht="12.6" x14ac:dyDescent="0.25">
      <c r="A35376"/>
    </row>
    <row r="35377" spans="1:1" ht="12.6" x14ac:dyDescent="0.25">
      <c r="A35377"/>
    </row>
    <row r="35378" spans="1:1" ht="12.6" x14ac:dyDescent="0.25">
      <c r="A35378"/>
    </row>
    <row r="35379" spans="1:1" ht="12.6" x14ac:dyDescent="0.25">
      <c r="A35379"/>
    </row>
    <row r="35380" spans="1:1" ht="12.6" x14ac:dyDescent="0.25">
      <c r="A35380"/>
    </row>
    <row r="35381" spans="1:1" ht="12.6" x14ac:dyDescent="0.25">
      <c r="A35381"/>
    </row>
    <row r="35382" spans="1:1" ht="12.6" x14ac:dyDescent="0.25">
      <c r="A35382"/>
    </row>
    <row r="35383" spans="1:1" ht="12.6" x14ac:dyDescent="0.25">
      <c r="A35383"/>
    </row>
    <row r="35384" spans="1:1" ht="12.6" x14ac:dyDescent="0.25">
      <c r="A35384"/>
    </row>
    <row r="35385" spans="1:1" ht="12.6" x14ac:dyDescent="0.25">
      <c r="A35385"/>
    </row>
    <row r="35386" spans="1:1" ht="12.6" x14ac:dyDescent="0.25">
      <c r="A35386"/>
    </row>
    <row r="35387" spans="1:1" ht="12.6" x14ac:dyDescent="0.25">
      <c r="A35387"/>
    </row>
    <row r="35388" spans="1:1" ht="12.6" x14ac:dyDescent="0.25">
      <c r="A35388"/>
    </row>
    <row r="35389" spans="1:1" ht="12.6" x14ac:dyDescent="0.25">
      <c r="A35389"/>
    </row>
    <row r="35390" spans="1:1" ht="12.6" x14ac:dyDescent="0.25">
      <c r="A35390"/>
    </row>
    <row r="35391" spans="1:1" ht="12.6" x14ac:dyDescent="0.25">
      <c r="A35391"/>
    </row>
    <row r="35392" spans="1:1" ht="12.6" x14ac:dyDescent="0.25">
      <c r="A35392"/>
    </row>
    <row r="35393" spans="1:1" ht="12.6" x14ac:dyDescent="0.25">
      <c r="A35393"/>
    </row>
    <row r="35394" spans="1:1" ht="12.6" x14ac:dyDescent="0.25">
      <c r="A35394"/>
    </row>
    <row r="35395" spans="1:1" ht="12.6" x14ac:dyDescent="0.25">
      <c r="A35395"/>
    </row>
    <row r="35396" spans="1:1" ht="12.6" x14ac:dyDescent="0.25">
      <c r="A35396"/>
    </row>
    <row r="35397" spans="1:1" ht="12.6" x14ac:dyDescent="0.25">
      <c r="A35397"/>
    </row>
    <row r="35398" spans="1:1" ht="12.6" x14ac:dyDescent="0.25">
      <c r="A35398"/>
    </row>
    <row r="35399" spans="1:1" ht="12.6" x14ac:dyDescent="0.25">
      <c r="A35399"/>
    </row>
    <row r="35400" spans="1:1" ht="12.6" x14ac:dyDescent="0.25">
      <c r="A35400"/>
    </row>
    <row r="35401" spans="1:1" ht="12.6" x14ac:dyDescent="0.25">
      <c r="A35401"/>
    </row>
    <row r="35402" spans="1:1" ht="12.6" x14ac:dyDescent="0.25">
      <c r="A35402"/>
    </row>
    <row r="35403" spans="1:1" ht="12.6" x14ac:dyDescent="0.25">
      <c r="A35403"/>
    </row>
    <row r="35404" spans="1:1" ht="12.6" x14ac:dyDescent="0.25">
      <c r="A35404"/>
    </row>
    <row r="35405" spans="1:1" ht="12.6" x14ac:dyDescent="0.25">
      <c r="A35405"/>
    </row>
    <row r="35406" spans="1:1" ht="12.6" x14ac:dyDescent="0.25">
      <c r="A35406"/>
    </row>
    <row r="35407" spans="1:1" ht="12.6" x14ac:dyDescent="0.25">
      <c r="A35407"/>
    </row>
    <row r="35408" spans="1:1" ht="12.6" x14ac:dyDescent="0.25">
      <c r="A35408"/>
    </row>
    <row r="35409" spans="1:1" ht="12.6" x14ac:dyDescent="0.25">
      <c r="A35409"/>
    </row>
    <row r="35410" spans="1:1" ht="12.6" x14ac:dyDescent="0.25">
      <c r="A35410"/>
    </row>
    <row r="35411" spans="1:1" ht="12.6" x14ac:dyDescent="0.25">
      <c r="A35411"/>
    </row>
    <row r="35412" spans="1:1" ht="12.6" x14ac:dyDescent="0.25">
      <c r="A35412"/>
    </row>
    <row r="35413" spans="1:1" ht="12.6" x14ac:dyDescent="0.25">
      <c r="A35413"/>
    </row>
    <row r="35414" spans="1:1" ht="12.6" x14ac:dyDescent="0.25">
      <c r="A35414"/>
    </row>
    <row r="35415" spans="1:1" ht="12.6" x14ac:dyDescent="0.25">
      <c r="A35415"/>
    </row>
    <row r="35416" spans="1:1" ht="12.6" x14ac:dyDescent="0.25">
      <c r="A35416"/>
    </row>
    <row r="35417" spans="1:1" ht="12.6" x14ac:dyDescent="0.25">
      <c r="A35417"/>
    </row>
    <row r="35418" spans="1:1" ht="12.6" x14ac:dyDescent="0.25">
      <c r="A35418"/>
    </row>
    <row r="35419" spans="1:1" ht="12.6" x14ac:dyDescent="0.25">
      <c r="A35419"/>
    </row>
    <row r="35420" spans="1:1" ht="12.6" x14ac:dyDescent="0.25">
      <c r="A35420"/>
    </row>
    <row r="35421" spans="1:1" ht="12.6" x14ac:dyDescent="0.25">
      <c r="A35421"/>
    </row>
    <row r="35422" spans="1:1" ht="12.6" x14ac:dyDescent="0.25">
      <c r="A35422"/>
    </row>
    <row r="35423" spans="1:1" ht="12.6" x14ac:dyDescent="0.25">
      <c r="A35423"/>
    </row>
    <row r="35424" spans="1:1" ht="12.6" x14ac:dyDescent="0.25">
      <c r="A35424"/>
    </row>
    <row r="35425" spans="1:1" ht="12.6" x14ac:dyDescent="0.25">
      <c r="A35425"/>
    </row>
    <row r="35426" spans="1:1" ht="12.6" x14ac:dyDescent="0.25">
      <c r="A35426"/>
    </row>
    <row r="35427" spans="1:1" ht="12.6" x14ac:dyDescent="0.25">
      <c r="A35427"/>
    </row>
    <row r="35428" spans="1:1" ht="12.6" x14ac:dyDescent="0.25">
      <c r="A35428"/>
    </row>
    <row r="35429" spans="1:1" ht="12.6" x14ac:dyDescent="0.25">
      <c r="A35429"/>
    </row>
    <row r="35430" spans="1:1" ht="12.6" x14ac:dyDescent="0.25">
      <c r="A35430"/>
    </row>
    <row r="35431" spans="1:1" ht="12.6" x14ac:dyDescent="0.25">
      <c r="A35431"/>
    </row>
    <row r="35432" spans="1:1" ht="12.6" x14ac:dyDescent="0.25">
      <c r="A35432"/>
    </row>
    <row r="35433" spans="1:1" ht="12.6" x14ac:dyDescent="0.25">
      <c r="A35433"/>
    </row>
    <row r="35434" spans="1:1" ht="12.6" x14ac:dyDescent="0.25">
      <c r="A35434"/>
    </row>
    <row r="35435" spans="1:1" ht="12.6" x14ac:dyDescent="0.25">
      <c r="A35435"/>
    </row>
    <row r="35436" spans="1:1" ht="12.6" x14ac:dyDescent="0.25">
      <c r="A35436"/>
    </row>
    <row r="35437" spans="1:1" ht="12.6" x14ac:dyDescent="0.25">
      <c r="A35437"/>
    </row>
    <row r="35438" spans="1:1" ht="12.6" x14ac:dyDescent="0.25">
      <c r="A35438"/>
    </row>
    <row r="35439" spans="1:1" ht="12.6" x14ac:dyDescent="0.25">
      <c r="A35439"/>
    </row>
    <row r="35440" spans="1:1" ht="12.6" x14ac:dyDescent="0.25">
      <c r="A35440"/>
    </row>
    <row r="35441" spans="1:1" ht="12.6" x14ac:dyDescent="0.25">
      <c r="A35441"/>
    </row>
    <row r="35442" spans="1:1" ht="12.6" x14ac:dyDescent="0.25">
      <c r="A35442"/>
    </row>
    <row r="35443" spans="1:1" ht="12.6" x14ac:dyDescent="0.25">
      <c r="A35443"/>
    </row>
    <row r="35444" spans="1:1" ht="12.6" x14ac:dyDescent="0.25">
      <c r="A35444"/>
    </row>
    <row r="35445" spans="1:1" ht="12.6" x14ac:dyDescent="0.25">
      <c r="A35445"/>
    </row>
    <row r="35446" spans="1:1" ht="12.6" x14ac:dyDescent="0.25">
      <c r="A35446"/>
    </row>
    <row r="35447" spans="1:1" ht="12.6" x14ac:dyDescent="0.25">
      <c r="A35447"/>
    </row>
    <row r="35448" spans="1:1" ht="12.6" x14ac:dyDescent="0.25">
      <c r="A35448"/>
    </row>
    <row r="35449" spans="1:1" ht="12.6" x14ac:dyDescent="0.25">
      <c r="A35449"/>
    </row>
    <row r="35450" spans="1:1" ht="12.6" x14ac:dyDescent="0.25">
      <c r="A35450"/>
    </row>
    <row r="35451" spans="1:1" ht="12.6" x14ac:dyDescent="0.25">
      <c r="A35451"/>
    </row>
    <row r="35452" spans="1:1" ht="12.6" x14ac:dyDescent="0.25">
      <c r="A35452"/>
    </row>
    <row r="35453" spans="1:1" ht="12.6" x14ac:dyDescent="0.25">
      <c r="A35453"/>
    </row>
    <row r="35454" spans="1:1" ht="12.6" x14ac:dyDescent="0.25">
      <c r="A35454"/>
    </row>
    <row r="35455" spans="1:1" ht="12.6" x14ac:dyDescent="0.25">
      <c r="A35455"/>
    </row>
    <row r="35456" spans="1:1" ht="12.6" x14ac:dyDescent="0.25">
      <c r="A35456"/>
    </row>
    <row r="35457" spans="1:1" ht="12.6" x14ac:dyDescent="0.25">
      <c r="A35457"/>
    </row>
    <row r="35458" spans="1:1" ht="12.6" x14ac:dyDescent="0.25">
      <c r="A35458"/>
    </row>
    <row r="35459" spans="1:1" ht="12.6" x14ac:dyDescent="0.25">
      <c r="A35459"/>
    </row>
    <row r="35460" spans="1:1" ht="12.6" x14ac:dyDescent="0.25">
      <c r="A35460"/>
    </row>
    <row r="35461" spans="1:1" ht="12.6" x14ac:dyDescent="0.25">
      <c r="A35461"/>
    </row>
    <row r="35462" spans="1:1" ht="12.6" x14ac:dyDescent="0.25">
      <c r="A35462"/>
    </row>
    <row r="35463" spans="1:1" ht="12.6" x14ac:dyDescent="0.25">
      <c r="A35463"/>
    </row>
    <row r="35464" spans="1:1" ht="12.6" x14ac:dyDescent="0.25">
      <c r="A35464"/>
    </row>
    <row r="35465" spans="1:1" ht="12.6" x14ac:dyDescent="0.25">
      <c r="A35465"/>
    </row>
    <row r="35466" spans="1:1" ht="12.6" x14ac:dyDescent="0.25">
      <c r="A35466"/>
    </row>
    <row r="35467" spans="1:1" ht="12.6" x14ac:dyDescent="0.25">
      <c r="A35467"/>
    </row>
    <row r="35468" spans="1:1" ht="12.6" x14ac:dyDescent="0.25">
      <c r="A35468"/>
    </row>
    <row r="35469" spans="1:1" ht="12.6" x14ac:dyDescent="0.25">
      <c r="A35469"/>
    </row>
    <row r="35470" spans="1:1" ht="12.6" x14ac:dyDescent="0.25">
      <c r="A35470"/>
    </row>
    <row r="35471" spans="1:1" ht="12.6" x14ac:dyDescent="0.25">
      <c r="A35471"/>
    </row>
    <row r="35472" spans="1:1" ht="12.6" x14ac:dyDescent="0.25">
      <c r="A35472"/>
    </row>
    <row r="35473" spans="1:1" ht="12.6" x14ac:dyDescent="0.25">
      <c r="A35473"/>
    </row>
    <row r="35474" spans="1:1" ht="12.6" x14ac:dyDescent="0.25">
      <c r="A35474"/>
    </row>
    <row r="35475" spans="1:1" ht="12.6" x14ac:dyDescent="0.25">
      <c r="A35475"/>
    </row>
    <row r="35476" spans="1:1" ht="12.6" x14ac:dyDescent="0.25">
      <c r="A35476"/>
    </row>
    <row r="35477" spans="1:1" ht="12.6" x14ac:dyDescent="0.25">
      <c r="A35477"/>
    </row>
    <row r="35478" spans="1:1" ht="12.6" x14ac:dyDescent="0.25">
      <c r="A35478"/>
    </row>
    <row r="35479" spans="1:1" ht="12.6" x14ac:dyDescent="0.25">
      <c r="A35479"/>
    </row>
    <row r="35480" spans="1:1" ht="12.6" x14ac:dyDescent="0.25">
      <c r="A35480"/>
    </row>
    <row r="35481" spans="1:1" ht="12.6" x14ac:dyDescent="0.25">
      <c r="A35481"/>
    </row>
    <row r="35482" spans="1:1" ht="12.6" x14ac:dyDescent="0.25">
      <c r="A35482"/>
    </row>
    <row r="35483" spans="1:1" ht="12.6" x14ac:dyDescent="0.25">
      <c r="A35483"/>
    </row>
    <row r="35484" spans="1:1" ht="12.6" x14ac:dyDescent="0.25">
      <c r="A35484"/>
    </row>
    <row r="35485" spans="1:1" ht="12.6" x14ac:dyDescent="0.25">
      <c r="A35485"/>
    </row>
    <row r="35486" spans="1:1" ht="12.6" x14ac:dyDescent="0.25">
      <c r="A35486"/>
    </row>
    <row r="35487" spans="1:1" ht="12.6" x14ac:dyDescent="0.25">
      <c r="A35487"/>
    </row>
    <row r="35488" spans="1:1" ht="12.6" x14ac:dyDescent="0.25">
      <c r="A35488"/>
    </row>
    <row r="35489" spans="1:1" ht="12.6" x14ac:dyDescent="0.25">
      <c r="A35489"/>
    </row>
    <row r="35490" spans="1:1" ht="12.6" x14ac:dyDescent="0.25">
      <c r="A35490"/>
    </row>
    <row r="35491" spans="1:1" ht="12.6" x14ac:dyDescent="0.25">
      <c r="A35491"/>
    </row>
    <row r="35492" spans="1:1" ht="12.6" x14ac:dyDescent="0.25">
      <c r="A35492"/>
    </row>
    <row r="35493" spans="1:1" ht="12.6" x14ac:dyDescent="0.25">
      <c r="A35493"/>
    </row>
    <row r="35494" spans="1:1" ht="12.6" x14ac:dyDescent="0.25">
      <c r="A35494"/>
    </row>
    <row r="35495" spans="1:1" ht="12.6" x14ac:dyDescent="0.25">
      <c r="A35495"/>
    </row>
    <row r="35496" spans="1:1" ht="12.6" x14ac:dyDescent="0.25">
      <c r="A35496"/>
    </row>
    <row r="35497" spans="1:1" ht="12.6" x14ac:dyDescent="0.25">
      <c r="A35497"/>
    </row>
    <row r="35498" spans="1:1" ht="12.6" x14ac:dyDescent="0.25">
      <c r="A35498"/>
    </row>
    <row r="35499" spans="1:1" ht="12.6" x14ac:dyDescent="0.25">
      <c r="A35499"/>
    </row>
    <row r="35500" spans="1:1" ht="12.6" x14ac:dyDescent="0.25">
      <c r="A35500"/>
    </row>
    <row r="35501" spans="1:1" ht="12.6" x14ac:dyDescent="0.25">
      <c r="A35501"/>
    </row>
    <row r="35502" spans="1:1" ht="12.6" x14ac:dyDescent="0.25">
      <c r="A35502"/>
    </row>
    <row r="35503" spans="1:1" ht="12.6" x14ac:dyDescent="0.25">
      <c r="A35503"/>
    </row>
    <row r="35504" spans="1:1" ht="12.6" x14ac:dyDescent="0.25">
      <c r="A35504"/>
    </row>
    <row r="35505" spans="1:1" ht="12.6" x14ac:dyDescent="0.25">
      <c r="A35505"/>
    </row>
    <row r="35506" spans="1:1" ht="12.6" x14ac:dyDescent="0.25">
      <c r="A35506"/>
    </row>
    <row r="35507" spans="1:1" ht="12.6" x14ac:dyDescent="0.25">
      <c r="A35507"/>
    </row>
    <row r="35508" spans="1:1" ht="12.6" x14ac:dyDescent="0.25">
      <c r="A35508"/>
    </row>
    <row r="35509" spans="1:1" ht="12.6" x14ac:dyDescent="0.25">
      <c r="A35509"/>
    </row>
    <row r="35510" spans="1:1" ht="12.6" x14ac:dyDescent="0.25">
      <c r="A35510"/>
    </row>
    <row r="35511" spans="1:1" ht="12.6" x14ac:dyDescent="0.25">
      <c r="A35511"/>
    </row>
    <row r="35512" spans="1:1" ht="12.6" x14ac:dyDescent="0.25">
      <c r="A35512"/>
    </row>
    <row r="35513" spans="1:1" ht="12.6" x14ac:dyDescent="0.25">
      <c r="A35513"/>
    </row>
    <row r="35514" spans="1:1" ht="12.6" x14ac:dyDescent="0.25">
      <c r="A35514"/>
    </row>
    <row r="35515" spans="1:1" ht="12.6" x14ac:dyDescent="0.25">
      <c r="A35515"/>
    </row>
    <row r="35516" spans="1:1" ht="12.6" x14ac:dyDescent="0.25">
      <c r="A35516"/>
    </row>
    <row r="35517" spans="1:1" ht="12.6" x14ac:dyDescent="0.25">
      <c r="A35517"/>
    </row>
    <row r="35518" spans="1:1" ht="12.6" x14ac:dyDescent="0.25">
      <c r="A35518"/>
    </row>
    <row r="35519" spans="1:1" ht="12.6" x14ac:dyDescent="0.25">
      <c r="A35519"/>
    </row>
    <row r="35520" spans="1:1" ht="12.6" x14ac:dyDescent="0.25">
      <c r="A35520"/>
    </row>
    <row r="35521" spans="1:1" ht="12.6" x14ac:dyDescent="0.25">
      <c r="A35521"/>
    </row>
    <row r="35522" spans="1:1" ht="12.6" x14ac:dyDescent="0.25">
      <c r="A35522"/>
    </row>
    <row r="35523" spans="1:1" ht="12.6" x14ac:dyDescent="0.25">
      <c r="A35523"/>
    </row>
    <row r="35524" spans="1:1" ht="12.6" x14ac:dyDescent="0.25">
      <c r="A35524"/>
    </row>
    <row r="35525" spans="1:1" ht="12.6" x14ac:dyDescent="0.25">
      <c r="A35525"/>
    </row>
    <row r="35526" spans="1:1" ht="12.6" x14ac:dyDescent="0.25">
      <c r="A35526"/>
    </row>
    <row r="35527" spans="1:1" ht="12.6" x14ac:dyDescent="0.25">
      <c r="A35527"/>
    </row>
    <row r="35528" spans="1:1" ht="12.6" x14ac:dyDescent="0.25">
      <c r="A35528"/>
    </row>
    <row r="35529" spans="1:1" ht="12.6" x14ac:dyDescent="0.25">
      <c r="A35529"/>
    </row>
    <row r="35530" spans="1:1" ht="12.6" x14ac:dyDescent="0.25">
      <c r="A35530"/>
    </row>
    <row r="35531" spans="1:1" ht="12.6" x14ac:dyDescent="0.25">
      <c r="A35531"/>
    </row>
    <row r="35532" spans="1:1" ht="12.6" x14ac:dyDescent="0.25">
      <c r="A35532"/>
    </row>
    <row r="35533" spans="1:1" ht="12.6" x14ac:dyDescent="0.25">
      <c r="A35533"/>
    </row>
    <row r="35534" spans="1:1" ht="12.6" x14ac:dyDescent="0.25">
      <c r="A35534"/>
    </row>
    <row r="35535" spans="1:1" ht="12.6" x14ac:dyDescent="0.25">
      <c r="A35535"/>
    </row>
    <row r="35536" spans="1:1" ht="12.6" x14ac:dyDescent="0.25">
      <c r="A35536"/>
    </row>
    <row r="35537" spans="1:1" ht="12.6" x14ac:dyDescent="0.25">
      <c r="A35537"/>
    </row>
    <row r="35538" spans="1:1" ht="12.6" x14ac:dyDescent="0.25">
      <c r="A35538"/>
    </row>
    <row r="35539" spans="1:1" ht="12.6" x14ac:dyDescent="0.25">
      <c r="A35539"/>
    </row>
    <row r="35540" spans="1:1" ht="12.6" x14ac:dyDescent="0.25">
      <c r="A35540"/>
    </row>
    <row r="35541" spans="1:1" ht="12.6" x14ac:dyDescent="0.25">
      <c r="A35541"/>
    </row>
    <row r="35542" spans="1:1" ht="12.6" x14ac:dyDescent="0.25">
      <c r="A35542"/>
    </row>
    <row r="35543" spans="1:1" ht="12.6" x14ac:dyDescent="0.25">
      <c r="A35543"/>
    </row>
    <row r="35544" spans="1:1" ht="12.6" x14ac:dyDescent="0.25">
      <c r="A35544"/>
    </row>
    <row r="35545" spans="1:1" ht="12.6" x14ac:dyDescent="0.25">
      <c r="A35545"/>
    </row>
    <row r="35546" spans="1:1" ht="12.6" x14ac:dyDescent="0.25">
      <c r="A35546"/>
    </row>
    <row r="35547" spans="1:1" ht="12.6" x14ac:dyDescent="0.25">
      <c r="A35547"/>
    </row>
    <row r="35548" spans="1:1" ht="12.6" x14ac:dyDescent="0.25">
      <c r="A35548"/>
    </row>
    <row r="35549" spans="1:1" ht="12.6" x14ac:dyDescent="0.25">
      <c r="A35549"/>
    </row>
    <row r="35550" spans="1:1" ht="12.6" x14ac:dyDescent="0.25">
      <c r="A35550"/>
    </row>
    <row r="35551" spans="1:1" ht="12.6" x14ac:dyDescent="0.25">
      <c r="A35551"/>
    </row>
    <row r="35552" spans="1:1" ht="12.6" x14ac:dyDescent="0.25">
      <c r="A35552"/>
    </row>
    <row r="35553" spans="1:1" ht="12.6" x14ac:dyDescent="0.25">
      <c r="A35553"/>
    </row>
    <row r="35554" spans="1:1" ht="12.6" x14ac:dyDescent="0.25">
      <c r="A35554"/>
    </row>
    <row r="35555" spans="1:1" ht="12.6" x14ac:dyDescent="0.25">
      <c r="A35555"/>
    </row>
    <row r="35556" spans="1:1" ht="12.6" x14ac:dyDescent="0.25">
      <c r="A35556"/>
    </row>
    <row r="35557" spans="1:1" ht="12.6" x14ac:dyDescent="0.25">
      <c r="A35557"/>
    </row>
    <row r="35558" spans="1:1" ht="12.6" x14ac:dyDescent="0.25">
      <c r="A35558"/>
    </row>
    <row r="35559" spans="1:1" ht="12.6" x14ac:dyDescent="0.25">
      <c r="A35559"/>
    </row>
    <row r="35560" spans="1:1" ht="12.6" x14ac:dyDescent="0.25">
      <c r="A35560"/>
    </row>
    <row r="35561" spans="1:1" ht="12.6" x14ac:dyDescent="0.25">
      <c r="A35561"/>
    </row>
    <row r="35562" spans="1:1" ht="12.6" x14ac:dyDescent="0.25">
      <c r="A35562"/>
    </row>
    <row r="35563" spans="1:1" ht="12.6" x14ac:dyDescent="0.25">
      <c r="A35563"/>
    </row>
    <row r="35564" spans="1:1" ht="12.6" x14ac:dyDescent="0.25">
      <c r="A35564"/>
    </row>
    <row r="35565" spans="1:1" ht="12.6" x14ac:dyDescent="0.25">
      <c r="A35565"/>
    </row>
    <row r="35566" spans="1:1" ht="12.6" x14ac:dyDescent="0.25">
      <c r="A35566"/>
    </row>
    <row r="35567" spans="1:1" ht="12.6" x14ac:dyDescent="0.25">
      <c r="A35567"/>
    </row>
    <row r="35568" spans="1:1" ht="12.6" x14ac:dyDescent="0.25">
      <c r="A35568"/>
    </row>
    <row r="35569" spans="1:1" ht="12.6" x14ac:dyDescent="0.25">
      <c r="A35569"/>
    </row>
    <row r="35570" spans="1:1" ht="12.6" x14ac:dyDescent="0.25">
      <c r="A35570"/>
    </row>
    <row r="35571" spans="1:1" ht="12.6" x14ac:dyDescent="0.25">
      <c r="A35571"/>
    </row>
    <row r="35572" spans="1:1" ht="12.6" x14ac:dyDescent="0.25">
      <c r="A35572"/>
    </row>
    <row r="35573" spans="1:1" ht="12.6" x14ac:dyDescent="0.25">
      <c r="A35573"/>
    </row>
    <row r="35574" spans="1:1" ht="12.6" x14ac:dyDescent="0.25">
      <c r="A35574"/>
    </row>
    <row r="35575" spans="1:1" ht="12.6" x14ac:dyDescent="0.25">
      <c r="A35575"/>
    </row>
    <row r="35576" spans="1:1" ht="12.6" x14ac:dyDescent="0.25">
      <c r="A35576"/>
    </row>
    <row r="35577" spans="1:1" ht="12.6" x14ac:dyDescent="0.25">
      <c r="A35577"/>
    </row>
    <row r="35578" spans="1:1" ht="12.6" x14ac:dyDescent="0.25">
      <c r="A35578"/>
    </row>
    <row r="35579" spans="1:1" ht="12.6" x14ac:dyDescent="0.25">
      <c r="A35579"/>
    </row>
    <row r="35580" spans="1:1" ht="12.6" x14ac:dyDescent="0.25">
      <c r="A35580"/>
    </row>
    <row r="35581" spans="1:1" ht="12.6" x14ac:dyDescent="0.25">
      <c r="A35581"/>
    </row>
    <row r="35582" spans="1:1" ht="12.6" x14ac:dyDescent="0.25">
      <c r="A35582"/>
    </row>
    <row r="35583" spans="1:1" ht="12.6" x14ac:dyDescent="0.25">
      <c r="A35583"/>
    </row>
    <row r="35584" spans="1:1" ht="12.6" x14ac:dyDescent="0.25">
      <c r="A35584"/>
    </row>
    <row r="35585" spans="1:1" ht="12.6" x14ac:dyDescent="0.25">
      <c r="A35585"/>
    </row>
    <row r="35586" spans="1:1" ht="12.6" x14ac:dyDescent="0.25">
      <c r="A35586"/>
    </row>
    <row r="35587" spans="1:1" ht="12.6" x14ac:dyDescent="0.25">
      <c r="A35587"/>
    </row>
    <row r="35588" spans="1:1" ht="12.6" x14ac:dyDescent="0.25">
      <c r="A35588"/>
    </row>
    <row r="35589" spans="1:1" ht="12.6" x14ac:dyDescent="0.25">
      <c r="A35589"/>
    </row>
    <row r="35590" spans="1:1" ht="12.6" x14ac:dyDescent="0.25">
      <c r="A35590"/>
    </row>
    <row r="35591" spans="1:1" ht="12.6" x14ac:dyDescent="0.25">
      <c r="A35591"/>
    </row>
    <row r="35592" spans="1:1" ht="12.6" x14ac:dyDescent="0.25">
      <c r="A35592"/>
    </row>
    <row r="35593" spans="1:1" ht="12.6" x14ac:dyDescent="0.25">
      <c r="A35593"/>
    </row>
    <row r="35594" spans="1:1" ht="12.6" x14ac:dyDescent="0.25">
      <c r="A35594"/>
    </row>
    <row r="35595" spans="1:1" ht="12.6" x14ac:dyDescent="0.25">
      <c r="A35595"/>
    </row>
    <row r="35596" spans="1:1" ht="12.6" x14ac:dyDescent="0.25">
      <c r="A35596"/>
    </row>
    <row r="35597" spans="1:1" ht="12.6" x14ac:dyDescent="0.25">
      <c r="A35597"/>
    </row>
    <row r="35598" spans="1:1" ht="12.6" x14ac:dyDescent="0.25">
      <c r="A35598"/>
    </row>
    <row r="35599" spans="1:1" ht="12.6" x14ac:dyDescent="0.25">
      <c r="A35599"/>
    </row>
    <row r="35600" spans="1:1" ht="12.6" x14ac:dyDescent="0.25">
      <c r="A35600"/>
    </row>
    <row r="35601" spans="1:1" ht="12.6" x14ac:dyDescent="0.25">
      <c r="A35601"/>
    </row>
    <row r="35602" spans="1:1" ht="12.6" x14ac:dyDescent="0.25">
      <c r="A35602"/>
    </row>
    <row r="35603" spans="1:1" ht="12.6" x14ac:dyDescent="0.25">
      <c r="A35603"/>
    </row>
    <row r="35604" spans="1:1" ht="12.6" x14ac:dyDescent="0.25">
      <c r="A35604"/>
    </row>
    <row r="35605" spans="1:1" ht="12.6" x14ac:dyDescent="0.25">
      <c r="A35605"/>
    </row>
    <row r="35606" spans="1:1" ht="12.6" x14ac:dyDescent="0.25">
      <c r="A35606"/>
    </row>
    <row r="35607" spans="1:1" ht="12.6" x14ac:dyDescent="0.25">
      <c r="A35607"/>
    </row>
    <row r="35608" spans="1:1" ht="12.6" x14ac:dyDescent="0.25">
      <c r="A35608"/>
    </row>
    <row r="35609" spans="1:1" ht="12.6" x14ac:dyDescent="0.25">
      <c r="A35609"/>
    </row>
    <row r="35610" spans="1:1" ht="12.6" x14ac:dyDescent="0.25">
      <c r="A35610"/>
    </row>
    <row r="35611" spans="1:1" ht="12.6" x14ac:dyDescent="0.25">
      <c r="A35611"/>
    </row>
    <row r="35612" spans="1:1" ht="12.6" x14ac:dyDescent="0.25">
      <c r="A35612"/>
    </row>
    <row r="35613" spans="1:1" ht="12.6" x14ac:dyDescent="0.25">
      <c r="A35613"/>
    </row>
    <row r="35614" spans="1:1" ht="12.6" x14ac:dyDescent="0.25">
      <c r="A35614"/>
    </row>
    <row r="35615" spans="1:1" ht="12.6" x14ac:dyDescent="0.25">
      <c r="A35615"/>
    </row>
    <row r="35616" spans="1:1" ht="12.6" x14ac:dyDescent="0.25">
      <c r="A35616"/>
    </row>
    <row r="35617" spans="1:1" ht="12.6" x14ac:dyDescent="0.25">
      <c r="A35617"/>
    </row>
    <row r="35618" spans="1:1" ht="12.6" x14ac:dyDescent="0.25">
      <c r="A35618"/>
    </row>
    <row r="35619" spans="1:1" ht="12.6" x14ac:dyDescent="0.25">
      <c r="A35619"/>
    </row>
    <row r="35620" spans="1:1" ht="12.6" x14ac:dyDescent="0.25">
      <c r="A35620"/>
    </row>
    <row r="35621" spans="1:1" ht="12.6" x14ac:dyDescent="0.25">
      <c r="A35621"/>
    </row>
    <row r="35622" spans="1:1" ht="12.6" x14ac:dyDescent="0.25">
      <c r="A35622"/>
    </row>
    <row r="35623" spans="1:1" ht="12.6" x14ac:dyDescent="0.25">
      <c r="A35623"/>
    </row>
    <row r="35624" spans="1:1" ht="12.6" x14ac:dyDescent="0.25">
      <c r="A35624"/>
    </row>
    <row r="35625" spans="1:1" ht="12.6" x14ac:dyDescent="0.25">
      <c r="A35625"/>
    </row>
    <row r="35626" spans="1:1" ht="12.6" x14ac:dyDescent="0.25">
      <c r="A35626"/>
    </row>
    <row r="35627" spans="1:1" ht="12.6" x14ac:dyDescent="0.25">
      <c r="A35627"/>
    </row>
    <row r="35628" spans="1:1" ht="12.6" x14ac:dyDescent="0.25">
      <c r="A35628"/>
    </row>
    <row r="35629" spans="1:1" ht="12.6" x14ac:dyDescent="0.25">
      <c r="A35629"/>
    </row>
    <row r="35630" spans="1:1" ht="12.6" x14ac:dyDescent="0.25">
      <c r="A35630"/>
    </row>
    <row r="35631" spans="1:1" ht="12.6" x14ac:dyDescent="0.25">
      <c r="A35631"/>
    </row>
    <row r="35632" spans="1:1" ht="12.6" x14ac:dyDescent="0.25">
      <c r="A35632"/>
    </row>
    <row r="35633" spans="1:1" ht="12.6" x14ac:dyDescent="0.25">
      <c r="A35633"/>
    </row>
    <row r="35634" spans="1:1" ht="12.6" x14ac:dyDescent="0.25">
      <c r="A35634"/>
    </row>
    <row r="35635" spans="1:1" ht="12.6" x14ac:dyDescent="0.25">
      <c r="A35635"/>
    </row>
    <row r="35636" spans="1:1" ht="12.6" x14ac:dyDescent="0.25">
      <c r="A35636"/>
    </row>
    <row r="35637" spans="1:1" ht="12.6" x14ac:dyDescent="0.25">
      <c r="A35637"/>
    </row>
    <row r="35638" spans="1:1" ht="12.6" x14ac:dyDescent="0.25">
      <c r="A35638"/>
    </row>
    <row r="35639" spans="1:1" ht="12.6" x14ac:dyDescent="0.25">
      <c r="A35639"/>
    </row>
    <row r="35640" spans="1:1" ht="12.6" x14ac:dyDescent="0.25">
      <c r="A35640"/>
    </row>
    <row r="35641" spans="1:1" ht="12.6" x14ac:dyDescent="0.25">
      <c r="A35641"/>
    </row>
    <row r="35642" spans="1:1" ht="12.6" x14ac:dyDescent="0.25">
      <c r="A35642"/>
    </row>
    <row r="35643" spans="1:1" ht="12.6" x14ac:dyDescent="0.25">
      <c r="A35643"/>
    </row>
    <row r="35644" spans="1:1" ht="12.6" x14ac:dyDescent="0.25">
      <c r="A35644"/>
    </row>
    <row r="35645" spans="1:1" ht="12.6" x14ac:dyDescent="0.25">
      <c r="A35645"/>
    </row>
    <row r="35646" spans="1:1" ht="12.6" x14ac:dyDescent="0.25">
      <c r="A35646"/>
    </row>
    <row r="35647" spans="1:1" ht="12.6" x14ac:dyDescent="0.25">
      <c r="A35647"/>
    </row>
    <row r="35648" spans="1:1" ht="12.6" x14ac:dyDescent="0.25">
      <c r="A35648"/>
    </row>
    <row r="35649" spans="1:1" ht="12.6" x14ac:dyDescent="0.25">
      <c r="A35649"/>
    </row>
    <row r="35650" spans="1:1" ht="12.6" x14ac:dyDescent="0.25">
      <c r="A35650"/>
    </row>
    <row r="35651" spans="1:1" ht="12.6" x14ac:dyDescent="0.25">
      <c r="A35651"/>
    </row>
    <row r="35652" spans="1:1" ht="12.6" x14ac:dyDescent="0.25">
      <c r="A35652"/>
    </row>
    <row r="35653" spans="1:1" ht="12.6" x14ac:dyDescent="0.25">
      <c r="A35653"/>
    </row>
    <row r="35654" spans="1:1" ht="12.6" x14ac:dyDescent="0.25">
      <c r="A35654"/>
    </row>
    <row r="35655" spans="1:1" ht="12.6" x14ac:dyDescent="0.25">
      <c r="A35655"/>
    </row>
    <row r="35656" spans="1:1" ht="12.6" x14ac:dyDescent="0.25">
      <c r="A35656"/>
    </row>
    <row r="35657" spans="1:1" ht="12.6" x14ac:dyDescent="0.25">
      <c r="A35657"/>
    </row>
    <row r="35658" spans="1:1" ht="12.6" x14ac:dyDescent="0.25">
      <c r="A35658"/>
    </row>
    <row r="35659" spans="1:1" ht="12.6" x14ac:dyDescent="0.25">
      <c r="A35659"/>
    </row>
    <row r="35660" spans="1:1" ht="12.6" x14ac:dyDescent="0.25">
      <c r="A35660"/>
    </row>
    <row r="35661" spans="1:1" ht="12.6" x14ac:dyDescent="0.25">
      <c r="A35661"/>
    </row>
    <row r="35662" spans="1:1" ht="12.6" x14ac:dyDescent="0.25">
      <c r="A35662"/>
    </row>
    <row r="35663" spans="1:1" ht="12.6" x14ac:dyDescent="0.25">
      <c r="A35663"/>
    </row>
    <row r="35664" spans="1:1" ht="12.6" x14ac:dyDescent="0.25">
      <c r="A35664"/>
    </row>
    <row r="35665" spans="1:1" ht="12.6" x14ac:dyDescent="0.25">
      <c r="A35665"/>
    </row>
    <row r="35666" spans="1:1" ht="12.6" x14ac:dyDescent="0.25">
      <c r="A35666"/>
    </row>
    <row r="35667" spans="1:1" ht="12.6" x14ac:dyDescent="0.25">
      <c r="A35667"/>
    </row>
    <row r="35668" spans="1:1" ht="12.6" x14ac:dyDescent="0.25">
      <c r="A35668"/>
    </row>
    <row r="35669" spans="1:1" ht="12.6" x14ac:dyDescent="0.25">
      <c r="A35669"/>
    </row>
    <row r="35670" spans="1:1" ht="12.6" x14ac:dyDescent="0.25">
      <c r="A35670"/>
    </row>
    <row r="35671" spans="1:1" ht="12.6" x14ac:dyDescent="0.25">
      <c r="A35671"/>
    </row>
    <row r="35672" spans="1:1" ht="12.6" x14ac:dyDescent="0.25">
      <c r="A35672"/>
    </row>
    <row r="35673" spans="1:1" ht="12.6" x14ac:dyDescent="0.25">
      <c r="A35673"/>
    </row>
    <row r="35674" spans="1:1" ht="12.6" x14ac:dyDescent="0.25">
      <c r="A35674"/>
    </row>
    <row r="35675" spans="1:1" ht="12.6" x14ac:dyDescent="0.25">
      <c r="A35675"/>
    </row>
    <row r="35676" spans="1:1" ht="12.6" x14ac:dyDescent="0.25">
      <c r="A35676"/>
    </row>
    <row r="35677" spans="1:1" ht="12.6" x14ac:dyDescent="0.25">
      <c r="A35677"/>
    </row>
    <row r="35678" spans="1:1" ht="12.6" x14ac:dyDescent="0.25">
      <c r="A35678"/>
    </row>
    <row r="35679" spans="1:1" ht="12.6" x14ac:dyDescent="0.25">
      <c r="A35679"/>
    </row>
    <row r="35680" spans="1:1" ht="12.6" x14ac:dyDescent="0.25">
      <c r="A35680"/>
    </row>
    <row r="35681" spans="1:1" ht="12.6" x14ac:dyDescent="0.25">
      <c r="A35681"/>
    </row>
    <row r="35682" spans="1:1" ht="12.6" x14ac:dyDescent="0.25">
      <c r="A35682"/>
    </row>
    <row r="35683" spans="1:1" ht="12.6" x14ac:dyDescent="0.25">
      <c r="A35683"/>
    </row>
    <row r="35684" spans="1:1" ht="12.6" x14ac:dyDescent="0.25">
      <c r="A35684"/>
    </row>
    <row r="35685" spans="1:1" ht="12.6" x14ac:dyDescent="0.25">
      <c r="A35685"/>
    </row>
    <row r="35686" spans="1:1" ht="12.6" x14ac:dyDescent="0.25">
      <c r="A35686"/>
    </row>
    <row r="35687" spans="1:1" ht="12.6" x14ac:dyDescent="0.25">
      <c r="A35687"/>
    </row>
    <row r="35688" spans="1:1" ht="12.6" x14ac:dyDescent="0.25">
      <c r="A35688"/>
    </row>
    <row r="35689" spans="1:1" ht="12.6" x14ac:dyDescent="0.25">
      <c r="A35689"/>
    </row>
    <row r="35690" spans="1:1" ht="12.6" x14ac:dyDescent="0.25">
      <c r="A35690"/>
    </row>
    <row r="35691" spans="1:1" ht="12.6" x14ac:dyDescent="0.25">
      <c r="A35691"/>
    </row>
    <row r="35692" spans="1:1" ht="12.6" x14ac:dyDescent="0.25">
      <c r="A35692"/>
    </row>
    <row r="35693" spans="1:1" ht="12.6" x14ac:dyDescent="0.25">
      <c r="A35693"/>
    </row>
    <row r="35694" spans="1:1" ht="12.6" x14ac:dyDescent="0.25">
      <c r="A35694"/>
    </row>
    <row r="35695" spans="1:1" ht="12.6" x14ac:dyDescent="0.25">
      <c r="A35695"/>
    </row>
    <row r="35696" spans="1:1" ht="12.6" x14ac:dyDescent="0.25">
      <c r="A35696"/>
    </row>
    <row r="35697" spans="1:1" ht="12.6" x14ac:dyDescent="0.25">
      <c r="A35697"/>
    </row>
    <row r="35698" spans="1:1" ht="12.6" x14ac:dyDescent="0.25">
      <c r="A35698"/>
    </row>
    <row r="35699" spans="1:1" ht="12.6" x14ac:dyDescent="0.25">
      <c r="A35699"/>
    </row>
    <row r="35700" spans="1:1" ht="12.6" x14ac:dyDescent="0.25">
      <c r="A35700"/>
    </row>
    <row r="35701" spans="1:1" ht="12.6" x14ac:dyDescent="0.25">
      <c r="A35701"/>
    </row>
    <row r="35702" spans="1:1" ht="12.6" x14ac:dyDescent="0.25">
      <c r="A35702"/>
    </row>
    <row r="35703" spans="1:1" ht="12.6" x14ac:dyDescent="0.25">
      <c r="A35703"/>
    </row>
    <row r="35704" spans="1:1" ht="12.6" x14ac:dyDescent="0.25">
      <c r="A35704"/>
    </row>
    <row r="35705" spans="1:1" ht="12.6" x14ac:dyDescent="0.25">
      <c r="A35705"/>
    </row>
    <row r="35706" spans="1:1" ht="12.6" x14ac:dyDescent="0.25">
      <c r="A35706"/>
    </row>
    <row r="35707" spans="1:1" ht="12.6" x14ac:dyDescent="0.25">
      <c r="A35707"/>
    </row>
    <row r="35708" spans="1:1" ht="12.6" x14ac:dyDescent="0.25">
      <c r="A35708"/>
    </row>
    <row r="35709" spans="1:1" ht="12.6" x14ac:dyDescent="0.25">
      <c r="A35709"/>
    </row>
    <row r="35710" spans="1:1" ht="12.6" x14ac:dyDescent="0.25">
      <c r="A35710"/>
    </row>
    <row r="35711" spans="1:1" ht="12.6" x14ac:dyDescent="0.25">
      <c r="A35711"/>
    </row>
    <row r="35712" spans="1:1" ht="12.6" x14ac:dyDescent="0.25">
      <c r="A35712"/>
    </row>
    <row r="35713" spans="1:1" ht="12.6" x14ac:dyDescent="0.25">
      <c r="A35713"/>
    </row>
    <row r="35714" spans="1:1" ht="12.6" x14ac:dyDescent="0.25">
      <c r="A35714"/>
    </row>
    <row r="35715" spans="1:1" ht="12.6" x14ac:dyDescent="0.25">
      <c r="A35715"/>
    </row>
    <row r="35716" spans="1:1" ht="12.6" x14ac:dyDescent="0.25">
      <c r="A35716"/>
    </row>
    <row r="35717" spans="1:1" ht="12.6" x14ac:dyDescent="0.25">
      <c r="A35717"/>
    </row>
    <row r="35718" spans="1:1" ht="12.6" x14ac:dyDescent="0.25">
      <c r="A35718"/>
    </row>
    <row r="35719" spans="1:1" ht="12.6" x14ac:dyDescent="0.25">
      <c r="A35719"/>
    </row>
    <row r="35720" spans="1:1" ht="12.6" x14ac:dyDescent="0.25">
      <c r="A35720"/>
    </row>
    <row r="35721" spans="1:1" ht="12.6" x14ac:dyDescent="0.25">
      <c r="A35721"/>
    </row>
    <row r="35722" spans="1:1" ht="12.6" x14ac:dyDescent="0.25">
      <c r="A35722"/>
    </row>
    <row r="35723" spans="1:1" ht="12.6" x14ac:dyDescent="0.25">
      <c r="A35723"/>
    </row>
    <row r="35724" spans="1:1" ht="12.6" x14ac:dyDescent="0.25">
      <c r="A35724"/>
    </row>
    <row r="35725" spans="1:1" ht="12.6" x14ac:dyDescent="0.25">
      <c r="A35725"/>
    </row>
    <row r="35726" spans="1:1" ht="12.6" x14ac:dyDescent="0.25">
      <c r="A35726"/>
    </row>
    <row r="35727" spans="1:1" ht="12.6" x14ac:dyDescent="0.25">
      <c r="A35727"/>
    </row>
    <row r="35728" spans="1:1" ht="12.6" x14ac:dyDescent="0.25">
      <c r="A35728"/>
    </row>
    <row r="35729" spans="1:1" ht="12.6" x14ac:dyDescent="0.25">
      <c r="A35729"/>
    </row>
    <row r="35730" spans="1:1" ht="12.6" x14ac:dyDescent="0.25">
      <c r="A35730"/>
    </row>
    <row r="35731" spans="1:1" ht="12.6" x14ac:dyDescent="0.25">
      <c r="A35731"/>
    </row>
    <row r="35732" spans="1:1" ht="12.6" x14ac:dyDescent="0.25">
      <c r="A35732"/>
    </row>
    <row r="35733" spans="1:1" ht="12.6" x14ac:dyDescent="0.25">
      <c r="A35733"/>
    </row>
    <row r="35734" spans="1:1" ht="12.6" x14ac:dyDescent="0.25">
      <c r="A35734"/>
    </row>
    <row r="35735" spans="1:1" ht="12.6" x14ac:dyDescent="0.25">
      <c r="A35735"/>
    </row>
    <row r="35736" spans="1:1" ht="12.6" x14ac:dyDescent="0.25">
      <c r="A35736"/>
    </row>
    <row r="35737" spans="1:1" ht="12.6" x14ac:dyDescent="0.25">
      <c r="A35737"/>
    </row>
    <row r="35738" spans="1:1" ht="12.6" x14ac:dyDescent="0.25">
      <c r="A35738"/>
    </row>
    <row r="35739" spans="1:1" ht="12.6" x14ac:dyDescent="0.25">
      <c r="A35739"/>
    </row>
    <row r="35740" spans="1:1" ht="12.6" x14ac:dyDescent="0.25">
      <c r="A35740"/>
    </row>
    <row r="35741" spans="1:1" ht="12.6" x14ac:dyDescent="0.25">
      <c r="A35741"/>
    </row>
    <row r="35742" spans="1:1" ht="12.6" x14ac:dyDescent="0.25">
      <c r="A35742"/>
    </row>
    <row r="35743" spans="1:1" ht="12.6" x14ac:dyDescent="0.25">
      <c r="A35743"/>
    </row>
    <row r="35744" spans="1:1" ht="12.6" x14ac:dyDescent="0.25">
      <c r="A35744"/>
    </row>
    <row r="35745" spans="1:1" ht="12.6" x14ac:dyDescent="0.25">
      <c r="A35745"/>
    </row>
    <row r="35746" spans="1:1" ht="12.6" x14ac:dyDescent="0.25">
      <c r="A35746"/>
    </row>
    <row r="35747" spans="1:1" ht="12.6" x14ac:dyDescent="0.25">
      <c r="A35747"/>
    </row>
    <row r="35748" spans="1:1" ht="12.6" x14ac:dyDescent="0.25">
      <c r="A35748"/>
    </row>
    <row r="35749" spans="1:1" ht="12.6" x14ac:dyDescent="0.25">
      <c r="A35749"/>
    </row>
    <row r="35750" spans="1:1" ht="12.6" x14ac:dyDescent="0.25">
      <c r="A35750"/>
    </row>
    <row r="35751" spans="1:1" ht="12.6" x14ac:dyDescent="0.25">
      <c r="A35751"/>
    </row>
    <row r="35752" spans="1:1" ht="12.6" x14ac:dyDescent="0.25">
      <c r="A35752"/>
    </row>
    <row r="35753" spans="1:1" ht="12.6" x14ac:dyDescent="0.25">
      <c r="A35753"/>
    </row>
    <row r="35754" spans="1:1" ht="12.6" x14ac:dyDescent="0.25">
      <c r="A35754"/>
    </row>
    <row r="35755" spans="1:1" ht="12.6" x14ac:dyDescent="0.25">
      <c r="A35755"/>
    </row>
    <row r="35756" spans="1:1" ht="12.6" x14ac:dyDescent="0.25">
      <c r="A35756"/>
    </row>
    <row r="35757" spans="1:1" ht="12.6" x14ac:dyDescent="0.25">
      <c r="A35757"/>
    </row>
    <row r="35758" spans="1:1" ht="12.6" x14ac:dyDescent="0.25">
      <c r="A35758"/>
    </row>
    <row r="35759" spans="1:1" ht="12.6" x14ac:dyDescent="0.25">
      <c r="A35759"/>
    </row>
    <row r="35760" spans="1:1" ht="12.6" x14ac:dyDescent="0.25">
      <c r="A35760"/>
    </row>
    <row r="35761" spans="1:1" ht="12.6" x14ac:dyDescent="0.25">
      <c r="A35761"/>
    </row>
    <row r="35762" spans="1:1" ht="12.6" x14ac:dyDescent="0.25">
      <c r="A35762"/>
    </row>
    <row r="35763" spans="1:1" ht="12.6" x14ac:dyDescent="0.25">
      <c r="A35763"/>
    </row>
    <row r="35764" spans="1:1" ht="12.6" x14ac:dyDescent="0.25">
      <c r="A35764"/>
    </row>
    <row r="35765" spans="1:1" ht="12.6" x14ac:dyDescent="0.25">
      <c r="A35765"/>
    </row>
    <row r="35766" spans="1:1" ht="12.6" x14ac:dyDescent="0.25">
      <c r="A35766"/>
    </row>
    <row r="35767" spans="1:1" ht="12.6" x14ac:dyDescent="0.25">
      <c r="A35767"/>
    </row>
    <row r="35768" spans="1:1" ht="12.6" x14ac:dyDescent="0.25">
      <c r="A35768"/>
    </row>
    <row r="35769" spans="1:1" ht="12.6" x14ac:dyDescent="0.25">
      <c r="A35769"/>
    </row>
    <row r="35770" spans="1:1" ht="12.6" x14ac:dyDescent="0.25">
      <c r="A35770"/>
    </row>
    <row r="35771" spans="1:1" ht="12.6" x14ac:dyDescent="0.25">
      <c r="A35771"/>
    </row>
    <row r="35772" spans="1:1" ht="12.6" x14ac:dyDescent="0.25">
      <c r="A35772"/>
    </row>
    <row r="35773" spans="1:1" ht="12.6" x14ac:dyDescent="0.25">
      <c r="A35773"/>
    </row>
    <row r="35774" spans="1:1" ht="12.6" x14ac:dyDescent="0.25">
      <c r="A35774"/>
    </row>
    <row r="35775" spans="1:1" ht="12.6" x14ac:dyDescent="0.25">
      <c r="A35775"/>
    </row>
    <row r="35776" spans="1:1" ht="12.6" x14ac:dyDescent="0.25">
      <c r="A35776"/>
    </row>
    <row r="35777" spans="1:1" ht="12.6" x14ac:dyDescent="0.25">
      <c r="A35777"/>
    </row>
    <row r="35778" spans="1:1" ht="12.6" x14ac:dyDescent="0.25">
      <c r="A35778"/>
    </row>
    <row r="35779" spans="1:1" ht="12.6" x14ac:dyDescent="0.25">
      <c r="A35779"/>
    </row>
    <row r="35780" spans="1:1" ht="12.6" x14ac:dyDescent="0.25">
      <c r="A35780"/>
    </row>
    <row r="35781" spans="1:1" ht="12.6" x14ac:dyDescent="0.25">
      <c r="A35781"/>
    </row>
    <row r="35782" spans="1:1" ht="12.6" x14ac:dyDescent="0.25">
      <c r="A35782"/>
    </row>
    <row r="35783" spans="1:1" ht="12.6" x14ac:dyDescent="0.25">
      <c r="A35783"/>
    </row>
    <row r="35784" spans="1:1" ht="12.6" x14ac:dyDescent="0.25">
      <c r="A35784"/>
    </row>
    <row r="35785" spans="1:1" ht="12.6" x14ac:dyDescent="0.25">
      <c r="A35785"/>
    </row>
    <row r="35786" spans="1:1" ht="12.6" x14ac:dyDescent="0.25">
      <c r="A35786"/>
    </row>
    <row r="35787" spans="1:1" ht="12.6" x14ac:dyDescent="0.25">
      <c r="A35787"/>
    </row>
    <row r="35788" spans="1:1" ht="12.6" x14ac:dyDescent="0.25">
      <c r="A35788"/>
    </row>
    <row r="35789" spans="1:1" ht="12.6" x14ac:dyDescent="0.25">
      <c r="A35789"/>
    </row>
    <row r="35790" spans="1:1" ht="12.6" x14ac:dyDescent="0.25">
      <c r="A35790"/>
    </row>
    <row r="35791" spans="1:1" ht="12.6" x14ac:dyDescent="0.25">
      <c r="A35791"/>
    </row>
    <row r="35792" spans="1:1" ht="12.6" x14ac:dyDescent="0.25">
      <c r="A35792"/>
    </row>
    <row r="35793" spans="1:1" ht="12.6" x14ac:dyDescent="0.25">
      <c r="A35793"/>
    </row>
    <row r="35794" spans="1:1" ht="12.6" x14ac:dyDescent="0.25">
      <c r="A35794"/>
    </row>
    <row r="35795" spans="1:1" ht="12.6" x14ac:dyDescent="0.25">
      <c r="A35795"/>
    </row>
    <row r="35796" spans="1:1" ht="12.6" x14ac:dyDescent="0.25">
      <c r="A35796"/>
    </row>
    <row r="35797" spans="1:1" ht="12.6" x14ac:dyDescent="0.25">
      <c r="A35797"/>
    </row>
    <row r="35798" spans="1:1" ht="12.6" x14ac:dyDescent="0.25">
      <c r="A35798"/>
    </row>
    <row r="35799" spans="1:1" ht="12.6" x14ac:dyDescent="0.25">
      <c r="A35799"/>
    </row>
    <row r="35800" spans="1:1" ht="12.6" x14ac:dyDescent="0.25">
      <c r="A35800"/>
    </row>
    <row r="35801" spans="1:1" ht="12.6" x14ac:dyDescent="0.25">
      <c r="A35801"/>
    </row>
    <row r="35802" spans="1:1" ht="12.6" x14ac:dyDescent="0.25">
      <c r="A35802"/>
    </row>
    <row r="35803" spans="1:1" ht="12.6" x14ac:dyDescent="0.25">
      <c r="A35803"/>
    </row>
    <row r="35804" spans="1:1" ht="12.6" x14ac:dyDescent="0.25">
      <c r="A35804"/>
    </row>
    <row r="35805" spans="1:1" ht="12.6" x14ac:dyDescent="0.25">
      <c r="A35805"/>
    </row>
    <row r="35806" spans="1:1" ht="12.6" x14ac:dyDescent="0.25">
      <c r="A35806"/>
    </row>
    <row r="35807" spans="1:1" ht="12.6" x14ac:dyDescent="0.25">
      <c r="A35807"/>
    </row>
    <row r="35808" spans="1:1" ht="12.6" x14ac:dyDescent="0.25">
      <c r="A35808"/>
    </row>
    <row r="35809" spans="1:1" ht="12.6" x14ac:dyDescent="0.25">
      <c r="A35809"/>
    </row>
    <row r="35810" spans="1:1" ht="12.6" x14ac:dyDescent="0.25">
      <c r="A35810"/>
    </row>
    <row r="35811" spans="1:1" ht="12.6" x14ac:dyDescent="0.25">
      <c r="A35811"/>
    </row>
    <row r="35812" spans="1:1" ht="12.6" x14ac:dyDescent="0.25">
      <c r="A35812"/>
    </row>
    <row r="35813" spans="1:1" ht="12.6" x14ac:dyDescent="0.25">
      <c r="A35813"/>
    </row>
    <row r="35814" spans="1:1" ht="12.6" x14ac:dyDescent="0.25">
      <c r="A35814"/>
    </row>
    <row r="35815" spans="1:1" ht="12.6" x14ac:dyDescent="0.25">
      <c r="A35815"/>
    </row>
    <row r="35816" spans="1:1" ht="12.6" x14ac:dyDescent="0.25">
      <c r="A35816"/>
    </row>
    <row r="35817" spans="1:1" ht="12.6" x14ac:dyDescent="0.25">
      <c r="A35817"/>
    </row>
    <row r="35818" spans="1:1" ht="12.6" x14ac:dyDescent="0.25">
      <c r="A35818"/>
    </row>
    <row r="35819" spans="1:1" ht="12.6" x14ac:dyDescent="0.25">
      <c r="A35819"/>
    </row>
    <row r="35820" spans="1:1" ht="12.6" x14ac:dyDescent="0.25">
      <c r="A35820"/>
    </row>
    <row r="35821" spans="1:1" ht="12.6" x14ac:dyDescent="0.25">
      <c r="A35821"/>
    </row>
    <row r="35822" spans="1:1" ht="12.6" x14ac:dyDescent="0.25">
      <c r="A35822"/>
    </row>
    <row r="35823" spans="1:1" ht="12.6" x14ac:dyDescent="0.25">
      <c r="A35823"/>
    </row>
    <row r="35824" spans="1:1" ht="12.6" x14ac:dyDescent="0.25">
      <c r="A35824"/>
    </row>
    <row r="35825" spans="1:1" ht="12.6" x14ac:dyDescent="0.25">
      <c r="A35825"/>
    </row>
    <row r="35826" spans="1:1" ht="12.6" x14ac:dyDescent="0.25">
      <c r="A35826"/>
    </row>
    <row r="35827" spans="1:1" ht="12.6" x14ac:dyDescent="0.25">
      <c r="A35827"/>
    </row>
    <row r="35828" spans="1:1" ht="12.6" x14ac:dyDescent="0.25">
      <c r="A35828"/>
    </row>
    <row r="35829" spans="1:1" ht="12.6" x14ac:dyDescent="0.25">
      <c r="A35829"/>
    </row>
    <row r="35830" spans="1:1" ht="12.6" x14ac:dyDescent="0.25">
      <c r="A35830"/>
    </row>
    <row r="35831" spans="1:1" ht="12.6" x14ac:dyDescent="0.25">
      <c r="A35831"/>
    </row>
    <row r="35832" spans="1:1" ht="12.6" x14ac:dyDescent="0.25">
      <c r="A35832"/>
    </row>
    <row r="35833" spans="1:1" ht="12.6" x14ac:dyDescent="0.25">
      <c r="A35833"/>
    </row>
    <row r="35834" spans="1:1" ht="12.6" x14ac:dyDescent="0.25">
      <c r="A35834"/>
    </row>
    <row r="35835" spans="1:1" ht="12.6" x14ac:dyDescent="0.25">
      <c r="A35835"/>
    </row>
    <row r="35836" spans="1:1" ht="12.6" x14ac:dyDescent="0.25">
      <c r="A35836"/>
    </row>
    <row r="35837" spans="1:1" ht="12.6" x14ac:dyDescent="0.25">
      <c r="A35837"/>
    </row>
    <row r="35838" spans="1:1" ht="12.6" x14ac:dyDescent="0.25">
      <c r="A35838"/>
    </row>
    <row r="35839" spans="1:1" ht="12.6" x14ac:dyDescent="0.25">
      <c r="A35839"/>
    </row>
    <row r="35840" spans="1:1" ht="12.6" x14ac:dyDescent="0.25">
      <c r="A35840"/>
    </row>
    <row r="35841" spans="1:1" ht="12.6" x14ac:dyDescent="0.25">
      <c r="A35841"/>
    </row>
    <row r="35842" spans="1:1" ht="12.6" x14ac:dyDescent="0.25">
      <c r="A35842"/>
    </row>
    <row r="35843" spans="1:1" ht="12.6" x14ac:dyDescent="0.25">
      <c r="A35843"/>
    </row>
    <row r="35844" spans="1:1" ht="12.6" x14ac:dyDescent="0.25">
      <c r="A35844"/>
    </row>
    <row r="35845" spans="1:1" ht="12.6" x14ac:dyDescent="0.25">
      <c r="A35845"/>
    </row>
    <row r="35846" spans="1:1" ht="12.6" x14ac:dyDescent="0.25">
      <c r="A35846"/>
    </row>
    <row r="35847" spans="1:1" ht="12.6" x14ac:dyDescent="0.25">
      <c r="A35847"/>
    </row>
    <row r="35848" spans="1:1" ht="12.6" x14ac:dyDescent="0.25">
      <c r="A35848"/>
    </row>
    <row r="35849" spans="1:1" ht="12.6" x14ac:dyDescent="0.25">
      <c r="A35849"/>
    </row>
    <row r="35850" spans="1:1" ht="12.6" x14ac:dyDescent="0.25">
      <c r="A35850"/>
    </row>
    <row r="35851" spans="1:1" ht="12.6" x14ac:dyDescent="0.25">
      <c r="A35851"/>
    </row>
    <row r="35852" spans="1:1" ht="12.6" x14ac:dyDescent="0.25">
      <c r="A35852"/>
    </row>
    <row r="35853" spans="1:1" ht="12.6" x14ac:dyDescent="0.25">
      <c r="A35853"/>
    </row>
    <row r="35854" spans="1:1" ht="12.6" x14ac:dyDescent="0.25">
      <c r="A35854"/>
    </row>
    <row r="35855" spans="1:1" ht="12.6" x14ac:dyDescent="0.25">
      <c r="A35855"/>
    </row>
    <row r="35856" spans="1:1" ht="12.6" x14ac:dyDescent="0.25">
      <c r="A35856"/>
    </row>
    <row r="35857" spans="1:1" ht="12.6" x14ac:dyDescent="0.25">
      <c r="A35857"/>
    </row>
    <row r="35858" spans="1:1" ht="12.6" x14ac:dyDescent="0.25">
      <c r="A35858"/>
    </row>
    <row r="35859" spans="1:1" ht="12.6" x14ac:dyDescent="0.25">
      <c r="A35859"/>
    </row>
    <row r="35860" spans="1:1" ht="12.6" x14ac:dyDescent="0.25">
      <c r="A35860"/>
    </row>
    <row r="35861" spans="1:1" ht="12.6" x14ac:dyDescent="0.25">
      <c r="A35861"/>
    </row>
    <row r="35862" spans="1:1" ht="12.6" x14ac:dyDescent="0.25">
      <c r="A35862"/>
    </row>
    <row r="35863" spans="1:1" ht="12.6" x14ac:dyDescent="0.25">
      <c r="A35863"/>
    </row>
    <row r="35864" spans="1:1" ht="12.6" x14ac:dyDescent="0.25">
      <c r="A35864"/>
    </row>
    <row r="35865" spans="1:1" ht="12.6" x14ac:dyDescent="0.25">
      <c r="A35865"/>
    </row>
    <row r="35866" spans="1:1" ht="12.6" x14ac:dyDescent="0.25">
      <c r="A35866"/>
    </row>
    <row r="35867" spans="1:1" ht="12.6" x14ac:dyDescent="0.25">
      <c r="A35867"/>
    </row>
    <row r="35868" spans="1:1" ht="12.6" x14ac:dyDescent="0.25">
      <c r="A35868"/>
    </row>
    <row r="35869" spans="1:1" ht="12.6" x14ac:dyDescent="0.25">
      <c r="A35869"/>
    </row>
    <row r="35870" spans="1:1" ht="12.6" x14ac:dyDescent="0.25">
      <c r="A35870"/>
    </row>
    <row r="35871" spans="1:1" ht="12.6" x14ac:dyDescent="0.25">
      <c r="A35871"/>
    </row>
    <row r="35872" spans="1:1" ht="12.6" x14ac:dyDescent="0.25">
      <c r="A35872"/>
    </row>
    <row r="35873" spans="1:1" ht="12.6" x14ac:dyDescent="0.25">
      <c r="A35873"/>
    </row>
    <row r="35874" spans="1:1" ht="12.6" x14ac:dyDescent="0.25">
      <c r="A35874"/>
    </row>
    <row r="35875" spans="1:1" ht="12.6" x14ac:dyDescent="0.25">
      <c r="A35875"/>
    </row>
    <row r="35876" spans="1:1" ht="12.6" x14ac:dyDescent="0.25">
      <c r="A35876"/>
    </row>
    <row r="35877" spans="1:1" ht="12.6" x14ac:dyDescent="0.25">
      <c r="A35877"/>
    </row>
    <row r="35878" spans="1:1" ht="12.6" x14ac:dyDescent="0.25">
      <c r="A35878"/>
    </row>
    <row r="35879" spans="1:1" ht="12.6" x14ac:dyDescent="0.25">
      <c r="A35879"/>
    </row>
    <row r="35880" spans="1:1" ht="12.6" x14ac:dyDescent="0.25">
      <c r="A35880"/>
    </row>
    <row r="35881" spans="1:1" ht="12.6" x14ac:dyDescent="0.25">
      <c r="A35881"/>
    </row>
    <row r="35882" spans="1:1" ht="12.6" x14ac:dyDescent="0.25">
      <c r="A35882"/>
    </row>
    <row r="35883" spans="1:1" ht="12.6" x14ac:dyDescent="0.25">
      <c r="A35883"/>
    </row>
    <row r="35884" spans="1:1" ht="12.6" x14ac:dyDescent="0.25">
      <c r="A35884"/>
    </row>
    <row r="35885" spans="1:1" ht="12.6" x14ac:dyDescent="0.25">
      <c r="A35885"/>
    </row>
    <row r="35886" spans="1:1" ht="12.6" x14ac:dyDescent="0.25">
      <c r="A35886"/>
    </row>
    <row r="35887" spans="1:1" ht="12.6" x14ac:dyDescent="0.25">
      <c r="A35887"/>
    </row>
    <row r="35888" spans="1:1" ht="12.6" x14ac:dyDescent="0.25">
      <c r="A35888"/>
    </row>
    <row r="35889" spans="1:1" ht="12.6" x14ac:dyDescent="0.25">
      <c r="A35889"/>
    </row>
    <row r="35890" spans="1:1" ht="12.6" x14ac:dyDescent="0.25">
      <c r="A35890"/>
    </row>
    <row r="35891" spans="1:1" ht="12.6" x14ac:dyDescent="0.25">
      <c r="A35891"/>
    </row>
    <row r="35892" spans="1:1" ht="12.6" x14ac:dyDescent="0.25">
      <c r="A35892"/>
    </row>
    <row r="35893" spans="1:1" ht="12.6" x14ac:dyDescent="0.25">
      <c r="A35893"/>
    </row>
    <row r="35894" spans="1:1" ht="12.6" x14ac:dyDescent="0.25">
      <c r="A35894"/>
    </row>
    <row r="35895" spans="1:1" ht="12.6" x14ac:dyDescent="0.25">
      <c r="A35895"/>
    </row>
    <row r="35896" spans="1:1" ht="12.6" x14ac:dyDescent="0.25">
      <c r="A35896"/>
    </row>
    <row r="35897" spans="1:1" ht="12.6" x14ac:dyDescent="0.25">
      <c r="A35897"/>
    </row>
    <row r="35898" spans="1:1" ht="12.6" x14ac:dyDescent="0.25">
      <c r="A35898"/>
    </row>
    <row r="35899" spans="1:1" ht="12.6" x14ac:dyDescent="0.25">
      <c r="A35899"/>
    </row>
    <row r="35900" spans="1:1" ht="12.6" x14ac:dyDescent="0.25">
      <c r="A35900"/>
    </row>
    <row r="35901" spans="1:1" ht="12.6" x14ac:dyDescent="0.25">
      <c r="A35901"/>
    </row>
    <row r="35902" spans="1:1" ht="12.6" x14ac:dyDescent="0.25">
      <c r="A35902"/>
    </row>
    <row r="35903" spans="1:1" ht="12.6" x14ac:dyDescent="0.25">
      <c r="A35903"/>
    </row>
    <row r="35904" spans="1:1" ht="12.6" x14ac:dyDescent="0.25">
      <c r="A35904"/>
    </row>
    <row r="35905" spans="1:1" ht="12.6" x14ac:dyDescent="0.25">
      <c r="A35905"/>
    </row>
    <row r="35906" spans="1:1" ht="12.6" x14ac:dyDescent="0.25">
      <c r="A35906"/>
    </row>
    <row r="35907" spans="1:1" ht="12.6" x14ac:dyDescent="0.25">
      <c r="A35907"/>
    </row>
    <row r="35908" spans="1:1" ht="12.6" x14ac:dyDescent="0.25">
      <c r="A35908"/>
    </row>
    <row r="35909" spans="1:1" ht="12.6" x14ac:dyDescent="0.25">
      <c r="A35909"/>
    </row>
    <row r="35910" spans="1:1" ht="12.6" x14ac:dyDescent="0.25">
      <c r="A35910"/>
    </row>
    <row r="35911" spans="1:1" ht="12.6" x14ac:dyDescent="0.25">
      <c r="A35911"/>
    </row>
    <row r="35912" spans="1:1" ht="12.6" x14ac:dyDescent="0.25">
      <c r="A35912"/>
    </row>
    <row r="35913" spans="1:1" ht="12.6" x14ac:dyDescent="0.25">
      <c r="A35913"/>
    </row>
    <row r="35914" spans="1:1" ht="12.6" x14ac:dyDescent="0.25">
      <c r="A35914"/>
    </row>
    <row r="35915" spans="1:1" ht="12.6" x14ac:dyDescent="0.25">
      <c r="A35915"/>
    </row>
    <row r="35916" spans="1:1" ht="12.6" x14ac:dyDescent="0.25">
      <c r="A35916"/>
    </row>
    <row r="35917" spans="1:1" ht="12.6" x14ac:dyDescent="0.25">
      <c r="A35917"/>
    </row>
    <row r="35918" spans="1:1" ht="12.6" x14ac:dyDescent="0.25">
      <c r="A35918"/>
    </row>
    <row r="35919" spans="1:1" ht="12.6" x14ac:dyDescent="0.25">
      <c r="A35919"/>
    </row>
    <row r="35920" spans="1:1" ht="12.6" x14ac:dyDescent="0.25">
      <c r="A35920"/>
    </row>
    <row r="35921" spans="1:1" ht="12.6" x14ac:dyDescent="0.25">
      <c r="A35921"/>
    </row>
    <row r="35922" spans="1:1" ht="12.6" x14ac:dyDescent="0.25">
      <c r="A35922"/>
    </row>
    <row r="35923" spans="1:1" ht="12.6" x14ac:dyDescent="0.25">
      <c r="A35923"/>
    </row>
    <row r="35924" spans="1:1" ht="12.6" x14ac:dyDescent="0.25">
      <c r="A35924"/>
    </row>
    <row r="35925" spans="1:1" ht="12.6" x14ac:dyDescent="0.25">
      <c r="A35925"/>
    </row>
    <row r="35926" spans="1:1" ht="12.6" x14ac:dyDescent="0.25">
      <c r="A35926"/>
    </row>
    <row r="35927" spans="1:1" ht="12.6" x14ac:dyDescent="0.25">
      <c r="A35927"/>
    </row>
    <row r="35928" spans="1:1" ht="12.6" x14ac:dyDescent="0.25">
      <c r="A35928"/>
    </row>
    <row r="35929" spans="1:1" ht="12.6" x14ac:dyDescent="0.25">
      <c r="A35929"/>
    </row>
    <row r="35930" spans="1:1" ht="12.6" x14ac:dyDescent="0.25">
      <c r="A35930"/>
    </row>
    <row r="35931" spans="1:1" ht="12.6" x14ac:dyDescent="0.25">
      <c r="A35931"/>
    </row>
    <row r="35932" spans="1:1" ht="12.6" x14ac:dyDescent="0.25">
      <c r="A35932"/>
    </row>
    <row r="35933" spans="1:1" ht="12.6" x14ac:dyDescent="0.25">
      <c r="A35933"/>
    </row>
    <row r="35934" spans="1:1" ht="12.6" x14ac:dyDescent="0.25">
      <c r="A35934"/>
    </row>
    <row r="35935" spans="1:1" ht="12.6" x14ac:dyDescent="0.25">
      <c r="A35935"/>
    </row>
    <row r="35936" spans="1:1" ht="12.6" x14ac:dyDescent="0.25">
      <c r="A35936"/>
    </row>
    <row r="35937" spans="1:1" ht="12.6" x14ac:dyDescent="0.25">
      <c r="A35937"/>
    </row>
    <row r="35938" spans="1:1" ht="12.6" x14ac:dyDescent="0.25">
      <c r="A35938"/>
    </row>
    <row r="35939" spans="1:1" ht="12.6" x14ac:dyDescent="0.25">
      <c r="A35939"/>
    </row>
    <row r="35940" spans="1:1" ht="12.6" x14ac:dyDescent="0.25">
      <c r="A35940"/>
    </row>
    <row r="35941" spans="1:1" ht="12.6" x14ac:dyDescent="0.25">
      <c r="A35941"/>
    </row>
    <row r="35942" spans="1:1" ht="12.6" x14ac:dyDescent="0.25">
      <c r="A35942"/>
    </row>
    <row r="35943" spans="1:1" ht="12.6" x14ac:dyDescent="0.25">
      <c r="A35943"/>
    </row>
    <row r="35944" spans="1:1" ht="12.6" x14ac:dyDescent="0.25">
      <c r="A35944"/>
    </row>
    <row r="35945" spans="1:1" ht="12.6" x14ac:dyDescent="0.25">
      <c r="A35945"/>
    </row>
    <row r="35946" spans="1:1" ht="12.6" x14ac:dyDescent="0.25">
      <c r="A35946"/>
    </row>
    <row r="35947" spans="1:1" ht="12.6" x14ac:dyDescent="0.25">
      <c r="A35947"/>
    </row>
    <row r="35948" spans="1:1" ht="12.6" x14ac:dyDescent="0.25">
      <c r="A35948"/>
    </row>
    <row r="35949" spans="1:1" ht="12.6" x14ac:dyDescent="0.25">
      <c r="A35949"/>
    </row>
    <row r="35950" spans="1:1" ht="12.6" x14ac:dyDescent="0.25">
      <c r="A35950"/>
    </row>
    <row r="35951" spans="1:1" ht="12.6" x14ac:dyDescent="0.25">
      <c r="A35951"/>
    </row>
    <row r="35952" spans="1:1" ht="12.6" x14ac:dyDescent="0.25">
      <c r="A35952"/>
    </row>
    <row r="35953" spans="1:1" ht="12.6" x14ac:dyDescent="0.25">
      <c r="A35953"/>
    </row>
    <row r="35954" spans="1:1" ht="12.6" x14ac:dyDescent="0.25">
      <c r="A35954"/>
    </row>
    <row r="35955" spans="1:1" ht="12.6" x14ac:dyDescent="0.25">
      <c r="A35955"/>
    </row>
    <row r="35956" spans="1:1" ht="12.6" x14ac:dyDescent="0.25">
      <c r="A35956"/>
    </row>
    <row r="35957" spans="1:1" ht="12.6" x14ac:dyDescent="0.25">
      <c r="A35957"/>
    </row>
    <row r="35958" spans="1:1" ht="12.6" x14ac:dyDescent="0.25">
      <c r="A35958"/>
    </row>
    <row r="35959" spans="1:1" ht="12.6" x14ac:dyDescent="0.25">
      <c r="A35959"/>
    </row>
    <row r="35960" spans="1:1" ht="12.6" x14ac:dyDescent="0.25">
      <c r="A35960"/>
    </row>
    <row r="35961" spans="1:1" ht="12.6" x14ac:dyDescent="0.25">
      <c r="A35961"/>
    </row>
    <row r="35962" spans="1:1" ht="12.6" x14ac:dyDescent="0.25">
      <c r="A35962"/>
    </row>
    <row r="35963" spans="1:1" ht="12.6" x14ac:dyDescent="0.25">
      <c r="A35963"/>
    </row>
    <row r="35964" spans="1:1" ht="12.6" x14ac:dyDescent="0.25">
      <c r="A35964"/>
    </row>
    <row r="35965" spans="1:1" ht="12.6" x14ac:dyDescent="0.25">
      <c r="A35965"/>
    </row>
    <row r="35966" spans="1:1" ht="12.6" x14ac:dyDescent="0.25">
      <c r="A35966"/>
    </row>
    <row r="35967" spans="1:1" ht="12.6" x14ac:dyDescent="0.25">
      <c r="A35967"/>
    </row>
    <row r="35968" spans="1:1" ht="12.6" x14ac:dyDescent="0.25">
      <c r="A35968"/>
    </row>
    <row r="35969" spans="1:1" ht="12.6" x14ac:dyDescent="0.25">
      <c r="A35969"/>
    </row>
    <row r="35970" spans="1:1" ht="12.6" x14ac:dyDescent="0.25">
      <c r="A35970"/>
    </row>
    <row r="35971" spans="1:1" ht="12.6" x14ac:dyDescent="0.25">
      <c r="A35971"/>
    </row>
    <row r="35972" spans="1:1" ht="12.6" x14ac:dyDescent="0.25">
      <c r="A35972"/>
    </row>
    <row r="35973" spans="1:1" ht="12.6" x14ac:dyDescent="0.25">
      <c r="A35973"/>
    </row>
    <row r="35974" spans="1:1" ht="12.6" x14ac:dyDescent="0.25">
      <c r="A35974"/>
    </row>
    <row r="35975" spans="1:1" ht="12.6" x14ac:dyDescent="0.25">
      <c r="A35975"/>
    </row>
    <row r="35976" spans="1:1" ht="12.6" x14ac:dyDescent="0.25">
      <c r="A35976"/>
    </row>
    <row r="35977" spans="1:1" ht="12.6" x14ac:dyDescent="0.25">
      <c r="A35977"/>
    </row>
    <row r="35978" spans="1:1" ht="12.6" x14ac:dyDescent="0.25">
      <c r="A35978"/>
    </row>
    <row r="35979" spans="1:1" ht="12.6" x14ac:dyDescent="0.25">
      <c r="A35979"/>
    </row>
    <row r="35980" spans="1:1" ht="12.6" x14ac:dyDescent="0.25">
      <c r="A35980"/>
    </row>
    <row r="35981" spans="1:1" ht="12.6" x14ac:dyDescent="0.25">
      <c r="A35981"/>
    </row>
    <row r="35982" spans="1:1" ht="12.6" x14ac:dyDescent="0.25">
      <c r="A35982"/>
    </row>
    <row r="35983" spans="1:1" ht="12.6" x14ac:dyDescent="0.25">
      <c r="A35983"/>
    </row>
    <row r="35984" spans="1:1" ht="12.6" x14ac:dyDescent="0.25">
      <c r="A35984"/>
    </row>
    <row r="35985" spans="1:1" ht="12.6" x14ac:dyDescent="0.25">
      <c r="A35985"/>
    </row>
    <row r="35986" spans="1:1" ht="12.6" x14ac:dyDescent="0.25">
      <c r="A35986"/>
    </row>
    <row r="35987" spans="1:1" ht="12.6" x14ac:dyDescent="0.25">
      <c r="A35987"/>
    </row>
    <row r="35988" spans="1:1" ht="12.6" x14ac:dyDescent="0.25">
      <c r="A35988"/>
    </row>
    <row r="35989" spans="1:1" ht="12.6" x14ac:dyDescent="0.25">
      <c r="A35989"/>
    </row>
    <row r="35990" spans="1:1" ht="12.6" x14ac:dyDescent="0.25">
      <c r="A35990"/>
    </row>
    <row r="35991" spans="1:1" ht="12.6" x14ac:dyDescent="0.25">
      <c r="A35991"/>
    </row>
    <row r="35992" spans="1:1" ht="12.6" x14ac:dyDescent="0.25">
      <c r="A35992"/>
    </row>
    <row r="35993" spans="1:1" ht="12.6" x14ac:dyDescent="0.25">
      <c r="A35993"/>
    </row>
    <row r="35994" spans="1:1" ht="12.6" x14ac:dyDescent="0.25">
      <c r="A35994"/>
    </row>
    <row r="35995" spans="1:1" ht="12.6" x14ac:dyDescent="0.25">
      <c r="A35995"/>
    </row>
    <row r="35996" spans="1:1" ht="12.6" x14ac:dyDescent="0.25">
      <c r="A35996"/>
    </row>
    <row r="35997" spans="1:1" ht="12.6" x14ac:dyDescent="0.25">
      <c r="A35997"/>
    </row>
    <row r="35998" spans="1:1" ht="12.6" x14ac:dyDescent="0.25">
      <c r="A35998"/>
    </row>
    <row r="35999" spans="1:1" ht="12.6" x14ac:dyDescent="0.25">
      <c r="A35999"/>
    </row>
    <row r="36000" spans="1:1" ht="12.6" x14ac:dyDescent="0.25">
      <c r="A36000"/>
    </row>
    <row r="36001" spans="1:1" ht="12.6" x14ac:dyDescent="0.25">
      <c r="A36001"/>
    </row>
    <row r="36002" spans="1:1" ht="12.6" x14ac:dyDescent="0.25">
      <c r="A36002"/>
    </row>
    <row r="36003" spans="1:1" ht="12.6" x14ac:dyDescent="0.25">
      <c r="A36003"/>
    </row>
    <row r="36004" spans="1:1" ht="12.6" x14ac:dyDescent="0.25">
      <c r="A36004"/>
    </row>
    <row r="36005" spans="1:1" ht="12.6" x14ac:dyDescent="0.25">
      <c r="A36005"/>
    </row>
    <row r="36006" spans="1:1" ht="12.6" x14ac:dyDescent="0.25">
      <c r="A36006"/>
    </row>
    <row r="36007" spans="1:1" ht="12.6" x14ac:dyDescent="0.25">
      <c r="A36007"/>
    </row>
    <row r="36008" spans="1:1" ht="12.6" x14ac:dyDescent="0.25">
      <c r="A36008"/>
    </row>
    <row r="36009" spans="1:1" ht="12.6" x14ac:dyDescent="0.25">
      <c r="A36009"/>
    </row>
    <row r="36010" spans="1:1" ht="12.6" x14ac:dyDescent="0.25">
      <c r="A36010"/>
    </row>
    <row r="36011" spans="1:1" ht="12.6" x14ac:dyDescent="0.25">
      <c r="A36011"/>
    </row>
    <row r="36012" spans="1:1" ht="12.6" x14ac:dyDescent="0.25">
      <c r="A36012"/>
    </row>
    <row r="36013" spans="1:1" ht="12.6" x14ac:dyDescent="0.25">
      <c r="A36013"/>
    </row>
    <row r="36014" spans="1:1" ht="12.6" x14ac:dyDescent="0.25">
      <c r="A36014"/>
    </row>
    <row r="36015" spans="1:1" ht="12.6" x14ac:dyDescent="0.25">
      <c r="A36015"/>
    </row>
    <row r="36016" spans="1:1" ht="12.6" x14ac:dyDescent="0.25">
      <c r="A36016"/>
    </row>
    <row r="36017" spans="1:1" ht="12.6" x14ac:dyDescent="0.25">
      <c r="A36017"/>
    </row>
    <row r="36018" spans="1:1" ht="12.6" x14ac:dyDescent="0.25">
      <c r="A36018"/>
    </row>
    <row r="36019" spans="1:1" ht="12.6" x14ac:dyDescent="0.25">
      <c r="A36019"/>
    </row>
    <row r="36020" spans="1:1" ht="12.6" x14ac:dyDescent="0.25">
      <c r="A36020"/>
    </row>
    <row r="36021" spans="1:1" ht="12.6" x14ac:dyDescent="0.25">
      <c r="A36021"/>
    </row>
    <row r="36022" spans="1:1" ht="12.6" x14ac:dyDescent="0.25">
      <c r="A36022"/>
    </row>
    <row r="36023" spans="1:1" ht="12.6" x14ac:dyDescent="0.25">
      <c r="A36023"/>
    </row>
    <row r="36024" spans="1:1" ht="12.6" x14ac:dyDescent="0.25">
      <c r="A36024"/>
    </row>
    <row r="36025" spans="1:1" ht="12.6" x14ac:dyDescent="0.25">
      <c r="A36025"/>
    </row>
    <row r="36026" spans="1:1" ht="12.6" x14ac:dyDescent="0.25">
      <c r="A36026"/>
    </row>
    <row r="36027" spans="1:1" ht="12.6" x14ac:dyDescent="0.25">
      <c r="A36027"/>
    </row>
    <row r="36028" spans="1:1" ht="12.6" x14ac:dyDescent="0.25">
      <c r="A36028"/>
    </row>
    <row r="36029" spans="1:1" ht="12.6" x14ac:dyDescent="0.25">
      <c r="A36029"/>
    </row>
    <row r="36030" spans="1:1" ht="12.6" x14ac:dyDescent="0.25">
      <c r="A36030"/>
    </row>
    <row r="36031" spans="1:1" ht="12.6" x14ac:dyDescent="0.25">
      <c r="A36031"/>
    </row>
    <row r="36032" spans="1:1" ht="12.6" x14ac:dyDescent="0.25">
      <c r="A36032"/>
    </row>
    <row r="36033" spans="1:1" ht="12.6" x14ac:dyDescent="0.25">
      <c r="A36033"/>
    </row>
    <row r="36034" spans="1:1" ht="12.6" x14ac:dyDescent="0.25">
      <c r="A36034"/>
    </row>
    <row r="36035" spans="1:1" ht="12.6" x14ac:dyDescent="0.25">
      <c r="A36035"/>
    </row>
    <row r="36036" spans="1:1" ht="12.6" x14ac:dyDescent="0.25">
      <c r="A36036"/>
    </row>
    <row r="36037" spans="1:1" ht="12.6" x14ac:dyDescent="0.25">
      <c r="A36037"/>
    </row>
    <row r="36038" spans="1:1" ht="12.6" x14ac:dyDescent="0.25">
      <c r="A36038"/>
    </row>
    <row r="36039" spans="1:1" ht="12.6" x14ac:dyDescent="0.25">
      <c r="A36039"/>
    </row>
    <row r="36040" spans="1:1" ht="12.6" x14ac:dyDescent="0.25">
      <c r="A36040"/>
    </row>
    <row r="36041" spans="1:1" ht="12.6" x14ac:dyDescent="0.25">
      <c r="A36041"/>
    </row>
    <row r="36042" spans="1:1" ht="12.6" x14ac:dyDescent="0.25">
      <c r="A36042"/>
    </row>
    <row r="36043" spans="1:1" ht="12.6" x14ac:dyDescent="0.25">
      <c r="A36043"/>
    </row>
    <row r="36044" spans="1:1" ht="12.6" x14ac:dyDescent="0.25">
      <c r="A36044"/>
    </row>
    <row r="36045" spans="1:1" ht="12.6" x14ac:dyDescent="0.25">
      <c r="A36045"/>
    </row>
    <row r="36046" spans="1:1" ht="12.6" x14ac:dyDescent="0.25">
      <c r="A36046"/>
    </row>
    <row r="36047" spans="1:1" ht="12.6" x14ac:dyDescent="0.25">
      <c r="A36047"/>
    </row>
    <row r="36048" spans="1:1" ht="12.6" x14ac:dyDescent="0.25">
      <c r="A36048"/>
    </row>
    <row r="36049" spans="1:1" ht="12.6" x14ac:dyDescent="0.25">
      <c r="A36049"/>
    </row>
    <row r="36050" spans="1:1" ht="12.6" x14ac:dyDescent="0.25">
      <c r="A36050"/>
    </row>
    <row r="36051" spans="1:1" ht="12.6" x14ac:dyDescent="0.25">
      <c r="A36051"/>
    </row>
    <row r="36052" spans="1:1" ht="12.6" x14ac:dyDescent="0.25">
      <c r="A36052"/>
    </row>
    <row r="36053" spans="1:1" ht="12.6" x14ac:dyDescent="0.25">
      <c r="A36053"/>
    </row>
    <row r="36054" spans="1:1" ht="12.6" x14ac:dyDescent="0.25">
      <c r="A36054"/>
    </row>
    <row r="36055" spans="1:1" ht="12.6" x14ac:dyDescent="0.25">
      <c r="A36055"/>
    </row>
    <row r="36056" spans="1:1" ht="12.6" x14ac:dyDescent="0.25">
      <c r="A36056"/>
    </row>
    <row r="36057" spans="1:1" ht="12.6" x14ac:dyDescent="0.25">
      <c r="A36057"/>
    </row>
    <row r="36058" spans="1:1" ht="12.6" x14ac:dyDescent="0.25">
      <c r="A36058"/>
    </row>
    <row r="36059" spans="1:1" ht="12.6" x14ac:dyDescent="0.25">
      <c r="A36059"/>
    </row>
    <row r="36060" spans="1:1" ht="12.6" x14ac:dyDescent="0.25">
      <c r="A36060"/>
    </row>
    <row r="36061" spans="1:1" ht="12.6" x14ac:dyDescent="0.25">
      <c r="A36061"/>
    </row>
    <row r="36062" spans="1:1" ht="12.6" x14ac:dyDescent="0.25">
      <c r="A36062"/>
    </row>
    <row r="36063" spans="1:1" ht="12.6" x14ac:dyDescent="0.25">
      <c r="A36063"/>
    </row>
    <row r="36064" spans="1:1" ht="12.6" x14ac:dyDescent="0.25">
      <c r="A36064"/>
    </row>
    <row r="36065" spans="1:1" ht="12.6" x14ac:dyDescent="0.25">
      <c r="A36065"/>
    </row>
    <row r="36066" spans="1:1" ht="12.6" x14ac:dyDescent="0.25">
      <c r="A36066"/>
    </row>
    <row r="36067" spans="1:1" ht="12.6" x14ac:dyDescent="0.25">
      <c r="A36067"/>
    </row>
    <row r="36068" spans="1:1" ht="12.6" x14ac:dyDescent="0.25">
      <c r="A36068"/>
    </row>
    <row r="36069" spans="1:1" ht="12.6" x14ac:dyDescent="0.25">
      <c r="A36069"/>
    </row>
    <row r="36070" spans="1:1" ht="12.6" x14ac:dyDescent="0.25">
      <c r="A36070"/>
    </row>
    <row r="36071" spans="1:1" ht="12.6" x14ac:dyDescent="0.25">
      <c r="A36071"/>
    </row>
    <row r="36072" spans="1:1" ht="12.6" x14ac:dyDescent="0.25">
      <c r="A36072"/>
    </row>
    <row r="36073" spans="1:1" ht="12.6" x14ac:dyDescent="0.25">
      <c r="A36073"/>
    </row>
    <row r="36074" spans="1:1" ht="12.6" x14ac:dyDescent="0.25">
      <c r="A36074"/>
    </row>
    <row r="36075" spans="1:1" ht="12.6" x14ac:dyDescent="0.25">
      <c r="A36075"/>
    </row>
    <row r="36076" spans="1:1" ht="12.6" x14ac:dyDescent="0.25">
      <c r="A36076"/>
    </row>
    <row r="36077" spans="1:1" ht="12.6" x14ac:dyDescent="0.25">
      <c r="A36077"/>
    </row>
    <row r="36078" spans="1:1" ht="12.6" x14ac:dyDescent="0.25">
      <c r="A36078"/>
    </row>
    <row r="36079" spans="1:1" ht="12.6" x14ac:dyDescent="0.25">
      <c r="A36079"/>
    </row>
    <row r="36080" spans="1:1" ht="12.6" x14ac:dyDescent="0.25">
      <c r="A36080"/>
    </row>
    <row r="36081" spans="1:1" ht="12.6" x14ac:dyDescent="0.25">
      <c r="A36081"/>
    </row>
    <row r="36082" spans="1:1" ht="12.6" x14ac:dyDescent="0.25">
      <c r="A36082"/>
    </row>
    <row r="36083" spans="1:1" ht="12.6" x14ac:dyDescent="0.25">
      <c r="A36083"/>
    </row>
    <row r="36084" spans="1:1" ht="12.6" x14ac:dyDescent="0.25">
      <c r="A36084"/>
    </row>
    <row r="36085" spans="1:1" ht="12.6" x14ac:dyDescent="0.25">
      <c r="A36085"/>
    </row>
    <row r="36086" spans="1:1" ht="12.6" x14ac:dyDescent="0.25">
      <c r="A36086"/>
    </row>
    <row r="36087" spans="1:1" ht="12.6" x14ac:dyDescent="0.25">
      <c r="A36087"/>
    </row>
    <row r="36088" spans="1:1" ht="12.6" x14ac:dyDescent="0.25">
      <c r="A36088"/>
    </row>
    <row r="36089" spans="1:1" ht="12.6" x14ac:dyDescent="0.25">
      <c r="A36089"/>
    </row>
    <row r="36090" spans="1:1" ht="12.6" x14ac:dyDescent="0.25">
      <c r="A36090"/>
    </row>
    <row r="36091" spans="1:1" ht="12.6" x14ac:dyDescent="0.25">
      <c r="A36091"/>
    </row>
    <row r="36092" spans="1:1" ht="12.6" x14ac:dyDescent="0.25">
      <c r="A36092"/>
    </row>
    <row r="36093" spans="1:1" ht="12.6" x14ac:dyDescent="0.25">
      <c r="A36093"/>
    </row>
    <row r="36094" spans="1:1" ht="12.6" x14ac:dyDescent="0.25">
      <c r="A36094"/>
    </row>
    <row r="36095" spans="1:1" ht="12.6" x14ac:dyDescent="0.25">
      <c r="A36095"/>
    </row>
    <row r="36096" spans="1:1" ht="12.6" x14ac:dyDescent="0.25">
      <c r="A36096"/>
    </row>
    <row r="36097" spans="1:1" ht="12.6" x14ac:dyDescent="0.25">
      <c r="A36097"/>
    </row>
    <row r="36098" spans="1:1" ht="12.6" x14ac:dyDescent="0.25">
      <c r="A36098"/>
    </row>
    <row r="36099" spans="1:1" ht="12.6" x14ac:dyDescent="0.25">
      <c r="A36099"/>
    </row>
    <row r="36100" spans="1:1" ht="12.6" x14ac:dyDescent="0.25">
      <c r="A36100"/>
    </row>
    <row r="36101" spans="1:1" ht="12.6" x14ac:dyDescent="0.25">
      <c r="A36101"/>
    </row>
    <row r="36102" spans="1:1" ht="12.6" x14ac:dyDescent="0.25">
      <c r="A36102"/>
    </row>
    <row r="36103" spans="1:1" ht="12.6" x14ac:dyDescent="0.25">
      <c r="A36103"/>
    </row>
    <row r="36104" spans="1:1" ht="12.6" x14ac:dyDescent="0.25">
      <c r="A36104"/>
    </row>
    <row r="36105" spans="1:1" ht="12.6" x14ac:dyDescent="0.25">
      <c r="A36105"/>
    </row>
    <row r="36106" spans="1:1" ht="12.6" x14ac:dyDescent="0.25">
      <c r="A36106"/>
    </row>
    <row r="36107" spans="1:1" ht="12.6" x14ac:dyDescent="0.25">
      <c r="A36107"/>
    </row>
    <row r="36108" spans="1:1" ht="12.6" x14ac:dyDescent="0.25">
      <c r="A36108"/>
    </row>
    <row r="36109" spans="1:1" ht="12.6" x14ac:dyDescent="0.25">
      <c r="A36109"/>
    </row>
    <row r="36110" spans="1:1" ht="12.6" x14ac:dyDescent="0.25">
      <c r="A36110"/>
    </row>
    <row r="36111" spans="1:1" ht="12.6" x14ac:dyDescent="0.25">
      <c r="A36111"/>
    </row>
    <row r="36112" spans="1:1" ht="12.6" x14ac:dyDescent="0.25">
      <c r="A36112"/>
    </row>
    <row r="36113" spans="1:1" ht="12.6" x14ac:dyDescent="0.25">
      <c r="A36113"/>
    </row>
    <row r="36114" spans="1:1" ht="12.6" x14ac:dyDescent="0.25">
      <c r="A36114"/>
    </row>
    <row r="36115" spans="1:1" ht="12.6" x14ac:dyDescent="0.25">
      <c r="A36115"/>
    </row>
    <row r="36116" spans="1:1" ht="12.6" x14ac:dyDescent="0.25">
      <c r="A36116"/>
    </row>
    <row r="36117" spans="1:1" ht="12.6" x14ac:dyDescent="0.25">
      <c r="A36117"/>
    </row>
    <row r="36118" spans="1:1" ht="12.6" x14ac:dyDescent="0.25">
      <c r="A36118"/>
    </row>
    <row r="36119" spans="1:1" ht="12.6" x14ac:dyDescent="0.25">
      <c r="A36119"/>
    </row>
    <row r="36120" spans="1:1" ht="12.6" x14ac:dyDescent="0.25">
      <c r="A36120"/>
    </row>
    <row r="36121" spans="1:1" ht="12.6" x14ac:dyDescent="0.25">
      <c r="A36121"/>
    </row>
    <row r="36122" spans="1:1" ht="12.6" x14ac:dyDescent="0.25">
      <c r="A36122"/>
    </row>
    <row r="36123" spans="1:1" ht="12.6" x14ac:dyDescent="0.25">
      <c r="A36123"/>
    </row>
    <row r="36124" spans="1:1" ht="12.6" x14ac:dyDescent="0.25">
      <c r="A36124"/>
    </row>
    <row r="36125" spans="1:1" ht="12.6" x14ac:dyDescent="0.25">
      <c r="A36125"/>
    </row>
    <row r="36126" spans="1:1" ht="12.6" x14ac:dyDescent="0.25">
      <c r="A36126"/>
    </row>
    <row r="36127" spans="1:1" ht="12.6" x14ac:dyDescent="0.25">
      <c r="A36127"/>
    </row>
    <row r="36128" spans="1:1" ht="12.6" x14ac:dyDescent="0.25">
      <c r="A36128"/>
    </row>
    <row r="36129" spans="1:1" ht="12.6" x14ac:dyDescent="0.25">
      <c r="A36129"/>
    </row>
    <row r="36130" spans="1:1" ht="12.6" x14ac:dyDescent="0.25">
      <c r="A36130"/>
    </row>
    <row r="36131" spans="1:1" ht="12.6" x14ac:dyDescent="0.25">
      <c r="A36131"/>
    </row>
    <row r="36132" spans="1:1" ht="12.6" x14ac:dyDescent="0.25">
      <c r="A36132"/>
    </row>
    <row r="36133" spans="1:1" ht="12.6" x14ac:dyDescent="0.25">
      <c r="A36133"/>
    </row>
    <row r="36134" spans="1:1" ht="12.6" x14ac:dyDescent="0.25">
      <c r="A36134"/>
    </row>
    <row r="36135" spans="1:1" ht="12.6" x14ac:dyDescent="0.25">
      <c r="A36135"/>
    </row>
    <row r="36136" spans="1:1" ht="12.6" x14ac:dyDescent="0.25">
      <c r="A36136"/>
    </row>
    <row r="36137" spans="1:1" ht="12.6" x14ac:dyDescent="0.25">
      <c r="A36137"/>
    </row>
    <row r="36138" spans="1:1" ht="12.6" x14ac:dyDescent="0.25">
      <c r="A36138"/>
    </row>
    <row r="36139" spans="1:1" ht="12.6" x14ac:dyDescent="0.25">
      <c r="A36139"/>
    </row>
    <row r="36140" spans="1:1" ht="12.6" x14ac:dyDescent="0.25">
      <c r="A36140"/>
    </row>
    <row r="36141" spans="1:1" ht="12.6" x14ac:dyDescent="0.25">
      <c r="A36141"/>
    </row>
    <row r="36142" spans="1:1" ht="12.6" x14ac:dyDescent="0.25">
      <c r="A36142"/>
    </row>
    <row r="36143" spans="1:1" ht="12.6" x14ac:dyDescent="0.25">
      <c r="A36143"/>
    </row>
    <row r="36144" spans="1:1" ht="12.6" x14ac:dyDescent="0.25">
      <c r="A36144"/>
    </row>
    <row r="36145" spans="1:1" ht="12.6" x14ac:dyDescent="0.25">
      <c r="A36145"/>
    </row>
    <row r="36146" spans="1:1" ht="12.6" x14ac:dyDescent="0.25">
      <c r="A36146"/>
    </row>
    <row r="36147" spans="1:1" ht="12.6" x14ac:dyDescent="0.25">
      <c r="A36147"/>
    </row>
    <row r="36148" spans="1:1" ht="12.6" x14ac:dyDescent="0.25">
      <c r="A36148"/>
    </row>
    <row r="36149" spans="1:1" ht="12.6" x14ac:dyDescent="0.25">
      <c r="A36149"/>
    </row>
    <row r="36150" spans="1:1" ht="12.6" x14ac:dyDescent="0.25">
      <c r="A36150"/>
    </row>
    <row r="36151" spans="1:1" ht="12.6" x14ac:dyDescent="0.25">
      <c r="A36151"/>
    </row>
    <row r="36152" spans="1:1" ht="12.6" x14ac:dyDescent="0.25">
      <c r="A36152"/>
    </row>
    <row r="36153" spans="1:1" ht="12.6" x14ac:dyDescent="0.25">
      <c r="A36153"/>
    </row>
    <row r="36154" spans="1:1" ht="12.6" x14ac:dyDescent="0.25">
      <c r="A36154"/>
    </row>
    <row r="36155" spans="1:1" ht="12.6" x14ac:dyDescent="0.25">
      <c r="A36155"/>
    </row>
    <row r="36156" spans="1:1" ht="12.6" x14ac:dyDescent="0.25">
      <c r="A36156"/>
    </row>
    <row r="36157" spans="1:1" ht="12.6" x14ac:dyDescent="0.25">
      <c r="A36157"/>
    </row>
    <row r="36158" spans="1:1" ht="12.6" x14ac:dyDescent="0.25">
      <c r="A36158"/>
    </row>
    <row r="36159" spans="1:1" ht="12.6" x14ac:dyDescent="0.25">
      <c r="A36159"/>
    </row>
    <row r="36160" spans="1:1" ht="12.6" x14ac:dyDescent="0.25">
      <c r="A36160"/>
    </row>
    <row r="36161" spans="1:1" ht="12.6" x14ac:dyDescent="0.25">
      <c r="A36161"/>
    </row>
    <row r="36162" spans="1:1" ht="12.6" x14ac:dyDescent="0.25">
      <c r="A36162"/>
    </row>
    <row r="36163" spans="1:1" ht="12.6" x14ac:dyDescent="0.25">
      <c r="A36163"/>
    </row>
    <row r="36164" spans="1:1" ht="12.6" x14ac:dyDescent="0.25">
      <c r="A36164"/>
    </row>
    <row r="36165" spans="1:1" ht="12.6" x14ac:dyDescent="0.25">
      <c r="A36165"/>
    </row>
    <row r="36166" spans="1:1" ht="12.6" x14ac:dyDescent="0.25">
      <c r="A36166"/>
    </row>
    <row r="36167" spans="1:1" ht="12.6" x14ac:dyDescent="0.25">
      <c r="A36167"/>
    </row>
    <row r="36168" spans="1:1" ht="12.6" x14ac:dyDescent="0.25">
      <c r="A36168"/>
    </row>
    <row r="36169" spans="1:1" ht="12.6" x14ac:dyDescent="0.25">
      <c r="A36169"/>
    </row>
    <row r="36170" spans="1:1" ht="12.6" x14ac:dyDescent="0.25">
      <c r="A36170"/>
    </row>
    <row r="36171" spans="1:1" ht="12.6" x14ac:dyDescent="0.25">
      <c r="A36171"/>
    </row>
    <row r="36172" spans="1:1" ht="12.6" x14ac:dyDescent="0.25">
      <c r="A36172"/>
    </row>
    <row r="36173" spans="1:1" ht="12.6" x14ac:dyDescent="0.25">
      <c r="A36173"/>
    </row>
    <row r="36174" spans="1:1" ht="12.6" x14ac:dyDescent="0.25">
      <c r="A36174"/>
    </row>
    <row r="36175" spans="1:1" ht="12.6" x14ac:dyDescent="0.25">
      <c r="A36175"/>
    </row>
    <row r="36176" spans="1:1" ht="12.6" x14ac:dyDescent="0.25">
      <c r="A36176"/>
    </row>
    <row r="36177" spans="1:1" ht="12.6" x14ac:dyDescent="0.25">
      <c r="A36177"/>
    </row>
    <row r="36178" spans="1:1" ht="12.6" x14ac:dyDescent="0.25">
      <c r="A36178"/>
    </row>
    <row r="36179" spans="1:1" ht="12.6" x14ac:dyDescent="0.25">
      <c r="A36179"/>
    </row>
    <row r="36180" spans="1:1" ht="12.6" x14ac:dyDescent="0.25">
      <c r="A36180"/>
    </row>
    <row r="36181" spans="1:1" ht="12.6" x14ac:dyDescent="0.25">
      <c r="A36181"/>
    </row>
    <row r="36182" spans="1:1" ht="12.6" x14ac:dyDescent="0.25">
      <c r="A36182"/>
    </row>
    <row r="36183" spans="1:1" ht="12.6" x14ac:dyDescent="0.25">
      <c r="A36183"/>
    </row>
    <row r="36184" spans="1:1" ht="12.6" x14ac:dyDescent="0.25">
      <c r="A36184"/>
    </row>
    <row r="36185" spans="1:1" ht="12.6" x14ac:dyDescent="0.25">
      <c r="A36185"/>
    </row>
    <row r="36186" spans="1:1" ht="12.6" x14ac:dyDescent="0.25">
      <c r="A36186"/>
    </row>
    <row r="36187" spans="1:1" ht="12.6" x14ac:dyDescent="0.25">
      <c r="A36187"/>
    </row>
    <row r="36188" spans="1:1" ht="12.6" x14ac:dyDescent="0.25">
      <c r="A36188"/>
    </row>
    <row r="36189" spans="1:1" ht="12.6" x14ac:dyDescent="0.25">
      <c r="A36189"/>
    </row>
    <row r="36190" spans="1:1" ht="12.6" x14ac:dyDescent="0.25">
      <c r="A36190"/>
    </row>
    <row r="36191" spans="1:1" ht="12.6" x14ac:dyDescent="0.25">
      <c r="A36191"/>
    </row>
    <row r="36192" spans="1:1" ht="12.6" x14ac:dyDescent="0.25">
      <c r="A36192"/>
    </row>
    <row r="36193" spans="1:1" ht="12.6" x14ac:dyDescent="0.25">
      <c r="A36193"/>
    </row>
    <row r="36194" spans="1:1" ht="12.6" x14ac:dyDescent="0.25">
      <c r="A36194"/>
    </row>
    <row r="36195" spans="1:1" ht="12.6" x14ac:dyDescent="0.25">
      <c r="A36195"/>
    </row>
    <row r="36196" spans="1:1" ht="12.6" x14ac:dyDescent="0.25">
      <c r="A36196"/>
    </row>
    <row r="36197" spans="1:1" ht="12.6" x14ac:dyDescent="0.25">
      <c r="A36197"/>
    </row>
    <row r="36198" spans="1:1" ht="12.6" x14ac:dyDescent="0.25">
      <c r="A36198"/>
    </row>
    <row r="36199" spans="1:1" ht="12.6" x14ac:dyDescent="0.25">
      <c r="A36199"/>
    </row>
    <row r="36200" spans="1:1" ht="12.6" x14ac:dyDescent="0.25">
      <c r="A36200"/>
    </row>
    <row r="36201" spans="1:1" ht="12.6" x14ac:dyDescent="0.25">
      <c r="A36201"/>
    </row>
    <row r="36202" spans="1:1" ht="12.6" x14ac:dyDescent="0.25">
      <c r="A36202"/>
    </row>
    <row r="36203" spans="1:1" ht="12.6" x14ac:dyDescent="0.25">
      <c r="A36203"/>
    </row>
    <row r="36204" spans="1:1" ht="12.6" x14ac:dyDescent="0.25">
      <c r="A36204"/>
    </row>
    <row r="36205" spans="1:1" ht="12.6" x14ac:dyDescent="0.25">
      <c r="A36205"/>
    </row>
    <row r="36206" spans="1:1" ht="12.6" x14ac:dyDescent="0.25">
      <c r="A36206"/>
    </row>
    <row r="36207" spans="1:1" ht="12.6" x14ac:dyDescent="0.25">
      <c r="A36207"/>
    </row>
    <row r="36208" spans="1:1" ht="12.6" x14ac:dyDescent="0.25">
      <c r="A36208"/>
    </row>
    <row r="36209" spans="1:1" ht="12.6" x14ac:dyDescent="0.25">
      <c r="A36209"/>
    </row>
    <row r="36210" spans="1:1" ht="12.6" x14ac:dyDescent="0.25">
      <c r="A36210"/>
    </row>
    <row r="36211" spans="1:1" ht="12.6" x14ac:dyDescent="0.25">
      <c r="A36211"/>
    </row>
    <row r="36212" spans="1:1" ht="12.6" x14ac:dyDescent="0.25">
      <c r="A36212"/>
    </row>
    <row r="36213" spans="1:1" ht="12.6" x14ac:dyDescent="0.25">
      <c r="A36213"/>
    </row>
    <row r="36214" spans="1:1" ht="12.6" x14ac:dyDescent="0.25">
      <c r="A36214"/>
    </row>
    <row r="36215" spans="1:1" ht="12.6" x14ac:dyDescent="0.25">
      <c r="A36215"/>
    </row>
    <row r="36216" spans="1:1" ht="12.6" x14ac:dyDescent="0.25">
      <c r="A36216"/>
    </row>
    <row r="36217" spans="1:1" ht="12.6" x14ac:dyDescent="0.25">
      <c r="A36217"/>
    </row>
    <row r="36218" spans="1:1" ht="12.6" x14ac:dyDescent="0.25">
      <c r="A36218"/>
    </row>
    <row r="36219" spans="1:1" ht="12.6" x14ac:dyDescent="0.25">
      <c r="A36219"/>
    </row>
    <row r="36220" spans="1:1" ht="12.6" x14ac:dyDescent="0.25">
      <c r="A36220"/>
    </row>
    <row r="36221" spans="1:1" ht="12.6" x14ac:dyDescent="0.25">
      <c r="A36221"/>
    </row>
    <row r="36222" spans="1:1" ht="12.6" x14ac:dyDescent="0.25">
      <c r="A36222"/>
    </row>
    <row r="36223" spans="1:1" ht="12.6" x14ac:dyDescent="0.25">
      <c r="A36223"/>
    </row>
    <row r="36224" spans="1:1" ht="12.6" x14ac:dyDescent="0.25">
      <c r="A36224"/>
    </row>
    <row r="36225" spans="1:1" ht="12.6" x14ac:dyDescent="0.25">
      <c r="A36225"/>
    </row>
    <row r="36226" spans="1:1" ht="12.6" x14ac:dyDescent="0.25">
      <c r="A36226"/>
    </row>
    <row r="36227" spans="1:1" ht="12.6" x14ac:dyDescent="0.25">
      <c r="A36227"/>
    </row>
    <row r="36228" spans="1:1" ht="12.6" x14ac:dyDescent="0.25">
      <c r="A36228"/>
    </row>
    <row r="36229" spans="1:1" ht="12.6" x14ac:dyDescent="0.25">
      <c r="A36229"/>
    </row>
    <row r="36230" spans="1:1" ht="12.6" x14ac:dyDescent="0.25">
      <c r="A36230"/>
    </row>
    <row r="36231" spans="1:1" ht="12.6" x14ac:dyDescent="0.25">
      <c r="A36231"/>
    </row>
    <row r="36232" spans="1:1" ht="12.6" x14ac:dyDescent="0.25">
      <c r="A36232"/>
    </row>
    <row r="36233" spans="1:1" ht="12.6" x14ac:dyDescent="0.25">
      <c r="A36233"/>
    </row>
    <row r="36234" spans="1:1" ht="12.6" x14ac:dyDescent="0.25">
      <c r="A36234"/>
    </row>
    <row r="36235" spans="1:1" ht="12.6" x14ac:dyDescent="0.25">
      <c r="A36235"/>
    </row>
    <row r="36236" spans="1:1" ht="12.6" x14ac:dyDescent="0.25">
      <c r="A36236"/>
    </row>
    <row r="36237" spans="1:1" ht="12.6" x14ac:dyDescent="0.25">
      <c r="A36237"/>
    </row>
    <row r="36238" spans="1:1" ht="12.6" x14ac:dyDescent="0.25">
      <c r="A36238"/>
    </row>
    <row r="36239" spans="1:1" ht="12.6" x14ac:dyDescent="0.25">
      <c r="A36239"/>
    </row>
    <row r="36240" spans="1:1" ht="12.6" x14ac:dyDescent="0.25">
      <c r="A36240"/>
    </row>
    <row r="36241" spans="1:1" ht="12.6" x14ac:dyDescent="0.25">
      <c r="A36241"/>
    </row>
    <row r="36242" spans="1:1" ht="12.6" x14ac:dyDescent="0.25">
      <c r="A36242"/>
    </row>
    <row r="36243" spans="1:1" ht="12.6" x14ac:dyDescent="0.25">
      <c r="A36243"/>
    </row>
    <row r="36244" spans="1:1" ht="12.6" x14ac:dyDescent="0.25">
      <c r="A36244"/>
    </row>
    <row r="36245" spans="1:1" ht="12.6" x14ac:dyDescent="0.25">
      <c r="A36245"/>
    </row>
    <row r="36246" spans="1:1" ht="12.6" x14ac:dyDescent="0.25">
      <c r="A36246"/>
    </row>
    <row r="36247" spans="1:1" ht="12.6" x14ac:dyDescent="0.25">
      <c r="A36247"/>
    </row>
    <row r="36248" spans="1:1" ht="12.6" x14ac:dyDescent="0.25">
      <c r="A36248"/>
    </row>
    <row r="36249" spans="1:1" ht="12.6" x14ac:dyDescent="0.25">
      <c r="A36249"/>
    </row>
    <row r="36250" spans="1:1" ht="12.6" x14ac:dyDescent="0.25">
      <c r="A36250"/>
    </row>
    <row r="36251" spans="1:1" ht="12.6" x14ac:dyDescent="0.25">
      <c r="A36251"/>
    </row>
    <row r="36252" spans="1:1" ht="12.6" x14ac:dyDescent="0.25">
      <c r="A36252"/>
    </row>
    <row r="36253" spans="1:1" ht="12.6" x14ac:dyDescent="0.25">
      <c r="A36253"/>
    </row>
    <row r="36254" spans="1:1" ht="12.6" x14ac:dyDescent="0.25">
      <c r="A36254"/>
    </row>
    <row r="36255" spans="1:1" ht="12.6" x14ac:dyDescent="0.25">
      <c r="A36255"/>
    </row>
    <row r="36256" spans="1:1" ht="12.6" x14ac:dyDescent="0.25">
      <c r="A36256"/>
    </row>
    <row r="36257" spans="1:1" ht="12.6" x14ac:dyDescent="0.25">
      <c r="A36257"/>
    </row>
    <row r="36258" spans="1:1" ht="12.6" x14ac:dyDescent="0.25">
      <c r="A36258"/>
    </row>
    <row r="36259" spans="1:1" ht="12.6" x14ac:dyDescent="0.25">
      <c r="A36259"/>
    </row>
    <row r="36260" spans="1:1" ht="12.6" x14ac:dyDescent="0.25">
      <c r="A36260"/>
    </row>
    <row r="36261" spans="1:1" ht="12.6" x14ac:dyDescent="0.25">
      <c r="A36261"/>
    </row>
    <row r="36262" spans="1:1" ht="12.6" x14ac:dyDescent="0.25">
      <c r="A36262"/>
    </row>
    <row r="36263" spans="1:1" ht="12.6" x14ac:dyDescent="0.25">
      <c r="A36263"/>
    </row>
    <row r="36264" spans="1:1" ht="12.6" x14ac:dyDescent="0.25">
      <c r="A36264"/>
    </row>
    <row r="36265" spans="1:1" ht="12.6" x14ac:dyDescent="0.25">
      <c r="A36265"/>
    </row>
    <row r="36266" spans="1:1" ht="12.6" x14ac:dyDescent="0.25">
      <c r="A36266"/>
    </row>
    <row r="36267" spans="1:1" ht="12.6" x14ac:dyDescent="0.25">
      <c r="A36267"/>
    </row>
    <row r="36268" spans="1:1" ht="12.6" x14ac:dyDescent="0.25">
      <c r="A36268"/>
    </row>
    <row r="36269" spans="1:1" ht="12.6" x14ac:dyDescent="0.25">
      <c r="A36269"/>
    </row>
    <row r="36270" spans="1:1" ht="12.6" x14ac:dyDescent="0.25">
      <c r="A36270"/>
    </row>
    <row r="36271" spans="1:1" ht="12.6" x14ac:dyDescent="0.25">
      <c r="A36271"/>
    </row>
    <row r="36272" spans="1:1" ht="12.6" x14ac:dyDescent="0.25">
      <c r="A36272"/>
    </row>
    <row r="36273" spans="1:1" ht="12.6" x14ac:dyDescent="0.25">
      <c r="A36273"/>
    </row>
    <row r="36274" spans="1:1" ht="12.6" x14ac:dyDescent="0.25">
      <c r="A36274"/>
    </row>
    <row r="36275" spans="1:1" ht="12.6" x14ac:dyDescent="0.25">
      <c r="A36275"/>
    </row>
    <row r="36276" spans="1:1" ht="12.6" x14ac:dyDescent="0.25">
      <c r="A36276"/>
    </row>
    <row r="36277" spans="1:1" ht="12.6" x14ac:dyDescent="0.25">
      <c r="A36277"/>
    </row>
    <row r="36278" spans="1:1" ht="12.6" x14ac:dyDescent="0.25">
      <c r="A36278"/>
    </row>
    <row r="36279" spans="1:1" ht="12.6" x14ac:dyDescent="0.25">
      <c r="A36279"/>
    </row>
    <row r="36280" spans="1:1" ht="12.6" x14ac:dyDescent="0.25">
      <c r="A36280"/>
    </row>
    <row r="36281" spans="1:1" ht="12.6" x14ac:dyDescent="0.25">
      <c r="A36281"/>
    </row>
    <row r="36282" spans="1:1" ht="12.6" x14ac:dyDescent="0.25">
      <c r="A36282"/>
    </row>
    <row r="36283" spans="1:1" ht="12.6" x14ac:dyDescent="0.25">
      <c r="A36283"/>
    </row>
    <row r="36284" spans="1:1" ht="12.6" x14ac:dyDescent="0.25">
      <c r="A36284"/>
    </row>
    <row r="36285" spans="1:1" ht="12.6" x14ac:dyDescent="0.25">
      <c r="A36285"/>
    </row>
    <row r="36286" spans="1:1" ht="12.6" x14ac:dyDescent="0.25">
      <c r="A36286"/>
    </row>
    <row r="36287" spans="1:1" ht="12.6" x14ac:dyDescent="0.25">
      <c r="A36287"/>
    </row>
    <row r="36288" spans="1:1" ht="12.6" x14ac:dyDescent="0.25">
      <c r="A36288"/>
    </row>
    <row r="36289" spans="1:1" ht="12.6" x14ac:dyDescent="0.25">
      <c r="A36289"/>
    </row>
    <row r="36290" spans="1:1" ht="12.6" x14ac:dyDescent="0.25">
      <c r="A36290"/>
    </row>
    <row r="36291" spans="1:1" ht="12.6" x14ac:dyDescent="0.25">
      <c r="A36291"/>
    </row>
    <row r="36292" spans="1:1" ht="12.6" x14ac:dyDescent="0.25">
      <c r="A36292"/>
    </row>
    <row r="36293" spans="1:1" ht="12.6" x14ac:dyDescent="0.25">
      <c r="A36293"/>
    </row>
    <row r="36294" spans="1:1" ht="12.6" x14ac:dyDescent="0.25">
      <c r="A36294"/>
    </row>
    <row r="36295" spans="1:1" ht="12.6" x14ac:dyDescent="0.25">
      <c r="A36295"/>
    </row>
    <row r="36296" spans="1:1" ht="12.6" x14ac:dyDescent="0.25">
      <c r="A36296"/>
    </row>
    <row r="36297" spans="1:1" ht="12.6" x14ac:dyDescent="0.25">
      <c r="A36297"/>
    </row>
    <row r="36298" spans="1:1" ht="12.6" x14ac:dyDescent="0.25">
      <c r="A36298"/>
    </row>
    <row r="36299" spans="1:1" ht="12.6" x14ac:dyDescent="0.25">
      <c r="A36299"/>
    </row>
    <row r="36300" spans="1:1" ht="12.6" x14ac:dyDescent="0.25">
      <c r="A36300"/>
    </row>
    <row r="36301" spans="1:1" ht="12.6" x14ac:dyDescent="0.25">
      <c r="A36301"/>
    </row>
    <row r="36302" spans="1:1" ht="12.6" x14ac:dyDescent="0.25">
      <c r="A36302"/>
    </row>
    <row r="36303" spans="1:1" ht="12.6" x14ac:dyDescent="0.25">
      <c r="A36303"/>
    </row>
    <row r="36304" spans="1:1" ht="12.6" x14ac:dyDescent="0.25">
      <c r="A36304"/>
    </row>
    <row r="36305" spans="1:1" ht="12.6" x14ac:dyDescent="0.25">
      <c r="A36305"/>
    </row>
    <row r="36306" spans="1:1" ht="12.6" x14ac:dyDescent="0.25">
      <c r="A36306"/>
    </row>
    <row r="36307" spans="1:1" ht="12.6" x14ac:dyDescent="0.25">
      <c r="A36307"/>
    </row>
    <row r="36308" spans="1:1" ht="12.6" x14ac:dyDescent="0.25">
      <c r="A36308"/>
    </row>
    <row r="36309" spans="1:1" ht="12.6" x14ac:dyDescent="0.25">
      <c r="A36309"/>
    </row>
    <row r="36310" spans="1:1" ht="12.6" x14ac:dyDescent="0.25">
      <c r="A36310"/>
    </row>
    <row r="36311" spans="1:1" ht="12.6" x14ac:dyDescent="0.25">
      <c r="A36311"/>
    </row>
    <row r="36312" spans="1:1" ht="12.6" x14ac:dyDescent="0.25">
      <c r="A36312"/>
    </row>
    <row r="36313" spans="1:1" ht="12.6" x14ac:dyDescent="0.25">
      <c r="A36313"/>
    </row>
    <row r="36314" spans="1:1" ht="12.6" x14ac:dyDescent="0.25">
      <c r="A36314"/>
    </row>
    <row r="36315" spans="1:1" ht="12.6" x14ac:dyDescent="0.25">
      <c r="A36315"/>
    </row>
    <row r="36316" spans="1:1" ht="12.6" x14ac:dyDescent="0.25">
      <c r="A36316"/>
    </row>
    <row r="36317" spans="1:1" ht="12.6" x14ac:dyDescent="0.25">
      <c r="A36317"/>
    </row>
    <row r="36318" spans="1:1" ht="12.6" x14ac:dyDescent="0.25">
      <c r="A36318"/>
    </row>
    <row r="36319" spans="1:1" ht="12.6" x14ac:dyDescent="0.25">
      <c r="A36319"/>
    </row>
    <row r="36320" spans="1:1" ht="12.6" x14ac:dyDescent="0.25">
      <c r="A36320"/>
    </row>
    <row r="36321" spans="1:1" ht="12.6" x14ac:dyDescent="0.25">
      <c r="A36321"/>
    </row>
    <row r="36322" spans="1:1" ht="12.6" x14ac:dyDescent="0.25">
      <c r="A36322"/>
    </row>
    <row r="36323" spans="1:1" ht="12.6" x14ac:dyDescent="0.25">
      <c r="A36323"/>
    </row>
    <row r="36324" spans="1:1" ht="12.6" x14ac:dyDescent="0.25">
      <c r="A36324"/>
    </row>
    <row r="36325" spans="1:1" ht="12.6" x14ac:dyDescent="0.25">
      <c r="A36325"/>
    </row>
    <row r="36326" spans="1:1" ht="12.6" x14ac:dyDescent="0.25">
      <c r="A36326"/>
    </row>
    <row r="36327" spans="1:1" ht="12.6" x14ac:dyDescent="0.25">
      <c r="A36327"/>
    </row>
    <row r="36328" spans="1:1" ht="12.6" x14ac:dyDescent="0.25">
      <c r="A36328"/>
    </row>
    <row r="36329" spans="1:1" ht="12.6" x14ac:dyDescent="0.25">
      <c r="A36329"/>
    </row>
    <row r="36330" spans="1:1" ht="12.6" x14ac:dyDescent="0.25">
      <c r="A36330"/>
    </row>
    <row r="36331" spans="1:1" ht="12.6" x14ac:dyDescent="0.25">
      <c r="A36331"/>
    </row>
    <row r="36332" spans="1:1" ht="12.6" x14ac:dyDescent="0.25">
      <c r="A36332"/>
    </row>
    <row r="36333" spans="1:1" ht="12.6" x14ac:dyDescent="0.25">
      <c r="A36333"/>
    </row>
    <row r="36334" spans="1:1" ht="12.6" x14ac:dyDescent="0.25">
      <c r="A36334"/>
    </row>
    <row r="36335" spans="1:1" ht="12.6" x14ac:dyDescent="0.25">
      <c r="A36335"/>
    </row>
    <row r="36336" spans="1:1" ht="12.6" x14ac:dyDescent="0.25">
      <c r="A36336"/>
    </row>
    <row r="36337" spans="1:1" ht="12.6" x14ac:dyDescent="0.25">
      <c r="A36337"/>
    </row>
    <row r="36338" spans="1:1" ht="12.6" x14ac:dyDescent="0.25">
      <c r="A36338"/>
    </row>
    <row r="36339" spans="1:1" ht="12.6" x14ac:dyDescent="0.25">
      <c r="A36339"/>
    </row>
    <row r="36340" spans="1:1" ht="12.6" x14ac:dyDescent="0.25">
      <c r="A36340"/>
    </row>
    <row r="36341" spans="1:1" ht="12.6" x14ac:dyDescent="0.25">
      <c r="A36341"/>
    </row>
    <row r="36342" spans="1:1" ht="12.6" x14ac:dyDescent="0.25">
      <c r="A36342"/>
    </row>
    <row r="36343" spans="1:1" ht="12.6" x14ac:dyDescent="0.25">
      <c r="A36343"/>
    </row>
    <row r="36344" spans="1:1" ht="12.6" x14ac:dyDescent="0.25">
      <c r="A36344"/>
    </row>
    <row r="36345" spans="1:1" ht="12.6" x14ac:dyDescent="0.25">
      <c r="A36345"/>
    </row>
    <row r="36346" spans="1:1" ht="12.6" x14ac:dyDescent="0.25">
      <c r="A36346"/>
    </row>
    <row r="36347" spans="1:1" ht="12.6" x14ac:dyDescent="0.25">
      <c r="A36347"/>
    </row>
    <row r="36348" spans="1:1" ht="12.6" x14ac:dyDescent="0.25">
      <c r="A36348"/>
    </row>
    <row r="36349" spans="1:1" ht="12.6" x14ac:dyDescent="0.25">
      <c r="A36349"/>
    </row>
    <row r="36350" spans="1:1" ht="12.6" x14ac:dyDescent="0.25">
      <c r="A36350"/>
    </row>
    <row r="36351" spans="1:1" ht="12.6" x14ac:dyDescent="0.25">
      <c r="A36351"/>
    </row>
    <row r="36352" spans="1:1" ht="12.6" x14ac:dyDescent="0.25">
      <c r="A36352"/>
    </row>
    <row r="36353" spans="1:1" ht="12.6" x14ac:dyDescent="0.25">
      <c r="A36353"/>
    </row>
    <row r="36354" spans="1:1" ht="12.6" x14ac:dyDescent="0.25">
      <c r="A36354"/>
    </row>
    <row r="36355" spans="1:1" ht="12.6" x14ac:dyDescent="0.25">
      <c r="A36355"/>
    </row>
    <row r="36356" spans="1:1" ht="12.6" x14ac:dyDescent="0.25">
      <c r="A36356"/>
    </row>
    <row r="36357" spans="1:1" ht="12.6" x14ac:dyDescent="0.25">
      <c r="A36357"/>
    </row>
    <row r="36358" spans="1:1" ht="12.6" x14ac:dyDescent="0.25">
      <c r="A36358"/>
    </row>
    <row r="36359" spans="1:1" ht="12.6" x14ac:dyDescent="0.25">
      <c r="A36359"/>
    </row>
    <row r="36360" spans="1:1" ht="12.6" x14ac:dyDescent="0.25">
      <c r="A36360"/>
    </row>
    <row r="36361" spans="1:1" ht="12.6" x14ac:dyDescent="0.25">
      <c r="A36361"/>
    </row>
    <row r="36362" spans="1:1" ht="12.6" x14ac:dyDescent="0.25">
      <c r="A36362"/>
    </row>
    <row r="36363" spans="1:1" ht="12.6" x14ac:dyDescent="0.25">
      <c r="A36363"/>
    </row>
    <row r="36364" spans="1:1" ht="12.6" x14ac:dyDescent="0.25">
      <c r="A36364"/>
    </row>
    <row r="36365" spans="1:1" ht="12.6" x14ac:dyDescent="0.25">
      <c r="A36365"/>
    </row>
    <row r="36366" spans="1:1" ht="12.6" x14ac:dyDescent="0.25">
      <c r="A36366"/>
    </row>
    <row r="36367" spans="1:1" ht="12.6" x14ac:dyDescent="0.25">
      <c r="A36367"/>
    </row>
    <row r="36368" spans="1:1" ht="12.6" x14ac:dyDescent="0.25">
      <c r="A36368"/>
    </row>
    <row r="36369" spans="1:1" ht="12.6" x14ac:dyDescent="0.25">
      <c r="A36369"/>
    </row>
    <row r="36370" spans="1:1" ht="12.6" x14ac:dyDescent="0.25">
      <c r="A36370"/>
    </row>
    <row r="36371" spans="1:1" ht="12.6" x14ac:dyDescent="0.25">
      <c r="A36371"/>
    </row>
    <row r="36372" spans="1:1" ht="12.6" x14ac:dyDescent="0.25">
      <c r="A36372"/>
    </row>
    <row r="36373" spans="1:1" ht="12.6" x14ac:dyDescent="0.25">
      <c r="A36373"/>
    </row>
    <row r="36374" spans="1:1" ht="12.6" x14ac:dyDescent="0.25">
      <c r="A36374"/>
    </row>
    <row r="36375" spans="1:1" ht="12.6" x14ac:dyDescent="0.25">
      <c r="A36375"/>
    </row>
    <row r="36376" spans="1:1" ht="12.6" x14ac:dyDescent="0.25">
      <c r="A36376"/>
    </row>
    <row r="36377" spans="1:1" ht="12.6" x14ac:dyDescent="0.25">
      <c r="A36377"/>
    </row>
    <row r="36378" spans="1:1" ht="12.6" x14ac:dyDescent="0.25">
      <c r="A36378"/>
    </row>
    <row r="36379" spans="1:1" ht="12.6" x14ac:dyDescent="0.25">
      <c r="A36379"/>
    </row>
    <row r="36380" spans="1:1" ht="12.6" x14ac:dyDescent="0.25">
      <c r="A36380"/>
    </row>
    <row r="36381" spans="1:1" ht="12.6" x14ac:dyDescent="0.25">
      <c r="A36381"/>
    </row>
    <row r="36382" spans="1:1" ht="12.6" x14ac:dyDescent="0.25">
      <c r="A36382"/>
    </row>
    <row r="36383" spans="1:1" ht="12.6" x14ac:dyDescent="0.25">
      <c r="A36383"/>
    </row>
    <row r="36384" spans="1:1" ht="12.6" x14ac:dyDescent="0.25">
      <c r="A36384"/>
    </row>
    <row r="36385" spans="1:1" ht="12.6" x14ac:dyDescent="0.25">
      <c r="A36385"/>
    </row>
    <row r="36386" spans="1:1" ht="12.6" x14ac:dyDescent="0.25">
      <c r="A36386"/>
    </row>
    <row r="36387" spans="1:1" ht="12.6" x14ac:dyDescent="0.25">
      <c r="A36387"/>
    </row>
    <row r="36388" spans="1:1" ht="12.6" x14ac:dyDescent="0.25">
      <c r="A36388"/>
    </row>
    <row r="36389" spans="1:1" ht="12.6" x14ac:dyDescent="0.25">
      <c r="A36389"/>
    </row>
    <row r="36390" spans="1:1" ht="12.6" x14ac:dyDescent="0.25">
      <c r="A36390"/>
    </row>
    <row r="36391" spans="1:1" ht="12.6" x14ac:dyDescent="0.25">
      <c r="A36391"/>
    </row>
    <row r="36392" spans="1:1" ht="12.6" x14ac:dyDescent="0.25">
      <c r="A36392"/>
    </row>
    <row r="36393" spans="1:1" ht="12.6" x14ac:dyDescent="0.25">
      <c r="A36393"/>
    </row>
    <row r="36394" spans="1:1" ht="12.6" x14ac:dyDescent="0.25">
      <c r="A36394"/>
    </row>
    <row r="36395" spans="1:1" ht="12.6" x14ac:dyDescent="0.25">
      <c r="A36395"/>
    </row>
    <row r="36396" spans="1:1" ht="12.6" x14ac:dyDescent="0.25">
      <c r="A36396"/>
    </row>
    <row r="36397" spans="1:1" ht="12.6" x14ac:dyDescent="0.25">
      <c r="A36397"/>
    </row>
    <row r="36398" spans="1:1" ht="12.6" x14ac:dyDescent="0.25">
      <c r="A36398"/>
    </row>
    <row r="36399" spans="1:1" ht="12.6" x14ac:dyDescent="0.25">
      <c r="A36399"/>
    </row>
    <row r="36400" spans="1:1" ht="12.6" x14ac:dyDescent="0.25">
      <c r="A36400"/>
    </row>
    <row r="36401" spans="1:1" ht="12.6" x14ac:dyDescent="0.25">
      <c r="A36401"/>
    </row>
    <row r="36402" spans="1:1" ht="12.6" x14ac:dyDescent="0.25">
      <c r="A36402"/>
    </row>
    <row r="36403" spans="1:1" ht="12.6" x14ac:dyDescent="0.25">
      <c r="A36403"/>
    </row>
    <row r="36404" spans="1:1" ht="12.6" x14ac:dyDescent="0.25">
      <c r="A36404"/>
    </row>
    <row r="36405" spans="1:1" ht="12.6" x14ac:dyDescent="0.25">
      <c r="A36405"/>
    </row>
    <row r="36406" spans="1:1" ht="12.6" x14ac:dyDescent="0.25">
      <c r="A36406"/>
    </row>
    <row r="36407" spans="1:1" ht="12.6" x14ac:dyDescent="0.25">
      <c r="A36407"/>
    </row>
    <row r="36408" spans="1:1" ht="12.6" x14ac:dyDescent="0.25">
      <c r="A36408"/>
    </row>
    <row r="36409" spans="1:1" ht="12.6" x14ac:dyDescent="0.25">
      <c r="A36409"/>
    </row>
    <row r="36410" spans="1:1" ht="12.6" x14ac:dyDescent="0.25">
      <c r="A36410"/>
    </row>
    <row r="36411" spans="1:1" ht="12.6" x14ac:dyDescent="0.25">
      <c r="A36411"/>
    </row>
    <row r="36412" spans="1:1" ht="12.6" x14ac:dyDescent="0.25">
      <c r="A36412"/>
    </row>
    <row r="36413" spans="1:1" ht="12.6" x14ac:dyDescent="0.25">
      <c r="A36413"/>
    </row>
    <row r="36414" spans="1:1" ht="12.6" x14ac:dyDescent="0.25">
      <c r="A36414"/>
    </row>
    <row r="36415" spans="1:1" ht="12.6" x14ac:dyDescent="0.25">
      <c r="A36415"/>
    </row>
    <row r="36416" spans="1:1" ht="12.6" x14ac:dyDescent="0.25">
      <c r="A36416"/>
    </row>
    <row r="36417" spans="1:1" ht="12.6" x14ac:dyDescent="0.25">
      <c r="A36417"/>
    </row>
    <row r="36418" spans="1:1" ht="12.6" x14ac:dyDescent="0.25">
      <c r="A36418"/>
    </row>
    <row r="36419" spans="1:1" ht="12.6" x14ac:dyDescent="0.25">
      <c r="A36419"/>
    </row>
    <row r="36420" spans="1:1" ht="12.6" x14ac:dyDescent="0.25">
      <c r="A36420"/>
    </row>
    <row r="36421" spans="1:1" ht="12.6" x14ac:dyDescent="0.25">
      <c r="A36421"/>
    </row>
    <row r="36422" spans="1:1" ht="12.6" x14ac:dyDescent="0.25">
      <c r="A36422"/>
    </row>
    <row r="36423" spans="1:1" ht="12.6" x14ac:dyDescent="0.25">
      <c r="A36423"/>
    </row>
    <row r="36424" spans="1:1" ht="12.6" x14ac:dyDescent="0.25">
      <c r="A36424"/>
    </row>
    <row r="36425" spans="1:1" ht="12.6" x14ac:dyDescent="0.25">
      <c r="A36425"/>
    </row>
    <row r="36426" spans="1:1" ht="12.6" x14ac:dyDescent="0.25">
      <c r="A36426"/>
    </row>
    <row r="36427" spans="1:1" ht="12.6" x14ac:dyDescent="0.25">
      <c r="A36427"/>
    </row>
    <row r="36428" spans="1:1" ht="12.6" x14ac:dyDescent="0.25">
      <c r="A36428"/>
    </row>
    <row r="36429" spans="1:1" ht="12.6" x14ac:dyDescent="0.25">
      <c r="A36429"/>
    </row>
    <row r="36430" spans="1:1" ht="12.6" x14ac:dyDescent="0.25">
      <c r="A36430"/>
    </row>
    <row r="36431" spans="1:1" ht="12.6" x14ac:dyDescent="0.25">
      <c r="A36431"/>
    </row>
    <row r="36432" spans="1:1" ht="12.6" x14ac:dyDescent="0.25">
      <c r="A36432"/>
    </row>
    <row r="36433" spans="1:1" ht="12.6" x14ac:dyDescent="0.25">
      <c r="A36433"/>
    </row>
    <row r="36434" spans="1:1" ht="12.6" x14ac:dyDescent="0.25">
      <c r="A36434"/>
    </row>
    <row r="36435" spans="1:1" ht="12.6" x14ac:dyDescent="0.25">
      <c r="A36435"/>
    </row>
    <row r="36436" spans="1:1" ht="12.6" x14ac:dyDescent="0.25">
      <c r="A36436"/>
    </row>
    <row r="36437" spans="1:1" ht="12.6" x14ac:dyDescent="0.25">
      <c r="A36437"/>
    </row>
    <row r="36438" spans="1:1" ht="12.6" x14ac:dyDescent="0.25">
      <c r="A36438"/>
    </row>
    <row r="36439" spans="1:1" ht="12.6" x14ac:dyDescent="0.25">
      <c r="A36439"/>
    </row>
    <row r="36440" spans="1:1" ht="12.6" x14ac:dyDescent="0.25">
      <c r="A36440"/>
    </row>
    <row r="36441" spans="1:1" ht="12.6" x14ac:dyDescent="0.25">
      <c r="A36441"/>
    </row>
    <row r="36442" spans="1:1" ht="12.6" x14ac:dyDescent="0.25">
      <c r="A36442"/>
    </row>
    <row r="36443" spans="1:1" ht="12.6" x14ac:dyDescent="0.25">
      <c r="A36443"/>
    </row>
    <row r="36444" spans="1:1" ht="12.6" x14ac:dyDescent="0.25">
      <c r="A36444"/>
    </row>
    <row r="36445" spans="1:1" ht="12.6" x14ac:dyDescent="0.25">
      <c r="A36445"/>
    </row>
    <row r="36446" spans="1:1" ht="12.6" x14ac:dyDescent="0.25">
      <c r="A36446"/>
    </row>
    <row r="36447" spans="1:1" ht="12.6" x14ac:dyDescent="0.25">
      <c r="A36447"/>
    </row>
    <row r="36448" spans="1:1" ht="12.6" x14ac:dyDescent="0.25">
      <c r="A36448"/>
    </row>
    <row r="36449" spans="1:1" ht="12.6" x14ac:dyDescent="0.25">
      <c r="A36449"/>
    </row>
    <row r="36450" spans="1:1" ht="12.6" x14ac:dyDescent="0.25">
      <c r="A36450"/>
    </row>
    <row r="36451" spans="1:1" ht="12.6" x14ac:dyDescent="0.25">
      <c r="A36451"/>
    </row>
    <row r="36452" spans="1:1" ht="12.6" x14ac:dyDescent="0.25">
      <c r="A36452"/>
    </row>
    <row r="36453" spans="1:1" ht="12.6" x14ac:dyDescent="0.25">
      <c r="A36453"/>
    </row>
    <row r="36454" spans="1:1" ht="12.6" x14ac:dyDescent="0.25">
      <c r="A36454"/>
    </row>
    <row r="36455" spans="1:1" ht="12.6" x14ac:dyDescent="0.25">
      <c r="A36455"/>
    </row>
    <row r="36456" spans="1:1" ht="12.6" x14ac:dyDescent="0.25">
      <c r="A36456"/>
    </row>
    <row r="36457" spans="1:1" ht="12.6" x14ac:dyDescent="0.25">
      <c r="A36457"/>
    </row>
    <row r="36458" spans="1:1" ht="12.6" x14ac:dyDescent="0.25">
      <c r="A36458"/>
    </row>
    <row r="36459" spans="1:1" ht="12.6" x14ac:dyDescent="0.25">
      <c r="A36459"/>
    </row>
    <row r="36460" spans="1:1" ht="12.6" x14ac:dyDescent="0.25">
      <c r="A36460"/>
    </row>
    <row r="36461" spans="1:1" ht="12.6" x14ac:dyDescent="0.25">
      <c r="A36461"/>
    </row>
    <row r="36462" spans="1:1" ht="12.6" x14ac:dyDescent="0.25">
      <c r="A36462"/>
    </row>
    <row r="36463" spans="1:1" ht="12.6" x14ac:dyDescent="0.25">
      <c r="A36463"/>
    </row>
    <row r="36464" spans="1:1" ht="12.6" x14ac:dyDescent="0.25">
      <c r="A36464"/>
    </row>
    <row r="36465" spans="1:1" ht="12.6" x14ac:dyDescent="0.25">
      <c r="A36465"/>
    </row>
    <row r="36466" spans="1:1" ht="12.6" x14ac:dyDescent="0.25">
      <c r="A36466"/>
    </row>
    <row r="36467" spans="1:1" ht="12.6" x14ac:dyDescent="0.25">
      <c r="A36467"/>
    </row>
    <row r="36468" spans="1:1" ht="12.6" x14ac:dyDescent="0.25">
      <c r="A36468"/>
    </row>
    <row r="36469" spans="1:1" ht="12.6" x14ac:dyDescent="0.25">
      <c r="A36469"/>
    </row>
    <row r="36470" spans="1:1" ht="12.6" x14ac:dyDescent="0.25">
      <c r="A36470"/>
    </row>
    <row r="36471" spans="1:1" ht="12.6" x14ac:dyDescent="0.25">
      <c r="A36471"/>
    </row>
    <row r="36472" spans="1:1" ht="12.6" x14ac:dyDescent="0.25">
      <c r="A36472"/>
    </row>
    <row r="36473" spans="1:1" ht="12.6" x14ac:dyDescent="0.25">
      <c r="A36473"/>
    </row>
    <row r="36474" spans="1:1" ht="12.6" x14ac:dyDescent="0.25">
      <c r="A36474"/>
    </row>
    <row r="36475" spans="1:1" ht="12.6" x14ac:dyDescent="0.25">
      <c r="A36475"/>
    </row>
    <row r="36476" spans="1:1" ht="12.6" x14ac:dyDescent="0.25">
      <c r="A36476"/>
    </row>
    <row r="36477" spans="1:1" ht="12.6" x14ac:dyDescent="0.25">
      <c r="A36477"/>
    </row>
    <row r="36478" spans="1:1" ht="12.6" x14ac:dyDescent="0.25">
      <c r="A36478"/>
    </row>
    <row r="36479" spans="1:1" ht="12.6" x14ac:dyDescent="0.25">
      <c r="A36479"/>
    </row>
    <row r="36480" spans="1:1" ht="12.6" x14ac:dyDescent="0.25">
      <c r="A36480"/>
    </row>
    <row r="36481" spans="1:1" ht="12.6" x14ac:dyDescent="0.25">
      <c r="A36481"/>
    </row>
    <row r="36482" spans="1:1" ht="12.6" x14ac:dyDescent="0.25">
      <c r="A36482"/>
    </row>
    <row r="36483" spans="1:1" ht="12.6" x14ac:dyDescent="0.25">
      <c r="A36483"/>
    </row>
    <row r="36484" spans="1:1" ht="12.6" x14ac:dyDescent="0.25">
      <c r="A36484"/>
    </row>
    <row r="36485" spans="1:1" ht="12.6" x14ac:dyDescent="0.25">
      <c r="A36485"/>
    </row>
    <row r="36486" spans="1:1" ht="12.6" x14ac:dyDescent="0.25">
      <c r="A36486"/>
    </row>
    <row r="36487" spans="1:1" ht="12.6" x14ac:dyDescent="0.25">
      <c r="A36487"/>
    </row>
    <row r="36488" spans="1:1" ht="12.6" x14ac:dyDescent="0.25">
      <c r="A36488"/>
    </row>
    <row r="36489" spans="1:1" ht="12.6" x14ac:dyDescent="0.25">
      <c r="A36489"/>
    </row>
    <row r="36490" spans="1:1" ht="12.6" x14ac:dyDescent="0.25">
      <c r="A36490"/>
    </row>
    <row r="36491" spans="1:1" ht="12.6" x14ac:dyDescent="0.25">
      <c r="A36491"/>
    </row>
    <row r="36492" spans="1:1" ht="12.6" x14ac:dyDescent="0.25">
      <c r="A36492"/>
    </row>
    <row r="36493" spans="1:1" ht="12.6" x14ac:dyDescent="0.25">
      <c r="A36493"/>
    </row>
    <row r="36494" spans="1:1" ht="12.6" x14ac:dyDescent="0.25">
      <c r="A36494"/>
    </row>
    <row r="36495" spans="1:1" ht="12.6" x14ac:dyDescent="0.25">
      <c r="A36495"/>
    </row>
    <row r="36496" spans="1:1" ht="12.6" x14ac:dyDescent="0.25">
      <c r="A36496"/>
    </row>
    <row r="36497" spans="1:1" ht="12.6" x14ac:dyDescent="0.25">
      <c r="A36497"/>
    </row>
    <row r="36498" spans="1:1" ht="12.6" x14ac:dyDescent="0.25">
      <c r="A36498"/>
    </row>
    <row r="36499" spans="1:1" ht="12.6" x14ac:dyDescent="0.25">
      <c r="A36499"/>
    </row>
    <row r="36500" spans="1:1" ht="12.6" x14ac:dyDescent="0.25">
      <c r="A36500"/>
    </row>
    <row r="36501" spans="1:1" ht="12.6" x14ac:dyDescent="0.25">
      <c r="A36501"/>
    </row>
    <row r="36502" spans="1:1" ht="12.6" x14ac:dyDescent="0.25">
      <c r="A36502"/>
    </row>
    <row r="36503" spans="1:1" ht="12.6" x14ac:dyDescent="0.25">
      <c r="A36503"/>
    </row>
    <row r="36504" spans="1:1" ht="12.6" x14ac:dyDescent="0.25">
      <c r="A36504"/>
    </row>
    <row r="36505" spans="1:1" ht="12.6" x14ac:dyDescent="0.25">
      <c r="A36505"/>
    </row>
    <row r="36506" spans="1:1" ht="12.6" x14ac:dyDescent="0.25">
      <c r="A36506"/>
    </row>
    <row r="36507" spans="1:1" ht="12.6" x14ac:dyDescent="0.25">
      <c r="A36507"/>
    </row>
    <row r="36508" spans="1:1" ht="12.6" x14ac:dyDescent="0.25">
      <c r="A36508"/>
    </row>
    <row r="36509" spans="1:1" ht="12.6" x14ac:dyDescent="0.25">
      <c r="A36509"/>
    </row>
    <row r="36510" spans="1:1" ht="12.6" x14ac:dyDescent="0.25">
      <c r="A36510"/>
    </row>
    <row r="36511" spans="1:1" ht="12.6" x14ac:dyDescent="0.25">
      <c r="A36511"/>
    </row>
    <row r="36512" spans="1:1" ht="12.6" x14ac:dyDescent="0.25">
      <c r="A36512"/>
    </row>
    <row r="36513" spans="1:1" ht="12.6" x14ac:dyDescent="0.25">
      <c r="A36513"/>
    </row>
    <row r="36514" spans="1:1" ht="12.6" x14ac:dyDescent="0.25">
      <c r="A36514"/>
    </row>
    <row r="36515" spans="1:1" ht="12.6" x14ac:dyDescent="0.25">
      <c r="A36515"/>
    </row>
    <row r="36516" spans="1:1" ht="12.6" x14ac:dyDescent="0.25">
      <c r="A36516"/>
    </row>
    <row r="36517" spans="1:1" ht="12.6" x14ac:dyDescent="0.25">
      <c r="A36517"/>
    </row>
    <row r="36518" spans="1:1" ht="12.6" x14ac:dyDescent="0.25">
      <c r="A36518"/>
    </row>
    <row r="36519" spans="1:1" ht="12.6" x14ac:dyDescent="0.25">
      <c r="A36519"/>
    </row>
    <row r="36520" spans="1:1" ht="12.6" x14ac:dyDescent="0.25">
      <c r="A36520"/>
    </row>
    <row r="36521" spans="1:1" ht="12.6" x14ac:dyDescent="0.25">
      <c r="A36521"/>
    </row>
    <row r="36522" spans="1:1" ht="12.6" x14ac:dyDescent="0.25">
      <c r="A36522"/>
    </row>
    <row r="36523" spans="1:1" ht="12.6" x14ac:dyDescent="0.25">
      <c r="A36523"/>
    </row>
    <row r="36524" spans="1:1" ht="12.6" x14ac:dyDescent="0.25">
      <c r="A36524"/>
    </row>
    <row r="36525" spans="1:1" ht="12.6" x14ac:dyDescent="0.25">
      <c r="A36525"/>
    </row>
    <row r="36526" spans="1:1" ht="12.6" x14ac:dyDescent="0.25">
      <c r="A36526"/>
    </row>
    <row r="36527" spans="1:1" ht="12.6" x14ac:dyDescent="0.25">
      <c r="A36527"/>
    </row>
    <row r="36528" spans="1:1" ht="12.6" x14ac:dyDescent="0.25">
      <c r="A36528"/>
    </row>
    <row r="36529" spans="1:1" ht="12.6" x14ac:dyDescent="0.25">
      <c r="A36529"/>
    </row>
    <row r="36530" spans="1:1" ht="12.6" x14ac:dyDescent="0.25">
      <c r="A36530"/>
    </row>
    <row r="36531" spans="1:1" ht="12.6" x14ac:dyDescent="0.25">
      <c r="A36531"/>
    </row>
    <row r="36532" spans="1:1" ht="12.6" x14ac:dyDescent="0.25">
      <c r="A36532"/>
    </row>
    <row r="36533" spans="1:1" ht="12.6" x14ac:dyDescent="0.25">
      <c r="A36533"/>
    </row>
    <row r="36534" spans="1:1" ht="12.6" x14ac:dyDescent="0.25">
      <c r="A36534"/>
    </row>
    <row r="36535" spans="1:1" ht="12.6" x14ac:dyDescent="0.25">
      <c r="A36535"/>
    </row>
    <row r="36536" spans="1:1" ht="12.6" x14ac:dyDescent="0.25">
      <c r="A36536"/>
    </row>
    <row r="36537" spans="1:1" ht="12.6" x14ac:dyDescent="0.25">
      <c r="A36537"/>
    </row>
    <row r="36538" spans="1:1" ht="12.6" x14ac:dyDescent="0.25">
      <c r="A36538"/>
    </row>
    <row r="36539" spans="1:1" ht="12.6" x14ac:dyDescent="0.25">
      <c r="A36539"/>
    </row>
    <row r="36540" spans="1:1" ht="12.6" x14ac:dyDescent="0.25">
      <c r="A36540"/>
    </row>
    <row r="36541" spans="1:1" ht="12.6" x14ac:dyDescent="0.25">
      <c r="A36541"/>
    </row>
    <row r="36542" spans="1:1" ht="12.6" x14ac:dyDescent="0.25">
      <c r="A36542"/>
    </row>
    <row r="36543" spans="1:1" ht="12.6" x14ac:dyDescent="0.25">
      <c r="A36543"/>
    </row>
    <row r="36544" spans="1:1" ht="12.6" x14ac:dyDescent="0.25">
      <c r="A36544"/>
    </row>
    <row r="36545" spans="1:1" ht="12.6" x14ac:dyDescent="0.25">
      <c r="A36545"/>
    </row>
    <row r="36546" spans="1:1" ht="12.6" x14ac:dyDescent="0.25">
      <c r="A36546"/>
    </row>
    <row r="36547" spans="1:1" ht="12.6" x14ac:dyDescent="0.25">
      <c r="A36547"/>
    </row>
    <row r="36548" spans="1:1" ht="12.6" x14ac:dyDescent="0.25">
      <c r="A36548"/>
    </row>
    <row r="36549" spans="1:1" ht="12.6" x14ac:dyDescent="0.25">
      <c r="A36549"/>
    </row>
    <row r="36550" spans="1:1" ht="12.6" x14ac:dyDescent="0.25">
      <c r="A36550"/>
    </row>
    <row r="36551" spans="1:1" ht="12.6" x14ac:dyDescent="0.25">
      <c r="A36551"/>
    </row>
    <row r="36552" spans="1:1" ht="12.6" x14ac:dyDescent="0.25">
      <c r="A36552"/>
    </row>
    <row r="36553" spans="1:1" ht="12.6" x14ac:dyDescent="0.25">
      <c r="A36553"/>
    </row>
    <row r="36554" spans="1:1" ht="12.6" x14ac:dyDescent="0.25">
      <c r="A36554"/>
    </row>
    <row r="36555" spans="1:1" ht="12.6" x14ac:dyDescent="0.25">
      <c r="A36555"/>
    </row>
    <row r="36556" spans="1:1" ht="12.6" x14ac:dyDescent="0.25">
      <c r="A36556"/>
    </row>
    <row r="36557" spans="1:1" ht="12.6" x14ac:dyDescent="0.25">
      <c r="A36557"/>
    </row>
    <row r="36558" spans="1:1" ht="12.6" x14ac:dyDescent="0.25">
      <c r="A36558"/>
    </row>
    <row r="36559" spans="1:1" ht="12.6" x14ac:dyDescent="0.25">
      <c r="A36559"/>
    </row>
    <row r="36560" spans="1:1" ht="12.6" x14ac:dyDescent="0.25">
      <c r="A36560"/>
    </row>
    <row r="36561" spans="1:1" ht="12.6" x14ac:dyDescent="0.25">
      <c r="A36561"/>
    </row>
    <row r="36562" spans="1:1" ht="12.6" x14ac:dyDescent="0.25">
      <c r="A36562"/>
    </row>
    <row r="36563" spans="1:1" ht="12.6" x14ac:dyDescent="0.25">
      <c r="A36563"/>
    </row>
    <row r="36564" spans="1:1" ht="12.6" x14ac:dyDescent="0.25">
      <c r="A36564"/>
    </row>
    <row r="36565" spans="1:1" ht="12.6" x14ac:dyDescent="0.25">
      <c r="A36565"/>
    </row>
    <row r="36566" spans="1:1" ht="12.6" x14ac:dyDescent="0.25">
      <c r="A36566"/>
    </row>
    <row r="36567" spans="1:1" ht="12.6" x14ac:dyDescent="0.25">
      <c r="A36567"/>
    </row>
    <row r="36568" spans="1:1" ht="12.6" x14ac:dyDescent="0.25">
      <c r="A36568"/>
    </row>
    <row r="36569" spans="1:1" ht="12.6" x14ac:dyDescent="0.25">
      <c r="A36569"/>
    </row>
    <row r="36570" spans="1:1" ht="12.6" x14ac:dyDescent="0.25">
      <c r="A36570"/>
    </row>
    <row r="36571" spans="1:1" ht="12.6" x14ac:dyDescent="0.25">
      <c r="A36571"/>
    </row>
    <row r="36572" spans="1:1" ht="12.6" x14ac:dyDescent="0.25">
      <c r="A36572"/>
    </row>
    <row r="36573" spans="1:1" ht="12.6" x14ac:dyDescent="0.25">
      <c r="A36573"/>
    </row>
    <row r="36574" spans="1:1" ht="12.6" x14ac:dyDescent="0.25">
      <c r="A36574"/>
    </row>
    <row r="36575" spans="1:1" ht="12.6" x14ac:dyDescent="0.25">
      <c r="A36575"/>
    </row>
    <row r="36576" spans="1:1" ht="12.6" x14ac:dyDescent="0.25">
      <c r="A36576"/>
    </row>
    <row r="36577" spans="1:1" ht="12.6" x14ac:dyDescent="0.25">
      <c r="A36577"/>
    </row>
    <row r="36578" spans="1:1" ht="12.6" x14ac:dyDescent="0.25">
      <c r="A36578"/>
    </row>
    <row r="36579" spans="1:1" ht="12.6" x14ac:dyDescent="0.25">
      <c r="A36579"/>
    </row>
    <row r="36580" spans="1:1" ht="12.6" x14ac:dyDescent="0.25">
      <c r="A36580"/>
    </row>
    <row r="36581" spans="1:1" ht="12.6" x14ac:dyDescent="0.25">
      <c r="A36581"/>
    </row>
    <row r="36582" spans="1:1" ht="12.6" x14ac:dyDescent="0.25">
      <c r="A36582"/>
    </row>
    <row r="36583" spans="1:1" ht="12.6" x14ac:dyDescent="0.25">
      <c r="A36583"/>
    </row>
    <row r="36584" spans="1:1" ht="12.6" x14ac:dyDescent="0.25">
      <c r="A36584"/>
    </row>
    <row r="36585" spans="1:1" ht="12.6" x14ac:dyDescent="0.25">
      <c r="A36585"/>
    </row>
    <row r="36586" spans="1:1" ht="12.6" x14ac:dyDescent="0.25">
      <c r="A36586"/>
    </row>
    <row r="36587" spans="1:1" ht="12.6" x14ac:dyDescent="0.25">
      <c r="A36587"/>
    </row>
    <row r="36588" spans="1:1" ht="12.6" x14ac:dyDescent="0.25">
      <c r="A36588"/>
    </row>
    <row r="36589" spans="1:1" ht="12.6" x14ac:dyDescent="0.25">
      <c r="A36589"/>
    </row>
    <row r="36590" spans="1:1" ht="12.6" x14ac:dyDescent="0.25">
      <c r="A36590"/>
    </row>
    <row r="36591" spans="1:1" ht="12.6" x14ac:dyDescent="0.25">
      <c r="A36591"/>
    </row>
    <row r="36592" spans="1:1" ht="12.6" x14ac:dyDescent="0.25">
      <c r="A36592"/>
    </row>
    <row r="36593" spans="1:1" ht="12.6" x14ac:dyDescent="0.25">
      <c r="A36593"/>
    </row>
    <row r="36594" spans="1:1" ht="12.6" x14ac:dyDescent="0.25">
      <c r="A36594"/>
    </row>
    <row r="36595" spans="1:1" ht="12.6" x14ac:dyDescent="0.25">
      <c r="A36595"/>
    </row>
    <row r="36596" spans="1:1" ht="12.6" x14ac:dyDescent="0.25">
      <c r="A36596"/>
    </row>
    <row r="36597" spans="1:1" ht="12.6" x14ac:dyDescent="0.25">
      <c r="A36597"/>
    </row>
    <row r="36598" spans="1:1" ht="12.6" x14ac:dyDescent="0.25">
      <c r="A36598"/>
    </row>
    <row r="36599" spans="1:1" ht="12.6" x14ac:dyDescent="0.25">
      <c r="A36599"/>
    </row>
    <row r="36600" spans="1:1" ht="12.6" x14ac:dyDescent="0.25">
      <c r="A36600"/>
    </row>
    <row r="36601" spans="1:1" ht="12.6" x14ac:dyDescent="0.25">
      <c r="A36601"/>
    </row>
    <row r="36602" spans="1:1" ht="12.6" x14ac:dyDescent="0.25">
      <c r="A36602"/>
    </row>
    <row r="36603" spans="1:1" ht="12.6" x14ac:dyDescent="0.25">
      <c r="A36603"/>
    </row>
    <row r="36604" spans="1:1" ht="12.6" x14ac:dyDescent="0.25">
      <c r="A36604"/>
    </row>
    <row r="36605" spans="1:1" ht="12.6" x14ac:dyDescent="0.25">
      <c r="A36605"/>
    </row>
    <row r="36606" spans="1:1" ht="12.6" x14ac:dyDescent="0.25">
      <c r="A36606"/>
    </row>
    <row r="36607" spans="1:1" ht="12.6" x14ac:dyDescent="0.25">
      <c r="A36607"/>
    </row>
    <row r="36608" spans="1:1" ht="12.6" x14ac:dyDescent="0.25">
      <c r="A36608"/>
    </row>
    <row r="36609" spans="1:1" ht="12.6" x14ac:dyDescent="0.25">
      <c r="A36609"/>
    </row>
    <row r="36610" spans="1:1" ht="12.6" x14ac:dyDescent="0.25">
      <c r="A36610"/>
    </row>
    <row r="36611" spans="1:1" ht="12.6" x14ac:dyDescent="0.25">
      <c r="A36611"/>
    </row>
    <row r="36612" spans="1:1" ht="12.6" x14ac:dyDescent="0.25">
      <c r="A36612"/>
    </row>
    <row r="36613" spans="1:1" ht="12.6" x14ac:dyDescent="0.25">
      <c r="A36613"/>
    </row>
    <row r="36614" spans="1:1" ht="12.6" x14ac:dyDescent="0.25">
      <c r="A36614"/>
    </row>
    <row r="36615" spans="1:1" ht="12.6" x14ac:dyDescent="0.25">
      <c r="A36615"/>
    </row>
    <row r="36616" spans="1:1" ht="12.6" x14ac:dyDescent="0.25">
      <c r="A36616"/>
    </row>
    <row r="36617" spans="1:1" ht="12.6" x14ac:dyDescent="0.25">
      <c r="A36617"/>
    </row>
    <row r="36618" spans="1:1" ht="12.6" x14ac:dyDescent="0.25">
      <c r="A36618"/>
    </row>
    <row r="36619" spans="1:1" ht="12.6" x14ac:dyDescent="0.25">
      <c r="A36619"/>
    </row>
    <row r="36620" spans="1:1" ht="12.6" x14ac:dyDescent="0.25">
      <c r="A36620"/>
    </row>
    <row r="36621" spans="1:1" ht="12.6" x14ac:dyDescent="0.25">
      <c r="A36621"/>
    </row>
    <row r="36622" spans="1:1" ht="12.6" x14ac:dyDescent="0.25">
      <c r="A36622"/>
    </row>
    <row r="36623" spans="1:1" ht="12.6" x14ac:dyDescent="0.25">
      <c r="A36623"/>
    </row>
    <row r="36624" spans="1:1" ht="12.6" x14ac:dyDescent="0.25">
      <c r="A36624"/>
    </row>
    <row r="36625" spans="1:1" ht="12.6" x14ac:dyDescent="0.25">
      <c r="A36625"/>
    </row>
    <row r="36626" spans="1:1" ht="12.6" x14ac:dyDescent="0.25">
      <c r="A36626"/>
    </row>
    <row r="36627" spans="1:1" ht="12.6" x14ac:dyDescent="0.25">
      <c r="A36627"/>
    </row>
    <row r="36628" spans="1:1" ht="12.6" x14ac:dyDescent="0.25">
      <c r="A36628"/>
    </row>
    <row r="36629" spans="1:1" ht="12.6" x14ac:dyDescent="0.25">
      <c r="A36629"/>
    </row>
    <row r="36630" spans="1:1" ht="12.6" x14ac:dyDescent="0.25">
      <c r="A36630"/>
    </row>
    <row r="36631" spans="1:1" ht="12.6" x14ac:dyDescent="0.25">
      <c r="A36631"/>
    </row>
    <row r="36632" spans="1:1" ht="12.6" x14ac:dyDescent="0.25">
      <c r="A36632"/>
    </row>
    <row r="36633" spans="1:1" ht="12.6" x14ac:dyDescent="0.25">
      <c r="A36633"/>
    </row>
    <row r="36634" spans="1:1" ht="12.6" x14ac:dyDescent="0.25">
      <c r="A36634"/>
    </row>
    <row r="36635" spans="1:1" ht="12.6" x14ac:dyDescent="0.25">
      <c r="A36635"/>
    </row>
    <row r="36636" spans="1:1" ht="12.6" x14ac:dyDescent="0.25">
      <c r="A36636"/>
    </row>
    <row r="36637" spans="1:1" ht="12.6" x14ac:dyDescent="0.25">
      <c r="A36637"/>
    </row>
    <row r="36638" spans="1:1" ht="12.6" x14ac:dyDescent="0.25">
      <c r="A36638"/>
    </row>
    <row r="36639" spans="1:1" ht="12.6" x14ac:dyDescent="0.25">
      <c r="A36639"/>
    </row>
    <row r="36640" spans="1:1" ht="12.6" x14ac:dyDescent="0.25">
      <c r="A36640"/>
    </row>
    <row r="36641" spans="1:1" ht="12.6" x14ac:dyDescent="0.25">
      <c r="A36641"/>
    </row>
    <row r="36642" spans="1:1" ht="12.6" x14ac:dyDescent="0.25">
      <c r="A36642"/>
    </row>
    <row r="36643" spans="1:1" ht="12.6" x14ac:dyDescent="0.25">
      <c r="A36643"/>
    </row>
    <row r="36644" spans="1:1" ht="12.6" x14ac:dyDescent="0.25">
      <c r="A36644"/>
    </row>
    <row r="36645" spans="1:1" ht="12.6" x14ac:dyDescent="0.25">
      <c r="A36645"/>
    </row>
    <row r="36646" spans="1:1" ht="12.6" x14ac:dyDescent="0.25">
      <c r="A36646"/>
    </row>
    <row r="36647" spans="1:1" ht="12.6" x14ac:dyDescent="0.25">
      <c r="A36647"/>
    </row>
    <row r="36648" spans="1:1" ht="12.6" x14ac:dyDescent="0.25">
      <c r="A36648"/>
    </row>
    <row r="36649" spans="1:1" ht="12.6" x14ac:dyDescent="0.25">
      <c r="A36649"/>
    </row>
    <row r="36650" spans="1:1" ht="12.6" x14ac:dyDescent="0.25">
      <c r="A36650"/>
    </row>
    <row r="36651" spans="1:1" ht="12.6" x14ac:dyDescent="0.25">
      <c r="A36651"/>
    </row>
    <row r="36652" spans="1:1" ht="12.6" x14ac:dyDescent="0.25">
      <c r="A36652"/>
    </row>
    <row r="36653" spans="1:1" ht="12.6" x14ac:dyDescent="0.25">
      <c r="A36653"/>
    </row>
    <row r="36654" spans="1:1" ht="12.6" x14ac:dyDescent="0.25">
      <c r="A36654"/>
    </row>
    <row r="36655" spans="1:1" ht="12.6" x14ac:dyDescent="0.25">
      <c r="A36655"/>
    </row>
    <row r="36656" spans="1:1" ht="12.6" x14ac:dyDescent="0.25">
      <c r="A36656"/>
    </row>
    <row r="36657" spans="1:1" ht="12.6" x14ac:dyDescent="0.25">
      <c r="A36657"/>
    </row>
    <row r="36658" spans="1:1" ht="12.6" x14ac:dyDescent="0.25">
      <c r="A36658"/>
    </row>
    <row r="36659" spans="1:1" ht="12.6" x14ac:dyDescent="0.25">
      <c r="A36659"/>
    </row>
    <row r="36660" spans="1:1" ht="12.6" x14ac:dyDescent="0.25">
      <c r="A36660"/>
    </row>
    <row r="36661" spans="1:1" ht="12.6" x14ac:dyDescent="0.25">
      <c r="A36661"/>
    </row>
    <row r="36662" spans="1:1" ht="12.6" x14ac:dyDescent="0.25">
      <c r="A36662"/>
    </row>
    <row r="36663" spans="1:1" ht="12.6" x14ac:dyDescent="0.25">
      <c r="A36663"/>
    </row>
    <row r="36664" spans="1:1" ht="12.6" x14ac:dyDescent="0.25">
      <c r="A36664"/>
    </row>
    <row r="36665" spans="1:1" ht="12.6" x14ac:dyDescent="0.25">
      <c r="A36665"/>
    </row>
    <row r="36666" spans="1:1" ht="12.6" x14ac:dyDescent="0.25">
      <c r="A36666"/>
    </row>
    <row r="36667" spans="1:1" ht="12.6" x14ac:dyDescent="0.25">
      <c r="A36667"/>
    </row>
    <row r="36668" spans="1:1" ht="12.6" x14ac:dyDescent="0.25">
      <c r="A36668"/>
    </row>
    <row r="36669" spans="1:1" ht="12.6" x14ac:dyDescent="0.25">
      <c r="A36669"/>
    </row>
    <row r="36670" spans="1:1" ht="12.6" x14ac:dyDescent="0.25">
      <c r="A36670"/>
    </row>
    <row r="36671" spans="1:1" ht="12.6" x14ac:dyDescent="0.25">
      <c r="A36671"/>
    </row>
    <row r="36672" spans="1:1" ht="12.6" x14ac:dyDescent="0.25">
      <c r="A36672"/>
    </row>
    <row r="36673" spans="1:1" ht="12.6" x14ac:dyDescent="0.25">
      <c r="A36673"/>
    </row>
    <row r="36674" spans="1:1" ht="12.6" x14ac:dyDescent="0.25">
      <c r="A36674"/>
    </row>
    <row r="36675" spans="1:1" ht="12.6" x14ac:dyDescent="0.25">
      <c r="A36675"/>
    </row>
    <row r="36676" spans="1:1" ht="12.6" x14ac:dyDescent="0.25">
      <c r="A36676"/>
    </row>
    <row r="36677" spans="1:1" ht="12.6" x14ac:dyDescent="0.25">
      <c r="A36677"/>
    </row>
    <row r="36678" spans="1:1" ht="12.6" x14ac:dyDescent="0.25">
      <c r="A36678"/>
    </row>
    <row r="36679" spans="1:1" ht="12.6" x14ac:dyDescent="0.25">
      <c r="A36679"/>
    </row>
    <row r="36680" spans="1:1" ht="12.6" x14ac:dyDescent="0.25">
      <c r="A36680"/>
    </row>
    <row r="36681" spans="1:1" ht="12.6" x14ac:dyDescent="0.25">
      <c r="A36681"/>
    </row>
    <row r="36682" spans="1:1" ht="12.6" x14ac:dyDescent="0.25">
      <c r="A36682"/>
    </row>
    <row r="36683" spans="1:1" ht="12.6" x14ac:dyDescent="0.25">
      <c r="A36683"/>
    </row>
    <row r="36684" spans="1:1" ht="12.6" x14ac:dyDescent="0.25">
      <c r="A36684"/>
    </row>
    <row r="36685" spans="1:1" ht="12.6" x14ac:dyDescent="0.25">
      <c r="A36685"/>
    </row>
    <row r="36686" spans="1:1" ht="12.6" x14ac:dyDescent="0.25">
      <c r="A36686"/>
    </row>
    <row r="36687" spans="1:1" ht="12.6" x14ac:dyDescent="0.25">
      <c r="A36687"/>
    </row>
    <row r="36688" spans="1:1" ht="12.6" x14ac:dyDescent="0.25">
      <c r="A36688"/>
    </row>
    <row r="36689" spans="1:1" ht="12.6" x14ac:dyDescent="0.25">
      <c r="A36689"/>
    </row>
    <row r="36690" spans="1:1" ht="12.6" x14ac:dyDescent="0.25">
      <c r="A36690"/>
    </row>
    <row r="36691" spans="1:1" ht="12.6" x14ac:dyDescent="0.25">
      <c r="A36691"/>
    </row>
    <row r="36692" spans="1:1" ht="12.6" x14ac:dyDescent="0.25">
      <c r="A36692"/>
    </row>
    <row r="36693" spans="1:1" ht="12.6" x14ac:dyDescent="0.25">
      <c r="A36693"/>
    </row>
    <row r="36694" spans="1:1" ht="12.6" x14ac:dyDescent="0.25">
      <c r="A36694"/>
    </row>
    <row r="36695" spans="1:1" ht="12.6" x14ac:dyDescent="0.25">
      <c r="A36695"/>
    </row>
    <row r="36696" spans="1:1" ht="12.6" x14ac:dyDescent="0.25">
      <c r="A36696"/>
    </row>
    <row r="36697" spans="1:1" ht="12.6" x14ac:dyDescent="0.25">
      <c r="A36697"/>
    </row>
    <row r="36698" spans="1:1" ht="12.6" x14ac:dyDescent="0.25">
      <c r="A36698"/>
    </row>
    <row r="36699" spans="1:1" ht="12.6" x14ac:dyDescent="0.25">
      <c r="A36699"/>
    </row>
    <row r="36700" spans="1:1" ht="12.6" x14ac:dyDescent="0.25">
      <c r="A36700"/>
    </row>
    <row r="36701" spans="1:1" ht="12.6" x14ac:dyDescent="0.25">
      <c r="A36701"/>
    </row>
    <row r="36702" spans="1:1" ht="12.6" x14ac:dyDescent="0.25">
      <c r="A36702"/>
    </row>
    <row r="36703" spans="1:1" ht="12.6" x14ac:dyDescent="0.25">
      <c r="A36703"/>
    </row>
    <row r="36704" spans="1:1" ht="12.6" x14ac:dyDescent="0.25">
      <c r="A36704"/>
    </row>
    <row r="36705" spans="1:1" ht="12.6" x14ac:dyDescent="0.25">
      <c r="A36705"/>
    </row>
    <row r="36706" spans="1:1" ht="12.6" x14ac:dyDescent="0.25">
      <c r="A36706"/>
    </row>
    <row r="36707" spans="1:1" ht="12.6" x14ac:dyDescent="0.25">
      <c r="A36707"/>
    </row>
    <row r="36708" spans="1:1" ht="12.6" x14ac:dyDescent="0.25">
      <c r="A36708"/>
    </row>
    <row r="36709" spans="1:1" ht="12.6" x14ac:dyDescent="0.25">
      <c r="A36709"/>
    </row>
    <row r="36710" spans="1:1" ht="12.6" x14ac:dyDescent="0.25">
      <c r="A36710"/>
    </row>
    <row r="36711" spans="1:1" ht="12.6" x14ac:dyDescent="0.25">
      <c r="A36711"/>
    </row>
    <row r="36712" spans="1:1" ht="12.6" x14ac:dyDescent="0.25">
      <c r="A36712"/>
    </row>
    <row r="36713" spans="1:1" ht="12.6" x14ac:dyDescent="0.25">
      <c r="A36713"/>
    </row>
    <row r="36714" spans="1:1" ht="12.6" x14ac:dyDescent="0.25">
      <c r="A36714"/>
    </row>
    <row r="36715" spans="1:1" ht="12.6" x14ac:dyDescent="0.25">
      <c r="A36715"/>
    </row>
    <row r="36716" spans="1:1" ht="12.6" x14ac:dyDescent="0.25">
      <c r="A36716"/>
    </row>
    <row r="36717" spans="1:1" ht="12.6" x14ac:dyDescent="0.25">
      <c r="A36717"/>
    </row>
    <row r="36718" spans="1:1" ht="12.6" x14ac:dyDescent="0.25">
      <c r="A36718"/>
    </row>
    <row r="36719" spans="1:1" ht="12.6" x14ac:dyDescent="0.25">
      <c r="A36719"/>
    </row>
    <row r="36720" spans="1:1" ht="12.6" x14ac:dyDescent="0.25">
      <c r="A36720"/>
    </row>
    <row r="36721" spans="1:1" ht="12.6" x14ac:dyDescent="0.25">
      <c r="A36721"/>
    </row>
    <row r="36722" spans="1:1" ht="12.6" x14ac:dyDescent="0.25">
      <c r="A36722"/>
    </row>
    <row r="36723" spans="1:1" ht="12.6" x14ac:dyDescent="0.25">
      <c r="A36723"/>
    </row>
    <row r="36724" spans="1:1" ht="12.6" x14ac:dyDescent="0.25">
      <c r="A36724"/>
    </row>
    <row r="36725" spans="1:1" ht="12.6" x14ac:dyDescent="0.25">
      <c r="A36725"/>
    </row>
    <row r="36726" spans="1:1" ht="12.6" x14ac:dyDescent="0.25">
      <c r="A36726"/>
    </row>
    <row r="36727" spans="1:1" ht="12.6" x14ac:dyDescent="0.25">
      <c r="A36727"/>
    </row>
    <row r="36728" spans="1:1" ht="12.6" x14ac:dyDescent="0.25">
      <c r="A36728"/>
    </row>
    <row r="36729" spans="1:1" ht="12.6" x14ac:dyDescent="0.25">
      <c r="A36729"/>
    </row>
    <row r="36730" spans="1:1" ht="12.6" x14ac:dyDescent="0.25">
      <c r="A36730"/>
    </row>
    <row r="36731" spans="1:1" ht="12.6" x14ac:dyDescent="0.25">
      <c r="A36731"/>
    </row>
    <row r="36732" spans="1:1" ht="12.6" x14ac:dyDescent="0.25">
      <c r="A36732"/>
    </row>
    <row r="36733" spans="1:1" ht="12.6" x14ac:dyDescent="0.25">
      <c r="A36733"/>
    </row>
    <row r="36734" spans="1:1" ht="12.6" x14ac:dyDescent="0.25">
      <c r="A36734"/>
    </row>
    <row r="36735" spans="1:1" ht="12.6" x14ac:dyDescent="0.25">
      <c r="A36735"/>
    </row>
    <row r="36736" spans="1:1" ht="12.6" x14ac:dyDescent="0.25">
      <c r="A36736"/>
    </row>
    <row r="36737" spans="1:1" ht="12.6" x14ac:dyDescent="0.25">
      <c r="A36737"/>
    </row>
    <row r="36738" spans="1:1" ht="12.6" x14ac:dyDescent="0.25">
      <c r="A36738"/>
    </row>
    <row r="36739" spans="1:1" ht="12.6" x14ac:dyDescent="0.25">
      <c r="A36739"/>
    </row>
    <row r="36740" spans="1:1" ht="12.6" x14ac:dyDescent="0.25">
      <c r="A36740"/>
    </row>
    <row r="36741" spans="1:1" ht="12.6" x14ac:dyDescent="0.25">
      <c r="A36741"/>
    </row>
    <row r="36742" spans="1:1" ht="12.6" x14ac:dyDescent="0.25">
      <c r="A36742"/>
    </row>
    <row r="36743" spans="1:1" ht="12.6" x14ac:dyDescent="0.25">
      <c r="A36743"/>
    </row>
    <row r="36744" spans="1:1" ht="12.6" x14ac:dyDescent="0.25">
      <c r="A36744"/>
    </row>
    <row r="36745" spans="1:1" ht="12.6" x14ac:dyDescent="0.25">
      <c r="A36745"/>
    </row>
    <row r="36746" spans="1:1" ht="12.6" x14ac:dyDescent="0.25">
      <c r="A36746"/>
    </row>
    <row r="36747" spans="1:1" ht="12.6" x14ac:dyDescent="0.25">
      <c r="A36747"/>
    </row>
    <row r="36748" spans="1:1" ht="12.6" x14ac:dyDescent="0.25">
      <c r="A36748"/>
    </row>
    <row r="36749" spans="1:1" ht="12.6" x14ac:dyDescent="0.25">
      <c r="A36749"/>
    </row>
    <row r="36750" spans="1:1" ht="12.6" x14ac:dyDescent="0.25">
      <c r="A36750"/>
    </row>
    <row r="36751" spans="1:1" ht="12.6" x14ac:dyDescent="0.25">
      <c r="A36751"/>
    </row>
    <row r="36752" spans="1:1" ht="12.6" x14ac:dyDescent="0.25">
      <c r="A36752"/>
    </row>
    <row r="36753" spans="1:1" ht="12.6" x14ac:dyDescent="0.25">
      <c r="A36753"/>
    </row>
    <row r="36754" spans="1:1" ht="12.6" x14ac:dyDescent="0.25">
      <c r="A36754"/>
    </row>
    <row r="36755" spans="1:1" ht="12.6" x14ac:dyDescent="0.25">
      <c r="A36755"/>
    </row>
    <row r="36756" spans="1:1" ht="12.6" x14ac:dyDescent="0.25">
      <c r="A36756"/>
    </row>
    <row r="36757" spans="1:1" ht="12.6" x14ac:dyDescent="0.25">
      <c r="A36757"/>
    </row>
    <row r="36758" spans="1:1" ht="12.6" x14ac:dyDescent="0.25">
      <c r="A36758"/>
    </row>
    <row r="36759" spans="1:1" ht="12.6" x14ac:dyDescent="0.25">
      <c r="A36759"/>
    </row>
    <row r="36760" spans="1:1" ht="12.6" x14ac:dyDescent="0.25">
      <c r="A36760"/>
    </row>
    <row r="36761" spans="1:1" ht="12.6" x14ac:dyDescent="0.25">
      <c r="A36761"/>
    </row>
    <row r="36762" spans="1:1" ht="12.6" x14ac:dyDescent="0.25">
      <c r="A36762"/>
    </row>
    <row r="36763" spans="1:1" ht="12.6" x14ac:dyDescent="0.25">
      <c r="A36763"/>
    </row>
    <row r="36764" spans="1:1" ht="12.6" x14ac:dyDescent="0.25">
      <c r="A36764"/>
    </row>
    <row r="36765" spans="1:1" ht="12.6" x14ac:dyDescent="0.25">
      <c r="A36765"/>
    </row>
    <row r="36766" spans="1:1" ht="12.6" x14ac:dyDescent="0.25">
      <c r="A36766"/>
    </row>
    <row r="36767" spans="1:1" ht="12.6" x14ac:dyDescent="0.25">
      <c r="A36767"/>
    </row>
    <row r="36768" spans="1:1" ht="12.6" x14ac:dyDescent="0.25">
      <c r="A36768"/>
    </row>
    <row r="36769" spans="1:1" ht="12.6" x14ac:dyDescent="0.25">
      <c r="A36769"/>
    </row>
    <row r="36770" spans="1:1" ht="12.6" x14ac:dyDescent="0.25">
      <c r="A36770"/>
    </row>
    <row r="36771" spans="1:1" ht="12.6" x14ac:dyDescent="0.25">
      <c r="A36771"/>
    </row>
    <row r="36772" spans="1:1" ht="12.6" x14ac:dyDescent="0.25">
      <c r="A36772"/>
    </row>
    <row r="36773" spans="1:1" ht="12.6" x14ac:dyDescent="0.25">
      <c r="A36773"/>
    </row>
    <row r="36774" spans="1:1" ht="12.6" x14ac:dyDescent="0.25">
      <c r="A36774"/>
    </row>
    <row r="36775" spans="1:1" ht="12.6" x14ac:dyDescent="0.25">
      <c r="A36775"/>
    </row>
    <row r="36776" spans="1:1" ht="12.6" x14ac:dyDescent="0.25">
      <c r="A36776"/>
    </row>
    <row r="36777" spans="1:1" ht="12.6" x14ac:dyDescent="0.25">
      <c r="A36777"/>
    </row>
    <row r="36778" spans="1:1" ht="12.6" x14ac:dyDescent="0.25">
      <c r="A36778"/>
    </row>
    <row r="36779" spans="1:1" ht="12.6" x14ac:dyDescent="0.25">
      <c r="A36779"/>
    </row>
    <row r="36780" spans="1:1" ht="12.6" x14ac:dyDescent="0.25">
      <c r="A36780"/>
    </row>
    <row r="36781" spans="1:1" ht="12.6" x14ac:dyDescent="0.25">
      <c r="A36781"/>
    </row>
    <row r="36782" spans="1:1" ht="12.6" x14ac:dyDescent="0.25">
      <c r="A36782"/>
    </row>
    <row r="36783" spans="1:1" ht="12.6" x14ac:dyDescent="0.25">
      <c r="A36783"/>
    </row>
    <row r="36784" spans="1:1" ht="12.6" x14ac:dyDescent="0.25">
      <c r="A36784"/>
    </row>
    <row r="36785" spans="1:1" ht="12.6" x14ac:dyDescent="0.25">
      <c r="A36785"/>
    </row>
    <row r="36786" spans="1:1" ht="12.6" x14ac:dyDescent="0.25">
      <c r="A36786"/>
    </row>
    <row r="36787" spans="1:1" ht="12.6" x14ac:dyDescent="0.25">
      <c r="A36787"/>
    </row>
    <row r="36788" spans="1:1" ht="12.6" x14ac:dyDescent="0.25">
      <c r="A36788"/>
    </row>
    <row r="36789" spans="1:1" ht="12.6" x14ac:dyDescent="0.25">
      <c r="A36789"/>
    </row>
    <row r="36790" spans="1:1" ht="12.6" x14ac:dyDescent="0.25">
      <c r="A36790"/>
    </row>
    <row r="36791" spans="1:1" ht="12.6" x14ac:dyDescent="0.25">
      <c r="A36791"/>
    </row>
    <row r="36792" spans="1:1" ht="12.6" x14ac:dyDescent="0.25">
      <c r="A36792"/>
    </row>
    <row r="36793" spans="1:1" ht="12.6" x14ac:dyDescent="0.25">
      <c r="A36793"/>
    </row>
    <row r="36794" spans="1:1" ht="12.6" x14ac:dyDescent="0.25">
      <c r="A36794"/>
    </row>
    <row r="36795" spans="1:1" ht="12.6" x14ac:dyDescent="0.25">
      <c r="A36795"/>
    </row>
    <row r="36796" spans="1:1" ht="12.6" x14ac:dyDescent="0.25">
      <c r="A36796"/>
    </row>
    <row r="36797" spans="1:1" ht="12.6" x14ac:dyDescent="0.25">
      <c r="A36797"/>
    </row>
    <row r="36798" spans="1:1" ht="12.6" x14ac:dyDescent="0.25">
      <c r="A36798"/>
    </row>
    <row r="36799" spans="1:1" ht="12.6" x14ac:dyDescent="0.25">
      <c r="A36799"/>
    </row>
    <row r="36800" spans="1:1" ht="12.6" x14ac:dyDescent="0.25">
      <c r="A36800"/>
    </row>
    <row r="36801" spans="1:1" ht="12.6" x14ac:dyDescent="0.25">
      <c r="A36801"/>
    </row>
    <row r="36802" spans="1:1" ht="12.6" x14ac:dyDescent="0.25">
      <c r="A36802"/>
    </row>
    <row r="36803" spans="1:1" ht="12.6" x14ac:dyDescent="0.25">
      <c r="A36803"/>
    </row>
    <row r="36804" spans="1:1" ht="12.6" x14ac:dyDescent="0.25">
      <c r="A36804"/>
    </row>
    <row r="36805" spans="1:1" ht="12.6" x14ac:dyDescent="0.25">
      <c r="A36805"/>
    </row>
    <row r="36806" spans="1:1" ht="12.6" x14ac:dyDescent="0.25">
      <c r="A36806"/>
    </row>
    <row r="36807" spans="1:1" ht="12.6" x14ac:dyDescent="0.25">
      <c r="A36807"/>
    </row>
    <row r="36808" spans="1:1" ht="12.6" x14ac:dyDescent="0.25">
      <c r="A36808"/>
    </row>
    <row r="36809" spans="1:1" ht="12.6" x14ac:dyDescent="0.25">
      <c r="A36809"/>
    </row>
    <row r="36810" spans="1:1" ht="12.6" x14ac:dyDescent="0.25">
      <c r="A36810"/>
    </row>
    <row r="36811" spans="1:1" ht="12.6" x14ac:dyDescent="0.25">
      <c r="A36811"/>
    </row>
    <row r="36812" spans="1:1" ht="12.6" x14ac:dyDescent="0.25">
      <c r="A36812"/>
    </row>
    <row r="36813" spans="1:1" ht="12.6" x14ac:dyDescent="0.25">
      <c r="A36813"/>
    </row>
    <row r="36814" spans="1:1" ht="12.6" x14ac:dyDescent="0.25">
      <c r="A36814"/>
    </row>
    <row r="36815" spans="1:1" ht="12.6" x14ac:dyDescent="0.25">
      <c r="A36815"/>
    </row>
    <row r="36816" spans="1:1" ht="12.6" x14ac:dyDescent="0.25">
      <c r="A36816"/>
    </row>
    <row r="36817" spans="1:1" ht="12.6" x14ac:dyDescent="0.25">
      <c r="A36817"/>
    </row>
    <row r="36818" spans="1:1" ht="12.6" x14ac:dyDescent="0.25">
      <c r="A36818"/>
    </row>
    <row r="36819" spans="1:1" ht="12.6" x14ac:dyDescent="0.25">
      <c r="A36819"/>
    </row>
    <row r="36820" spans="1:1" ht="12.6" x14ac:dyDescent="0.25">
      <c r="A36820"/>
    </row>
    <row r="36821" spans="1:1" ht="12.6" x14ac:dyDescent="0.25">
      <c r="A36821"/>
    </row>
    <row r="36822" spans="1:1" ht="12.6" x14ac:dyDescent="0.25">
      <c r="A36822"/>
    </row>
    <row r="36823" spans="1:1" ht="12.6" x14ac:dyDescent="0.25">
      <c r="A36823"/>
    </row>
    <row r="36824" spans="1:1" ht="12.6" x14ac:dyDescent="0.25">
      <c r="A36824"/>
    </row>
    <row r="36825" spans="1:1" ht="12.6" x14ac:dyDescent="0.25">
      <c r="A36825"/>
    </row>
    <row r="36826" spans="1:1" ht="12.6" x14ac:dyDescent="0.25">
      <c r="A36826"/>
    </row>
    <row r="36827" spans="1:1" ht="12.6" x14ac:dyDescent="0.25">
      <c r="A36827"/>
    </row>
    <row r="36828" spans="1:1" ht="12.6" x14ac:dyDescent="0.25">
      <c r="A36828"/>
    </row>
    <row r="36829" spans="1:1" ht="12.6" x14ac:dyDescent="0.25">
      <c r="A36829"/>
    </row>
    <row r="36830" spans="1:1" ht="12.6" x14ac:dyDescent="0.25">
      <c r="A36830"/>
    </row>
    <row r="36831" spans="1:1" ht="12.6" x14ac:dyDescent="0.25">
      <c r="A36831"/>
    </row>
    <row r="36832" spans="1:1" ht="12.6" x14ac:dyDescent="0.25">
      <c r="A36832"/>
    </row>
    <row r="36833" spans="1:1" ht="12.6" x14ac:dyDescent="0.25">
      <c r="A36833"/>
    </row>
    <row r="36834" spans="1:1" ht="12.6" x14ac:dyDescent="0.25">
      <c r="A36834"/>
    </row>
    <row r="36835" spans="1:1" ht="12.6" x14ac:dyDescent="0.25">
      <c r="A36835"/>
    </row>
    <row r="36836" spans="1:1" ht="12.6" x14ac:dyDescent="0.25">
      <c r="A36836"/>
    </row>
    <row r="36837" spans="1:1" ht="12.6" x14ac:dyDescent="0.25">
      <c r="A36837"/>
    </row>
    <row r="36838" spans="1:1" ht="12.6" x14ac:dyDescent="0.25">
      <c r="A36838"/>
    </row>
    <row r="36839" spans="1:1" ht="12.6" x14ac:dyDescent="0.25">
      <c r="A36839"/>
    </row>
    <row r="36840" spans="1:1" ht="12.6" x14ac:dyDescent="0.25">
      <c r="A36840"/>
    </row>
    <row r="36841" spans="1:1" ht="12.6" x14ac:dyDescent="0.25">
      <c r="A36841"/>
    </row>
    <row r="36842" spans="1:1" ht="12.6" x14ac:dyDescent="0.25">
      <c r="A36842"/>
    </row>
    <row r="36843" spans="1:1" ht="12.6" x14ac:dyDescent="0.25">
      <c r="A36843"/>
    </row>
    <row r="36844" spans="1:1" ht="12.6" x14ac:dyDescent="0.25">
      <c r="A36844"/>
    </row>
    <row r="36845" spans="1:1" ht="12.6" x14ac:dyDescent="0.25">
      <c r="A36845"/>
    </row>
    <row r="36846" spans="1:1" ht="12.6" x14ac:dyDescent="0.25">
      <c r="A36846"/>
    </row>
    <row r="36847" spans="1:1" ht="12.6" x14ac:dyDescent="0.25">
      <c r="A36847"/>
    </row>
    <row r="36848" spans="1:1" ht="12.6" x14ac:dyDescent="0.25">
      <c r="A36848"/>
    </row>
    <row r="36849" spans="1:1" ht="12.6" x14ac:dyDescent="0.25">
      <c r="A36849"/>
    </row>
    <row r="36850" spans="1:1" ht="12.6" x14ac:dyDescent="0.25">
      <c r="A36850"/>
    </row>
    <row r="36851" spans="1:1" ht="12.6" x14ac:dyDescent="0.25">
      <c r="A36851"/>
    </row>
    <row r="36852" spans="1:1" ht="12.6" x14ac:dyDescent="0.25">
      <c r="A36852"/>
    </row>
    <row r="36853" spans="1:1" ht="12.6" x14ac:dyDescent="0.25">
      <c r="A36853"/>
    </row>
    <row r="36854" spans="1:1" ht="12.6" x14ac:dyDescent="0.25">
      <c r="A36854"/>
    </row>
    <row r="36855" spans="1:1" ht="12.6" x14ac:dyDescent="0.25">
      <c r="A36855"/>
    </row>
    <row r="36856" spans="1:1" ht="12.6" x14ac:dyDescent="0.25">
      <c r="A36856"/>
    </row>
    <row r="36857" spans="1:1" ht="12.6" x14ac:dyDescent="0.25">
      <c r="A36857"/>
    </row>
    <row r="36858" spans="1:1" ht="12.6" x14ac:dyDescent="0.25">
      <c r="A36858"/>
    </row>
    <row r="36859" spans="1:1" ht="12.6" x14ac:dyDescent="0.25">
      <c r="A36859"/>
    </row>
    <row r="36860" spans="1:1" ht="12.6" x14ac:dyDescent="0.25">
      <c r="A36860"/>
    </row>
    <row r="36861" spans="1:1" ht="12.6" x14ac:dyDescent="0.25">
      <c r="A36861"/>
    </row>
    <row r="36862" spans="1:1" ht="12.6" x14ac:dyDescent="0.25">
      <c r="A36862"/>
    </row>
    <row r="36863" spans="1:1" ht="12.6" x14ac:dyDescent="0.25">
      <c r="A36863"/>
    </row>
    <row r="36864" spans="1:1" ht="12.6" x14ac:dyDescent="0.25">
      <c r="A36864"/>
    </row>
    <row r="36865" spans="1:1" ht="12.6" x14ac:dyDescent="0.25">
      <c r="A36865"/>
    </row>
    <row r="36866" spans="1:1" ht="12.6" x14ac:dyDescent="0.25">
      <c r="A36866"/>
    </row>
    <row r="36867" spans="1:1" ht="12.6" x14ac:dyDescent="0.25">
      <c r="A36867"/>
    </row>
    <row r="36868" spans="1:1" ht="12.6" x14ac:dyDescent="0.25">
      <c r="A36868"/>
    </row>
    <row r="36869" spans="1:1" ht="12.6" x14ac:dyDescent="0.25">
      <c r="A36869"/>
    </row>
    <row r="36870" spans="1:1" ht="12.6" x14ac:dyDescent="0.25">
      <c r="A36870"/>
    </row>
    <row r="36871" spans="1:1" ht="12.6" x14ac:dyDescent="0.25">
      <c r="A36871"/>
    </row>
    <row r="36872" spans="1:1" ht="12.6" x14ac:dyDescent="0.25">
      <c r="A36872"/>
    </row>
    <row r="36873" spans="1:1" ht="12.6" x14ac:dyDescent="0.25">
      <c r="A36873"/>
    </row>
    <row r="36874" spans="1:1" ht="12.6" x14ac:dyDescent="0.25">
      <c r="A36874"/>
    </row>
    <row r="36875" spans="1:1" ht="12.6" x14ac:dyDescent="0.25">
      <c r="A36875"/>
    </row>
    <row r="36876" spans="1:1" ht="12.6" x14ac:dyDescent="0.25">
      <c r="A36876"/>
    </row>
    <row r="36877" spans="1:1" ht="12.6" x14ac:dyDescent="0.25">
      <c r="A36877"/>
    </row>
    <row r="36878" spans="1:1" ht="12.6" x14ac:dyDescent="0.25">
      <c r="A36878"/>
    </row>
    <row r="36879" spans="1:1" ht="12.6" x14ac:dyDescent="0.25">
      <c r="A36879"/>
    </row>
    <row r="36880" spans="1:1" ht="12.6" x14ac:dyDescent="0.25">
      <c r="A36880"/>
    </row>
    <row r="36881" spans="1:1" ht="12.6" x14ac:dyDescent="0.25">
      <c r="A36881"/>
    </row>
    <row r="36882" spans="1:1" ht="12.6" x14ac:dyDescent="0.25">
      <c r="A36882"/>
    </row>
    <row r="36883" spans="1:1" ht="12.6" x14ac:dyDescent="0.25">
      <c r="A36883"/>
    </row>
    <row r="36884" spans="1:1" ht="12.6" x14ac:dyDescent="0.25">
      <c r="A36884"/>
    </row>
    <row r="36885" spans="1:1" ht="12.6" x14ac:dyDescent="0.25">
      <c r="A36885"/>
    </row>
    <row r="36886" spans="1:1" ht="12.6" x14ac:dyDescent="0.25">
      <c r="A36886"/>
    </row>
    <row r="36887" spans="1:1" ht="12.6" x14ac:dyDescent="0.25">
      <c r="A36887"/>
    </row>
    <row r="36888" spans="1:1" ht="12.6" x14ac:dyDescent="0.25">
      <c r="A36888"/>
    </row>
    <row r="36889" spans="1:1" ht="12.6" x14ac:dyDescent="0.25">
      <c r="A36889"/>
    </row>
    <row r="36890" spans="1:1" ht="12.6" x14ac:dyDescent="0.25">
      <c r="A36890"/>
    </row>
    <row r="36891" spans="1:1" ht="12.6" x14ac:dyDescent="0.25">
      <c r="A36891"/>
    </row>
    <row r="36892" spans="1:1" ht="12.6" x14ac:dyDescent="0.25">
      <c r="A36892"/>
    </row>
    <row r="36893" spans="1:1" ht="12.6" x14ac:dyDescent="0.25">
      <c r="A36893"/>
    </row>
    <row r="36894" spans="1:1" ht="12.6" x14ac:dyDescent="0.25">
      <c r="A36894"/>
    </row>
    <row r="36895" spans="1:1" ht="12.6" x14ac:dyDescent="0.25">
      <c r="A36895"/>
    </row>
    <row r="36896" spans="1:1" ht="12.6" x14ac:dyDescent="0.25">
      <c r="A36896"/>
    </row>
    <row r="36897" spans="1:1" ht="12.6" x14ac:dyDescent="0.25">
      <c r="A36897"/>
    </row>
    <row r="36898" spans="1:1" ht="12.6" x14ac:dyDescent="0.25">
      <c r="A36898"/>
    </row>
    <row r="36899" spans="1:1" ht="12.6" x14ac:dyDescent="0.25">
      <c r="A36899"/>
    </row>
    <row r="36900" spans="1:1" ht="12.6" x14ac:dyDescent="0.25">
      <c r="A36900"/>
    </row>
    <row r="36901" spans="1:1" ht="12.6" x14ac:dyDescent="0.25">
      <c r="A36901"/>
    </row>
    <row r="36902" spans="1:1" ht="12.6" x14ac:dyDescent="0.25">
      <c r="A36902"/>
    </row>
    <row r="36903" spans="1:1" ht="12.6" x14ac:dyDescent="0.25">
      <c r="A36903"/>
    </row>
    <row r="36904" spans="1:1" ht="12.6" x14ac:dyDescent="0.25">
      <c r="A36904"/>
    </row>
    <row r="36905" spans="1:1" ht="12.6" x14ac:dyDescent="0.25">
      <c r="A36905"/>
    </row>
    <row r="36906" spans="1:1" ht="12.6" x14ac:dyDescent="0.25">
      <c r="A36906"/>
    </row>
    <row r="36907" spans="1:1" ht="12.6" x14ac:dyDescent="0.25">
      <c r="A36907"/>
    </row>
    <row r="36908" spans="1:1" ht="12.6" x14ac:dyDescent="0.25">
      <c r="A36908"/>
    </row>
    <row r="36909" spans="1:1" ht="12.6" x14ac:dyDescent="0.25">
      <c r="A36909"/>
    </row>
    <row r="36910" spans="1:1" ht="12.6" x14ac:dyDescent="0.25">
      <c r="A36910"/>
    </row>
    <row r="36911" spans="1:1" ht="12.6" x14ac:dyDescent="0.25">
      <c r="A36911"/>
    </row>
    <row r="36912" spans="1:1" ht="12.6" x14ac:dyDescent="0.25">
      <c r="A36912"/>
    </row>
    <row r="36913" spans="1:1" ht="12.6" x14ac:dyDescent="0.25">
      <c r="A36913"/>
    </row>
    <row r="36914" spans="1:1" ht="12.6" x14ac:dyDescent="0.25">
      <c r="A36914"/>
    </row>
    <row r="36915" spans="1:1" ht="12.6" x14ac:dyDescent="0.25">
      <c r="A36915"/>
    </row>
    <row r="36916" spans="1:1" ht="12.6" x14ac:dyDescent="0.25">
      <c r="A36916"/>
    </row>
    <row r="36917" spans="1:1" ht="12.6" x14ac:dyDescent="0.25">
      <c r="A36917"/>
    </row>
    <row r="36918" spans="1:1" ht="12.6" x14ac:dyDescent="0.25">
      <c r="A36918"/>
    </row>
    <row r="36919" spans="1:1" ht="12.6" x14ac:dyDescent="0.25">
      <c r="A36919"/>
    </row>
    <row r="36920" spans="1:1" ht="12.6" x14ac:dyDescent="0.25">
      <c r="A36920"/>
    </row>
    <row r="36921" spans="1:1" ht="12.6" x14ac:dyDescent="0.25">
      <c r="A36921"/>
    </row>
    <row r="36922" spans="1:1" ht="12.6" x14ac:dyDescent="0.25">
      <c r="A36922"/>
    </row>
    <row r="36923" spans="1:1" ht="12.6" x14ac:dyDescent="0.25">
      <c r="A36923"/>
    </row>
    <row r="36924" spans="1:1" ht="12.6" x14ac:dyDescent="0.25">
      <c r="A36924"/>
    </row>
    <row r="36925" spans="1:1" ht="12.6" x14ac:dyDescent="0.25">
      <c r="A36925"/>
    </row>
    <row r="36926" spans="1:1" ht="12.6" x14ac:dyDescent="0.25">
      <c r="A36926"/>
    </row>
    <row r="36927" spans="1:1" ht="12.6" x14ac:dyDescent="0.25">
      <c r="A36927"/>
    </row>
    <row r="36928" spans="1:1" ht="12.6" x14ac:dyDescent="0.25">
      <c r="A36928"/>
    </row>
    <row r="36929" spans="1:1" ht="12.6" x14ac:dyDescent="0.25">
      <c r="A36929"/>
    </row>
    <row r="36930" spans="1:1" ht="12.6" x14ac:dyDescent="0.25">
      <c r="A36930"/>
    </row>
    <row r="36931" spans="1:1" ht="12.6" x14ac:dyDescent="0.25">
      <c r="A36931"/>
    </row>
    <row r="36932" spans="1:1" ht="12.6" x14ac:dyDescent="0.25">
      <c r="A36932"/>
    </row>
    <row r="36933" spans="1:1" ht="12.6" x14ac:dyDescent="0.25">
      <c r="A36933"/>
    </row>
    <row r="36934" spans="1:1" ht="12.6" x14ac:dyDescent="0.25">
      <c r="A36934"/>
    </row>
    <row r="36935" spans="1:1" ht="12.6" x14ac:dyDescent="0.25">
      <c r="A36935"/>
    </row>
    <row r="36936" spans="1:1" ht="12.6" x14ac:dyDescent="0.25">
      <c r="A36936"/>
    </row>
    <row r="36937" spans="1:1" ht="12.6" x14ac:dyDescent="0.25">
      <c r="A36937"/>
    </row>
    <row r="36938" spans="1:1" ht="12.6" x14ac:dyDescent="0.25">
      <c r="A36938"/>
    </row>
    <row r="36939" spans="1:1" ht="12.6" x14ac:dyDescent="0.25">
      <c r="A36939"/>
    </row>
    <row r="36940" spans="1:1" ht="12.6" x14ac:dyDescent="0.25">
      <c r="A36940"/>
    </row>
    <row r="36941" spans="1:1" ht="12.6" x14ac:dyDescent="0.25">
      <c r="A36941"/>
    </row>
    <row r="36942" spans="1:1" ht="12.6" x14ac:dyDescent="0.25">
      <c r="A36942"/>
    </row>
    <row r="36943" spans="1:1" ht="12.6" x14ac:dyDescent="0.25">
      <c r="A36943"/>
    </row>
    <row r="36944" spans="1:1" ht="12.6" x14ac:dyDescent="0.25">
      <c r="A36944"/>
    </row>
    <row r="36945" spans="1:1" ht="12.6" x14ac:dyDescent="0.25">
      <c r="A36945"/>
    </row>
    <row r="36946" spans="1:1" ht="12.6" x14ac:dyDescent="0.25">
      <c r="A36946"/>
    </row>
    <row r="36947" spans="1:1" ht="12.6" x14ac:dyDescent="0.25">
      <c r="A36947"/>
    </row>
    <row r="36948" spans="1:1" ht="12.6" x14ac:dyDescent="0.25">
      <c r="A36948"/>
    </row>
    <row r="36949" spans="1:1" ht="12.6" x14ac:dyDescent="0.25">
      <c r="A36949"/>
    </row>
    <row r="36950" spans="1:1" ht="12.6" x14ac:dyDescent="0.25">
      <c r="A36950"/>
    </row>
    <row r="36951" spans="1:1" ht="12.6" x14ac:dyDescent="0.25">
      <c r="A36951"/>
    </row>
    <row r="36952" spans="1:1" ht="12.6" x14ac:dyDescent="0.25">
      <c r="A36952"/>
    </row>
    <row r="36953" spans="1:1" ht="12.6" x14ac:dyDescent="0.25">
      <c r="A36953"/>
    </row>
    <row r="36954" spans="1:1" ht="12.6" x14ac:dyDescent="0.25">
      <c r="A36954"/>
    </row>
    <row r="36955" spans="1:1" ht="12.6" x14ac:dyDescent="0.25">
      <c r="A36955"/>
    </row>
    <row r="36956" spans="1:1" ht="12.6" x14ac:dyDescent="0.25">
      <c r="A36956"/>
    </row>
    <row r="36957" spans="1:1" ht="12.6" x14ac:dyDescent="0.25">
      <c r="A36957"/>
    </row>
    <row r="36958" spans="1:1" ht="12.6" x14ac:dyDescent="0.25">
      <c r="A36958"/>
    </row>
    <row r="36959" spans="1:1" ht="12.6" x14ac:dyDescent="0.25">
      <c r="A36959"/>
    </row>
    <row r="36960" spans="1:1" ht="12.6" x14ac:dyDescent="0.25">
      <c r="A36960"/>
    </row>
    <row r="36961" spans="1:1" ht="12.6" x14ac:dyDescent="0.25">
      <c r="A36961"/>
    </row>
    <row r="36962" spans="1:1" ht="12.6" x14ac:dyDescent="0.25">
      <c r="A36962"/>
    </row>
    <row r="36963" spans="1:1" ht="12.6" x14ac:dyDescent="0.25">
      <c r="A36963"/>
    </row>
    <row r="36964" spans="1:1" ht="12.6" x14ac:dyDescent="0.25">
      <c r="A36964"/>
    </row>
    <row r="36965" spans="1:1" ht="12.6" x14ac:dyDescent="0.25">
      <c r="A36965"/>
    </row>
    <row r="36966" spans="1:1" ht="12.6" x14ac:dyDescent="0.25">
      <c r="A36966"/>
    </row>
    <row r="36967" spans="1:1" ht="12.6" x14ac:dyDescent="0.25">
      <c r="A36967"/>
    </row>
    <row r="36968" spans="1:1" ht="12.6" x14ac:dyDescent="0.25">
      <c r="A36968"/>
    </row>
    <row r="36969" spans="1:1" ht="12.6" x14ac:dyDescent="0.25">
      <c r="A36969"/>
    </row>
    <row r="36970" spans="1:1" ht="12.6" x14ac:dyDescent="0.25">
      <c r="A36970"/>
    </row>
    <row r="36971" spans="1:1" ht="12.6" x14ac:dyDescent="0.25">
      <c r="A36971"/>
    </row>
    <row r="36972" spans="1:1" ht="12.6" x14ac:dyDescent="0.25">
      <c r="A36972"/>
    </row>
    <row r="36973" spans="1:1" ht="12.6" x14ac:dyDescent="0.25">
      <c r="A36973"/>
    </row>
    <row r="36974" spans="1:1" ht="12.6" x14ac:dyDescent="0.25">
      <c r="A36974"/>
    </row>
    <row r="36975" spans="1:1" ht="12.6" x14ac:dyDescent="0.25">
      <c r="A36975"/>
    </row>
    <row r="36976" spans="1:1" ht="12.6" x14ac:dyDescent="0.25">
      <c r="A36976"/>
    </row>
    <row r="36977" spans="1:1" ht="12.6" x14ac:dyDescent="0.25">
      <c r="A36977"/>
    </row>
    <row r="36978" spans="1:1" ht="12.6" x14ac:dyDescent="0.25">
      <c r="A36978"/>
    </row>
    <row r="36979" spans="1:1" ht="12.6" x14ac:dyDescent="0.25">
      <c r="A36979"/>
    </row>
    <row r="36980" spans="1:1" ht="12.6" x14ac:dyDescent="0.25">
      <c r="A36980"/>
    </row>
    <row r="36981" spans="1:1" ht="12.6" x14ac:dyDescent="0.25">
      <c r="A36981"/>
    </row>
    <row r="36982" spans="1:1" ht="12.6" x14ac:dyDescent="0.25">
      <c r="A36982"/>
    </row>
    <row r="36983" spans="1:1" ht="12.6" x14ac:dyDescent="0.25">
      <c r="A36983"/>
    </row>
    <row r="36984" spans="1:1" ht="12.6" x14ac:dyDescent="0.25">
      <c r="A36984"/>
    </row>
    <row r="36985" spans="1:1" ht="12.6" x14ac:dyDescent="0.25">
      <c r="A36985"/>
    </row>
    <row r="36986" spans="1:1" ht="12.6" x14ac:dyDescent="0.25">
      <c r="A36986"/>
    </row>
    <row r="36987" spans="1:1" ht="12.6" x14ac:dyDescent="0.25">
      <c r="A36987"/>
    </row>
    <row r="36988" spans="1:1" ht="12.6" x14ac:dyDescent="0.25">
      <c r="A36988"/>
    </row>
    <row r="36989" spans="1:1" ht="12.6" x14ac:dyDescent="0.25">
      <c r="A36989"/>
    </row>
    <row r="36990" spans="1:1" ht="12.6" x14ac:dyDescent="0.25">
      <c r="A36990"/>
    </row>
    <row r="36991" spans="1:1" ht="12.6" x14ac:dyDescent="0.25">
      <c r="A36991"/>
    </row>
    <row r="36992" spans="1:1" ht="12.6" x14ac:dyDescent="0.25">
      <c r="A36992"/>
    </row>
    <row r="36993" spans="1:1" ht="12.6" x14ac:dyDescent="0.25">
      <c r="A36993"/>
    </row>
    <row r="36994" spans="1:1" ht="12.6" x14ac:dyDescent="0.25">
      <c r="A36994"/>
    </row>
    <row r="36995" spans="1:1" ht="12.6" x14ac:dyDescent="0.25">
      <c r="A36995"/>
    </row>
    <row r="36996" spans="1:1" ht="12.6" x14ac:dyDescent="0.25">
      <c r="A36996"/>
    </row>
    <row r="36997" spans="1:1" ht="12.6" x14ac:dyDescent="0.25">
      <c r="A36997"/>
    </row>
    <row r="36998" spans="1:1" ht="12.6" x14ac:dyDescent="0.25">
      <c r="A36998"/>
    </row>
    <row r="36999" spans="1:1" ht="12.6" x14ac:dyDescent="0.25">
      <c r="A36999"/>
    </row>
    <row r="37000" spans="1:1" ht="12.6" x14ac:dyDescent="0.25">
      <c r="A37000"/>
    </row>
    <row r="37001" spans="1:1" ht="12.6" x14ac:dyDescent="0.25">
      <c r="A37001"/>
    </row>
    <row r="37002" spans="1:1" ht="12.6" x14ac:dyDescent="0.25">
      <c r="A37002"/>
    </row>
    <row r="37003" spans="1:1" ht="12.6" x14ac:dyDescent="0.25">
      <c r="A37003"/>
    </row>
    <row r="37004" spans="1:1" ht="12.6" x14ac:dyDescent="0.25">
      <c r="A37004"/>
    </row>
    <row r="37005" spans="1:1" ht="12.6" x14ac:dyDescent="0.25">
      <c r="A37005"/>
    </row>
    <row r="37006" spans="1:1" ht="12.6" x14ac:dyDescent="0.25">
      <c r="A37006"/>
    </row>
    <row r="37007" spans="1:1" ht="12.6" x14ac:dyDescent="0.25">
      <c r="A37007"/>
    </row>
    <row r="37008" spans="1:1" ht="12.6" x14ac:dyDescent="0.25">
      <c r="A37008"/>
    </row>
    <row r="37009" spans="1:1" ht="12.6" x14ac:dyDescent="0.25">
      <c r="A37009"/>
    </row>
    <row r="37010" spans="1:1" ht="12.6" x14ac:dyDescent="0.25">
      <c r="A37010"/>
    </row>
    <row r="37011" spans="1:1" ht="12.6" x14ac:dyDescent="0.25">
      <c r="A37011"/>
    </row>
    <row r="37012" spans="1:1" ht="12.6" x14ac:dyDescent="0.25">
      <c r="A37012"/>
    </row>
    <row r="37013" spans="1:1" ht="12.6" x14ac:dyDescent="0.25">
      <c r="A37013"/>
    </row>
    <row r="37014" spans="1:1" ht="12.6" x14ac:dyDescent="0.25">
      <c r="A37014"/>
    </row>
    <row r="37015" spans="1:1" ht="12.6" x14ac:dyDescent="0.25">
      <c r="A37015"/>
    </row>
    <row r="37016" spans="1:1" ht="12.6" x14ac:dyDescent="0.25">
      <c r="A37016"/>
    </row>
    <row r="37017" spans="1:1" ht="12.6" x14ac:dyDescent="0.25">
      <c r="A37017"/>
    </row>
    <row r="37018" spans="1:1" ht="12.6" x14ac:dyDescent="0.25">
      <c r="A37018"/>
    </row>
    <row r="37019" spans="1:1" ht="12.6" x14ac:dyDescent="0.25">
      <c r="A37019"/>
    </row>
    <row r="37020" spans="1:1" ht="12.6" x14ac:dyDescent="0.25">
      <c r="A37020"/>
    </row>
    <row r="37021" spans="1:1" ht="12.6" x14ac:dyDescent="0.25">
      <c r="A37021"/>
    </row>
    <row r="37022" spans="1:1" ht="12.6" x14ac:dyDescent="0.25">
      <c r="A37022"/>
    </row>
    <row r="37023" spans="1:1" ht="12.6" x14ac:dyDescent="0.25">
      <c r="A37023"/>
    </row>
    <row r="37024" spans="1:1" ht="12.6" x14ac:dyDescent="0.25">
      <c r="A37024"/>
    </row>
    <row r="37025" spans="1:1" ht="12.6" x14ac:dyDescent="0.25">
      <c r="A37025"/>
    </row>
    <row r="37026" spans="1:1" ht="12.6" x14ac:dyDescent="0.25">
      <c r="A37026"/>
    </row>
    <row r="37027" spans="1:1" ht="12.6" x14ac:dyDescent="0.25">
      <c r="A37027"/>
    </row>
    <row r="37028" spans="1:1" ht="12.6" x14ac:dyDescent="0.25">
      <c r="A37028"/>
    </row>
    <row r="37029" spans="1:1" ht="12.6" x14ac:dyDescent="0.25">
      <c r="A37029"/>
    </row>
    <row r="37030" spans="1:1" ht="12.6" x14ac:dyDescent="0.25">
      <c r="A37030"/>
    </row>
    <row r="37031" spans="1:1" ht="12.6" x14ac:dyDescent="0.25">
      <c r="A37031"/>
    </row>
    <row r="37032" spans="1:1" ht="12.6" x14ac:dyDescent="0.25">
      <c r="A37032"/>
    </row>
    <row r="37033" spans="1:1" ht="12.6" x14ac:dyDescent="0.25">
      <c r="A37033"/>
    </row>
    <row r="37034" spans="1:1" ht="12.6" x14ac:dyDescent="0.25">
      <c r="A37034"/>
    </row>
    <row r="37035" spans="1:1" ht="12.6" x14ac:dyDescent="0.25">
      <c r="A37035"/>
    </row>
    <row r="37036" spans="1:1" ht="12.6" x14ac:dyDescent="0.25">
      <c r="A37036"/>
    </row>
    <row r="37037" spans="1:1" ht="12.6" x14ac:dyDescent="0.25">
      <c r="A37037"/>
    </row>
    <row r="37038" spans="1:1" ht="12.6" x14ac:dyDescent="0.25">
      <c r="A37038"/>
    </row>
    <row r="37039" spans="1:1" ht="12.6" x14ac:dyDescent="0.25">
      <c r="A37039"/>
    </row>
    <row r="37040" spans="1:1" ht="12.6" x14ac:dyDescent="0.25">
      <c r="A37040"/>
    </row>
    <row r="37041" spans="1:1" ht="12.6" x14ac:dyDescent="0.25">
      <c r="A37041"/>
    </row>
    <row r="37042" spans="1:1" ht="12.6" x14ac:dyDescent="0.25">
      <c r="A37042"/>
    </row>
    <row r="37043" spans="1:1" ht="12.6" x14ac:dyDescent="0.25">
      <c r="A37043"/>
    </row>
    <row r="37044" spans="1:1" ht="12.6" x14ac:dyDescent="0.25">
      <c r="A37044"/>
    </row>
    <row r="37045" spans="1:1" ht="12.6" x14ac:dyDescent="0.25">
      <c r="A37045"/>
    </row>
    <row r="37046" spans="1:1" ht="12.6" x14ac:dyDescent="0.25">
      <c r="A37046"/>
    </row>
    <row r="37047" spans="1:1" ht="12.6" x14ac:dyDescent="0.25">
      <c r="A37047"/>
    </row>
    <row r="37048" spans="1:1" ht="12.6" x14ac:dyDescent="0.25">
      <c r="A37048"/>
    </row>
    <row r="37049" spans="1:1" ht="12.6" x14ac:dyDescent="0.25">
      <c r="A37049"/>
    </row>
    <row r="37050" spans="1:1" ht="12.6" x14ac:dyDescent="0.25">
      <c r="A37050"/>
    </row>
    <row r="37051" spans="1:1" ht="12.6" x14ac:dyDescent="0.25">
      <c r="A37051"/>
    </row>
    <row r="37052" spans="1:1" ht="12.6" x14ac:dyDescent="0.25">
      <c r="A37052"/>
    </row>
    <row r="37053" spans="1:1" ht="12.6" x14ac:dyDescent="0.25">
      <c r="A37053"/>
    </row>
    <row r="37054" spans="1:1" ht="12.6" x14ac:dyDescent="0.25">
      <c r="A37054"/>
    </row>
    <row r="37055" spans="1:1" ht="12.6" x14ac:dyDescent="0.25">
      <c r="A37055"/>
    </row>
    <row r="37056" spans="1:1" ht="12.6" x14ac:dyDescent="0.25">
      <c r="A37056"/>
    </row>
    <row r="37057" spans="1:1" ht="12.6" x14ac:dyDescent="0.25">
      <c r="A37057"/>
    </row>
    <row r="37058" spans="1:1" ht="12.6" x14ac:dyDescent="0.25">
      <c r="A37058"/>
    </row>
    <row r="37059" spans="1:1" ht="12.6" x14ac:dyDescent="0.25">
      <c r="A37059"/>
    </row>
    <row r="37060" spans="1:1" ht="12.6" x14ac:dyDescent="0.25">
      <c r="A37060"/>
    </row>
    <row r="37061" spans="1:1" ht="12.6" x14ac:dyDescent="0.25">
      <c r="A37061"/>
    </row>
    <row r="37062" spans="1:1" ht="12.6" x14ac:dyDescent="0.25">
      <c r="A37062"/>
    </row>
    <row r="37063" spans="1:1" ht="12.6" x14ac:dyDescent="0.25">
      <c r="A37063"/>
    </row>
    <row r="37064" spans="1:1" ht="12.6" x14ac:dyDescent="0.25">
      <c r="A37064"/>
    </row>
    <row r="37065" spans="1:1" ht="12.6" x14ac:dyDescent="0.25">
      <c r="A37065"/>
    </row>
    <row r="37066" spans="1:1" ht="12.6" x14ac:dyDescent="0.25">
      <c r="A37066"/>
    </row>
    <row r="37067" spans="1:1" ht="12.6" x14ac:dyDescent="0.25">
      <c r="A37067"/>
    </row>
    <row r="37068" spans="1:1" ht="12.6" x14ac:dyDescent="0.25">
      <c r="A37068"/>
    </row>
    <row r="37069" spans="1:1" ht="12.6" x14ac:dyDescent="0.25">
      <c r="A37069"/>
    </row>
    <row r="37070" spans="1:1" ht="12.6" x14ac:dyDescent="0.25">
      <c r="A37070"/>
    </row>
    <row r="37071" spans="1:1" ht="12.6" x14ac:dyDescent="0.25">
      <c r="A37071"/>
    </row>
    <row r="37072" spans="1:1" ht="12.6" x14ac:dyDescent="0.25">
      <c r="A37072"/>
    </row>
    <row r="37073" spans="1:1" ht="12.6" x14ac:dyDescent="0.25">
      <c r="A37073"/>
    </row>
    <row r="37074" spans="1:1" ht="12.6" x14ac:dyDescent="0.25">
      <c r="A37074"/>
    </row>
    <row r="37075" spans="1:1" ht="12.6" x14ac:dyDescent="0.25">
      <c r="A37075"/>
    </row>
    <row r="37076" spans="1:1" ht="12.6" x14ac:dyDescent="0.25">
      <c r="A37076"/>
    </row>
    <row r="37077" spans="1:1" ht="12.6" x14ac:dyDescent="0.25">
      <c r="A37077"/>
    </row>
    <row r="37078" spans="1:1" ht="12.6" x14ac:dyDescent="0.25">
      <c r="A37078"/>
    </row>
    <row r="37079" spans="1:1" ht="12.6" x14ac:dyDescent="0.25">
      <c r="A37079"/>
    </row>
    <row r="37080" spans="1:1" ht="12.6" x14ac:dyDescent="0.25">
      <c r="A37080"/>
    </row>
    <row r="37081" spans="1:1" ht="12.6" x14ac:dyDescent="0.25">
      <c r="A37081"/>
    </row>
    <row r="37082" spans="1:1" ht="12.6" x14ac:dyDescent="0.25">
      <c r="A37082"/>
    </row>
    <row r="37083" spans="1:1" ht="12.6" x14ac:dyDescent="0.25">
      <c r="A37083"/>
    </row>
    <row r="37084" spans="1:1" ht="12.6" x14ac:dyDescent="0.25">
      <c r="A37084"/>
    </row>
    <row r="37085" spans="1:1" ht="12.6" x14ac:dyDescent="0.25">
      <c r="A37085"/>
    </row>
    <row r="37086" spans="1:1" ht="12.6" x14ac:dyDescent="0.25">
      <c r="A37086"/>
    </row>
    <row r="37087" spans="1:1" ht="12.6" x14ac:dyDescent="0.25">
      <c r="A37087"/>
    </row>
    <row r="37088" spans="1:1" ht="12.6" x14ac:dyDescent="0.25">
      <c r="A37088"/>
    </row>
    <row r="37089" spans="1:1" ht="12.6" x14ac:dyDescent="0.25">
      <c r="A37089"/>
    </row>
    <row r="37090" spans="1:1" ht="12.6" x14ac:dyDescent="0.25">
      <c r="A37090"/>
    </row>
    <row r="37091" spans="1:1" ht="12.6" x14ac:dyDescent="0.25">
      <c r="A37091"/>
    </row>
    <row r="37092" spans="1:1" ht="12.6" x14ac:dyDescent="0.25">
      <c r="A37092"/>
    </row>
    <row r="37093" spans="1:1" ht="12.6" x14ac:dyDescent="0.25">
      <c r="A37093"/>
    </row>
    <row r="37094" spans="1:1" ht="12.6" x14ac:dyDescent="0.25">
      <c r="A37094"/>
    </row>
    <row r="37095" spans="1:1" ht="12.6" x14ac:dyDescent="0.25">
      <c r="A37095"/>
    </row>
    <row r="37096" spans="1:1" ht="12.6" x14ac:dyDescent="0.25">
      <c r="A37096"/>
    </row>
    <row r="37097" spans="1:1" ht="12.6" x14ac:dyDescent="0.25">
      <c r="A37097"/>
    </row>
    <row r="37098" spans="1:1" ht="12.6" x14ac:dyDescent="0.25">
      <c r="A37098"/>
    </row>
    <row r="37099" spans="1:1" ht="12.6" x14ac:dyDescent="0.25">
      <c r="A37099"/>
    </row>
    <row r="37100" spans="1:1" ht="12.6" x14ac:dyDescent="0.25">
      <c r="A37100"/>
    </row>
    <row r="37101" spans="1:1" ht="12.6" x14ac:dyDescent="0.25">
      <c r="A37101"/>
    </row>
    <row r="37102" spans="1:1" ht="12.6" x14ac:dyDescent="0.25">
      <c r="A37102"/>
    </row>
    <row r="37103" spans="1:1" ht="12.6" x14ac:dyDescent="0.25">
      <c r="A37103"/>
    </row>
    <row r="37104" spans="1:1" ht="12.6" x14ac:dyDescent="0.25">
      <c r="A37104"/>
    </row>
    <row r="37105" spans="1:1" ht="12.6" x14ac:dyDescent="0.25">
      <c r="A37105"/>
    </row>
    <row r="37106" spans="1:1" ht="12.6" x14ac:dyDescent="0.25">
      <c r="A37106"/>
    </row>
    <row r="37107" spans="1:1" ht="12.6" x14ac:dyDescent="0.25">
      <c r="A37107"/>
    </row>
    <row r="37108" spans="1:1" ht="12.6" x14ac:dyDescent="0.25">
      <c r="A37108"/>
    </row>
    <row r="37109" spans="1:1" ht="12.6" x14ac:dyDescent="0.25">
      <c r="A37109"/>
    </row>
    <row r="37110" spans="1:1" ht="12.6" x14ac:dyDescent="0.25">
      <c r="A37110"/>
    </row>
    <row r="37111" spans="1:1" ht="12.6" x14ac:dyDescent="0.25">
      <c r="A37111"/>
    </row>
    <row r="37112" spans="1:1" ht="12.6" x14ac:dyDescent="0.25">
      <c r="A37112"/>
    </row>
    <row r="37113" spans="1:1" ht="12.6" x14ac:dyDescent="0.25">
      <c r="A37113"/>
    </row>
    <row r="37114" spans="1:1" ht="12.6" x14ac:dyDescent="0.25">
      <c r="A37114"/>
    </row>
    <row r="37115" spans="1:1" ht="12.6" x14ac:dyDescent="0.25">
      <c r="A37115"/>
    </row>
    <row r="37116" spans="1:1" ht="12.6" x14ac:dyDescent="0.25">
      <c r="A37116"/>
    </row>
    <row r="37117" spans="1:1" ht="12.6" x14ac:dyDescent="0.25">
      <c r="A37117"/>
    </row>
    <row r="37118" spans="1:1" ht="12.6" x14ac:dyDescent="0.25">
      <c r="A37118"/>
    </row>
    <row r="37119" spans="1:1" ht="12.6" x14ac:dyDescent="0.25">
      <c r="A37119"/>
    </row>
    <row r="37120" spans="1:1" ht="12.6" x14ac:dyDescent="0.25">
      <c r="A37120"/>
    </row>
    <row r="37121" spans="1:1" ht="12.6" x14ac:dyDescent="0.25">
      <c r="A37121"/>
    </row>
    <row r="37122" spans="1:1" ht="12.6" x14ac:dyDescent="0.25">
      <c r="A37122"/>
    </row>
    <row r="37123" spans="1:1" ht="12.6" x14ac:dyDescent="0.25">
      <c r="A37123"/>
    </row>
    <row r="37124" spans="1:1" ht="12.6" x14ac:dyDescent="0.25">
      <c r="A37124"/>
    </row>
    <row r="37125" spans="1:1" ht="12.6" x14ac:dyDescent="0.25">
      <c r="A37125"/>
    </row>
    <row r="37126" spans="1:1" ht="12.6" x14ac:dyDescent="0.25">
      <c r="A37126"/>
    </row>
    <row r="37127" spans="1:1" ht="12.6" x14ac:dyDescent="0.25">
      <c r="A37127"/>
    </row>
    <row r="37128" spans="1:1" ht="12.6" x14ac:dyDescent="0.25">
      <c r="A37128"/>
    </row>
    <row r="37129" spans="1:1" ht="12.6" x14ac:dyDescent="0.25">
      <c r="A37129"/>
    </row>
    <row r="37130" spans="1:1" ht="12.6" x14ac:dyDescent="0.25">
      <c r="A37130"/>
    </row>
    <row r="37131" spans="1:1" ht="12.6" x14ac:dyDescent="0.25">
      <c r="A37131"/>
    </row>
    <row r="37132" spans="1:1" ht="12.6" x14ac:dyDescent="0.25">
      <c r="A37132"/>
    </row>
    <row r="37133" spans="1:1" ht="12.6" x14ac:dyDescent="0.25">
      <c r="A37133"/>
    </row>
    <row r="37134" spans="1:1" ht="12.6" x14ac:dyDescent="0.25">
      <c r="A37134"/>
    </row>
    <row r="37135" spans="1:1" ht="12.6" x14ac:dyDescent="0.25">
      <c r="A37135"/>
    </row>
    <row r="37136" spans="1:1" ht="12.6" x14ac:dyDescent="0.25">
      <c r="A37136"/>
    </row>
    <row r="37137" spans="1:1" ht="12.6" x14ac:dyDescent="0.25">
      <c r="A37137"/>
    </row>
    <row r="37138" spans="1:1" ht="12.6" x14ac:dyDescent="0.25">
      <c r="A37138"/>
    </row>
    <row r="37139" spans="1:1" ht="12.6" x14ac:dyDescent="0.25">
      <c r="A37139"/>
    </row>
    <row r="37140" spans="1:1" ht="12.6" x14ac:dyDescent="0.25">
      <c r="A37140"/>
    </row>
    <row r="37141" spans="1:1" ht="12.6" x14ac:dyDescent="0.25">
      <c r="A37141"/>
    </row>
    <row r="37142" spans="1:1" ht="12.6" x14ac:dyDescent="0.25">
      <c r="A37142"/>
    </row>
    <row r="37143" spans="1:1" ht="12.6" x14ac:dyDescent="0.25">
      <c r="A37143"/>
    </row>
    <row r="37144" spans="1:1" ht="12.6" x14ac:dyDescent="0.25">
      <c r="A37144"/>
    </row>
    <row r="37145" spans="1:1" ht="12.6" x14ac:dyDescent="0.25">
      <c r="A37145"/>
    </row>
    <row r="37146" spans="1:1" ht="12.6" x14ac:dyDescent="0.25">
      <c r="A37146"/>
    </row>
    <row r="37147" spans="1:1" ht="12.6" x14ac:dyDescent="0.25">
      <c r="A37147"/>
    </row>
    <row r="37148" spans="1:1" ht="12.6" x14ac:dyDescent="0.25">
      <c r="A37148"/>
    </row>
    <row r="37149" spans="1:1" ht="12.6" x14ac:dyDescent="0.25">
      <c r="A37149"/>
    </row>
    <row r="37150" spans="1:1" ht="12.6" x14ac:dyDescent="0.25">
      <c r="A37150"/>
    </row>
    <row r="37151" spans="1:1" ht="12.6" x14ac:dyDescent="0.25">
      <c r="A37151"/>
    </row>
    <row r="37152" spans="1:1" ht="12.6" x14ac:dyDescent="0.25">
      <c r="A37152"/>
    </row>
    <row r="37153" spans="1:1" ht="12.6" x14ac:dyDescent="0.25">
      <c r="A37153"/>
    </row>
    <row r="37154" spans="1:1" ht="12.6" x14ac:dyDescent="0.25">
      <c r="A37154"/>
    </row>
    <row r="37155" spans="1:1" ht="12.6" x14ac:dyDescent="0.25">
      <c r="A37155"/>
    </row>
    <row r="37156" spans="1:1" ht="12.6" x14ac:dyDescent="0.25">
      <c r="A37156"/>
    </row>
    <row r="37157" spans="1:1" ht="12.6" x14ac:dyDescent="0.25">
      <c r="A37157"/>
    </row>
    <row r="37158" spans="1:1" ht="12.6" x14ac:dyDescent="0.25">
      <c r="A37158"/>
    </row>
    <row r="37159" spans="1:1" ht="12.6" x14ac:dyDescent="0.25">
      <c r="A37159"/>
    </row>
    <row r="37160" spans="1:1" ht="12.6" x14ac:dyDescent="0.25">
      <c r="A37160"/>
    </row>
    <row r="37161" spans="1:1" ht="12.6" x14ac:dyDescent="0.25">
      <c r="A37161"/>
    </row>
    <row r="37162" spans="1:1" ht="12.6" x14ac:dyDescent="0.25">
      <c r="A37162"/>
    </row>
    <row r="37163" spans="1:1" ht="12.6" x14ac:dyDescent="0.25">
      <c r="A37163"/>
    </row>
    <row r="37164" spans="1:1" ht="12.6" x14ac:dyDescent="0.25">
      <c r="A37164"/>
    </row>
    <row r="37165" spans="1:1" ht="12.6" x14ac:dyDescent="0.25">
      <c r="A37165"/>
    </row>
    <row r="37166" spans="1:1" ht="12.6" x14ac:dyDescent="0.25">
      <c r="A37166"/>
    </row>
    <row r="37167" spans="1:1" ht="12.6" x14ac:dyDescent="0.25">
      <c r="A37167"/>
    </row>
    <row r="37168" spans="1:1" ht="12.6" x14ac:dyDescent="0.25">
      <c r="A37168"/>
    </row>
    <row r="37169" spans="1:1" ht="12.6" x14ac:dyDescent="0.25">
      <c r="A37169"/>
    </row>
    <row r="37170" spans="1:1" ht="12.6" x14ac:dyDescent="0.25">
      <c r="A37170"/>
    </row>
    <row r="37171" spans="1:1" ht="12.6" x14ac:dyDescent="0.25">
      <c r="A37171"/>
    </row>
    <row r="37172" spans="1:1" ht="12.6" x14ac:dyDescent="0.25">
      <c r="A37172"/>
    </row>
    <row r="37173" spans="1:1" ht="12.6" x14ac:dyDescent="0.25">
      <c r="A37173"/>
    </row>
    <row r="37174" spans="1:1" ht="12.6" x14ac:dyDescent="0.25">
      <c r="A37174"/>
    </row>
    <row r="37175" spans="1:1" ht="12.6" x14ac:dyDescent="0.25">
      <c r="A37175"/>
    </row>
    <row r="37176" spans="1:1" ht="12.6" x14ac:dyDescent="0.25">
      <c r="A37176"/>
    </row>
    <row r="37177" spans="1:1" ht="12.6" x14ac:dyDescent="0.25">
      <c r="A37177"/>
    </row>
    <row r="37178" spans="1:1" ht="12.6" x14ac:dyDescent="0.25">
      <c r="A37178"/>
    </row>
    <row r="37179" spans="1:1" ht="12.6" x14ac:dyDescent="0.25">
      <c r="A37179"/>
    </row>
    <row r="37180" spans="1:1" ht="12.6" x14ac:dyDescent="0.25">
      <c r="A37180"/>
    </row>
    <row r="37181" spans="1:1" ht="12.6" x14ac:dyDescent="0.25">
      <c r="A37181"/>
    </row>
    <row r="37182" spans="1:1" ht="12.6" x14ac:dyDescent="0.25">
      <c r="A37182"/>
    </row>
    <row r="37183" spans="1:1" ht="12.6" x14ac:dyDescent="0.25">
      <c r="A37183"/>
    </row>
    <row r="37184" spans="1:1" ht="12.6" x14ac:dyDescent="0.25">
      <c r="A37184"/>
    </row>
    <row r="37185" spans="1:1" ht="12.6" x14ac:dyDescent="0.25">
      <c r="A37185"/>
    </row>
    <row r="37186" spans="1:1" ht="12.6" x14ac:dyDescent="0.25">
      <c r="A37186"/>
    </row>
    <row r="37187" spans="1:1" ht="12.6" x14ac:dyDescent="0.25">
      <c r="A37187"/>
    </row>
    <row r="37188" spans="1:1" ht="12.6" x14ac:dyDescent="0.25">
      <c r="A37188"/>
    </row>
    <row r="37189" spans="1:1" ht="12.6" x14ac:dyDescent="0.25">
      <c r="A37189"/>
    </row>
    <row r="37190" spans="1:1" ht="12.6" x14ac:dyDescent="0.25">
      <c r="A37190"/>
    </row>
    <row r="37191" spans="1:1" ht="12.6" x14ac:dyDescent="0.25">
      <c r="A37191"/>
    </row>
    <row r="37192" spans="1:1" ht="12.6" x14ac:dyDescent="0.25">
      <c r="A37192"/>
    </row>
    <row r="37193" spans="1:1" ht="12.6" x14ac:dyDescent="0.25">
      <c r="A37193"/>
    </row>
    <row r="37194" spans="1:1" ht="12.6" x14ac:dyDescent="0.25">
      <c r="A37194"/>
    </row>
    <row r="37195" spans="1:1" ht="12.6" x14ac:dyDescent="0.25">
      <c r="A37195"/>
    </row>
    <row r="37196" spans="1:1" ht="12.6" x14ac:dyDescent="0.25">
      <c r="A37196"/>
    </row>
    <row r="37197" spans="1:1" ht="12.6" x14ac:dyDescent="0.25">
      <c r="A37197"/>
    </row>
    <row r="37198" spans="1:1" ht="12.6" x14ac:dyDescent="0.25">
      <c r="A37198"/>
    </row>
    <row r="37199" spans="1:1" ht="12.6" x14ac:dyDescent="0.25">
      <c r="A37199"/>
    </row>
    <row r="37200" spans="1:1" ht="12.6" x14ac:dyDescent="0.25">
      <c r="A37200"/>
    </row>
    <row r="37201" spans="1:1" ht="12.6" x14ac:dyDescent="0.25">
      <c r="A37201"/>
    </row>
    <row r="37202" spans="1:1" ht="12.6" x14ac:dyDescent="0.25">
      <c r="A37202"/>
    </row>
    <row r="37203" spans="1:1" ht="12.6" x14ac:dyDescent="0.25">
      <c r="A37203"/>
    </row>
    <row r="37204" spans="1:1" ht="12.6" x14ac:dyDescent="0.25">
      <c r="A37204"/>
    </row>
    <row r="37205" spans="1:1" ht="12.6" x14ac:dyDescent="0.25">
      <c r="A37205"/>
    </row>
    <row r="37206" spans="1:1" ht="12.6" x14ac:dyDescent="0.25">
      <c r="A37206"/>
    </row>
    <row r="37207" spans="1:1" ht="12.6" x14ac:dyDescent="0.25">
      <c r="A37207"/>
    </row>
    <row r="37208" spans="1:1" ht="12.6" x14ac:dyDescent="0.25">
      <c r="A37208"/>
    </row>
    <row r="37209" spans="1:1" ht="12.6" x14ac:dyDescent="0.25">
      <c r="A37209"/>
    </row>
    <row r="37210" spans="1:1" ht="12.6" x14ac:dyDescent="0.25">
      <c r="A37210"/>
    </row>
    <row r="37211" spans="1:1" ht="12.6" x14ac:dyDescent="0.25">
      <c r="A37211"/>
    </row>
    <row r="37212" spans="1:1" ht="12.6" x14ac:dyDescent="0.25">
      <c r="A37212"/>
    </row>
    <row r="37213" spans="1:1" ht="12.6" x14ac:dyDescent="0.25">
      <c r="A37213"/>
    </row>
    <row r="37214" spans="1:1" ht="12.6" x14ac:dyDescent="0.25">
      <c r="A37214"/>
    </row>
    <row r="37215" spans="1:1" ht="12.6" x14ac:dyDescent="0.25">
      <c r="A37215"/>
    </row>
    <row r="37216" spans="1:1" ht="12.6" x14ac:dyDescent="0.25">
      <c r="A37216"/>
    </row>
    <row r="37217" spans="1:1" ht="12.6" x14ac:dyDescent="0.25">
      <c r="A37217"/>
    </row>
    <row r="37218" spans="1:1" ht="12.6" x14ac:dyDescent="0.25">
      <c r="A37218"/>
    </row>
    <row r="37219" spans="1:1" ht="12.6" x14ac:dyDescent="0.25">
      <c r="A37219"/>
    </row>
    <row r="37220" spans="1:1" ht="12.6" x14ac:dyDescent="0.25">
      <c r="A37220"/>
    </row>
    <row r="37221" spans="1:1" ht="12.6" x14ac:dyDescent="0.25">
      <c r="A37221"/>
    </row>
    <row r="37222" spans="1:1" ht="12.6" x14ac:dyDescent="0.25">
      <c r="A37222"/>
    </row>
    <row r="37223" spans="1:1" ht="12.6" x14ac:dyDescent="0.25">
      <c r="A37223"/>
    </row>
    <row r="37224" spans="1:1" ht="12.6" x14ac:dyDescent="0.25">
      <c r="A37224"/>
    </row>
    <row r="37225" spans="1:1" ht="12.6" x14ac:dyDescent="0.25">
      <c r="A37225"/>
    </row>
    <row r="37226" spans="1:1" ht="12.6" x14ac:dyDescent="0.25">
      <c r="A37226"/>
    </row>
    <row r="37227" spans="1:1" ht="12.6" x14ac:dyDescent="0.25">
      <c r="A37227"/>
    </row>
    <row r="37228" spans="1:1" ht="12.6" x14ac:dyDescent="0.25">
      <c r="A37228"/>
    </row>
    <row r="37229" spans="1:1" ht="12.6" x14ac:dyDescent="0.25">
      <c r="A37229"/>
    </row>
    <row r="37230" spans="1:1" ht="12.6" x14ac:dyDescent="0.25">
      <c r="A37230"/>
    </row>
    <row r="37231" spans="1:1" ht="12.6" x14ac:dyDescent="0.25">
      <c r="A37231"/>
    </row>
    <row r="37232" spans="1:1" ht="12.6" x14ac:dyDescent="0.25">
      <c r="A37232"/>
    </row>
    <row r="37233" spans="1:1" ht="12.6" x14ac:dyDescent="0.25">
      <c r="A37233"/>
    </row>
    <row r="37234" spans="1:1" ht="12.6" x14ac:dyDescent="0.25">
      <c r="A37234"/>
    </row>
    <row r="37235" spans="1:1" ht="12.6" x14ac:dyDescent="0.25">
      <c r="A37235"/>
    </row>
    <row r="37236" spans="1:1" ht="12.6" x14ac:dyDescent="0.25">
      <c r="A37236"/>
    </row>
    <row r="37237" spans="1:1" ht="12.6" x14ac:dyDescent="0.25">
      <c r="A37237"/>
    </row>
    <row r="37238" spans="1:1" ht="12.6" x14ac:dyDescent="0.25">
      <c r="A37238"/>
    </row>
    <row r="37239" spans="1:1" ht="12.6" x14ac:dyDescent="0.25">
      <c r="A37239"/>
    </row>
    <row r="37240" spans="1:1" ht="12.6" x14ac:dyDescent="0.25">
      <c r="A37240"/>
    </row>
    <row r="37241" spans="1:1" ht="12.6" x14ac:dyDescent="0.25">
      <c r="A37241"/>
    </row>
    <row r="37242" spans="1:1" ht="12.6" x14ac:dyDescent="0.25">
      <c r="A37242"/>
    </row>
    <row r="37243" spans="1:1" ht="12.6" x14ac:dyDescent="0.25">
      <c r="A37243"/>
    </row>
    <row r="37244" spans="1:1" ht="12.6" x14ac:dyDescent="0.25">
      <c r="A37244"/>
    </row>
    <row r="37245" spans="1:1" ht="12.6" x14ac:dyDescent="0.25">
      <c r="A37245"/>
    </row>
    <row r="37246" spans="1:1" ht="12.6" x14ac:dyDescent="0.25">
      <c r="A37246"/>
    </row>
    <row r="37247" spans="1:1" ht="12.6" x14ac:dyDescent="0.25">
      <c r="A37247"/>
    </row>
    <row r="37248" spans="1:1" ht="12.6" x14ac:dyDescent="0.25">
      <c r="A37248"/>
    </row>
    <row r="37249" spans="1:1" ht="12.6" x14ac:dyDescent="0.25">
      <c r="A37249"/>
    </row>
    <row r="37250" spans="1:1" ht="12.6" x14ac:dyDescent="0.25">
      <c r="A37250"/>
    </row>
    <row r="37251" spans="1:1" ht="12.6" x14ac:dyDescent="0.25">
      <c r="A37251"/>
    </row>
    <row r="37252" spans="1:1" ht="12.6" x14ac:dyDescent="0.25">
      <c r="A37252"/>
    </row>
    <row r="37253" spans="1:1" ht="12.6" x14ac:dyDescent="0.25">
      <c r="A37253"/>
    </row>
    <row r="37254" spans="1:1" ht="12.6" x14ac:dyDescent="0.25">
      <c r="A37254"/>
    </row>
    <row r="37255" spans="1:1" ht="12.6" x14ac:dyDescent="0.25">
      <c r="A37255"/>
    </row>
    <row r="37256" spans="1:1" ht="12.6" x14ac:dyDescent="0.25">
      <c r="A37256"/>
    </row>
    <row r="37257" spans="1:1" ht="12.6" x14ac:dyDescent="0.25">
      <c r="A37257"/>
    </row>
    <row r="37258" spans="1:1" ht="12.6" x14ac:dyDescent="0.25">
      <c r="A37258"/>
    </row>
    <row r="37259" spans="1:1" ht="12.6" x14ac:dyDescent="0.25">
      <c r="A37259"/>
    </row>
    <row r="37260" spans="1:1" ht="12.6" x14ac:dyDescent="0.25">
      <c r="A37260"/>
    </row>
    <row r="37261" spans="1:1" ht="12.6" x14ac:dyDescent="0.25">
      <c r="A37261"/>
    </row>
    <row r="37262" spans="1:1" ht="12.6" x14ac:dyDescent="0.25">
      <c r="A37262"/>
    </row>
    <row r="37263" spans="1:1" ht="12.6" x14ac:dyDescent="0.25">
      <c r="A37263"/>
    </row>
    <row r="37264" spans="1:1" ht="12.6" x14ac:dyDescent="0.25">
      <c r="A37264"/>
    </row>
    <row r="37265" spans="1:1" ht="12.6" x14ac:dyDescent="0.25">
      <c r="A37265"/>
    </row>
    <row r="37266" spans="1:1" ht="12.6" x14ac:dyDescent="0.25">
      <c r="A37266"/>
    </row>
    <row r="37267" spans="1:1" ht="12.6" x14ac:dyDescent="0.25">
      <c r="A37267"/>
    </row>
    <row r="37268" spans="1:1" ht="12.6" x14ac:dyDescent="0.25">
      <c r="A37268"/>
    </row>
    <row r="37269" spans="1:1" ht="12.6" x14ac:dyDescent="0.25">
      <c r="A37269"/>
    </row>
    <row r="37270" spans="1:1" ht="12.6" x14ac:dyDescent="0.25">
      <c r="A37270"/>
    </row>
    <row r="37271" spans="1:1" ht="12.6" x14ac:dyDescent="0.25">
      <c r="A37271"/>
    </row>
    <row r="37272" spans="1:1" ht="12.6" x14ac:dyDescent="0.25">
      <c r="A37272"/>
    </row>
    <row r="37273" spans="1:1" ht="12.6" x14ac:dyDescent="0.25">
      <c r="A37273"/>
    </row>
    <row r="37274" spans="1:1" ht="12.6" x14ac:dyDescent="0.25">
      <c r="A37274"/>
    </row>
    <row r="37275" spans="1:1" ht="12.6" x14ac:dyDescent="0.25">
      <c r="A37275"/>
    </row>
    <row r="37276" spans="1:1" ht="12.6" x14ac:dyDescent="0.25">
      <c r="A37276"/>
    </row>
    <row r="37277" spans="1:1" ht="12.6" x14ac:dyDescent="0.25">
      <c r="A37277"/>
    </row>
    <row r="37278" spans="1:1" ht="12.6" x14ac:dyDescent="0.25">
      <c r="A37278"/>
    </row>
    <row r="37279" spans="1:1" ht="12.6" x14ac:dyDescent="0.25">
      <c r="A37279"/>
    </row>
    <row r="37280" spans="1:1" ht="12.6" x14ac:dyDescent="0.25">
      <c r="A37280"/>
    </row>
    <row r="37281" spans="1:1" ht="12.6" x14ac:dyDescent="0.25">
      <c r="A37281"/>
    </row>
    <row r="37282" spans="1:1" ht="12.6" x14ac:dyDescent="0.25">
      <c r="A37282"/>
    </row>
    <row r="37283" spans="1:1" ht="12.6" x14ac:dyDescent="0.25">
      <c r="A37283"/>
    </row>
    <row r="37284" spans="1:1" ht="12.6" x14ac:dyDescent="0.25">
      <c r="A37284"/>
    </row>
    <row r="37285" spans="1:1" ht="12.6" x14ac:dyDescent="0.25">
      <c r="A37285"/>
    </row>
    <row r="37286" spans="1:1" ht="12.6" x14ac:dyDescent="0.25">
      <c r="A37286"/>
    </row>
    <row r="37287" spans="1:1" ht="12.6" x14ac:dyDescent="0.25">
      <c r="A37287"/>
    </row>
    <row r="37288" spans="1:1" ht="12.6" x14ac:dyDescent="0.25">
      <c r="A37288"/>
    </row>
    <row r="37289" spans="1:1" ht="12.6" x14ac:dyDescent="0.25">
      <c r="A37289"/>
    </row>
    <row r="37290" spans="1:1" ht="12.6" x14ac:dyDescent="0.25">
      <c r="A37290"/>
    </row>
    <row r="37291" spans="1:1" ht="12.6" x14ac:dyDescent="0.25">
      <c r="A37291"/>
    </row>
    <row r="37292" spans="1:1" ht="12.6" x14ac:dyDescent="0.25">
      <c r="A37292"/>
    </row>
    <row r="37293" spans="1:1" ht="12.6" x14ac:dyDescent="0.25">
      <c r="A37293"/>
    </row>
    <row r="37294" spans="1:1" ht="12.6" x14ac:dyDescent="0.25">
      <c r="A37294"/>
    </row>
    <row r="37295" spans="1:1" ht="12.6" x14ac:dyDescent="0.25">
      <c r="A37295"/>
    </row>
    <row r="37296" spans="1:1" ht="12.6" x14ac:dyDescent="0.25">
      <c r="A37296"/>
    </row>
    <row r="37297" spans="1:1" ht="12.6" x14ac:dyDescent="0.25">
      <c r="A37297"/>
    </row>
    <row r="37298" spans="1:1" ht="12.6" x14ac:dyDescent="0.25">
      <c r="A37298"/>
    </row>
    <row r="37299" spans="1:1" ht="12.6" x14ac:dyDescent="0.25">
      <c r="A37299"/>
    </row>
    <row r="37300" spans="1:1" ht="12.6" x14ac:dyDescent="0.25">
      <c r="A37300"/>
    </row>
    <row r="37301" spans="1:1" ht="12.6" x14ac:dyDescent="0.25">
      <c r="A37301"/>
    </row>
    <row r="37302" spans="1:1" ht="12.6" x14ac:dyDescent="0.25">
      <c r="A37302"/>
    </row>
    <row r="37303" spans="1:1" ht="12.6" x14ac:dyDescent="0.25">
      <c r="A37303"/>
    </row>
    <row r="37304" spans="1:1" ht="12.6" x14ac:dyDescent="0.25">
      <c r="A37304"/>
    </row>
    <row r="37305" spans="1:1" ht="12.6" x14ac:dyDescent="0.25">
      <c r="A37305"/>
    </row>
    <row r="37306" spans="1:1" ht="12.6" x14ac:dyDescent="0.25">
      <c r="A37306"/>
    </row>
    <row r="37307" spans="1:1" ht="12.6" x14ac:dyDescent="0.25">
      <c r="A37307"/>
    </row>
    <row r="37308" spans="1:1" ht="12.6" x14ac:dyDescent="0.25">
      <c r="A37308"/>
    </row>
    <row r="37309" spans="1:1" ht="12.6" x14ac:dyDescent="0.25">
      <c r="A37309"/>
    </row>
    <row r="37310" spans="1:1" ht="12.6" x14ac:dyDescent="0.25">
      <c r="A37310"/>
    </row>
    <row r="37311" spans="1:1" ht="12.6" x14ac:dyDescent="0.25">
      <c r="A37311"/>
    </row>
    <row r="37312" spans="1:1" ht="12.6" x14ac:dyDescent="0.25">
      <c r="A37312"/>
    </row>
    <row r="37313" spans="1:1" ht="12.6" x14ac:dyDescent="0.25">
      <c r="A37313"/>
    </row>
    <row r="37314" spans="1:1" ht="12.6" x14ac:dyDescent="0.25">
      <c r="A37314"/>
    </row>
    <row r="37315" spans="1:1" ht="12.6" x14ac:dyDescent="0.25">
      <c r="A37315"/>
    </row>
    <row r="37316" spans="1:1" ht="12.6" x14ac:dyDescent="0.25">
      <c r="A37316"/>
    </row>
    <row r="37317" spans="1:1" ht="12.6" x14ac:dyDescent="0.25">
      <c r="A37317"/>
    </row>
    <row r="37318" spans="1:1" ht="12.6" x14ac:dyDescent="0.25">
      <c r="A37318"/>
    </row>
    <row r="37319" spans="1:1" ht="12.6" x14ac:dyDescent="0.25">
      <c r="A37319"/>
    </row>
    <row r="37320" spans="1:1" ht="12.6" x14ac:dyDescent="0.25">
      <c r="A37320"/>
    </row>
    <row r="37321" spans="1:1" ht="12.6" x14ac:dyDescent="0.25">
      <c r="A37321"/>
    </row>
    <row r="37322" spans="1:1" ht="12.6" x14ac:dyDescent="0.25">
      <c r="A37322"/>
    </row>
    <row r="37323" spans="1:1" ht="12.6" x14ac:dyDescent="0.25">
      <c r="A37323"/>
    </row>
    <row r="37324" spans="1:1" ht="12.6" x14ac:dyDescent="0.25">
      <c r="A37324"/>
    </row>
    <row r="37325" spans="1:1" ht="12.6" x14ac:dyDescent="0.25">
      <c r="A37325"/>
    </row>
    <row r="37326" spans="1:1" ht="12.6" x14ac:dyDescent="0.25">
      <c r="A37326"/>
    </row>
    <row r="37327" spans="1:1" ht="12.6" x14ac:dyDescent="0.25">
      <c r="A37327"/>
    </row>
    <row r="37328" spans="1:1" ht="12.6" x14ac:dyDescent="0.25">
      <c r="A37328"/>
    </row>
    <row r="37329" spans="1:1" ht="12.6" x14ac:dyDescent="0.25">
      <c r="A37329"/>
    </row>
    <row r="37330" spans="1:1" ht="12.6" x14ac:dyDescent="0.25">
      <c r="A37330"/>
    </row>
    <row r="37331" spans="1:1" ht="12.6" x14ac:dyDescent="0.25">
      <c r="A37331"/>
    </row>
    <row r="37332" spans="1:1" ht="12.6" x14ac:dyDescent="0.25">
      <c r="A37332"/>
    </row>
    <row r="37333" spans="1:1" ht="12.6" x14ac:dyDescent="0.25">
      <c r="A37333"/>
    </row>
    <row r="37334" spans="1:1" ht="12.6" x14ac:dyDescent="0.25">
      <c r="A37334"/>
    </row>
    <row r="37335" spans="1:1" ht="12.6" x14ac:dyDescent="0.25">
      <c r="A37335"/>
    </row>
    <row r="37336" spans="1:1" ht="12.6" x14ac:dyDescent="0.25">
      <c r="A37336"/>
    </row>
    <row r="37337" spans="1:1" ht="12.6" x14ac:dyDescent="0.25">
      <c r="A37337"/>
    </row>
    <row r="37338" spans="1:1" ht="12.6" x14ac:dyDescent="0.25">
      <c r="A37338"/>
    </row>
    <row r="37339" spans="1:1" ht="12.6" x14ac:dyDescent="0.25">
      <c r="A37339"/>
    </row>
    <row r="37340" spans="1:1" ht="12.6" x14ac:dyDescent="0.25">
      <c r="A37340"/>
    </row>
    <row r="37341" spans="1:1" ht="12.6" x14ac:dyDescent="0.25">
      <c r="A37341"/>
    </row>
    <row r="37342" spans="1:1" ht="12.6" x14ac:dyDescent="0.25">
      <c r="A37342"/>
    </row>
    <row r="37343" spans="1:1" ht="12.6" x14ac:dyDescent="0.25">
      <c r="A37343"/>
    </row>
    <row r="37344" spans="1:1" ht="12.6" x14ac:dyDescent="0.25">
      <c r="A37344"/>
    </row>
    <row r="37345" spans="1:1" ht="12.6" x14ac:dyDescent="0.25">
      <c r="A37345"/>
    </row>
    <row r="37346" spans="1:1" ht="12.6" x14ac:dyDescent="0.25">
      <c r="A37346"/>
    </row>
    <row r="37347" spans="1:1" ht="12.6" x14ac:dyDescent="0.25">
      <c r="A37347"/>
    </row>
    <row r="37348" spans="1:1" ht="12.6" x14ac:dyDescent="0.25">
      <c r="A37348"/>
    </row>
    <row r="37349" spans="1:1" ht="12.6" x14ac:dyDescent="0.25">
      <c r="A37349"/>
    </row>
    <row r="37350" spans="1:1" ht="12.6" x14ac:dyDescent="0.25">
      <c r="A37350"/>
    </row>
    <row r="37351" spans="1:1" ht="12.6" x14ac:dyDescent="0.25">
      <c r="A37351"/>
    </row>
    <row r="37352" spans="1:1" ht="12.6" x14ac:dyDescent="0.25">
      <c r="A37352"/>
    </row>
    <row r="37353" spans="1:1" ht="12.6" x14ac:dyDescent="0.25">
      <c r="A37353"/>
    </row>
    <row r="37354" spans="1:1" ht="12.6" x14ac:dyDescent="0.25">
      <c r="A37354"/>
    </row>
    <row r="37355" spans="1:1" ht="12.6" x14ac:dyDescent="0.25">
      <c r="A37355"/>
    </row>
    <row r="37356" spans="1:1" ht="12.6" x14ac:dyDescent="0.25">
      <c r="A37356"/>
    </row>
    <row r="37357" spans="1:1" ht="12.6" x14ac:dyDescent="0.25">
      <c r="A37357"/>
    </row>
    <row r="37358" spans="1:1" ht="12.6" x14ac:dyDescent="0.25">
      <c r="A37358"/>
    </row>
    <row r="37359" spans="1:1" ht="12.6" x14ac:dyDescent="0.25">
      <c r="A37359"/>
    </row>
    <row r="37360" spans="1:1" ht="12.6" x14ac:dyDescent="0.25">
      <c r="A37360"/>
    </row>
    <row r="37361" spans="1:1" ht="12.6" x14ac:dyDescent="0.25">
      <c r="A37361"/>
    </row>
    <row r="37362" spans="1:1" ht="12.6" x14ac:dyDescent="0.25">
      <c r="A37362"/>
    </row>
    <row r="37363" spans="1:1" ht="12.6" x14ac:dyDescent="0.25">
      <c r="A37363"/>
    </row>
    <row r="37364" spans="1:1" ht="12.6" x14ac:dyDescent="0.25">
      <c r="A37364"/>
    </row>
    <row r="37365" spans="1:1" ht="12.6" x14ac:dyDescent="0.25">
      <c r="A37365"/>
    </row>
    <row r="37366" spans="1:1" ht="12.6" x14ac:dyDescent="0.25">
      <c r="A37366"/>
    </row>
    <row r="37367" spans="1:1" ht="12.6" x14ac:dyDescent="0.25">
      <c r="A37367"/>
    </row>
    <row r="37368" spans="1:1" ht="12.6" x14ac:dyDescent="0.25">
      <c r="A37368"/>
    </row>
    <row r="37369" spans="1:1" ht="12.6" x14ac:dyDescent="0.25">
      <c r="A37369"/>
    </row>
    <row r="37370" spans="1:1" ht="12.6" x14ac:dyDescent="0.25">
      <c r="A37370"/>
    </row>
    <row r="37371" spans="1:1" ht="12.6" x14ac:dyDescent="0.25">
      <c r="A37371"/>
    </row>
    <row r="37372" spans="1:1" ht="12.6" x14ac:dyDescent="0.25">
      <c r="A37372"/>
    </row>
    <row r="37373" spans="1:1" ht="12.6" x14ac:dyDescent="0.25">
      <c r="A37373"/>
    </row>
    <row r="37374" spans="1:1" ht="12.6" x14ac:dyDescent="0.25">
      <c r="A37374"/>
    </row>
    <row r="37375" spans="1:1" ht="12.6" x14ac:dyDescent="0.25">
      <c r="A37375"/>
    </row>
    <row r="37376" spans="1:1" ht="12.6" x14ac:dyDescent="0.25">
      <c r="A37376"/>
    </row>
    <row r="37377" spans="1:1" ht="12.6" x14ac:dyDescent="0.25">
      <c r="A37377"/>
    </row>
    <row r="37378" spans="1:1" ht="12.6" x14ac:dyDescent="0.25">
      <c r="A37378"/>
    </row>
    <row r="37379" spans="1:1" ht="12.6" x14ac:dyDescent="0.25">
      <c r="A37379"/>
    </row>
    <row r="37380" spans="1:1" ht="12.6" x14ac:dyDescent="0.25">
      <c r="A37380"/>
    </row>
    <row r="37381" spans="1:1" ht="12.6" x14ac:dyDescent="0.25">
      <c r="A37381"/>
    </row>
    <row r="37382" spans="1:1" ht="12.6" x14ac:dyDescent="0.25">
      <c r="A37382"/>
    </row>
    <row r="37383" spans="1:1" ht="12.6" x14ac:dyDescent="0.25">
      <c r="A37383"/>
    </row>
    <row r="37384" spans="1:1" ht="12.6" x14ac:dyDescent="0.25">
      <c r="A37384"/>
    </row>
    <row r="37385" spans="1:1" ht="12.6" x14ac:dyDescent="0.25">
      <c r="A37385"/>
    </row>
    <row r="37386" spans="1:1" ht="12.6" x14ac:dyDescent="0.25">
      <c r="A37386"/>
    </row>
    <row r="37387" spans="1:1" ht="12.6" x14ac:dyDescent="0.25">
      <c r="A37387"/>
    </row>
    <row r="37388" spans="1:1" ht="12.6" x14ac:dyDescent="0.25">
      <c r="A37388"/>
    </row>
    <row r="37389" spans="1:1" ht="12.6" x14ac:dyDescent="0.25">
      <c r="A37389"/>
    </row>
    <row r="37390" spans="1:1" ht="12.6" x14ac:dyDescent="0.25">
      <c r="A37390"/>
    </row>
    <row r="37391" spans="1:1" ht="12.6" x14ac:dyDescent="0.25">
      <c r="A37391"/>
    </row>
    <row r="37392" spans="1:1" ht="12.6" x14ac:dyDescent="0.25">
      <c r="A37392"/>
    </row>
    <row r="37393" spans="1:1" ht="12.6" x14ac:dyDescent="0.25">
      <c r="A37393"/>
    </row>
    <row r="37394" spans="1:1" ht="12.6" x14ac:dyDescent="0.25">
      <c r="A37394"/>
    </row>
    <row r="37395" spans="1:1" ht="12.6" x14ac:dyDescent="0.25">
      <c r="A37395"/>
    </row>
    <row r="37396" spans="1:1" ht="12.6" x14ac:dyDescent="0.25">
      <c r="A37396"/>
    </row>
    <row r="37397" spans="1:1" ht="12.6" x14ac:dyDescent="0.25">
      <c r="A37397"/>
    </row>
    <row r="37398" spans="1:1" ht="12.6" x14ac:dyDescent="0.25">
      <c r="A37398"/>
    </row>
    <row r="37399" spans="1:1" ht="12.6" x14ac:dyDescent="0.25">
      <c r="A37399"/>
    </row>
    <row r="37400" spans="1:1" ht="12.6" x14ac:dyDescent="0.25">
      <c r="A37400"/>
    </row>
    <row r="37401" spans="1:1" ht="12.6" x14ac:dyDescent="0.25">
      <c r="A37401"/>
    </row>
    <row r="37402" spans="1:1" ht="12.6" x14ac:dyDescent="0.25">
      <c r="A37402"/>
    </row>
    <row r="37403" spans="1:1" ht="12.6" x14ac:dyDescent="0.25">
      <c r="A37403"/>
    </row>
    <row r="37404" spans="1:1" ht="12.6" x14ac:dyDescent="0.25">
      <c r="A37404"/>
    </row>
    <row r="37405" spans="1:1" ht="12.6" x14ac:dyDescent="0.25">
      <c r="A37405"/>
    </row>
    <row r="37406" spans="1:1" ht="12.6" x14ac:dyDescent="0.25">
      <c r="A37406"/>
    </row>
    <row r="37407" spans="1:1" ht="12.6" x14ac:dyDescent="0.25">
      <c r="A37407"/>
    </row>
    <row r="37408" spans="1:1" ht="12.6" x14ac:dyDescent="0.25">
      <c r="A37408"/>
    </row>
    <row r="37409" spans="1:1" ht="12.6" x14ac:dyDescent="0.25">
      <c r="A37409"/>
    </row>
    <row r="37410" spans="1:1" ht="12.6" x14ac:dyDescent="0.25">
      <c r="A37410"/>
    </row>
    <row r="37411" spans="1:1" ht="12.6" x14ac:dyDescent="0.25">
      <c r="A37411"/>
    </row>
    <row r="37412" spans="1:1" ht="12.6" x14ac:dyDescent="0.25">
      <c r="A37412"/>
    </row>
    <row r="37413" spans="1:1" ht="12.6" x14ac:dyDescent="0.25">
      <c r="A37413"/>
    </row>
    <row r="37414" spans="1:1" ht="12.6" x14ac:dyDescent="0.25">
      <c r="A37414"/>
    </row>
    <row r="37415" spans="1:1" ht="12.6" x14ac:dyDescent="0.25">
      <c r="A37415"/>
    </row>
    <row r="37416" spans="1:1" ht="12.6" x14ac:dyDescent="0.25">
      <c r="A37416"/>
    </row>
    <row r="37417" spans="1:1" ht="12.6" x14ac:dyDescent="0.25">
      <c r="A37417"/>
    </row>
    <row r="37418" spans="1:1" ht="12.6" x14ac:dyDescent="0.25">
      <c r="A37418"/>
    </row>
    <row r="37419" spans="1:1" ht="12.6" x14ac:dyDescent="0.25">
      <c r="A37419"/>
    </row>
    <row r="37420" spans="1:1" ht="12.6" x14ac:dyDescent="0.25">
      <c r="A37420"/>
    </row>
    <row r="37421" spans="1:1" ht="12.6" x14ac:dyDescent="0.25">
      <c r="A37421"/>
    </row>
    <row r="37422" spans="1:1" ht="12.6" x14ac:dyDescent="0.25">
      <c r="A37422"/>
    </row>
    <row r="37423" spans="1:1" ht="12.6" x14ac:dyDescent="0.25">
      <c r="A37423"/>
    </row>
    <row r="37424" spans="1:1" ht="12.6" x14ac:dyDescent="0.25">
      <c r="A37424"/>
    </row>
    <row r="37425" spans="1:1" ht="12.6" x14ac:dyDescent="0.25">
      <c r="A37425"/>
    </row>
    <row r="37426" spans="1:1" ht="12.6" x14ac:dyDescent="0.25">
      <c r="A37426"/>
    </row>
    <row r="37427" spans="1:1" ht="12.6" x14ac:dyDescent="0.25">
      <c r="A37427"/>
    </row>
    <row r="37428" spans="1:1" ht="12.6" x14ac:dyDescent="0.25">
      <c r="A37428"/>
    </row>
    <row r="37429" spans="1:1" ht="12.6" x14ac:dyDescent="0.25">
      <c r="A37429"/>
    </row>
    <row r="37430" spans="1:1" ht="12.6" x14ac:dyDescent="0.25">
      <c r="A37430"/>
    </row>
    <row r="37431" spans="1:1" ht="12.6" x14ac:dyDescent="0.25">
      <c r="A37431"/>
    </row>
    <row r="37432" spans="1:1" ht="12.6" x14ac:dyDescent="0.25">
      <c r="A37432"/>
    </row>
    <row r="37433" spans="1:1" ht="12.6" x14ac:dyDescent="0.25">
      <c r="A37433"/>
    </row>
    <row r="37434" spans="1:1" ht="12.6" x14ac:dyDescent="0.25">
      <c r="A37434"/>
    </row>
    <row r="37435" spans="1:1" ht="12.6" x14ac:dyDescent="0.25">
      <c r="A37435"/>
    </row>
    <row r="37436" spans="1:1" ht="12.6" x14ac:dyDescent="0.25">
      <c r="A37436"/>
    </row>
    <row r="37437" spans="1:1" ht="12.6" x14ac:dyDescent="0.25">
      <c r="A37437"/>
    </row>
    <row r="37438" spans="1:1" ht="12.6" x14ac:dyDescent="0.25">
      <c r="A37438"/>
    </row>
    <row r="37439" spans="1:1" ht="12.6" x14ac:dyDescent="0.25">
      <c r="A37439"/>
    </row>
    <row r="37440" spans="1:1" ht="12.6" x14ac:dyDescent="0.25">
      <c r="A37440"/>
    </row>
    <row r="37441" spans="1:1" ht="12.6" x14ac:dyDescent="0.25">
      <c r="A37441"/>
    </row>
    <row r="37442" spans="1:1" ht="12.6" x14ac:dyDescent="0.25">
      <c r="A37442"/>
    </row>
    <row r="37443" spans="1:1" ht="12.6" x14ac:dyDescent="0.25">
      <c r="A37443"/>
    </row>
    <row r="37444" spans="1:1" ht="12.6" x14ac:dyDescent="0.25">
      <c r="A37444"/>
    </row>
    <row r="37445" spans="1:1" ht="12.6" x14ac:dyDescent="0.25">
      <c r="A37445"/>
    </row>
    <row r="37446" spans="1:1" ht="12.6" x14ac:dyDescent="0.25">
      <c r="A37446"/>
    </row>
    <row r="37447" spans="1:1" ht="12.6" x14ac:dyDescent="0.25">
      <c r="A37447"/>
    </row>
    <row r="37448" spans="1:1" ht="12.6" x14ac:dyDescent="0.25">
      <c r="A37448"/>
    </row>
    <row r="37449" spans="1:1" ht="12.6" x14ac:dyDescent="0.25">
      <c r="A37449"/>
    </row>
    <row r="37450" spans="1:1" ht="12.6" x14ac:dyDescent="0.25">
      <c r="A37450"/>
    </row>
    <row r="37451" spans="1:1" ht="12.6" x14ac:dyDescent="0.25">
      <c r="A37451"/>
    </row>
    <row r="37452" spans="1:1" ht="12.6" x14ac:dyDescent="0.25">
      <c r="A37452"/>
    </row>
    <row r="37453" spans="1:1" ht="12.6" x14ac:dyDescent="0.25">
      <c r="A37453"/>
    </row>
    <row r="37454" spans="1:1" ht="12.6" x14ac:dyDescent="0.25">
      <c r="A37454"/>
    </row>
    <row r="37455" spans="1:1" ht="12.6" x14ac:dyDescent="0.25">
      <c r="A37455"/>
    </row>
    <row r="37456" spans="1:1" ht="12.6" x14ac:dyDescent="0.25">
      <c r="A37456"/>
    </row>
    <row r="37457" spans="1:1" ht="12.6" x14ac:dyDescent="0.25">
      <c r="A37457"/>
    </row>
    <row r="37458" spans="1:1" ht="12.6" x14ac:dyDescent="0.25">
      <c r="A37458"/>
    </row>
    <row r="37459" spans="1:1" ht="12.6" x14ac:dyDescent="0.25">
      <c r="A37459"/>
    </row>
    <row r="37460" spans="1:1" ht="12.6" x14ac:dyDescent="0.25">
      <c r="A37460"/>
    </row>
    <row r="37461" spans="1:1" ht="12.6" x14ac:dyDescent="0.25">
      <c r="A37461"/>
    </row>
    <row r="37462" spans="1:1" ht="12.6" x14ac:dyDescent="0.25">
      <c r="A37462"/>
    </row>
    <row r="37463" spans="1:1" ht="12.6" x14ac:dyDescent="0.25">
      <c r="A37463"/>
    </row>
    <row r="37464" spans="1:1" ht="12.6" x14ac:dyDescent="0.25">
      <c r="A37464"/>
    </row>
    <row r="37465" spans="1:1" ht="12.6" x14ac:dyDescent="0.25">
      <c r="A37465"/>
    </row>
    <row r="37466" spans="1:1" ht="12.6" x14ac:dyDescent="0.25">
      <c r="A37466"/>
    </row>
    <row r="37467" spans="1:1" ht="12.6" x14ac:dyDescent="0.25">
      <c r="A37467"/>
    </row>
    <row r="37468" spans="1:1" ht="12.6" x14ac:dyDescent="0.25">
      <c r="A37468"/>
    </row>
    <row r="37469" spans="1:1" ht="12.6" x14ac:dyDescent="0.25">
      <c r="A37469"/>
    </row>
    <row r="37470" spans="1:1" ht="12.6" x14ac:dyDescent="0.25">
      <c r="A37470"/>
    </row>
    <row r="37471" spans="1:1" ht="12.6" x14ac:dyDescent="0.25">
      <c r="A37471"/>
    </row>
    <row r="37472" spans="1:1" ht="12.6" x14ac:dyDescent="0.25">
      <c r="A37472"/>
    </row>
    <row r="37473" spans="1:1" ht="12.6" x14ac:dyDescent="0.25">
      <c r="A37473"/>
    </row>
    <row r="37474" spans="1:1" ht="12.6" x14ac:dyDescent="0.25">
      <c r="A37474"/>
    </row>
    <row r="37475" spans="1:1" ht="12.6" x14ac:dyDescent="0.25">
      <c r="A37475"/>
    </row>
    <row r="37476" spans="1:1" ht="12.6" x14ac:dyDescent="0.25">
      <c r="A37476"/>
    </row>
    <row r="37477" spans="1:1" ht="12.6" x14ac:dyDescent="0.25">
      <c r="A37477"/>
    </row>
    <row r="37478" spans="1:1" ht="12.6" x14ac:dyDescent="0.25">
      <c r="A37478"/>
    </row>
    <row r="37479" spans="1:1" ht="12.6" x14ac:dyDescent="0.25">
      <c r="A37479"/>
    </row>
    <row r="37480" spans="1:1" ht="12.6" x14ac:dyDescent="0.25">
      <c r="A37480"/>
    </row>
    <row r="37481" spans="1:1" ht="12.6" x14ac:dyDescent="0.25">
      <c r="A37481"/>
    </row>
    <row r="37482" spans="1:1" ht="12.6" x14ac:dyDescent="0.25">
      <c r="A37482"/>
    </row>
    <row r="37483" spans="1:1" ht="12.6" x14ac:dyDescent="0.25">
      <c r="A37483"/>
    </row>
    <row r="37484" spans="1:1" ht="12.6" x14ac:dyDescent="0.25">
      <c r="A37484"/>
    </row>
    <row r="37485" spans="1:1" ht="12.6" x14ac:dyDescent="0.25">
      <c r="A37485"/>
    </row>
    <row r="37486" spans="1:1" ht="12.6" x14ac:dyDescent="0.25">
      <c r="A37486"/>
    </row>
    <row r="37487" spans="1:1" ht="12.6" x14ac:dyDescent="0.25">
      <c r="A37487"/>
    </row>
    <row r="37488" spans="1:1" ht="12.6" x14ac:dyDescent="0.25">
      <c r="A37488"/>
    </row>
    <row r="37489" spans="1:1" ht="12.6" x14ac:dyDescent="0.25">
      <c r="A37489"/>
    </row>
    <row r="37490" spans="1:1" ht="12.6" x14ac:dyDescent="0.25">
      <c r="A37490"/>
    </row>
    <row r="37491" spans="1:1" ht="12.6" x14ac:dyDescent="0.25">
      <c r="A37491"/>
    </row>
    <row r="37492" spans="1:1" ht="12.6" x14ac:dyDescent="0.25">
      <c r="A37492"/>
    </row>
    <row r="37493" spans="1:1" ht="12.6" x14ac:dyDescent="0.25">
      <c r="A37493"/>
    </row>
    <row r="37494" spans="1:1" ht="12.6" x14ac:dyDescent="0.25">
      <c r="A37494"/>
    </row>
    <row r="37495" spans="1:1" ht="12.6" x14ac:dyDescent="0.25">
      <c r="A37495"/>
    </row>
    <row r="37496" spans="1:1" ht="12.6" x14ac:dyDescent="0.25">
      <c r="A37496"/>
    </row>
    <row r="37497" spans="1:1" ht="12.6" x14ac:dyDescent="0.25">
      <c r="A37497"/>
    </row>
    <row r="37498" spans="1:1" ht="12.6" x14ac:dyDescent="0.25">
      <c r="A37498"/>
    </row>
    <row r="37499" spans="1:1" ht="12.6" x14ac:dyDescent="0.25">
      <c r="A37499"/>
    </row>
    <row r="37500" spans="1:1" ht="12.6" x14ac:dyDescent="0.25">
      <c r="A37500"/>
    </row>
    <row r="37501" spans="1:1" ht="12.6" x14ac:dyDescent="0.25">
      <c r="A37501"/>
    </row>
    <row r="37502" spans="1:1" ht="12.6" x14ac:dyDescent="0.25">
      <c r="A37502"/>
    </row>
    <row r="37503" spans="1:1" ht="12.6" x14ac:dyDescent="0.25">
      <c r="A37503"/>
    </row>
    <row r="37504" spans="1:1" ht="12.6" x14ac:dyDescent="0.25">
      <c r="A37504"/>
    </row>
    <row r="37505" spans="1:1" ht="12.6" x14ac:dyDescent="0.25">
      <c r="A37505"/>
    </row>
    <row r="37506" spans="1:1" ht="12.6" x14ac:dyDescent="0.25">
      <c r="A37506"/>
    </row>
    <row r="37507" spans="1:1" ht="12.6" x14ac:dyDescent="0.25">
      <c r="A37507"/>
    </row>
    <row r="37508" spans="1:1" ht="12.6" x14ac:dyDescent="0.25">
      <c r="A37508"/>
    </row>
    <row r="37509" spans="1:1" ht="12.6" x14ac:dyDescent="0.25">
      <c r="A37509"/>
    </row>
    <row r="37510" spans="1:1" ht="12.6" x14ac:dyDescent="0.25">
      <c r="A37510"/>
    </row>
    <row r="37511" spans="1:1" ht="12.6" x14ac:dyDescent="0.25">
      <c r="A37511"/>
    </row>
    <row r="37512" spans="1:1" ht="12.6" x14ac:dyDescent="0.25">
      <c r="A37512"/>
    </row>
    <row r="37513" spans="1:1" ht="12.6" x14ac:dyDescent="0.25">
      <c r="A37513"/>
    </row>
    <row r="37514" spans="1:1" ht="12.6" x14ac:dyDescent="0.25">
      <c r="A37514"/>
    </row>
    <row r="37515" spans="1:1" ht="12.6" x14ac:dyDescent="0.25">
      <c r="A37515"/>
    </row>
    <row r="37516" spans="1:1" ht="12.6" x14ac:dyDescent="0.25">
      <c r="A37516"/>
    </row>
    <row r="37517" spans="1:1" ht="12.6" x14ac:dyDescent="0.25">
      <c r="A37517"/>
    </row>
    <row r="37518" spans="1:1" ht="12.6" x14ac:dyDescent="0.25">
      <c r="A37518"/>
    </row>
    <row r="37519" spans="1:1" ht="12.6" x14ac:dyDescent="0.25">
      <c r="A37519"/>
    </row>
    <row r="37520" spans="1:1" ht="12.6" x14ac:dyDescent="0.25">
      <c r="A37520"/>
    </row>
    <row r="37521" spans="1:1" ht="12.6" x14ac:dyDescent="0.25">
      <c r="A37521"/>
    </row>
    <row r="37522" spans="1:1" ht="12.6" x14ac:dyDescent="0.25">
      <c r="A37522"/>
    </row>
    <row r="37523" spans="1:1" ht="12.6" x14ac:dyDescent="0.25">
      <c r="A37523"/>
    </row>
    <row r="37524" spans="1:1" ht="12.6" x14ac:dyDescent="0.25">
      <c r="A37524"/>
    </row>
    <row r="37525" spans="1:1" ht="12.6" x14ac:dyDescent="0.25">
      <c r="A37525"/>
    </row>
    <row r="37526" spans="1:1" ht="12.6" x14ac:dyDescent="0.25">
      <c r="A37526"/>
    </row>
    <row r="37527" spans="1:1" ht="12.6" x14ac:dyDescent="0.25">
      <c r="A37527"/>
    </row>
    <row r="37528" spans="1:1" ht="12.6" x14ac:dyDescent="0.25">
      <c r="A37528"/>
    </row>
    <row r="37529" spans="1:1" ht="12.6" x14ac:dyDescent="0.25">
      <c r="A37529"/>
    </row>
    <row r="37530" spans="1:1" ht="12.6" x14ac:dyDescent="0.25">
      <c r="A37530"/>
    </row>
    <row r="37531" spans="1:1" ht="12.6" x14ac:dyDescent="0.25">
      <c r="A37531"/>
    </row>
    <row r="37532" spans="1:1" ht="12.6" x14ac:dyDescent="0.25">
      <c r="A37532"/>
    </row>
    <row r="37533" spans="1:1" ht="12.6" x14ac:dyDescent="0.25">
      <c r="A37533"/>
    </row>
    <row r="37534" spans="1:1" ht="12.6" x14ac:dyDescent="0.25">
      <c r="A37534"/>
    </row>
    <row r="37535" spans="1:1" ht="12.6" x14ac:dyDescent="0.25">
      <c r="A37535"/>
    </row>
    <row r="37536" spans="1:1" ht="12.6" x14ac:dyDescent="0.25">
      <c r="A37536"/>
    </row>
    <row r="37537" spans="1:1" ht="12.6" x14ac:dyDescent="0.25">
      <c r="A37537"/>
    </row>
    <row r="37538" spans="1:1" ht="12.6" x14ac:dyDescent="0.25">
      <c r="A37538"/>
    </row>
    <row r="37539" spans="1:1" ht="12.6" x14ac:dyDescent="0.25">
      <c r="A37539"/>
    </row>
    <row r="37540" spans="1:1" ht="12.6" x14ac:dyDescent="0.25">
      <c r="A37540"/>
    </row>
    <row r="37541" spans="1:1" ht="12.6" x14ac:dyDescent="0.25">
      <c r="A37541"/>
    </row>
    <row r="37542" spans="1:1" ht="12.6" x14ac:dyDescent="0.25">
      <c r="A37542"/>
    </row>
    <row r="37543" spans="1:1" ht="12.6" x14ac:dyDescent="0.25">
      <c r="A37543"/>
    </row>
    <row r="37544" spans="1:1" ht="12.6" x14ac:dyDescent="0.25">
      <c r="A37544"/>
    </row>
    <row r="37545" spans="1:1" ht="12.6" x14ac:dyDescent="0.25">
      <c r="A37545"/>
    </row>
    <row r="37546" spans="1:1" ht="12.6" x14ac:dyDescent="0.25">
      <c r="A37546"/>
    </row>
    <row r="37547" spans="1:1" ht="12.6" x14ac:dyDescent="0.25">
      <c r="A37547"/>
    </row>
    <row r="37548" spans="1:1" ht="12.6" x14ac:dyDescent="0.25">
      <c r="A37548"/>
    </row>
    <row r="37549" spans="1:1" ht="12.6" x14ac:dyDescent="0.25">
      <c r="A37549"/>
    </row>
    <row r="37550" spans="1:1" ht="12.6" x14ac:dyDescent="0.25">
      <c r="A37550"/>
    </row>
    <row r="37551" spans="1:1" ht="12.6" x14ac:dyDescent="0.25">
      <c r="A37551"/>
    </row>
    <row r="37552" spans="1:1" ht="12.6" x14ac:dyDescent="0.25">
      <c r="A37552"/>
    </row>
    <row r="37553" spans="1:1" ht="12.6" x14ac:dyDescent="0.25">
      <c r="A37553"/>
    </row>
    <row r="37554" spans="1:1" ht="12.6" x14ac:dyDescent="0.25">
      <c r="A37554"/>
    </row>
    <row r="37555" spans="1:1" ht="12.6" x14ac:dyDescent="0.25">
      <c r="A37555"/>
    </row>
    <row r="37556" spans="1:1" ht="12.6" x14ac:dyDescent="0.25">
      <c r="A37556"/>
    </row>
    <row r="37557" spans="1:1" ht="12.6" x14ac:dyDescent="0.25">
      <c r="A37557"/>
    </row>
    <row r="37558" spans="1:1" ht="12.6" x14ac:dyDescent="0.25">
      <c r="A37558"/>
    </row>
    <row r="37559" spans="1:1" ht="12.6" x14ac:dyDescent="0.25">
      <c r="A37559"/>
    </row>
    <row r="37560" spans="1:1" ht="12.6" x14ac:dyDescent="0.25">
      <c r="A37560"/>
    </row>
    <row r="37561" spans="1:1" ht="12.6" x14ac:dyDescent="0.25">
      <c r="A37561"/>
    </row>
    <row r="37562" spans="1:1" ht="12.6" x14ac:dyDescent="0.25">
      <c r="A37562"/>
    </row>
    <row r="37563" spans="1:1" ht="12.6" x14ac:dyDescent="0.25">
      <c r="A37563"/>
    </row>
    <row r="37564" spans="1:1" ht="12.6" x14ac:dyDescent="0.25">
      <c r="A37564"/>
    </row>
    <row r="37565" spans="1:1" ht="12.6" x14ac:dyDescent="0.25">
      <c r="A37565"/>
    </row>
    <row r="37566" spans="1:1" ht="12.6" x14ac:dyDescent="0.25">
      <c r="A37566"/>
    </row>
    <row r="37567" spans="1:1" ht="12.6" x14ac:dyDescent="0.25">
      <c r="A37567"/>
    </row>
    <row r="37568" spans="1:1" ht="12.6" x14ac:dyDescent="0.25">
      <c r="A37568"/>
    </row>
    <row r="37569" spans="1:1" ht="12.6" x14ac:dyDescent="0.25">
      <c r="A37569"/>
    </row>
    <row r="37570" spans="1:1" ht="12.6" x14ac:dyDescent="0.25">
      <c r="A37570"/>
    </row>
    <row r="37571" spans="1:1" ht="12.6" x14ac:dyDescent="0.25">
      <c r="A37571"/>
    </row>
    <row r="37572" spans="1:1" ht="12.6" x14ac:dyDescent="0.25">
      <c r="A37572"/>
    </row>
    <row r="37573" spans="1:1" ht="12.6" x14ac:dyDescent="0.25">
      <c r="A37573"/>
    </row>
    <row r="37574" spans="1:1" ht="12.6" x14ac:dyDescent="0.25">
      <c r="A37574"/>
    </row>
    <row r="37575" spans="1:1" ht="12.6" x14ac:dyDescent="0.25">
      <c r="A37575"/>
    </row>
    <row r="37576" spans="1:1" ht="12.6" x14ac:dyDescent="0.25">
      <c r="A37576"/>
    </row>
    <row r="37577" spans="1:1" ht="12.6" x14ac:dyDescent="0.25">
      <c r="A37577"/>
    </row>
    <row r="37578" spans="1:1" ht="12.6" x14ac:dyDescent="0.25">
      <c r="A37578"/>
    </row>
    <row r="37579" spans="1:1" ht="12.6" x14ac:dyDescent="0.25">
      <c r="A37579"/>
    </row>
    <row r="37580" spans="1:1" ht="12.6" x14ac:dyDescent="0.25">
      <c r="A37580"/>
    </row>
    <row r="37581" spans="1:1" ht="12.6" x14ac:dyDescent="0.25">
      <c r="A37581"/>
    </row>
    <row r="37582" spans="1:1" ht="12.6" x14ac:dyDescent="0.25">
      <c r="A37582"/>
    </row>
    <row r="37583" spans="1:1" ht="12.6" x14ac:dyDescent="0.25">
      <c r="A37583"/>
    </row>
    <row r="37584" spans="1:1" ht="12.6" x14ac:dyDescent="0.25">
      <c r="A37584"/>
    </row>
    <row r="37585" spans="1:1" ht="12.6" x14ac:dyDescent="0.25">
      <c r="A37585"/>
    </row>
    <row r="37586" spans="1:1" ht="12.6" x14ac:dyDescent="0.25">
      <c r="A37586"/>
    </row>
    <row r="37587" spans="1:1" ht="12.6" x14ac:dyDescent="0.25">
      <c r="A37587"/>
    </row>
    <row r="37588" spans="1:1" ht="12.6" x14ac:dyDescent="0.25">
      <c r="A37588"/>
    </row>
    <row r="37589" spans="1:1" ht="12.6" x14ac:dyDescent="0.25">
      <c r="A37589"/>
    </row>
    <row r="37590" spans="1:1" ht="12.6" x14ac:dyDescent="0.25">
      <c r="A37590"/>
    </row>
    <row r="37591" spans="1:1" ht="12.6" x14ac:dyDescent="0.25">
      <c r="A37591"/>
    </row>
    <row r="37592" spans="1:1" ht="12.6" x14ac:dyDescent="0.25">
      <c r="A37592"/>
    </row>
    <row r="37593" spans="1:1" ht="12.6" x14ac:dyDescent="0.25">
      <c r="A37593"/>
    </row>
    <row r="37594" spans="1:1" ht="12.6" x14ac:dyDescent="0.25">
      <c r="A37594"/>
    </row>
    <row r="37595" spans="1:1" ht="12.6" x14ac:dyDescent="0.25">
      <c r="A37595"/>
    </row>
    <row r="37596" spans="1:1" ht="12.6" x14ac:dyDescent="0.25">
      <c r="A37596"/>
    </row>
    <row r="37597" spans="1:1" ht="12.6" x14ac:dyDescent="0.25">
      <c r="A37597"/>
    </row>
    <row r="37598" spans="1:1" ht="12.6" x14ac:dyDescent="0.25">
      <c r="A37598"/>
    </row>
    <row r="37599" spans="1:1" ht="12.6" x14ac:dyDescent="0.25">
      <c r="A37599"/>
    </row>
    <row r="37600" spans="1:1" ht="12.6" x14ac:dyDescent="0.25">
      <c r="A37600"/>
    </row>
    <row r="37601" spans="1:1" ht="12.6" x14ac:dyDescent="0.25">
      <c r="A37601"/>
    </row>
    <row r="37602" spans="1:1" ht="12.6" x14ac:dyDescent="0.25">
      <c r="A37602"/>
    </row>
    <row r="37603" spans="1:1" ht="12.6" x14ac:dyDescent="0.25">
      <c r="A37603"/>
    </row>
    <row r="37604" spans="1:1" ht="12.6" x14ac:dyDescent="0.25">
      <c r="A37604"/>
    </row>
    <row r="37605" spans="1:1" ht="12.6" x14ac:dyDescent="0.25">
      <c r="A37605"/>
    </row>
    <row r="37606" spans="1:1" ht="12.6" x14ac:dyDescent="0.25">
      <c r="A37606"/>
    </row>
    <row r="37607" spans="1:1" ht="12.6" x14ac:dyDescent="0.25">
      <c r="A37607"/>
    </row>
    <row r="37608" spans="1:1" ht="12.6" x14ac:dyDescent="0.25">
      <c r="A37608"/>
    </row>
    <row r="37609" spans="1:1" ht="12.6" x14ac:dyDescent="0.25">
      <c r="A37609"/>
    </row>
    <row r="37610" spans="1:1" ht="12.6" x14ac:dyDescent="0.25">
      <c r="A37610"/>
    </row>
    <row r="37611" spans="1:1" ht="12.6" x14ac:dyDescent="0.25">
      <c r="A37611"/>
    </row>
    <row r="37612" spans="1:1" ht="12.6" x14ac:dyDescent="0.25">
      <c r="A37612"/>
    </row>
    <row r="37613" spans="1:1" ht="12.6" x14ac:dyDescent="0.25">
      <c r="A37613"/>
    </row>
    <row r="37614" spans="1:1" ht="12.6" x14ac:dyDescent="0.25">
      <c r="A37614"/>
    </row>
    <row r="37615" spans="1:1" ht="12.6" x14ac:dyDescent="0.25">
      <c r="A37615"/>
    </row>
    <row r="37616" spans="1:1" ht="12.6" x14ac:dyDescent="0.25">
      <c r="A37616"/>
    </row>
    <row r="37617" spans="1:1" ht="12.6" x14ac:dyDescent="0.25">
      <c r="A37617"/>
    </row>
    <row r="37618" spans="1:1" ht="12.6" x14ac:dyDescent="0.25">
      <c r="A37618"/>
    </row>
    <row r="37619" spans="1:1" ht="12.6" x14ac:dyDescent="0.25">
      <c r="A37619"/>
    </row>
    <row r="37620" spans="1:1" ht="12.6" x14ac:dyDescent="0.25">
      <c r="A37620"/>
    </row>
    <row r="37621" spans="1:1" ht="12.6" x14ac:dyDescent="0.25">
      <c r="A37621"/>
    </row>
    <row r="37622" spans="1:1" ht="12.6" x14ac:dyDescent="0.25">
      <c r="A37622"/>
    </row>
    <row r="37623" spans="1:1" ht="12.6" x14ac:dyDescent="0.25">
      <c r="A37623"/>
    </row>
    <row r="37624" spans="1:1" ht="12.6" x14ac:dyDescent="0.25">
      <c r="A37624"/>
    </row>
    <row r="37625" spans="1:1" ht="12.6" x14ac:dyDescent="0.25">
      <c r="A37625"/>
    </row>
    <row r="37626" spans="1:1" ht="12.6" x14ac:dyDescent="0.25">
      <c r="A37626"/>
    </row>
    <row r="37627" spans="1:1" ht="12.6" x14ac:dyDescent="0.25">
      <c r="A37627"/>
    </row>
    <row r="37628" spans="1:1" ht="12.6" x14ac:dyDescent="0.25">
      <c r="A37628"/>
    </row>
    <row r="37629" spans="1:1" ht="12.6" x14ac:dyDescent="0.25">
      <c r="A37629"/>
    </row>
    <row r="37630" spans="1:1" ht="12.6" x14ac:dyDescent="0.25">
      <c r="A37630"/>
    </row>
    <row r="37631" spans="1:1" ht="12.6" x14ac:dyDescent="0.25">
      <c r="A37631"/>
    </row>
    <row r="37632" spans="1:1" ht="12.6" x14ac:dyDescent="0.25">
      <c r="A37632"/>
    </row>
    <row r="37633" spans="1:1" ht="12.6" x14ac:dyDescent="0.25">
      <c r="A37633"/>
    </row>
    <row r="37634" spans="1:1" ht="12.6" x14ac:dyDescent="0.25">
      <c r="A37634"/>
    </row>
    <row r="37635" spans="1:1" ht="12.6" x14ac:dyDescent="0.25">
      <c r="A37635"/>
    </row>
    <row r="37636" spans="1:1" ht="12.6" x14ac:dyDescent="0.25">
      <c r="A37636"/>
    </row>
    <row r="37637" spans="1:1" ht="12.6" x14ac:dyDescent="0.25">
      <c r="A37637"/>
    </row>
    <row r="37638" spans="1:1" ht="12.6" x14ac:dyDescent="0.25">
      <c r="A37638"/>
    </row>
    <row r="37639" spans="1:1" ht="12.6" x14ac:dyDescent="0.25">
      <c r="A37639"/>
    </row>
    <row r="37640" spans="1:1" ht="12.6" x14ac:dyDescent="0.25">
      <c r="A37640"/>
    </row>
    <row r="37641" spans="1:1" ht="12.6" x14ac:dyDescent="0.25">
      <c r="A37641"/>
    </row>
    <row r="37642" spans="1:1" ht="12.6" x14ac:dyDescent="0.25">
      <c r="A37642"/>
    </row>
    <row r="37643" spans="1:1" ht="12.6" x14ac:dyDescent="0.25">
      <c r="A37643"/>
    </row>
    <row r="37644" spans="1:1" ht="12.6" x14ac:dyDescent="0.25">
      <c r="A37644"/>
    </row>
    <row r="37645" spans="1:1" ht="12.6" x14ac:dyDescent="0.25">
      <c r="A37645"/>
    </row>
    <row r="37646" spans="1:1" ht="12.6" x14ac:dyDescent="0.25">
      <c r="A37646"/>
    </row>
    <row r="37647" spans="1:1" ht="12.6" x14ac:dyDescent="0.25">
      <c r="A37647"/>
    </row>
    <row r="37648" spans="1:1" ht="12.6" x14ac:dyDescent="0.25">
      <c r="A37648"/>
    </row>
    <row r="37649" spans="1:1" ht="12.6" x14ac:dyDescent="0.25">
      <c r="A37649"/>
    </row>
    <row r="37650" spans="1:1" ht="12.6" x14ac:dyDescent="0.25">
      <c r="A37650"/>
    </row>
    <row r="37651" spans="1:1" ht="12.6" x14ac:dyDescent="0.25">
      <c r="A37651"/>
    </row>
    <row r="37652" spans="1:1" ht="12.6" x14ac:dyDescent="0.25">
      <c r="A37652"/>
    </row>
    <row r="37653" spans="1:1" ht="12.6" x14ac:dyDescent="0.25">
      <c r="A37653"/>
    </row>
    <row r="37654" spans="1:1" ht="12.6" x14ac:dyDescent="0.25">
      <c r="A37654"/>
    </row>
    <row r="37655" spans="1:1" ht="12.6" x14ac:dyDescent="0.25">
      <c r="A37655"/>
    </row>
    <row r="37656" spans="1:1" ht="12.6" x14ac:dyDescent="0.25">
      <c r="A37656"/>
    </row>
    <row r="37657" spans="1:1" ht="12.6" x14ac:dyDescent="0.25">
      <c r="A37657"/>
    </row>
    <row r="37658" spans="1:1" ht="12.6" x14ac:dyDescent="0.25">
      <c r="A37658"/>
    </row>
    <row r="37659" spans="1:1" ht="12.6" x14ac:dyDescent="0.25">
      <c r="A37659"/>
    </row>
    <row r="37660" spans="1:1" ht="12.6" x14ac:dyDescent="0.25">
      <c r="A37660"/>
    </row>
    <row r="37661" spans="1:1" ht="12.6" x14ac:dyDescent="0.25">
      <c r="A37661"/>
    </row>
    <row r="37662" spans="1:1" ht="12.6" x14ac:dyDescent="0.25">
      <c r="A37662"/>
    </row>
    <row r="37663" spans="1:1" ht="12.6" x14ac:dyDescent="0.25">
      <c r="A37663"/>
    </row>
    <row r="37664" spans="1:1" ht="12.6" x14ac:dyDescent="0.25">
      <c r="A37664"/>
    </row>
    <row r="37665" spans="1:1" ht="12.6" x14ac:dyDescent="0.25">
      <c r="A37665"/>
    </row>
    <row r="37666" spans="1:1" ht="12.6" x14ac:dyDescent="0.25">
      <c r="A37666"/>
    </row>
    <row r="37667" spans="1:1" ht="12.6" x14ac:dyDescent="0.25">
      <c r="A37667"/>
    </row>
    <row r="37668" spans="1:1" ht="12.6" x14ac:dyDescent="0.25">
      <c r="A37668"/>
    </row>
    <row r="37669" spans="1:1" ht="12.6" x14ac:dyDescent="0.25">
      <c r="A37669"/>
    </row>
    <row r="37670" spans="1:1" ht="12.6" x14ac:dyDescent="0.25">
      <c r="A37670"/>
    </row>
    <row r="37671" spans="1:1" ht="12.6" x14ac:dyDescent="0.25">
      <c r="A37671"/>
    </row>
    <row r="37672" spans="1:1" ht="12.6" x14ac:dyDescent="0.25">
      <c r="A37672"/>
    </row>
    <row r="37673" spans="1:1" ht="12.6" x14ac:dyDescent="0.25">
      <c r="A37673"/>
    </row>
    <row r="37674" spans="1:1" ht="12.6" x14ac:dyDescent="0.25">
      <c r="A37674"/>
    </row>
    <row r="37675" spans="1:1" ht="12.6" x14ac:dyDescent="0.25">
      <c r="A37675"/>
    </row>
    <row r="37676" spans="1:1" ht="12.6" x14ac:dyDescent="0.25">
      <c r="A37676"/>
    </row>
    <row r="37677" spans="1:1" ht="12.6" x14ac:dyDescent="0.25">
      <c r="A37677"/>
    </row>
    <row r="37678" spans="1:1" ht="12.6" x14ac:dyDescent="0.25">
      <c r="A37678"/>
    </row>
    <row r="37679" spans="1:1" ht="12.6" x14ac:dyDescent="0.25">
      <c r="A37679"/>
    </row>
    <row r="37680" spans="1:1" ht="12.6" x14ac:dyDescent="0.25">
      <c r="A37680"/>
    </row>
    <row r="37681" spans="1:1" ht="12.6" x14ac:dyDescent="0.25">
      <c r="A37681"/>
    </row>
    <row r="37682" spans="1:1" ht="12.6" x14ac:dyDescent="0.25">
      <c r="A37682"/>
    </row>
    <row r="37683" spans="1:1" ht="12.6" x14ac:dyDescent="0.25">
      <c r="A37683"/>
    </row>
    <row r="37684" spans="1:1" ht="12.6" x14ac:dyDescent="0.25">
      <c r="A37684"/>
    </row>
    <row r="37685" spans="1:1" ht="12.6" x14ac:dyDescent="0.25">
      <c r="A37685"/>
    </row>
    <row r="37686" spans="1:1" ht="12.6" x14ac:dyDescent="0.25">
      <c r="A37686"/>
    </row>
    <row r="37687" spans="1:1" ht="12.6" x14ac:dyDescent="0.25">
      <c r="A37687"/>
    </row>
    <row r="37688" spans="1:1" ht="12.6" x14ac:dyDescent="0.25">
      <c r="A37688"/>
    </row>
    <row r="37689" spans="1:1" ht="12.6" x14ac:dyDescent="0.25">
      <c r="A37689"/>
    </row>
    <row r="37690" spans="1:1" ht="12.6" x14ac:dyDescent="0.25">
      <c r="A37690"/>
    </row>
    <row r="37691" spans="1:1" ht="12.6" x14ac:dyDescent="0.25">
      <c r="A37691"/>
    </row>
    <row r="37692" spans="1:1" ht="12.6" x14ac:dyDescent="0.25">
      <c r="A37692"/>
    </row>
    <row r="37693" spans="1:1" ht="12.6" x14ac:dyDescent="0.25">
      <c r="A37693"/>
    </row>
    <row r="37694" spans="1:1" ht="12.6" x14ac:dyDescent="0.25">
      <c r="A37694"/>
    </row>
    <row r="37695" spans="1:1" ht="12.6" x14ac:dyDescent="0.25">
      <c r="A37695"/>
    </row>
    <row r="37696" spans="1:1" ht="12.6" x14ac:dyDescent="0.25">
      <c r="A37696"/>
    </row>
    <row r="37697" spans="1:1" ht="12.6" x14ac:dyDescent="0.25">
      <c r="A37697"/>
    </row>
    <row r="37698" spans="1:1" ht="12.6" x14ac:dyDescent="0.25">
      <c r="A37698"/>
    </row>
    <row r="37699" spans="1:1" ht="12.6" x14ac:dyDescent="0.25">
      <c r="A37699"/>
    </row>
    <row r="37700" spans="1:1" ht="12.6" x14ac:dyDescent="0.25">
      <c r="A37700"/>
    </row>
    <row r="37701" spans="1:1" ht="12.6" x14ac:dyDescent="0.25">
      <c r="A37701"/>
    </row>
    <row r="37702" spans="1:1" ht="12.6" x14ac:dyDescent="0.25">
      <c r="A37702"/>
    </row>
    <row r="37703" spans="1:1" ht="12.6" x14ac:dyDescent="0.25">
      <c r="A37703"/>
    </row>
    <row r="37704" spans="1:1" ht="12.6" x14ac:dyDescent="0.25">
      <c r="A37704"/>
    </row>
    <row r="37705" spans="1:1" ht="12.6" x14ac:dyDescent="0.25">
      <c r="A37705"/>
    </row>
    <row r="37706" spans="1:1" ht="12.6" x14ac:dyDescent="0.25">
      <c r="A37706"/>
    </row>
    <row r="37707" spans="1:1" ht="12.6" x14ac:dyDescent="0.25">
      <c r="A37707"/>
    </row>
    <row r="37708" spans="1:1" ht="12.6" x14ac:dyDescent="0.25">
      <c r="A37708"/>
    </row>
    <row r="37709" spans="1:1" ht="12.6" x14ac:dyDescent="0.25">
      <c r="A37709"/>
    </row>
    <row r="37710" spans="1:1" ht="12.6" x14ac:dyDescent="0.25">
      <c r="A37710"/>
    </row>
    <row r="37711" spans="1:1" ht="12.6" x14ac:dyDescent="0.25">
      <c r="A37711"/>
    </row>
    <row r="37712" spans="1:1" ht="12.6" x14ac:dyDescent="0.25">
      <c r="A37712"/>
    </row>
    <row r="37713" spans="1:1" ht="12.6" x14ac:dyDescent="0.25">
      <c r="A37713"/>
    </row>
    <row r="37714" spans="1:1" ht="12.6" x14ac:dyDescent="0.25">
      <c r="A37714"/>
    </row>
    <row r="37715" spans="1:1" ht="12.6" x14ac:dyDescent="0.25">
      <c r="A37715"/>
    </row>
    <row r="37716" spans="1:1" ht="12.6" x14ac:dyDescent="0.25">
      <c r="A37716"/>
    </row>
    <row r="37717" spans="1:1" ht="12.6" x14ac:dyDescent="0.25">
      <c r="A37717"/>
    </row>
    <row r="37718" spans="1:1" ht="12.6" x14ac:dyDescent="0.25">
      <c r="A37718"/>
    </row>
    <row r="37719" spans="1:1" ht="12.6" x14ac:dyDescent="0.25">
      <c r="A37719"/>
    </row>
    <row r="37720" spans="1:1" ht="12.6" x14ac:dyDescent="0.25">
      <c r="A37720"/>
    </row>
    <row r="37721" spans="1:1" ht="12.6" x14ac:dyDescent="0.25">
      <c r="A37721"/>
    </row>
    <row r="37722" spans="1:1" ht="12.6" x14ac:dyDescent="0.25">
      <c r="A37722"/>
    </row>
    <row r="37723" spans="1:1" ht="12.6" x14ac:dyDescent="0.25">
      <c r="A37723"/>
    </row>
    <row r="37724" spans="1:1" ht="12.6" x14ac:dyDescent="0.25">
      <c r="A37724"/>
    </row>
    <row r="37725" spans="1:1" ht="12.6" x14ac:dyDescent="0.25">
      <c r="A37725"/>
    </row>
    <row r="37726" spans="1:1" ht="12.6" x14ac:dyDescent="0.25">
      <c r="A37726"/>
    </row>
    <row r="37727" spans="1:1" ht="12.6" x14ac:dyDescent="0.25">
      <c r="A37727"/>
    </row>
    <row r="37728" spans="1:1" ht="12.6" x14ac:dyDescent="0.25">
      <c r="A37728"/>
    </row>
    <row r="37729" spans="1:1" ht="12.6" x14ac:dyDescent="0.25">
      <c r="A37729"/>
    </row>
    <row r="37730" spans="1:1" ht="12.6" x14ac:dyDescent="0.25">
      <c r="A37730"/>
    </row>
    <row r="37731" spans="1:1" ht="12.6" x14ac:dyDescent="0.25">
      <c r="A37731"/>
    </row>
    <row r="37732" spans="1:1" ht="12.6" x14ac:dyDescent="0.25">
      <c r="A37732"/>
    </row>
    <row r="37733" spans="1:1" ht="12.6" x14ac:dyDescent="0.25">
      <c r="A37733"/>
    </row>
    <row r="37734" spans="1:1" ht="12.6" x14ac:dyDescent="0.25">
      <c r="A37734"/>
    </row>
    <row r="37735" spans="1:1" ht="12.6" x14ac:dyDescent="0.25">
      <c r="A37735"/>
    </row>
    <row r="37736" spans="1:1" ht="12.6" x14ac:dyDescent="0.25">
      <c r="A37736"/>
    </row>
    <row r="37737" spans="1:1" ht="12.6" x14ac:dyDescent="0.25">
      <c r="A37737"/>
    </row>
    <row r="37738" spans="1:1" ht="12.6" x14ac:dyDescent="0.25">
      <c r="A37738"/>
    </row>
    <row r="37739" spans="1:1" ht="12.6" x14ac:dyDescent="0.25">
      <c r="A37739"/>
    </row>
    <row r="37740" spans="1:1" ht="12.6" x14ac:dyDescent="0.25">
      <c r="A37740"/>
    </row>
    <row r="37741" spans="1:1" ht="12.6" x14ac:dyDescent="0.25">
      <c r="A37741"/>
    </row>
    <row r="37742" spans="1:1" ht="12.6" x14ac:dyDescent="0.25">
      <c r="A37742"/>
    </row>
    <row r="37743" spans="1:1" ht="12.6" x14ac:dyDescent="0.25">
      <c r="A37743"/>
    </row>
    <row r="37744" spans="1:1" ht="12.6" x14ac:dyDescent="0.25">
      <c r="A37744"/>
    </row>
    <row r="37745" spans="1:1" ht="12.6" x14ac:dyDescent="0.25">
      <c r="A37745"/>
    </row>
    <row r="37746" spans="1:1" ht="12.6" x14ac:dyDescent="0.25">
      <c r="A37746"/>
    </row>
    <row r="37747" spans="1:1" ht="12.6" x14ac:dyDescent="0.25">
      <c r="A37747"/>
    </row>
    <row r="37748" spans="1:1" ht="12.6" x14ac:dyDescent="0.25">
      <c r="A37748"/>
    </row>
    <row r="37749" spans="1:1" ht="12.6" x14ac:dyDescent="0.25">
      <c r="A37749"/>
    </row>
    <row r="37750" spans="1:1" ht="12.6" x14ac:dyDescent="0.25">
      <c r="A37750"/>
    </row>
    <row r="37751" spans="1:1" ht="12.6" x14ac:dyDescent="0.25">
      <c r="A37751"/>
    </row>
    <row r="37752" spans="1:1" ht="12.6" x14ac:dyDescent="0.25">
      <c r="A37752"/>
    </row>
    <row r="37753" spans="1:1" ht="12.6" x14ac:dyDescent="0.25">
      <c r="A37753"/>
    </row>
    <row r="37754" spans="1:1" ht="12.6" x14ac:dyDescent="0.25">
      <c r="A37754"/>
    </row>
    <row r="37755" spans="1:1" ht="12.6" x14ac:dyDescent="0.25">
      <c r="A37755"/>
    </row>
    <row r="37756" spans="1:1" ht="12.6" x14ac:dyDescent="0.25">
      <c r="A37756"/>
    </row>
    <row r="37757" spans="1:1" ht="12.6" x14ac:dyDescent="0.25">
      <c r="A37757"/>
    </row>
    <row r="37758" spans="1:1" ht="12.6" x14ac:dyDescent="0.25">
      <c r="A37758"/>
    </row>
    <row r="37759" spans="1:1" ht="12.6" x14ac:dyDescent="0.25">
      <c r="A37759"/>
    </row>
    <row r="37760" spans="1:1" ht="12.6" x14ac:dyDescent="0.25">
      <c r="A37760"/>
    </row>
    <row r="37761" spans="1:1" ht="12.6" x14ac:dyDescent="0.25">
      <c r="A37761"/>
    </row>
    <row r="37762" spans="1:1" ht="12.6" x14ac:dyDescent="0.25">
      <c r="A37762"/>
    </row>
    <row r="37763" spans="1:1" ht="12.6" x14ac:dyDescent="0.25">
      <c r="A37763"/>
    </row>
    <row r="37764" spans="1:1" ht="12.6" x14ac:dyDescent="0.25">
      <c r="A37764"/>
    </row>
    <row r="37765" spans="1:1" ht="12.6" x14ac:dyDescent="0.25">
      <c r="A37765"/>
    </row>
    <row r="37766" spans="1:1" ht="12.6" x14ac:dyDescent="0.25">
      <c r="A37766"/>
    </row>
    <row r="37767" spans="1:1" ht="12.6" x14ac:dyDescent="0.25">
      <c r="A37767"/>
    </row>
    <row r="37768" spans="1:1" ht="12.6" x14ac:dyDescent="0.25">
      <c r="A37768"/>
    </row>
    <row r="37769" spans="1:1" ht="12.6" x14ac:dyDescent="0.25">
      <c r="A37769"/>
    </row>
    <row r="37770" spans="1:1" ht="12.6" x14ac:dyDescent="0.25">
      <c r="A37770"/>
    </row>
    <row r="37771" spans="1:1" ht="12.6" x14ac:dyDescent="0.25">
      <c r="A37771"/>
    </row>
    <row r="37772" spans="1:1" ht="12.6" x14ac:dyDescent="0.25">
      <c r="A37772"/>
    </row>
    <row r="37773" spans="1:1" ht="12.6" x14ac:dyDescent="0.25">
      <c r="A37773"/>
    </row>
    <row r="37774" spans="1:1" ht="12.6" x14ac:dyDescent="0.25">
      <c r="A37774"/>
    </row>
    <row r="37775" spans="1:1" ht="12.6" x14ac:dyDescent="0.25">
      <c r="A37775"/>
    </row>
    <row r="37776" spans="1:1" ht="12.6" x14ac:dyDescent="0.25">
      <c r="A37776"/>
    </row>
    <row r="37777" spans="1:1" ht="12.6" x14ac:dyDescent="0.25">
      <c r="A37777"/>
    </row>
    <row r="37778" spans="1:1" ht="12.6" x14ac:dyDescent="0.25">
      <c r="A37778"/>
    </row>
    <row r="37779" spans="1:1" ht="12.6" x14ac:dyDescent="0.25">
      <c r="A37779"/>
    </row>
    <row r="37780" spans="1:1" ht="12.6" x14ac:dyDescent="0.25">
      <c r="A37780"/>
    </row>
    <row r="37781" spans="1:1" ht="12.6" x14ac:dyDescent="0.25">
      <c r="A37781"/>
    </row>
    <row r="37782" spans="1:1" ht="12.6" x14ac:dyDescent="0.25">
      <c r="A37782"/>
    </row>
    <row r="37783" spans="1:1" ht="12.6" x14ac:dyDescent="0.25">
      <c r="A37783"/>
    </row>
    <row r="37784" spans="1:1" ht="12.6" x14ac:dyDescent="0.25">
      <c r="A37784"/>
    </row>
    <row r="37785" spans="1:1" ht="12.6" x14ac:dyDescent="0.25">
      <c r="A37785"/>
    </row>
    <row r="37786" spans="1:1" ht="12.6" x14ac:dyDescent="0.25">
      <c r="A37786"/>
    </row>
    <row r="37787" spans="1:1" ht="12.6" x14ac:dyDescent="0.25">
      <c r="A37787"/>
    </row>
    <row r="37788" spans="1:1" ht="12.6" x14ac:dyDescent="0.25">
      <c r="A37788"/>
    </row>
    <row r="37789" spans="1:1" ht="12.6" x14ac:dyDescent="0.25">
      <c r="A37789"/>
    </row>
    <row r="37790" spans="1:1" ht="12.6" x14ac:dyDescent="0.25">
      <c r="A37790"/>
    </row>
    <row r="37791" spans="1:1" ht="12.6" x14ac:dyDescent="0.25">
      <c r="A37791"/>
    </row>
    <row r="37792" spans="1:1" ht="12.6" x14ac:dyDescent="0.25">
      <c r="A37792"/>
    </row>
    <row r="37793" spans="1:1" ht="12.6" x14ac:dyDescent="0.25">
      <c r="A37793"/>
    </row>
    <row r="37794" spans="1:1" ht="12.6" x14ac:dyDescent="0.25">
      <c r="A37794"/>
    </row>
    <row r="37795" spans="1:1" ht="12.6" x14ac:dyDescent="0.25">
      <c r="A37795"/>
    </row>
    <row r="37796" spans="1:1" ht="12.6" x14ac:dyDescent="0.25">
      <c r="A37796"/>
    </row>
    <row r="37797" spans="1:1" ht="12.6" x14ac:dyDescent="0.25">
      <c r="A37797"/>
    </row>
    <row r="37798" spans="1:1" ht="12.6" x14ac:dyDescent="0.25">
      <c r="A37798"/>
    </row>
    <row r="37799" spans="1:1" ht="12.6" x14ac:dyDescent="0.25">
      <c r="A37799"/>
    </row>
    <row r="37800" spans="1:1" ht="12.6" x14ac:dyDescent="0.25">
      <c r="A37800"/>
    </row>
    <row r="37801" spans="1:1" ht="12.6" x14ac:dyDescent="0.25">
      <c r="A37801"/>
    </row>
    <row r="37802" spans="1:1" ht="12.6" x14ac:dyDescent="0.25">
      <c r="A37802"/>
    </row>
    <row r="37803" spans="1:1" ht="12.6" x14ac:dyDescent="0.25">
      <c r="A37803"/>
    </row>
    <row r="37804" spans="1:1" ht="12.6" x14ac:dyDescent="0.25">
      <c r="A37804"/>
    </row>
    <row r="37805" spans="1:1" ht="12.6" x14ac:dyDescent="0.25">
      <c r="A37805"/>
    </row>
    <row r="37806" spans="1:1" ht="12.6" x14ac:dyDescent="0.25">
      <c r="A37806"/>
    </row>
    <row r="37807" spans="1:1" ht="12.6" x14ac:dyDescent="0.25">
      <c r="A37807"/>
    </row>
    <row r="37808" spans="1:1" ht="12.6" x14ac:dyDescent="0.25">
      <c r="A37808"/>
    </row>
    <row r="37809" spans="1:1" ht="12.6" x14ac:dyDescent="0.25">
      <c r="A37809"/>
    </row>
    <row r="37810" spans="1:1" ht="12.6" x14ac:dyDescent="0.25">
      <c r="A37810"/>
    </row>
    <row r="37811" spans="1:1" ht="12.6" x14ac:dyDescent="0.25">
      <c r="A37811"/>
    </row>
    <row r="37812" spans="1:1" ht="12.6" x14ac:dyDescent="0.25">
      <c r="A37812"/>
    </row>
    <row r="37813" spans="1:1" ht="12.6" x14ac:dyDescent="0.25">
      <c r="A37813"/>
    </row>
    <row r="37814" spans="1:1" ht="12.6" x14ac:dyDescent="0.25">
      <c r="A37814"/>
    </row>
    <row r="37815" spans="1:1" ht="12.6" x14ac:dyDescent="0.25">
      <c r="A37815"/>
    </row>
    <row r="37816" spans="1:1" ht="12.6" x14ac:dyDescent="0.25">
      <c r="A37816"/>
    </row>
    <row r="37817" spans="1:1" ht="12.6" x14ac:dyDescent="0.25">
      <c r="A37817"/>
    </row>
    <row r="37818" spans="1:1" ht="12.6" x14ac:dyDescent="0.25">
      <c r="A37818"/>
    </row>
    <row r="37819" spans="1:1" ht="12.6" x14ac:dyDescent="0.25">
      <c r="A37819"/>
    </row>
    <row r="37820" spans="1:1" ht="12.6" x14ac:dyDescent="0.25">
      <c r="A37820"/>
    </row>
    <row r="37821" spans="1:1" ht="12.6" x14ac:dyDescent="0.25">
      <c r="A37821"/>
    </row>
    <row r="37822" spans="1:1" ht="12.6" x14ac:dyDescent="0.25">
      <c r="A37822"/>
    </row>
    <row r="37823" spans="1:1" ht="12.6" x14ac:dyDescent="0.25">
      <c r="A37823"/>
    </row>
    <row r="37824" spans="1:1" ht="12.6" x14ac:dyDescent="0.25">
      <c r="A37824"/>
    </row>
    <row r="37825" spans="1:1" ht="12.6" x14ac:dyDescent="0.25">
      <c r="A37825"/>
    </row>
    <row r="37826" spans="1:1" ht="12.6" x14ac:dyDescent="0.25">
      <c r="A37826"/>
    </row>
    <row r="37827" spans="1:1" ht="12.6" x14ac:dyDescent="0.25">
      <c r="A37827"/>
    </row>
    <row r="37828" spans="1:1" ht="12.6" x14ac:dyDescent="0.25">
      <c r="A37828"/>
    </row>
    <row r="37829" spans="1:1" ht="12.6" x14ac:dyDescent="0.25">
      <c r="A37829"/>
    </row>
    <row r="37830" spans="1:1" ht="12.6" x14ac:dyDescent="0.25">
      <c r="A37830"/>
    </row>
    <row r="37831" spans="1:1" ht="12.6" x14ac:dyDescent="0.25">
      <c r="A37831"/>
    </row>
    <row r="37832" spans="1:1" ht="12.6" x14ac:dyDescent="0.25">
      <c r="A37832"/>
    </row>
    <row r="37833" spans="1:1" ht="12.6" x14ac:dyDescent="0.25">
      <c r="A37833"/>
    </row>
    <row r="37834" spans="1:1" ht="12.6" x14ac:dyDescent="0.25">
      <c r="A37834"/>
    </row>
    <row r="37835" spans="1:1" ht="12.6" x14ac:dyDescent="0.25">
      <c r="A37835"/>
    </row>
    <row r="37836" spans="1:1" ht="12.6" x14ac:dyDescent="0.25">
      <c r="A37836"/>
    </row>
    <row r="37837" spans="1:1" ht="12.6" x14ac:dyDescent="0.25">
      <c r="A37837"/>
    </row>
    <row r="37838" spans="1:1" ht="12.6" x14ac:dyDescent="0.25">
      <c r="A37838"/>
    </row>
    <row r="37839" spans="1:1" ht="12.6" x14ac:dyDescent="0.25">
      <c r="A37839"/>
    </row>
    <row r="37840" spans="1:1" ht="12.6" x14ac:dyDescent="0.25">
      <c r="A37840"/>
    </row>
    <row r="37841" spans="1:1" ht="12.6" x14ac:dyDescent="0.25">
      <c r="A37841"/>
    </row>
    <row r="37842" spans="1:1" ht="12.6" x14ac:dyDescent="0.25">
      <c r="A37842"/>
    </row>
    <row r="37843" spans="1:1" ht="12.6" x14ac:dyDescent="0.25">
      <c r="A37843"/>
    </row>
    <row r="37844" spans="1:1" ht="12.6" x14ac:dyDescent="0.25">
      <c r="A37844"/>
    </row>
    <row r="37845" spans="1:1" ht="12.6" x14ac:dyDescent="0.25">
      <c r="A37845"/>
    </row>
    <row r="37846" spans="1:1" ht="12.6" x14ac:dyDescent="0.25">
      <c r="A37846"/>
    </row>
    <row r="37847" spans="1:1" ht="12.6" x14ac:dyDescent="0.25">
      <c r="A37847"/>
    </row>
    <row r="37848" spans="1:1" ht="12.6" x14ac:dyDescent="0.25">
      <c r="A37848"/>
    </row>
    <row r="37849" spans="1:1" ht="12.6" x14ac:dyDescent="0.25">
      <c r="A37849"/>
    </row>
    <row r="37850" spans="1:1" ht="12.6" x14ac:dyDescent="0.25">
      <c r="A37850"/>
    </row>
    <row r="37851" spans="1:1" ht="12.6" x14ac:dyDescent="0.25">
      <c r="A37851"/>
    </row>
    <row r="37852" spans="1:1" ht="12.6" x14ac:dyDescent="0.25">
      <c r="A37852"/>
    </row>
    <row r="37853" spans="1:1" ht="12.6" x14ac:dyDescent="0.25">
      <c r="A37853"/>
    </row>
    <row r="37854" spans="1:1" ht="12.6" x14ac:dyDescent="0.25">
      <c r="A37854"/>
    </row>
    <row r="37855" spans="1:1" ht="12.6" x14ac:dyDescent="0.25">
      <c r="A37855"/>
    </row>
    <row r="37856" spans="1:1" ht="12.6" x14ac:dyDescent="0.25">
      <c r="A37856"/>
    </row>
    <row r="37857" spans="1:1" ht="12.6" x14ac:dyDescent="0.25">
      <c r="A37857"/>
    </row>
    <row r="37858" spans="1:1" ht="12.6" x14ac:dyDescent="0.25">
      <c r="A37858"/>
    </row>
    <row r="37859" spans="1:1" ht="12.6" x14ac:dyDescent="0.25">
      <c r="A37859"/>
    </row>
    <row r="37860" spans="1:1" ht="12.6" x14ac:dyDescent="0.25">
      <c r="A37860"/>
    </row>
    <row r="37861" spans="1:1" ht="12.6" x14ac:dyDescent="0.25">
      <c r="A37861"/>
    </row>
    <row r="37862" spans="1:1" ht="12.6" x14ac:dyDescent="0.25">
      <c r="A37862"/>
    </row>
    <row r="37863" spans="1:1" ht="12.6" x14ac:dyDescent="0.25">
      <c r="A37863"/>
    </row>
    <row r="37864" spans="1:1" ht="12.6" x14ac:dyDescent="0.25">
      <c r="A37864"/>
    </row>
    <row r="37865" spans="1:1" ht="12.6" x14ac:dyDescent="0.25">
      <c r="A37865"/>
    </row>
    <row r="37866" spans="1:1" ht="12.6" x14ac:dyDescent="0.25">
      <c r="A37866"/>
    </row>
    <row r="37867" spans="1:1" ht="12.6" x14ac:dyDescent="0.25">
      <c r="A37867"/>
    </row>
    <row r="37868" spans="1:1" ht="12.6" x14ac:dyDescent="0.25">
      <c r="A37868"/>
    </row>
    <row r="37869" spans="1:1" ht="12.6" x14ac:dyDescent="0.25">
      <c r="A37869"/>
    </row>
    <row r="37870" spans="1:1" ht="12.6" x14ac:dyDescent="0.25">
      <c r="A37870"/>
    </row>
    <row r="37871" spans="1:1" ht="12.6" x14ac:dyDescent="0.25">
      <c r="A37871"/>
    </row>
    <row r="37872" spans="1:1" ht="12.6" x14ac:dyDescent="0.25">
      <c r="A37872"/>
    </row>
    <row r="37873" spans="1:1" ht="12.6" x14ac:dyDescent="0.25">
      <c r="A37873"/>
    </row>
    <row r="37874" spans="1:1" ht="12.6" x14ac:dyDescent="0.25">
      <c r="A37874"/>
    </row>
    <row r="37875" spans="1:1" ht="12.6" x14ac:dyDescent="0.25">
      <c r="A37875"/>
    </row>
    <row r="37876" spans="1:1" ht="12.6" x14ac:dyDescent="0.25">
      <c r="A37876"/>
    </row>
    <row r="37877" spans="1:1" ht="12.6" x14ac:dyDescent="0.25">
      <c r="A37877"/>
    </row>
    <row r="37878" spans="1:1" ht="12.6" x14ac:dyDescent="0.25">
      <c r="A37878"/>
    </row>
    <row r="37879" spans="1:1" ht="12.6" x14ac:dyDescent="0.25">
      <c r="A37879"/>
    </row>
    <row r="37880" spans="1:1" ht="12.6" x14ac:dyDescent="0.25">
      <c r="A37880"/>
    </row>
    <row r="37881" spans="1:1" ht="12.6" x14ac:dyDescent="0.25">
      <c r="A37881"/>
    </row>
    <row r="37882" spans="1:1" ht="12.6" x14ac:dyDescent="0.25">
      <c r="A37882"/>
    </row>
    <row r="37883" spans="1:1" ht="12.6" x14ac:dyDescent="0.25">
      <c r="A37883"/>
    </row>
    <row r="37884" spans="1:1" ht="12.6" x14ac:dyDescent="0.25">
      <c r="A37884"/>
    </row>
    <row r="37885" spans="1:1" ht="12.6" x14ac:dyDescent="0.25">
      <c r="A37885"/>
    </row>
    <row r="37886" spans="1:1" ht="12.6" x14ac:dyDescent="0.25">
      <c r="A37886"/>
    </row>
    <row r="37887" spans="1:1" ht="12.6" x14ac:dyDescent="0.25">
      <c r="A37887"/>
    </row>
    <row r="37888" spans="1:1" ht="12.6" x14ac:dyDescent="0.25">
      <c r="A37888"/>
    </row>
    <row r="37889" spans="1:1" ht="12.6" x14ac:dyDescent="0.25">
      <c r="A37889"/>
    </row>
    <row r="37890" spans="1:1" ht="12.6" x14ac:dyDescent="0.25">
      <c r="A37890"/>
    </row>
    <row r="37891" spans="1:1" ht="12.6" x14ac:dyDescent="0.25">
      <c r="A37891"/>
    </row>
    <row r="37892" spans="1:1" ht="12.6" x14ac:dyDescent="0.25">
      <c r="A37892"/>
    </row>
    <row r="37893" spans="1:1" ht="12.6" x14ac:dyDescent="0.25">
      <c r="A37893"/>
    </row>
    <row r="37894" spans="1:1" ht="12.6" x14ac:dyDescent="0.25">
      <c r="A37894"/>
    </row>
    <row r="37895" spans="1:1" ht="12.6" x14ac:dyDescent="0.25">
      <c r="A37895"/>
    </row>
    <row r="37896" spans="1:1" ht="12.6" x14ac:dyDescent="0.25">
      <c r="A37896"/>
    </row>
    <row r="37897" spans="1:1" ht="12.6" x14ac:dyDescent="0.25">
      <c r="A37897"/>
    </row>
    <row r="37898" spans="1:1" ht="12.6" x14ac:dyDescent="0.25">
      <c r="A37898"/>
    </row>
    <row r="37899" spans="1:1" ht="12.6" x14ac:dyDescent="0.25">
      <c r="A37899"/>
    </row>
    <row r="37900" spans="1:1" ht="12.6" x14ac:dyDescent="0.25">
      <c r="A37900"/>
    </row>
    <row r="37901" spans="1:1" ht="12.6" x14ac:dyDescent="0.25">
      <c r="A37901"/>
    </row>
    <row r="37902" spans="1:1" ht="12.6" x14ac:dyDescent="0.25">
      <c r="A37902"/>
    </row>
    <row r="37903" spans="1:1" ht="12.6" x14ac:dyDescent="0.25">
      <c r="A37903"/>
    </row>
    <row r="37904" spans="1:1" ht="12.6" x14ac:dyDescent="0.25">
      <c r="A37904"/>
    </row>
    <row r="37905" spans="1:1" ht="12.6" x14ac:dyDescent="0.25">
      <c r="A37905"/>
    </row>
    <row r="37906" spans="1:1" ht="12.6" x14ac:dyDescent="0.25">
      <c r="A37906"/>
    </row>
    <row r="37907" spans="1:1" ht="12.6" x14ac:dyDescent="0.25">
      <c r="A37907"/>
    </row>
    <row r="37908" spans="1:1" ht="12.6" x14ac:dyDescent="0.25">
      <c r="A37908"/>
    </row>
    <row r="37909" spans="1:1" ht="12.6" x14ac:dyDescent="0.25">
      <c r="A37909"/>
    </row>
    <row r="37910" spans="1:1" ht="12.6" x14ac:dyDescent="0.25">
      <c r="A37910"/>
    </row>
    <row r="37911" spans="1:1" ht="12.6" x14ac:dyDescent="0.25">
      <c r="A37911"/>
    </row>
    <row r="37912" spans="1:1" ht="12.6" x14ac:dyDescent="0.25">
      <c r="A37912"/>
    </row>
    <row r="37913" spans="1:1" ht="12.6" x14ac:dyDescent="0.25">
      <c r="A37913"/>
    </row>
    <row r="37914" spans="1:1" ht="12.6" x14ac:dyDescent="0.25">
      <c r="A37914"/>
    </row>
    <row r="37915" spans="1:1" ht="12.6" x14ac:dyDescent="0.25">
      <c r="A37915"/>
    </row>
    <row r="37916" spans="1:1" ht="12.6" x14ac:dyDescent="0.25">
      <c r="A37916"/>
    </row>
    <row r="37917" spans="1:1" ht="12.6" x14ac:dyDescent="0.25">
      <c r="A37917"/>
    </row>
    <row r="37918" spans="1:1" ht="12.6" x14ac:dyDescent="0.25">
      <c r="A37918"/>
    </row>
    <row r="37919" spans="1:1" ht="12.6" x14ac:dyDescent="0.25">
      <c r="A37919"/>
    </row>
    <row r="37920" spans="1:1" ht="12.6" x14ac:dyDescent="0.25">
      <c r="A37920"/>
    </row>
    <row r="37921" spans="1:1" ht="12.6" x14ac:dyDescent="0.25">
      <c r="A37921"/>
    </row>
    <row r="37922" spans="1:1" ht="12.6" x14ac:dyDescent="0.25">
      <c r="A37922"/>
    </row>
    <row r="37923" spans="1:1" ht="12.6" x14ac:dyDescent="0.25">
      <c r="A37923"/>
    </row>
    <row r="37924" spans="1:1" ht="12.6" x14ac:dyDescent="0.25">
      <c r="A37924"/>
    </row>
    <row r="37925" spans="1:1" ht="12.6" x14ac:dyDescent="0.25">
      <c r="A37925"/>
    </row>
    <row r="37926" spans="1:1" ht="12.6" x14ac:dyDescent="0.25">
      <c r="A37926"/>
    </row>
    <row r="37927" spans="1:1" ht="12.6" x14ac:dyDescent="0.25">
      <c r="A37927"/>
    </row>
    <row r="37928" spans="1:1" ht="12.6" x14ac:dyDescent="0.25">
      <c r="A37928"/>
    </row>
    <row r="37929" spans="1:1" ht="12.6" x14ac:dyDescent="0.25">
      <c r="A37929"/>
    </row>
    <row r="37930" spans="1:1" ht="12.6" x14ac:dyDescent="0.25">
      <c r="A37930"/>
    </row>
    <row r="37931" spans="1:1" ht="12.6" x14ac:dyDescent="0.25">
      <c r="A37931"/>
    </row>
    <row r="37932" spans="1:1" ht="12.6" x14ac:dyDescent="0.25">
      <c r="A37932"/>
    </row>
    <row r="37933" spans="1:1" ht="12.6" x14ac:dyDescent="0.25">
      <c r="A37933"/>
    </row>
    <row r="37934" spans="1:1" ht="12.6" x14ac:dyDescent="0.25">
      <c r="A37934"/>
    </row>
    <row r="37935" spans="1:1" ht="12.6" x14ac:dyDescent="0.25">
      <c r="A37935"/>
    </row>
    <row r="37936" spans="1:1" ht="12.6" x14ac:dyDescent="0.25">
      <c r="A37936"/>
    </row>
    <row r="37937" spans="1:1" ht="12.6" x14ac:dyDescent="0.25">
      <c r="A37937"/>
    </row>
    <row r="37938" spans="1:1" ht="12.6" x14ac:dyDescent="0.25">
      <c r="A37938"/>
    </row>
    <row r="37939" spans="1:1" ht="12.6" x14ac:dyDescent="0.25">
      <c r="A37939"/>
    </row>
    <row r="37940" spans="1:1" ht="12.6" x14ac:dyDescent="0.25">
      <c r="A37940"/>
    </row>
    <row r="37941" spans="1:1" ht="12.6" x14ac:dyDescent="0.25">
      <c r="A37941"/>
    </row>
    <row r="37942" spans="1:1" ht="12.6" x14ac:dyDescent="0.25">
      <c r="A37942"/>
    </row>
    <row r="37943" spans="1:1" ht="12.6" x14ac:dyDescent="0.25">
      <c r="A37943"/>
    </row>
    <row r="37944" spans="1:1" ht="12.6" x14ac:dyDescent="0.25">
      <c r="A37944"/>
    </row>
    <row r="37945" spans="1:1" ht="12.6" x14ac:dyDescent="0.25">
      <c r="A37945"/>
    </row>
    <row r="37946" spans="1:1" ht="12.6" x14ac:dyDescent="0.25">
      <c r="A37946"/>
    </row>
    <row r="37947" spans="1:1" ht="12.6" x14ac:dyDescent="0.25">
      <c r="A37947"/>
    </row>
    <row r="37948" spans="1:1" ht="12.6" x14ac:dyDescent="0.25">
      <c r="A37948"/>
    </row>
    <row r="37949" spans="1:1" ht="12.6" x14ac:dyDescent="0.25">
      <c r="A37949"/>
    </row>
    <row r="37950" spans="1:1" ht="12.6" x14ac:dyDescent="0.25">
      <c r="A37950"/>
    </row>
    <row r="37951" spans="1:1" ht="12.6" x14ac:dyDescent="0.25">
      <c r="A37951"/>
    </row>
    <row r="37952" spans="1:1" ht="12.6" x14ac:dyDescent="0.25">
      <c r="A37952"/>
    </row>
    <row r="37953" spans="1:1" ht="12.6" x14ac:dyDescent="0.25">
      <c r="A37953"/>
    </row>
    <row r="37954" spans="1:1" ht="12.6" x14ac:dyDescent="0.25">
      <c r="A37954"/>
    </row>
    <row r="37955" spans="1:1" ht="12.6" x14ac:dyDescent="0.25">
      <c r="A37955"/>
    </row>
    <row r="37956" spans="1:1" ht="12.6" x14ac:dyDescent="0.25">
      <c r="A37956"/>
    </row>
    <row r="37957" spans="1:1" ht="12.6" x14ac:dyDescent="0.25">
      <c r="A37957"/>
    </row>
    <row r="37958" spans="1:1" ht="12.6" x14ac:dyDescent="0.25">
      <c r="A37958"/>
    </row>
    <row r="37959" spans="1:1" ht="12.6" x14ac:dyDescent="0.25">
      <c r="A37959"/>
    </row>
    <row r="37960" spans="1:1" ht="12.6" x14ac:dyDescent="0.25">
      <c r="A37960"/>
    </row>
    <row r="37961" spans="1:1" ht="12.6" x14ac:dyDescent="0.25">
      <c r="A37961"/>
    </row>
    <row r="37962" spans="1:1" ht="12.6" x14ac:dyDescent="0.25">
      <c r="A37962"/>
    </row>
    <row r="37963" spans="1:1" ht="12.6" x14ac:dyDescent="0.25">
      <c r="A37963"/>
    </row>
    <row r="37964" spans="1:1" ht="12.6" x14ac:dyDescent="0.25">
      <c r="A37964"/>
    </row>
    <row r="37965" spans="1:1" ht="12.6" x14ac:dyDescent="0.25">
      <c r="A37965"/>
    </row>
    <row r="37966" spans="1:1" ht="12.6" x14ac:dyDescent="0.25">
      <c r="A37966"/>
    </row>
    <row r="37967" spans="1:1" ht="12.6" x14ac:dyDescent="0.25">
      <c r="A37967"/>
    </row>
    <row r="37968" spans="1:1" ht="12.6" x14ac:dyDescent="0.25">
      <c r="A37968"/>
    </row>
    <row r="37969" spans="1:1" ht="12.6" x14ac:dyDescent="0.25">
      <c r="A37969"/>
    </row>
    <row r="37970" spans="1:1" ht="12.6" x14ac:dyDescent="0.25">
      <c r="A37970"/>
    </row>
    <row r="37971" spans="1:1" ht="12.6" x14ac:dyDescent="0.25">
      <c r="A37971"/>
    </row>
    <row r="37972" spans="1:1" ht="12.6" x14ac:dyDescent="0.25">
      <c r="A37972"/>
    </row>
    <row r="37973" spans="1:1" ht="12.6" x14ac:dyDescent="0.25">
      <c r="A37973"/>
    </row>
    <row r="37974" spans="1:1" ht="12.6" x14ac:dyDescent="0.25">
      <c r="A37974"/>
    </row>
    <row r="37975" spans="1:1" ht="12.6" x14ac:dyDescent="0.25">
      <c r="A37975"/>
    </row>
    <row r="37976" spans="1:1" ht="12.6" x14ac:dyDescent="0.25">
      <c r="A37976"/>
    </row>
    <row r="37977" spans="1:1" ht="12.6" x14ac:dyDescent="0.25">
      <c r="A37977"/>
    </row>
    <row r="37978" spans="1:1" ht="12.6" x14ac:dyDescent="0.25">
      <c r="A37978"/>
    </row>
    <row r="37979" spans="1:1" ht="12.6" x14ac:dyDescent="0.25">
      <c r="A37979"/>
    </row>
    <row r="37980" spans="1:1" ht="12.6" x14ac:dyDescent="0.25">
      <c r="A37980"/>
    </row>
    <row r="37981" spans="1:1" ht="12.6" x14ac:dyDescent="0.25">
      <c r="A37981"/>
    </row>
    <row r="37982" spans="1:1" ht="12.6" x14ac:dyDescent="0.25">
      <c r="A37982"/>
    </row>
    <row r="37983" spans="1:1" ht="12.6" x14ac:dyDescent="0.25">
      <c r="A37983"/>
    </row>
    <row r="37984" spans="1:1" ht="12.6" x14ac:dyDescent="0.25">
      <c r="A37984"/>
    </row>
    <row r="37985" spans="1:1" ht="12.6" x14ac:dyDescent="0.25">
      <c r="A37985"/>
    </row>
    <row r="37986" spans="1:1" ht="12.6" x14ac:dyDescent="0.25">
      <c r="A37986"/>
    </row>
    <row r="37987" spans="1:1" ht="12.6" x14ac:dyDescent="0.25">
      <c r="A37987"/>
    </row>
    <row r="37988" spans="1:1" ht="12.6" x14ac:dyDescent="0.25">
      <c r="A37988"/>
    </row>
    <row r="37989" spans="1:1" ht="12.6" x14ac:dyDescent="0.25">
      <c r="A37989"/>
    </row>
    <row r="37990" spans="1:1" ht="12.6" x14ac:dyDescent="0.25">
      <c r="A37990"/>
    </row>
    <row r="37991" spans="1:1" ht="12.6" x14ac:dyDescent="0.25">
      <c r="A37991"/>
    </row>
    <row r="37992" spans="1:1" ht="12.6" x14ac:dyDescent="0.25">
      <c r="A37992"/>
    </row>
    <row r="37993" spans="1:1" ht="12.6" x14ac:dyDescent="0.25">
      <c r="A37993"/>
    </row>
    <row r="37994" spans="1:1" ht="12.6" x14ac:dyDescent="0.25">
      <c r="A37994"/>
    </row>
    <row r="37995" spans="1:1" ht="12.6" x14ac:dyDescent="0.25">
      <c r="A37995"/>
    </row>
    <row r="37996" spans="1:1" ht="12.6" x14ac:dyDescent="0.25">
      <c r="A37996"/>
    </row>
    <row r="37997" spans="1:1" ht="12.6" x14ac:dyDescent="0.25">
      <c r="A37997"/>
    </row>
    <row r="37998" spans="1:1" ht="12.6" x14ac:dyDescent="0.25">
      <c r="A37998"/>
    </row>
    <row r="37999" spans="1:1" ht="12.6" x14ac:dyDescent="0.25">
      <c r="A37999"/>
    </row>
    <row r="38000" spans="1:1" ht="12.6" x14ac:dyDescent="0.25">
      <c r="A38000"/>
    </row>
    <row r="38001" spans="1:1" ht="12.6" x14ac:dyDescent="0.25">
      <c r="A38001"/>
    </row>
    <row r="38002" spans="1:1" ht="12.6" x14ac:dyDescent="0.25">
      <c r="A38002"/>
    </row>
    <row r="38003" spans="1:1" ht="12.6" x14ac:dyDescent="0.25">
      <c r="A38003"/>
    </row>
    <row r="38004" spans="1:1" ht="12.6" x14ac:dyDescent="0.25">
      <c r="A38004"/>
    </row>
    <row r="38005" spans="1:1" ht="12.6" x14ac:dyDescent="0.25">
      <c r="A38005"/>
    </row>
    <row r="38006" spans="1:1" ht="12.6" x14ac:dyDescent="0.25">
      <c r="A38006"/>
    </row>
    <row r="38007" spans="1:1" ht="12.6" x14ac:dyDescent="0.25">
      <c r="A38007"/>
    </row>
    <row r="38008" spans="1:1" ht="12.6" x14ac:dyDescent="0.25">
      <c r="A38008"/>
    </row>
    <row r="38009" spans="1:1" ht="12.6" x14ac:dyDescent="0.25">
      <c r="A38009"/>
    </row>
    <row r="38010" spans="1:1" ht="12.6" x14ac:dyDescent="0.25">
      <c r="A38010"/>
    </row>
    <row r="38011" spans="1:1" ht="12.6" x14ac:dyDescent="0.25">
      <c r="A38011"/>
    </row>
    <row r="38012" spans="1:1" ht="12.6" x14ac:dyDescent="0.25">
      <c r="A38012"/>
    </row>
    <row r="38013" spans="1:1" ht="12.6" x14ac:dyDescent="0.25">
      <c r="A38013"/>
    </row>
    <row r="38014" spans="1:1" ht="12.6" x14ac:dyDescent="0.25">
      <c r="A38014"/>
    </row>
    <row r="38015" spans="1:1" ht="12.6" x14ac:dyDescent="0.25">
      <c r="A38015"/>
    </row>
    <row r="38016" spans="1:1" ht="12.6" x14ac:dyDescent="0.25">
      <c r="A38016"/>
    </row>
    <row r="38017" spans="1:1" ht="12.6" x14ac:dyDescent="0.25">
      <c r="A38017"/>
    </row>
    <row r="38018" spans="1:1" ht="12.6" x14ac:dyDescent="0.25">
      <c r="A38018"/>
    </row>
    <row r="38019" spans="1:1" ht="12.6" x14ac:dyDescent="0.25">
      <c r="A38019"/>
    </row>
    <row r="38020" spans="1:1" ht="12.6" x14ac:dyDescent="0.25">
      <c r="A38020"/>
    </row>
    <row r="38021" spans="1:1" ht="12.6" x14ac:dyDescent="0.25">
      <c r="A38021"/>
    </row>
    <row r="38022" spans="1:1" ht="12.6" x14ac:dyDescent="0.25">
      <c r="A38022"/>
    </row>
    <row r="38023" spans="1:1" ht="12.6" x14ac:dyDescent="0.25">
      <c r="A38023"/>
    </row>
    <row r="38024" spans="1:1" ht="12.6" x14ac:dyDescent="0.25">
      <c r="A38024"/>
    </row>
    <row r="38025" spans="1:1" ht="12.6" x14ac:dyDescent="0.25">
      <c r="A38025"/>
    </row>
    <row r="38026" spans="1:1" ht="12.6" x14ac:dyDescent="0.25">
      <c r="A38026"/>
    </row>
    <row r="38027" spans="1:1" ht="12.6" x14ac:dyDescent="0.25">
      <c r="A38027"/>
    </row>
    <row r="38028" spans="1:1" ht="12.6" x14ac:dyDescent="0.25">
      <c r="A38028"/>
    </row>
    <row r="38029" spans="1:1" ht="12.6" x14ac:dyDescent="0.25">
      <c r="A38029"/>
    </row>
    <row r="38030" spans="1:1" ht="12.6" x14ac:dyDescent="0.25">
      <c r="A38030"/>
    </row>
    <row r="38031" spans="1:1" ht="12.6" x14ac:dyDescent="0.25">
      <c r="A38031"/>
    </row>
    <row r="38032" spans="1:1" ht="12.6" x14ac:dyDescent="0.25">
      <c r="A38032"/>
    </row>
    <row r="38033" spans="1:1" ht="12.6" x14ac:dyDescent="0.25">
      <c r="A38033"/>
    </row>
    <row r="38034" spans="1:1" ht="12.6" x14ac:dyDescent="0.25">
      <c r="A38034"/>
    </row>
    <row r="38035" spans="1:1" ht="12.6" x14ac:dyDescent="0.25">
      <c r="A38035"/>
    </row>
    <row r="38036" spans="1:1" ht="12.6" x14ac:dyDescent="0.25">
      <c r="A38036"/>
    </row>
    <row r="38037" spans="1:1" ht="12.6" x14ac:dyDescent="0.25">
      <c r="A38037"/>
    </row>
    <row r="38038" spans="1:1" ht="12.6" x14ac:dyDescent="0.25">
      <c r="A38038"/>
    </row>
    <row r="38039" spans="1:1" ht="12.6" x14ac:dyDescent="0.25">
      <c r="A38039"/>
    </row>
    <row r="38040" spans="1:1" ht="12.6" x14ac:dyDescent="0.25">
      <c r="A38040"/>
    </row>
    <row r="38041" spans="1:1" ht="12.6" x14ac:dyDescent="0.25">
      <c r="A38041"/>
    </row>
    <row r="38042" spans="1:1" ht="12.6" x14ac:dyDescent="0.25">
      <c r="A38042"/>
    </row>
    <row r="38043" spans="1:1" ht="12.6" x14ac:dyDescent="0.25">
      <c r="A38043"/>
    </row>
    <row r="38044" spans="1:1" ht="12.6" x14ac:dyDescent="0.25">
      <c r="A38044"/>
    </row>
    <row r="38045" spans="1:1" ht="12.6" x14ac:dyDescent="0.25">
      <c r="A38045"/>
    </row>
    <row r="38046" spans="1:1" ht="12.6" x14ac:dyDescent="0.25">
      <c r="A38046"/>
    </row>
    <row r="38047" spans="1:1" ht="12.6" x14ac:dyDescent="0.25">
      <c r="A38047"/>
    </row>
    <row r="38048" spans="1:1" ht="12.6" x14ac:dyDescent="0.25">
      <c r="A38048"/>
    </row>
    <row r="38049" spans="1:1" ht="12.6" x14ac:dyDescent="0.25">
      <c r="A38049"/>
    </row>
    <row r="38050" spans="1:1" ht="12.6" x14ac:dyDescent="0.25">
      <c r="A38050"/>
    </row>
    <row r="38051" spans="1:1" ht="12.6" x14ac:dyDescent="0.25">
      <c r="A38051"/>
    </row>
    <row r="38052" spans="1:1" ht="12.6" x14ac:dyDescent="0.25">
      <c r="A38052"/>
    </row>
    <row r="38053" spans="1:1" ht="12.6" x14ac:dyDescent="0.25">
      <c r="A38053"/>
    </row>
    <row r="38054" spans="1:1" ht="12.6" x14ac:dyDescent="0.25">
      <c r="A38054"/>
    </row>
    <row r="38055" spans="1:1" ht="12.6" x14ac:dyDescent="0.25">
      <c r="A38055"/>
    </row>
    <row r="38056" spans="1:1" ht="12.6" x14ac:dyDescent="0.25">
      <c r="A38056"/>
    </row>
    <row r="38057" spans="1:1" ht="12.6" x14ac:dyDescent="0.25">
      <c r="A38057"/>
    </row>
    <row r="38058" spans="1:1" ht="12.6" x14ac:dyDescent="0.25">
      <c r="A38058"/>
    </row>
    <row r="38059" spans="1:1" ht="12.6" x14ac:dyDescent="0.25">
      <c r="A38059"/>
    </row>
    <row r="38060" spans="1:1" ht="12.6" x14ac:dyDescent="0.25">
      <c r="A38060"/>
    </row>
    <row r="38061" spans="1:1" ht="12.6" x14ac:dyDescent="0.25">
      <c r="A38061"/>
    </row>
    <row r="38062" spans="1:1" ht="12.6" x14ac:dyDescent="0.25">
      <c r="A38062"/>
    </row>
    <row r="38063" spans="1:1" ht="12.6" x14ac:dyDescent="0.25">
      <c r="A38063"/>
    </row>
    <row r="38064" spans="1:1" ht="12.6" x14ac:dyDescent="0.25">
      <c r="A38064"/>
    </row>
    <row r="38065" spans="1:1" ht="12.6" x14ac:dyDescent="0.25">
      <c r="A38065"/>
    </row>
    <row r="38066" spans="1:1" ht="12.6" x14ac:dyDescent="0.25">
      <c r="A38066"/>
    </row>
    <row r="38067" spans="1:1" ht="12.6" x14ac:dyDescent="0.25">
      <c r="A38067"/>
    </row>
    <row r="38068" spans="1:1" ht="12.6" x14ac:dyDescent="0.25">
      <c r="A38068"/>
    </row>
    <row r="38069" spans="1:1" ht="12.6" x14ac:dyDescent="0.25">
      <c r="A38069"/>
    </row>
    <row r="38070" spans="1:1" ht="12.6" x14ac:dyDescent="0.25">
      <c r="A38070"/>
    </row>
    <row r="38071" spans="1:1" ht="12.6" x14ac:dyDescent="0.25">
      <c r="A38071"/>
    </row>
    <row r="38072" spans="1:1" ht="12.6" x14ac:dyDescent="0.25">
      <c r="A38072"/>
    </row>
    <row r="38073" spans="1:1" ht="12.6" x14ac:dyDescent="0.25">
      <c r="A38073"/>
    </row>
    <row r="38074" spans="1:1" ht="12.6" x14ac:dyDescent="0.25">
      <c r="A38074"/>
    </row>
    <row r="38075" spans="1:1" ht="12.6" x14ac:dyDescent="0.25">
      <c r="A38075"/>
    </row>
    <row r="38076" spans="1:1" ht="12.6" x14ac:dyDescent="0.25">
      <c r="A38076"/>
    </row>
    <row r="38077" spans="1:1" ht="12.6" x14ac:dyDescent="0.25">
      <c r="A38077"/>
    </row>
    <row r="38078" spans="1:1" ht="12.6" x14ac:dyDescent="0.25">
      <c r="A38078"/>
    </row>
    <row r="38079" spans="1:1" ht="12.6" x14ac:dyDescent="0.25">
      <c r="A38079"/>
    </row>
    <row r="38080" spans="1:1" ht="12.6" x14ac:dyDescent="0.25">
      <c r="A38080"/>
    </row>
    <row r="38081" spans="1:1" ht="12.6" x14ac:dyDescent="0.25">
      <c r="A38081"/>
    </row>
    <row r="38082" spans="1:1" ht="12.6" x14ac:dyDescent="0.25">
      <c r="A38082"/>
    </row>
    <row r="38083" spans="1:1" ht="12.6" x14ac:dyDescent="0.25">
      <c r="A38083"/>
    </row>
    <row r="38084" spans="1:1" ht="12.6" x14ac:dyDescent="0.25">
      <c r="A38084"/>
    </row>
    <row r="38085" spans="1:1" ht="12.6" x14ac:dyDescent="0.25">
      <c r="A38085"/>
    </row>
    <row r="38086" spans="1:1" ht="12.6" x14ac:dyDescent="0.25">
      <c r="A38086"/>
    </row>
    <row r="38087" spans="1:1" ht="12.6" x14ac:dyDescent="0.25">
      <c r="A38087"/>
    </row>
    <row r="38088" spans="1:1" ht="12.6" x14ac:dyDescent="0.25">
      <c r="A38088"/>
    </row>
    <row r="38089" spans="1:1" ht="12.6" x14ac:dyDescent="0.25">
      <c r="A38089"/>
    </row>
    <row r="38090" spans="1:1" ht="12.6" x14ac:dyDescent="0.25">
      <c r="A38090"/>
    </row>
    <row r="38091" spans="1:1" ht="12.6" x14ac:dyDescent="0.25">
      <c r="A38091"/>
    </row>
    <row r="38092" spans="1:1" ht="12.6" x14ac:dyDescent="0.25">
      <c r="A38092"/>
    </row>
    <row r="38093" spans="1:1" ht="12.6" x14ac:dyDescent="0.25">
      <c r="A38093"/>
    </row>
    <row r="38094" spans="1:1" ht="12.6" x14ac:dyDescent="0.25">
      <c r="A38094"/>
    </row>
    <row r="38095" spans="1:1" ht="12.6" x14ac:dyDescent="0.25">
      <c r="A38095"/>
    </row>
    <row r="38096" spans="1:1" ht="12.6" x14ac:dyDescent="0.25">
      <c r="A38096"/>
    </row>
    <row r="38097" spans="1:1" ht="12.6" x14ac:dyDescent="0.25">
      <c r="A38097"/>
    </row>
    <row r="38098" spans="1:1" ht="12.6" x14ac:dyDescent="0.25">
      <c r="A38098"/>
    </row>
    <row r="38099" spans="1:1" ht="12.6" x14ac:dyDescent="0.25">
      <c r="A38099"/>
    </row>
    <row r="38100" spans="1:1" ht="12.6" x14ac:dyDescent="0.25">
      <c r="A38100"/>
    </row>
    <row r="38101" spans="1:1" ht="12.6" x14ac:dyDescent="0.25">
      <c r="A38101"/>
    </row>
    <row r="38102" spans="1:1" ht="12.6" x14ac:dyDescent="0.25">
      <c r="A38102"/>
    </row>
    <row r="38103" spans="1:1" ht="12.6" x14ac:dyDescent="0.25">
      <c r="A38103"/>
    </row>
    <row r="38104" spans="1:1" ht="12.6" x14ac:dyDescent="0.25">
      <c r="A38104"/>
    </row>
    <row r="38105" spans="1:1" ht="12.6" x14ac:dyDescent="0.25">
      <c r="A38105"/>
    </row>
    <row r="38106" spans="1:1" ht="12.6" x14ac:dyDescent="0.25">
      <c r="A38106"/>
    </row>
    <row r="38107" spans="1:1" ht="12.6" x14ac:dyDescent="0.25">
      <c r="A38107"/>
    </row>
    <row r="38108" spans="1:1" ht="12.6" x14ac:dyDescent="0.25">
      <c r="A38108"/>
    </row>
    <row r="38109" spans="1:1" ht="12.6" x14ac:dyDescent="0.25">
      <c r="A38109"/>
    </row>
    <row r="38110" spans="1:1" ht="12.6" x14ac:dyDescent="0.25">
      <c r="A38110"/>
    </row>
    <row r="38111" spans="1:1" ht="12.6" x14ac:dyDescent="0.25">
      <c r="A38111"/>
    </row>
    <row r="38112" spans="1:1" ht="12.6" x14ac:dyDescent="0.25">
      <c r="A38112"/>
    </row>
    <row r="38113" spans="1:1" ht="12.6" x14ac:dyDescent="0.25">
      <c r="A38113"/>
    </row>
    <row r="38114" spans="1:1" ht="12.6" x14ac:dyDescent="0.25">
      <c r="A38114"/>
    </row>
    <row r="38115" spans="1:1" ht="12.6" x14ac:dyDescent="0.25">
      <c r="A38115"/>
    </row>
    <row r="38116" spans="1:1" ht="12.6" x14ac:dyDescent="0.25">
      <c r="A38116"/>
    </row>
    <row r="38117" spans="1:1" ht="12.6" x14ac:dyDescent="0.25">
      <c r="A38117"/>
    </row>
    <row r="38118" spans="1:1" ht="12.6" x14ac:dyDescent="0.25">
      <c r="A38118"/>
    </row>
    <row r="38119" spans="1:1" ht="12.6" x14ac:dyDescent="0.25">
      <c r="A38119"/>
    </row>
    <row r="38120" spans="1:1" ht="12.6" x14ac:dyDescent="0.25">
      <c r="A38120"/>
    </row>
    <row r="38121" spans="1:1" ht="12.6" x14ac:dyDescent="0.25">
      <c r="A38121"/>
    </row>
    <row r="38122" spans="1:1" ht="12.6" x14ac:dyDescent="0.25">
      <c r="A38122"/>
    </row>
    <row r="38123" spans="1:1" ht="12.6" x14ac:dyDescent="0.25">
      <c r="A38123"/>
    </row>
    <row r="38124" spans="1:1" ht="12.6" x14ac:dyDescent="0.25">
      <c r="A38124"/>
    </row>
    <row r="38125" spans="1:1" ht="12.6" x14ac:dyDescent="0.25">
      <c r="A38125"/>
    </row>
    <row r="38126" spans="1:1" ht="12.6" x14ac:dyDescent="0.25">
      <c r="A38126"/>
    </row>
    <row r="38127" spans="1:1" ht="12.6" x14ac:dyDescent="0.25">
      <c r="A38127"/>
    </row>
    <row r="38128" spans="1:1" ht="12.6" x14ac:dyDescent="0.25">
      <c r="A38128"/>
    </row>
    <row r="38129" spans="1:1" ht="12.6" x14ac:dyDescent="0.25">
      <c r="A38129"/>
    </row>
    <row r="38130" spans="1:1" ht="12.6" x14ac:dyDescent="0.25">
      <c r="A38130"/>
    </row>
    <row r="38131" spans="1:1" ht="12.6" x14ac:dyDescent="0.25">
      <c r="A38131"/>
    </row>
    <row r="38132" spans="1:1" ht="12.6" x14ac:dyDescent="0.25">
      <c r="A38132"/>
    </row>
    <row r="38133" spans="1:1" ht="12.6" x14ac:dyDescent="0.25">
      <c r="A38133"/>
    </row>
    <row r="38134" spans="1:1" ht="12.6" x14ac:dyDescent="0.25">
      <c r="A38134"/>
    </row>
    <row r="38135" spans="1:1" ht="12.6" x14ac:dyDescent="0.25">
      <c r="A38135"/>
    </row>
    <row r="38136" spans="1:1" ht="12.6" x14ac:dyDescent="0.25">
      <c r="A38136"/>
    </row>
    <row r="38137" spans="1:1" ht="12.6" x14ac:dyDescent="0.25">
      <c r="A38137"/>
    </row>
    <row r="38138" spans="1:1" ht="12.6" x14ac:dyDescent="0.25">
      <c r="A38138"/>
    </row>
    <row r="38139" spans="1:1" ht="12.6" x14ac:dyDescent="0.25">
      <c r="A38139"/>
    </row>
    <row r="38140" spans="1:1" ht="12.6" x14ac:dyDescent="0.25">
      <c r="A38140"/>
    </row>
    <row r="38141" spans="1:1" ht="12.6" x14ac:dyDescent="0.25">
      <c r="A38141"/>
    </row>
    <row r="38142" spans="1:1" ht="12.6" x14ac:dyDescent="0.25">
      <c r="A38142"/>
    </row>
    <row r="38143" spans="1:1" ht="12.6" x14ac:dyDescent="0.25">
      <c r="A38143"/>
    </row>
    <row r="38144" spans="1:1" ht="12.6" x14ac:dyDescent="0.25">
      <c r="A38144"/>
    </row>
    <row r="38145" spans="1:1" ht="12.6" x14ac:dyDescent="0.25">
      <c r="A38145"/>
    </row>
    <row r="38146" spans="1:1" ht="12.6" x14ac:dyDescent="0.25">
      <c r="A38146"/>
    </row>
    <row r="38147" spans="1:1" ht="12.6" x14ac:dyDescent="0.25">
      <c r="A38147"/>
    </row>
    <row r="38148" spans="1:1" ht="12.6" x14ac:dyDescent="0.25">
      <c r="A38148"/>
    </row>
    <row r="38149" spans="1:1" ht="12.6" x14ac:dyDescent="0.25">
      <c r="A38149"/>
    </row>
    <row r="38150" spans="1:1" ht="12.6" x14ac:dyDescent="0.25">
      <c r="A38150"/>
    </row>
    <row r="38151" spans="1:1" ht="12.6" x14ac:dyDescent="0.25">
      <c r="A38151"/>
    </row>
    <row r="38152" spans="1:1" ht="12.6" x14ac:dyDescent="0.25">
      <c r="A38152"/>
    </row>
    <row r="38153" spans="1:1" ht="12.6" x14ac:dyDescent="0.25">
      <c r="A38153"/>
    </row>
    <row r="38154" spans="1:1" ht="12.6" x14ac:dyDescent="0.25">
      <c r="A38154"/>
    </row>
    <row r="38155" spans="1:1" ht="12.6" x14ac:dyDescent="0.25">
      <c r="A38155"/>
    </row>
    <row r="38156" spans="1:1" ht="12.6" x14ac:dyDescent="0.25">
      <c r="A38156"/>
    </row>
    <row r="38157" spans="1:1" ht="12.6" x14ac:dyDescent="0.25">
      <c r="A38157"/>
    </row>
    <row r="38158" spans="1:1" ht="12.6" x14ac:dyDescent="0.25">
      <c r="A38158"/>
    </row>
    <row r="38159" spans="1:1" ht="12.6" x14ac:dyDescent="0.25">
      <c r="A38159"/>
    </row>
    <row r="38160" spans="1:1" ht="12.6" x14ac:dyDescent="0.25">
      <c r="A38160"/>
    </row>
    <row r="38161" spans="1:1" ht="12.6" x14ac:dyDescent="0.25">
      <c r="A38161"/>
    </row>
    <row r="38162" spans="1:1" ht="12.6" x14ac:dyDescent="0.25">
      <c r="A38162"/>
    </row>
    <row r="38163" spans="1:1" ht="12.6" x14ac:dyDescent="0.25">
      <c r="A38163"/>
    </row>
    <row r="38164" spans="1:1" ht="12.6" x14ac:dyDescent="0.25">
      <c r="A38164"/>
    </row>
    <row r="38165" spans="1:1" ht="12.6" x14ac:dyDescent="0.25">
      <c r="A38165"/>
    </row>
    <row r="38166" spans="1:1" ht="12.6" x14ac:dyDescent="0.25">
      <c r="A38166"/>
    </row>
    <row r="38167" spans="1:1" ht="12.6" x14ac:dyDescent="0.25">
      <c r="A38167"/>
    </row>
    <row r="38168" spans="1:1" ht="12.6" x14ac:dyDescent="0.25">
      <c r="A38168"/>
    </row>
    <row r="38169" spans="1:1" ht="12.6" x14ac:dyDescent="0.25">
      <c r="A38169"/>
    </row>
    <row r="38170" spans="1:1" ht="12.6" x14ac:dyDescent="0.25">
      <c r="A38170"/>
    </row>
    <row r="38171" spans="1:1" ht="12.6" x14ac:dyDescent="0.25">
      <c r="A38171"/>
    </row>
    <row r="38172" spans="1:1" ht="12.6" x14ac:dyDescent="0.25">
      <c r="A38172"/>
    </row>
    <row r="38173" spans="1:1" ht="12.6" x14ac:dyDescent="0.25">
      <c r="A38173"/>
    </row>
    <row r="38174" spans="1:1" ht="12.6" x14ac:dyDescent="0.25">
      <c r="A38174"/>
    </row>
    <row r="38175" spans="1:1" ht="12.6" x14ac:dyDescent="0.25">
      <c r="A38175"/>
    </row>
    <row r="38176" spans="1:1" ht="12.6" x14ac:dyDescent="0.25">
      <c r="A38176"/>
    </row>
    <row r="38177" spans="1:1" ht="12.6" x14ac:dyDescent="0.25">
      <c r="A38177"/>
    </row>
    <row r="38178" spans="1:1" ht="12.6" x14ac:dyDescent="0.25">
      <c r="A38178"/>
    </row>
    <row r="38179" spans="1:1" ht="12.6" x14ac:dyDescent="0.25">
      <c r="A38179"/>
    </row>
    <row r="38180" spans="1:1" ht="12.6" x14ac:dyDescent="0.25">
      <c r="A38180"/>
    </row>
    <row r="38181" spans="1:1" ht="12.6" x14ac:dyDescent="0.25">
      <c r="A38181"/>
    </row>
    <row r="38182" spans="1:1" ht="12.6" x14ac:dyDescent="0.25">
      <c r="A38182"/>
    </row>
    <row r="38183" spans="1:1" ht="12.6" x14ac:dyDescent="0.25">
      <c r="A38183"/>
    </row>
    <row r="38184" spans="1:1" ht="12.6" x14ac:dyDescent="0.25">
      <c r="A38184"/>
    </row>
    <row r="38185" spans="1:1" ht="12.6" x14ac:dyDescent="0.25">
      <c r="A38185"/>
    </row>
    <row r="38186" spans="1:1" ht="12.6" x14ac:dyDescent="0.25">
      <c r="A38186"/>
    </row>
    <row r="38187" spans="1:1" ht="12.6" x14ac:dyDescent="0.25">
      <c r="A38187"/>
    </row>
    <row r="38188" spans="1:1" ht="12.6" x14ac:dyDescent="0.25">
      <c r="A38188"/>
    </row>
    <row r="38189" spans="1:1" ht="12.6" x14ac:dyDescent="0.25">
      <c r="A38189"/>
    </row>
    <row r="38190" spans="1:1" ht="12.6" x14ac:dyDescent="0.25">
      <c r="A38190"/>
    </row>
    <row r="38191" spans="1:1" ht="12.6" x14ac:dyDescent="0.25">
      <c r="A38191"/>
    </row>
    <row r="38192" spans="1:1" ht="12.6" x14ac:dyDescent="0.25">
      <c r="A38192"/>
    </row>
    <row r="38193" spans="1:1" ht="12.6" x14ac:dyDescent="0.25">
      <c r="A38193"/>
    </row>
    <row r="38194" spans="1:1" ht="12.6" x14ac:dyDescent="0.25">
      <c r="A38194"/>
    </row>
    <row r="38195" spans="1:1" ht="12.6" x14ac:dyDescent="0.25">
      <c r="A38195"/>
    </row>
    <row r="38196" spans="1:1" ht="12.6" x14ac:dyDescent="0.25">
      <c r="A38196"/>
    </row>
    <row r="38197" spans="1:1" ht="12.6" x14ac:dyDescent="0.25">
      <c r="A38197"/>
    </row>
    <row r="38198" spans="1:1" ht="12.6" x14ac:dyDescent="0.25">
      <c r="A38198"/>
    </row>
    <row r="38199" spans="1:1" ht="12.6" x14ac:dyDescent="0.25">
      <c r="A38199"/>
    </row>
    <row r="38200" spans="1:1" ht="12.6" x14ac:dyDescent="0.25">
      <c r="A38200"/>
    </row>
    <row r="38201" spans="1:1" ht="12.6" x14ac:dyDescent="0.25">
      <c r="A38201"/>
    </row>
    <row r="38202" spans="1:1" ht="12.6" x14ac:dyDescent="0.25">
      <c r="A38202"/>
    </row>
    <row r="38203" spans="1:1" ht="12.6" x14ac:dyDescent="0.25">
      <c r="A38203"/>
    </row>
    <row r="38204" spans="1:1" ht="12.6" x14ac:dyDescent="0.25">
      <c r="A38204"/>
    </row>
    <row r="38205" spans="1:1" ht="12.6" x14ac:dyDescent="0.25">
      <c r="A38205"/>
    </row>
    <row r="38206" spans="1:1" ht="12.6" x14ac:dyDescent="0.25">
      <c r="A38206"/>
    </row>
    <row r="38207" spans="1:1" ht="12.6" x14ac:dyDescent="0.25">
      <c r="A38207"/>
    </row>
    <row r="38208" spans="1:1" ht="12.6" x14ac:dyDescent="0.25">
      <c r="A38208"/>
    </row>
    <row r="38209" spans="1:1" ht="12.6" x14ac:dyDescent="0.25">
      <c r="A38209"/>
    </row>
    <row r="38210" spans="1:1" ht="12.6" x14ac:dyDescent="0.25">
      <c r="A38210"/>
    </row>
    <row r="38211" spans="1:1" ht="12.6" x14ac:dyDescent="0.25">
      <c r="A38211"/>
    </row>
    <row r="38212" spans="1:1" ht="12.6" x14ac:dyDescent="0.25">
      <c r="A38212"/>
    </row>
    <row r="38213" spans="1:1" ht="12.6" x14ac:dyDescent="0.25">
      <c r="A38213"/>
    </row>
    <row r="38214" spans="1:1" ht="12.6" x14ac:dyDescent="0.25">
      <c r="A38214"/>
    </row>
    <row r="38215" spans="1:1" ht="12.6" x14ac:dyDescent="0.25">
      <c r="A38215"/>
    </row>
    <row r="38216" spans="1:1" ht="12.6" x14ac:dyDescent="0.25">
      <c r="A38216"/>
    </row>
    <row r="38217" spans="1:1" ht="12.6" x14ac:dyDescent="0.25">
      <c r="A38217"/>
    </row>
    <row r="38218" spans="1:1" ht="12.6" x14ac:dyDescent="0.25">
      <c r="A38218"/>
    </row>
    <row r="38219" spans="1:1" ht="12.6" x14ac:dyDescent="0.25">
      <c r="A38219"/>
    </row>
    <row r="38220" spans="1:1" ht="12.6" x14ac:dyDescent="0.25">
      <c r="A38220"/>
    </row>
    <row r="38221" spans="1:1" ht="12.6" x14ac:dyDescent="0.25">
      <c r="A38221"/>
    </row>
    <row r="38222" spans="1:1" ht="12.6" x14ac:dyDescent="0.25">
      <c r="A38222"/>
    </row>
    <row r="38223" spans="1:1" ht="12.6" x14ac:dyDescent="0.25">
      <c r="A38223"/>
    </row>
    <row r="38224" spans="1:1" ht="12.6" x14ac:dyDescent="0.25">
      <c r="A38224"/>
    </row>
    <row r="38225" spans="1:1" ht="12.6" x14ac:dyDescent="0.25">
      <c r="A38225"/>
    </row>
    <row r="38226" spans="1:1" ht="12.6" x14ac:dyDescent="0.25">
      <c r="A38226"/>
    </row>
    <row r="38227" spans="1:1" ht="12.6" x14ac:dyDescent="0.25">
      <c r="A38227"/>
    </row>
    <row r="38228" spans="1:1" ht="12.6" x14ac:dyDescent="0.25">
      <c r="A38228"/>
    </row>
    <row r="38229" spans="1:1" ht="12.6" x14ac:dyDescent="0.25">
      <c r="A38229"/>
    </row>
    <row r="38230" spans="1:1" ht="12.6" x14ac:dyDescent="0.25">
      <c r="A38230"/>
    </row>
    <row r="38231" spans="1:1" ht="12.6" x14ac:dyDescent="0.25">
      <c r="A38231"/>
    </row>
    <row r="38232" spans="1:1" ht="12.6" x14ac:dyDescent="0.25">
      <c r="A38232"/>
    </row>
    <row r="38233" spans="1:1" ht="12.6" x14ac:dyDescent="0.25">
      <c r="A38233"/>
    </row>
    <row r="38234" spans="1:1" ht="12.6" x14ac:dyDescent="0.25">
      <c r="A38234"/>
    </row>
    <row r="38235" spans="1:1" ht="12.6" x14ac:dyDescent="0.25">
      <c r="A38235"/>
    </row>
    <row r="38236" spans="1:1" ht="12.6" x14ac:dyDescent="0.25">
      <c r="A38236"/>
    </row>
    <row r="38237" spans="1:1" ht="12.6" x14ac:dyDescent="0.25">
      <c r="A38237"/>
    </row>
    <row r="38238" spans="1:1" ht="12.6" x14ac:dyDescent="0.25">
      <c r="A38238"/>
    </row>
    <row r="38239" spans="1:1" ht="12.6" x14ac:dyDescent="0.25">
      <c r="A38239"/>
    </row>
    <row r="38240" spans="1:1" ht="12.6" x14ac:dyDescent="0.25">
      <c r="A38240"/>
    </row>
    <row r="38241" spans="1:1" ht="12.6" x14ac:dyDescent="0.25">
      <c r="A38241"/>
    </row>
    <row r="38242" spans="1:1" ht="12.6" x14ac:dyDescent="0.25">
      <c r="A38242"/>
    </row>
    <row r="38243" spans="1:1" ht="12.6" x14ac:dyDescent="0.25">
      <c r="A38243"/>
    </row>
    <row r="38244" spans="1:1" ht="12.6" x14ac:dyDescent="0.25">
      <c r="A38244"/>
    </row>
    <row r="38245" spans="1:1" ht="12.6" x14ac:dyDescent="0.25">
      <c r="A38245"/>
    </row>
    <row r="38246" spans="1:1" ht="12.6" x14ac:dyDescent="0.25">
      <c r="A38246"/>
    </row>
    <row r="38247" spans="1:1" ht="12.6" x14ac:dyDescent="0.25">
      <c r="A38247"/>
    </row>
    <row r="38248" spans="1:1" ht="12.6" x14ac:dyDescent="0.25">
      <c r="A38248"/>
    </row>
    <row r="38249" spans="1:1" ht="12.6" x14ac:dyDescent="0.25">
      <c r="A38249"/>
    </row>
    <row r="38250" spans="1:1" ht="12.6" x14ac:dyDescent="0.25">
      <c r="A38250"/>
    </row>
    <row r="38251" spans="1:1" ht="12.6" x14ac:dyDescent="0.25">
      <c r="A38251"/>
    </row>
    <row r="38252" spans="1:1" ht="12.6" x14ac:dyDescent="0.25">
      <c r="A38252"/>
    </row>
    <row r="38253" spans="1:1" ht="12.6" x14ac:dyDescent="0.25">
      <c r="A38253"/>
    </row>
    <row r="38254" spans="1:1" ht="12.6" x14ac:dyDescent="0.25">
      <c r="A38254"/>
    </row>
    <row r="38255" spans="1:1" ht="12.6" x14ac:dyDescent="0.25">
      <c r="A38255"/>
    </row>
    <row r="38256" spans="1:1" ht="12.6" x14ac:dyDescent="0.25">
      <c r="A38256"/>
    </row>
    <row r="38257" spans="1:1" ht="12.6" x14ac:dyDescent="0.25">
      <c r="A38257"/>
    </row>
    <row r="38258" spans="1:1" ht="12.6" x14ac:dyDescent="0.25">
      <c r="A38258"/>
    </row>
    <row r="38259" spans="1:1" ht="12.6" x14ac:dyDescent="0.25">
      <c r="A38259"/>
    </row>
    <row r="38260" spans="1:1" ht="12.6" x14ac:dyDescent="0.25">
      <c r="A38260"/>
    </row>
    <row r="38261" spans="1:1" ht="12.6" x14ac:dyDescent="0.25">
      <c r="A38261"/>
    </row>
    <row r="38262" spans="1:1" ht="12.6" x14ac:dyDescent="0.25">
      <c r="A38262"/>
    </row>
    <row r="38263" spans="1:1" ht="12.6" x14ac:dyDescent="0.25">
      <c r="A38263"/>
    </row>
    <row r="38264" spans="1:1" ht="12.6" x14ac:dyDescent="0.25">
      <c r="A38264"/>
    </row>
    <row r="38265" spans="1:1" ht="12.6" x14ac:dyDescent="0.25">
      <c r="A38265"/>
    </row>
    <row r="38266" spans="1:1" ht="12.6" x14ac:dyDescent="0.25">
      <c r="A38266"/>
    </row>
    <row r="38267" spans="1:1" ht="12.6" x14ac:dyDescent="0.25">
      <c r="A38267"/>
    </row>
    <row r="38268" spans="1:1" ht="12.6" x14ac:dyDescent="0.25">
      <c r="A38268"/>
    </row>
    <row r="38269" spans="1:1" ht="12.6" x14ac:dyDescent="0.25">
      <c r="A38269"/>
    </row>
    <row r="38270" spans="1:1" ht="12.6" x14ac:dyDescent="0.25">
      <c r="A38270"/>
    </row>
    <row r="38271" spans="1:1" ht="12.6" x14ac:dyDescent="0.25">
      <c r="A38271"/>
    </row>
    <row r="38272" spans="1:1" ht="12.6" x14ac:dyDescent="0.25">
      <c r="A38272"/>
    </row>
    <row r="38273" spans="1:1" ht="12.6" x14ac:dyDescent="0.25">
      <c r="A38273"/>
    </row>
    <row r="38274" spans="1:1" ht="12.6" x14ac:dyDescent="0.25">
      <c r="A38274"/>
    </row>
    <row r="38275" spans="1:1" ht="12.6" x14ac:dyDescent="0.25">
      <c r="A38275"/>
    </row>
    <row r="38276" spans="1:1" ht="12.6" x14ac:dyDescent="0.25">
      <c r="A38276"/>
    </row>
    <row r="38277" spans="1:1" ht="12.6" x14ac:dyDescent="0.25">
      <c r="A38277"/>
    </row>
    <row r="38278" spans="1:1" ht="12.6" x14ac:dyDescent="0.25">
      <c r="A38278"/>
    </row>
    <row r="38279" spans="1:1" ht="12.6" x14ac:dyDescent="0.25">
      <c r="A38279"/>
    </row>
    <row r="38280" spans="1:1" ht="12.6" x14ac:dyDescent="0.25">
      <c r="A38280"/>
    </row>
    <row r="38281" spans="1:1" ht="12.6" x14ac:dyDescent="0.25">
      <c r="A38281"/>
    </row>
    <row r="38282" spans="1:1" ht="12.6" x14ac:dyDescent="0.25">
      <c r="A38282"/>
    </row>
    <row r="38283" spans="1:1" ht="12.6" x14ac:dyDescent="0.25">
      <c r="A38283"/>
    </row>
    <row r="38284" spans="1:1" ht="12.6" x14ac:dyDescent="0.25">
      <c r="A38284"/>
    </row>
    <row r="38285" spans="1:1" ht="12.6" x14ac:dyDescent="0.25">
      <c r="A38285"/>
    </row>
    <row r="38286" spans="1:1" ht="12.6" x14ac:dyDescent="0.25">
      <c r="A38286"/>
    </row>
    <row r="38287" spans="1:1" ht="12.6" x14ac:dyDescent="0.25">
      <c r="A38287"/>
    </row>
    <row r="38288" spans="1:1" ht="12.6" x14ac:dyDescent="0.25">
      <c r="A38288"/>
    </row>
    <row r="38289" spans="1:1" ht="12.6" x14ac:dyDescent="0.25">
      <c r="A38289"/>
    </row>
    <row r="38290" spans="1:1" ht="12.6" x14ac:dyDescent="0.25">
      <c r="A38290"/>
    </row>
    <row r="38291" spans="1:1" ht="12.6" x14ac:dyDescent="0.25">
      <c r="A38291"/>
    </row>
    <row r="38292" spans="1:1" ht="12.6" x14ac:dyDescent="0.25">
      <c r="A38292"/>
    </row>
    <row r="38293" spans="1:1" ht="12.6" x14ac:dyDescent="0.25">
      <c r="A38293"/>
    </row>
    <row r="38294" spans="1:1" ht="12.6" x14ac:dyDescent="0.25">
      <c r="A38294"/>
    </row>
    <row r="38295" spans="1:1" ht="12.6" x14ac:dyDescent="0.25">
      <c r="A38295"/>
    </row>
    <row r="38296" spans="1:1" ht="12.6" x14ac:dyDescent="0.25">
      <c r="A38296"/>
    </row>
    <row r="38297" spans="1:1" ht="12.6" x14ac:dyDescent="0.25">
      <c r="A38297"/>
    </row>
    <row r="38298" spans="1:1" ht="12.6" x14ac:dyDescent="0.25">
      <c r="A38298"/>
    </row>
    <row r="38299" spans="1:1" ht="12.6" x14ac:dyDescent="0.25">
      <c r="A38299"/>
    </row>
    <row r="38300" spans="1:1" ht="12.6" x14ac:dyDescent="0.25">
      <c r="A38300"/>
    </row>
    <row r="38301" spans="1:1" ht="12.6" x14ac:dyDescent="0.25">
      <c r="A38301"/>
    </row>
    <row r="38302" spans="1:1" ht="12.6" x14ac:dyDescent="0.25">
      <c r="A38302"/>
    </row>
    <row r="38303" spans="1:1" ht="12.6" x14ac:dyDescent="0.25">
      <c r="A38303"/>
    </row>
    <row r="38304" spans="1:1" ht="12.6" x14ac:dyDescent="0.25">
      <c r="A38304"/>
    </row>
    <row r="38305" spans="1:1" ht="12.6" x14ac:dyDescent="0.25">
      <c r="A38305"/>
    </row>
    <row r="38306" spans="1:1" ht="12.6" x14ac:dyDescent="0.25">
      <c r="A38306"/>
    </row>
    <row r="38307" spans="1:1" ht="12.6" x14ac:dyDescent="0.25">
      <c r="A38307"/>
    </row>
    <row r="38308" spans="1:1" ht="12.6" x14ac:dyDescent="0.25">
      <c r="A38308"/>
    </row>
    <row r="38309" spans="1:1" ht="12.6" x14ac:dyDescent="0.25">
      <c r="A38309"/>
    </row>
    <row r="38310" spans="1:1" ht="12.6" x14ac:dyDescent="0.25">
      <c r="A38310"/>
    </row>
    <row r="38311" spans="1:1" ht="12.6" x14ac:dyDescent="0.25">
      <c r="A38311"/>
    </row>
    <row r="38312" spans="1:1" ht="12.6" x14ac:dyDescent="0.25">
      <c r="A38312"/>
    </row>
    <row r="38313" spans="1:1" ht="12.6" x14ac:dyDescent="0.25">
      <c r="A38313"/>
    </row>
    <row r="38314" spans="1:1" ht="12.6" x14ac:dyDescent="0.25">
      <c r="A38314"/>
    </row>
    <row r="38315" spans="1:1" ht="12.6" x14ac:dyDescent="0.25">
      <c r="A38315"/>
    </row>
    <row r="38316" spans="1:1" ht="12.6" x14ac:dyDescent="0.25">
      <c r="A38316"/>
    </row>
    <row r="38317" spans="1:1" ht="12.6" x14ac:dyDescent="0.25">
      <c r="A38317"/>
    </row>
    <row r="38318" spans="1:1" ht="12.6" x14ac:dyDescent="0.25">
      <c r="A38318"/>
    </row>
    <row r="38319" spans="1:1" ht="12.6" x14ac:dyDescent="0.25">
      <c r="A38319"/>
    </row>
    <row r="38320" spans="1:1" ht="12.6" x14ac:dyDescent="0.25">
      <c r="A38320"/>
    </row>
    <row r="38321" spans="1:1" ht="12.6" x14ac:dyDescent="0.25">
      <c r="A38321"/>
    </row>
    <row r="38322" spans="1:1" ht="12.6" x14ac:dyDescent="0.25">
      <c r="A38322"/>
    </row>
    <row r="38323" spans="1:1" ht="12.6" x14ac:dyDescent="0.25">
      <c r="A38323"/>
    </row>
    <row r="38324" spans="1:1" ht="12.6" x14ac:dyDescent="0.25">
      <c r="A38324"/>
    </row>
    <row r="38325" spans="1:1" ht="12.6" x14ac:dyDescent="0.25">
      <c r="A38325"/>
    </row>
    <row r="38326" spans="1:1" ht="12.6" x14ac:dyDescent="0.25">
      <c r="A38326"/>
    </row>
    <row r="38327" spans="1:1" ht="12.6" x14ac:dyDescent="0.25">
      <c r="A38327"/>
    </row>
    <row r="38328" spans="1:1" ht="12.6" x14ac:dyDescent="0.25">
      <c r="A38328"/>
    </row>
    <row r="38329" spans="1:1" ht="12.6" x14ac:dyDescent="0.25">
      <c r="A38329"/>
    </row>
    <row r="38330" spans="1:1" ht="12.6" x14ac:dyDescent="0.25">
      <c r="A38330"/>
    </row>
    <row r="38331" spans="1:1" ht="12.6" x14ac:dyDescent="0.25">
      <c r="A38331"/>
    </row>
    <row r="38332" spans="1:1" ht="12.6" x14ac:dyDescent="0.25">
      <c r="A38332"/>
    </row>
    <row r="38333" spans="1:1" ht="12.6" x14ac:dyDescent="0.25">
      <c r="A38333"/>
    </row>
    <row r="38334" spans="1:1" ht="12.6" x14ac:dyDescent="0.25">
      <c r="A38334"/>
    </row>
    <row r="38335" spans="1:1" ht="12.6" x14ac:dyDescent="0.25">
      <c r="A38335"/>
    </row>
    <row r="38336" spans="1:1" ht="12.6" x14ac:dyDescent="0.25">
      <c r="A38336"/>
    </row>
    <row r="38337" spans="1:1" ht="12.6" x14ac:dyDescent="0.25">
      <c r="A38337"/>
    </row>
    <row r="38338" spans="1:1" ht="12.6" x14ac:dyDescent="0.25">
      <c r="A38338"/>
    </row>
    <row r="38339" spans="1:1" ht="12.6" x14ac:dyDescent="0.25">
      <c r="A38339"/>
    </row>
    <row r="38340" spans="1:1" ht="12.6" x14ac:dyDescent="0.25">
      <c r="A38340"/>
    </row>
    <row r="38341" spans="1:1" ht="12.6" x14ac:dyDescent="0.25">
      <c r="A38341"/>
    </row>
    <row r="38342" spans="1:1" ht="12.6" x14ac:dyDescent="0.25">
      <c r="A38342"/>
    </row>
    <row r="38343" spans="1:1" ht="12.6" x14ac:dyDescent="0.25">
      <c r="A38343"/>
    </row>
    <row r="38344" spans="1:1" ht="12.6" x14ac:dyDescent="0.25">
      <c r="A38344"/>
    </row>
    <row r="38345" spans="1:1" ht="12.6" x14ac:dyDescent="0.25">
      <c r="A38345"/>
    </row>
    <row r="38346" spans="1:1" ht="12.6" x14ac:dyDescent="0.25">
      <c r="A38346"/>
    </row>
    <row r="38347" spans="1:1" ht="12.6" x14ac:dyDescent="0.25">
      <c r="A38347"/>
    </row>
    <row r="38348" spans="1:1" ht="12.6" x14ac:dyDescent="0.25">
      <c r="A38348"/>
    </row>
    <row r="38349" spans="1:1" ht="12.6" x14ac:dyDescent="0.25">
      <c r="A38349"/>
    </row>
    <row r="38350" spans="1:1" ht="12.6" x14ac:dyDescent="0.25">
      <c r="A38350"/>
    </row>
    <row r="38351" spans="1:1" ht="12.6" x14ac:dyDescent="0.25">
      <c r="A38351"/>
    </row>
    <row r="38352" spans="1:1" ht="12.6" x14ac:dyDescent="0.25">
      <c r="A38352"/>
    </row>
    <row r="38353" spans="1:1" ht="12.6" x14ac:dyDescent="0.25">
      <c r="A38353"/>
    </row>
    <row r="38354" spans="1:1" ht="12.6" x14ac:dyDescent="0.25">
      <c r="A38354"/>
    </row>
    <row r="38355" spans="1:1" ht="12.6" x14ac:dyDescent="0.25">
      <c r="A38355"/>
    </row>
    <row r="38356" spans="1:1" ht="12.6" x14ac:dyDescent="0.25">
      <c r="A38356"/>
    </row>
    <row r="38357" spans="1:1" ht="12.6" x14ac:dyDescent="0.25">
      <c r="A38357"/>
    </row>
    <row r="38358" spans="1:1" ht="12.6" x14ac:dyDescent="0.25">
      <c r="A38358"/>
    </row>
    <row r="38359" spans="1:1" ht="12.6" x14ac:dyDescent="0.25">
      <c r="A38359"/>
    </row>
    <row r="38360" spans="1:1" ht="12.6" x14ac:dyDescent="0.25">
      <c r="A38360"/>
    </row>
    <row r="38361" spans="1:1" ht="12.6" x14ac:dyDescent="0.25">
      <c r="A38361"/>
    </row>
    <row r="38362" spans="1:1" ht="12.6" x14ac:dyDescent="0.25">
      <c r="A38362"/>
    </row>
    <row r="38363" spans="1:1" ht="12.6" x14ac:dyDescent="0.25">
      <c r="A38363"/>
    </row>
    <row r="38364" spans="1:1" ht="12.6" x14ac:dyDescent="0.25">
      <c r="A38364"/>
    </row>
    <row r="38365" spans="1:1" ht="12.6" x14ac:dyDescent="0.25">
      <c r="A38365"/>
    </row>
    <row r="38366" spans="1:1" ht="12.6" x14ac:dyDescent="0.25">
      <c r="A38366"/>
    </row>
    <row r="38367" spans="1:1" ht="12.6" x14ac:dyDescent="0.25">
      <c r="A38367"/>
    </row>
    <row r="38368" spans="1:1" ht="12.6" x14ac:dyDescent="0.25">
      <c r="A38368"/>
    </row>
    <row r="38369" spans="1:1" ht="12.6" x14ac:dyDescent="0.25">
      <c r="A38369"/>
    </row>
    <row r="38370" spans="1:1" ht="12.6" x14ac:dyDescent="0.25">
      <c r="A38370"/>
    </row>
    <row r="38371" spans="1:1" ht="12.6" x14ac:dyDescent="0.25">
      <c r="A38371"/>
    </row>
    <row r="38372" spans="1:1" ht="12.6" x14ac:dyDescent="0.25">
      <c r="A38372"/>
    </row>
    <row r="38373" spans="1:1" ht="12.6" x14ac:dyDescent="0.25">
      <c r="A38373"/>
    </row>
    <row r="38374" spans="1:1" ht="12.6" x14ac:dyDescent="0.25">
      <c r="A38374"/>
    </row>
    <row r="38375" spans="1:1" ht="12.6" x14ac:dyDescent="0.25">
      <c r="A38375"/>
    </row>
    <row r="38376" spans="1:1" ht="12.6" x14ac:dyDescent="0.25">
      <c r="A38376"/>
    </row>
    <row r="38377" spans="1:1" ht="12.6" x14ac:dyDescent="0.25">
      <c r="A38377"/>
    </row>
    <row r="38378" spans="1:1" ht="12.6" x14ac:dyDescent="0.25">
      <c r="A38378"/>
    </row>
    <row r="38379" spans="1:1" ht="12.6" x14ac:dyDescent="0.25">
      <c r="A38379"/>
    </row>
    <row r="38380" spans="1:1" ht="12.6" x14ac:dyDescent="0.25">
      <c r="A38380"/>
    </row>
    <row r="38381" spans="1:1" ht="12.6" x14ac:dyDescent="0.25">
      <c r="A38381"/>
    </row>
    <row r="38382" spans="1:1" ht="12.6" x14ac:dyDescent="0.25">
      <c r="A38382"/>
    </row>
    <row r="38383" spans="1:1" ht="12.6" x14ac:dyDescent="0.25">
      <c r="A38383"/>
    </row>
    <row r="38384" spans="1:1" ht="12.6" x14ac:dyDescent="0.25">
      <c r="A38384"/>
    </row>
    <row r="38385" spans="1:1" ht="12.6" x14ac:dyDescent="0.25">
      <c r="A38385"/>
    </row>
    <row r="38386" spans="1:1" ht="12.6" x14ac:dyDescent="0.25">
      <c r="A38386"/>
    </row>
    <row r="38387" spans="1:1" ht="12.6" x14ac:dyDescent="0.25">
      <c r="A38387"/>
    </row>
    <row r="38388" spans="1:1" ht="12.6" x14ac:dyDescent="0.25">
      <c r="A38388"/>
    </row>
    <row r="38389" spans="1:1" ht="12.6" x14ac:dyDescent="0.25">
      <c r="A38389"/>
    </row>
    <row r="38390" spans="1:1" ht="12.6" x14ac:dyDescent="0.25">
      <c r="A38390"/>
    </row>
    <row r="38391" spans="1:1" ht="12.6" x14ac:dyDescent="0.25">
      <c r="A38391"/>
    </row>
    <row r="38392" spans="1:1" ht="12.6" x14ac:dyDescent="0.25">
      <c r="A38392"/>
    </row>
    <row r="38393" spans="1:1" ht="12.6" x14ac:dyDescent="0.25">
      <c r="A38393"/>
    </row>
    <row r="38394" spans="1:1" ht="12.6" x14ac:dyDescent="0.25">
      <c r="A38394"/>
    </row>
    <row r="38395" spans="1:1" ht="12.6" x14ac:dyDescent="0.25">
      <c r="A38395"/>
    </row>
    <row r="38396" spans="1:1" ht="12.6" x14ac:dyDescent="0.25">
      <c r="A38396"/>
    </row>
    <row r="38397" spans="1:1" ht="12.6" x14ac:dyDescent="0.25">
      <c r="A38397"/>
    </row>
    <row r="38398" spans="1:1" ht="12.6" x14ac:dyDescent="0.25">
      <c r="A38398"/>
    </row>
    <row r="38399" spans="1:1" ht="12.6" x14ac:dyDescent="0.25">
      <c r="A38399"/>
    </row>
    <row r="38400" spans="1:1" ht="12.6" x14ac:dyDescent="0.25">
      <c r="A38400"/>
    </row>
    <row r="38401" spans="1:1" ht="12.6" x14ac:dyDescent="0.25">
      <c r="A38401"/>
    </row>
    <row r="38402" spans="1:1" ht="12.6" x14ac:dyDescent="0.25">
      <c r="A38402"/>
    </row>
    <row r="38403" spans="1:1" ht="12.6" x14ac:dyDescent="0.25">
      <c r="A38403"/>
    </row>
    <row r="38404" spans="1:1" ht="12.6" x14ac:dyDescent="0.25">
      <c r="A38404"/>
    </row>
    <row r="38405" spans="1:1" ht="12.6" x14ac:dyDescent="0.25">
      <c r="A38405"/>
    </row>
    <row r="38406" spans="1:1" ht="12.6" x14ac:dyDescent="0.25">
      <c r="A38406"/>
    </row>
    <row r="38407" spans="1:1" ht="12.6" x14ac:dyDescent="0.25">
      <c r="A38407"/>
    </row>
    <row r="38408" spans="1:1" ht="12.6" x14ac:dyDescent="0.25">
      <c r="A38408"/>
    </row>
    <row r="38409" spans="1:1" ht="12.6" x14ac:dyDescent="0.25">
      <c r="A38409"/>
    </row>
    <row r="38410" spans="1:1" ht="12.6" x14ac:dyDescent="0.25">
      <c r="A38410"/>
    </row>
    <row r="38411" spans="1:1" ht="12.6" x14ac:dyDescent="0.25">
      <c r="A38411"/>
    </row>
    <row r="38412" spans="1:1" ht="12.6" x14ac:dyDescent="0.25">
      <c r="A38412"/>
    </row>
    <row r="38413" spans="1:1" ht="12.6" x14ac:dyDescent="0.25">
      <c r="A38413"/>
    </row>
    <row r="38414" spans="1:1" ht="12.6" x14ac:dyDescent="0.25">
      <c r="A38414"/>
    </row>
    <row r="38415" spans="1:1" ht="12.6" x14ac:dyDescent="0.25">
      <c r="A38415"/>
    </row>
    <row r="38416" spans="1:1" ht="12.6" x14ac:dyDescent="0.25">
      <c r="A38416"/>
    </row>
    <row r="38417" spans="1:1" ht="12.6" x14ac:dyDescent="0.25">
      <c r="A38417"/>
    </row>
    <row r="38418" spans="1:1" ht="12.6" x14ac:dyDescent="0.25">
      <c r="A38418"/>
    </row>
    <row r="38419" spans="1:1" ht="12.6" x14ac:dyDescent="0.25">
      <c r="A38419"/>
    </row>
    <row r="38420" spans="1:1" ht="12.6" x14ac:dyDescent="0.25">
      <c r="A38420"/>
    </row>
    <row r="38421" spans="1:1" ht="12.6" x14ac:dyDescent="0.25">
      <c r="A38421"/>
    </row>
    <row r="38422" spans="1:1" ht="12.6" x14ac:dyDescent="0.25">
      <c r="A38422"/>
    </row>
    <row r="38423" spans="1:1" ht="12.6" x14ac:dyDescent="0.25">
      <c r="A38423"/>
    </row>
    <row r="38424" spans="1:1" ht="12.6" x14ac:dyDescent="0.25">
      <c r="A38424"/>
    </row>
    <row r="38425" spans="1:1" ht="12.6" x14ac:dyDescent="0.25">
      <c r="A38425"/>
    </row>
    <row r="38426" spans="1:1" ht="12.6" x14ac:dyDescent="0.25">
      <c r="A38426"/>
    </row>
    <row r="38427" spans="1:1" ht="12.6" x14ac:dyDescent="0.25">
      <c r="A38427"/>
    </row>
    <row r="38428" spans="1:1" ht="12.6" x14ac:dyDescent="0.25">
      <c r="A38428"/>
    </row>
    <row r="38429" spans="1:1" ht="12.6" x14ac:dyDescent="0.25">
      <c r="A38429"/>
    </row>
    <row r="38430" spans="1:1" ht="12.6" x14ac:dyDescent="0.25">
      <c r="A38430"/>
    </row>
    <row r="38431" spans="1:1" ht="12.6" x14ac:dyDescent="0.25">
      <c r="A38431"/>
    </row>
    <row r="38432" spans="1:1" ht="12.6" x14ac:dyDescent="0.25">
      <c r="A38432"/>
    </row>
    <row r="38433" spans="1:1" ht="12.6" x14ac:dyDescent="0.25">
      <c r="A38433"/>
    </row>
    <row r="38434" spans="1:1" ht="12.6" x14ac:dyDescent="0.25">
      <c r="A38434"/>
    </row>
    <row r="38435" spans="1:1" ht="12.6" x14ac:dyDescent="0.25">
      <c r="A38435"/>
    </row>
    <row r="38436" spans="1:1" ht="12.6" x14ac:dyDescent="0.25">
      <c r="A38436"/>
    </row>
    <row r="38437" spans="1:1" ht="12.6" x14ac:dyDescent="0.25">
      <c r="A38437"/>
    </row>
    <row r="38438" spans="1:1" ht="12.6" x14ac:dyDescent="0.25">
      <c r="A38438"/>
    </row>
    <row r="38439" spans="1:1" ht="12.6" x14ac:dyDescent="0.25">
      <c r="A38439"/>
    </row>
    <row r="38440" spans="1:1" ht="12.6" x14ac:dyDescent="0.25">
      <c r="A38440"/>
    </row>
    <row r="38441" spans="1:1" ht="12.6" x14ac:dyDescent="0.25">
      <c r="A38441"/>
    </row>
    <row r="38442" spans="1:1" ht="12.6" x14ac:dyDescent="0.25">
      <c r="A38442"/>
    </row>
    <row r="38443" spans="1:1" ht="12.6" x14ac:dyDescent="0.25">
      <c r="A38443"/>
    </row>
    <row r="38444" spans="1:1" ht="12.6" x14ac:dyDescent="0.25">
      <c r="A38444"/>
    </row>
    <row r="38445" spans="1:1" ht="12.6" x14ac:dyDescent="0.25">
      <c r="A38445"/>
    </row>
    <row r="38446" spans="1:1" ht="12.6" x14ac:dyDescent="0.25">
      <c r="A38446"/>
    </row>
    <row r="38447" spans="1:1" ht="12.6" x14ac:dyDescent="0.25">
      <c r="A38447"/>
    </row>
    <row r="38448" spans="1:1" ht="12.6" x14ac:dyDescent="0.25">
      <c r="A38448"/>
    </row>
    <row r="38449" spans="1:1" ht="12.6" x14ac:dyDescent="0.25">
      <c r="A38449"/>
    </row>
    <row r="38450" spans="1:1" ht="12.6" x14ac:dyDescent="0.25">
      <c r="A38450"/>
    </row>
    <row r="38451" spans="1:1" ht="12.6" x14ac:dyDescent="0.25">
      <c r="A38451"/>
    </row>
    <row r="38452" spans="1:1" ht="12.6" x14ac:dyDescent="0.25">
      <c r="A38452"/>
    </row>
    <row r="38453" spans="1:1" ht="12.6" x14ac:dyDescent="0.25">
      <c r="A38453"/>
    </row>
    <row r="38454" spans="1:1" ht="12.6" x14ac:dyDescent="0.25">
      <c r="A38454"/>
    </row>
    <row r="38455" spans="1:1" ht="12.6" x14ac:dyDescent="0.25">
      <c r="A38455"/>
    </row>
    <row r="38456" spans="1:1" ht="12.6" x14ac:dyDescent="0.25">
      <c r="A38456"/>
    </row>
    <row r="38457" spans="1:1" ht="12.6" x14ac:dyDescent="0.25">
      <c r="A38457"/>
    </row>
    <row r="38458" spans="1:1" ht="12.6" x14ac:dyDescent="0.25">
      <c r="A38458"/>
    </row>
    <row r="38459" spans="1:1" ht="12.6" x14ac:dyDescent="0.25">
      <c r="A38459"/>
    </row>
    <row r="38460" spans="1:1" ht="12.6" x14ac:dyDescent="0.25">
      <c r="A38460"/>
    </row>
    <row r="38461" spans="1:1" ht="12.6" x14ac:dyDescent="0.25">
      <c r="A38461"/>
    </row>
    <row r="38462" spans="1:1" ht="12.6" x14ac:dyDescent="0.25">
      <c r="A38462"/>
    </row>
    <row r="38463" spans="1:1" ht="12.6" x14ac:dyDescent="0.25">
      <c r="A38463"/>
    </row>
    <row r="38464" spans="1:1" ht="12.6" x14ac:dyDescent="0.25">
      <c r="A38464"/>
    </row>
    <row r="38465" spans="1:1" ht="12.6" x14ac:dyDescent="0.25">
      <c r="A38465"/>
    </row>
    <row r="38466" spans="1:1" ht="12.6" x14ac:dyDescent="0.25">
      <c r="A38466"/>
    </row>
    <row r="38467" spans="1:1" ht="12.6" x14ac:dyDescent="0.25">
      <c r="A38467"/>
    </row>
    <row r="38468" spans="1:1" ht="12.6" x14ac:dyDescent="0.25">
      <c r="A38468"/>
    </row>
    <row r="38469" spans="1:1" ht="12.6" x14ac:dyDescent="0.25">
      <c r="A38469"/>
    </row>
    <row r="38470" spans="1:1" ht="12.6" x14ac:dyDescent="0.25">
      <c r="A38470"/>
    </row>
    <row r="38471" spans="1:1" ht="12.6" x14ac:dyDescent="0.25">
      <c r="A38471"/>
    </row>
    <row r="38472" spans="1:1" ht="12.6" x14ac:dyDescent="0.25">
      <c r="A38472"/>
    </row>
    <row r="38473" spans="1:1" ht="12.6" x14ac:dyDescent="0.25">
      <c r="A38473"/>
    </row>
    <row r="38474" spans="1:1" ht="12.6" x14ac:dyDescent="0.25">
      <c r="A38474"/>
    </row>
    <row r="38475" spans="1:1" ht="12.6" x14ac:dyDescent="0.25">
      <c r="A38475"/>
    </row>
    <row r="38476" spans="1:1" ht="12.6" x14ac:dyDescent="0.25">
      <c r="A38476"/>
    </row>
    <row r="38477" spans="1:1" ht="12.6" x14ac:dyDescent="0.25">
      <c r="A38477"/>
    </row>
    <row r="38478" spans="1:1" ht="12.6" x14ac:dyDescent="0.25">
      <c r="A38478"/>
    </row>
    <row r="38479" spans="1:1" ht="12.6" x14ac:dyDescent="0.25">
      <c r="A38479"/>
    </row>
    <row r="38480" spans="1:1" ht="12.6" x14ac:dyDescent="0.25">
      <c r="A38480"/>
    </row>
    <row r="38481" spans="1:1" ht="12.6" x14ac:dyDescent="0.25">
      <c r="A38481"/>
    </row>
    <row r="38482" spans="1:1" ht="12.6" x14ac:dyDescent="0.25">
      <c r="A38482"/>
    </row>
    <row r="38483" spans="1:1" ht="12.6" x14ac:dyDescent="0.25">
      <c r="A38483"/>
    </row>
    <row r="38484" spans="1:1" ht="12.6" x14ac:dyDescent="0.25">
      <c r="A38484"/>
    </row>
    <row r="38485" spans="1:1" ht="12.6" x14ac:dyDescent="0.25">
      <c r="A38485"/>
    </row>
    <row r="38486" spans="1:1" ht="12.6" x14ac:dyDescent="0.25">
      <c r="A38486"/>
    </row>
    <row r="38487" spans="1:1" ht="12.6" x14ac:dyDescent="0.25">
      <c r="A38487"/>
    </row>
    <row r="38488" spans="1:1" ht="12.6" x14ac:dyDescent="0.25">
      <c r="A38488"/>
    </row>
    <row r="38489" spans="1:1" ht="12.6" x14ac:dyDescent="0.25">
      <c r="A38489"/>
    </row>
    <row r="38490" spans="1:1" ht="12.6" x14ac:dyDescent="0.25">
      <c r="A38490"/>
    </row>
    <row r="38491" spans="1:1" ht="12.6" x14ac:dyDescent="0.25">
      <c r="A38491"/>
    </row>
    <row r="38492" spans="1:1" ht="12.6" x14ac:dyDescent="0.25">
      <c r="A38492"/>
    </row>
    <row r="38493" spans="1:1" ht="12.6" x14ac:dyDescent="0.25">
      <c r="A38493"/>
    </row>
    <row r="38494" spans="1:1" ht="12.6" x14ac:dyDescent="0.25">
      <c r="A38494"/>
    </row>
    <row r="38495" spans="1:1" ht="12.6" x14ac:dyDescent="0.25">
      <c r="A38495"/>
    </row>
    <row r="38496" spans="1:1" ht="12.6" x14ac:dyDescent="0.25">
      <c r="A38496"/>
    </row>
    <row r="38497" spans="1:1" ht="12.6" x14ac:dyDescent="0.25">
      <c r="A38497"/>
    </row>
    <row r="38498" spans="1:1" ht="12.6" x14ac:dyDescent="0.25">
      <c r="A38498"/>
    </row>
    <row r="38499" spans="1:1" ht="12.6" x14ac:dyDescent="0.25">
      <c r="A38499"/>
    </row>
    <row r="38500" spans="1:1" ht="12.6" x14ac:dyDescent="0.25">
      <c r="A38500"/>
    </row>
    <row r="38501" spans="1:1" ht="12.6" x14ac:dyDescent="0.25">
      <c r="A38501"/>
    </row>
    <row r="38502" spans="1:1" ht="12.6" x14ac:dyDescent="0.25">
      <c r="A38502"/>
    </row>
    <row r="38503" spans="1:1" ht="12.6" x14ac:dyDescent="0.25">
      <c r="A38503"/>
    </row>
    <row r="38504" spans="1:1" ht="12.6" x14ac:dyDescent="0.25">
      <c r="A38504"/>
    </row>
    <row r="38505" spans="1:1" ht="12.6" x14ac:dyDescent="0.25">
      <c r="A38505"/>
    </row>
    <row r="38506" spans="1:1" ht="12.6" x14ac:dyDescent="0.25">
      <c r="A38506"/>
    </row>
    <row r="38507" spans="1:1" ht="12.6" x14ac:dyDescent="0.25">
      <c r="A38507"/>
    </row>
    <row r="38508" spans="1:1" ht="12.6" x14ac:dyDescent="0.25">
      <c r="A38508"/>
    </row>
    <row r="38509" spans="1:1" ht="12.6" x14ac:dyDescent="0.25">
      <c r="A38509"/>
    </row>
    <row r="38510" spans="1:1" ht="12.6" x14ac:dyDescent="0.25">
      <c r="A38510"/>
    </row>
    <row r="38511" spans="1:1" ht="12.6" x14ac:dyDescent="0.25">
      <c r="A38511"/>
    </row>
    <row r="38512" spans="1:1" ht="12.6" x14ac:dyDescent="0.25">
      <c r="A38512"/>
    </row>
    <row r="38513" spans="1:1" ht="12.6" x14ac:dyDescent="0.25">
      <c r="A38513"/>
    </row>
    <row r="38514" spans="1:1" ht="12.6" x14ac:dyDescent="0.25">
      <c r="A38514"/>
    </row>
    <row r="38515" spans="1:1" ht="12.6" x14ac:dyDescent="0.25">
      <c r="A38515"/>
    </row>
    <row r="38516" spans="1:1" ht="12.6" x14ac:dyDescent="0.25">
      <c r="A38516"/>
    </row>
    <row r="38517" spans="1:1" ht="12.6" x14ac:dyDescent="0.25">
      <c r="A38517"/>
    </row>
    <row r="38518" spans="1:1" ht="12.6" x14ac:dyDescent="0.25">
      <c r="A38518"/>
    </row>
    <row r="38519" spans="1:1" ht="12.6" x14ac:dyDescent="0.25">
      <c r="A38519"/>
    </row>
    <row r="38520" spans="1:1" ht="12.6" x14ac:dyDescent="0.25">
      <c r="A38520"/>
    </row>
    <row r="38521" spans="1:1" ht="12.6" x14ac:dyDescent="0.25">
      <c r="A38521"/>
    </row>
    <row r="38522" spans="1:1" ht="12.6" x14ac:dyDescent="0.25">
      <c r="A38522"/>
    </row>
    <row r="38523" spans="1:1" ht="12.6" x14ac:dyDescent="0.25">
      <c r="A38523"/>
    </row>
    <row r="38524" spans="1:1" ht="12.6" x14ac:dyDescent="0.25">
      <c r="A38524"/>
    </row>
    <row r="38525" spans="1:1" ht="12.6" x14ac:dyDescent="0.25">
      <c r="A38525"/>
    </row>
    <row r="38526" spans="1:1" ht="12.6" x14ac:dyDescent="0.25">
      <c r="A38526"/>
    </row>
    <row r="38527" spans="1:1" ht="12.6" x14ac:dyDescent="0.25">
      <c r="A38527"/>
    </row>
    <row r="38528" spans="1:1" ht="12.6" x14ac:dyDescent="0.25">
      <c r="A38528"/>
    </row>
    <row r="38529" spans="1:1" ht="12.6" x14ac:dyDescent="0.25">
      <c r="A38529"/>
    </row>
    <row r="38530" spans="1:1" ht="12.6" x14ac:dyDescent="0.25">
      <c r="A38530"/>
    </row>
    <row r="38531" spans="1:1" ht="12.6" x14ac:dyDescent="0.25">
      <c r="A38531"/>
    </row>
    <row r="38532" spans="1:1" ht="12.6" x14ac:dyDescent="0.25">
      <c r="A38532"/>
    </row>
    <row r="38533" spans="1:1" ht="12.6" x14ac:dyDescent="0.25">
      <c r="A38533"/>
    </row>
    <row r="38534" spans="1:1" ht="12.6" x14ac:dyDescent="0.25">
      <c r="A38534"/>
    </row>
    <row r="38535" spans="1:1" ht="12.6" x14ac:dyDescent="0.25">
      <c r="A38535"/>
    </row>
    <row r="38536" spans="1:1" ht="12.6" x14ac:dyDescent="0.25">
      <c r="A38536"/>
    </row>
    <row r="38537" spans="1:1" ht="12.6" x14ac:dyDescent="0.25">
      <c r="A38537"/>
    </row>
    <row r="38538" spans="1:1" ht="12.6" x14ac:dyDescent="0.25">
      <c r="A38538"/>
    </row>
    <row r="38539" spans="1:1" ht="12.6" x14ac:dyDescent="0.25">
      <c r="A38539"/>
    </row>
    <row r="38540" spans="1:1" ht="12.6" x14ac:dyDescent="0.25">
      <c r="A38540"/>
    </row>
    <row r="38541" spans="1:1" ht="12.6" x14ac:dyDescent="0.25">
      <c r="A38541"/>
    </row>
    <row r="38542" spans="1:1" ht="12.6" x14ac:dyDescent="0.25">
      <c r="A38542"/>
    </row>
    <row r="38543" spans="1:1" ht="12.6" x14ac:dyDescent="0.25">
      <c r="A38543"/>
    </row>
    <row r="38544" spans="1:1" ht="12.6" x14ac:dyDescent="0.25">
      <c r="A38544"/>
    </row>
    <row r="38545" spans="1:1" ht="12.6" x14ac:dyDescent="0.25">
      <c r="A38545"/>
    </row>
    <row r="38546" spans="1:1" ht="12.6" x14ac:dyDescent="0.25">
      <c r="A38546"/>
    </row>
    <row r="38547" spans="1:1" ht="12.6" x14ac:dyDescent="0.25">
      <c r="A38547"/>
    </row>
    <row r="38548" spans="1:1" ht="12.6" x14ac:dyDescent="0.25">
      <c r="A38548"/>
    </row>
    <row r="38549" spans="1:1" ht="12.6" x14ac:dyDescent="0.25">
      <c r="A38549"/>
    </row>
    <row r="38550" spans="1:1" ht="12.6" x14ac:dyDescent="0.25">
      <c r="A38550"/>
    </row>
    <row r="38551" spans="1:1" ht="12.6" x14ac:dyDescent="0.25">
      <c r="A38551"/>
    </row>
    <row r="38552" spans="1:1" ht="12.6" x14ac:dyDescent="0.25">
      <c r="A38552"/>
    </row>
    <row r="38553" spans="1:1" ht="12.6" x14ac:dyDescent="0.25">
      <c r="A38553"/>
    </row>
    <row r="38554" spans="1:1" ht="12.6" x14ac:dyDescent="0.25">
      <c r="A38554"/>
    </row>
    <row r="38555" spans="1:1" ht="12.6" x14ac:dyDescent="0.25">
      <c r="A38555"/>
    </row>
    <row r="38556" spans="1:1" ht="12.6" x14ac:dyDescent="0.25">
      <c r="A38556"/>
    </row>
    <row r="38557" spans="1:1" ht="12.6" x14ac:dyDescent="0.25">
      <c r="A38557"/>
    </row>
    <row r="38558" spans="1:1" ht="12.6" x14ac:dyDescent="0.25">
      <c r="A38558"/>
    </row>
    <row r="38559" spans="1:1" ht="12.6" x14ac:dyDescent="0.25">
      <c r="A38559"/>
    </row>
    <row r="38560" spans="1:1" ht="12.6" x14ac:dyDescent="0.25">
      <c r="A38560"/>
    </row>
    <row r="38561" spans="1:1" ht="12.6" x14ac:dyDescent="0.25">
      <c r="A38561"/>
    </row>
    <row r="38562" spans="1:1" ht="12.6" x14ac:dyDescent="0.25">
      <c r="A38562"/>
    </row>
    <row r="38563" spans="1:1" ht="12.6" x14ac:dyDescent="0.25">
      <c r="A38563"/>
    </row>
    <row r="38564" spans="1:1" ht="12.6" x14ac:dyDescent="0.25">
      <c r="A38564"/>
    </row>
    <row r="38565" spans="1:1" ht="12.6" x14ac:dyDescent="0.25">
      <c r="A38565"/>
    </row>
    <row r="38566" spans="1:1" ht="12.6" x14ac:dyDescent="0.25">
      <c r="A38566"/>
    </row>
    <row r="38567" spans="1:1" ht="12.6" x14ac:dyDescent="0.25">
      <c r="A38567"/>
    </row>
    <row r="38568" spans="1:1" ht="12.6" x14ac:dyDescent="0.25">
      <c r="A38568"/>
    </row>
    <row r="38569" spans="1:1" ht="12.6" x14ac:dyDescent="0.25">
      <c r="A38569"/>
    </row>
    <row r="38570" spans="1:1" ht="12.6" x14ac:dyDescent="0.25">
      <c r="A38570"/>
    </row>
    <row r="38571" spans="1:1" ht="12.6" x14ac:dyDescent="0.25">
      <c r="A38571"/>
    </row>
    <row r="38572" spans="1:1" ht="12.6" x14ac:dyDescent="0.25">
      <c r="A38572"/>
    </row>
    <row r="38573" spans="1:1" ht="12.6" x14ac:dyDescent="0.25">
      <c r="A38573"/>
    </row>
    <row r="38574" spans="1:1" ht="12.6" x14ac:dyDescent="0.25">
      <c r="A38574"/>
    </row>
    <row r="38575" spans="1:1" ht="12.6" x14ac:dyDescent="0.25">
      <c r="A38575"/>
    </row>
    <row r="38576" spans="1:1" ht="12.6" x14ac:dyDescent="0.25">
      <c r="A38576"/>
    </row>
    <row r="38577" spans="1:1" ht="12.6" x14ac:dyDescent="0.25">
      <c r="A38577"/>
    </row>
    <row r="38578" spans="1:1" ht="12.6" x14ac:dyDescent="0.25">
      <c r="A38578"/>
    </row>
    <row r="38579" spans="1:1" ht="12.6" x14ac:dyDescent="0.25">
      <c r="A38579"/>
    </row>
    <row r="38580" spans="1:1" ht="12.6" x14ac:dyDescent="0.25">
      <c r="A38580"/>
    </row>
    <row r="38581" spans="1:1" ht="12.6" x14ac:dyDescent="0.25">
      <c r="A38581"/>
    </row>
    <row r="38582" spans="1:1" ht="12.6" x14ac:dyDescent="0.25">
      <c r="A38582"/>
    </row>
    <row r="38583" spans="1:1" ht="12.6" x14ac:dyDescent="0.25">
      <c r="A38583"/>
    </row>
    <row r="38584" spans="1:1" ht="12.6" x14ac:dyDescent="0.25">
      <c r="A38584"/>
    </row>
    <row r="38585" spans="1:1" ht="12.6" x14ac:dyDescent="0.25">
      <c r="A38585"/>
    </row>
    <row r="38586" spans="1:1" ht="12.6" x14ac:dyDescent="0.25">
      <c r="A38586"/>
    </row>
    <row r="38587" spans="1:1" ht="12.6" x14ac:dyDescent="0.25">
      <c r="A38587"/>
    </row>
    <row r="38588" spans="1:1" ht="12.6" x14ac:dyDescent="0.25">
      <c r="A38588"/>
    </row>
    <row r="38589" spans="1:1" ht="12.6" x14ac:dyDescent="0.25">
      <c r="A38589"/>
    </row>
    <row r="38590" spans="1:1" ht="12.6" x14ac:dyDescent="0.25">
      <c r="A38590"/>
    </row>
    <row r="38591" spans="1:1" ht="12.6" x14ac:dyDescent="0.25">
      <c r="A38591"/>
    </row>
    <row r="38592" spans="1:1" ht="12.6" x14ac:dyDescent="0.25">
      <c r="A38592"/>
    </row>
    <row r="38593" spans="1:1" ht="12.6" x14ac:dyDescent="0.25">
      <c r="A38593"/>
    </row>
    <row r="38594" spans="1:1" ht="12.6" x14ac:dyDescent="0.25">
      <c r="A38594"/>
    </row>
    <row r="38595" spans="1:1" ht="12.6" x14ac:dyDescent="0.25">
      <c r="A38595"/>
    </row>
    <row r="38596" spans="1:1" ht="12.6" x14ac:dyDescent="0.25">
      <c r="A38596"/>
    </row>
    <row r="38597" spans="1:1" ht="12.6" x14ac:dyDescent="0.25">
      <c r="A38597"/>
    </row>
    <row r="38598" spans="1:1" ht="12.6" x14ac:dyDescent="0.25">
      <c r="A38598"/>
    </row>
    <row r="38599" spans="1:1" ht="12.6" x14ac:dyDescent="0.25">
      <c r="A38599"/>
    </row>
    <row r="38600" spans="1:1" ht="12.6" x14ac:dyDescent="0.25">
      <c r="A38600"/>
    </row>
    <row r="38601" spans="1:1" ht="12.6" x14ac:dyDescent="0.25">
      <c r="A38601"/>
    </row>
    <row r="38602" spans="1:1" ht="12.6" x14ac:dyDescent="0.25">
      <c r="A38602"/>
    </row>
    <row r="38603" spans="1:1" ht="12.6" x14ac:dyDescent="0.25">
      <c r="A38603"/>
    </row>
    <row r="38604" spans="1:1" ht="12.6" x14ac:dyDescent="0.25">
      <c r="A38604"/>
    </row>
    <row r="38605" spans="1:1" ht="12.6" x14ac:dyDescent="0.25">
      <c r="A38605"/>
    </row>
    <row r="38606" spans="1:1" ht="12.6" x14ac:dyDescent="0.25">
      <c r="A38606"/>
    </row>
    <row r="38607" spans="1:1" ht="12.6" x14ac:dyDescent="0.25">
      <c r="A38607"/>
    </row>
    <row r="38608" spans="1:1" ht="12.6" x14ac:dyDescent="0.25">
      <c r="A38608"/>
    </row>
    <row r="38609" spans="1:1" ht="12.6" x14ac:dyDescent="0.25">
      <c r="A38609"/>
    </row>
    <row r="38610" spans="1:1" ht="12.6" x14ac:dyDescent="0.25">
      <c r="A38610"/>
    </row>
    <row r="38611" spans="1:1" ht="12.6" x14ac:dyDescent="0.25">
      <c r="A38611"/>
    </row>
    <row r="38612" spans="1:1" ht="12.6" x14ac:dyDescent="0.25">
      <c r="A38612"/>
    </row>
    <row r="38613" spans="1:1" ht="12.6" x14ac:dyDescent="0.25">
      <c r="A38613"/>
    </row>
    <row r="38614" spans="1:1" ht="12.6" x14ac:dyDescent="0.25">
      <c r="A38614"/>
    </row>
    <row r="38615" spans="1:1" ht="12.6" x14ac:dyDescent="0.25">
      <c r="A38615"/>
    </row>
    <row r="38616" spans="1:1" ht="12.6" x14ac:dyDescent="0.25">
      <c r="A38616"/>
    </row>
    <row r="38617" spans="1:1" ht="12.6" x14ac:dyDescent="0.25">
      <c r="A38617"/>
    </row>
    <row r="38618" spans="1:1" ht="12.6" x14ac:dyDescent="0.25">
      <c r="A38618"/>
    </row>
    <row r="38619" spans="1:1" ht="12.6" x14ac:dyDescent="0.25">
      <c r="A38619"/>
    </row>
    <row r="38620" spans="1:1" ht="12.6" x14ac:dyDescent="0.25">
      <c r="A38620"/>
    </row>
    <row r="38621" spans="1:1" ht="12.6" x14ac:dyDescent="0.25">
      <c r="A38621"/>
    </row>
    <row r="38622" spans="1:1" ht="12.6" x14ac:dyDescent="0.25">
      <c r="A38622"/>
    </row>
    <row r="38623" spans="1:1" ht="12.6" x14ac:dyDescent="0.25">
      <c r="A38623"/>
    </row>
    <row r="38624" spans="1:1" ht="12.6" x14ac:dyDescent="0.25">
      <c r="A38624"/>
    </row>
    <row r="38625" spans="1:1" ht="12.6" x14ac:dyDescent="0.25">
      <c r="A38625"/>
    </row>
    <row r="38626" spans="1:1" ht="12.6" x14ac:dyDescent="0.25">
      <c r="A38626"/>
    </row>
    <row r="38627" spans="1:1" ht="12.6" x14ac:dyDescent="0.25">
      <c r="A38627"/>
    </row>
    <row r="38628" spans="1:1" ht="12.6" x14ac:dyDescent="0.25">
      <c r="A38628"/>
    </row>
    <row r="38629" spans="1:1" ht="12.6" x14ac:dyDescent="0.25">
      <c r="A38629"/>
    </row>
    <row r="38630" spans="1:1" ht="12.6" x14ac:dyDescent="0.25">
      <c r="A38630"/>
    </row>
    <row r="38631" spans="1:1" ht="12.6" x14ac:dyDescent="0.25">
      <c r="A38631"/>
    </row>
    <row r="38632" spans="1:1" ht="12.6" x14ac:dyDescent="0.25">
      <c r="A38632"/>
    </row>
    <row r="38633" spans="1:1" ht="12.6" x14ac:dyDescent="0.25">
      <c r="A38633"/>
    </row>
    <row r="38634" spans="1:1" ht="12.6" x14ac:dyDescent="0.25">
      <c r="A38634"/>
    </row>
    <row r="38635" spans="1:1" ht="12.6" x14ac:dyDescent="0.25">
      <c r="A38635"/>
    </row>
    <row r="38636" spans="1:1" ht="12.6" x14ac:dyDescent="0.25">
      <c r="A38636"/>
    </row>
    <row r="38637" spans="1:1" ht="12.6" x14ac:dyDescent="0.25">
      <c r="A38637"/>
    </row>
    <row r="38638" spans="1:1" ht="12.6" x14ac:dyDescent="0.25">
      <c r="A38638"/>
    </row>
    <row r="38639" spans="1:1" ht="12.6" x14ac:dyDescent="0.25">
      <c r="A38639"/>
    </row>
    <row r="38640" spans="1:1" ht="12.6" x14ac:dyDescent="0.25">
      <c r="A38640"/>
    </row>
    <row r="38641" spans="1:1" ht="12.6" x14ac:dyDescent="0.25">
      <c r="A38641"/>
    </row>
    <row r="38642" spans="1:1" ht="12.6" x14ac:dyDescent="0.25">
      <c r="A38642"/>
    </row>
    <row r="38643" spans="1:1" ht="12.6" x14ac:dyDescent="0.25">
      <c r="A38643"/>
    </row>
    <row r="38644" spans="1:1" ht="12.6" x14ac:dyDescent="0.25">
      <c r="A38644"/>
    </row>
    <row r="38645" spans="1:1" ht="12.6" x14ac:dyDescent="0.25">
      <c r="A38645"/>
    </row>
    <row r="38646" spans="1:1" ht="12.6" x14ac:dyDescent="0.25">
      <c r="A38646"/>
    </row>
    <row r="38647" spans="1:1" ht="12.6" x14ac:dyDescent="0.25">
      <c r="A38647"/>
    </row>
    <row r="38648" spans="1:1" ht="12.6" x14ac:dyDescent="0.25">
      <c r="A38648"/>
    </row>
    <row r="38649" spans="1:1" ht="12.6" x14ac:dyDescent="0.25">
      <c r="A38649"/>
    </row>
    <row r="38650" spans="1:1" ht="12.6" x14ac:dyDescent="0.25">
      <c r="A38650"/>
    </row>
    <row r="38651" spans="1:1" ht="12.6" x14ac:dyDescent="0.25">
      <c r="A38651"/>
    </row>
    <row r="38652" spans="1:1" ht="12.6" x14ac:dyDescent="0.25">
      <c r="A38652"/>
    </row>
    <row r="38653" spans="1:1" ht="12.6" x14ac:dyDescent="0.25">
      <c r="A38653"/>
    </row>
    <row r="38654" spans="1:1" ht="12.6" x14ac:dyDescent="0.25">
      <c r="A38654"/>
    </row>
    <row r="38655" spans="1:1" ht="12.6" x14ac:dyDescent="0.25">
      <c r="A38655"/>
    </row>
    <row r="38656" spans="1:1" ht="12.6" x14ac:dyDescent="0.25">
      <c r="A38656"/>
    </row>
    <row r="38657" spans="1:1" ht="12.6" x14ac:dyDescent="0.25">
      <c r="A38657"/>
    </row>
    <row r="38658" spans="1:1" ht="12.6" x14ac:dyDescent="0.25">
      <c r="A38658"/>
    </row>
    <row r="38659" spans="1:1" ht="12.6" x14ac:dyDescent="0.25">
      <c r="A38659"/>
    </row>
    <row r="38660" spans="1:1" ht="12.6" x14ac:dyDescent="0.25">
      <c r="A38660"/>
    </row>
    <row r="38661" spans="1:1" ht="12.6" x14ac:dyDescent="0.25">
      <c r="A38661"/>
    </row>
    <row r="38662" spans="1:1" ht="12.6" x14ac:dyDescent="0.25">
      <c r="A38662"/>
    </row>
    <row r="38663" spans="1:1" ht="12.6" x14ac:dyDescent="0.25">
      <c r="A38663"/>
    </row>
    <row r="38664" spans="1:1" ht="12.6" x14ac:dyDescent="0.25">
      <c r="A38664"/>
    </row>
    <row r="38665" spans="1:1" ht="12.6" x14ac:dyDescent="0.25">
      <c r="A38665"/>
    </row>
    <row r="38666" spans="1:1" ht="12.6" x14ac:dyDescent="0.25">
      <c r="A38666"/>
    </row>
    <row r="38667" spans="1:1" ht="12.6" x14ac:dyDescent="0.25">
      <c r="A38667"/>
    </row>
    <row r="38668" spans="1:1" ht="12.6" x14ac:dyDescent="0.25">
      <c r="A38668"/>
    </row>
    <row r="38669" spans="1:1" ht="12.6" x14ac:dyDescent="0.25">
      <c r="A38669"/>
    </row>
    <row r="38670" spans="1:1" ht="12.6" x14ac:dyDescent="0.25">
      <c r="A38670"/>
    </row>
    <row r="38671" spans="1:1" ht="12.6" x14ac:dyDescent="0.25">
      <c r="A38671"/>
    </row>
    <row r="38672" spans="1:1" ht="12.6" x14ac:dyDescent="0.25">
      <c r="A38672"/>
    </row>
    <row r="38673" spans="1:1" ht="12.6" x14ac:dyDescent="0.25">
      <c r="A38673"/>
    </row>
    <row r="38674" spans="1:1" ht="12.6" x14ac:dyDescent="0.25">
      <c r="A38674"/>
    </row>
    <row r="38675" spans="1:1" ht="12.6" x14ac:dyDescent="0.25">
      <c r="A38675"/>
    </row>
    <row r="38676" spans="1:1" ht="12.6" x14ac:dyDescent="0.25">
      <c r="A38676"/>
    </row>
    <row r="38677" spans="1:1" ht="12.6" x14ac:dyDescent="0.25">
      <c r="A38677"/>
    </row>
    <row r="38678" spans="1:1" ht="12.6" x14ac:dyDescent="0.25">
      <c r="A38678"/>
    </row>
    <row r="38679" spans="1:1" ht="12.6" x14ac:dyDescent="0.25">
      <c r="A38679"/>
    </row>
    <row r="38680" spans="1:1" ht="12.6" x14ac:dyDescent="0.25">
      <c r="A38680"/>
    </row>
    <row r="38681" spans="1:1" ht="12.6" x14ac:dyDescent="0.25">
      <c r="A38681"/>
    </row>
    <row r="38682" spans="1:1" ht="12.6" x14ac:dyDescent="0.25">
      <c r="A38682"/>
    </row>
    <row r="38683" spans="1:1" ht="12.6" x14ac:dyDescent="0.25">
      <c r="A38683"/>
    </row>
    <row r="38684" spans="1:1" ht="12.6" x14ac:dyDescent="0.25">
      <c r="A38684"/>
    </row>
    <row r="38685" spans="1:1" ht="12.6" x14ac:dyDescent="0.25">
      <c r="A38685"/>
    </row>
    <row r="38686" spans="1:1" ht="12.6" x14ac:dyDescent="0.25">
      <c r="A38686"/>
    </row>
    <row r="38687" spans="1:1" ht="12.6" x14ac:dyDescent="0.25">
      <c r="A38687"/>
    </row>
    <row r="38688" spans="1:1" ht="12.6" x14ac:dyDescent="0.25">
      <c r="A38688"/>
    </row>
    <row r="38689" spans="1:1" ht="12.6" x14ac:dyDescent="0.25">
      <c r="A38689"/>
    </row>
    <row r="38690" spans="1:1" ht="12.6" x14ac:dyDescent="0.25">
      <c r="A38690"/>
    </row>
    <row r="38691" spans="1:1" ht="12.6" x14ac:dyDescent="0.25">
      <c r="A38691"/>
    </row>
    <row r="38692" spans="1:1" ht="12.6" x14ac:dyDescent="0.25">
      <c r="A38692"/>
    </row>
    <row r="38693" spans="1:1" ht="12.6" x14ac:dyDescent="0.25">
      <c r="A38693"/>
    </row>
    <row r="38694" spans="1:1" ht="12.6" x14ac:dyDescent="0.25">
      <c r="A38694"/>
    </row>
    <row r="38695" spans="1:1" ht="12.6" x14ac:dyDescent="0.25">
      <c r="A38695"/>
    </row>
    <row r="38696" spans="1:1" ht="12.6" x14ac:dyDescent="0.25">
      <c r="A38696"/>
    </row>
    <row r="38697" spans="1:1" ht="12.6" x14ac:dyDescent="0.25">
      <c r="A38697"/>
    </row>
    <row r="38698" spans="1:1" ht="12.6" x14ac:dyDescent="0.25">
      <c r="A38698"/>
    </row>
    <row r="38699" spans="1:1" ht="12.6" x14ac:dyDescent="0.25">
      <c r="A38699"/>
    </row>
    <row r="38700" spans="1:1" ht="12.6" x14ac:dyDescent="0.25">
      <c r="A38700"/>
    </row>
    <row r="38701" spans="1:1" ht="12.6" x14ac:dyDescent="0.25">
      <c r="A38701"/>
    </row>
    <row r="38702" spans="1:1" ht="12.6" x14ac:dyDescent="0.25">
      <c r="A38702"/>
    </row>
    <row r="38703" spans="1:1" ht="12.6" x14ac:dyDescent="0.25">
      <c r="A38703"/>
    </row>
    <row r="38704" spans="1:1" ht="12.6" x14ac:dyDescent="0.25">
      <c r="A38704"/>
    </row>
    <row r="38705" spans="1:1" ht="12.6" x14ac:dyDescent="0.25">
      <c r="A38705"/>
    </row>
    <row r="38706" spans="1:1" ht="12.6" x14ac:dyDescent="0.25">
      <c r="A38706"/>
    </row>
    <row r="38707" spans="1:1" ht="12.6" x14ac:dyDescent="0.25">
      <c r="A38707"/>
    </row>
    <row r="38708" spans="1:1" ht="12.6" x14ac:dyDescent="0.25">
      <c r="A38708"/>
    </row>
    <row r="38709" spans="1:1" ht="12.6" x14ac:dyDescent="0.25">
      <c r="A38709"/>
    </row>
    <row r="38710" spans="1:1" ht="12.6" x14ac:dyDescent="0.25">
      <c r="A38710"/>
    </row>
    <row r="38711" spans="1:1" ht="12.6" x14ac:dyDescent="0.25">
      <c r="A38711"/>
    </row>
    <row r="38712" spans="1:1" ht="12.6" x14ac:dyDescent="0.25">
      <c r="A38712"/>
    </row>
    <row r="38713" spans="1:1" ht="12.6" x14ac:dyDescent="0.25">
      <c r="A38713"/>
    </row>
    <row r="38714" spans="1:1" ht="12.6" x14ac:dyDescent="0.25">
      <c r="A38714"/>
    </row>
    <row r="38715" spans="1:1" ht="12.6" x14ac:dyDescent="0.25">
      <c r="A38715"/>
    </row>
    <row r="38716" spans="1:1" ht="12.6" x14ac:dyDescent="0.25">
      <c r="A38716"/>
    </row>
    <row r="38717" spans="1:1" ht="12.6" x14ac:dyDescent="0.25">
      <c r="A38717"/>
    </row>
    <row r="38718" spans="1:1" ht="12.6" x14ac:dyDescent="0.25">
      <c r="A38718"/>
    </row>
    <row r="38719" spans="1:1" ht="12.6" x14ac:dyDescent="0.25">
      <c r="A38719"/>
    </row>
    <row r="38720" spans="1:1" ht="12.6" x14ac:dyDescent="0.25">
      <c r="A38720"/>
    </row>
    <row r="38721" spans="1:1" ht="12.6" x14ac:dyDescent="0.25">
      <c r="A38721"/>
    </row>
    <row r="38722" spans="1:1" ht="12.6" x14ac:dyDescent="0.25">
      <c r="A38722"/>
    </row>
    <row r="38723" spans="1:1" ht="12.6" x14ac:dyDescent="0.25">
      <c r="A38723"/>
    </row>
    <row r="38724" spans="1:1" ht="12.6" x14ac:dyDescent="0.25">
      <c r="A38724"/>
    </row>
    <row r="38725" spans="1:1" ht="12.6" x14ac:dyDescent="0.25">
      <c r="A38725"/>
    </row>
    <row r="38726" spans="1:1" ht="12.6" x14ac:dyDescent="0.25">
      <c r="A38726"/>
    </row>
    <row r="38727" spans="1:1" ht="12.6" x14ac:dyDescent="0.25">
      <c r="A38727"/>
    </row>
    <row r="38728" spans="1:1" ht="12.6" x14ac:dyDescent="0.25">
      <c r="A38728"/>
    </row>
    <row r="38729" spans="1:1" ht="12.6" x14ac:dyDescent="0.25">
      <c r="A38729"/>
    </row>
    <row r="38730" spans="1:1" ht="12.6" x14ac:dyDescent="0.25">
      <c r="A38730"/>
    </row>
    <row r="38731" spans="1:1" ht="12.6" x14ac:dyDescent="0.25">
      <c r="A38731"/>
    </row>
    <row r="38732" spans="1:1" ht="12.6" x14ac:dyDescent="0.25">
      <c r="A38732"/>
    </row>
    <row r="38733" spans="1:1" ht="12.6" x14ac:dyDescent="0.25">
      <c r="A38733"/>
    </row>
    <row r="38734" spans="1:1" ht="12.6" x14ac:dyDescent="0.25">
      <c r="A38734"/>
    </row>
    <row r="38735" spans="1:1" ht="12.6" x14ac:dyDescent="0.25">
      <c r="A38735"/>
    </row>
    <row r="38736" spans="1:1" ht="12.6" x14ac:dyDescent="0.25">
      <c r="A38736"/>
    </row>
    <row r="38737" spans="1:1" ht="12.6" x14ac:dyDescent="0.25">
      <c r="A38737"/>
    </row>
    <row r="38738" spans="1:1" ht="12.6" x14ac:dyDescent="0.25">
      <c r="A38738"/>
    </row>
    <row r="38739" spans="1:1" ht="12.6" x14ac:dyDescent="0.25">
      <c r="A38739"/>
    </row>
    <row r="38740" spans="1:1" ht="12.6" x14ac:dyDescent="0.25">
      <c r="A38740"/>
    </row>
    <row r="38741" spans="1:1" ht="12.6" x14ac:dyDescent="0.25">
      <c r="A38741"/>
    </row>
    <row r="38742" spans="1:1" ht="12.6" x14ac:dyDescent="0.25">
      <c r="A38742"/>
    </row>
    <row r="38743" spans="1:1" ht="12.6" x14ac:dyDescent="0.25">
      <c r="A38743"/>
    </row>
    <row r="38744" spans="1:1" ht="12.6" x14ac:dyDescent="0.25">
      <c r="A38744"/>
    </row>
    <row r="38745" spans="1:1" ht="12.6" x14ac:dyDescent="0.25">
      <c r="A38745"/>
    </row>
    <row r="38746" spans="1:1" ht="12.6" x14ac:dyDescent="0.25">
      <c r="A38746"/>
    </row>
    <row r="38747" spans="1:1" ht="12.6" x14ac:dyDescent="0.25">
      <c r="A38747"/>
    </row>
    <row r="38748" spans="1:1" ht="12.6" x14ac:dyDescent="0.25">
      <c r="A38748"/>
    </row>
    <row r="38749" spans="1:1" ht="12.6" x14ac:dyDescent="0.25">
      <c r="A38749"/>
    </row>
    <row r="38750" spans="1:1" ht="12.6" x14ac:dyDescent="0.25">
      <c r="A38750"/>
    </row>
    <row r="38751" spans="1:1" ht="12.6" x14ac:dyDescent="0.25">
      <c r="A38751"/>
    </row>
    <row r="38752" spans="1:1" ht="12.6" x14ac:dyDescent="0.25">
      <c r="A38752"/>
    </row>
    <row r="38753" spans="1:1" ht="12.6" x14ac:dyDescent="0.25">
      <c r="A38753"/>
    </row>
    <row r="38754" spans="1:1" ht="12.6" x14ac:dyDescent="0.25">
      <c r="A38754"/>
    </row>
    <row r="38755" spans="1:1" ht="12.6" x14ac:dyDescent="0.25">
      <c r="A38755"/>
    </row>
    <row r="38756" spans="1:1" ht="12.6" x14ac:dyDescent="0.25">
      <c r="A38756"/>
    </row>
    <row r="38757" spans="1:1" ht="12.6" x14ac:dyDescent="0.25">
      <c r="A38757"/>
    </row>
    <row r="38758" spans="1:1" ht="12.6" x14ac:dyDescent="0.25">
      <c r="A38758"/>
    </row>
    <row r="38759" spans="1:1" ht="12.6" x14ac:dyDescent="0.25">
      <c r="A38759"/>
    </row>
    <row r="38760" spans="1:1" ht="12.6" x14ac:dyDescent="0.25">
      <c r="A38760"/>
    </row>
    <row r="38761" spans="1:1" ht="12.6" x14ac:dyDescent="0.25">
      <c r="A38761"/>
    </row>
    <row r="38762" spans="1:1" ht="12.6" x14ac:dyDescent="0.25">
      <c r="A38762"/>
    </row>
    <row r="38763" spans="1:1" ht="12.6" x14ac:dyDescent="0.25">
      <c r="A38763"/>
    </row>
    <row r="38764" spans="1:1" ht="12.6" x14ac:dyDescent="0.25">
      <c r="A38764"/>
    </row>
    <row r="38765" spans="1:1" ht="12.6" x14ac:dyDescent="0.25">
      <c r="A38765"/>
    </row>
    <row r="38766" spans="1:1" ht="12.6" x14ac:dyDescent="0.25">
      <c r="A38766"/>
    </row>
    <row r="38767" spans="1:1" ht="12.6" x14ac:dyDescent="0.25">
      <c r="A38767"/>
    </row>
    <row r="38768" spans="1:1" ht="12.6" x14ac:dyDescent="0.25">
      <c r="A38768"/>
    </row>
    <row r="38769" spans="1:1" ht="12.6" x14ac:dyDescent="0.25">
      <c r="A38769"/>
    </row>
    <row r="38770" spans="1:1" ht="12.6" x14ac:dyDescent="0.25">
      <c r="A38770"/>
    </row>
    <row r="38771" spans="1:1" ht="12.6" x14ac:dyDescent="0.25">
      <c r="A38771"/>
    </row>
    <row r="38772" spans="1:1" ht="12.6" x14ac:dyDescent="0.25">
      <c r="A38772"/>
    </row>
    <row r="38773" spans="1:1" ht="12.6" x14ac:dyDescent="0.25">
      <c r="A38773"/>
    </row>
    <row r="38774" spans="1:1" ht="12.6" x14ac:dyDescent="0.25">
      <c r="A38774"/>
    </row>
    <row r="38775" spans="1:1" ht="12.6" x14ac:dyDescent="0.25">
      <c r="A38775"/>
    </row>
    <row r="38776" spans="1:1" ht="12.6" x14ac:dyDescent="0.25">
      <c r="A38776"/>
    </row>
    <row r="38777" spans="1:1" ht="12.6" x14ac:dyDescent="0.25">
      <c r="A38777"/>
    </row>
    <row r="38778" spans="1:1" ht="12.6" x14ac:dyDescent="0.25">
      <c r="A38778"/>
    </row>
    <row r="38779" spans="1:1" ht="12.6" x14ac:dyDescent="0.25">
      <c r="A38779"/>
    </row>
    <row r="38780" spans="1:1" ht="12.6" x14ac:dyDescent="0.25">
      <c r="A38780"/>
    </row>
    <row r="38781" spans="1:1" ht="12.6" x14ac:dyDescent="0.25">
      <c r="A38781"/>
    </row>
    <row r="38782" spans="1:1" ht="12.6" x14ac:dyDescent="0.25">
      <c r="A38782"/>
    </row>
    <row r="38783" spans="1:1" ht="12.6" x14ac:dyDescent="0.25">
      <c r="A38783"/>
    </row>
    <row r="38784" spans="1:1" ht="12.6" x14ac:dyDescent="0.25">
      <c r="A38784"/>
    </row>
    <row r="38785" spans="1:1" ht="12.6" x14ac:dyDescent="0.25">
      <c r="A38785"/>
    </row>
    <row r="38786" spans="1:1" ht="12.6" x14ac:dyDescent="0.25">
      <c r="A38786"/>
    </row>
    <row r="38787" spans="1:1" ht="12.6" x14ac:dyDescent="0.25">
      <c r="A38787"/>
    </row>
    <row r="38788" spans="1:1" ht="12.6" x14ac:dyDescent="0.25">
      <c r="A38788"/>
    </row>
    <row r="38789" spans="1:1" ht="12.6" x14ac:dyDescent="0.25">
      <c r="A38789"/>
    </row>
    <row r="38790" spans="1:1" ht="12.6" x14ac:dyDescent="0.25">
      <c r="A38790"/>
    </row>
    <row r="38791" spans="1:1" ht="12.6" x14ac:dyDescent="0.25">
      <c r="A38791"/>
    </row>
    <row r="38792" spans="1:1" ht="12.6" x14ac:dyDescent="0.25">
      <c r="A38792"/>
    </row>
    <row r="38793" spans="1:1" ht="12.6" x14ac:dyDescent="0.25">
      <c r="A38793"/>
    </row>
    <row r="38794" spans="1:1" ht="12.6" x14ac:dyDescent="0.25">
      <c r="A38794"/>
    </row>
    <row r="38795" spans="1:1" ht="12.6" x14ac:dyDescent="0.25">
      <c r="A38795"/>
    </row>
    <row r="38796" spans="1:1" ht="12.6" x14ac:dyDescent="0.25">
      <c r="A38796"/>
    </row>
    <row r="38797" spans="1:1" ht="12.6" x14ac:dyDescent="0.25">
      <c r="A38797"/>
    </row>
    <row r="38798" spans="1:1" ht="12.6" x14ac:dyDescent="0.25">
      <c r="A38798"/>
    </row>
    <row r="38799" spans="1:1" ht="12.6" x14ac:dyDescent="0.25">
      <c r="A38799"/>
    </row>
    <row r="38800" spans="1:1" ht="12.6" x14ac:dyDescent="0.25">
      <c r="A38800"/>
    </row>
    <row r="38801" spans="1:1" ht="12.6" x14ac:dyDescent="0.25">
      <c r="A38801"/>
    </row>
    <row r="38802" spans="1:1" ht="12.6" x14ac:dyDescent="0.25">
      <c r="A38802"/>
    </row>
    <row r="38803" spans="1:1" ht="12.6" x14ac:dyDescent="0.25">
      <c r="A38803"/>
    </row>
    <row r="38804" spans="1:1" ht="12.6" x14ac:dyDescent="0.25">
      <c r="A38804"/>
    </row>
    <row r="38805" spans="1:1" ht="12.6" x14ac:dyDescent="0.25">
      <c r="A38805"/>
    </row>
    <row r="38806" spans="1:1" ht="12.6" x14ac:dyDescent="0.25">
      <c r="A38806"/>
    </row>
    <row r="38807" spans="1:1" ht="12.6" x14ac:dyDescent="0.25">
      <c r="A38807"/>
    </row>
    <row r="38808" spans="1:1" ht="12.6" x14ac:dyDescent="0.25">
      <c r="A38808"/>
    </row>
    <row r="38809" spans="1:1" ht="12.6" x14ac:dyDescent="0.25">
      <c r="A38809"/>
    </row>
    <row r="38810" spans="1:1" ht="12.6" x14ac:dyDescent="0.25">
      <c r="A38810"/>
    </row>
    <row r="38811" spans="1:1" ht="12.6" x14ac:dyDescent="0.25">
      <c r="A38811"/>
    </row>
    <row r="38812" spans="1:1" ht="12.6" x14ac:dyDescent="0.25">
      <c r="A38812"/>
    </row>
    <row r="38813" spans="1:1" ht="12.6" x14ac:dyDescent="0.25">
      <c r="A38813"/>
    </row>
    <row r="38814" spans="1:1" ht="12.6" x14ac:dyDescent="0.25">
      <c r="A38814"/>
    </row>
    <row r="38815" spans="1:1" ht="12.6" x14ac:dyDescent="0.25">
      <c r="A38815"/>
    </row>
    <row r="38816" spans="1:1" ht="12.6" x14ac:dyDescent="0.25">
      <c r="A38816"/>
    </row>
    <row r="38817" spans="1:1" ht="12.6" x14ac:dyDescent="0.25">
      <c r="A38817"/>
    </row>
    <row r="38818" spans="1:1" ht="12.6" x14ac:dyDescent="0.25">
      <c r="A38818"/>
    </row>
    <row r="38819" spans="1:1" ht="12.6" x14ac:dyDescent="0.25">
      <c r="A38819"/>
    </row>
    <row r="38820" spans="1:1" ht="12.6" x14ac:dyDescent="0.25">
      <c r="A38820"/>
    </row>
    <row r="38821" spans="1:1" ht="12.6" x14ac:dyDescent="0.25">
      <c r="A38821"/>
    </row>
    <row r="38822" spans="1:1" ht="12.6" x14ac:dyDescent="0.25">
      <c r="A38822"/>
    </row>
    <row r="38823" spans="1:1" ht="12.6" x14ac:dyDescent="0.25">
      <c r="A38823"/>
    </row>
    <row r="38824" spans="1:1" ht="12.6" x14ac:dyDescent="0.25">
      <c r="A38824"/>
    </row>
    <row r="38825" spans="1:1" ht="12.6" x14ac:dyDescent="0.25">
      <c r="A38825"/>
    </row>
    <row r="38826" spans="1:1" ht="12.6" x14ac:dyDescent="0.25">
      <c r="A38826"/>
    </row>
    <row r="38827" spans="1:1" ht="12.6" x14ac:dyDescent="0.25">
      <c r="A38827"/>
    </row>
    <row r="38828" spans="1:1" ht="12.6" x14ac:dyDescent="0.25">
      <c r="A38828"/>
    </row>
    <row r="38829" spans="1:1" ht="12.6" x14ac:dyDescent="0.25">
      <c r="A38829"/>
    </row>
    <row r="38830" spans="1:1" ht="12.6" x14ac:dyDescent="0.25">
      <c r="A38830"/>
    </row>
    <row r="38831" spans="1:1" ht="12.6" x14ac:dyDescent="0.25">
      <c r="A38831"/>
    </row>
    <row r="38832" spans="1:1" ht="12.6" x14ac:dyDescent="0.25">
      <c r="A38832"/>
    </row>
    <row r="38833" spans="1:1" ht="12.6" x14ac:dyDescent="0.25">
      <c r="A38833"/>
    </row>
    <row r="38834" spans="1:1" ht="12.6" x14ac:dyDescent="0.25">
      <c r="A38834"/>
    </row>
    <row r="38835" spans="1:1" ht="12.6" x14ac:dyDescent="0.25">
      <c r="A38835"/>
    </row>
    <row r="38836" spans="1:1" ht="12.6" x14ac:dyDescent="0.25">
      <c r="A38836"/>
    </row>
    <row r="38837" spans="1:1" ht="12.6" x14ac:dyDescent="0.25">
      <c r="A38837"/>
    </row>
    <row r="38838" spans="1:1" ht="12.6" x14ac:dyDescent="0.25">
      <c r="A38838"/>
    </row>
    <row r="38839" spans="1:1" ht="12.6" x14ac:dyDescent="0.25">
      <c r="A38839"/>
    </row>
    <row r="38840" spans="1:1" ht="12.6" x14ac:dyDescent="0.25">
      <c r="A38840"/>
    </row>
    <row r="38841" spans="1:1" ht="12.6" x14ac:dyDescent="0.25">
      <c r="A38841"/>
    </row>
    <row r="38842" spans="1:1" ht="12.6" x14ac:dyDescent="0.25">
      <c r="A38842"/>
    </row>
    <row r="38843" spans="1:1" ht="12.6" x14ac:dyDescent="0.25">
      <c r="A38843"/>
    </row>
    <row r="38844" spans="1:1" ht="12.6" x14ac:dyDescent="0.25">
      <c r="A38844"/>
    </row>
    <row r="38845" spans="1:1" ht="12.6" x14ac:dyDescent="0.25">
      <c r="A38845"/>
    </row>
    <row r="38846" spans="1:1" ht="12.6" x14ac:dyDescent="0.25">
      <c r="A38846"/>
    </row>
    <row r="38847" spans="1:1" ht="12.6" x14ac:dyDescent="0.25">
      <c r="A38847"/>
    </row>
    <row r="38848" spans="1:1" ht="12.6" x14ac:dyDescent="0.25">
      <c r="A38848"/>
    </row>
    <row r="38849" spans="1:1" ht="12.6" x14ac:dyDescent="0.25">
      <c r="A38849"/>
    </row>
    <row r="38850" spans="1:1" ht="12.6" x14ac:dyDescent="0.25">
      <c r="A38850"/>
    </row>
    <row r="38851" spans="1:1" ht="12.6" x14ac:dyDescent="0.25">
      <c r="A38851"/>
    </row>
    <row r="38852" spans="1:1" ht="12.6" x14ac:dyDescent="0.25">
      <c r="A38852"/>
    </row>
    <row r="38853" spans="1:1" ht="12.6" x14ac:dyDescent="0.25">
      <c r="A38853"/>
    </row>
    <row r="38854" spans="1:1" ht="12.6" x14ac:dyDescent="0.25">
      <c r="A38854"/>
    </row>
    <row r="38855" spans="1:1" ht="12.6" x14ac:dyDescent="0.25">
      <c r="A38855"/>
    </row>
    <row r="38856" spans="1:1" ht="12.6" x14ac:dyDescent="0.25">
      <c r="A38856"/>
    </row>
    <row r="38857" spans="1:1" ht="12.6" x14ac:dyDescent="0.25">
      <c r="A38857"/>
    </row>
    <row r="38858" spans="1:1" ht="12.6" x14ac:dyDescent="0.25">
      <c r="A38858"/>
    </row>
    <row r="38859" spans="1:1" ht="12.6" x14ac:dyDescent="0.25">
      <c r="A38859"/>
    </row>
    <row r="38860" spans="1:1" ht="12.6" x14ac:dyDescent="0.25">
      <c r="A38860"/>
    </row>
    <row r="38861" spans="1:1" ht="12.6" x14ac:dyDescent="0.25">
      <c r="A38861"/>
    </row>
    <row r="38862" spans="1:1" ht="12.6" x14ac:dyDescent="0.25">
      <c r="A38862"/>
    </row>
    <row r="38863" spans="1:1" ht="12.6" x14ac:dyDescent="0.25">
      <c r="A38863"/>
    </row>
    <row r="38864" spans="1:1" ht="12.6" x14ac:dyDescent="0.25">
      <c r="A38864"/>
    </row>
    <row r="38865" spans="1:1" ht="12.6" x14ac:dyDescent="0.25">
      <c r="A38865"/>
    </row>
    <row r="38866" spans="1:1" ht="12.6" x14ac:dyDescent="0.25">
      <c r="A38866"/>
    </row>
    <row r="38867" spans="1:1" ht="12.6" x14ac:dyDescent="0.25">
      <c r="A38867"/>
    </row>
    <row r="38868" spans="1:1" ht="12.6" x14ac:dyDescent="0.25">
      <c r="A38868"/>
    </row>
    <row r="38869" spans="1:1" ht="12.6" x14ac:dyDescent="0.25">
      <c r="A38869"/>
    </row>
    <row r="38870" spans="1:1" ht="12.6" x14ac:dyDescent="0.25">
      <c r="A38870"/>
    </row>
    <row r="38871" spans="1:1" ht="12.6" x14ac:dyDescent="0.25">
      <c r="A38871"/>
    </row>
    <row r="38872" spans="1:1" ht="12.6" x14ac:dyDescent="0.25">
      <c r="A38872"/>
    </row>
    <row r="38873" spans="1:1" ht="12.6" x14ac:dyDescent="0.25">
      <c r="A38873"/>
    </row>
    <row r="38874" spans="1:1" ht="12.6" x14ac:dyDescent="0.25">
      <c r="A38874"/>
    </row>
    <row r="38875" spans="1:1" ht="12.6" x14ac:dyDescent="0.25">
      <c r="A38875"/>
    </row>
    <row r="38876" spans="1:1" ht="12.6" x14ac:dyDescent="0.25">
      <c r="A38876"/>
    </row>
    <row r="38877" spans="1:1" ht="12.6" x14ac:dyDescent="0.25">
      <c r="A38877"/>
    </row>
    <row r="38878" spans="1:1" ht="12.6" x14ac:dyDescent="0.25">
      <c r="A38878"/>
    </row>
    <row r="38879" spans="1:1" ht="12.6" x14ac:dyDescent="0.25">
      <c r="A38879"/>
    </row>
    <row r="38880" spans="1:1" ht="12.6" x14ac:dyDescent="0.25">
      <c r="A38880"/>
    </row>
    <row r="38881" spans="1:1" ht="12.6" x14ac:dyDescent="0.25">
      <c r="A38881"/>
    </row>
    <row r="38882" spans="1:1" ht="12.6" x14ac:dyDescent="0.25">
      <c r="A38882"/>
    </row>
    <row r="38883" spans="1:1" ht="12.6" x14ac:dyDescent="0.25">
      <c r="A38883"/>
    </row>
    <row r="38884" spans="1:1" ht="12.6" x14ac:dyDescent="0.25">
      <c r="A38884"/>
    </row>
    <row r="38885" spans="1:1" ht="12.6" x14ac:dyDescent="0.25">
      <c r="A38885"/>
    </row>
    <row r="38886" spans="1:1" ht="12.6" x14ac:dyDescent="0.25">
      <c r="A38886"/>
    </row>
    <row r="38887" spans="1:1" ht="12.6" x14ac:dyDescent="0.25">
      <c r="A38887"/>
    </row>
    <row r="38888" spans="1:1" ht="12.6" x14ac:dyDescent="0.25">
      <c r="A38888"/>
    </row>
    <row r="38889" spans="1:1" ht="12.6" x14ac:dyDescent="0.25">
      <c r="A38889"/>
    </row>
    <row r="38890" spans="1:1" ht="12.6" x14ac:dyDescent="0.25">
      <c r="A38890"/>
    </row>
    <row r="38891" spans="1:1" ht="12.6" x14ac:dyDescent="0.25">
      <c r="A38891"/>
    </row>
    <row r="38892" spans="1:1" ht="12.6" x14ac:dyDescent="0.25">
      <c r="A38892"/>
    </row>
    <row r="38893" spans="1:1" ht="12.6" x14ac:dyDescent="0.25">
      <c r="A38893"/>
    </row>
    <row r="38894" spans="1:1" ht="12.6" x14ac:dyDescent="0.25">
      <c r="A38894"/>
    </row>
    <row r="38895" spans="1:1" ht="12.6" x14ac:dyDescent="0.25">
      <c r="A38895"/>
    </row>
    <row r="38896" spans="1:1" ht="12.6" x14ac:dyDescent="0.25">
      <c r="A38896"/>
    </row>
    <row r="38897" spans="1:1" ht="12.6" x14ac:dyDescent="0.25">
      <c r="A38897"/>
    </row>
    <row r="38898" spans="1:1" ht="12.6" x14ac:dyDescent="0.25">
      <c r="A38898"/>
    </row>
    <row r="38899" spans="1:1" ht="12.6" x14ac:dyDescent="0.25">
      <c r="A38899"/>
    </row>
    <row r="38900" spans="1:1" ht="12.6" x14ac:dyDescent="0.25">
      <c r="A38900"/>
    </row>
    <row r="38901" spans="1:1" ht="12.6" x14ac:dyDescent="0.25">
      <c r="A38901"/>
    </row>
    <row r="38902" spans="1:1" ht="12.6" x14ac:dyDescent="0.25">
      <c r="A38902"/>
    </row>
    <row r="38903" spans="1:1" ht="12.6" x14ac:dyDescent="0.25">
      <c r="A38903"/>
    </row>
    <row r="38904" spans="1:1" ht="12.6" x14ac:dyDescent="0.25">
      <c r="A38904"/>
    </row>
    <row r="38905" spans="1:1" ht="12.6" x14ac:dyDescent="0.25">
      <c r="A38905"/>
    </row>
    <row r="38906" spans="1:1" ht="12.6" x14ac:dyDescent="0.25">
      <c r="A38906"/>
    </row>
    <row r="38907" spans="1:1" ht="12.6" x14ac:dyDescent="0.25">
      <c r="A38907"/>
    </row>
    <row r="38908" spans="1:1" ht="12.6" x14ac:dyDescent="0.25">
      <c r="A38908"/>
    </row>
    <row r="38909" spans="1:1" ht="12.6" x14ac:dyDescent="0.25">
      <c r="A38909"/>
    </row>
    <row r="38910" spans="1:1" ht="12.6" x14ac:dyDescent="0.25">
      <c r="A38910"/>
    </row>
    <row r="38911" spans="1:1" ht="12.6" x14ac:dyDescent="0.25">
      <c r="A38911"/>
    </row>
    <row r="38912" spans="1:1" ht="12.6" x14ac:dyDescent="0.25">
      <c r="A38912"/>
    </row>
    <row r="38913" spans="1:1" ht="12.6" x14ac:dyDescent="0.25">
      <c r="A38913"/>
    </row>
    <row r="38914" spans="1:1" ht="12.6" x14ac:dyDescent="0.25">
      <c r="A38914"/>
    </row>
    <row r="38915" spans="1:1" ht="12.6" x14ac:dyDescent="0.25">
      <c r="A38915"/>
    </row>
    <row r="38916" spans="1:1" ht="12.6" x14ac:dyDescent="0.25">
      <c r="A38916"/>
    </row>
    <row r="38917" spans="1:1" ht="12.6" x14ac:dyDescent="0.25">
      <c r="A38917"/>
    </row>
    <row r="38918" spans="1:1" ht="12.6" x14ac:dyDescent="0.25">
      <c r="A38918"/>
    </row>
    <row r="38919" spans="1:1" ht="12.6" x14ac:dyDescent="0.25">
      <c r="A38919"/>
    </row>
    <row r="38920" spans="1:1" ht="12.6" x14ac:dyDescent="0.25">
      <c r="A38920"/>
    </row>
    <row r="38921" spans="1:1" ht="12.6" x14ac:dyDescent="0.25">
      <c r="A38921"/>
    </row>
    <row r="38922" spans="1:1" ht="12.6" x14ac:dyDescent="0.25">
      <c r="A38922"/>
    </row>
    <row r="38923" spans="1:1" ht="12.6" x14ac:dyDescent="0.25">
      <c r="A38923"/>
    </row>
    <row r="38924" spans="1:1" ht="12.6" x14ac:dyDescent="0.25">
      <c r="A38924"/>
    </row>
    <row r="38925" spans="1:1" ht="12.6" x14ac:dyDescent="0.25">
      <c r="A38925"/>
    </row>
    <row r="38926" spans="1:1" ht="12.6" x14ac:dyDescent="0.25">
      <c r="A38926"/>
    </row>
    <row r="38927" spans="1:1" ht="12.6" x14ac:dyDescent="0.25">
      <c r="A38927"/>
    </row>
    <row r="38928" spans="1:1" ht="12.6" x14ac:dyDescent="0.25">
      <c r="A38928"/>
    </row>
    <row r="38929" spans="1:1" ht="12.6" x14ac:dyDescent="0.25">
      <c r="A38929"/>
    </row>
    <row r="38930" spans="1:1" ht="12.6" x14ac:dyDescent="0.25">
      <c r="A38930"/>
    </row>
    <row r="38931" spans="1:1" ht="12.6" x14ac:dyDescent="0.25">
      <c r="A38931"/>
    </row>
    <row r="38932" spans="1:1" ht="12.6" x14ac:dyDescent="0.25">
      <c r="A38932"/>
    </row>
    <row r="38933" spans="1:1" ht="12.6" x14ac:dyDescent="0.25">
      <c r="A38933"/>
    </row>
    <row r="38934" spans="1:1" ht="12.6" x14ac:dyDescent="0.25">
      <c r="A38934"/>
    </row>
    <row r="38935" spans="1:1" ht="12.6" x14ac:dyDescent="0.25">
      <c r="A38935"/>
    </row>
    <row r="38936" spans="1:1" ht="12.6" x14ac:dyDescent="0.25">
      <c r="A38936"/>
    </row>
    <row r="38937" spans="1:1" ht="12.6" x14ac:dyDescent="0.25">
      <c r="A38937"/>
    </row>
    <row r="38938" spans="1:1" ht="12.6" x14ac:dyDescent="0.25">
      <c r="A38938"/>
    </row>
    <row r="38939" spans="1:1" ht="12.6" x14ac:dyDescent="0.25">
      <c r="A38939"/>
    </row>
    <row r="38940" spans="1:1" ht="12.6" x14ac:dyDescent="0.25">
      <c r="A38940"/>
    </row>
    <row r="38941" spans="1:1" ht="12.6" x14ac:dyDescent="0.25">
      <c r="A38941"/>
    </row>
    <row r="38942" spans="1:1" ht="12.6" x14ac:dyDescent="0.25">
      <c r="A38942"/>
    </row>
    <row r="38943" spans="1:1" ht="12.6" x14ac:dyDescent="0.25">
      <c r="A38943"/>
    </row>
    <row r="38944" spans="1:1" ht="12.6" x14ac:dyDescent="0.25">
      <c r="A38944"/>
    </row>
    <row r="38945" spans="1:1" ht="12.6" x14ac:dyDescent="0.25">
      <c r="A38945"/>
    </row>
    <row r="38946" spans="1:1" ht="12.6" x14ac:dyDescent="0.25">
      <c r="A38946"/>
    </row>
    <row r="38947" spans="1:1" ht="12.6" x14ac:dyDescent="0.25">
      <c r="A38947"/>
    </row>
    <row r="38948" spans="1:1" ht="12.6" x14ac:dyDescent="0.25">
      <c r="A38948"/>
    </row>
    <row r="38949" spans="1:1" ht="12.6" x14ac:dyDescent="0.25">
      <c r="A38949"/>
    </row>
    <row r="38950" spans="1:1" ht="12.6" x14ac:dyDescent="0.25">
      <c r="A38950"/>
    </row>
    <row r="38951" spans="1:1" ht="12.6" x14ac:dyDescent="0.25">
      <c r="A38951"/>
    </row>
    <row r="38952" spans="1:1" ht="12.6" x14ac:dyDescent="0.25">
      <c r="A38952"/>
    </row>
    <row r="38953" spans="1:1" ht="12.6" x14ac:dyDescent="0.25">
      <c r="A38953"/>
    </row>
    <row r="38954" spans="1:1" ht="12.6" x14ac:dyDescent="0.25">
      <c r="A38954"/>
    </row>
    <row r="38955" spans="1:1" ht="12.6" x14ac:dyDescent="0.25">
      <c r="A38955"/>
    </row>
    <row r="38956" spans="1:1" ht="12.6" x14ac:dyDescent="0.25">
      <c r="A38956"/>
    </row>
    <row r="38957" spans="1:1" ht="12.6" x14ac:dyDescent="0.25">
      <c r="A38957"/>
    </row>
    <row r="38958" spans="1:1" ht="12.6" x14ac:dyDescent="0.25">
      <c r="A38958"/>
    </row>
    <row r="38959" spans="1:1" ht="12.6" x14ac:dyDescent="0.25">
      <c r="A38959"/>
    </row>
    <row r="38960" spans="1:1" ht="12.6" x14ac:dyDescent="0.25">
      <c r="A38960"/>
    </row>
    <row r="38961" spans="1:1" ht="12.6" x14ac:dyDescent="0.25">
      <c r="A38961"/>
    </row>
    <row r="38962" spans="1:1" ht="12.6" x14ac:dyDescent="0.25">
      <c r="A38962"/>
    </row>
    <row r="38963" spans="1:1" ht="12.6" x14ac:dyDescent="0.25">
      <c r="A38963"/>
    </row>
    <row r="38964" spans="1:1" ht="12.6" x14ac:dyDescent="0.25">
      <c r="A38964"/>
    </row>
    <row r="38965" spans="1:1" ht="12.6" x14ac:dyDescent="0.25">
      <c r="A38965"/>
    </row>
    <row r="38966" spans="1:1" ht="12.6" x14ac:dyDescent="0.25">
      <c r="A38966"/>
    </row>
    <row r="38967" spans="1:1" ht="12.6" x14ac:dyDescent="0.25">
      <c r="A38967"/>
    </row>
    <row r="38968" spans="1:1" ht="12.6" x14ac:dyDescent="0.25">
      <c r="A38968"/>
    </row>
    <row r="38969" spans="1:1" ht="12.6" x14ac:dyDescent="0.25">
      <c r="A38969"/>
    </row>
    <row r="38970" spans="1:1" ht="12.6" x14ac:dyDescent="0.25">
      <c r="A38970"/>
    </row>
    <row r="38971" spans="1:1" ht="12.6" x14ac:dyDescent="0.25">
      <c r="A38971"/>
    </row>
    <row r="38972" spans="1:1" ht="12.6" x14ac:dyDescent="0.25">
      <c r="A38972"/>
    </row>
    <row r="38973" spans="1:1" ht="12.6" x14ac:dyDescent="0.25">
      <c r="A38973"/>
    </row>
    <row r="38974" spans="1:1" ht="12.6" x14ac:dyDescent="0.25">
      <c r="A38974"/>
    </row>
    <row r="38975" spans="1:1" ht="12.6" x14ac:dyDescent="0.25">
      <c r="A38975"/>
    </row>
    <row r="38976" spans="1:1" ht="12.6" x14ac:dyDescent="0.25">
      <c r="A38976"/>
    </row>
    <row r="38977" spans="1:1" ht="12.6" x14ac:dyDescent="0.25">
      <c r="A38977"/>
    </row>
    <row r="38978" spans="1:1" ht="12.6" x14ac:dyDescent="0.25">
      <c r="A38978"/>
    </row>
    <row r="38979" spans="1:1" ht="12.6" x14ac:dyDescent="0.25">
      <c r="A38979"/>
    </row>
    <row r="38980" spans="1:1" ht="12.6" x14ac:dyDescent="0.25">
      <c r="A38980"/>
    </row>
    <row r="38981" spans="1:1" ht="12.6" x14ac:dyDescent="0.25">
      <c r="A38981"/>
    </row>
    <row r="38982" spans="1:1" ht="12.6" x14ac:dyDescent="0.25">
      <c r="A38982"/>
    </row>
    <row r="38983" spans="1:1" ht="12.6" x14ac:dyDescent="0.25">
      <c r="A38983"/>
    </row>
    <row r="38984" spans="1:1" ht="12.6" x14ac:dyDescent="0.25">
      <c r="A38984"/>
    </row>
    <row r="38985" spans="1:1" ht="12.6" x14ac:dyDescent="0.25">
      <c r="A38985"/>
    </row>
    <row r="38986" spans="1:1" ht="12.6" x14ac:dyDescent="0.25">
      <c r="A38986"/>
    </row>
    <row r="38987" spans="1:1" ht="12.6" x14ac:dyDescent="0.25">
      <c r="A38987"/>
    </row>
    <row r="38988" spans="1:1" ht="12.6" x14ac:dyDescent="0.25">
      <c r="A38988"/>
    </row>
    <row r="38989" spans="1:1" ht="12.6" x14ac:dyDescent="0.25">
      <c r="A38989"/>
    </row>
    <row r="38990" spans="1:1" ht="12.6" x14ac:dyDescent="0.25">
      <c r="A38990"/>
    </row>
    <row r="38991" spans="1:1" ht="12.6" x14ac:dyDescent="0.25">
      <c r="A38991"/>
    </row>
    <row r="38992" spans="1:1" ht="12.6" x14ac:dyDescent="0.25">
      <c r="A38992"/>
    </row>
    <row r="38993" spans="1:1" ht="12.6" x14ac:dyDescent="0.25">
      <c r="A38993"/>
    </row>
    <row r="38994" spans="1:1" ht="12.6" x14ac:dyDescent="0.25">
      <c r="A38994"/>
    </row>
    <row r="38995" spans="1:1" ht="12.6" x14ac:dyDescent="0.25">
      <c r="A38995"/>
    </row>
    <row r="38996" spans="1:1" ht="12.6" x14ac:dyDescent="0.25">
      <c r="A38996"/>
    </row>
    <row r="38997" spans="1:1" ht="12.6" x14ac:dyDescent="0.25">
      <c r="A38997"/>
    </row>
    <row r="38998" spans="1:1" ht="12.6" x14ac:dyDescent="0.25">
      <c r="A38998"/>
    </row>
    <row r="38999" spans="1:1" ht="12.6" x14ac:dyDescent="0.25">
      <c r="A38999"/>
    </row>
    <row r="39000" spans="1:1" ht="12.6" x14ac:dyDescent="0.25">
      <c r="A39000"/>
    </row>
    <row r="39001" spans="1:1" ht="12.6" x14ac:dyDescent="0.25">
      <c r="A39001"/>
    </row>
    <row r="39002" spans="1:1" ht="12.6" x14ac:dyDescent="0.25">
      <c r="A39002"/>
    </row>
    <row r="39003" spans="1:1" ht="12.6" x14ac:dyDescent="0.25">
      <c r="A39003"/>
    </row>
    <row r="39004" spans="1:1" ht="12.6" x14ac:dyDescent="0.25">
      <c r="A39004"/>
    </row>
    <row r="39005" spans="1:1" ht="12.6" x14ac:dyDescent="0.25">
      <c r="A39005"/>
    </row>
    <row r="39006" spans="1:1" ht="12.6" x14ac:dyDescent="0.25">
      <c r="A39006"/>
    </row>
    <row r="39007" spans="1:1" ht="12.6" x14ac:dyDescent="0.25">
      <c r="A39007"/>
    </row>
    <row r="39008" spans="1:1" ht="12.6" x14ac:dyDescent="0.25">
      <c r="A39008"/>
    </row>
    <row r="39009" spans="1:1" ht="12.6" x14ac:dyDescent="0.25">
      <c r="A39009"/>
    </row>
    <row r="39010" spans="1:1" ht="12.6" x14ac:dyDescent="0.25">
      <c r="A39010"/>
    </row>
    <row r="39011" spans="1:1" ht="12.6" x14ac:dyDescent="0.25">
      <c r="A39011"/>
    </row>
    <row r="39012" spans="1:1" ht="12.6" x14ac:dyDescent="0.25">
      <c r="A39012"/>
    </row>
    <row r="39013" spans="1:1" ht="12.6" x14ac:dyDescent="0.25">
      <c r="A39013"/>
    </row>
    <row r="39014" spans="1:1" ht="12.6" x14ac:dyDescent="0.25">
      <c r="A39014"/>
    </row>
    <row r="39015" spans="1:1" ht="12.6" x14ac:dyDescent="0.25">
      <c r="A39015"/>
    </row>
    <row r="39016" spans="1:1" ht="12.6" x14ac:dyDescent="0.25">
      <c r="A39016"/>
    </row>
    <row r="39017" spans="1:1" ht="12.6" x14ac:dyDescent="0.25">
      <c r="A39017"/>
    </row>
    <row r="39018" spans="1:1" ht="12.6" x14ac:dyDescent="0.25">
      <c r="A39018"/>
    </row>
    <row r="39019" spans="1:1" ht="12.6" x14ac:dyDescent="0.25">
      <c r="A39019"/>
    </row>
    <row r="39020" spans="1:1" ht="12.6" x14ac:dyDescent="0.25">
      <c r="A39020"/>
    </row>
    <row r="39021" spans="1:1" ht="12.6" x14ac:dyDescent="0.25">
      <c r="A39021"/>
    </row>
    <row r="39022" spans="1:1" ht="12.6" x14ac:dyDescent="0.25">
      <c r="A39022"/>
    </row>
    <row r="39023" spans="1:1" ht="12.6" x14ac:dyDescent="0.25">
      <c r="A39023"/>
    </row>
    <row r="39024" spans="1:1" ht="12.6" x14ac:dyDescent="0.25">
      <c r="A39024"/>
    </row>
    <row r="39025" spans="1:1" ht="12.6" x14ac:dyDescent="0.25">
      <c r="A39025"/>
    </row>
    <row r="39026" spans="1:1" ht="12.6" x14ac:dyDescent="0.25">
      <c r="A39026"/>
    </row>
    <row r="39027" spans="1:1" ht="12.6" x14ac:dyDescent="0.25">
      <c r="A39027"/>
    </row>
    <row r="39028" spans="1:1" ht="12.6" x14ac:dyDescent="0.25">
      <c r="A39028"/>
    </row>
    <row r="39029" spans="1:1" ht="12.6" x14ac:dyDescent="0.25">
      <c r="A39029"/>
    </row>
    <row r="39030" spans="1:1" ht="12.6" x14ac:dyDescent="0.25">
      <c r="A39030"/>
    </row>
    <row r="39031" spans="1:1" ht="12.6" x14ac:dyDescent="0.25">
      <c r="A39031"/>
    </row>
    <row r="39032" spans="1:1" ht="12.6" x14ac:dyDescent="0.25">
      <c r="A39032"/>
    </row>
    <row r="39033" spans="1:1" ht="12.6" x14ac:dyDescent="0.25">
      <c r="A39033"/>
    </row>
    <row r="39034" spans="1:1" ht="12.6" x14ac:dyDescent="0.25">
      <c r="A39034"/>
    </row>
    <row r="39035" spans="1:1" ht="12.6" x14ac:dyDescent="0.25">
      <c r="A39035"/>
    </row>
    <row r="39036" spans="1:1" ht="12.6" x14ac:dyDescent="0.25">
      <c r="A39036"/>
    </row>
    <row r="39037" spans="1:1" ht="12.6" x14ac:dyDescent="0.25">
      <c r="A39037"/>
    </row>
    <row r="39038" spans="1:1" ht="12.6" x14ac:dyDescent="0.25">
      <c r="A39038"/>
    </row>
    <row r="39039" spans="1:1" ht="12.6" x14ac:dyDescent="0.25">
      <c r="A39039"/>
    </row>
    <row r="39040" spans="1:1" ht="12.6" x14ac:dyDescent="0.25">
      <c r="A39040"/>
    </row>
    <row r="39041" spans="1:1" ht="12.6" x14ac:dyDescent="0.25">
      <c r="A39041"/>
    </row>
    <row r="39042" spans="1:1" ht="12.6" x14ac:dyDescent="0.25">
      <c r="A39042"/>
    </row>
    <row r="39043" spans="1:1" ht="12.6" x14ac:dyDescent="0.25">
      <c r="A39043"/>
    </row>
    <row r="39044" spans="1:1" ht="12.6" x14ac:dyDescent="0.25">
      <c r="A39044"/>
    </row>
    <row r="39045" spans="1:1" ht="12.6" x14ac:dyDescent="0.25">
      <c r="A39045"/>
    </row>
    <row r="39046" spans="1:1" ht="12.6" x14ac:dyDescent="0.25">
      <c r="A39046"/>
    </row>
    <row r="39047" spans="1:1" ht="12.6" x14ac:dyDescent="0.25">
      <c r="A39047"/>
    </row>
    <row r="39048" spans="1:1" ht="12.6" x14ac:dyDescent="0.25">
      <c r="A39048"/>
    </row>
    <row r="39049" spans="1:1" ht="12.6" x14ac:dyDescent="0.25">
      <c r="A39049"/>
    </row>
    <row r="39050" spans="1:1" ht="12.6" x14ac:dyDescent="0.25">
      <c r="A39050"/>
    </row>
    <row r="39051" spans="1:1" ht="12.6" x14ac:dyDescent="0.25">
      <c r="A39051"/>
    </row>
    <row r="39052" spans="1:1" ht="12.6" x14ac:dyDescent="0.25">
      <c r="A39052"/>
    </row>
    <row r="39053" spans="1:1" ht="12.6" x14ac:dyDescent="0.25">
      <c r="A39053"/>
    </row>
    <row r="39054" spans="1:1" ht="12.6" x14ac:dyDescent="0.25">
      <c r="A39054"/>
    </row>
    <row r="39055" spans="1:1" ht="12.6" x14ac:dyDescent="0.25">
      <c r="A39055"/>
    </row>
    <row r="39056" spans="1:1" ht="12.6" x14ac:dyDescent="0.25">
      <c r="A39056"/>
    </row>
    <row r="39057" spans="1:1" ht="12.6" x14ac:dyDescent="0.25">
      <c r="A39057"/>
    </row>
    <row r="39058" spans="1:1" ht="12.6" x14ac:dyDescent="0.25">
      <c r="A39058"/>
    </row>
    <row r="39059" spans="1:1" ht="12.6" x14ac:dyDescent="0.25">
      <c r="A39059"/>
    </row>
    <row r="39060" spans="1:1" ht="12.6" x14ac:dyDescent="0.25">
      <c r="A39060"/>
    </row>
    <row r="39061" spans="1:1" ht="12.6" x14ac:dyDescent="0.25">
      <c r="A39061"/>
    </row>
    <row r="39062" spans="1:1" ht="12.6" x14ac:dyDescent="0.25">
      <c r="A39062"/>
    </row>
    <row r="39063" spans="1:1" ht="12.6" x14ac:dyDescent="0.25">
      <c r="A39063"/>
    </row>
    <row r="39064" spans="1:1" ht="12.6" x14ac:dyDescent="0.25">
      <c r="A39064"/>
    </row>
    <row r="39065" spans="1:1" ht="12.6" x14ac:dyDescent="0.25">
      <c r="A39065"/>
    </row>
    <row r="39066" spans="1:1" ht="12.6" x14ac:dyDescent="0.25">
      <c r="A39066"/>
    </row>
    <row r="39067" spans="1:1" ht="12.6" x14ac:dyDescent="0.25">
      <c r="A39067"/>
    </row>
    <row r="39068" spans="1:1" ht="12.6" x14ac:dyDescent="0.25">
      <c r="A39068"/>
    </row>
    <row r="39069" spans="1:1" ht="12.6" x14ac:dyDescent="0.25">
      <c r="A39069"/>
    </row>
    <row r="39070" spans="1:1" ht="12.6" x14ac:dyDescent="0.25">
      <c r="A39070"/>
    </row>
    <row r="39071" spans="1:1" ht="12.6" x14ac:dyDescent="0.25">
      <c r="A39071"/>
    </row>
    <row r="39072" spans="1:1" ht="12.6" x14ac:dyDescent="0.25">
      <c r="A39072"/>
    </row>
    <row r="39073" spans="1:1" ht="12.6" x14ac:dyDescent="0.25">
      <c r="A39073"/>
    </row>
    <row r="39074" spans="1:1" ht="12.6" x14ac:dyDescent="0.25">
      <c r="A39074"/>
    </row>
    <row r="39075" spans="1:1" ht="12.6" x14ac:dyDescent="0.25">
      <c r="A39075"/>
    </row>
    <row r="39076" spans="1:1" ht="12.6" x14ac:dyDescent="0.25">
      <c r="A39076"/>
    </row>
    <row r="39077" spans="1:1" ht="12.6" x14ac:dyDescent="0.25">
      <c r="A39077"/>
    </row>
    <row r="39078" spans="1:1" ht="12.6" x14ac:dyDescent="0.25">
      <c r="A39078"/>
    </row>
    <row r="39079" spans="1:1" ht="12.6" x14ac:dyDescent="0.25">
      <c r="A39079"/>
    </row>
    <row r="39080" spans="1:1" ht="12.6" x14ac:dyDescent="0.25">
      <c r="A39080"/>
    </row>
    <row r="39081" spans="1:1" ht="12.6" x14ac:dyDescent="0.25">
      <c r="A39081"/>
    </row>
    <row r="39082" spans="1:1" ht="12.6" x14ac:dyDescent="0.25">
      <c r="A39082"/>
    </row>
    <row r="39083" spans="1:1" ht="12.6" x14ac:dyDescent="0.25">
      <c r="A39083"/>
    </row>
    <row r="39084" spans="1:1" ht="12.6" x14ac:dyDescent="0.25">
      <c r="A39084"/>
    </row>
    <row r="39085" spans="1:1" ht="12.6" x14ac:dyDescent="0.25">
      <c r="A39085"/>
    </row>
    <row r="39086" spans="1:1" ht="12.6" x14ac:dyDescent="0.25">
      <c r="A39086"/>
    </row>
    <row r="39087" spans="1:1" ht="12.6" x14ac:dyDescent="0.25">
      <c r="A39087"/>
    </row>
    <row r="39088" spans="1:1" ht="12.6" x14ac:dyDescent="0.25">
      <c r="A39088"/>
    </row>
    <row r="39089" spans="1:1" ht="12.6" x14ac:dyDescent="0.25">
      <c r="A39089"/>
    </row>
    <row r="39090" spans="1:1" ht="12.6" x14ac:dyDescent="0.25">
      <c r="A39090"/>
    </row>
    <row r="39091" spans="1:1" ht="12.6" x14ac:dyDescent="0.25">
      <c r="A39091"/>
    </row>
    <row r="39092" spans="1:1" ht="12.6" x14ac:dyDescent="0.25">
      <c r="A39092"/>
    </row>
    <row r="39093" spans="1:1" ht="12.6" x14ac:dyDescent="0.25">
      <c r="A39093"/>
    </row>
    <row r="39094" spans="1:1" ht="12.6" x14ac:dyDescent="0.25">
      <c r="A39094"/>
    </row>
    <row r="39095" spans="1:1" ht="12.6" x14ac:dyDescent="0.25">
      <c r="A39095"/>
    </row>
    <row r="39096" spans="1:1" ht="12.6" x14ac:dyDescent="0.25">
      <c r="A39096"/>
    </row>
    <row r="39097" spans="1:1" ht="12.6" x14ac:dyDescent="0.25">
      <c r="A39097"/>
    </row>
    <row r="39098" spans="1:1" ht="12.6" x14ac:dyDescent="0.25">
      <c r="A39098"/>
    </row>
    <row r="39099" spans="1:1" ht="12.6" x14ac:dyDescent="0.25">
      <c r="A39099"/>
    </row>
    <row r="39100" spans="1:1" ht="12.6" x14ac:dyDescent="0.25">
      <c r="A39100"/>
    </row>
    <row r="39101" spans="1:1" ht="12.6" x14ac:dyDescent="0.25">
      <c r="A39101"/>
    </row>
    <row r="39102" spans="1:1" ht="12.6" x14ac:dyDescent="0.25">
      <c r="A39102"/>
    </row>
    <row r="39103" spans="1:1" ht="12.6" x14ac:dyDescent="0.25">
      <c r="A39103"/>
    </row>
    <row r="39104" spans="1:1" ht="12.6" x14ac:dyDescent="0.25">
      <c r="A39104"/>
    </row>
    <row r="39105" spans="1:1" ht="12.6" x14ac:dyDescent="0.25">
      <c r="A39105"/>
    </row>
    <row r="39106" spans="1:1" ht="12.6" x14ac:dyDescent="0.25">
      <c r="A39106"/>
    </row>
    <row r="39107" spans="1:1" ht="12.6" x14ac:dyDescent="0.25">
      <c r="A39107"/>
    </row>
    <row r="39108" spans="1:1" ht="12.6" x14ac:dyDescent="0.25">
      <c r="A39108"/>
    </row>
    <row r="39109" spans="1:1" ht="12.6" x14ac:dyDescent="0.25">
      <c r="A39109"/>
    </row>
    <row r="39110" spans="1:1" ht="12.6" x14ac:dyDescent="0.25">
      <c r="A39110"/>
    </row>
    <row r="39111" spans="1:1" ht="12.6" x14ac:dyDescent="0.25">
      <c r="A39111"/>
    </row>
    <row r="39112" spans="1:1" ht="12.6" x14ac:dyDescent="0.25">
      <c r="A39112"/>
    </row>
    <row r="39113" spans="1:1" ht="12.6" x14ac:dyDescent="0.25">
      <c r="A39113"/>
    </row>
    <row r="39114" spans="1:1" ht="12.6" x14ac:dyDescent="0.25">
      <c r="A39114"/>
    </row>
    <row r="39115" spans="1:1" ht="12.6" x14ac:dyDescent="0.25">
      <c r="A39115"/>
    </row>
    <row r="39116" spans="1:1" ht="12.6" x14ac:dyDescent="0.25">
      <c r="A39116"/>
    </row>
    <row r="39117" spans="1:1" ht="12.6" x14ac:dyDescent="0.25">
      <c r="A39117"/>
    </row>
    <row r="39118" spans="1:1" ht="12.6" x14ac:dyDescent="0.25">
      <c r="A39118"/>
    </row>
    <row r="39119" spans="1:1" ht="12.6" x14ac:dyDescent="0.25">
      <c r="A39119"/>
    </row>
    <row r="39120" spans="1:1" ht="12.6" x14ac:dyDescent="0.25">
      <c r="A39120"/>
    </row>
    <row r="39121" spans="1:1" ht="12.6" x14ac:dyDescent="0.25">
      <c r="A39121"/>
    </row>
    <row r="39122" spans="1:1" ht="12.6" x14ac:dyDescent="0.25">
      <c r="A39122"/>
    </row>
    <row r="39123" spans="1:1" ht="12.6" x14ac:dyDescent="0.25">
      <c r="A39123"/>
    </row>
    <row r="39124" spans="1:1" ht="12.6" x14ac:dyDescent="0.25">
      <c r="A39124"/>
    </row>
    <row r="39125" spans="1:1" ht="12.6" x14ac:dyDescent="0.25">
      <c r="A39125"/>
    </row>
    <row r="39126" spans="1:1" ht="12.6" x14ac:dyDescent="0.25">
      <c r="A39126"/>
    </row>
    <row r="39127" spans="1:1" ht="12.6" x14ac:dyDescent="0.25">
      <c r="A39127"/>
    </row>
    <row r="39128" spans="1:1" ht="12.6" x14ac:dyDescent="0.25">
      <c r="A39128"/>
    </row>
    <row r="39129" spans="1:1" ht="12.6" x14ac:dyDescent="0.25">
      <c r="A39129"/>
    </row>
    <row r="39130" spans="1:1" ht="12.6" x14ac:dyDescent="0.25">
      <c r="A39130"/>
    </row>
    <row r="39131" spans="1:1" ht="12.6" x14ac:dyDescent="0.25">
      <c r="A39131"/>
    </row>
    <row r="39132" spans="1:1" ht="12.6" x14ac:dyDescent="0.25">
      <c r="A39132"/>
    </row>
    <row r="39133" spans="1:1" ht="12.6" x14ac:dyDescent="0.25">
      <c r="A39133"/>
    </row>
    <row r="39134" spans="1:1" ht="12.6" x14ac:dyDescent="0.25">
      <c r="A39134"/>
    </row>
    <row r="39135" spans="1:1" ht="12.6" x14ac:dyDescent="0.25">
      <c r="A39135"/>
    </row>
    <row r="39136" spans="1:1" ht="12.6" x14ac:dyDescent="0.25">
      <c r="A39136"/>
    </row>
    <row r="39137" spans="1:1" ht="12.6" x14ac:dyDescent="0.25">
      <c r="A39137"/>
    </row>
    <row r="39138" spans="1:1" ht="12.6" x14ac:dyDescent="0.25">
      <c r="A39138"/>
    </row>
    <row r="39139" spans="1:1" ht="12.6" x14ac:dyDescent="0.25">
      <c r="A39139"/>
    </row>
    <row r="39140" spans="1:1" ht="12.6" x14ac:dyDescent="0.25">
      <c r="A39140"/>
    </row>
    <row r="39141" spans="1:1" ht="12.6" x14ac:dyDescent="0.25">
      <c r="A39141"/>
    </row>
    <row r="39142" spans="1:1" ht="12.6" x14ac:dyDescent="0.25">
      <c r="A39142"/>
    </row>
    <row r="39143" spans="1:1" ht="12.6" x14ac:dyDescent="0.25">
      <c r="A39143"/>
    </row>
    <row r="39144" spans="1:1" ht="12.6" x14ac:dyDescent="0.25">
      <c r="A39144"/>
    </row>
    <row r="39145" spans="1:1" ht="12.6" x14ac:dyDescent="0.25">
      <c r="A39145"/>
    </row>
    <row r="39146" spans="1:1" ht="12.6" x14ac:dyDescent="0.25">
      <c r="A39146"/>
    </row>
    <row r="39147" spans="1:1" ht="12.6" x14ac:dyDescent="0.25">
      <c r="A39147"/>
    </row>
    <row r="39148" spans="1:1" ht="12.6" x14ac:dyDescent="0.25">
      <c r="A39148"/>
    </row>
    <row r="39149" spans="1:1" ht="12.6" x14ac:dyDescent="0.25">
      <c r="A39149"/>
    </row>
    <row r="39150" spans="1:1" ht="12.6" x14ac:dyDescent="0.25">
      <c r="A39150"/>
    </row>
    <row r="39151" spans="1:1" ht="12.6" x14ac:dyDescent="0.25">
      <c r="A39151"/>
    </row>
    <row r="39152" spans="1:1" ht="12.6" x14ac:dyDescent="0.25">
      <c r="A39152"/>
    </row>
    <row r="39153" spans="1:1" ht="12.6" x14ac:dyDescent="0.25">
      <c r="A39153"/>
    </row>
    <row r="39154" spans="1:1" ht="12.6" x14ac:dyDescent="0.25">
      <c r="A39154"/>
    </row>
    <row r="39155" spans="1:1" ht="12.6" x14ac:dyDescent="0.25">
      <c r="A39155"/>
    </row>
    <row r="39156" spans="1:1" ht="12.6" x14ac:dyDescent="0.25">
      <c r="A39156"/>
    </row>
    <row r="39157" spans="1:1" ht="12.6" x14ac:dyDescent="0.25">
      <c r="A39157"/>
    </row>
    <row r="39158" spans="1:1" ht="12.6" x14ac:dyDescent="0.25">
      <c r="A39158"/>
    </row>
    <row r="39159" spans="1:1" ht="12.6" x14ac:dyDescent="0.25">
      <c r="A39159"/>
    </row>
    <row r="39160" spans="1:1" ht="12.6" x14ac:dyDescent="0.25">
      <c r="A39160"/>
    </row>
    <row r="39161" spans="1:1" ht="12.6" x14ac:dyDescent="0.25">
      <c r="A39161"/>
    </row>
    <row r="39162" spans="1:1" ht="12.6" x14ac:dyDescent="0.25">
      <c r="A39162"/>
    </row>
    <row r="39163" spans="1:1" ht="12.6" x14ac:dyDescent="0.25">
      <c r="A39163"/>
    </row>
    <row r="39164" spans="1:1" ht="12.6" x14ac:dyDescent="0.25">
      <c r="A39164"/>
    </row>
    <row r="39165" spans="1:1" ht="12.6" x14ac:dyDescent="0.25">
      <c r="A39165"/>
    </row>
    <row r="39166" spans="1:1" ht="12.6" x14ac:dyDescent="0.25">
      <c r="A39166"/>
    </row>
    <row r="39167" spans="1:1" ht="12.6" x14ac:dyDescent="0.25">
      <c r="A39167"/>
    </row>
    <row r="39168" spans="1:1" ht="12.6" x14ac:dyDescent="0.25">
      <c r="A39168"/>
    </row>
    <row r="39169" spans="1:1" ht="12.6" x14ac:dyDescent="0.25">
      <c r="A39169"/>
    </row>
    <row r="39170" spans="1:1" ht="12.6" x14ac:dyDescent="0.25">
      <c r="A39170"/>
    </row>
    <row r="39171" spans="1:1" ht="12.6" x14ac:dyDescent="0.25">
      <c r="A39171"/>
    </row>
    <row r="39172" spans="1:1" ht="12.6" x14ac:dyDescent="0.25">
      <c r="A39172"/>
    </row>
    <row r="39173" spans="1:1" ht="12.6" x14ac:dyDescent="0.25">
      <c r="A39173"/>
    </row>
    <row r="39174" spans="1:1" ht="12.6" x14ac:dyDescent="0.25">
      <c r="A39174"/>
    </row>
    <row r="39175" spans="1:1" ht="12.6" x14ac:dyDescent="0.25">
      <c r="A39175"/>
    </row>
    <row r="39176" spans="1:1" ht="12.6" x14ac:dyDescent="0.25">
      <c r="A39176"/>
    </row>
    <row r="39177" spans="1:1" ht="12.6" x14ac:dyDescent="0.25">
      <c r="A39177"/>
    </row>
    <row r="39178" spans="1:1" ht="12.6" x14ac:dyDescent="0.25">
      <c r="A39178"/>
    </row>
    <row r="39179" spans="1:1" ht="12.6" x14ac:dyDescent="0.25">
      <c r="A39179"/>
    </row>
    <row r="39180" spans="1:1" ht="12.6" x14ac:dyDescent="0.25">
      <c r="A39180"/>
    </row>
    <row r="39181" spans="1:1" ht="12.6" x14ac:dyDescent="0.25">
      <c r="A39181"/>
    </row>
    <row r="39182" spans="1:1" ht="12.6" x14ac:dyDescent="0.25">
      <c r="A39182"/>
    </row>
    <row r="39183" spans="1:1" ht="12.6" x14ac:dyDescent="0.25">
      <c r="A39183"/>
    </row>
    <row r="39184" spans="1:1" ht="12.6" x14ac:dyDescent="0.25">
      <c r="A39184"/>
    </row>
    <row r="39185" spans="1:1" ht="12.6" x14ac:dyDescent="0.25">
      <c r="A39185"/>
    </row>
    <row r="39186" spans="1:1" ht="12.6" x14ac:dyDescent="0.25">
      <c r="A39186"/>
    </row>
    <row r="39187" spans="1:1" ht="12.6" x14ac:dyDescent="0.25">
      <c r="A39187"/>
    </row>
    <row r="39188" spans="1:1" ht="12.6" x14ac:dyDescent="0.25">
      <c r="A39188"/>
    </row>
    <row r="39189" spans="1:1" ht="12.6" x14ac:dyDescent="0.25">
      <c r="A39189"/>
    </row>
    <row r="39190" spans="1:1" ht="12.6" x14ac:dyDescent="0.25">
      <c r="A39190"/>
    </row>
    <row r="39191" spans="1:1" ht="12.6" x14ac:dyDescent="0.25">
      <c r="A39191"/>
    </row>
    <row r="39192" spans="1:1" ht="12.6" x14ac:dyDescent="0.25">
      <c r="A39192"/>
    </row>
    <row r="39193" spans="1:1" ht="12.6" x14ac:dyDescent="0.25">
      <c r="A39193"/>
    </row>
    <row r="39194" spans="1:1" ht="12.6" x14ac:dyDescent="0.25">
      <c r="A39194"/>
    </row>
    <row r="39195" spans="1:1" ht="12.6" x14ac:dyDescent="0.25">
      <c r="A39195"/>
    </row>
    <row r="39196" spans="1:1" ht="12.6" x14ac:dyDescent="0.25">
      <c r="A39196"/>
    </row>
    <row r="39197" spans="1:1" ht="12.6" x14ac:dyDescent="0.25">
      <c r="A39197"/>
    </row>
    <row r="39198" spans="1:1" ht="12.6" x14ac:dyDescent="0.25">
      <c r="A39198"/>
    </row>
    <row r="39199" spans="1:1" ht="12.6" x14ac:dyDescent="0.25">
      <c r="A39199"/>
    </row>
    <row r="39200" spans="1:1" ht="12.6" x14ac:dyDescent="0.25">
      <c r="A39200"/>
    </row>
    <row r="39201" spans="1:1" ht="12.6" x14ac:dyDescent="0.25">
      <c r="A39201"/>
    </row>
    <row r="39202" spans="1:1" ht="12.6" x14ac:dyDescent="0.25">
      <c r="A39202"/>
    </row>
    <row r="39203" spans="1:1" ht="12.6" x14ac:dyDescent="0.25">
      <c r="A39203"/>
    </row>
    <row r="39204" spans="1:1" ht="12.6" x14ac:dyDescent="0.25">
      <c r="A39204"/>
    </row>
    <row r="39205" spans="1:1" ht="12.6" x14ac:dyDescent="0.25">
      <c r="A39205"/>
    </row>
    <row r="39206" spans="1:1" ht="12.6" x14ac:dyDescent="0.25">
      <c r="A39206"/>
    </row>
    <row r="39207" spans="1:1" ht="12.6" x14ac:dyDescent="0.25">
      <c r="A39207"/>
    </row>
    <row r="39208" spans="1:1" ht="12.6" x14ac:dyDescent="0.25">
      <c r="A39208"/>
    </row>
    <row r="39209" spans="1:1" ht="12.6" x14ac:dyDescent="0.25">
      <c r="A39209"/>
    </row>
    <row r="39210" spans="1:1" ht="12.6" x14ac:dyDescent="0.25">
      <c r="A39210"/>
    </row>
    <row r="39211" spans="1:1" ht="12.6" x14ac:dyDescent="0.25">
      <c r="A39211"/>
    </row>
    <row r="39212" spans="1:1" ht="12.6" x14ac:dyDescent="0.25">
      <c r="A39212"/>
    </row>
    <row r="39213" spans="1:1" ht="12.6" x14ac:dyDescent="0.25">
      <c r="A39213"/>
    </row>
    <row r="39214" spans="1:1" ht="12.6" x14ac:dyDescent="0.25">
      <c r="A39214"/>
    </row>
    <row r="39215" spans="1:1" ht="12.6" x14ac:dyDescent="0.25">
      <c r="A39215"/>
    </row>
    <row r="39216" spans="1:1" ht="12.6" x14ac:dyDescent="0.25">
      <c r="A39216"/>
    </row>
    <row r="39217" spans="1:1" ht="12.6" x14ac:dyDescent="0.25">
      <c r="A39217"/>
    </row>
    <row r="39218" spans="1:1" ht="12.6" x14ac:dyDescent="0.25">
      <c r="A39218"/>
    </row>
    <row r="39219" spans="1:1" ht="12.6" x14ac:dyDescent="0.25">
      <c r="A39219"/>
    </row>
    <row r="39220" spans="1:1" ht="12.6" x14ac:dyDescent="0.25">
      <c r="A39220"/>
    </row>
    <row r="39221" spans="1:1" ht="12.6" x14ac:dyDescent="0.25">
      <c r="A39221"/>
    </row>
    <row r="39222" spans="1:1" ht="12.6" x14ac:dyDescent="0.25">
      <c r="A39222"/>
    </row>
    <row r="39223" spans="1:1" ht="12.6" x14ac:dyDescent="0.25">
      <c r="A39223"/>
    </row>
    <row r="39224" spans="1:1" ht="12.6" x14ac:dyDescent="0.25">
      <c r="A39224"/>
    </row>
    <row r="39225" spans="1:1" ht="12.6" x14ac:dyDescent="0.25">
      <c r="A39225"/>
    </row>
    <row r="39226" spans="1:1" ht="12.6" x14ac:dyDescent="0.25">
      <c r="A39226"/>
    </row>
    <row r="39227" spans="1:1" ht="12.6" x14ac:dyDescent="0.25">
      <c r="A39227"/>
    </row>
    <row r="39228" spans="1:1" ht="12.6" x14ac:dyDescent="0.25">
      <c r="A39228"/>
    </row>
    <row r="39229" spans="1:1" ht="12.6" x14ac:dyDescent="0.25">
      <c r="A39229"/>
    </row>
    <row r="39230" spans="1:1" ht="12.6" x14ac:dyDescent="0.25">
      <c r="A39230"/>
    </row>
    <row r="39231" spans="1:1" ht="12.6" x14ac:dyDescent="0.25">
      <c r="A39231"/>
    </row>
    <row r="39232" spans="1:1" ht="12.6" x14ac:dyDescent="0.25">
      <c r="A39232"/>
    </row>
    <row r="39233" spans="1:1" ht="12.6" x14ac:dyDescent="0.25">
      <c r="A39233"/>
    </row>
    <row r="39234" spans="1:1" ht="12.6" x14ac:dyDescent="0.25">
      <c r="A39234"/>
    </row>
    <row r="39235" spans="1:1" ht="12.6" x14ac:dyDescent="0.25">
      <c r="A39235"/>
    </row>
    <row r="39236" spans="1:1" ht="12.6" x14ac:dyDescent="0.25">
      <c r="A39236"/>
    </row>
    <row r="39237" spans="1:1" ht="12.6" x14ac:dyDescent="0.25">
      <c r="A39237"/>
    </row>
    <row r="39238" spans="1:1" ht="12.6" x14ac:dyDescent="0.25">
      <c r="A39238"/>
    </row>
    <row r="39239" spans="1:1" ht="12.6" x14ac:dyDescent="0.25">
      <c r="A39239"/>
    </row>
    <row r="39240" spans="1:1" ht="12.6" x14ac:dyDescent="0.25">
      <c r="A39240"/>
    </row>
    <row r="39241" spans="1:1" ht="12.6" x14ac:dyDescent="0.25">
      <c r="A39241"/>
    </row>
    <row r="39242" spans="1:1" ht="12.6" x14ac:dyDescent="0.25">
      <c r="A39242"/>
    </row>
    <row r="39243" spans="1:1" ht="12.6" x14ac:dyDescent="0.25">
      <c r="A39243"/>
    </row>
    <row r="39244" spans="1:1" ht="12.6" x14ac:dyDescent="0.25">
      <c r="A39244"/>
    </row>
    <row r="39245" spans="1:1" ht="12.6" x14ac:dyDescent="0.25">
      <c r="A39245"/>
    </row>
    <row r="39246" spans="1:1" ht="12.6" x14ac:dyDescent="0.25">
      <c r="A39246"/>
    </row>
    <row r="39247" spans="1:1" ht="12.6" x14ac:dyDescent="0.25">
      <c r="A39247"/>
    </row>
    <row r="39248" spans="1:1" ht="12.6" x14ac:dyDescent="0.25">
      <c r="A39248"/>
    </row>
    <row r="39249" spans="1:1" ht="12.6" x14ac:dyDescent="0.25">
      <c r="A39249"/>
    </row>
    <row r="39250" spans="1:1" ht="12.6" x14ac:dyDescent="0.25">
      <c r="A39250"/>
    </row>
    <row r="39251" spans="1:1" ht="12.6" x14ac:dyDescent="0.25">
      <c r="A39251"/>
    </row>
    <row r="39252" spans="1:1" ht="12.6" x14ac:dyDescent="0.25">
      <c r="A39252"/>
    </row>
    <row r="39253" spans="1:1" ht="12.6" x14ac:dyDescent="0.25">
      <c r="A39253"/>
    </row>
    <row r="39254" spans="1:1" ht="12.6" x14ac:dyDescent="0.25">
      <c r="A39254"/>
    </row>
    <row r="39255" spans="1:1" ht="12.6" x14ac:dyDescent="0.25">
      <c r="A39255"/>
    </row>
    <row r="39256" spans="1:1" ht="12.6" x14ac:dyDescent="0.25">
      <c r="A39256"/>
    </row>
    <row r="39257" spans="1:1" ht="12.6" x14ac:dyDescent="0.25">
      <c r="A39257"/>
    </row>
    <row r="39258" spans="1:1" ht="12.6" x14ac:dyDescent="0.25">
      <c r="A39258"/>
    </row>
    <row r="39259" spans="1:1" ht="12.6" x14ac:dyDescent="0.25">
      <c r="A39259"/>
    </row>
    <row r="39260" spans="1:1" ht="12.6" x14ac:dyDescent="0.25">
      <c r="A39260"/>
    </row>
    <row r="39261" spans="1:1" ht="12.6" x14ac:dyDescent="0.25">
      <c r="A39261"/>
    </row>
    <row r="39262" spans="1:1" ht="12.6" x14ac:dyDescent="0.25">
      <c r="A39262"/>
    </row>
    <row r="39263" spans="1:1" ht="12.6" x14ac:dyDescent="0.25">
      <c r="A39263"/>
    </row>
    <row r="39264" spans="1:1" ht="12.6" x14ac:dyDescent="0.25">
      <c r="A39264"/>
    </row>
    <row r="39265" spans="1:1" ht="12.6" x14ac:dyDescent="0.25">
      <c r="A39265"/>
    </row>
    <row r="39266" spans="1:1" ht="12.6" x14ac:dyDescent="0.25">
      <c r="A39266"/>
    </row>
    <row r="39267" spans="1:1" ht="12.6" x14ac:dyDescent="0.25">
      <c r="A39267"/>
    </row>
    <row r="39268" spans="1:1" ht="12.6" x14ac:dyDescent="0.25">
      <c r="A39268"/>
    </row>
    <row r="39269" spans="1:1" ht="12.6" x14ac:dyDescent="0.25">
      <c r="A39269"/>
    </row>
    <row r="39270" spans="1:1" ht="12.6" x14ac:dyDescent="0.25">
      <c r="A39270"/>
    </row>
    <row r="39271" spans="1:1" ht="12.6" x14ac:dyDescent="0.25">
      <c r="A39271"/>
    </row>
    <row r="39272" spans="1:1" ht="12.6" x14ac:dyDescent="0.25">
      <c r="A39272"/>
    </row>
    <row r="39273" spans="1:1" ht="12.6" x14ac:dyDescent="0.25">
      <c r="A39273"/>
    </row>
    <row r="39274" spans="1:1" ht="12.6" x14ac:dyDescent="0.25">
      <c r="A39274"/>
    </row>
    <row r="39275" spans="1:1" ht="12.6" x14ac:dyDescent="0.25">
      <c r="A39275"/>
    </row>
    <row r="39276" spans="1:1" ht="12.6" x14ac:dyDescent="0.25">
      <c r="A39276"/>
    </row>
    <row r="39277" spans="1:1" ht="12.6" x14ac:dyDescent="0.25">
      <c r="A39277"/>
    </row>
    <row r="39278" spans="1:1" ht="12.6" x14ac:dyDescent="0.25">
      <c r="A39278"/>
    </row>
    <row r="39279" spans="1:1" ht="12.6" x14ac:dyDescent="0.25">
      <c r="A39279"/>
    </row>
    <row r="39280" spans="1:1" ht="12.6" x14ac:dyDescent="0.25">
      <c r="A39280"/>
    </row>
    <row r="39281" spans="1:1" ht="12.6" x14ac:dyDescent="0.25">
      <c r="A39281"/>
    </row>
    <row r="39282" spans="1:1" ht="12.6" x14ac:dyDescent="0.25">
      <c r="A39282"/>
    </row>
    <row r="39283" spans="1:1" ht="12.6" x14ac:dyDescent="0.25">
      <c r="A39283"/>
    </row>
    <row r="39284" spans="1:1" ht="12.6" x14ac:dyDescent="0.25">
      <c r="A39284"/>
    </row>
    <row r="39285" spans="1:1" ht="12.6" x14ac:dyDescent="0.25">
      <c r="A39285"/>
    </row>
    <row r="39286" spans="1:1" ht="12.6" x14ac:dyDescent="0.25">
      <c r="A39286"/>
    </row>
    <row r="39287" spans="1:1" ht="12.6" x14ac:dyDescent="0.25">
      <c r="A39287"/>
    </row>
    <row r="39288" spans="1:1" ht="12.6" x14ac:dyDescent="0.25">
      <c r="A39288"/>
    </row>
    <row r="39289" spans="1:1" ht="12.6" x14ac:dyDescent="0.25">
      <c r="A39289"/>
    </row>
    <row r="39290" spans="1:1" ht="12.6" x14ac:dyDescent="0.25">
      <c r="A39290"/>
    </row>
    <row r="39291" spans="1:1" ht="12.6" x14ac:dyDescent="0.25">
      <c r="A39291"/>
    </row>
    <row r="39292" spans="1:1" ht="12.6" x14ac:dyDescent="0.25">
      <c r="A39292"/>
    </row>
    <row r="39293" spans="1:1" ht="12.6" x14ac:dyDescent="0.25">
      <c r="A39293"/>
    </row>
    <row r="39294" spans="1:1" ht="12.6" x14ac:dyDescent="0.25">
      <c r="A39294"/>
    </row>
    <row r="39295" spans="1:1" ht="12.6" x14ac:dyDescent="0.25">
      <c r="A39295"/>
    </row>
    <row r="39296" spans="1:1" ht="12.6" x14ac:dyDescent="0.25">
      <c r="A39296"/>
    </row>
    <row r="39297" spans="1:1" ht="12.6" x14ac:dyDescent="0.25">
      <c r="A39297"/>
    </row>
    <row r="39298" spans="1:1" ht="12.6" x14ac:dyDescent="0.25">
      <c r="A39298"/>
    </row>
    <row r="39299" spans="1:1" ht="12.6" x14ac:dyDescent="0.25">
      <c r="A39299"/>
    </row>
    <row r="39300" spans="1:1" ht="12.6" x14ac:dyDescent="0.25">
      <c r="A39300"/>
    </row>
    <row r="39301" spans="1:1" ht="12.6" x14ac:dyDescent="0.25">
      <c r="A39301"/>
    </row>
    <row r="39302" spans="1:1" ht="12.6" x14ac:dyDescent="0.25">
      <c r="A39302"/>
    </row>
    <row r="39303" spans="1:1" ht="12.6" x14ac:dyDescent="0.25">
      <c r="A39303"/>
    </row>
    <row r="39304" spans="1:1" ht="12.6" x14ac:dyDescent="0.25">
      <c r="A39304"/>
    </row>
    <row r="39305" spans="1:1" ht="12.6" x14ac:dyDescent="0.25">
      <c r="A39305"/>
    </row>
    <row r="39306" spans="1:1" ht="12.6" x14ac:dyDescent="0.25">
      <c r="A39306"/>
    </row>
    <row r="39307" spans="1:1" ht="12.6" x14ac:dyDescent="0.25">
      <c r="A39307"/>
    </row>
    <row r="39308" spans="1:1" ht="12.6" x14ac:dyDescent="0.25">
      <c r="A39308"/>
    </row>
    <row r="39309" spans="1:1" ht="12.6" x14ac:dyDescent="0.25">
      <c r="A39309"/>
    </row>
    <row r="39310" spans="1:1" ht="12.6" x14ac:dyDescent="0.25">
      <c r="A39310"/>
    </row>
    <row r="39311" spans="1:1" ht="12.6" x14ac:dyDescent="0.25">
      <c r="A39311"/>
    </row>
    <row r="39312" spans="1:1" ht="12.6" x14ac:dyDescent="0.25">
      <c r="A39312"/>
    </row>
    <row r="39313" spans="1:1" ht="12.6" x14ac:dyDescent="0.25">
      <c r="A39313"/>
    </row>
    <row r="39314" spans="1:1" ht="12.6" x14ac:dyDescent="0.25">
      <c r="A39314"/>
    </row>
    <row r="39315" spans="1:1" ht="12.6" x14ac:dyDescent="0.25">
      <c r="A39315"/>
    </row>
    <row r="39316" spans="1:1" ht="12.6" x14ac:dyDescent="0.25">
      <c r="A39316"/>
    </row>
    <row r="39317" spans="1:1" ht="12.6" x14ac:dyDescent="0.25">
      <c r="A39317"/>
    </row>
    <row r="39318" spans="1:1" ht="12.6" x14ac:dyDescent="0.25">
      <c r="A39318"/>
    </row>
    <row r="39319" spans="1:1" ht="12.6" x14ac:dyDescent="0.25">
      <c r="A39319"/>
    </row>
    <row r="39320" spans="1:1" ht="12.6" x14ac:dyDescent="0.25">
      <c r="A39320"/>
    </row>
    <row r="39321" spans="1:1" ht="12.6" x14ac:dyDescent="0.25">
      <c r="A39321"/>
    </row>
    <row r="39322" spans="1:1" ht="12.6" x14ac:dyDescent="0.25">
      <c r="A39322"/>
    </row>
    <row r="39323" spans="1:1" ht="12.6" x14ac:dyDescent="0.25">
      <c r="A39323"/>
    </row>
    <row r="39324" spans="1:1" ht="12.6" x14ac:dyDescent="0.25">
      <c r="A39324"/>
    </row>
    <row r="39325" spans="1:1" ht="12.6" x14ac:dyDescent="0.25">
      <c r="A39325"/>
    </row>
    <row r="39326" spans="1:1" ht="12.6" x14ac:dyDescent="0.25">
      <c r="A39326"/>
    </row>
    <row r="39327" spans="1:1" ht="12.6" x14ac:dyDescent="0.25">
      <c r="A39327"/>
    </row>
    <row r="39328" spans="1:1" ht="12.6" x14ac:dyDescent="0.25">
      <c r="A39328"/>
    </row>
    <row r="39329" spans="1:1" ht="12.6" x14ac:dyDescent="0.25">
      <c r="A39329"/>
    </row>
    <row r="39330" spans="1:1" ht="12.6" x14ac:dyDescent="0.25">
      <c r="A39330"/>
    </row>
    <row r="39331" spans="1:1" ht="12.6" x14ac:dyDescent="0.25">
      <c r="A39331"/>
    </row>
    <row r="39332" spans="1:1" ht="12.6" x14ac:dyDescent="0.25">
      <c r="A39332"/>
    </row>
    <row r="39333" spans="1:1" ht="12.6" x14ac:dyDescent="0.25">
      <c r="A39333"/>
    </row>
    <row r="39334" spans="1:1" ht="12.6" x14ac:dyDescent="0.25">
      <c r="A39334"/>
    </row>
    <row r="39335" spans="1:1" ht="12.6" x14ac:dyDescent="0.25">
      <c r="A39335"/>
    </row>
    <row r="39336" spans="1:1" ht="12.6" x14ac:dyDescent="0.25">
      <c r="A39336"/>
    </row>
    <row r="39337" spans="1:1" ht="12.6" x14ac:dyDescent="0.25">
      <c r="A39337"/>
    </row>
    <row r="39338" spans="1:1" ht="12.6" x14ac:dyDescent="0.25">
      <c r="A39338"/>
    </row>
    <row r="39339" spans="1:1" ht="12.6" x14ac:dyDescent="0.25">
      <c r="A39339"/>
    </row>
    <row r="39340" spans="1:1" ht="12.6" x14ac:dyDescent="0.25">
      <c r="A39340"/>
    </row>
    <row r="39341" spans="1:1" ht="12.6" x14ac:dyDescent="0.25">
      <c r="A39341"/>
    </row>
    <row r="39342" spans="1:1" ht="12.6" x14ac:dyDescent="0.25">
      <c r="A39342"/>
    </row>
    <row r="39343" spans="1:1" ht="12.6" x14ac:dyDescent="0.25">
      <c r="A39343"/>
    </row>
    <row r="39344" spans="1:1" ht="12.6" x14ac:dyDescent="0.25">
      <c r="A39344"/>
    </row>
    <row r="39345" spans="1:1" ht="12.6" x14ac:dyDescent="0.25">
      <c r="A39345"/>
    </row>
    <row r="39346" spans="1:1" ht="12.6" x14ac:dyDescent="0.25">
      <c r="A39346"/>
    </row>
    <row r="39347" spans="1:1" ht="12.6" x14ac:dyDescent="0.25">
      <c r="A39347"/>
    </row>
    <row r="39348" spans="1:1" ht="12.6" x14ac:dyDescent="0.25">
      <c r="A39348"/>
    </row>
    <row r="39349" spans="1:1" ht="12.6" x14ac:dyDescent="0.25">
      <c r="A39349"/>
    </row>
    <row r="39350" spans="1:1" ht="12.6" x14ac:dyDescent="0.25">
      <c r="A39350"/>
    </row>
    <row r="39351" spans="1:1" ht="12.6" x14ac:dyDescent="0.25">
      <c r="A39351"/>
    </row>
    <row r="39352" spans="1:1" ht="12.6" x14ac:dyDescent="0.25">
      <c r="A39352"/>
    </row>
    <row r="39353" spans="1:1" ht="12.6" x14ac:dyDescent="0.25">
      <c r="A39353"/>
    </row>
    <row r="39354" spans="1:1" ht="12.6" x14ac:dyDescent="0.25">
      <c r="A39354"/>
    </row>
    <row r="39355" spans="1:1" ht="12.6" x14ac:dyDescent="0.25">
      <c r="A39355"/>
    </row>
    <row r="39356" spans="1:1" ht="12.6" x14ac:dyDescent="0.25">
      <c r="A39356"/>
    </row>
    <row r="39357" spans="1:1" ht="12.6" x14ac:dyDescent="0.25">
      <c r="A39357"/>
    </row>
    <row r="39358" spans="1:1" ht="12.6" x14ac:dyDescent="0.25">
      <c r="A39358"/>
    </row>
    <row r="39359" spans="1:1" ht="12.6" x14ac:dyDescent="0.25">
      <c r="A39359"/>
    </row>
    <row r="39360" spans="1:1" ht="12.6" x14ac:dyDescent="0.25">
      <c r="A39360"/>
    </row>
    <row r="39361" spans="1:1" ht="12.6" x14ac:dyDescent="0.25">
      <c r="A39361"/>
    </row>
    <row r="39362" spans="1:1" ht="12.6" x14ac:dyDescent="0.25">
      <c r="A39362"/>
    </row>
    <row r="39363" spans="1:1" ht="12.6" x14ac:dyDescent="0.25">
      <c r="A39363"/>
    </row>
    <row r="39364" spans="1:1" ht="12.6" x14ac:dyDescent="0.25">
      <c r="A39364"/>
    </row>
    <row r="39365" spans="1:1" ht="12.6" x14ac:dyDescent="0.25">
      <c r="A39365"/>
    </row>
    <row r="39366" spans="1:1" ht="12.6" x14ac:dyDescent="0.25">
      <c r="A39366"/>
    </row>
    <row r="39367" spans="1:1" ht="12.6" x14ac:dyDescent="0.25">
      <c r="A39367"/>
    </row>
    <row r="39368" spans="1:1" ht="12.6" x14ac:dyDescent="0.25">
      <c r="A39368"/>
    </row>
    <row r="39369" spans="1:1" ht="12.6" x14ac:dyDescent="0.25">
      <c r="A39369"/>
    </row>
    <row r="39370" spans="1:1" ht="12.6" x14ac:dyDescent="0.25">
      <c r="A39370"/>
    </row>
    <row r="39371" spans="1:1" ht="12.6" x14ac:dyDescent="0.25">
      <c r="A39371"/>
    </row>
    <row r="39372" spans="1:1" ht="12.6" x14ac:dyDescent="0.25">
      <c r="A39372"/>
    </row>
    <row r="39373" spans="1:1" ht="12.6" x14ac:dyDescent="0.25">
      <c r="A39373"/>
    </row>
    <row r="39374" spans="1:1" ht="12.6" x14ac:dyDescent="0.25">
      <c r="A39374"/>
    </row>
    <row r="39375" spans="1:1" ht="12.6" x14ac:dyDescent="0.25">
      <c r="A39375"/>
    </row>
    <row r="39376" spans="1:1" ht="12.6" x14ac:dyDescent="0.25">
      <c r="A39376"/>
    </row>
    <row r="39377" spans="1:1" ht="12.6" x14ac:dyDescent="0.25">
      <c r="A39377"/>
    </row>
    <row r="39378" spans="1:1" ht="12.6" x14ac:dyDescent="0.25">
      <c r="A39378"/>
    </row>
    <row r="39379" spans="1:1" ht="12.6" x14ac:dyDescent="0.25">
      <c r="A39379"/>
    </row>
    <row r="39380" spans="1:1" ht="12.6" x14ac:dyDescent="0.25">
      <c r="A39380"/>
    </row>
    <row r="39381" spans="1:1" ht="12.6" x14ac:dyDescent="0.25">
      <c r="A39381"/>
    </row>
    <row r="39382" spans="1:1" ht="12.6" x14ac:dyDescent="0.25">
      <c r="A39382"/>
    </row>
    <row r="39383" spans="1:1" ht="12.6" x14ac:dyDescent="0.25">
      <c r="A39383"/>
    </row>
    <row r="39384" spans="1:1" ht="12.6" x14ac:dyDescent="0.25">
      <c r="A39384"/>
    </row>
    <row r="39385" spans="1:1" ht="12.6" x14ac:dyDescent="0.25">
      <c r="A39385"/>
    </row>
    <row r="39386" spans="1:1" ht="12.6" x14ac:dyDescent="0.25">
      <c r="A39386"/>
    </row>
    <row r="39387" spans="1:1" ht="12.6" x14ac:dyDescent="0.25">
      <c r="A39387"/>
    </row>
    <row r="39388" spans="1:1" ht="12.6" x14ac:dyDescent="0.25">
      <c r="A39388"/>
    </row>
    <row r="39389" spans="1:1" ht="12.6" x14ac:dyDescent="0.25">
      <c r="A39389"/>
    </row>
    <row r="39390" spans="1:1" ht="12.6" x14ac:dyDescent="0.25">
      <c r="A39390"/>
    </row>
    <row r="39391" spans="1:1" ht="12.6" x14ac:dyDescent="0.25">
      <c r="A39391"/>
    </row>
    <row r="39392" spans="1:1" ht="12.6" x14ac:dyDescent="0.25">
      <c r="A39392"/>
    </row>
    <row r="39393" spans="1:1" ht="12.6" x14ac:dyDescent="0.25">
      <c r="A39393"/>
    </row>
    <row r="39394" spans="1:1" ht="12.6" x14ac:dyDescent="0.25">
      <c r="A39394"/>
    </row>
    <row r="39395" spans="1:1" ht="12.6" x14ac:dyDescent="0.25">
      <c r="A39395"/>
    </row>
    <row r="39396" spans="1:1" ht="12.6" x14ac:dyDescent="0.25">
      <c r="A39396"/>
    </row>
    <row r="39397" spans="1:1" ht="12.6" x14ac:dyDescent="0.25">
      <c r="A39397"/>
    </row>
    <row r="39398" spans="1:1" ht="12.6" x14ac:dyDescent="0.25">
      <c r="A39398"/>
    </row>
    <row r="39399" spans="1:1" ht="12.6" x14ac:dyDescent="0.25">
      <c r="A39399"/>
    </row>
    <row r="39400" spans="1:1" ht="12.6" x14ac:dyDescent="0.25">
      <c r="A39400"/>
    </row>
    <row r="39401" spans="1:1" ht="12.6" x14ac:dyDescent="0.25">
      <c r="A39401"/>
    </row>
    <row r="39402" spans="1:1" ht="12.6" x14ac:dyDescent="0.25">
      <c r="A39402"/>
    </row>
    <row r="39403" spans="1:1" ht="12.6" x14ac:dyDescent="0.25">
      <c r="A39403"/>
    </row>
    <row r="39404" spans="1:1" ht="12.6" x14ac:dyDescent="0.25">
      <c r="A39404"/>
    </row>
    <row r="39405" spans="1:1" ht="12.6" x14ac:dyDescent="0.25">
      <c r="A39405"/>
    </row>
    <row r="39406" spans="1:1" ht="12.6" x14ac:dyDescent="0.25">
      <c r="A39406"/>
    </row>
    <row r="39407" spans="1:1" ht="12.6" x14ac:dyDescent="0.25">
      <c r="A39407"/>
    </row>
    <row r="39408" spans="1:1" ht="12.6" x14ac:dyDescent="0.25">
      <c r="A39408"/>
    </row>
    <row r="39409" spans="1:1" ht="12.6" x14ac:dyDescent="0.25">
      <c r="A39409"/>
    </row>
    <row r="39410" spans="1:1" ht="12.6" x14ac:dyDescent="0.25">
      <c r="A39410"/>
    </row>
    <row r="39411" spans="1:1" ht="12.6" x14ac:dyDescent="0.25">
      <c r="A39411"/>
    </row>
    <row r="39412" spans="1:1" ht="12.6" x14ac:dyDescent="0.25">
      <c r="A39412"/>
    </row>
    <row r="39413" spans="1:1" ht="12.6" x14ac:dyDescent="0.25">
      <c r="A39413"/>
    </row>
    <row r="39414" spans="1:1" ht="12.6" x14ac:dyDescent="0.25">
      <c r="A39414"/>
    </row>
    <row r="39415" spans="1:1" ht="12.6" x14ac:dyDescent="0.25">
      <c r="A39415"/>
    </row>
    <row r="39416" spans="1:1" ht="12.6" x14ac:dyDescent="0.25">
      <c r="A39416"/>
    </row>
    <row r="39417" spans="1:1" ht="12.6" x14ac:dyDescent="0.25">
      <c r="A39417"/>
    </row>
    <row r="39418" spans="1:1" ht="12.6" x14ac:dyDescent="0.25">
      <c r="A39418"/>
    </row>
    <row r="39419" spans="1:1" ht="12.6" x14ac:dyDescent="0.25">
      <c r="A39419"/>
    </row>
    <row r="39420" spans="1:1" ht="12.6" x14ac:dyDescent="0.25">
      <c r="A39420"/>
    </row>
    <row r="39421" spans="1:1" ht="12.6" x14ac:dyDescent="0.25">
      <c r="A39421"/>
    </row>
    <row r="39422" spans="1:1" ht="12.6" x14ac:dyDescent="0.25">
      <c r="A39422"/>
    </row>
    <row r="39423" spans="1:1" ht="12.6" x14ac:dyDescent="0.25">
      <c r="A39423"/>
    </row>
    <row r="39424" spans="1:1" ht="12.6" x14ac:dyDescent="0.25">
      <c r="A39424"/>
    </row>
    <row r="39425" spans="1:1" ht="12.6" x14ac:dyDescent="0.25">
      <c r="A39425"/>
    </row>
    <row r="39426" spans="1:1" ht="12.6" x14ac:dyDescent="0.25">
      <c r="A39426"/>
    </row>
    <row r="39427" spans="1:1" ht="12.6" x14ac:dyDescent="0.25">
      <c r="A39427"/>
    </row>
    <row r="39428" spans="1:1" ht="12.6" x14ac:dyDescent="0.25">
      <c r="A39428"/>
    </row>
    <row r="39429" spans="1:1" ht="12.6" x14ac:dyDescent="0.25">
      <c r="A39429"/>
    </row>
    <row r="39430" spans="1:1" ht="12.6" x14ac:dyDescent="0.25">
      <c r="A39430"/>
    </row>
    <row r="39431" spans="1:1" ht="12.6" x14ac:dyDescent="0.25">
      <c r="A39431"/>
    </row>
    <row r="39432" spans="1:1" ht="12.6" x14ac:dyDescent="0.25">
      <c r="A39432"/>
    </row>
    <row r="39433" spans="1:1" ht="12.6" x14ac:dyDescent="0.25">
      <c r="A39433"/>
    </row>
    <row r="39434" spans="1:1" ht="12.6" x14ac:dyDescent="0.25">
      <c r="A39434"/>
    </row>
    <row r="39435" spans="1:1" ht="12.6" x14ac:dyDescent="0.25">
      <c r="A39435"/>
    </row>
    <row r="39436" spans="1:1" ht="12.6" x14ac:dyDescent="0.25">
      <c r="A39436"/>
    </row>
    <row r="39437" spans="1:1" ht="12.6" x14ac:dyDescent="0.25">
      <c r="A39437"/>
    </row>
    <row r="39438" spans="1:1" ht="12.6" x14ac:dyDescent="0.25">
      <c r="A39438"/>
    </row>
    <row r="39439" spans="1:1" ht="12.6" x14ac:dyDescent="0.25">
      <c r="A39439"/>
    </row>
    <row r="39440" spans="1:1" ht="12.6" x14ac:dyDescent="0.25">
      <c r="A39440"/>
    </row>
    <row r="39441" spans="1:1" ht="12.6" x14ac:dyDescent="0.25">
      <c r="A39441"/>
    </row>
    <row r="39442" spans="1:1" ht="12.6" x14ac:dyDescent="0.25">
      <c r="A39442"/>
    </row>
    <row r="39443" spans="1:1" ht="12.6" x14ac:dyDescent="0.25">
      <c r="A39443"/>
    </row>
    <row r="39444" spans="1:1" ht="12.6" x14ac:dyDescent="0.25">
      <c r="A39444"/>
    </row>
    <row r="39445" spans="1:1" ht="12.6" x14ac:dyDescent="0.25">
      <c r="A39445"/>
    </row>
    <row r="39446" spans="1:1" ht="12.6" x14ac:dyDescent="0.25">
      <c r="A39446"/>
    </row>
    <row r="39447" spans="1:1" ht="12.6" x14ac:dyDescent="0.25">
      <c r="A39447"/>
    </row>
    <row r="39448" spans="1:1" ht="12.6" x14ac:dyDescent="0.25">
      <c r="A39448"/>
    </row>
    <row r="39449" spans="1:1" ht="12.6" x14ac:dyDescent="0.25">
      <c r="A39449"/>
    </row>
    <row r="39450" spans="1:1" ht="12.6" x14ac:dyDescent="0.25">
      <c r="A39450"/>
    </row>
    <row r="39451" spans="1:1" ht="12.6" x14ac:dyDescent="0.25">
      <c r="A39451"/>
    </row>
    <row r="39452" spans="1:1" ht="12.6" x14ac:dyDescent="0.25">
      <c r="A39452"/>
    </row>
    <row r="39453" spans="1:1" ht="12.6" x14ac:dyDescent="0.25">
      <c r="A39453"/>
    </row>
    <row r="39454" spans="1:1" ht="12.6" x14ac:dyDescent="0.25">
      <c r="A39454"/>
    </row>
    <row r="39455" spans="1:1" ht="12.6" x14ac:dyDescent="0.25">
      <c r="A39455"/>
    </row>
    <row r="39456" spans="1:1" ht="12.6" x14ac:dyDescent="0.25">
      <c r="A39456"/>
    </row>
    <row r="39457" spans="1:1" ht="12.6" x14ac:dyDescent="0.25">
      <c r="A39457"/>
    </row>
    <row r="39458" spans="1:1" ht="12.6" x14ac:dyDescent="0.25">
      <c r="A39458"/>
    </row>
    <row r="39459" spans="1:1" ht="12.6" x14ac:dyDescent="0.25">
      <c r="A39459"/>
    </row>
    <row r="39460" spans="1:1" ht="12.6" x14ac:dyDescent="0.25">
      <c r="A39460"/>
    </row>
    <row r="39461" spans="1:1" ht="12.6" x14ac:dyDescent="0.25">
      <c r="A39461"/>
    </row>
    <row r="39462" spans="1:1" ht="12.6" x14ac:dyDescent="0.25">
      <c r="A39462"/>
    </row>
    <row r="39463" spans="1:1" ht="12.6" x14ac:dyDescent="0.25">
      <c r="A39463"/>
    </row>
    <row r="39464" spans="1:1" ht="12.6" x14ac:dyDescent="0.25">
      <c r="A39464"/>
    </row>
    <row r="39465" spans="1:1" ht="12.6" x14ac:dyDescent="0.25">
      <c r="A39465"/>
    </row>
    <row r="39466" spans="1:1" ht="12.6" x14ac:dyDescent="0.25">
      <c r="A39466"/>
    </row>
    <row r="39467" spans="1:1" ht="12.6" x14ac:dyDescent="0.25">
      <c r="A39467"/>
    </row>
    <row r="39468" spans="1:1" ht="12.6" x14ac:dyDescent="0.25">
      <c r="A39468"/>
    </row>
    <row r="39469" spans="1:1" ht="12.6" x14ac:dyDescent="0.25">
      <c r="A39469"/>
    </row>
    <row r="39470" spans="1:1" ht="12.6" x14ac:dyDescent="0.25">
      <c r="A39470"/>
    </row>
    <row r="39471" spans="1:1" ht="12.6" x14ac:dyDescent="0.25">
      <c r="A39471"/>
    </row>
    <row r="39472" spans="1:1" ht="12.6" x14ac:dyDescent="0.25">
      <c r="A39472"/>
    </row>
    <row r="39473" spans="1:1" ht="12.6" x14ac:dyDescent="0.25">
      <c r="A39473"/>
    </row>
    <row r="39474" spans="1:1" ht="12.6" x14ac:dyDescent="0.25">
      <c r="A39474"/>
    </row>
    <row r="39475" spans="1:1" ht="12.6" x14ac:dyDescent="0.25">
      <c r="A39475"/>
    </row>
    <row r="39476" spans="1:1" ht="12.6" x14ac:dyDescent="0.25">
      <c r="A39476"/>
    </row>
    <row r="39477" spans="1:1" ht="12.6" x14ac:dyDescent="0.25">
      <c r="A39477"/>
    </row>
    <row r="39478" spans="1:1" ht="12.6" x14ac:dyDescent="0.25">
      <c r="A39478"/>
    </row>
    <row r="39479" spans="1:1" ht="12.6" x14ac:dyDescent="0.25">
      <c r="A39479"/>
    </row>
    <row r="39480" spans="1:1" ht="12.6" x14ac:dyDescent="0.25">
      <c r="A39480"/>
    </row>
    <row r="39481" spans="1:1" ht="12.6" x14ac:dyDescent="0.25">
      <c r="A39481"/>
    </row>
    <row r="39482" spans="1:1" ht="12.6" x14ac:dyDescent="0.25">
      <c r="A39482"/>
    </row>
    <row r="39483" spans="1:1" ht="12.6" x14ac:dyDescent="0.25">
      <c r="A39483"/>
    </row>
    <row r="39484" spans="1:1" ht="12.6" x14ac:dyDescent="0.25">
      <c r="A39484"/>
    </row>
    <row r="39485" spans="1:1" ht="12.6" x14ac:dyDescent="0.25">
      <c r="A39485"/>
    </row>
    <row r="39486" spans="1:1" ht="12.6" x14ac:dyDescent="0.25">
      <c r="A39486"/>
    </row>
    <row r="39487" spans="1:1" ht="12.6" x14ac:dyDescent="0.25">
      <c r="A39487"/>
    </row>
    <row r="39488" spans="1:1" ht="12.6" x14ac:dyDescent="0.25">
      <c r="A39488"/>
    </row>
    <row r="39489" spans="1:1" ht="12.6" x14ac:dyDescent="0.25">
      <c r="A39489"/>
    </row>
    <row r="39490" spans="1:1" ht="12.6" x14ac:dyDescent="0.25">
      <c r="A39490"/>
    </row>
    <row r="39491" spans="1:1" ht="12.6" x14ac:dyDescent="0.25">
      <c r="A39491"/>
    </row>
    <row r="39492" spans="1:1" ht="12.6" x14ac:dyDescent="0.25">
      <c r="A39492"/>
    </row>
    <row r="39493" spans="1:1" ht="12.6" x14ac:dyDescent="0.25">
      <c r="A39493"/>
    </row>
    <row r="39494" spans="1:1" ht="12.6" x14ac:dyDescent="0.25">
      <c r="A39494"/>
    </row>
    <row r="39495" spans="1:1" ht="12.6" x14ac:dyDescent="0.25">
      <c r="A39495"/>
    </row>
    <row r="39496" spans="1:1" ht="12.6" x14ac:dyDescent="0.25">
      <c r="A39496"/>
    </row>
    <row r="39497" spans="1:1" ht="12.6" x14ac:dyDescent="0.25">
      <c r="A39497"/>
    </row>
    <row r="39498" spans="1:1" ht="12.6" x14ac:dyDescent="0.25">
      <c r="A39498"/>
    </row>
    <row r="39499" spans="1:1" ht="12.6" x14ac:dyDescent="0.25">
      <c r="A39499"/>
    </row>
    <row r="39500" spans="1:1" ht="12.6" x14ac:dyDescent="0.25">
      <c r="A39500"/>
    </row>
    <row r="39501" spans="1:1" ht="12.6" x14ac:dyDescent="0.25">
      <c r="A39501"/>
    </row>
    <row r="39502" spans="1:1" ht="12.6" x14ac:dyDescent="0.25">
      <c r="A39502"/>
    </row>
    <row r="39503" spans="1:1" ht="12.6" x14ac:dyDescent="0.25">
      <c r="A39503"/>
    </row>
    <row r="39504" spans="1:1" ht="12.6" x14ac:dyDescent="0.25">
      <c r="A39504"/>
    </row>
    <row r="39505" spans="1:1" ht="12.6" x14ac:dyDescent="0.25">
      <c r="A39505"/>
    </row>
    <row r="39506" spans="1:1" ht="12.6" x14ac:dyDescent="0.25">
      <c r="A39506"/>
    </row>
    <row r="39507" spans="1:1" ht="12.6" x14ac:dyDescent="0.25">
      <c r="A39507"/>
    </row>
    <row r="39508" spans="1:1" ht="12.6" x14ac:dyDescent="0.25">
      <c r="A39508"/>
    </row>
    <row r="39509" spans="1:1" ht="12.6" x14ac:dyDescent="0.25">
      <c r="A39509"/>
    </row>
    <row r="39510" spans="1:1" ht="12.6" x14ac:dyDescent="0.25">
      <c r="A39510"/>
    </row>
    <row r="39511" spans="1:1" ht="12.6" x14ac:dyDescent="0.25">
      <c r="A39511"/>
    </row>
    <row r="39512" spans="1:1" ht="12.6" x14ac:dyDescent="0.25">
      <c r="A39512"/>
    </row>
    <row r="39513" spans="1:1" ht="12.6" x14ac:dyDescent="0.25">
      <c r="A39513"/>
    </row>
    <row r="39514" spans="1:1" ht="12.6" x14ac:dyDescent="0.25">
      <c r="A39514"/>
    </row>
    <row r="39515" spans="1:1" ht="12.6" x14ac:dyDescent="0.25">
      <c r="A39515"/>
    </row>
    <row r="39516" spans="1:1" ht="12.6" x14ac:dyDescent="0.25">
      <c r="A39516"/>
    </row>
    <row r="39517" spans="1:1" ht="12.6" x14ac:dyDescent="0.25">
      <c r="A39517"/>
    </row>
    <row r="39518" spans="1:1" ht="12.6" x14ac:dyDescent="0.25">
      <c r="A39518"/>
    </row>
    <row r="39519" spans="1:1" ht="12.6" x14ac:dyDescent="0.25">
      <c r="A39519"/>
    </row>
    <row r="39520" spans="1:1" ht="12.6" x14ac:dyDescent="0.25">
      <c r="A39520"/>
    </row>
    <row r="39521" spans="1:1" ht="12.6" x14ac:dyDescent="0.25">
      <c r="A39521"/>
    </row>
    <row r="39522" spans="1:1" ht="12.6" x14ac:dyDescent="0.25">
      <c r="A39522"/>
    </row>
    <row r="39523" spans="1:1" ht="12.6" x14ac:dyDescent="0.25">
      <c r="A39523"/>
    </row>
    <row r="39524" spans="1:1" ht="12.6" x14ac:dyDescent="0.25">
      <c r="A39524"/>
    </row>
    <row r="39525" spans="1:1" ht="12.6" x14ac:dyDescent="0.25">
      <c r="A39525"/>
    </row>
    <row r="39526" spans="1:1" ht="12.6" x14ac:dyDescent="0.25">
      <c r="A39526"/>
    </row>
    <row r="39527" spans="1:1" ht="12.6" x14ac:dyDescent="0.25">
      <c r="A39527"/>
    </row>
    <row r="39528" spans="1:1" ht="12.6" x14ac:dyDescent="0.25">
      <c r="A39528"/>
    </row>
    <row r="39529" spans="1:1" ht="12.6" x14ac:dyDescent="0.25">
      <c r="A39529"/>
    </row>
    <row r="39530" spans="1:1" ht="12.6" x14ac:dyDescent="0.25">
      <c r="A39530"/>
    </row>
    <row r="39531" spans="1:1" ht="12.6" x14ac:dyDescent="0.25">
      <c r="A39531"/>
    </row>
    <row r="39532" spans="1:1" ht="12.6" x14ac:dyDescent="0.25">
      <c r="A39532"/>
    </row>
    <row r="39533" spans="1:1" ht="12.6" x14ac:dyDescent="0.25">
      <c r="A39533"/>
    </row>
    <row r="39534" spans="1:1" ht="12.6" x14ac:dyDescent="0.25">
      <c r="A39534"/>
    </row>
    <row r="39535" spans="1:1" ht="12.6" x14ac:dyDescent="0.25">
      <c r="A39535"/>
    </row>
    <row r="39536" spans="1:1" ht="12.6" x14ac:dyDescent="0.25">
      <c r="A39536"/>
    </row>
    <row r="39537" spans="1:1" ht="12.6" x14ac:dyDescent="0.25">
      <c r="A39537"/>
    </row>
    <row r="39538" spans="1:1" ht="12.6" x14ac:dyDescent="0.25">
      <c r="A39538"/>
    </row>
    <row r="39539" spans="1:1" ht="12.6" x14ac:dyDescent="0.25">
      <c r="A39539"/>
    </row>
    <row r="39540" spans="1:1" ht="12.6" x14ac:dyDescent="0.25">
      <c r="A39540"/>
    </row>
    <row r="39541" spans="1:1" ht="12.6" x14ac:dyDescent="0.25">
      <c r="A39541"/>
    </row>
    <row r="39542" spans="1:1" ht="12.6" x14ac:dyDescent="0.25">
      <c r="A39542"/>
    </row>
    <row r="39543" spans="1:1" ht="12.6" x14ac:dyDescent="0.25">
      <c r="A39543"/>
    </row>
    <row r="39544" spans="1:1" ht="12.6" x14ac:dyDescent="0.25">
      <c r="A39544"/>
    </row>
    <row r="39545" spans="1:1" ht="12.6" x14ac:dyDescent="0.25">
      <c r="A39545"/>
    </row>
    <row r="39546" spans="1:1" ht="12.6" x14ac:dyDescent="0.25">
      <c r="A39546"/>
    </row>
    <row r="39547" spans="1:1" ht="12.6" x14ac:dyDescent="0.25">
      <c r="A39547"/>
    </row>
    <row r="39548" spans="1:1" ht="12.6" x14ac:dyDescent="0.25">
      <c r="A39548"/>
    </row>
    <row r="39549" spans="1:1" ht="12.6" x14ac:dyDescent="0.25">
      <c r="A39549"/>
    </row>
    <row r="39550" spans="1:1" ht="12.6" x14ac:dyDescent="0.25">
      <c r="A39550"/>
    </row>
    <row r="39551" spans="1:1" ht="12.6" x14ac:dyDescent="0.25">
      <c r="A39551"/>
    </row>
    <row r="39552" spans="1:1" ht="12.6" x14ac:dyDescent="0.25">
      <c r="A39552"/>
    </row>
    <row r="39553" spans="1:1" ht="12.6" x14ac:dyDescent="0.25">
      <c r="A39553"/>
    </row>
    <row r="39554" spans="1:1" ht="12.6" x14ac:dyDescent="0.25">
      <c r="A39554"/>
    </row>
    <row r="39555" spans="1:1" ht="12.6" x14ac:dyDescent="0.25">
      <c r="A39555"/>
    </row>
    <row r="39556" spans="1:1" ht="12.6" x14ac:dyDescent="0.25">
      <c r="A39556"/>
    </row>
    <row r="39557" spans="1:1" ht="12.6" x14ac:dyDescent="0.25">
      <c r="A39557"/>
    </row>
    <row r="39558" spans="1:1" ht="12.6" x14ac:dyDescent="0.25">
      <c r="A39558"/>
    </row>
    <row r="39559" spans="1:1" ht="12.6" x14ac:dyDescent="0.25">
      <c r="A39559"/>
    </row>
    <row r="39560" spans="1:1" ht="12.6" x14ac:dyDescent="0.25">
      <c r="A39560"/>
    </row>
    <row r="39561" spans="1:1" ht="12.6" x14ac:dyDescent="0.25">
      <c r="A39561"/>
    </row>
    <row r="39562" spans="1:1" ht="12.6" x14ac:dyDescent="0.25">
      <c r="A39562"/>
    </row>
    <row r="39563" spans="1:1" ht="12.6" x14ac:dyDescent="0.25">
      <c r="A39563"/>
    </row>
    <row r="39564" spans="1:1" ht="12.6" x14ac:dyDescent="0.25">
      <c r="A39564"/>
    </row>
    <row r="39565" spans="1:1" ht="12.6" x14ac:dyDescent="0.25">
      <c r="A39565"/>
    </row>
    <row r="39566" spans="1:1" ht="12.6" x14ac:dyDescent="0.25">
      <c r="A39566"/>
    </row>
    <row r="39567" spans="1:1" ht="12.6" x14ac:dyDescent="0.25">
      <c r="A39567"/>
    </row>
    <row r="39568" spans="1:1" ht="12.6" x14ac:dyDescent="0.25">
      <c r="A39568"/>
    </row>
    <row r="39569" spans="1:1" ht="12.6" x14ac:dyDescent="0.25">
      <c r="A39569"/>
    </row>
    <row r="39570" spans="1:1" ht="12.6" x14ac:dyDescent="0.25">
      <c r="A39570"/>
    </row>
    <row r="39571" spans="1:1" ht="12.6" x14ac:dyDescent="0.25">
      <c r="A39571"/>
    </row>
    <row r="39572" spans="1:1" ht="12.6" x14ac:dyDescent="0.25">
      <c r="A39572"/>
    </row>
    <row r="39573" spans="1:1" ht="12.6" x14ac:dyDescent="0.25">
      <c r="A39573"/>
    </row>
    <row r="39574" spans="1:1" ht="12.6" x14ac:dyDescent="0.25">
      <c r="A39574"/>
    </row>
    <row r="39575" spans="1:1" ht="12.6" x14ac:dyDescent="0.25">
      <c r="A39575"/>
    </row>
    <row r="39576" spans="1:1" ht="12.6" x14ac:dyDescent="0.25">
      <c r="A39576"/>
    </row>
    <row r="39577" spans="1:1" ht="12.6" x14ac:dyDescent="0.25">
      <c r="A39577"/>
    </row>
    <row r="39578" spans="1:1" ht="12.6" x14ac:dyDescent="0.25">
      <c r="A39578"/>
    </row>
    <row r="39579" spans="1:1" ht="12.6" x14ac:dyDescent="0.25">
      <c r="A39579"/>
    </row>
    <row r="39580" spans="1:1" ht="12.6" x14ac:dyDescent="0.25">
      <c r="A39580"/>
    </row>
    <row r="39581" spans="1:1" ht="12.6" x14ac:dyDescent="0.25">
      <c r="A39581"/>
    </row>
    <row r="39582" spans="1:1" ht="12.6" x14ac:dyDescent="0.25">
      <c r="A39582"/>
    </row>
    <row r="39583" spans="1:1" ht="12.6" x14ac:dyDescent="0.25">
      <c r="A39583"/>
    </row>
    <row r="39584" spans="1:1" ht="12.6" x14ac:dyDescent="0.25">
      <c r="A39584"/>
    </row>
    <row r="39585" spans="1:1" ht="12.6" x14ac:dyDescent="0.25">
      <c r="A39585"/>
    </row>
    <row r="39586" spans="1:1" ht="12.6" x14ac:dyDescent="0.25">
      <c r="A39586"/>
    </row>
    <row r="39587" spans="1:1" ht="12.6" x14ac:dyDescent="0.25">
      <c r="A39587"/>
    </row>
    <row r="39588" spans="1:1" ht="12.6" x14ac:dyDescent="0.25">
      <c r="A39588"/>
    </row>
    <row r="39589" spans="1:1" ht="12.6" x14ac:dyDescent="0.25">
      <c r="A39589"/>
    </row>
    <row r="39590" spans="1:1" ht="12.6" x14ac:dyDescent="0.25">
      <c r="A39590"/>
    </row>
    <row r="39591" spans="1:1" ht="12.6" x14ac:dyDescent="0.25">
      <c r="A39591"/>
    </row>
    <row r="39592" spans="1:1" ht="12.6" x14ac:dyDescent="0.25">
      <c r="A39592"/>
    </row>
    <row r="39593" spans="1:1" ht="12.6" x14ac:dyDescent="0.25">
      <c r="A39593"/>
    </row>
    <row r="39594" spans="1:1" ht="12.6" x14ac:dyDescent="0.25">
      <c r="A39594"/>
    </row>
    <row r="39595" spans="1:1" ht="12.6" x14ac:dyDescent="0.25">
      <c r="A39595"/>
    </row>
    <row r="39596" spans="1:1" ht="12.6" x14ac:dyDescent="0.25">
      <c r="A39596"/>
    </row>
    <row r="39597" spans="1:1" ht="12.6" x14ac:dyDescent="0.25">
      <c r="A39597"/>
    </row>
    <row r="39598" spans="1:1" ht="12.6" x14ac:dyDescent="0.25">
      <c r="A39598"/>
    </row>
    <row r="39599" spans="1:1" ht="12.6" x14ac:dyDescent="0.25">
      <c r="A39599"/>
    </row>
    <row r="39600" spans="1:1" ht="12.6" x14ac:dyDescent="0.25">
      <c r="A39600"/>
    </row>
    <row r="39601" spans="1:1" ht="12.6" x14ac:dyDescent="0.25">
      <c r="A39601"/>
    </row>
    <row r="39602" spans="1:1" ht="12.6" x14ac:dyDescent="0.25">
      <c r="A39602"/>
    </row>
    <row r="39603" spans="1:1" ht="12.6" x14ac:dyDescent="0.25">
      <c r="A39603"/>
    </row>
    <row r="39604" spans="1:1" ht="12.6" x14ac:dyDescent="0.25">
      <c r="A39604"/>
    </row>
    <row r="39605" spans="1:1" ht="12.6" x14ac:dyDescent="0.25">
      <c r="A39605"/>
    </row>
    <row r="39606" spans="1:1" ht="12.6" x14ac:dyDescent="0.25">
      <c r="A39606"/>
    </row>
    <row r="39607" spans="1:1" ht="12.6" x14ac:dyDescent="0.25">
      <c r="A39607"/>
    </row>
    <row r="39608" spans="1:1" ht="12.6" x14ac:dyDescent="0.25">
      <c r="A39608"/>
    </row>
    <row r="39609" spans="1:1" ht="12.6" x14ac:dyDescent="0.25">
      <c r="A39609"/>
    </row>
    <row r="39610" spans="1:1" ht="12.6" x14ac:dyDescent="0.25">
      <c r="A39610"/>
    </row>
    <row r="39611" spans="1:1" ht="12.6" x14ac:dyDescent="0.25">
      <c r="A39611"/>
    </row>
    <row r="39612" spans="1:1" ht="12.6" x14ac:dyDescent="0.25">
      <c r="A39612"/>
    </row>
    <row r="39613" spans="1:1" ht="12.6" x14ac:dyDescent="0.25">
      <c r="A39613"/>
    </row>
    <row r="39614" spans="1:1" ht="12.6" x14ac:dyDescent="0.25">
      <c r="A39614"/>
    </row>
    <row r="39615" spans="1:1" ht="12.6" x14ac:dyDescent="0.25">
      <c r="A39615"/>
    </row>
    <row r="39616" spans="1:1" ht="12.6" x14ac:dyDescent="0.25">
      <c r="A39616"/>
    </row>
    <row r="39617" spans="1:1" ht="12.6" x14ac:dyDescent="0.25">
      <c r="A39617"/>
    </row>
    <row r="39618" spans="1:1" ht="12.6" x14ac:dyDescent="0.25">
      <c r="A39618"/>
    </row>
    <row r="39619" spans="1:1" ht="12.6" x14ac:dyDescent="0.25">
      <c r="A39619"/>
    </row>
    <row r="39620" spans="1:1" ht="12.6" x14ac:dyDescent="0.25">
      <c r="A39620"/>
    </row>
    <row r="39621" spans="1:1" ht="12.6" x14ac:dyDescent="0.25">
      <c r="A39621"/>
    </row>
    <row r="39622" spans="1:1" ht="12.6" x14ac:dyDescent="0.25">
      <c r="A39622"/>
    </row>
    <row r="39623" spans="1:1" ht="12.6" x14ac:dyDescent="0.25">
      <c r="A39623"/>
    </row>
    <row r="39624" spans="1:1" ht="12.6" x14ac:dyDescent="0.25">
      <c r="A39624"/>
    </row>
    <row r="39625" spans="1:1" ht="12.6" x14ac:dyDescent="0.25">
      <c r="A39625"/>
    </row>
    <row r="39626" spans="1:1" ht="12.6" x14ac:dyDescent="0.25">
      <c r="A39626"/>
    </row>
    <row r="39627" spans="1:1" ht="12.6" x14ac:dyDescent="0.25">
      <c r="A39627"/>
    </row>
    <row r="39628" spans="1:1" ht="12.6" x14ac:dyDescent="0.25">
      <c r="A39628"/>
    </row>
    <row r="39629" spans="1:1" ht="12.6" x14ac:dyDescent="0.25">
      <c r="A39629"/>
    </row>
    <row r="39630" spans="1:1" ht="12.6" x14ac:dyDescent="0.25">
      <c r="A39630"/>
    </row>
    <row r="39631" spans="1:1" ht="12.6" x14ac:dyDescent="0.25">
      <c r="A39631"/>
    </row>
    <row r="39632" spans="1:1" ht="12.6" x14ac:dyDescent="0.25">
      <c r="A39632"/>
    </row>
    <row r="39633" spans="1:1" ht="12.6" x14ac:dyDescent="0.25">
      <c r="A39633"/>
    </row>
    <row r="39634" spans="1:1" ht="12.6" x14ac:dyDescent="0.25">
      <c r="A39634"/>
    </row>
    <row r="39635" spans="1:1" ht="12.6" x14ac:dyDescent="0.25">
      <c r="A39635"/>
    </row>
    <row r="39636" spans="1:1" ht="12.6" x14ac:dyDescent="0.25">
      <c r="A39636"/>
    </row>
    <row r="39637" spans="1:1" ht="12.6" x14ac:dyDescent="0.25">
      <c r="A39637"/>
    </row>
    <row r="39638" spans="1:1" ht="12.6" x14ac:dyDescent="0.25">
      <c r="A39638"/>
    </row>
    <row r="39639" spans="1:1" ht="12.6" x14ac:dyDescent="0.25">
      <c r="A39639"/>
    </row>
    <row r="39640" spans="1:1" ht="12.6" x14ac:dyDescent="0.25">
      <c r="A39640"/>
    </row>
    <row r="39641" spans="1:1" ht="12.6" x14ac:dyDescent="0.25">
      <c r="A39641"/>
    </row>
    <row r="39642" spans="1:1" ht="12.6" x14ac:dyDescent="0.25">
      <c r="A39642"/>
    </row>
    <row r="39643" spans="1:1" ht="12.6" x14ac:dyDescent="0.25">
      <c r="A39643"/>
    </row>
    <row r="39644" spans="1:1" ht="12.6" x14ac:dyDescent="0.25">
      <c r="A39644"/>
    </row>
    <row r="39645" spans="1:1" ht="12.6" x14ac:dyDescent="0.25">
      <c r="A39645"/>
    </row>
    <row r="39646" spans="1:1" ht="12.6" x14ac:dyDescent="0.25">
      <c r="A39646"/>
    </row>
    <row r="39647" spans="1:1" ht="12.6" x14ac:dyDescent="0.25">
      <c r="A39647"/>
    </row>
    <row r="39648" spans="1:1" ht="12.6" x14ac:dyDescent="0.25">
      <c r="A39648"/>
    </row>
    <row r="39649" spans="1:1" ht="12.6" x14ac:dyDescent="0.25">
      <c r="A39649"/>
    </row>
    <row r="39650" spans="1:1" ht="12.6" x14ac:dyDescent="0.25">
      <c r="A39650"/>
    </row>
    <row r="39651" spans="1:1" ht="12.6" x14ac:dyDescent="0.25">
      <c r="A39651"/>
    </row>
    <row r="39652" spans="1:1" ht="12.6" x14ac:dyDescent="0.25">
      <c r="A39652"/>
    </row>
    <row r="39653" spans="1:1" ht="12.6" x14ac:dyDescent="0.25">
      <c r="A39653"/>
    </row>
    <row r="39654" spans="1:1" ht="12.6" x14ac:dyDescent="0.25">
      <c r="A39654"/>
    </row>
    <row r="39655" spans="1:1" ht="12.6" x14ac:dyDescent="0.25">
      <c r="A39655"/>
    </row>
    <row r="39656" spans="1:1" ht="12.6" x14ac:dyDescent="0.25">
      <c r="A39656"/>
    </row>
    <row r="39657" spans="1:1" ht="12.6" x14ac:dyDescent="0.25">
      <c r="A39657"/>
    </row>
    <row r="39658" spans="1:1" ht="12.6" x14ac:dyDescent="0.25">
      <c r="A39658"/>
    </row>
    <row r="39659" spans="1:1" ht="12.6" x14ac:dyDescent="0.25">
      <c r="A39659"/>
    </row>
    <row r="39660" spans="1:1" ht="12.6" x14ac:dyDescent="0.25">
      <c r="A39660"/>
    </row>
    <row r="39661" spans="1:1" ht="12.6" x14ac:dyDescent="0.25">
      <c r="A39661"/>
    </row>
    <row r="39662" spans="1:1" ht="12.6" x14ac:dyDescent="0.25">
      <c r="A39662"/>
    </row>
    <row r="39663" spans="1:1" ht="12.6" x14ac:dyDescent="0.25">
      <c r="A39663"/>
    </row>
    <row r="39664" spans="1:1" ht="12.6" x14ac:dyDescent="0.25">
      <c r="A39664"/>
    </row>
    <row r="39665" spans="1:1" ht="12.6" x14ac:dyDescent="0.25">
      <c r="A39665"/>
    </row>
    <row r="39666" spans="1:1" ht="12.6" x14ac:dyDescent="0.25">
      <c r="A39666"/>
    </row>
    <row r="39667" spans="1:1" ht="12.6" x14ac:dyDescent="0.25">
      <c r="A39667"/>
    </row>
    <row r="39668" spans="1:1" ht="12.6" x14ac:dyDescent="0.25">
      <c r="A39668"/>
    </row>
    <row r="39669" spans="1:1" ht="12.6" x14ac:dyDescent="0.25">
      <c r="A39669"/>
    </row>
    <row r="39670" spans="1:1" ht="12.6" x14ac:dyDescent="0.25">
      <c r="A39670"/>
    </row>
    <row r="39671" spans="1:1" ht="12.6" x14ac:dyDescent="0.25">
      <c r="A39671"/>
    </row>
    <row r="39672" spans="1:1" ht="12.6" x14ac:dyDescent="0.25">
      <c r="A39672"/>
    </row>
    <row r="39673" spans="1:1" ht="12.6" x14ac:dyDescent="0.25">
      <c r="A39673"/>
    </row>
    <row r="39674" spans="1:1" ht="12.6" x14ac:dyDescent="0.25">
      <c r="A39674"/>
    </row>
    <row r="39675" spans="1:1" ht="12.6" x14ac:dyDescent="0.25">
      <c r="A39675"/>
    </row>
    <row r="39676" spans="1:1" ht="12.6" x14ac:dyDescent="0.25">
      <c r="A39676"/>
    </row>
    <row r="39677" spans="1:1" ht="12.6" x14ac:dyDescent="0.25">
      <c r="A39677"/>
    </row>
    <row r="39678" spans="1:1" ht="12.6" x14ac:dyDescent="0.25">
      <c r="A39678"/>
    </row>
    <row r="39679" spans="1:1" ht="12.6" x14ac:dyDescent="0.25">
      <c r="A39679"/>
    </row>
    <row r="39680" spans="1:1" ht="12.6" x14ac:dyDescent="0.25">
      <c r="A39680"/>
    </row>
    <row r="39681" spans="1:1" ht="12.6" x14ac:dyDescent="0.25">
      <c r="A39681"/>
    </row>
    <row r="39682" spans="1:1" ht="12.6" x14ac:dyDescent="0.25">
      <c r="A39682"/>
    </row>
    <row r="39683" spans="1:1" ht="12.6" x14ac:dyDescent="0.25">
      <c r="A39683"/>
    </row>
    <row r="39684" spans="1:1" ht="12.6" x14ac:dyDescent="0.25">
      <c r="A39684"/>
    </row>
    <row r="39685" spans="1:1" ht="12.6" x14ac:dyDescent="0.25">
      <c r="A39685"/>
    </row>
    <row r="39686" spans="1:1" ht="12.6" x14ac:dyDescent="0.25">
      <c r="A39686"/>
    </row>
    <row r="39687" spans="1:1" ht="12.6" x14ac:dyDescent="0.25">
      <c r="A39687"/>
    </row>
    <row r="39688" spans="1:1" ht="12.6" x14ac:dyDescent="0.25">
      <c r="A39688"/>
    </row>
    <row r="39689" spans="1:1" ht="12.6" x14ac:dyDescent="0.25">
      <c r="A39689"/>
    </row>
    <row r="39690" spans="1:1" ht="12.6" x14ac:dyDescent="0.25">
      <c r="A39690"/>
    </row>
    <row r="39691" spans="1:1" ht="12.6" x14ac:dyDescent="0.25">
      <c r="A39691"/>
    </row>
    <row r="39692" spans="1:1" ht="12.6" x14ac:dyDescent="0.25">
      <c r="A39692"/>
    </row>
    <row r="39693" spans="1:1" ht="12.6" x14ac:dyDescent="0.25">
      <c r="A39693"/>
    </row>
    <row r="39694" spans="1:1" ht="12.6" x14ac:dyDescent="0.25">
      <c r="A39694"/>
    </row>
    <row r="39695" spans="1:1" ht="12.6" x14ac:dyDescent="0.25">
      <c r="A39695"/>
    </row>
    <row r="39696" spans="1:1" ht="12.6" x14ac:dyDescent="0.25">
      <c r="A39696"/>
    </row>
    <row r="39697" spans="1:1" ht="12.6" x14ac:dyDescent="0.25">
      <c r="A39697"/>
    </row>
    <row r="39698" spans="1:1" ht="12.6" x14ac:dyDescent="0.25">
      <c r="A39698"/>
    </row>
    <row r="39699" spans="1:1" ht="12.6" x14ac:dyDescent="0.25">
      <c r="A39699"/>
    </row>
    <row r="39700" spans="1:1" ht="12.6" x14ac:dyDescent="0.25">
      <c r="A39700"/>
    </row>
    <row r="39701" spans="1:1" ht="12.6" x14ac:dyDescent="0.25">
      <c r="A39701"/>
    </row>
    <row r="39702" spans="1:1" ht="12.6" x14ac:dyDescent="0.25">
      <c r="A39702"/>
    </row>
    <row r="39703" spans="1:1" ht="12.6" x14ac:dyDescent="0.25">
      <c r="A39703"/>
    </row>
    <row r="39704" spans="1:1" ht="12.6" x14ac:dyDescent="0.25">
      <c r="A39704"/>
    </row>
    <row r="39705" spans="1:1" ht="12.6" x14ac:dyDescent="0.25">
      <c r="A39705"/>
    </row>
    <row r="39706" spans="1:1" ht="12.6" x14ac:dyDescent="0.25">
      <c r="A39706"/>
    </row>
    <row r="39707" spans="1:1" ht="12.6" x14ac:dyDescent="0.25">
      <c r="A39707"/>
    </row>
    <row r="39708" spans="1:1" ht="12.6" x14ac:dyDescent="0.25">
      <c r="A39708"/>
    </row>
    <row r="39709" spans="1:1" ht="12.6" x14ac:dyDescent="0.25">
      <c r="A39709"/>
    </row>
    <row r="39710" spans="1:1" ht="12.6" x14ac:dyDescent="0.25">
      <c r="A39710"/>
    </row>
    <row r="39711" spans="1:1" ht="12.6" x14ac:dyDescent="0.25">
      <c r="A39711"/>
    </row>
    <row r="39712" spans="1:1" ht="12.6" x14ac:dyDescent="0.25">
      <c r="A39712"/>
    </row>
    <row r="39713" spans="1:1" ht="12.6" x14ac:dyDescent="0.25">
      <c r="A39713"/>
    </row>
    <row r="39714" spans="1:1" ht="12.6" x14ac:dyDescent="0.25">
      <c r="A39714"/>
    </row>
    <row r="39715" spans="1:1" ht="12.6" x14ac:dyDescent="0.25">
      <c r="A39715"/>
    </row>
    <row r="39716" spans="1:1" ht="12.6" x14ac:dyDescent="0.25">
      <c r="A39716"/>
    </row>
    <row r="39717" spans="1:1" ht="12.6" x14ac:dyDescent="0.25">
      <c r="A39717"/>
    </row>
    <row r="39718" spans="1:1" ht="12.6" x14ac:dyDescent="0.25">
      <c r="A39718"/>
    </row>
    <row r="39719" spans="1:1" ht="12.6" x14ac:dyDescent="0.25">
      <c r="A39719"/>
    </row>
    <row r="39720" spans="1:1" ht="12.6" x14ac:dyDescent="0.25">
      <c r="A39720"/>
    </row>
    <row r="39721" spans="1:1" ht="12.6" x14ac:dyDescent="0.25">
      <c r="A39721"/>
    </row>
    <row r="39722" spans="1:1" ht="12.6" x14ac:dyDescent="0.25">
      <c r="A39722"/>
    </row>
    <row r="39723" spans="1:1" ht="12.6" x14ac:dyDescent="0.25">
      <c r="A39723"/>
    </row>
    <row r="39724" spans="1:1" ht="12.6" x14ac:dyDescent="0.25">
      <c r="A39724"/>
    </row>
    <row r="39725" spans="1:1" ht="12.6" x14ac:dyDescent="0.25">
      <c r="A39725"/>
    </row>
    <row r="39726" spans="1:1" ht="12.6" x14ac:dyDescent="0.25">
      <c r="A39726"/>
    </row>
    <row r="39727" spans="1:1" ht="12.6" x14ac:dyDescent="0.25">
      <c r="A39727"/>
    </row>
    <row r="39728" spans="1:1" ht="12.6" x14ac:dyDescent="0.25">
      <c r="A39728"/>
    </row>
    <row r="39729" spans="1:1" ht="12.6" x14ac:dyDescent="0.25">
      <c r="A39729"/>
    </row>
    <row r="39730" spans="1:1" ht="12.6" x14ac:dyDescent="0.25">
      <c r="A39730"/>
    </row>
    <row r="39731" spans="1:1" ht="12.6" x14ac:dyDescent="0.25">
      <c r="A39731"/>
    </row>
    <row r="39732" spans="1:1" ht="12.6" x14ac:dyDescent="0.25">
      <c r="A39732"/>
    </row>
    <row r="39733" spans="1:1" ht="12.6" x14ac:dyDescent="0.25">
      <c r="A39733"/>
    </row>
    <row r="39734" spans="1:1" ht="12.6" x14ac:dyDescent="0.25">
      <c r="A39734"/>
    </row>
    <row r="39735" spans="1:1" ht="12.6" x14ac:dyDescent="0.25">
      <c r="A39735"/>
    </row>
    <row r="39736" spans="1:1" ht="12.6" x14ac:dyDescent="0.25">
      <c r="A39736"/>
    </row>
    <row r="39737" spans="1:1" ht="12.6" x14ac:dyDescent="0.25">
      <c r="A39737"/>
    </row>
    <row r="39738" spans="1:1" ht="12.6" x14ac:dyDescent="0.25">
      <c r="A39738"/>
    </row>
    <row r="39739" spans="1:1" ht="12.6" x14ac:dyDescent="0.25">
      <c r="A39739"/>
    </row>
    <row r="39740" spans="1:1" ht="12.6" x14ac:dyDescent="0.25">
      <c r="A39740"/>
    </row>
    <row r="39741" spans="1:1" ht="12.6" x14ac:dyDescent="0.25">
      <c r="A39741"/>
    </row>
    <row r="39742" spans="1:1" ht="12.6" x14ac:dyDescent="0.25">
      <c r="A39742"/>
    </row>
    <row r="39743" spans="1:1" ht="12.6" x14ac:dyDescent="0.25">
      <c r="A39743"/>
    </row>
    <row r="39744" spans="1:1" ht="12.6" x14ac:dyDescent="0.25">
      <c r="A39744"/>
    </row>
    <row r="39745" spans="1:1" ht="12.6" x14ac:dyDescent="0.25">
      <c r="A39745"/>
    </row>
    <row r="39746" spans="1:1" ht="12.6" x14ac:dyDescent="0.25">
      <c r="A39746"/>
    </row>
    <row r="39747" spans="1:1" ht="12.6" x14ac:dyDescent="0.25">
      <c r="A39747"/>
    </row>
    <row r="39748" spans="1:1" ht="12.6" x14ac:dyDescent="0.25">
      <c r="A39748"/>
    </row>
    <row r="39749" spans="1:1" ht="12.6" x14ac:dyDescent="0.25">
      <c r="A39749"/>
    </row>
    <row r="39750" spans="1:1" ht="12.6" x14ac:dyDescent="0.25">
      <c r="A39750"/>
    </row>
    <row r="39751" spans="1:1" ht="12.6" x14ac:dyDescent="0.25">
      <c r="A39751"/>
    </row>
    <row r="39752" spans="1:1" ht="12.6" x14ac:dyDescent="0.25">
      <c r="A39752"/>
    </row>
    <row r="39753" spans="1:1" ht="12.6" x14ac:dyDescent="0.25">
      <c r="A39753"/>
    </row>
    <row r="39754" spans="1:1" ht="12.6" x14ac:dyDescent="0.25">
      <c r="A39754"/>
    </row>
    <row r="39755" spans="1:1" ht="12.6" x14ac:dyDescent="0.25">
      <c r="A39755"/>
    </row>
    <row r="39756" spans="1:1" ht="12.6" x14ac:dyDescent="0.25">
      <c r="A39756"/>
    </row>
    <row r="39757" spans="1:1" ht="12.6" x14ac:dyDescent="0.25">
      <c r="A39757"/>
    </row>
    <row r="39758" spans="1:1" ht="12.6" x14ac:dyDescent="0.25">
      <c r="A39758"/>
    </row>
    <row r="39759" spans="1:1" ht="12.6" x14ac:dyDescent="0.25">
      <c r="A39759"/>
    </row>
    <row r="39760" spans="1:1" ht="12.6" x14ac:dyDescent="0.25">
      <c r="A39760"/>
    </row>
    <row r="39761" spans="1:1" ht="12.6" x14ac:dyDescent="0.25">
      <c r="A39761"/>
    </row>
    <row r="39762" spans="1:1" ht="12.6" x14ac:dyDescent="0.25">
      <c r="A39762"/>
    </row>
    <row r="39763" spans="1:1" ht="12.6" x14ac:dyDescent="0.25">
      <c r="A39763"/>
    </row>
    <row r="39764" spans="1:1" ht="12.6" x14ac:dyDescent="0.25">
      <c r="A39764"/>
    </row>
    <row r="39765" spans="1:1" ht="12.6" x14ac:dyDescent="0.25">
      <c r="A39765"/>
    </row>
    <row r="39766" spans="1:1" ht="12.6" x14ac:dyDescent="0.25">
      <c r="A39766"/>
    </row>
    <row r="39767" spans="1:1" ht="12.6" x14ac:dyDescent="0.25">
      <c r="A39767"/>
    </row>
    <row r="39768" spans="1:1" ht="12.6" x14ac:dyDescent="0.25">
      <c r="A39768"/>
    </row>
    <row r="39769" spans="1:1" ht="12.6" x14ac:dyDescent="0.25">
      <c r="A39769"/>
    </row>
    <row r="39770" spans="1:1" ht="12.6" x14ac:dyDescent="0.25">
      <c r="A39770"/>
    </row>
    <row r="39771" spans="1:1" ht="12.6" x14ac:dyDescent="0.25">
      <c r="A39771"/>
    </row>
    <row r="39772" spans="1:1" ht="12.6" x14ac:dyDescent="0.25">
      <c r="A39772"/>
    </row>
    <row r="39773" spans="1:1" ht="12.6" x14ac:dyDescent="0.25">
      <c r="A39773"/>
    </row>
    <row r="39774" spans="1:1" ht="12.6" x14ac:dyDescent="0.25">
      <c r="A39774"/>
    </row>
    <row r="39775" spans="1:1" ht="12.6" x14ac:dyDescent="0.25">
      <c r="A39775"/>
    </row>
    <row r="39776" spans="1:1" ht="12.6" x14ac:dyDescent="0.25">
      <c r="A39776"/>
    </row>
    <row r="39777" spans="1:1" ht="12.6" x14ac:dyDescent="0.25">
      <c r="A39777"/>
    </row>
    <row r="39778" spans="1:1" ht="12.6" x14ac:dyDescent="0.25">
      <c r="A39778"/>
    </row>
    <row r="39779" spans="1:1" ht="12.6" x14ac:dyDescent="0.25">
      <c r="A39779"/>
    </row>
    <row r="39780" spans="1:1" ht="12.6" x14ac:dyDescent="0.25">
      <c r="A39780"/>
    </row>
    <row r="39781" spans="1:1" ht="12.6" x14ac:dyDescent="0.25">
      <c r="A39781"/>
    </row>
    <row r="39782" spans="1:1" ht="12.6" x14ac:dyDescent="0.25">
      <c r="A39782"/>
    </row>
    <row r="39783" spans="1:1" ht="12.6" x14ac:dyDescent="0.25">
      <c r="A39783"/>
    </row>
    <row r="39784" spans="1:1" ht="12.6" x14ac:dyDescent="0.25">
      <c r="A39784"/>
    </row>
    <row r="39785" spans="1:1" ht="12.6" x14ac:dyDescent="0.25">
      <c r="A39785"/>
    </row>
    <row r="39786" spans="1:1" ht="12.6" x14ac:dyDescent="0.25">
      <c r="A39786"/>
    </row>
    <row r="39787" spans="1:1" ht="12.6" x14ac:dyDescent="0.25">
      <c r="A39787"/>
    </row>
    <row r="39788" spans="1:1" ht="12.6" x14ac:dyDescent="0.25">
      <c r="A39788"/>
    </row>
    <row r="39789" spans="1:1" ht="12.6" x14ac:dyDescent="0.25">
      <c r="A39789"/>
    </row>
    <row r="39790" spans="1:1" ht="12.6" x14ac:dyDescent="0.25">
      <c r="A39790"/>
    </row>
    <row r="39791" spans="1:1" ht="12.6" x14ac:dyDescent="0.25">
      <c r="A39791"/>
    </row>
    <row r="39792" spans="1:1" ht="12.6" x14ac:dyDescent="0.25">
      <c r="A39792"/>
    </row>
    <row r="39793" spans="1:1" ht="12.6" x14ac:dyDescent="0.25">
      <c r="A39793"/>
    </row>
    <row r="39794" spans="1:1" ht="12.6" x14ac:dyDescent="0.25">
      <c r="A39794"/>
    </row>
    <row r="39795" spans="1:1" ht="12.6" x14ac:dyDescent="0.25">
      <c r="A39795"/>
    </row>
    <row r="39796" spans="1:1" ht="12.6" x14ac:dyDescent="0.25">
      <c r="A39796"/>
    </row>
    <row r="39797" spans="1:1" ht="12.6" x14ac:dyDescent="0.25">
      <c r="A39797"/>
    </row>
    <row r="39798" spans="1:1" ht="12.6" x14ac:dyDescent="0.25">
      <c r="A39798"/>
    </row>
    <row r="39799" spans="1:1" ht="12.6" x14ac:dyDescent="0.25">
      <c r="A39799"/>
    </row>
    <row r="39800" spans="1:1" ht="12.6" x14ac:dyDescent="0.25">
      <c r="A39800"/>
    </row>
    <row r="39801" spans="1:1" ht="12.6" x14ac:dyDescent="0.25">
      <c r="A39801"/>
    </row>
    <row r="39802" spans="1:1" ht="12.6" x14ac:dyDescent="0.25">
      <c r="A39802"/>
    </row>
    <row r="39803" spans="1:1" ht="12.6" x14ac:dyDescent="0.25">
      <c r="A39803"/>
    </row>
    <row r="39804" spans="1:1" ht="12.6" x14ac:dyDescent="0.25">
      <c r="A39804"/>
    </row>
    <row r="39805" spans="1:1" ht="12.6" x14ac:dyDescent="0.25">
      <c r="A39805"/>
    </row>
    <row r="39806" spans="1:1" ht="12.6" x14ac:dyDescent="0.25">
      <c r="A39806"/>
    </row>
    <row r="39807" spans="1:1" ht="12.6" x14ac:dyDescent="0.25">
      <c r="A39807"/>
    </row>
    <row r="39808" spans="1:1" ht="12.6" x14ac:dyDescent="0.25">
      <c r="A39808"/>
    </row>
    <row r="39809" spans="1:1" ht="12.6" x14ac:dyDescent="0.25">
      <c r="A39809"/>
    </row>
    <row r="39810" spans="1:1" ht="12.6" x14ac:dyDescent="0.25">
      <c r="A39810"/>
    </row>
    <row r="39811" spans="1:1" ht="12.6" x14ac:dyDescent="0.25">
      <c r="A39811"/>
    </row>
    <row r="39812" spans="1:1" ht="12.6" x14ac:dyDescent="0.25">
      <c r="A39812"/>
    </row>
    <row r="39813" spans="1:1" ht="12.6" x14ac:dyDescent="0.25">
      <c r="A39813"/>
    </row>
    <row r="39814" spans="1:1" ht="12.6" x14ac:dyDescent="0.25">
      <c r="A39814"/>
    </row>
    <row r="39815" spans="1:1" ht="12.6" x14ac:dyDescent="0.25">
      <c r="A39815"/>
    </row>
    <row r="39816" spans="1:1" ht="12.6" x14ac:dyDescent="0.25">
      <c r="A39816"/>
    </row>
    <row r="39817" spans="1:1" ht="12.6" x14ac:dyDescent="0.25">
      <c r="A39817"/>
    </row>
    <row r="39818" spans="1:1" ht="12.6" x14ac:dyDescent="0.25">
      <c r="A39818"/>
    </row>
    <row r="39819" spans="1:1" ht="12.6" x14ac:dyDescent="0.25">
      <c r="A39819"/>
    </row>
    <row r="39820" spans="1:1" ht="12.6" x14ac:dyDescent="0.25">
      <c r="A39820"/>
    </row>
    <row r="39821" spans="1:1" ht="12.6" x14ac:dyDescent="0.25">
      <c r="A39821"/>
    </row>
    <row r="39822" spans="1:1" ht="12.6" x14ac:dyDescent="0.25">
      <c r="A39822"/>
    </row>
    <row r="39823" spans="1:1" ht="12.6" x14ac:dyDescent="0.25">
      <c r="A39823"/>
    </row>
    <row r="39824" spans="1:1" ht="12.6" x14ac:dyDescent="0.25">
      <c r="A39824"/>
    </row>
    <row r="39825" spans="1:1" ht="12.6" x14ac:dyDescent="0.25">
      <c r="A39825"/>
    </row>
    <row r="39826" spans="1:1" ht="12.6" x14ac:dyDescent="0.25">
      <c r="A39826"/>
    </row>
    <row r="39827" spans="1:1" ht="12.6" x14ac:dyDescent="0.25">
      <c r="A39827"/>
    </row>
    <row r="39828" spans="1:1" ht="12.6" x14ac:dyDescent="0.25">
      <c r="A39828"/>
    </row>
    <row r="39829" spans="1:1" ht="12.6" x14ac:dyDescent="0.25">
      <c r="A39829"/>
    </row>
    <row r="39830" spans="1:1" ht="12.6" x14ac:dyDescent="0.25">
      <c r="A39830"/>
    </row>
    <row r="39831" spans="1:1" ht="12.6" x14ac:dyDescent="0.25">
      <c r="A39831"/>
    </row>
    <row r="39832" spans="1:1" ht="12.6" x14ac:dyDescent="0.25">
      <c r="A39832"/>
    </row>
    <row r="39833" spans="1:1" ht="12.6" x14ac:dyDescent="0.25">
      <c r="A39833"/>
    </row>
    <row r="39834" spans="1:1" ht="12.6" x14ac:dyDescent="0.25">
      <c r="A39834"/>
    </row>
    <row r="39835" spans="1:1" ht="12.6" x14ac:dyDescent="0.25">
      <c r="A39835"/>
    </row>
    <row r="39836" spans="1:1" ht="12.6" x14ac:dyDescent="0.25">
      <c r="A39836"/>
    </row>
    <row r="39837" spans="1:1" ht="12.6" x14ac:dyDescent="0.25">
      <c r="A39837"/>
    </row>
    <row r="39838" spans="1:1" ht="12.6" x14ac:dyDescent="0.25">
      <c r="A39838"/>
    </row>
    <row r="39839" spans="1:1" ht="12.6" x14ac:dyDescent="0.25">
      <c r="A39839"/>
    </row>
    <row r="39840" spans="1:1" ht="12.6" x14ac:dyDescent="0.25">
      <c r="A39840"/>
    </row>
    <row r="39841" spans="1:1" ht="12.6" x14ac:dyDescent="0.25">
      <c r="A39841"/>
    </row>
    <row r="39842" spans="1:1" ht="12.6" x14ac:dyDescent="0.25">
      <c r="A39842"/>
    </row>
    <row r="39843" spans="1:1" ht="12.6" x14ac:dyDescent="0.25">
      <c r="A39843"/>
    </row>
    <row r="39844" spans="1:1" ht="12.6" x14ac:dyDescent="0.25">
      <c r="A39844"/>
    </row>
    <row r="39845" spans="1:1" ht="12.6" x14ac:dyDescent="0.25">
      <c r="A39845"/>
    </row>
    <row r="39846" spans="1:1" ht="12.6" x14ac:dyDescent="0.25">
      <c r="A39846"/>
    </row>
    <row r="39847" spans="1:1" ht="12.6" x14ac:dyDescent="0.25">
      <c r="A39847"/>
    </row>
    <row r="39848" spans="1:1" ht="12.6" x14ac:dyDescent="0.25">
      <c r="A39848"/>
    </row>
    <row r="39849" spans="1:1" ht="12.6" x14ac:dyDescent="0.25">
      <c r="A39849"/>
    </row>
    <row r="39850" spans="1:1" ht="12.6" x14ac:dyDescent="0.25">
      <c r="A39850"/>
    </row>
    <row r="39851" spans="1:1" ht="12.6" x14ac:dyDescent="0.25">
      <c r="A39851"/>
    </row>
    <row r="39852" spans="1:1" ht="12.6" x14ac:dyDescent="0.25">
      <c r="A39852"/>
    </row>
    <row r="39853" spans="1:1" ht="12.6" x14ac:dyDescent="0.25">
      <c r="A39853"/>
    </row>
    <row r="39854" spans="1:1" ht="12.6" x14ac:dyDescent="0.25">
      <c r="A39854"/>
    </row>
    <row r="39855" spans="1:1" ht="12.6" x14ac:dyDescent="0.25">
      <c r="A39855"/>
    </row>
    <row r="39856" spans="1:1" ht="12.6" x14ac:dyDescent="0.25">
      <c r="A39856"/>
    </row>
    <row r="39857" spans="1:1" ht="12.6" x14ac:dyDescent="0.25">
      <c r="A39857"/>
    </row>
    <row r="39858" spans="1:1" ht="12.6" x14ac:dyDescent="0.25">
      <c r="A39858"/>
    </row>
    <row r="39859" spans="1:1" ht="12.6" x14ac:dyDescent="0.25">
      <c r="A39859"/>
    </row>
    <row r="39860" spans="1:1" ht="12.6" x14ac:dyDescent="0.25">
      <c r="A39860"/>
    </row>
    <row r="39861" spans="1:1" ht="12.6" x14ac:dyDescent="0.25">
      <c r="A39861"/>
    </row>
    <row r="39862" spans="1:1" ht="12.6" x14ac:dyDescent="0.25">
      <c r="A39862"/>
    </row>
    <row r="39863" spans="1:1" ht="12.6" x14ac:dyDescent="0.25">
      <c r="A39863"/>
    </row>
    <row r="39864" spans="1:1" ht="12.6" x14ac:dyDescent="0.25">
      <c r="A39864"/>
    </row>
    <row r="39865" spans="1:1" ht="12.6" x14ac:dyDescent="0.25">
      <c r="A39865"/>
    </row>
    <row r="39866" spans="1:1" ht="12.6" x14ac:dyDescent="0.25">
      <c r="A39866"/>
    </row>
    <row r="39867" spans="1:1" ht="12.6" x14ac:dyDescent="0.25">
      <c r="A39867"/>
    </row>
    <row r="39868" spans="1:1" ht="12.6" x14ac:dyDescent="0.25">
      <c r="A39868"/>
    </row>
    <row r="39869" spans="1:1" ht="12.6" x14ac:dyDescent="0.25">
      <c r="A39869"/>
    </row>
    <row r="39870" spans="1:1" ht="12.6" x14ac:dyDescent="0.25">
      <c r="A39870"/>
    </row>
    <row r="39871" spans="1:1" ht="12.6" x14ac:dyDescent="0.25">
      <c r="A39871"/>
    </row>
    <row r="39872" spans="1:1" ht="12.6" x14ac:dyDescent="0.25">
      <c r="A39872"/>
    </row>
    <row r="39873" spans="1:1" ht="12.6" x14ac:dyDescent="0.25">
      <c r="A39873"/>
    </row>
    <row r="39874" spans="1:1" ht="12.6" x14ac:dyDescent="0.25">
      <c r="A39874"/>
    </row>
    <row r="39875" spans="1:1" ht="12.6" x14ac:dyDescent="0.25">
      <c r="A39875"/>
    </row>
    <row r="39876" spans="1:1" ht="12.6" x14ac:dyDescent="0.25">
      <c r="A39876"/>
    </row>
    <row r="39877" spans="1:1" ht="12.6" x14ac:dyDescent="0.25">
      <c r="A39877"/>
    </row>
    <row r="39878" spans="1:1" ht="12.6" x14ac:dyDescent="0.25">
      <c r="A39878"/>
    </row>
    <row r="39879" spans="1:1" ht="12.6" x14ac:dyDescent="0.25">
      <c r="A39879"/>
    </row>
    <row r="39880" spans="1:1" ht="12.6" x14ac:dyDescent="0.25">
      <c r="A39880"/>
    </row>
    <row r="39881" spans="1:1" ht="12.6" x14ac:dyDescent="0.25">
      <c r="A39881"/>
    </row>
    <row r="39882" spans="1:1" ht="12.6" x14ac:dyDescent="0.25">
      <c r="A39882"/>
    </row>
    <row r="39883" spans="1:1" ht="12.6" x14ac:dyDescent="0.25">
      <c r="A39883"/>
    </row>
    <row r="39884" spans="1:1" ht="12.6" x14ac:dyDescent="0.25">
      <c r="A39884"/>
    </row>
    <row r="39885" spans="1:1" ht="12.6" x14ac:dyDescent="0.25">
      <c r="A39885"/>
    </row>
    <row r="39886" spans="1:1" ht="12.6" x14ac:dyDescent="0.25">
      <c r="A39886"/>
    </row>
    <row r="39887" spans="1:1" ht="12.6" x14ac:dyDescent="0.25">
      <c r="A39887"/>
    </row>
    <row r="39888" spans="1:1" ht="12.6" x14ac:dyDescent="0.25">
      <c r="A39888"/>
    </row>
    <row r="39889" spans="1:1" ht="12.6" x14ac:dyDescent="0.25">
      <c r="A39889"/>
    </row>
    <row r="39890" spans="1:1" ht="12.6" x14ac:dyDescent="0.25">
      <c r="A39890"/>
    </row>
    <row r="39891" spans="1:1" ht="12.6" x14ac:dyDescent="0.25">
      <c r="A39891"/>
    </row>
    <row r="39892" spans="1:1" ht="12.6" x14ac:dyDescent="0.25">
      <c r="A39892"/>
    </row>
    <row r="39893" spans="1:1" ht="12.6" x14ac:dyDescent="0.25">
      <c r="A39893"/>
    </row>
    <row r="39894" spans="1:1" ht="12.6" x14ac:dyDescent="0.25">
      <c r="A39894"/>
    </row>
    <row r="39895" spans="1:1" ht="12.6" x14ac:dyDescent="0.25">
      <c r="A39895"/>
    </row>
    <row r="39896" spans="1:1" ht="12.6" x14ac:dyDescent="0.25">
      <c r="A39896"/>
    </row>
    <row r="39897" spans="1:1" ht="12.6" x14ac:dyDescent="0.25">
      <c r="A39897"/>
    </row>
    <row r="39898" spans="1:1" ht="12.6" x14ac:dyDescent="0.25">
      <c r="A39898"/>
    </row>
    <row r="39899" spans="1:1" ht="12.6" x14ac:dyDescent="0.25">
      <c r="A39899"/>
    </row>
    <row r="39900" spans="1:1" ht="12.6" x14ac:dyDescent="0.25">
      <c r="A39900"/>
    </row>
    <row r="39901" spans="1:1" ht="12.6" x14ac:dyDescent="0.25">
      <c r="A39901"/>
    </row>
    <row r="39902" spans="1:1" ht="12.6" x14ac:dyDescent="0.25">
      <c r="A39902"/>
    </row>
    <row r="39903" spans="1:1" ht="12.6" x14ac:dyDescent="0.25">
      <c r="A39903"/>
    </row>
    <row r="39904" spans="1:1" ht="12.6" x14ac:dyDescent="0.25">
      <c r="A39904"/>
    </row>
    <row r="39905" spans="1:1" ht="12.6" x14ac:dyDescent="0.25">
      <c r="A39905"/>
    </row>
    <row r="39906" spans="1:1" ht="12.6" x14ac:dyDescent="0.25">
      <c r="A39906"/>
    </row>
    <row r="39907" spans="1:1" ht="12.6" x14ac:dyDescent="0.25">
      <c r="A39907"/>
    </row>
    <row r="39908" spans="1:1" ht="12.6" x14ac:dyDescent="0.25">
      <c r="A39908"/>
    </row>
    <row r="39909" spans="1:1" ht="12.6" x14ac:dyDescent="0.25">
      <c r="A39909"/>
    </row>
    <row r="39910" spans="1:1" ht="12.6" x14ac:dyDescent="0.25">
      <c r="A39910"/>
    </row>
    <row r="39911" spans="1:1" ht="12.6" x14ac:dyDescent="0.25">
      <c r="A39911"/>
    </row>
    <row r="39912" spans="1:1" ht="12.6" x14ac:dyDescent="0.25">
      <c r="A39912"/>
    </row>
    <row r="39913" spans="1:1" ht="12.6" x14ac:dyDescent="0.25">
      <c r="A39913"/>
    </row>
    <row r="39914" spans="1:1" ht="12.6" x14ac:dyDescent="0.25">
      <c r="A39914"/>
    </row>
    <row r="39915" spans="1:1" ht="12.6" x14ac:dyDescent="0.25">
      <c r="A39915"/>
    </row>
    <row r="39916" spans="1:1" ht="12.6" x14ac:dyDescent="0.25">
      <c r="A39916"/>
    </row>
    <row r="39917" spans="1:1" ht="12.6" x14ac:dyDescent="0.25">
      <c r="A39917"/>
    </row>
    <row r="39918" spans="1:1" ht="12.6" x14ac:dyDescent="0.25">
      <c r="A39918"/>
    </row>
    <row r="39919" spans="1:1" ht="12.6" x14ac:dyDescent="0.25">
      <c r="A39919"/>
    </row>
    <row r="39920" spans="1:1" ht="12.6" x14ac:dyDescent="0.25">
      <c r="A39920"/>
    </row>
    <row r="39921" spans="1:1" ht="12.6" x14ac:dyDescent="0.25">
      <c r="A39921"/>
    </row>
    <row r="39922" spans="1:1" ht="12.6" x14ac:dyDescent="0.25">
      <c r="A39922"/>
    </row>
    <row r="39923" spans="1:1" ht="12.6" x14ac:dyDescent="0.25">
      <c r="A39923"/>
    </row>
    <row r="39924" spans="1:1" ht="12.6" x14ac:dyDescent="0.25">
      <c r="A39924"/>
    </row>
    <row r="39925" spans="1:1" ht="12.6" x14ac:dyDescent="0.25">
      <c r="A39925"/>
    </row>
    <row r="39926" spans="1:1" ht="12.6" x14ac:dyDescent="0.25">
      <c r="A39926"/>
    </row>
    <row r="39927" spans="1:1" ht="12.6" x14ac:dyDescent="0.25">
      <c r="A39927"/>
    </row>
    <row r="39928" spans="1:1" ht="12.6" x14ac:dyDescent="0.25">
      <c r="A39928"/>
    </row>
    <row r="39929" spans="1:1" ht="12.6" x14ac:dyDescent="0.25">
      <c r="A39929"/>
    </row>
    <row r="39930" spans="1:1" ht="12.6" x14ac:dyDescent="0.25">
      <c r="A39930"/>
    </row>
    <row r="39931" spans="1:1" ht="12.6" x14ac:dyDescent="0.25">
      <c r="A39931"/>
    </row>
    <row r="39932" spans="1:1" ht="12.6" x14ac:dyDescent="0.25">
      <c r="A39932"/>
    </row>
    <row r="39933" spans="1:1" ht="12.6" x14ac:dyDescent="0.25">
      <c r="A39933"/>
    </row>
    <row r="39934" spans="1:1" ht="12.6" x14ac:dyDescent="0.25">
      <c r="A39934"/>
    </row>
    <row r="39935" spans="1:1" ht="12.6" x14ac:dyDescent="0.25">
      <c r="A39935"/>
    </row>
    <row r="39936" spans="1:1" ht="12.6" x14ac:dyDescent="0.25">
      <c r="A39936"/>
    </row>
    <row r="39937" spans="1:1" ht="12.6" x14ac:dyDescent="0.25">
      <c r="A39937"/>
    </row>
    <row r="39938" spans="1:1" ht="12.6" x14ac:dyDescent="0.25">
      <c r="A39938"/>
    </row>
    <row r="39939" spans="1:1" ht="12.6" x14ac:dyDescent="0.25">
      <c r="A39939"/>
    </row>
    <row r="39940" spans="1:1" ht="12.6" x14ac:dyDescent="0.25">
      <c r="A39940"/>
    </row>
    <row r="39941" spans="1:1" ht="12.6" x14ac:dyDescent="0.25">
      <c r="A39941"/>
    </row>
    <row r="39942" spans="1:1" ht="12.6" x14ac:dyDescent="0.25">
      <c r="A39942"/>
    </row>
    <row r="39943" spans="1:1" ht="12.6" x14ac:dyDescent="0.25">
      <c r="A39943"/>
    </row>
    <row r="39944" spans="1:1" ht="12.6" x14ac:dyDescent="0.25">
      <c r="A39944"/>
    </row>
    <row r="39945" spans="1:1" ht="12.6" x14ac:dyDescent="0.25">
      <c r="A39945"/>
    </row>
    <row r="39946" spans="1:1" ht="12.6" x14ac:dyDescent="0.25">
      <c r="A39946"/>
    </row>
    <row r="39947" spans="1:1" ht="12.6" x14ac:dyDescent="0.25">
      <c r="A39947"/>
    </row>
    <row r="39948" spans="1:1" ht="12.6" x14ac:dyDescent="0.25">
      <c r="A39948"/>
    </row>
    <row r="39949" spans="1:1" ht="12.6" x14ac:dyDescent="0.25">
      <c r="A39949"/>
    </row>
    <row r="39950" spans="1:1" ht="12.6" x14ac:dyDescent="0.25">
      <c r="A39950"/>
    </row>
    <row r="39951" spans="1:1" ht="12.6" x14ac:dyDescent="0.25">
      <c r="A39951"/>
    </row>
    <row r="39952" spans="1:1" ht="12.6" x14ac:dyDescent="0.25">
      <c r="A39952"/>
    </row>
    <row r="39953" spans="1:1" ht="12.6" x14ac:dyDescent="0.25">
      <c r="A39953"/>
    </row>
    <row r="39954" spans="1:1" ht="12.6" x14ac:dyDescent="0.25">
      <c r="A39954"/>
    </row>
    <row r="39955" spans="1:1" ht="12.6" x14ac:dyDescent="0.25">
      <c r="A39955"/>
    </row>
    <row r="39956" spans="1:1" ht="12.6" x14ac:dyDescent="0.25">
      <c r="A39956"/>
    </row>
    <row r="39957" spans="1:1" ht="12.6" x14ac:dyDescent="0.25">
      <c r="A39957"/>
    </row>
    <row r="39958" spans="1:1" ht="12.6" x14ac:dyDescent="0.25">
      <c r="A39958"/>
    </row>
    <row r="39959" spans="1:1" ht="12.6" x14ac:dyDescent="0.25">
      <c r="A39959"/>
    </row>
    <row r="39960" spans="1:1" ht="12.6" x14ac:dyDescent="0.25">
      <c r="A39960"/>
    </row>
    <row r="39961" spans="1:1" ht="12.6" x14ac:dyDescent="0.25">
      <c r="A39961"/>
    </row>
    <row r="39962" spans="1:1" ht="12.6" x14ac:dyDescent="0.25">
      <c r="A39962"/>
    </row>
    <row r="39963" spans="1:1" ht="12.6" x14ac:dyDescent="0.25">
      <c r="A39963"/>
    </row>
    <row r="39964" spans="1:1" ht="12.6" x14ac:dyDescent="0.25">
      <c r="A39964"/>
    </row>
    <row r="39965" spans="1:1" ht="12.6" x14ac:dyDescent="0.25">
      <c r="A39965"/>
    </row>
    <row r="39966" spans="1:1" ht="12.6" x14ac:dyDescent="0.25">
      <c r="A39966"/>
    </row>
    <row r="39967" spans="1:1" ht="12.6" x14ac:dyDescent="0.25">
      <c r="A39967"/>
    </row>
    <row r="39968" spans="1:1" ht="12.6" x14ac:dyDescent="0.25">
      <c r="A39968"/>
    </row>
    <row r="39969" spans="1:1" ht="12.6" x14ac:dyDescent="0.25">
      <c r="A39969"/>
    </row>
    <row r="39970" spans="1:1" ht="12.6" x14ac:dyDescent="0.25">
      <c r="A39970"/>
    </row>
    <row r="39971" spans="1:1" ht="12.6" x14ac:dyDescent="0.25">
      <c r="A39971"/>
    </row>
    <row r="39972" spans="1:1" ht="12.6" x14ac:dyDescent="0.25">
      <c r="A39972"/>
    </row>
    <row r="39973" spans="1:1" ht="12.6" x14ac:dyDescent="0.25">
      <c r="A39973"/>
    </row>
    <row r="39974" spans="1:1" ht="12.6" x14ac:dyDescent="0.25">
      <c r="A39974"/>
    </row>
    <row r="39975" spans="1:1" ht="12.6" x14ac:dyDescent="0.25">
      <c r="A39975"/>
    </row>
    <row r="39976" spans="1:1" ht="12.6" x14ac:dyDescent="0.25">
      <c r="A39976"/>
    </row>
    <row r="39977" spans="1:1" ht="12.6" x14ac:dyDescent="0.25">
      <c r="A39977"/>
    </row>
    <row r="39978" spans="1:1" ht="12.6" x14ac:dyDescent="0.25">
      <c r="A39978"/>
    </row>
    <row r="39979" spans="1:1" ht="12.6" x14ac:dyDescent="0.25">
      <c r="A39979"/>
    </row>
    <row r="39980" spans="1:1" ht="12.6" x14ac:dyDescent="0.25">
      <c r="A39980"/>
    </row>
    <row r="39981" spans="1:1" ht="12.6" x14ac:dyDescent="0.25">
      <c r="A39981"/>
    </row>
    <row r="39982" spans="1:1" ht="12.6" x14ac:dyDescent="0.25">
      <c r="A39982"/>
    </row>
    <row r="39983" spans="1:1" ht="12.6" x14ac:dyDescent="0.25">
      <c r="A39983"/>
    </row>
    <row r="39984" spans="1:1" ht="12.6" x14ac:dyDescent="0.25">
      <c r="A39984"/>
    </row>
    <row r="39985" spans="1:1" ht="12.6" x14ac:dyDescent="0.25">
      <c r="A39985"/>
    </row>
    <row r="39986" spans="1:1" ht="12.6" x14ac:dyDescent="0.25">
      <c r="A39986"/>
    </row>
    <row r="39987" spans="1:1" ht="12.6" x14ac:dyDescent="0.25">
      <c r="A39987"/>
    </row>
    <row r="39988" spans="1:1" ht="12.6" x14ac:dyDescent="0.25">
      <c r="A39988"/>
    </row>
    <row r="39989" spans="1:1" ht="12.6" x14ac:dyDescent="0.25">
      <c r="A39989"/>
    </row>
    <row r="39990" spans="1:1" ht="12.6" x14ac:dyDescent="0.25">
      <c r="A39990"/>
    </row>
    <row r="39991" spans="1:1" ht="12.6" x14ac:dyDescent="0.25">
      <c r="A39991"/>
    </row>
    <row r="39992" spans="1:1" ht="12.6" x14ac:dyDescent="0.25">
      <c r="A39992"/>
    </row>
    <row r="39993" spans="1:1" ht="12.6" x14ac:dyDescent="0.25">
      <c r="A39993"/>
    </row>
    <row r="39994" spans="1:1" ht="12.6" x14ac:dyDescent="0.25">
      <c r="A39994"/>
    </row>
    <row r="39995" spans="1:1" ht="12.6" x14ac:dyDescent="0.25">
      <c r="A39995"/>
    </row>
    <row r="39996" spans="1:1" ht="12.6" x14ac:dyDescent="0.25">
      <c r="A39996"/>
    </row>
    <row r="39997" spans="1:1" ht="12.6" x14ac:dyDescent="0.25">
      <c r="A39997"/>
    </row>
    <row r="39998" spans="1:1" ht="12.6" x14ac:dyDescent="0.25">
      <c r="A39998"/>
    </row>
    <row r="39999" spans="1:1" ht="12.6" x14ac:dyDescent="0.25">
      <c r="A39999"/>
    </row>
    <row r="40000" spans="1:1" ht="12.6" x14ac:dyDescent="0.25">
      <c r="A40000"/>
    </row>
    <row r="40001" spans="1:1" ht="12.6" x14ac:dyDescent="0.25">
      <c r="A40001"/>
    </row>
    <row r="40002" spans="1:1" ht="12.6" x14ac:dyDescent="0.25">
      <c r="A40002"/>
    </row>
    <row r="40003" spans="1:1" ht="12.6" x14ac:dyDescent="0.25">
      <c r="A40003"/>
    </row>
    <row r="40004" spans="1:1" ht="12.6" x14ac:dyDescent="0.25">
      <c r="A40004"/>
    </row>
    <row r="40005" spans="1:1" ht="12.6" x14ac:dyDescent="0.25">
      <c r="A40005"/>
    </row>
    <row r="40006" spans="1:1" ht="12.6" x14ac:dyDescent="0.25">
      <c r="A40006"/>
    </row>
    <row r="40007" spans="1:1" ht="12.6" x14ac:dyDescent="0.25">
      <c r="A40007"/>
    </row>
    <row r="40008" spans="1:1" ht="12.6" x14ac:dyDescent="0.25">
      <c r="A40008"/>
    </row>
    <row r="40009" spans="1:1" ht="12.6" x14ac:dyDescent="0.25">
      <c r="A40009"/>
    </row>
    <row r="40010" spans="1:1" ht="12.6" x14ac:dyDescent="0.25">
      <c r="A40010"/>
    </row>
    <row r="40011" spans="1:1" ht="12.6" x14ac:dyDescent="0.25">
      <c r="A40011"/>
    </row>
    <row r="40012" spans="1:1" ht="12.6" x14ac:dyDescent="0.25">
      <c r="A40012"/>
    </row>
    <row r="40013" spans="1:1" ht="12.6" x14ac:dyDescent="0.25">
      <c r="A40013"/>
    </row>
    <row r="40014" spans="1:1" ht="12.6" x14ac:dyDescent="0.25">
      <c r="A40014"/>
    </row>
    <row r="40015" spans="1:1" ht="12.6" x14ac:dyDescent="0.25">
      <c r="A40015"/>
    </row>
    <row r="40016" spans="1:1" ht="12.6" x14ac:dyDescent="0.25">
      <c r="A40016"/>
    </row>
    <row r="40017" spans="1:1" ht="12.6" x14ac:dyDescent="0.25">
      <c r="A40017"/>
    </row>
    <row r="40018" spans="1:1" ht="12.6" x14ac:dyDescent="0.25">
      <c r="A40018"/>
    </row>
    <row r="40019" spans="1:1" ht="12.6" x14ac:dyDescent="0.25">
      <c r="A40019"/>
    </row>
    <row r="40020" spans="1:1" ht="12.6" x14ac:dyDescent="0.25">
      <c r="A40020"/>
    </row>
    <row r="40021" spans="1:1" ht="12.6" x14ac:dyDescent="0.25">
      <c r="A40021"/>
    </row>
    <row r="40022" spans="1:1" ht="12.6" x14ac:dyDescent="0.25">
      <c r="A40022"/>
    </row>
    <row r="40023" spans="1:1" ht="12.6" x14ac:dyDescent="0.25">
      <c r="A40023"/>
    </row>
    <row r="40024" spans="1:1" ht="12.6" x14ac:dyDescent="0.25">
      <c r="A40024"/>
    </row>
    <row r="40025" spans="1:1" ht="12.6" x14ac:dyDescent="0.25">
      <c r="A40025"/>
    </row>
    <row r="40026" spans="1:1" ht="12.6" x14ac:dyDescent="0.25">
      <c r="A40026"/>
    </row>
    <row r="40027" spans="1:1" ht="12.6" x14ac:dyDescent="0.25">
      <c r="A40027"/>
    </row>
    <row r="40028" spans="1:1" ht="12.6" x14ac:dyDescent="0.25">
      <c r="A40028"/>
    </row>
    <row r="40029" spans="1:1" ht="12.6" x14ac:dyDescent="0.25">
      <c r="A40029"/>
    </row>
    <row r="40030" spans="1:1" ht="12.6" x14ac:dyDescent="0.25">
      <c r="A40030"/>
    </row>
    <row r="40031" spans="1:1" ht="12.6" x14ac:dyDescent="0.25">
      <c r="A40031"/>
    </row>
    <row r="40032" spans="1:1" ht="12.6" x14ac:dyDescent="0.25">
      <c r="A40032"/>
    </row>
    <row r="40033" spans="1:1" ht="12.6" x14ac:dyDescent="0.25">
      <c r="A40033"/>
    </row>
    <row r="40034" spans="1:1" ht="12.6" x14ac:dyDescent="0.25">
      <c r="A40034"/>
    </row>
    <row r="40035" spans="1:1" ht="12.6" x14ac:dyDescent="0.25">
      <c r="A40035"/>
    </row>
    <row r="40036" spans="1:1" ht="12.6" x14ac:dyDescent="0.25">
      <c r="A40036"/>
    </row>
    <row r="40037" spans="1:1" ht="12.6" x14ac:dyDescent="0.25">
      <c r="A40037"/>
    </row>
    <row r="40038" spans="1:1" ht="12.6" x14ac:dyDescent="0.25">
      <c r="A40038"/>
    </row>
    <row r="40039" spans="1:1" ht="12.6" x14ac:dyDescent="0.25">
      <c r="A40039"/>
    </row>
    <row r="40040" spans="1:1" ht="12.6" x14ac:dyDescent="0.25">
      <c r="A40040"/>
    </row>
    <row r="40041" spans="1:1" ht="12.6" x14ac:dyDescent="0.25">
      <c r="A40041"/>
    </row>
    <row r="40042" spans="1:1" ht="12.6" x14ac:dyDescent="0.25">
      <c r="A40042"/>
    </row>
    <row r="40043" spans="1:1" ht="12.6" x14ac:dyDescent="0.25">
      <c r="A40043"/>
    </row>
    <row r="40044" spans="1:1" ht="12.6" x14ac:dyDescent="0.25">
      <c r="A40044"/>
    </row>
    <row r="40045" spans="1:1" ht="12.6" x14ac:dyDescent="0.25">
      <c r="A40045"/>
    </row>
    <row r="40046" spans="1:1" ht="12.6" x14ac:dyDescent="0.25">
      <c r="A40046"/>
    </row>
    <row r="40047" spans="1:1" ht="12.6" x14ac:dyDescent="0.25">
      <c r="A40047"/>
    </row>
    <row r="40048" spans="1:1" ht="12.6" x14ac:dyDescent="0.25">
      <c r="A40048"/>
    </row>
    <row r="40049" spans="1:1" ht="12.6" x14ac:dyDescent="0.25">
      <c r="A40049"/>
    </row>
    <row r="40050" spans="1:1" ht="12.6" x14ac:dyDescent="0.25">
      <c r="A40050"/>
    </row>
    <row r="40051" spans="1:1" ht="12.6" x14ac:dyDescent="0.25">
      <c r="A40051"/>
    </row>
    <row r="40052" spans="1:1" ht="12.6" x14ac:dyDescent="0.25">
      <c r="A40052"/>
    </row>
    <row r="40053" spans="1:1" ht="12.6" x14ac:dyDescent="0.25">
      <c r="A40053"/>
    </row>
    <row r="40054" spans="1:1" ht="12.6" x14ac:dyDescent="0.25">
      <c r="A40054"/>
    </row>
    <row r="40055" spans="1:1" ht="12.6" x14ac:dyDescent="0.25">
      <c r="A40055"/>
    </row>
    <row r="40056" spans="1:1" ht="12.6" x14ac:dyDescent="0.25">
      <c r="A40056"/>
    </row>
    <row r="40057" spans="1:1" ht="12.6" x14ac:dyDescent="0.25">
      <c r="A40057"/>
    </row>
    <row r="40058" spans="1:1" ht="12.6" x14ac:dyDescent="0.25">
      <c r="A40058"/>
    </row>
    <row r="40059" spans="1:1" ht="12.6" x14ac:dyDescent="0.25">
      <c r="A40059"/>
    </row>
    <row r="40060" spans="1:1" ht="12.6" x14ac:dyDescent="0.25">
      <c r="A40060"/>
    </row>
    <row r="40061" spans="1:1" ht="12.6" x14ac:dyDescent="0.25">
      <c r="A40061"/>
    </row>
    <row r="40062" spans="1:1" ht="12.6" x14ac:dyDescent="0.25">
      <c r="A40062"/>
    </row>
    <row r="40063" spans="1:1" ht="12.6" x14ac:dyDescent="0.25">
      <c r="A40063"/>
    </row>
    <row r="40064" spans="1:1" ht="12.6" x14ac:dyDescent="0.25">
      <c r="A40064"/>
    </row>
    <row r="40065" spans="1:1" ht="12.6" x14ac:dyDescent="0.25">
      <c r="A40065"/>
    </row>
    <row r="40066" spans="1:1" ht="12.6" x14ac:dyDescent="0.25">
      <c r="A40066"/>
    </row>
    <row r="40067" spans="1:1" ht="12.6" x14ac:dyDescent="0.25">
      <c r="A40067"/>
    </row>
    <row r="40068" spans="1:1" ht="12.6" x14ac:dyDescent="0.25">
      <c r="A40068"/>
    </row>
    <row r="40069" spans="1:1" ht="12.6" x14ac:dyDescent="0.25">
      <c r="A40069"/>
    </row>
    <row r="40070" spans="1:1" ht="12.6" x14ac:dyDescent="0.25">
      <c r="A40070"/>
    </row>
    <row r="40071" spans="1:1" ht="12.6" x14ac:dyDescent="0.25">
      <c r="A40071"/>
    </row>
    <row r="40072" spans="1:1" ht="12.6" x14ac:dyDescent="0.25">
      <c r="A40072"/>
    </row>
    <row r="40073" spans="1:1" ht="12.6" x14ac:dyDescent="0.25">
      <c r="A40073"/>
    </row>
    <row r="40074" spans="1:1" ht="12.6" x14ac:dyDescent="0.25">
      <c r="A40074"/>
    </row>
    <row r="40075" spans="1:1" ht="12.6" x14ac:dyDescent="0.25">
      <c r="A40075"/>
    </row>
    <row r="40076" spans="1:1" ht="12.6" x14ac:dyDescent="0.25">
      <c r="A40076"/>
    </row>
    <row r="40077" spans="1:1" ht="12.6" x14ac:dyDescent="0.25">
      <c r="A40077"/>
    </row>
    <row r="40078" spans="1:1" ht="12.6" x14ac:dyDescent="0.25">
      <c r="A40078"/>
    </row>
    <row r="40079" spans="1:1" ht="12.6" x14ac:dyDescent="0.25">
      <c r="A40079"/>
    </row>
    <row r="40080" spans="1:1" ht="12.6" x14ac:dyDescent="0.25">
      <c r="A40080"/>
    </row>
    <row r="40081" spans="1:1" ht="12.6" x14ac:dyDescent="0.25">
      <c r="A40081"/>
    </row>
    <row r="40082" spans="1:1" ht="12.6" x14ac:dyDescent="0.25">
      <c r="A40082"/>
    </row>
    <row r="40083" spans="1:1" ht="12.6" x14ac:dyDescent="0.25">
      <c r="A40083"/>
    </row>
    <row r="40084" spans="1:1" ht="12.6" x14ac:dyDescent="0.25">
      <c r="A40084"/>
    </row>
    <row r="40085" spans="1:1" ht="12.6" x14ac:dyDescent="0.25">
      <c r="A40085"/>
    </row>
    <row r="40086" spans="1:1" ht="12.6" x14ac:dyDescent="0.25">
      <c r="A40086"/>
    </row>
    <row r="40087" spans="1:1" ht="12.6" x14ac:dyDescent="0.25">
      <c r="A40087"/>
    </row>
    <row r="40088" spans="1:1" ht="12.6" x14ac:dyDescent="0.25">
      <c r="A40088"/>
    </row>
    <row r="40089" spans="1:1" ht="12.6" x14ac:dyDescent="0.25">
      <c r="A40089"/>
    </row>
    <row r="40090" spans="1:1" ht="12.6" x14ac:dyDescent="0.25">
      <c r="A40090"/>
    </row>
    <row r="40091" spans="1:1" ht="12.6" x14ac:dyDescent="0.25">
      <c r="A40091"/>
    </row>
    <row r="40092" spans="1:1" ht="12.6" x14ac:dyDescent="0.25">
      <c r="A40092"/>
    </row>
    <row r="40093" spans="1:1" ht="12.6" x14ac:dyDescent="0.25">
      <c r="A40093"/>
    </row>
    <row r="40094" spans="1:1" ht="12.6" x14ac:dyDescent="0.25">
      <c r="A40094"/>
    </row>
    <row r="40095" spans="1:1" ht="12.6" x14ac:dyDescent="0.25">
      <c r="A40095"/>
    </row>
    <row r="40096" spans="1:1" ht="12.6" x14ac:dyDescent="0.25">
      <c r="A40096"/>
    </row>
    <row r="40097" spans="1:1" ht="12.6" x14ac:dyDescent="0.25">
      <c r="A40097"/>
    </row>
    <row r="40098" spans="1:1" ht="12.6" x14ac:dyDescent="0.25">
      <c r="A40098"/>
    </row>
    <row r="40099" spans="1:1" ht="12.6" x14ac:dyDescent="0.25">
      <c r="A40099"/>
    </row>
    <row r="40100" spans="1:1" ht="12.6" x14ac:dyDescent="0.25">
      <c r="A40100"/>
    </row>
    <row r="40101" spans="1:1" ht="12.6" x14ac:dyDescent="0.25">
      <c r="A40101"/>
    </row>
    <row r="40102" spans="1:1" ht="12.6" x14ac:dyDescent="0.25">
      <c r="A40102"/>
    </row>
    <row r="40103" spans="1:1" ht="12.6" x14ac:dyDescent="0.25">
      <c r="A40103"/>
    </row>
    <row r="40104" spans="1:1" ht="12.6" x14ac:dyDescent="0.25">
      <c r="A40104"/>
    </row>
    <row r="40105" spans="1:1" ht="12.6" x14ac:dyDescent="0.25">
      <c r="A40105"/>
    </row>
    <row r="40106" spans="1:1" ht="12.6" x14ac:dyDescent="0.25">
      <c r="A40106"/>
    </row>
    <row r="40107" spans="1:1" ht="12.6" x14ac:dyDescent="0.25">
      <c r="A40107"/>
    </row>
    <row r="40108" spans="1:1" ht="12.6" x14ac:dyDescent="0.25">
      <c r="A40108"/>
    </row>
    <row r="40109" spans="1:1" ht="12.6" x14ac:dyDescent="0.25">
      <c r="A40109"/>
    </row>
    <row r="40110" spans="1:1" ht="12.6" x14ac:dyDescent="0.25">
      <c r="A40110"/>
    </row>
    <row r="40111" spans="1:1" ht="12.6" x14ac:dyDescent="0.25">
      <c r="A40111"/>
    </row>
    <row r="40112" spans="1:1" ht="12.6" x14ac:dyDescent="0.25">
      <c r="A40112"/>
    </row>
    <row r="40113" spans="1:1" ht="12.6" x14ac:dyDescent="0.25">
      <c r="A40113"/>
    </row>
    <row r="40114" spans="1:1" ht="12.6" x14ac:dyDescent="0.25">
      <c r="A40114"/>
    </row>
    <row r="40115" spans="1:1" ht="12.6" x14ac:dyDescent="0.25">
      <c r="A40115"/>
    </row>
    <row r="40116" spans="1:1" ht="12.6" x14ac:dyDescent="0.25">
      <c r="A40116"/>
    </row>
    <row r="40117" spans="1:1" ht="12.6" x14ac:dyDescent="0.25">
      <c r="A40117"/>
    </row>
    <row r="40118" spans="1:1" ht="12.6" x14ac:dyDescent="0.25">
      <c r="A40118"/>
    </row>
    <row r="40119" spans="1:1" ht="12.6" x14ac:dyDescent="0.25">
      <c r="A40119"/>
    </row>
    <row r="40120" spans="1:1" ht="12.6" x14ac:dyDescent="0.25">
      <c r="A40120"/>
    </row>
    <row r="40121" spans="1:1" ht="12.6" x14ac:dyDescent="0.25">
      <c r="A40121"/>
    </row>
    <row r="40122" spans="1:1" ht="12.6" x14ac:dyDescent="0.25">
      <c r="A40122"/>
    </row>
    <row r="40123" spans="1:1" ht="12.6" x14ac:dyDescent="0.25">
      <c r="A40123"/>
    </row>
    <row r="40124" spans="1:1" ht="12.6" x14ac:dyDescent="0.25">
      <c r="A40124"/>
    </row>
    <row r="40125" spans="1:1" ht="12.6" x14ac:dyDescent="0.25">
      <c r="A40125"/>
    </row>
    <row r="40126" spans="1:1" ht="12.6" x14ac:dyDescent="0.25">
      <c r="A40126"/>
    </row>
    <row r="40127" spans="1:1" ht="12.6" x14ac:dyDescent="0.25">
      <c r="A40127"/>
    </row>
    <row r="40128" spans="1:1" ht="12.6" x14ac:dyDescent="0.25">
      <c r="A40128"/>
    </row>
    <row r="40129" spans="1:1" ht="12.6" x14ac:dyDescent="0.25">
      <c r="A40129"/>
    </row>
    <row r="40130" spans="1:1" ht="12.6" x14ac:dyDescent="0.25">
      <c r="A40130"/>
    </row>
    <row r="40131" spans="1:1" ht="12.6" x14ac:dyDescent="0.25">
      <c r="A40131"/>
    </row>
    <row r="40132" spans="1:1" ht="12.6" x14ac:dyDescent="0.25">
      <c r="A40132"/>
    </row>
    <row r="40133" spans="1:1" ht="12.6" x14ac:dyDescent="0.25">
      <c r="A40133"/>
    </row>
    <row r="40134" spans="1:1" ht="12.6" x14ac:dyDescent="0.25">
      <c r="A40134"/>
    </row>
    <row r="40135" spans="1:1" ht="12.6" x14ac:dyDescent="0.25">
      <c r="A40135"/>
    </row>
    <row r="40136" spans="1:1" ht="12.6" x14ac:dyDescent="0.25">
      <c r="A40136"/>
    </row>
    <row r="40137" spans="1:1" ht="12.6" x14ac:dyDescent="0.25">
      <c r="A40137"/>
    </row>
    <row r="40138" spans="1:1" ht="12.6" x14ac:dyDescent="0.25">
      <c r="A40138"/>
    </row>
    <row r="40139" spans="1:1" ht="12.6" x14ac:dyDescent="0.25">
      <c r="A40139"/>
    </row>
    <row r="40140" spans="1:1" ht="12.6" x14ac:dyDescent="0.25">
      <c r="A40140"/>
    </row>
    <row r="40141" spans="1:1" ht="12.6" x14ac:dyDescent="0.25">
      <c r="A40141"/>
    </row>
    <row r="40142" spans="1:1" ht="12.6" x14ac:dyDescent="0.25">
      <c r="A40142"/>
    </row>
    <row r="40143" spans="1:1" ht="12.6" x14ac:dyDescent="0.25">
      <c r="A40143"/>
    </row>
    <row r="40144" spans="1:1" ht="12.6" x14ac:dyDescent="0.25">
      <c r="A40144"/>
    </row>
    <row r="40145" spans="1:1" ht="12.6" x14ac:dyDescent="0.25">
      <c r="A40145"/>
    </row>
    <row r="40146" spans="1:1" ht="12.6" x14ac:dyDescent="0.25">
      <c r="A40146"/>
    </row>
    <row r="40147" spans="1:1" ht="12.6" x14ac:dyDescent="0.25">
      <c r="A40147"/>
    </row>
    <row r="40148" spans="1:1" ht="12.6" x14ac:dyDescent="0.25">
      <c r="A40148"/>
    </row>
    <row r="40149" spans="1:1" ht="12.6" x14ac:dyDescent="0.25">
      <c r="A40149"/>
    </row>
    <row r="40150" spans="1:1" ht="12.6" x14ac:dyDescent="0.25">
      <c r="A40150"/>
    </row>
    <row r="40151" spans="1:1" ht="12.6" x14ac:dyDescent="0.25">
      <c r="A40151"/>
    </row>
    <row r="40152" spans="1:1" ht="12.6" x14ac:dyDescent="0.25">
      <c r="A40152"/>
    </row>
    <row r="40153" spans="1:1" ht="12.6" x14ac:dyDescent="0.25">
      <c r="A40153"/>
    </row>
    <row r="40154" spans="1:1" ht="12.6" x14ac:dyDescent="0.25">
      <c r="A40154"/>
    </row>
    <row r="40155" spans="1:1" ht="12.6" x14ac:dyDescent="0.25">
      <c r="A40155"/>
    </row>
    <row r="40156" spans="1:1" ht="12.6" x14ac:dyDescent="0.25">
      <c r="A40156"/>
    </row>
    <row r="40157" spans="1:1" ht="12.6" x14ac:dyDescent="0.25">
      <c r="A40157"/>
    </row>
    <row r="40158" spans="1:1" ht="12.6" x14ac:dyDescent="0.25">
      <c r="A40158"/>
    </row>
    <row r="40159" spans="1:1" ht="12.6" x14ac:dyDescent="0.25">
      <c r="A40159"/>
    </row>
    <row r="40160" spans="1:1" ht="12.6" x14ac:dyDescent="0.25">
      <c r="A40160"/>
    </row>
    <row r="40161" spans="1:1" ht="12.6" x14ac:dyDescent="0.25">
      <c r="A40161"/>
    </row>
    <row r="40162" spans="1:1" ht="12.6" x14ac:dyDescent="0.25">
      <c r="A40162"/>
    </row>
    <row r="40163" spans="1:1" ht="12.6" x14ac:dyDescent="0.25">
      <c r="A40163"/>
    </row>
    <row r="40164" spans="1:1" ht="12.6" x14ac:dyDescent="0.25">
      <c r="A40164"/>
    </row>
    <row r="40165" spans="1:1" ht="12.6" x14ac:dyDescent="0.25">
      <c r="A40165"/>
    </row>
    <row r="40166" spans="1:1" ht="12.6" x14ac:dyDescent="0.25">
      <c r="A40166"/>
    </row>
    <row r="40167" spans="1:1" ht="12.6" x14ac:dyDescent="0.25">
      <c r="A40167"/>
    </row>
    <row r="40168" spans="1:1" ht="12.6" x14ac:dyDescent="0.25">
      <c r="A40168"/>
    </row>
    <row r="40169" spans="1:1" ht="12.6" x14ac:dyDescent="0.25">
      <c r="A40169"/>
    </row>
    <row r="40170" spans="1:1" ht="12.6" x14ac:dyDescent="0.25">
      <c r="A40170"/>
    </row>
    <row r="40171" spans="1:1" ht="12.6" x14ac:dyDescent="0.25">
      <c r="A40171"/>
    </row>
    <row r="40172" spans="1:1" ht="12.6" x14ac:dyDescent="0.25">
      <c r="A40172"/>
    </row>
    <row r="40173" spans="1:1" ht="12.6" x14ac:dyDescent="0.25">
      <c r="A40173"/>
    </row>
    <row r="40174" spans="1:1" ht="12.6" x14ac:dyDescent="0.25">
      <c r="A40174"/>
    </row>
    <row r="40175" spans="1:1" ht="12.6" x14ac:dyDescent="0.25">
      <c r="A40175"/>
    </row>
    <row r="40176" spans="1:1" ht="12.6" x14ac:dyDescent="0.25">
      <c r="A40176"/>
    </row>
    <row r="40177" spans="1:1" ht="12.6" x14ac:dyDescent="0.25">
      <c r="A40177"/>
    </row>
    <row r="40178" spans="1:1" ht="12.6" x14ac:dyDescent="0.25">
      <c r="A40178"/>
    </row>
    <row r="40179" spans="1:1" ht="12.6" x14ac:dyDescent="0.25">
      <c r="A40179"/>
    </row>
    <row r="40180" spans="1:1" ht="12.6" x14ac:dyDescent="0.25">
      <c r="A40180"/>
    </row>
    <row r="40181" spans="1:1" ht="12.6" x14ac:dyDescent="0.25">
      <c r="A40181"/>
    </row>
    <row r="40182" spans="1:1" ht="12.6" x14ac:dyDescent="0.25">
      <c r="A40182"/>
    </row>
    <row r="40183" spans="1:1" ht="12.6" x14ac:dyDescent="0.25">
      <c r="A40183"/>
    </row>
    <row r="40184" spans="1:1" ht="12.6" x14ac:dyDescent="0.25">
      <c r="A40184"/>
    </row>
    <row r="40185" spans="1:1" ht="12.6" x14ac:dyDescent="0.25">
      <c r="A40185"/>
    </row>
    <row r="40186" spans="1:1" ht="12.6" x14ac:dyDescent="0.25">
      <c r="A40186"/>
    </row>
    <row r="40187" spans="1:1" ht="12.6" x14ac:dyDescent="0.25">
      <c r="A40187"/>
    </row>
    <row r="40188" spans="1:1" ht="12.6" x14ac:dyDescent="0.25">
      <c r="A40188"/>
    </row>
    <row r="40189" spans="1:1" ht="12.6" x14ac:dyDescent="0.25">
      <c r="A40189"/>
    </row>
    <row r="40190" spans="1:1" ht="12.6" x14ac:dyDescent="0.25">
      <c r="A40190"/>
    </row>
    <row r="40191" spans="1:1" ht="12.6" x14ac:dyDescent="0.25">
      <c r="A40191"/>
    </row>
    <row r="40192" spans="1:1" ht="12.6" x14ac:dyDescent="0.25">
      <c r="A40192"/>
    </row>
    <row r="40193" spans="1:1" ht="12.6" x14ac:dyDescent="0.25">
      <c r="A40193"/>
    </row>
    <row r="40194" spans="1:1" ht="12.6" x14ac:dyDescent="0.25">
      <c r="A40194"/>
    </row>
    <row r="40195" spans="1:1" ht="12.6" x14ac:dyDescent="0.25">
      <c r="A40195"/>
    </row>
    <row r="40196" spans="1:1" ht="12.6" x14ac:dyDescent="0.25">
      <c r="A40196"/>
    </row>
    <row r="40197" spans="1:1" ht="12.6" x14ac:dyDescent="0.25">
      <c r="A40197"/>
    </row>
    <row r="40198" spans="1:1" ht="12.6" x14ac:dyDescent="0.25">
      <c r="A40198"/>
    </row>
    <row r="40199" spans="1:1" ht="12.6" x14ac:dyDescent="0.25">
      <c r="A40199"/>
    </row>
    <row r="40200" spans="1:1" ht="12.6" x14ac:dyDescent="0.25">
      <c r="A40200"/>
    </row>
    <row r="40201" spans="1:1" ht="12.6" x14ac:dyDescent="0.25">
      <c r="A40201"/>
    </row>
    <row r="40202" spans="1:1" ht="12.6" x14ac:dyDescent="0.25">
      <c r="A40202"/>
    </row>
    <row r="40203" spans="1:1" ht="12.6" x14ac:dyDescent="0.25">
      <c r="A40203"/>
    </row>
    <row r="40204" spans="1:1" ht="12.6" x14ac:dyDescent="0.25">
      <c r="A40204"/>
    </row>
    <row r="40205" spans="1:1" ht="12.6" x14ac:dyDescent="0.25">
      <c r="A40205"/>
    </row>
    <row r="40206" spans="1:1" ht="12.6" x14ac:dyDescent="0.25">
      <c r="A40206"/>
    </row>
    <row r="40207" spans="1:1" ht="12.6" x14ac:dyDescent="0.25">
      <c r="A40207"/>
    </row>
    <row r="40208" spans="1:1" ht="12.6" x14ac:dyDescent="0.25">
      <c r="A40208"/>
    </row>
    <row r="40209" spans="1:1" ht="12.6" x14ac:dyDescent="0.25">
      <c r="A40209"/>
    </row>
    <row r="40210" spans="1:1" ht="12.6" x14ac:dyDescent="0.25">
      <c r="A40210"/>
    </row>
    <row r="40211" spans="1:1" ht="12.6" x14ac:dyDescent="0.25">
      <c r="A40211"/>
    </row>
    <row r="40212" spans="1:1" ht="12.6" x14ac:dyDescent="0.25">
      <c r="A40212"/>
    </row>
    <row r="40213" spans="1:1" ht="12.6" x14ac:dyDescent="0.25">
      <c r="A40213"/>
    </row>
    <row r="40214" spans="1:1" ht="12.6" x14ac:dyDescent="0.25">
      <c r="A40214"/>
    </row>
    <row r="40215" spans="1:1" ht="12.6" x14ac:dyDescent="0.25">
      <c r="A40215"/>
    </row>
    <row r="40216" spans="1:1" ht="12.6" x14ac:dyDescent="0.25">
      <c r="A40216"/>
    </row>
    <row r="40217" spans="1:1" ht="12.6" x14ac:dyDescent="0.25">
      <c r="A40217"/>
    </row>
    <row r="40218" spans="1:1" ht="12.6" x14ac:dyDescent="0.25">
      <c r="A40218"/>
    </row>
    <row r="40219" spans="1:1" ht="12.6" x14ac:dyDescent="0.25">
      <c r="A40219"/>
    </row>
    <row r="40220" spans="1:1" ht="12.6" x14ac:dyDescent="0.25">
      <c r="A40220"/>
    </row>
    <row r="40221" spans="1:1" ht="12.6" x14ac:dyDescent="0.25">
      <c r="A40221"/>
    </row>
    <row r="40222" spans="1:1" ht="12.6" x14ac:dyDescent="0.25">
      <c r="A40222"/>
    </row>
    <row r="40223" spans="1:1" ht="12.6" x14ac:dyDescent="0.25">
      <c r="A40223"/>
    </row>
    <row r="40224" spans="1:1" ht="12.6" x14ac:dyDescent="0.25">
      <c r="A40224"/>
    </row>
    <row r="40225" spans="1:1" ht="12.6" x14ac:dyDescent="0.25">
      <c r="A40225"/>
    </row>
    <row r="40226" spans="1:1" ht="12.6" x14ac:dyDescent="0.25">
      <c r="A40226"/>
    </row>
    <row r="40227" spans="1:1" ht="12.6" x14ac:dyDescent="0.25">
      <c r="A40227"/>
    </row>
    <row r="40228" spans="1:1" ht="12.6" x14ac:dyDescent="0.25">
      <c r="A40228"/>
    </row>
    <row r="40229" spans="1:1" ht="12.6" x14ac:dyDescent="0.25">
      <c r="A40229"/>
    </row>
    <row r="40230" spans="1:1" ht="12.6" x14ac:dyDescent="0.25">
      <c r="A40230"/>
    </row>
    <row r="40231" spans="1:1" ht="12.6" x14ac:dyDescent="0.25">
      <c r="A40231"/>
    </row>
    <row r="40232" spans="1:1" ht="12.6" x14ac:dyDescent="0.25">
      <c r="A40232"/>
    </row>
    <row r="40233" spans="1:1" ht="12.6" x14ac:dyDescent="0.25">
      <c r="A40233"/>
    </row>
    <row r="40234" spans="1:1" ht="12.6" x14ac:dyDescent="0.25">
      <c r="A40234"/>
    </row>
    <row r="40235" spans="1:1" ht="12.6" x14ac:dyDescent="0.25">
      <c r="A40235"/>
    </row>
    <row r="40236" spans="1:1" ht="12.6" x14ac:dyDescent="0.25">
      <c r="A40236"/>
    </row>
    <row r="40237" spans="1:1" ht="12.6" x14ac:dyDescent="0.25">
      <c r="A40237"/>
    </row>
    <row r="40238" spans="1:1" ht="12.6" x14ac:dyDescent="0.25">
      <c r="A40238"/>
    </row>
    <row r="40239" spans="1:1" ht="12.6" x14ac:dyDescent="0.25">
      <c r="A40239"/>
    </row>
    <row r="40240" spans="1:1" ht="12.6" x14ac:dyDescent="0.25">
      <c r="A40240"/>
    </row>
    <row r="40241" spans="1:1" ht="12.6" x14ac:dyDescent="0.25">
      <c r="A40241"/>
    </row>
    <row r="40242" spans="1:1" ht="12.6" x14ac:dyDescent="0.25">
      <c r="A40242"/>
    </row>
    <row r="40243" spans="1:1" ht="12.6" x14ac:dyDescent="0.25">
      <c r="A40243"/>
    </row>
    <row r="40244" spans="1:1" ht="12.6" x14ac:dyDescent="0.25">
      <c r="A40244"/>
    </row>
    <row r="40245" spans="1:1" ht="12.6" x14ac:dyDescent="0.25">
      <c r="A40245"/>
    </row>
    <row r="40246" spans="1:1" ht="12.6" x14ac:dyDescent="0.25">
      <c r="A40246"/>
    </row>
    <row r="40247" spans="1:1" ht="12.6" x14ac:dyDescent="0.25">
      <c r="A40247"/>
    </row>
    <row r="40248" spans="1:1" ht="12.6" x14ac:dyDescent="0.25">
      <c r="A40248"/>
    </row>
    <row r="40249" spans="1:1" ht="12.6" x14ac:dyDescent="0.25">
      <c r="A40249"/>
    </row>
    <row r="40250" spans="1:1" ht="12.6" x14ac:dyDescent="0.25">
      <c r="A40250"/>
    </row>
    <row r="40251" spans="1:1" ht="12.6" x14ac:dyDescent="0.25">
      <c r="A40251"/>
    </row>
    <row r="40252" spans="1:1" ht="12.6" x14ac:dyDescent="0.25">
      <c r="A40252"/>
    </row>
    <row r="40253" spans="1:1" ht="12.6" x14ac:dyDescent="0.25">
      <c r="A40253"/>
    </row>
    <row r="40254" spans="1:1" ht="12.6" x14ac:dyDescent="0.25">
      <c r="A40254"/>
    </row>
    <row r="40255" spans="1:1" ht="12.6" x14ac:dyDescent="0.25">
      <c r="A40255"/>
    </row>
    <row r="40256" spans="1:1" ht="12.6" x14ac:dyDescent="0.25">
      <c r="A40256"/>
    </row>
    <row r="40257" spans="1:1" ht="12.6" x14ac:dyDescent="0.25">
      <c r="A40257"/>
    </row>
    <row r="40258" spans="1:1" ht="12.6" x14ac:dyDescent="0.25">
      <c r="A40258"/>
    </row>
    <row r="40259" spans="1:1" ht="12.6" x14ac:dyDescent="0.25">
      <c r="A40259"/>
    </row>
    <row r="40260" spans="1:1" ht="12.6" x14ac:dyDescent="0.25">
      <c r="A40260"/>
    </row>
    <row r="40261" spans="1:1" ht="12.6" x14ac:dyDescent="0.25">
      <c r="A40261"/>
    </row>
    <row r="40262" spans="1:1" ht="12.6" x14ac:dyDescent="0.25">
      <c r="A40262"/>
    </row>
    <row r="40263" spans="1:1" ht="12.6" x14ac:dyDescent="0.25">
      <c r="A40263"/>
    </row>
    <row r="40264" spans="1:1" ht="12.6" x14ac:dyDescent="0.25">
      <c r="A40264"/>
    </row>
    <row r="40265" spans="1:1" ht="12.6" x14ac:dyDescent="0.25">
      <c r="A40265"/>
    </row>
    <row r="40266" spans="1:1" ht="12.6" x14ac:dyDescent="0.25">
      <c r="A40266"/>
    </row>
    <row r="40267" spans="1:1" ht="12.6" x14ac:dyDescent="0.25">
      <c r="A40267"/>
    </row>
    <row r="40268" spans="1:1" ht="12.6" x14ac:dyDescent="0.25">
      <c r="A40268"/>
    </row>
    <row r="40269" spans="1:1" ht="12.6" x14ac:dyDescent="0.25">
      <c r="A40269"/>
    </row>
    <row r="40270" spans="1:1" ht="12.6" x14ac:dyDescent="0.25">
      <c r="A40270"/>
    </row>
    <row r="40271" spans="1:1" ht="12.6" x14ac:dyDescent="0.25">
      <c r="A40271"/>
    </row>
    <row r="40272" spans="1:1" ht="12.6" x14ac:dyDescent="0.25">
      <c r="A40272"/>
    </row>
    <row r="40273" spans="1:1" ht="12.6" x14ac:dyDescent="0.25">
      <c r="A40273"/>
    </row>
    <row r="40274" spans="1:1" ht="12.6" x14ac:dyDescent="0.25">
      <c r="A40274"/>
    </row>
    <row r="40275" spans="1:1" ht="12.6" x14ac:dyDescent="0.25">
      <c r="A40275"/>
    </row>
    <row r="40276" spans="1:1" ht="12.6" x14ac:dyDescent="0.25">
      <c r="A40276"/>
    </row>
    <row r="40277" spans="1:1" ht="12.6" x14ac:dyDescent="0.25">
      <c r="A40277"/>
    </row>
    <row r="40278" spans="1:1" ht="12.6" x14ac:dyDescent="0.25">
      <c r="A40278"/>
    </row>
    <row r="40279" spans="1:1" ht="12.6" x14ac:dyDescent="0.25">
      <c r="A40279"/>
    </row>
    <row r="40280" spans="1:1" ht="12.6" x14ac:dyDescent="0.25">
      <c r="A40280"/>
    </row>
    <row r="40281" spans="1:1" ht="12.6" x14ac:dyDescent="0.25">
      <c r="A40281"/>
    </row>
    <row r="40282" spans="1:1" ht="12.6" x14ac:dyDescent="0.25">
      <c r="A40282"/>
    </row>
    <row r="40283" spans="1:1" ht="12.6" x14ac:dyDescent="0.25">
      <c r="A40283"/>
    </row>
    <row r="40284" spans="1:1" ht="12.6" x14ac:dyDescent="0.25">
      <c r="A40284"/>
    </row>
    <row r="40285" spans="1:1" ht="12.6" x14ac:dyDescent="0.25">
      <c r="A40285"/>
    </row>
    <row r="40286" spans="1:1" ht="12.6" x14ac:dyDescent="0.25">
      <c r="A40286"/>
    </row>
    <row r="40287" spans="1:1" ht="12.6" x14ac:dyDescent="0.25">
      <c r="A40287"/>
    </row>
    <row r="40288" spans="1:1" ht="12.6" x14ac:dyDescent="0.25">
      <c r="A40288"/>
    </row>
    <row r="40289" spans="1:1" ht="12.6" x14ac:dyDescent="0.25">
      <c r="A40289"/>
    </row>
    <row r="40290" spans="1:1" ht="12.6" x14ac:dyDescent="0.25">
      <c r="A40290"/>
    </row>
    <row r="40291" spans="1:1" ht="12.6" x14ac:dyDescent="0.25">
      <c r="A40291"/>
    </row>
    <row r="40292" spans="1:1" ht="12.6" x14ac:dyDescent="0.25">
      <c r="A40292"/>
    </row>
    <row r="40293" spans="1:1" ht="12.6" x14ac:dyDescent="0.25">
      <c r="A40293"/>
    </row>
    <row r="40294" spans="1:1" ht="12.6" x14ac:dyDescent="0.25">
      <c r="A40294"/>
    </row>
    <row r="40295" spans="1:1" ht="12.6" x14ac:dyDescent="0.25">
      <c r="A40295"/>
    </row>
    <row r="40296" spans="1:1" ht="12.6" x14ac:dyDescent="0.25">
      <c r="A40296"/>
    </row>
    <row r="40297" spans="1:1" ht="12.6" x14ac:dyDescent="0.25">
      <c r="A40297"/>
    </row>
    <row r="40298" spans="1:1" ht="12.6" x14ac:dyDescent="0.25">
      <c r="A40298"/>
    </row>
    <row r="40299" spans="1:1" ht="12.6" x14ac:dyDescent="0.25">
      <c r="A40299"/>
    </row>
    <row r="40300" spans="1:1" ht="12.6" x14ac:dyDescent="0.25">
      <c r="A40300"/>
    </row>
    <row r="40301" spans="1:1" ht="12.6" x14ac:dyDescent="0.25">
      <c r="A40301"/>
    </row>
    <row r="40302" spans="1:1" ht="12.6" x14ac:dyDescent="0.25">
      <c r="A40302"/>
    </row>
    <row r="40303" spans="1:1" ht="12.6" x14ac:dyDescent="0.25">
      <c r="A40303"/>
    </row>
    <row r="40304" spans="1:1" ht="12.6" x14ac:dyDescent="0.25">
      <c r="A40304"/>
    </row>
    <row r="40305" spans="1:1" ht="12.6" x14ac:dyDescent="0.25">
      <c r="A40305"/>
    </row>
    <row r="40306" spans="1:1" ht="12.6" x14ac:dyDescent="0.25">
      <c r="A40306"/>
    </row>
    <row r="40307" spans="1:1" ht="12.6" x14ac:dyDescent="0.25">
      <c r="A40307"/>
    </row>
    <row r="40308" spans="1:1" ht="12.6" x14ac:dyDescent="0.25">
      <c r="A40308"/>
    </row>
    <row r="40309" spans="1:1" ht="12.6" x14ac:dyDescent="0.25">
      <c r="A40309"/>
    </row>
    <row r="40310" spans="1:1" ht="12.6" x14ac:dyDescent="0.25">
      <c r="A40310"/>
    </row>
    <row r="40311" spans="1:1" ht="12.6" x14ac:dyDescent="0.25">
      <c r="A40311"/>
    </row>
    <row r="40312" spans="1:1" ht="12.6" x14ac:dyDescent="0.25">
      <c r="A40312"/>
    </row>
    <row r="40313" spans="1:1" ht="12.6" x14ac:dyDescent="0.25">
      <c r="A40313"/>
    </row>
    <row r="40314" spans="1:1" ht="12.6" x14ac:dyDescent="0.25">
      <c r="A40314"/>
    </row>
    <row r="40315" spans="1:1" ht="12.6" x14ac:dyDescent="0.25">
      <c r="A40315"/>
    </row>
    <row r="40316" spans="1:1" ht="12.6" x14ac:dyDescent="0.25">
      <c r="A40316"/>
    </row>
    <row r="40317" spans="1:1" ht="12.6" x14ac:dyDescent="0.25">
      <c r="A40317"/>
    </row>
    <row r="40318" spans="1:1" ht="12.6" x14ac:dyDescent="0.25">
      <c r="A40318"/>
    </row>
    <row r="40319" spans="1:1" ht="12.6" x14ac:dyDescent="0.25">
      <c r="A40319"/>
    </row>
    <row r="40320" spans="1:1" ht="12.6" x14ac:dyDescent="0.25">
      <c r="A40320"/>
    </row>
    <row r="40321" spans="1:1" ht="12.6" x14ac:dyDescent="0.25">
      <c r="A40321"/>
    </row>
    <row r="40322" spans="1:1" ht="12.6" x14ac:dyDescent="0.25">
      <c r="A40322"/>
    </row>
    <row r="40323" spans="1:1" ht="12.6" x14ac:dyDescent="0.25">
      <c r="A40323"/>
    </row>
    <row r="40324" spans="1:1" ht="12.6" x14ac:dyDescent="0.25">
      <c r="A40324"/>
    </row>
    <row r="40325" spans="1:1" ht="12.6" x14ac:dyDescent="0.25">
      <c r="A40325"/>
    </row>
    <row r="40326" spans="1:1" ht="12.6" x14ac:dyDescent="0.25">
      <c r="A40326"/>
    </row>
    <row r="40327" spans="1:1" ht="12.6" x14ac:dyDescent="0.25">
      <c r="A40327"/>
    </row>
    <row r="40328" spans="1:1" ht="12.6" x14ac:dyDescent="0.25">
      <c r="A40328"/>
    </row>
    <row r="40329" spans="1:1" ht="12.6" x14ac:dyDescent="0.25">
      <c r="A40329"/>
    </row>
    <row r="40330" spans="1:1" ht="12.6" x14ac:dyDescent="0.25">
      <c r="A40330"/>
    </row>
    <row r="40331" spans="1:1" ht="12.6" x14ac:dyDescent="0.25">
      <c r="A40331"/>
    </row>
    <row r="40332" spans="1:1" ht="12.6" x14ac:dyDescent="0.25">
      <c r="A40332"/>
    </row>
    <row r="40333" spans="1:1" ht="12.6" x14ac:dyDescent="0.25">
      <c r="A40333"/>
    </row>
    <row r="40334" spans="1:1" ht="12.6" x14ac:dyDescent="0.25">
      <c r="A40334"/>
    </row>
    <row r="40335" spans="1:1" ht="12.6" x14ac:dyDescent="0.25">
      <c r="A40335"/>
    </row>
    <row r="40336" spans="1:1" ht="12.6" x14ac:dyDescent="0.25">
      <c r="A40336"/>
    </row>
    <row r="40337" spans="1:1" ht="12.6" x14ac:dyDescent="0.25">
      <c r="A40337"/>
    </row>
    <row r="40338" spans="1:1" ht="12.6" x14ac:dyDescent="0.25">
      <c r="A40338"/>
    </row>
    <row r="40339" spans="1:1" ht="12.6" x14ac:dyDescent="0.25">
      <c r="A40339"/>
    </row>
    <row r="40340" spans="1:1" ht="12.6" x14ac:dyDescent="0.25">
      <c r="A40340"/>
    </row>
    <row r="40341" spans="1:1" ht="12.6" x14ac:dyDescent="0.25">
      <c r="A40341"/>
    </row>
    <row r="40342" spans="1:1" ht="12.6" x14ac:dyDescent="0.25">
      <c r="A40342"/>
    </row>
    <row r="40343" spans="1:1" ht="12.6" x14ac:dyDescent="0.25">
      <c r="A40343"/>
    </row>
    <row r="40344" spans="1:1" ht="12.6" x14ac:dyDescent="0.25">
      <c r="A40344"/>
    </row>
    <row r="40345" spans="1:1" ht="12.6" x14ac:dyDescent="0.25">
      <c r="A40345"/>
    </row>
    <row r="40346" spans="1:1" ht="12.6" x14ac:dyDescent="0.25">
      <c r="A40346"/>
    </row>
    <row r="40347" spans="1:1" ht="12.6" x14ac:dyDescent="0.25">
      <c r="A40347"/>
    </row>
    <row r="40348" spans="1:1" ht="12.6" x14ac:dyDescent="0.25">
      <c r="A40348"/>
    </row>
    <row r="40349" spans="1:1" ht="12.6" x14ac:dyDescent="0.25">
      <c r="A40349"/>
    </row>
    <row r="40350" spans="1:1" ht="12.6" x14ac:dyDescent="0.25">
      <c r="A40350"/>
    </row>
    <row r="40351" spans="1:1" ht="12.6" x14ac:dyDescent="0.25">
      <c r="A40351"/>
    </row>
    <row r="40352" spans="1:1" ht="12.6" x14ac:dyDescent="0.25">
      <c r="A40352"/>
    </row>
    <row r="40353" spans="1:1" ht="12.6" x14ac:dyDescent="0.25">
      <c r="A40353"/>
    </row>
    <row r="40354" spans="1:1" ht="12.6" x14ac:dyDescent="0.25">
      <c r="A40354"/>
    </row>
    <row r="40355" spans="1:1" ht="12.6" x14ac:dyDescent="0.25">
      <c r="A40355"/>
    </row>
    <row r="40356" spans="1:1" ht="12.6" x14ac:dyDescent="0.25">
      <c r="A40356"/>
    </row>
    <row r="40357" spans="1:1" ht="12.6" x14ac:dyDescent="0.25">
      <c r="A40357"/>
    </row>
    <row r="40358" spans="1:1" ht="12.6" x14ac:dyDescent="0.25">
      <c r="A40358"/>
    </row>
    <row r="40359" spans="1:1" ht="12.6" x14ac:dyDescent="0.25">
      <c r="A40359"/>
    </row>
    <row r="40360" spans="1:1" ht="12.6" x14ac:dyDescent="0.25">
      <c r="A40360"/>
    </row>
    <row r="40361" spans="1:1" ht="12.6" x14ac:dyDescent="0.25">
      <c r="A40361"/>
    </row>
    <row r="40362" spans="1:1" ht="12.6" x14ac:dyDescent="0.25">
      <c r="A40362"/>
    </row>
    <row r="40363" spans="1:1" ht="12.6" x14ac:dyDescent="0.25">
      <c r="A40363"/>
    </row>
    <row r="40364" spans="1:1" ht="12.6" x14ac:dyDescent="0.25">
      <c r="A40364"/>
    </row>
    <row r="40365" spans="1:1" ht="12.6" x14ac:dyDescent="0.25">
      <c r="A40365"/>
    </row>
    <row r="40366" spans="1:1" ht="12.6" x14ac:dyDescent="0.25">
      <c r="A40366"/>
    </row>
    <row r="40367" spans="1:1" ht="12.6" x14ac:dyDescent="0.25">
      <c r="A40367"/>
    </row>
    <row r="40368" spans="1:1" ht="12.6" x14ac:dyDescent="0.25">
      <c r="A40368"/>
    </row>
    <row r="40369" spans="1:1" ht="12.6" x14ac:dyDescent="0.25">
      <c r="A40369"/>
    </row>
    <row r="40370" spans="1:1" ht="12.6" x14ac:dyDescent="0.25">
      <c r="A40370"/>
    </row>
    <row r="40371" spans="1:1" ht="12.6" x14ac:dyDescent="0.25">
      <c r="A40371"/>
    </row>
    <row r="40372" spans="1:1" ht="12.6" x14ac:dyDescent="0.25">
      <c r="A40372"/>
    </row>
    <row r="40373" spans="1:1" ht="12.6" x14ac:dyDescent="0.25">
      <c r="A40373"/>
    </row>
    <row r="40374" spans="1:1" ht="12.6" x14ac:dyDescent="0.25">
      <c r="A40374"/>
    </row>
    <row r="40375" spans="1:1" ht="12.6" x14ac:dyDescent="0.25">
      <c r="A40375"/>
    </row>
    <row r="40376" spans="1:1" ht="12.6" x14ac:dyDescent="0.25">
      <c r="A40376"/>
    </row>
    <row r="40377" spans="1:1" ht="12.6" x14ac:dyDescent="0.25">
      <c r="A40377"/>
    </row>
    <row r="40378" spans="1:1" ht="12.6" x14ac:dyDescent="0.25">
      <c r="A40378"/>
    </row>
    <row r="40379" spans="1:1" ht="12.6" x14ac:dyDescent="0.25">
      <c r="A40379"/>
    </row>
    <row r="40380" spans="1:1" ht="12.6" x14ac:dyDescent="0.25">
      <c r="A40380"/>
    </row>
    <row r="40381" spans="1:1" ht="12.6" x14ac:dyDescent="0.25">
      <c r="A40381"/>
    </row>
    <row r="40382" spans="1:1" ht="12.6" x14ac:dyDescent="0.25">
      <c r="A40382"/>
    </row>
    <row r="40383" spans="1:1" ht="12.6" x14ac:dyDescent="0.25">
      <c r="A40383"/>
    </row>
    <row r="40384" spans="1:1" ht="12.6" x14ac:dyDescent="0.25">
      <c r="A40384"/>
    </row>
    <row r="40385" spans="1:1" ht="12.6" x14ac:dyDescent="0.25">
      <c r="A40385"/>
    </row>
    <row r="40386" spans="1:1" ht="12.6" x14ac:dyDescent="0.25">
      <c r="A40386"/>
    </row>
    <row r="40387" spans="1:1" ht="12.6" x14ac:dyDescent="0.25">
      <c r="A40387"/>
    </row>
    <row r="40388" spans="1:1" ht="12.6" x14ac:dyDescent="0.25">
      <c r="A40388"/>
    </row>
    <row r="40389" spans="1:1" ht="12.6" x14ac:dyDescent="0.25">
      <c r="A40389"/>
    </row>
    <row r="40390" spans="1:1" ht="12.6" x14ac:dyDescent="0.25">
      <c r="A40390"/>
    </row>
    <row r="40391" spans="1:1" ht="12.6" x14ac:dyDescent="0.25">
      <c r="A40391"/>
    </row>
    <row r="40392" spans="1:1" ht="12.6" x14ac:dyDescent="0.25">
      <c r="A40392"/>
    </row>
    <row r="40393" spans="1:1" ht="12.6" x14ac:dyDescent="0.25">
      <c r="A40393"/>
    </row>
    <row r="40394" spans="1:1" ht="12.6" x14ac:dyDescent="0.25">
      <c r="A40394"/>
    </row>
    <row r="40395" spans="1:1" ht="12.6" x14ac:dyDescent="0.25">
      <c r="A40395"/>
    </row>
    <row r="40396" spans="1:1" ht="12.6" x14ac:dyDescent="0.25">
      <c r="A40396"/>
    </row>
    <row r="40397" spans="1:1" ht="12.6" x14ac:dyDescent="0.25">
      <c r="A40397"/>
    </row>
    <row r="40398" spans="1:1" ht="12.6" x14ac:dyDescent="0.25">
      <c r="A40398"/>
    </row>
    <row r="40399" spans="1:1" ht="12.6" x14ac:dyDescent="0.25">
      <c r="A40399"/>
    </row>
    <row r="40400" spans="1:1" ht="12.6" x14ac:dyDescent="0.25">
      <c r="A40400"/>
    </row>
    <row r="40401" spans="1:1" ht="12.6" x14ac:dyDescent="0.25">
      <c r="A40401"/>
    </row>
    <row r="40402" spans="1:1" ht="12.6" x14ac:dyDescent="0.25">
      <c r="A40402"/>
    </row>
    <row r="40403" spans="1:1" ht="12.6" x14ac:dyDescent="0.25">
      <c r="A40403"/>
    </row>
    <row r="40404" spans="1:1" ht="12.6" x14ac:dyDescent="0.25">
      <c r="A40404"/>
    </row>
    <row r="40405" spans="1:1" ht="12.6" x14ac:dyDescent="0.25">
      <c r="A40405"/>
    </row>
    <row r="40406" spans="1:1" ht="12.6" x14ac:dyDescent="0.25">
      <c r="A40406"/>
    </row>
    <row r="40407" spans="1:1" ht="12.6" x14ac:dyDescent="0.25">
      <c r="A40407"/>
    </row>
    <row r="40408" spans="1:1" ht="12.6" x14ac:dyDescent="0.25">
      <c r="A40408"/>
    </row>
    <row r="40409" spans="1:1" ht="12.6" x14ac:dyDescent="0.25">
      <c r="A40409"/>
    </row>
    <row r="40410" spans="1:1" ht="12.6" x14ac:dyDescent="0.25">
      <c r="A40410"/>
    </row>
    <row r="40411" spans="1:1" ht="12.6" x14ac:dyDescent="0.25">
      <c r="A40411"/>
    </row>
    <row r="40412" spans="1:1" ht="12.6" x14ac:dyDescent="0.25">
      <c r="A40412"/>
    </row>
    <row r="40413" spans="1:1" ht="12.6" x14ac:dyDescent="0.25">
      <c r="A40413"/>
    </row>
    <row r="40414" spans="1:1" ht="12.6" x14ac:dyDescent="0.25">
      <c r="A40414"/>
    </row>
    <row r="40415" spans="1:1" ht="12.6" x14ac:dyDescent="0.25">
      <c r="A40415"/>
    </row>
    <row r="40416" spans="1:1" ht="12.6" x14ac:dyDescent="0.25">
      <c r="A40416"/>
    </row>
    <row r="40417" spans="1:1" ht="12.6" x14ac:dyDescent="0.25">
      <c r="A40417"/>
    </row>
    <row r="40418" spans="1:1" ht="12.6" x14ac:dyDescent="0.25">
      <c r="A40418"/>
    </row>
    <row r="40419" spans="1:1" ht="12.6" x14ac:dyDescent="0.25">
      <c r="A40419"/>
    </row>
    <row r="40420" spans="1:1" ht="12.6" x14ac:dyDescent="0.25">
      <c r="A40420"/>
    </row>
    <row r="40421" spans="1:1" ht="12.6" x14ac:dyDescent="0.25">
      <c r="A40421"/>
    </row>
    <row r="40422" spans="1:1" ht="12.6" x14ac:dyDescent="0.25">
      <c r="A40422"/>
    </row>
    <row r="40423" spans="1:1" ht="12.6" x14ac:dyDescent="0.25">
      <c r="A40423"/>
    </row>
    <row r="40424" spans="1:1" ht="12.6" x14ac:dyDescent="0.25">
      <c r="A40424"/>
    </row>
    <row r="40425" spans="1:1" ht="12.6" x14ac:dyDescent="0.25">
      <c r="A40425"/>
    </row>
    <row r="40426" spans="1:1" ht="12.6" x14ac:dyDescent="0.25">
      <c r="A40426"/>
    </row>
    <row r="40427" spans="1:1" ht="12.6" x14ac:dyDescent="0.25">
      <c r="A40427"/>
    </row>
    <row r="40428" spans="1:1" ht="12.6" x14ac:dyDescent="0.25">
      <c r="A40428"/>
    </row>
    <row r="40429" spans="1:1" ht="12.6" x14ac:dyDescent="0.25">
      <c r="A40429"/>
    </row>
    <row r="40430" spans="1:1" ht="12.6" x14ac:dyDescent="0.25">
      <c r="A40430"/>
    </row>
    <row r="40431" spans="1:1" ht="12.6" x14ac:dyDescent="0.25">
      <c r="A40431"/>
    </row>
    <row r="40432" spans="1:1" ht="12.6" x14ac:dyDescent="0.25">
      <c r="A40432"/>
    </row>
    <row r="40433" spans="1:1" ht="12.6" x14ac:dyDescent="0.25">
      <c r="A40433"/>
    </row>
    <row r="40434" spans="1:1" ht="12.6" x14ac:dyDescent="0.25">
      <c r="A40434"/>
    </row>
    <row r="40435" spans="1:1" ht="12.6" x14ac:dyDescent="0.25">
      <c r="A40435"/>
    </row>
    <row r="40436" spans="1:1" ht="12.6" x14ac:dyDescent="0.25">
      <c r="A40436"/>
    </row>
    <row r="40437" spans="1:1" ht="12.6" x14ac:dyDescent="0.25">
      <c r="A40437"/>
    </row>
    <row r="40438" spans="1:1" ht="12.6" x14ac:dyDescent="0.25">
      <c r="A40438"/>
    </row>
    <row r="40439" spans="1:1" ht="12.6" x14ac:dyDescent="0.25">
      <c r="A40439"/>
    </row>
    <row r="40440" spans="1:1" ht="12.6" x14ac:dyDescent="0.25">
      <c r="A40440"/>
    </row>
    <row r="40441" spans="1:1" ht="12.6" x14ac:dyDescent="0.25">
      <c r="A40441"/>
    </row>
    <row r="40442" spans="1:1" ht="12.6" x14ac:dyDescent="0.25">
      <c r="A40442"/>
    </row>
    <row r="40443" spans="1:1" ht="12.6" x14ac:dyDescent="0.25">
      <c r="A40443"/>
    </row>
    <row r="40444" spans="1:1" ht="12.6" x14ac:dyDescent="0.25">
      <c r="A40444"/>
    </row>
    <row r="40445" spans="1:1" ht="12.6" x14ac:dyDescent="0.25">
      <c r="A40445"/>
    </row>
    <row r="40446" spans="1:1" ht="12.6" x14ac:dyDescent="0.25">
      <c r="A40446"/>
    </row>
    <row r="40447" spans="1:1" ht="12.6" x14ac:dyDescent="0.25">
      <c r="A40447"/>
    </row>
    <row r="40448" spans="1:1" ht="12.6" x14ac:dyDescent="0.25">
      <c r="A40448"/>
    </row>
    <row r="40449" spans="1:1" ht="12.6" x14ac:dyDescent="0.25">
      <c r="A40449"/>
    </row>
    <row r="40450" spans="1:1" ht="12.6" x14ac:dyDescent="0.25">
      <c r="A40450"/>
    </row>
    <row r="40451" spans="1:1" ht="12.6" x14ac:dyDescent="0.25">
      <c r="A40451"/>
    </row>
    <row r="40452" spans="1:1" ht="12.6" x14ac:dyDescent="0.25">
      <c r="A40452"/>
    </row>
    <row r="40453" spans="1:1" ht="12.6" x14ac:dyDescent="0.25">
      <c r="A40453"/>
    </row>
    <row r="40454" spans="1:1" ht="12.6" x14ac:dyDescent="0.25">
      <c r="A40454"/>
    </row>
    <row r="40455" spans="1:1" ht="12.6" x14ac:dyDescent="0.25">
      <c r="A40455"/>
    </row>
    <row r="40456" spans="1:1" ht="12.6" x14ac:dyDescent="0.25">
      <c r="A40456"/>
    </row>
    <row r="40457" spans="1:1" ht="12.6" x14ac:dyDescent="0.25">
      <c r="A40457"/>
    </row>
    <row r="40458" spans="1:1" ht="12.6" x14ac:dyDescent="0.25">
      <c r="A40458"/>
    </row>
    <row r="40459" spans="1:1" ht="12.6" x14ac:dyDescent="0.25">
      <c r="A40459"/>
    </row>
    <row r="40460" spans="1:1" ht="12.6" x14ac:dyDescent="0.25">
      <c r="A40460"/>
    </row>
    <row r="40461" spans="1:1" ht="12.6" x14ac:dyDescent="0.25">
      <c r="A40461"/>
    </row>
    <row r="40462" spans="1:1" ht="12.6" x14ac:dyDescent="0.25">
      <c r="A40462"/>
    </row>
    <row r="40463" spans="1:1" ht="12.6" x14ac:dyDescent="0.25">
      <c r="A40463"/>
    </row>
    <row r="40464" spans="1:1" ht="12.6" x14ac:dyDescent="0.25">
      <c r="A40464"/>
    </row>
    <row r="40465" spans="1:1" ht="12.6" x14ac:dyDescent="0.25">
      <c r="A40465"/>
    </row>
    <row r="40466" spans="1:1" ht="12.6" x14ac:dyDescent="0.25">
      <c r="A40466"/>
    </row>
    <row r="40467" spans="1:1" ht="12.6" x14ac:dyDescent="0.25">
      <c r="A40467"/>
    </row>
    <row r="40468" spans="1:1" ht="12.6" x14ac:dyDescent="0.25">
      <c r="A40468"/>
    </row>
    <row r="40469" spans="1:1" ht="12.6" x14ac:dyDescent="0.25">
      <c r="A40469"/>
    </row>
    <row r="40470" spans="1:1" ht="12.6" x14ac:dyDescent="0.25">
      <c r="A40470"/>
    </row>
    <row r="40471" spans="1:1" ht="12.6" x14ac:dyDescent="0.25">
      <c r="A40471"/>
    </row>
    <row r="40472" spans="1:1" ht="12.6" x14ac:dyDescent="0.25">
      <c r="A40472"/>
    </row>
    <row r="40473" spans="1:1" ht="12.6" x14ac:dyDescent="0.25">
      <c r="A40473"/>
    </row>
    <row r="40474" spans="1:1" ht="12.6" x14ac:dyDescent="0.25">
      <c r="A40474"/>
    </row>
    <row r="40475" spans="1:1" ht="12.6" x14ac:dyDescent="0.25">
      <c r="A40475"/>
    </row>
    <row r="40476" spans="1:1" ht="12.6" x14ac:dyDescent="0.25">
      <c r="A40476"/>
    </row>
    <row r="40477" spans="1:1" ht="12.6" x14ac:dyDescent="0.25">
      <c r="A40477"/>
    </row>
    <row r="40478" spans="1:1" ht="12.6" x14ac:dyDescent="0.25">
      <c r="A40478"/>
    </row>
    <row r="40479" spans="1:1" ht="12.6" x14ac:dyDescent="0.25">
      <c r="A40479"/>
    </row>
    <row r="40480" spans="1:1" ht="12.6" x14ac:dyDescent="0.25">
      <c r="A40480"/>
    </row>
    <row r="40481" spans="1:1" ht="12.6" x14ac:dyDescent="0.25">
      <c r="A40481"/>
    </row>
    <row r="40482" spans="1:1" ht="12.6" x14ac:dyDescent="0.25">
      <c r="A40482"/>
    </row>
    <row r="40483" spans="1:1" ht="12.6" x14ac:dyDescent="0.25">
      <c r="A40483"/>
    </row>
    <row r="40484" spans="1:1" ht="12.6" x14ac:dyDescent="0.25">
      <c r="A40484"/>
    </row>
    <row r="40485" spans="1:1" ht="12.6" x14ac:dyDescent="0.25">
      <c r="A40485"/>
    </row>
    <row r="40486" spans="1:1" ht="12.6" x14ac:dyDescent="0.25">
      <c r="A40486"/>
    </row>
    <row r="40487" spans="1:1" ht="12.6" x14ac:dyDescent="0.25">
      <c r="A40487"/>
    </row>
    <row r="40488" spans="1:1" ht="12.6" x14ac:dyDescent="0.25">
      <c r="A40488"/>
    </row>
    <row r="40489" spans="1:1" ht="12.6" x14ac:dyDescent="0.25">
      <c r="A40489"/>
    </row>
    <row r="40490" spans="1:1" ht="12.6" x14ac:dyDescent="0.25">
      <c r="A40490"/>
    </row>
    <row r="40491" spans="1:1" ht="12.6" x14ac:dyDescent="0.25">
      <c r="A40491"/>
    </row>
    <row r="40492" spans="1:1" ht="12.6" x14ac:dyDescent="0.25">
      <c r="A40492"/>
    </row>
    <row r="40493" spans="1:1" ht="12.6" x14ac:dyDescent="0.25">
      <c r="A40493"/>
    </row>
    <row r="40494" spans="1:1" ht="12.6" x14ac:dyDescent="0.25">
      <c r="A40494"/>
    </row>
    <row r="40495" spans="1:1" ht="12.6" x14ac:dyDescent="0.25">
      <c r="A40495"/>
    </row>
    <row r="40496" spans="1:1" ht="12.6" x14ac:dyDescent="0.25">
      <c r="A40496"/>
    </row>
    <row r="40497" spans="1:1" ht="12.6" x14ac:dyDescent="0.25">
      <c r="A40497"/>
    </row>
    <row r="40498" spans="1:1" ht="12.6" x14ac:dyDescent="0.25">
      <c r="A40498"/>
    </row>
    <row r="40499" spans="1:1" ht="12.6" x14ac:dyDescent="0.25">
      <c r="A40499"/>
    </row>
    <row r="40500" spans="1:1" ht="12.6" x14ac:dyDescent="0.25">
      <c r="A40500"/>
    </row>
    <row r="40501" spans="1:1" ht="12.6" x14ac:dyDescent="0.25">
      <c r="A40501"/>
    </row>
    <row r="40502" spans="1:1" ht="12.6" x14ac:dyDescent="0.25">
      <c r="A40502"/>
    </row>
    <row r="40503" spans="1:1" ht="12.6" x14ac:dyDescent="0.25">
      <c r="A40503"/>
    </row>
    <row r="40504" spans="1:1" ht="12.6" x14ac:dyDescent="0.25">
      <c r="A40504"/>
    </row>
    <row r="40505" spans="1:1" ht="12.6" x14ac:dyDescent="0.25">
      <c r="A40505"/>
    </row>
    <row r="40506" spans="1:1" ht="12.6" x14ac:dyDescent="0.25">
      <c r="A40506"/>
    </row>
    <row r="40507" spans="1:1" ht="12.6" x14ac:dyDescent="0.25">
      <c r="A40507"/>
    </row>
    <row r="40508" spans="1:1" ht="12.6" x14ac:dyDescent="0.25">
      <c r="A40508"/>
    </row>
    <row r="40509" spans="1:1" ht="12.6" x14ac:dyDescent="0.25">
      <c r="A40509"/>
    </row>
    <row r="40510" spans="1:1" ht="12.6" x14ac:dyDescent="0.25">
      <c r="A40510"/>
    </row>
    <row r="40511" spans="1:1" ht="12.6" x14ac:dyDescent="0.25">
      <c r="A40511"/>
    </row>
    <row r="40512" spans="1:1" ht="12.6" x14ac:dyDescent="0.25">
      <c r="A40512"/>
    </row>
    <row r="40513" spans="1:1" ht="12.6" x14ac:dyDescent="0.25">
      <c r="A40513"/>
    </row>
    <row r="40514" spans="1:1" ht="12.6" x14ac:dyDescent="0.25">
      <c r="A40514"/>
    </row>
    <row r="40515" spans="1:1" ht="12.6" x14ac:dyDescent="0.25">
      <c r="A40515"/>
    </row>
    <row r="40516" spans="1:1" ht="12.6" x14ac:dyDescent="0.25">
      <c r="A40516"/>
    </row>
    <row r="40517" spans="1:1" ht="12.6" x14ac:dyDescent="0.25">
      <c r="A40517"/>
    </row>
    <row r="40518" spans="1:1" ht="12.6" x14ac:dyDescent="0.25">
      <c r="A40518"/>
    </row>
    <row r="40519" spans="1:1" ht="12.6" x14ac:dyDescent="0.25">
      <c r="A40519"/>
    </row>
    <row r="40520" spans="1:1" ht="12.6" x14ac:dyDescent="0.25">
      <c r="A40520"/>
    </row>
    <row r="40521" spans="1:1" ht="12.6" x14ac:dyDescent="0.25">
      <c r="A40521"/>
    </row>
    <row r="40522" spans="1:1" ht="12.6" x14ac:dyDescent="0.25">
      <c r="A40522"/>
    </row>
    <row r="40523" spans="1:1" ht="12.6" x14ac:dyDescent="0.25">
      <c r="A40523"/>
    </row>
    <row r="40524" spans="1:1" ht="12.6" x14ac:dyDescent="0.25">
      <c r="A40524"/>
    </row>
    <row r="40525" spans="1:1" ht="12.6" x14ac:dyDescent="0.25">
      <c r="A40525"/>
    </row>
    <row r="40526" spans="1:1" ht="12.6" x14ac:dyDescent="0.25">
      <c r="A40526"/>
    </row>
    <row r="40527" spans="1:1" ht="12.6" x14ac:dyDescent="0.25">
      <c r="A40527"/>
    </row>
    <row r="40528" spans="1:1" ht="12.6" x14ac:dyDescent="0.25">
      <c r="A40528"/>
    </row>
    <row r="40529" spans="1:1" ht="12.6" x14ac:dyDescent="0.25">
      <c r="A40529"/>
    </row>
    <row r="40530" spans="1:1" ht="12.6" x14ac:dyDescent="0.25">
      <c r="A40530"/>
    </row>
    <row r="40531" spans="1:1" ht="12.6" x14ac:dyDescent="0.25">
      <c r="A40531"/>
    </row>
    <row r="40532" spans="1:1" ht="12.6" x14ac:dyDescent="0.25">
      <c r="A40532"/>
    </row>
    <row r="40533" spans="1:1" ht="12.6" x14ac:dyDescent="0.25">
      <c r="A40533"/>
    </row>
    <row r="40534" spans="1:1" ht="12.6" x14ac:dyDescent="0.25">
      <c r="A40534"/>
    </row>
    <row r="40535" spans="1:1" ht="12.6" x14ac:dyDescent="0.25">
      <c r="A40535"/>
    </row>
    <row r="40536" spans="1:1" ht="12.6" x14ac:dyDescent="0.25">
      <c r="A40536"/>
    </row>
    <row r="40537" spans="1:1" ht="12.6" x14ac:dyDescent="0.25">
      <c r="A40537"/>
    </row>
    <row r="40538" spans="1:1" ht="12.6" x14ac:dyDescent="0.25">
      <c r="A40538"/>
    </row>
    <row r="40539" spans="1:1" ht="12.6" x14ac:dyDescent="0.25">
      <c r="A40539"/>
    </row>
    <row r="40540" spans="1:1" ht="12.6" x14ac:dyDescent="0.25">
      <c r="A40540"/>
    </row>
    <row r="40541" spans="1:1" ht="12.6" x14ac:dyDescent="0.25">
      <c r="A40541"/>
    </row>
    <row r="40542" spans="1:1" ht="12.6" x14ac:dyDescent="0.25">
      <c r="A40542"/>
    </row>
    <row r="40543" spans="1:1" ht="12.6" x14ac:dyDescent="0.25">
      <c r="A40543"/>
    </row>
    <row r="40544" spans="1:1" ht="12.6" x14ac:dyDescent="0.25">
      <c r="A40544"/>
    </row>
    <row r="40545" spans="1:1" ht="12.6" x14ac:dyDescent="0.25">
      <c r="A40545"/>
    </row>
    <row r="40546" spans="1:1" ht="12.6" x14ac:dyDescent="0.25">
      <c r="A40546"/>
    </row>
    <row r="40547" spans="1:1" ht="12.6" x14ac:dyDescent="0.25">
      <c r="A40547"/>
    </row>
    <row r="40548" spans="1:1" ht="12.6" x14ac:dyDescent="0.25">
      <c r="A40548"/>
    </row>
    <row r="40549" spans="1:1" ht="12.6" x14ac:dyDescent="0.25">
      <c r="A40549"/>
    </row>
    <row r="40550" spans="1:1" ht="12.6" x14ac:dyDescent="0.25">
      <c r="A40550"/>
    </row>
    <row r="40551" spans="1:1" ht="12.6" x14ac:dyDescent="0.25">
      <c r="A40551"/>
    </row>
    <row r="40552" spans="1:1" ht="12.6" x14ac:dyDescent="0.25">
      <c r="A40552"/>
    </row>
    <row r="40553" spans="1:1" ht="12.6" x14ac:dyDescent="0.25">
      <c r="A40553"/>
    </row>
    <row r="40554" spans="1:1" ht="12.6" x14ac:dyDescent="0.25">
      <c r="A40554"/>
    </row>
    <row r="40555" spans="1:1" ht="12.6" x14ac:dyDescent="0.25">
      <c r="A40555"/>
    </row>
    <row r="40556" spans="1:1" ht="12.6" x14ac:dyDescent="0.25">
      <c r="A40556"/>
    </row>
    <row r="40557" spans="1:1" ht="12.6" x14ac:dyDescent="0.25">
      <c r="A40557"/>
    </row>
    <row r="40558" spans="1:1" ht="12.6" x14ac:dyDescent="0.25">
      <c r="A40558"/>
    </row>
    <row r="40559" spans="1:1" ht="12.6" x14ac:dyDescent="0.25">
      <c r="A40559"/>
    </row>
    <row r="40560" spans="1:1" ht="12.6" x14ac:dyDescent="0.25">
      <c r="A40560"/>
    </row>
    <row r="40561" spans="1:1" ht="12.6" x14ac:dyDescent="0.25">
      <c r="A40561"/>
    </row>
    <row r="40562" spans="1:1" ht="12.6" x14ac:dyDescent="0.25">
      <c r="A40562"/>
    </row>
    <row r="40563" spans="1:1" ht="12.6" x14ac:dyDescent="0.25">
      <c r="A40563"/>
    </row>
    <row r="40564" spans="1:1" ht="12.6" x14ac:dyDescent="0.25">
      <c r="A40564"/>
    </row>
    <row r="40565" spans="1:1" ht="12.6" x14ac:dyDescent="0.25">
      <c r="A40565"/>
    </row>
    <row r="40566" spans="1:1" ht="12.6" x14ac:dyDescent="0.25">
      <c r="A40566"/>
    </row>
    <row r="40567" spans="1:1" ht="12.6" x14ac:dyDescent="0.25">
      <c r="A40567"/>
    </row>
    <row r="40568" spans="1:1" ht="12.6" x14ac:dyDescent="0.25">
      <c r="A40568"/>
    </row>
    <row r="40569" spans="1:1" ht="12.6" x14ac:dyDescent="0.25">
      <c r="A40569"/>
    </row>
    <row r="40570" spans="1:1" ht="12.6" x14ac:dyDescent="0.25">
      <c r="A40570"/>
    </row>
    <row r="40571" spans="1:1" ht="12.6" x14ac:dyDescent="0.25">
      <c r="A40571"/>
    </row>
    <row r="40572" spans="1:1" ht="12.6" x14ac:dyDescent="0.25">
      <c r="A40572"/>
    </row>
    <row r="40573" spans="1:1" ht="12.6" x14ac:dyDescent="0.25">
      <c r="A40573"/>
    </row>
    <row r="40574" spans="1:1" ht="12.6" x14ac:dyDescent="0.25">
      <c r="A40574"/>
    </row>
    <row r="40575" spans="1:1" ht="12.6" x14ac:dyDescent="0.25">
      <c r="A40575"/>
    </row>
    <row r="40576" spans="1:1" ht="12.6" x14ac:dyDescent="0.25">
      <c r="A40576"/>
    </row>
    <row r="40577" spans="1:1" ht="12.6" x14ac:dyDescent="0.25">
      <c r="A40577"/>
    </row>
    <row r="40578" spans="1:1" ht="12.6" x14ac:dyDescent="0.25">
      <c r="A40578"/>
    </row>
    <row r="40579" spans="1:1" ht="12.6" x14ac:dyDescent="0.25">
      <c r="A40579"/>
    </row>
    <row r="40580" spans="1:1" ht="12.6" x14ac:dyDescent="0.25">
      <c r="A40580"/>
    </row>
    <row r="40581" spans="1:1" ht="12.6" x14ac:dyDescent="0.25">
      <c r="A40581"/>
    </row>
    <row r="40582" spans="1:1" ht="12.6" x14ac:dyDescent="0.25">
      <c r="A40582"/>
    </row>
    <row r="40583" spans="1:1" ht="12.6" x14ac:dyDescent="0.25">
      <c r="A40583"/>
    </row>
    <row r="40584" spans="1:1" ht="12.6" x14ac:dyDescent="0.25">
      <c r="A40584"/>
    </row>
    <row r="40585" spans="1:1" ht="12.6" x14ac:dyDescent="0.25">
      <c r="A40585"/>
    </row>
    <row r="40586" spans="1:1" ht="12.6" x14ac:dyDescent="0.25">
      <c r="A40586"/>
    </row>
    <row r="40587" spans="1:1" ht="12.6" x14ac:dyDescent="0.25">
      <c r="A40587"/>
    </row>
    <row r="40588" spans="1:1" ht="12.6" x14ac:dyDescent="0.25">
      <c r="A40588"/>
    </row>
    <row r="40589" spans="1:1" ht="12.6" x14ac:dyDescent="0.25">
      <c r="A40589"/>
    </row>
    <row r="40590" spans="1:1" ht="12.6" x14ac:dyDescent="0.25">
      <c r="A40590"/>
    </row>
    <row r="40591" spans="1:1" ht="12.6" x14ac:dyDescent="0.25">
      <c r="A40591"/>
    </row>
    <row r="40592" spans="1:1" ht="12.6" x14ac:dyDescent="0.25">
      <c r="A40592"/>
    </row>
    <row r="40593" spans="1:1" ht="12.6" x14ac:dyDescent="0.25">
      <c r="A40593"/>
    </row>
    <row r="40594" spans="1:1" ht="12.6" x14ac:dyDescent="0.25">
      <c r="A40594"/>
    </row>
    <row r="40595" spans="1:1" ht="12.6" x14ac:dyDescent="0.25">
      <c r="A40595"/>
    </row>
    <row r="40596" spans="1:1" ht="12.6" x14ac:dyDescent="0.25">
      <c r="A40596"/>
    </row>
    <row r="40597" spans="1:1" ht="12.6" x14ac:dyDescent="0.25">
      <c r="A40597"/>
    </row>
    <row r="40598" spans="1:1" ht="12.6" x14ac:dyDescent="0.25">
      <c r="A40598"/>
    </row>
    <row r="40599" spans="1:1" ht="12.6" x14ac:dyDescent="0.25">
      <c r="A40599"/>
    </row>
    <row r="40600" spans="1:1" ht="12.6" x14ac:dyDescent="0.25">
      <c r="A40600"/>
    </row>
    <row r="40601" spans="1:1" ht="12.6" x14ac:dyDescent="0.25">
      <c r="A40601"/>
    </row>
    <row r="40602" spans="1:1" ht="12.6" x14ac:dyDescent="0.25">
      <c r="A40602"/>
    </row>
    <row r="40603" spans="1:1" ht="12.6" x14ac:dyDescent="0.25">
      <c r="A40603"/>
    </row>
    <row r="40604" spans="1:1" ht="12.6" x14ac:dyDescent="0.25">
      <c r="A40604"/>
    </row>
    <row r="40605" spans="1:1" ht="12.6" x14ac:dyDescent="0.25">
      <c r="A40605"/>
    </row>
    <row r="40606" spans="1:1" ht="12.6" x14ac:dyDescent="0.25">
      <c r="A40606"/>
    </row>
    <row r="40607" spans="1:1" ht="12.6" x14ac:dyDescent="0.25">
      <c r="A40607"/>
    </row>
    <row r="40608" spans="1:1" ht="12.6" x14ac:dyDescent="0.25">
      <c r="A40608"/>
    </row>
    <row r="40609" spans="1:1" ht="12.6" x14ac:dyDescent="0.25">
      <c r="A40609"/>
    </row>
    <row r="40610" spans="1:1" ht="12.6" x14ac:dyDescent="0.25">
      <c r="A40610"/>
    </row>
    <row r="40611" spans="1:1" ht="12.6" x14ac:dyDescent="0.25">
      <c r="A40611"/>
    </row>
    <row r="40612" spans="1:1" ht="12.6" x14ac:dyDescent="0.25">
      <c r="A40612"/>
    </row>
    <row r="40613" spans="1:1" ht="12.6" x14ac:dyDescent="0.25">
      <c r="A40613"/>
    </row>
    <row r="40614" spans="1:1" ht="12.6" x14ac:dyDescent="0.25">
      <c r="A40614"/>
    </row>
    <row r="40615" spans="1:1" ht="12.6" x14ac:dyDescent="0.25">
      <c r="A40615"/>
    </row>
    <row r="40616" spans="1:1" ht="12.6" x14ac:dyDescent="0.25">
      <c r="A40616"/>
    </row>
    <row r="40617" spans="1:1" ht="12.6" x14ac:dyDescent="0.25">
      <c r="A40617"/>
    </row>
    <row r="40618" spans="1:1" ht="12.6" x14ac:dyDescent="0.25">
      <c r="A40618"/>
    </row>
    <row r="40619" spans="1:1" ht="12.6" x14ac:dyDescent="0.25">
      <c r="A40619"/>
    </row>
    <row r="40620" spans="1:1" ht="12.6" x14ac:dyDescent="0.25">
      <c r="A40620"/>
    </row>
    <row r="40621" spans="1:1" ht="12.6" x14ac:dyDescent="0.25">
      <c r="A40621"/>
    </row>
    <row r="40622" spans="1:1" ht="12.6" x14ac:dyDescent="0.25">
      <c r="A40622"/>
    </row>
    <row r="40623" spans="1:1" ht="12.6" x14ac:dyDescent="0.25">
      <c r="A40623"/>
    </row>
    <row r="40624" spans="1:1" ht="12.6" x14ac:dyDescent="0.25">
      <c r="A40624"/>
    </row>
    <row r="40625" spans="1:1" ht="12.6" x14ac:dyDescent="0.25">
      <c r="A40625"/>
    </row>
    <row r="40626" spans="1:1" ht="12.6" x14ac:dyDescent="0.25">
      <c r="A40626"/>
    </row>
    <row r="40627" spans="1:1" ht="12.6" x14ac:dyDescent="0.25">
      <c r="A40627"/>
    </row>
    <row r="40628" spans="1:1" ht="12.6" x14ac:dyDescent="0.25">
      <c r="A40628"/>
    </row>
    <row r="40629" spans="1:1" ht="12.6" x14ac:dyDescent="0.25">
      <c r="A40629"/>
    </row>
    <row r="40630" spans="1:1" ht="12.6" x14ac:dyDescent="0.25">
      <c r="A40630"/>
    </row>
    <row r="40631" spans="1:1" ht="12.6" x14ac:dyDescent="0.25">
      <c r="A40631"/>
    </row>
    <row r="40632" spans="1:1" ht="12.6" x14ac:dyDescent="0.25">
      <c r="A40632"/>
    </row>
    <row r="40633" spans="1:1" ht="12.6" x14ac:dyDescent="0.25">
      <c r="A40633"/>
    </row>
    <row r="40634" spans="1:1" ht="12.6" x14ac:dyDescent="0.25">
      <c r="A40634"/>
    </row>
    <row r="40635" spans="1:1" ht="12.6" x14ac:dyDescent="0.25">
      <c r="A40635"/>
    </row>
    <row r="40636" spans="1:1" ht="12.6" x14ac:dyDescent="0.25">
      <c r="A40636"/>
    </row>
    <row r="40637" spans="1:1" ht="12.6" x14ac:dyDescent="0.25">
      <c r="A40637"/>
    </row>
    <row r="40638" spans="1:1" ht="12.6" x14ac:dyDescent="0.25">
      <c r="A40638"/>
    </row>
    <row r="40639" spans="1:1" ht="12.6" x14ac:dyDescent="0.25">
      <c r="A40639"/>
    </row>
    <row r="40640" spans="1:1" ht="12.6" x14ac:dyDescent="0.25">
      <c r="A40640"/>
    </row>
    <row r="40641" spans="1:1" ht="12.6" x14ac:dyDescent="0.25">
      <c r="A40641"/>
    </row>
    <row r="40642" spans="1:1" ht="12.6" x14ac:dyDescent="0.25">
      <c r="A40642"/>
    </row>
    <row r="40643" spans="1:1" ht="12.6" x14ac:dyDescent="0.25">
      <c r="A40643"/>
    </row>
    <row r="40644" spans="1:1" ht="12.6" x14ac:dyDescent="0.25">
      <c r="A40644"/>
    </row>
    <row r="40645" spans="1:1" ht="12.6" x14ac:dyDescent="0.25">
      <c r="A40645"/>
    </row>
    <row r="40646" spans="1:1" ht="12.6" x14ac:dyDescent="0.25">
      <c r="A40646"/>
    </row>
    <row r="40647" spans="1:1" ht="12.6" x14ac:dyDescent="0.25">
      <c r="A40647"/>
    </row>
    <row r="40648" spans="1:1" ht="12.6" x14ac:dyDescent="0.25">
      <c r="A40648"/>
    </row>
    <row r="40649" spans="1:1" ht="12.6" x14ac:dyDescent="0.25">
      <c r="A40649"/>
    </row>
    <row r="40650" spans="1:1" ht="12.6" x14ac:dyDescent="0.25">
      <c r="A40650"/>
    </row>
    <row r="40651" spans="1:1" ht="12.6" x14ac:dyDescent="0.25">
      <c r="A40651"/>
    </row>
    <row r="40652" spans="1:1" ht="12.6" x14ac:dyDescent="0.25">
      <c r="A40652"/>
    </row>
    <row r="40653" spans="1:1" ht="12.6" x14ac:dyDescent="0.25">
      <c r="A40653"/>
    </row>
    <row r="40654" spans="1:1" ht="12.6" x14ac:dyDescent="0.25">
      <c r="A40654"/>
    </row>
    <row r="40655" spans="1:1" ht="12.6" x14ac:dyDescent="0.25">
      <c r="A40655"/>
    </row>
    <row r="40656" spans="1:1" ht="12.6" x14ac:dyDescent="0.25">
      <c r="A40656"/>
    </row>
    <row r="40657" spans="1:1" ht="12.6" x14ac:dyDescent="0.25">
      <c r="A40657"/>
    </row>
    <row r="40658" spans="1:1" ht="12.6" x14ac:dyDescent="0.25">
      <c r="A40658"/>
    </row>
    <row r="40659" spans="1:1" ht="12.6" x14ac:dyDescent="0.25">
      <c r="A40659"/>
    </row>
    <row r="40660" spans="1:1" ht="12.6" x14ac:dyDescent="0.25">
      <c r="A40660"/>
    </row>
    <row r="40661" spans="1:1" ht="12.6" x14ac:dyDescent="0.25">
      <c r="A40661"/>
    </row>
    <row r="40662" spans="1:1" ht="12.6" x14ac:dyDescent="0.25">
      <c r="A40662"/>
    </row>
    <row r="40663" spans="1:1" ht="12.6" x14ac:dyDescent="0.25">
      <c r="A40663"/>
    </row>
    <row r="40664" spans="1:1" ht="12.6" x14ac:dyDescent="0.25">
      <c r="A40664"/>
    </row>
    <row r="40665" spans="1:1" ht="12.6" x14ac:dyDescent="0.25">
      <c r="A40665"/>
    </row>
    <row r="40666" spans="1:1" ht="12.6" x14ac:dyDescent="0.25">
      <c r="A40666"/>
    </row>
    <row r="40667" spans="1:1" ht="12.6" x14ac:dyDescent="0.25">
      <c r="A40667"/>
    </row>
    <row r="40668" spans="1:1" ht="12.6" x14ac:dyDescent="0.25">
      <c r="A40668"/>
    </row>
    <row r="40669" spans="1:1" ht="12.6" x14ac:dyDescent="0.25">
      <c r="A40669"/>
    </row>
    <row r="40670" spans="1:1" ht="12.6" x14ac:dyDescent="0.25">
      <c r="A40670"/>
    </row>
    <row r="40671" spans="1:1" ht="12.6" x14ac:dyDescent="0.25">
      <c r="A40671"/>
    </row>
    <row r="40672" spans="1:1" ht="12.6" x14ac:dyDescent="0.25">
      <c r="A40672"/>
    </row>
    <row r="40673" spans="1:1" ht="12.6" x14ac:dyDescent="0.25">
      <c r="A40673"/>
    </row>
    <row r="40674" spans="1:1" ht="12.6" x14ac:dyDescent="0.25">
      <c r="A40674"/>
    </row>
    <row r="40675" spans="1:1" ht="12.6" x14ac:dyDescent="0.25">
      <c r="A40675"/>
    </row>
    <row r="40676" spans="1:1" ht="12.6" x14ac:dyDescent="0.25">
      <c r="A40676"/>
    </row>
    <row r="40677" spans="1:1" ht="12.6" x14ac:dyDescent="0.25">
      <c r="A40677"/>
    </row>
    <row r="40678" spans="1:1" ht="12.6" x14ac:dyDescent="0.25">
      <c r="A40678"/>
    </row>
    <row r="40679" spans="1:1" ht="12.6" x14ac:dyDescent="0.25">
      <c r="A40679"/>
    </row>
    <row r="40680" spans="1:1" ht="12.6" x14ac:dyDescent="0.25">
      <c r="A40680"/>
    </row>
    <row r="40681" spans="1:1" ht="12.6" x14ac:dyDescent="0.25">
      <c r="A40681"/>
    </row>
    <row r="40682" spans="1:1" ht="12.6" x14ac:dyDescent="0.25">
      <c r="A40682"/>
    </row>
    <row r="40683" spans="1:1" ht="12.6" x14ac:dyDescent="0.25">
      <c r="A40683"/>
    </row>
    <row r="40684" spans="1:1" ht="12.6" x14ac:dyDescent="0.25">
      <c r="A40684"/>
    </row>
    <row r="40685" spans="1:1" ht="12.6" x14ac:dyDescent="0.25">
      <c r="A40685"/>
    </row>
    <row r="40686" spans="1:1" ht="12.6" x14ac:dyDescent="0.25">
      <c r="A40686"/>
    </row>
    <row r="40687" spans="1:1" ht="12.6" x14ac:dyDescent="0.25">
      <c r="A40687"/>
    </row>
    <row r="40688" spans="1:1" ht="12.6" x14ac:dyDescent="0.25">
      <c r="A40688"/>
    </row>
    <row r="40689" spans="1:1" ht="12.6" x14ac:dyDescent="0.25">
      <c r="A40689"/>
    </row>
    <row r="40690" spans="1:1" ht="12.6" x14ac:dyDescent="0.25">
      <c r="A40690"/>
    </row>
    <row r="40691" spans="1:1" ht="12.6" x14ac:dyDescent="0.25">
      <c r="A40691"/>
    </row>
    <row r="40692" spans="1:1" ht="12.6" x14ac:dyDescent="0.25">
      <c r="A40692"/>
    </row>
    <row r="40693" spans="1:1" ht="12.6" x14ac:dyDescent="0.25">
      <c r="A40693"/>
    </row>
    <row r="40694" spans="1:1" ht="12.6" x14ac:dyDescent="0.25">
      <c r="A40694"/>
    </row>
    <row r="40695" spans="1:1" ht="12.6" x14ac:dyDescent="0.25">
      <c r="A40695"/>
    </row>
    <row r="40696" spans="1:1" ht="12.6" x14ac:dyDescent="0.25">
      <c r="A40696"/>
    </row>
    <row r="40697" spans="1:1" ht="12.6" x14ac:dyDescent="0.25">
      <c r="A40697"/>
    </row>
    <row r="40698" spans="1:1" ht="12.6" x14ac:dyDescent="0.25">
      <c r="A40698"/>
    </row>
    <row r="40699" spans="1:1" ht="12.6" x14ac:dyDescent="0.25">
      <c r="A40699"/>
    </row>
    <row r="40700" spans="1:1" ht="12.6" x14ac:dyDescent="0.25">
      <c r="A40700"/>
    </row>
    <row r="40701" spans="1:1" ht="12.6" x14ac:dyDescent="0.25">
      <c r="A40701"/>
    </row>
    <row r="40702" spans="1:1" ht="12.6" x14ac:dyDescent="0.25">
      <c r="A40702"/>
    </row>
    <row r="40703" spans="1:1" ht="12.6" x14ac:dyDescent="0.25">
      <c r="A40703"/>
    </row>
    <row r="40704" spans="1:1" ht="12.6" x14ac:dyDescent="0.25">
      <c r="A40704"/>
    </row>
    <row r="40705" spans="1:1" ht="12.6" x14ac:dyDescent="0.25">
      <c r="A40705"/>
    </row>
    <row r="40706" spans="1:1" ht="12.6" x14ac:dyDescent="0.25">
      <c r="A40706"/>
    </row>
    <row r="40707" spans="1:1" ht="12.6" x14ac:dyDescent="0.25">
      <c r="A40707"/>
    </row>
    <row r="40708" spans="1:1" ht="12.6" x14ac:dyDescent="0.25">
      <c r="A40708"/>
    </row>
    <row r="40709" spans="1:1" ht="12.6" x14ac:dyDescent="0.25">
      <c r="A40709"/>
    </row>
    <row r="40710" spans="1:1" ht="12.6" x14ac:dyDescent="0.25">
      <c r="A40710"/>
    </row>
    <row r="40711" spans="1:1" ht="12.6" x14ac:dyDescent="0.25">
      <c r="A40711"/>
    </row>
    <row r="40712" spans="1:1" ht="12.6" x14ac:dyDescent="0.25">
      <c r="A40712"/>
    </row>
    <row r="40713" spans="1:1" ht="12.6" x14ac:dyDescent="0.25">
      <c r="A40713"/>
    </row>
    <row r="40714" spans="1:1" ht="12.6" x14ac:dyDescent="0.25">
      <c r="A40714"/>
    </row>
    <row r="40715" spans="1:1" ht="12.6" x14ac:dyDescent="0.25">
      <c r="A40715"/>
    </row>
    <row r="40716" spans="1:1" ht="12.6" x14ac:dyDescent="0.25">
      <c r="A40716"/>
    </row>
    <row r="40717" spans="1:1" ht="12.6" x14ac:dyDescent="0.25">
      <c r="A40717"/>
    </row>
    <row r="40718" spans="1:1" ht="12.6" x14ac:dyDescent="0.25">
      <c r="A40718"/>
    </row>
    <row r="40719" spans="1:1" ht="12.6" x14ac:dyDescent="0.25">
      <c r="A40719"/>
    </row>
    <row r="40720" spans="1:1" ht="12.6" x14ac:dyDescent="0.25">
      <c r="A40720"/>
    </row>
    <row r="40721" spans="1:1" ht="12.6" x14ac:dyDescent="0.25">
      <c r="A40721"/>
    </row>
    <row r="40722" spans="1:1" ht="12.6" x14ac:dyDescent="0.25">
      <c r="A40722"/>
    </row>
    <row r="40723" spans="1:1" ht="12.6" x14ac:dyDescent="0.25">
      <c r="A40723"/>
    </row>
    <row r="40724" spans="1:1" ht="12.6" x14ac:dyDescent="0.25">
      <c r="A40724"/>
    </row>
    <row r="40725" spans="1:1" ht="12.6" x14ac:dyDescent="0.25">
      <c r="A40725"/>
    </row>
    <row r="40726" spans="1:1" ht="12.6" x14ac:dyDescent="0.25">
      <c r="A40726"/>
    </row>
    <row r="40727" spans="1:1" ht="12.6" x14ac:dyDescent="0.25">
      <c r="A40727"/>
    </row>
    <row r="40728" spans="1:1" ht="12.6" x14ac:dyDescent="0.25">
      <c r="A40728"/>
    </row>
    <row r="40729" spans="1:1" ht="12.6" x14ac:dyDescent="0.25">
      <c r="A40729"/>
    </row>
    <row r="40730" spans="1:1" ht="12.6" x14ac:dyDescent="0.25">
      <c r="A40730"/>
    </row>
    <row r="40731" spans="1:1" ht="12.6" x14ac:dyDescent="0.25">
      <c r="A40731"/>
    </row>
    <row r="40732" spans="1:1" ht="12.6" x14ac:dyDescent="0.25">
      <c r="A40732"/>
    </row>
    <row r="40733" spans="1:1" ht="12.6" x14ac:dyDescent="0.25">
      <c r="A40733"/>
    </row>
    <row r="40734" spans="1:1" ht="12.6" x14ac:dyDescent="0.25">
      <c r="A40734"/>
    </row>
    <row r="40735" spans="1:1" ht="12.6" x14ac:dyDescent="0.25">
      <c r="A40735"/>
    </row>
    <row r="40736" spans="1:1" ht="12.6" x14ac:dyDescent="0.25">
      <c r="A40736"/>
    </row>
    <row r="40737" spans="1:1" ht="12.6" x14ac:dyDescent="0.25">
      <c r="A40737"/>
    </row>
    <row r="40738" spans="1:1" ht="12.6" x14ac:dyDescent="0.25">
      <c r="A40738"/>
    </row>
    <row r="40739" spans="1:1" ht="12.6" x14ac:dyDescent="0.25">
      <c r="A40739"/>
    </row>
    <row r="40740" spans="1:1" ht="12.6" x14ac:dyDescent="0.25">
      <c r="A40740"/>
    </row>
    <row r="40741" spans="1:1" ht="12.6" x14ac:dyDescent="0.25">
      <c r="A40741"/>
    </row>
    <row r="40742" spans="1:1" ht="12.6" x14ac:dyDescent="0.25">
      <c r="A40742"/>
    </row>
    <row r="40743" spans="1:1" ht="12.6" x14ac:dyDescent="0.25">
      <c r="A40743"/>
    </row>
    <row r="40744" spans="1:1" ht="12.6" x14ac:dyDescent="0.25">
      <c r="A40744"/>
    </row>
    <row r="40745" spans="1:1" ht="12.6" x14ac:dyDescent="0.25">
      <c r="A40745"/>
    </row>
    <row r="40746" spans="1:1" ht="12.6" x14ac:dyDescent="0.25">
      <c r="A40746"/>
    </row>
    <row r="40747" spans="1:1" ht="12.6" x14ac:dyDescent="0.25">
      <c r="A40747"/>
    </row>
    <row r="40748" spans="1:1" ht="12.6" x14ac:dyDescent="0.25">
      <c r="A40748"/>
    </row>
    <row r="40749" spans="1:1" ht="12.6" x14ac:dyDescent="0.25">
      <c r="A40749"/>
    </row>
    <row r="40750" spans="1:1" ht="12.6" x14ac:dyDescent="0.25">
      <c r="A40750"/>
    </row>
    <row r="40751" spans="1:1" ht="12.6" x14ac:dyDescent="0.25">
      <c r="A40751"/>
    </row>
    <row r="40752" spans="1:1" ht="12.6" x14ac:dyDescent="0.25">
      <c r="A40752"/>
    </row>
    <row r="40753" spans="1:1" ht="12.6" x14ac:dyDescent="0.25">
      <c r="A40753"/>
    </row>
    <row r="40754" spans="1:1" ht="12.6" x14ac:dyDescent="0.25">
      <c r="A40754"/>
    </row>
    <row r="40755" spans="1:1" ht="12.6" x14ac:dyDescent="0.25">
      <c r="A40755"/>
    </row>
    <row r="40756" spans="1:1" ht="12.6" x14ac:dyDescent="0.25">
      <c r="A40756"/>
    </row>
    <row r="40757" spans="1:1" ht="12.6" x14ac:dyDescent="0.25">
      <c r="A40757"/>
    </row>
    <row r="40758" spans="1:1" ht="12.6" x14ac:dyDescent="0.25">
      <c r="A40758"/>
    </row>
    <row r="40759" spans="1:1" ht="12.6" x14ac:dyDescent="0.25">
      <c r="A40759"/>
    </row>
    <row r="40760" spans="1:1" ht="12.6" x14ac:dyDescent="0.25">
      <c r="A40760"/>
    </row>
    <row r="40761" spans="1:1" ht="12.6" x14ac:dyDescent="0.25">
      <c r="A40761"/>
    </row>
    <row r="40762" spans="1:1" ht="12.6" x14ac:dyDescent="0.25">
      <c r="A40762"/>
    </row>
    <row r="40763" spans="1:1" ht="12.6" x14ac:dyDescent="0.25">
      <c r="A40763"/>
    </row>
    <row r="40764" spans="1:1" ht="12.6" x14ac:dyDescent="0.25">
      <c r="A40764"/>
    </row>
    <row r="40765" spans="1:1" ht="12.6" x14ac:dyDescent="0.25">
      <c r="A40765"/>
    </row>
    <row r="40766" spans="1:1" ht="12.6" x14ac:dyDescent="0.25">
      <c r="A40766"/>
    </row>
    <row r="40767" spans="1:1" ht="12.6" x14ac:dyDescent="0.25">
      <c r="A40767"/>
    </row>
    <row r="40768" spans="1:1" ht="12.6" x14ac:dyDescent="0.25">
      <c r="A40768"/>
    </row>
    <row r="40769" spans="1:1" ht="12.6" x14ac:dyDescent="0.25">
      <c r="A40769"/>
    </row>
    <row r="40770" spans="1:1" ht="12.6" x14ac:dyDescent="0.25">
      <c r="A40770"/>
    </row>
    <row r="40771" spans="1:1" ht="12.6" x14ac:dyDescent="0.25">
      <c r="A40771"/>
    </row>
    <row r="40772" spans="1:1" ht="12.6" x14ac:dyDescent="0.25">
      <c r="A40772"/>
    </row>
    <row r="40773" spans="1:1" ht="12.6" x14ac:dyDescent="0.25">
      <c r="A40773"/>
    </row>
    <row r="40774" spans="1:1" ht="12.6" x14ac:dyDescent="0.25">
      <c r="A40774"/>
    </row>
    <row r="40775" spans="1:1" ht="12.6" x14ac:dyDescent="0.25">
      <c r="A40775"/>
    </row>
    <row r="40776" spans="1:1" ht="12.6" x14ac:dyDescent="0.25">
      <c r="A40776"/>
    </row>
    <row r="40777" spans="1:1" ht="12.6" x14ac:dyDescent="0.25">
      <c r="A40777"/>
    </row>
    <row r="40778" spans="1:1" ht="12.6" x14ac:dyDescent="0.25">
      <c r="A40778"/>
    </row>
    <row r="40779" spans="1:1" ht="12.6" x14ac:dyDescent="0.25">
      <c r="A40779"/>
    </row>
    <row r="40780" spans="1:1" ht="12.6" x14ac:dyDescent="0.25">
      <c r="A40780"/>
    </row>
    <row r="40781" spans="1:1" ht="12.6" x14ac:dyDescent="0.25">
      <c r="A40781"/>
    </row>
    <row r="40782" spans="1:1" ht="12.6" x14ac:dyDescent="0.25">
      <c r="A40782"/>
    </row>
    <row r="40783" spans="1:1" ht="12.6" x14ac:dyDescent="0.25">
      <c r="A40783"/>
    </row>
    <row r="40784" spans="1:1" ht="12.6" x14ac:dyDescent="0.25">
      <c r="A40784"/>
    </row>
    <row r="40785" spans="1:1" ht="12.6" x14ac:dyDescent="0.25">
      <c r="A40785"/>
    </row>
    <row r="40786" spans="1:1" ht="12.6" x14ac:dyDescent="0.25">
      <c r="A40786"/>
    </row>
    <row r="40787" spans="1:1" ht="12.6" x14ac:dyDescent="0.25">
      <c r="A40787"/>
    </row>
    <row r="40788" spans="1:1" ht="12.6" x14ac:dyDescent="0.25">
      <c r="A40788"/>
    </row>
    <row r="40789" spans="1:1" ht="12.6" x14ac:dyDescent="0.25">
      <c r="A40789"/>
    </row>
    <row r="40790" spans="1:1" ht="12.6" x14ac:dyDescent="0.25">
      <c r="A40790"/>
    </row>
    <row r="40791" spans="1:1" ht="12.6" x14ac:dyDescent="0.25">
      <c r="A40791"/>
    </row>
    <row r="40792" spans="1:1" ht="12.6" x14ac:dyDescent="0.25">
      <c r="A40792"/>
    </row>
    <row r="40793" spans="1:1" ht="12.6" x14ac:dyDescent="0.25">
      <c r="A40793"/>
    </row>
    <row r="40794" spans="1:1" ht="12.6" x14ac:dyDescent="0.25">
      <c r="A40794"/>
    </row>
    <row r="40795" spans="1:1" ht="12.6" x14ac:dyDescent="0.25">
      <c r="A40795"/>
    </row>
    <row r="40796" spans="1:1" ht="12.6" x14ac:dyDescent="0.25">
      <c r="A40796"/>
    </row>
    <row r="40797" spans="1:1" ht="12.6" x14ac:dyDescent="0.25">
      <c r="A40797"/>
    </row>
    <row r="40798" spans="1:1" ht="12.6" x14ac:dyDescent="0.25">
      <c r="A40798"/>
    </row>
    <row r="40799" spans="1:1" ht="12.6" x14ac:dyDescent="0.25">
      <c r="A40799"/>
    </row>
    <row r="40800" spans="1:1" ht="12.6" x14ac:dyDescent="0.25">
      <c r="A40800"/>
    </row>
    <row r="40801" spans="1:1" ht="12.6" x14ac:dyDescent="0.25">
      <c r="A40801"/>
    </row>
    <row r="40802" spans="1:1" ht="12.6" x14ac:dyDescent="0.25">
      <c r="A40802"/>
    </row>
    <row r="40803" spans="1:1" ht="12.6" x14ac:dyDescent="0.25">
      <c r="A40803"/>
    </row>
    <row r="40804" spans="1:1" ht="12.6" x14ac:dyDescent="0.25">
      <c r="A40804"/>
    </row>
    <row r="40805" spans="1:1" ht="12.6" x14ac:dyDescent="0.25">
      <c r="A40805"/>
    </row>
    <row r="40806" spans="1:1" ht="12.6" x14ac:dyDescent="0.25">
      <c r="A40806"/>
    </row>
    <row r="40807" spans="1:1" ht="12.6" x14ac:dyDescent="0.25">
      <c r="A40807"/>
    </row>
    <row r="40808" spans="1:1" ht="12.6" x14ac:dyDescent="0.25">
      <c r="A40808"/>
    </row>
    <row r="40809" spans="1:1" ht="12.6" x14ac:dyDescent="0.25">
      <c r="A40809"/>
    </row>
    <row r="40810" spans="1:1" ht="12.6" x14ac:dyDescent="0.25">
      <c r="A40810"/>
    </row>
    <row r="40811" spans="1:1" ht="12.6" x14ac:dyDescent="0.25">
      <c r="A40811"/>
    </row>
    <row r="40812" spans="1:1" ht="12.6" x14ac:dyDescent="0.25">
      <c r="A40812"/>
    </row>
    <row r="40813" spans="1:1" ht="12.6" x14ac:dyDescent="0.25">
      <c r="A40813"/>
    </row>
    <row r="40814" spans="1:1" ht="12.6" x14ac:dyDescent="0.25">
      <c r="A40814"/>
    </row>
    <row r="40815" spans="1:1" ht="12.6" x14ac:dyDescent="0.25">
      <c r="A40815"/>
    </row>
    <row r="40816" spans="1:1" ht="12.6" x14ac:dyDescent="0.25">
      <c r="A40816"/>
    </row>
    <row r="40817" spans="1:1" ht="12.6" x14ac:dyDescent="0.25">
      <c r="A40817"/>
    </row>
    <row r="40818" spans="1:1" ht="12.6" x14ac:dyDescent="0.25">
      <c r="A40818"/>
    </row>
    <row r="40819" spans="1:1" ht="12.6" x14ac:dyDescent="0.25">
      <c r="A40819"/>
    </row>
    <row r="40820" spans="1:1" ht="12.6" x14ac:dyDescent="0.25">
      <c r="A40820"/>
    </row>
    <row r="40821" spans="1:1" ht="12.6" x14ac:dyDescent="0.25">
      <c r="A40821"/>
    </row>
    <row r="40822" spans="1:1" ht="12.6" x14ac:dyDescent="0.25">
      <c r="A40822"/>
    </row>
    <row r="40823" spans="1:1" ht="12.6" x14ac:dyDescent="0.25">
      <c r="A40823"/>
    </row>
    <row r="40824" spans="1:1" ht="12.6" x14ac:dyDescent="0.25">
      <c r="A40824"/>
    </row>
    <row r="40825" spans="1:1" ht="12.6" x14ac:dyDescent="0.25">
      <c r="A40825"/>
    </row>
    <row r="40826" spans="1:1" ht="12.6" x14ac:dyDescent="0.25">
      <c r="A40826"/>
    </row>
    <row r="40827" spans="1:1" ht="12.6" x14ac:dyDescent="0.25">
      <c r="A40827"/>
    </row>
    <row r="40828" spans="1:1" ht="12.6" x14ac:dyDescent="0.25">
      <c r="A40828"/>
    </row>
    <row r="40829" spans="1:1" ht="12.6" x14ac:dyDescent="0.25">
      <c r="A40829"/>
    </row>
    <row r="40830" spans="1:1" ht="12.6" x14ac:dyDescent="0.25">
      <c r="A40830"/>
    </row>
    <row r="40831" spans="1:1" ht="12.6" x14ac:dyDescent="0.25">
      <c r="A40831"/>
    </row>
    <row r="40832" spans="1:1" ht="12.6" x14ac:dyDescent="0.25">
      <c r="A40832"/>
    </row>
    <row r="40833" spans="1:1" ht="12.6" x14ac:dyDescent="0.25">
      <c r="A40833"/>
    </row>
    <row r="40834" spans="1:1" ht="12.6" x14ac:dyDescent="0.25">
      <c r="A40834"/>
    </row>
    <row r="40835" spans="1:1" ht="12.6" x14ac:dyDescent="0.25">
      <c r="A40835"/>
    </row>
    <row r="40836" spans="1:1" ht="12.6" x14ac:dyDescent="0.25">
      <c r="A40836"/>
    </row>
    <row r="40837" spans="1:1" ht="12.6" x14ac:dyDescent="0.25">
      <c r="A40837"/>
    </row>
    <row r="40838" spans="1:1" ht="12.6" x14ac:dyDescent="0.25">
      <c r="A40838"/>
    </row>
    <row r="40839" spans="1:1" ht="12.6" x14ac:dyDescent="0.25">
      <c r="A40839"/>
    </row>
    <row r="40840" spans="1:1" ht="12.6" x14ac:dyDescent="0.25">
      <c r="A40840"/>
    </row>
    <row r="40841" spans="1:1" ht="12.6" x14ac:dyDescent="0.25">
      <c r="A40841"/>
    </row>
    <row r="40842" spans="1:1" ht="12.6" x14ac:dyDescent="0.25">
      <c r="A40842"/>
    </row>
    <row r="40843" spans="1:1" ht="12.6" x14ac:dyDescent="0.25">
      <c r="A40843"/>
    </row>
    <row r="40844" spans="1:1" ht="12.6" x14ac:dyDescent="0.25">
      <c r="A40844"/>
    </row>
    <row r="40845" spans="1:1" ht="12.6" x14ac:dyDescent="0.25">
      <c r="A40845"/>
    </row>
    <row r="40846" spans="1:1" ht="12.6" x14ac:dyDescent="0.25">
      <c r="A40846"/>
    </row>
    <row r="40847" spans="1:1" ht="12.6" x14ac:dyDescent="0.25">
      <c r="A40847"/>
    </row>
    <row r="40848" spans="1:1" ht="12.6" x14ac:dyDescent="0.25">
      <c r="A40848"/>
    </row>
    <row r="40849" spans="1:1" ht="12.6" x14ac:dyDescent="0.25">
      <c r="A40849"/>
    </row>
    <row r="40850" spans="1:1" ht="12.6" x14ac:dyDescent="0.25">
      <c r="A40850"/>
    </row>
    <row r="40851" spans="1:1" ht="12.6" x14ac:dyDescent="0.25">
      <c r="A40851"/>
    </row>
    <row r="40852" spans="1:1" ht="12.6" x14ac:dyDescent="0.25">
      <c r="A40852"/>
    </row>
    <row r="40853" spans="1:1" ht="12.6" x14ac:dyDescent="0.25">
      <c r="A40853"/>
    </row>
    <row r="40854" spans="1:1" ht="12.6" x14ac:dyDescent="0.25">
      <c r="A40854"/>
    </row>
    <row r="40855" spans="1:1" ht="12.6" x14ac:dyDescent="0.25">
      <c r="A40855"/>
    </row>
    <row r="40856" spans="1:1" ht="12.6" x14ac:dyDescent="0.25">
      <c r="A40856"/>
    </row>
    <row r="40857" spans="1:1" ht="12.6" x14ac:dyDescent="0.25">
      <c r="A40857"/>
    </row>
    <row r="40858" spans="1:1" ht="12.6" x14ac:dyDescent="0.25">
      <c r="A40858"/>
    </row>
    <row r="40859" spans="1:1" ht="12.6" x14ac:dyDescent="0.25">
      <c r="A40859"/>
    </row>
    <row r="40860" spans="1:1" ht="12.6" x14ac:dyDescent="0.25">
      <c r="A40860"/>
    </row>
    <row r="40861" spans="1:1" ht="12.6" x14ac:dyDescent="0.25">
      <c r="A40861"/>
    </row>
    <row r="40862" spans="1:1" ht="12.6" x14ac:dyDescent="0.25">
      <c r="A40862"/>
    </row>
    <row r="40863" spans="1:1" ht="12.6" x14ac:dyDescent="0.25">
      <c r="A40863"/>
    </row>
    <row r="40864" spans="1:1" ht="12.6" x14ac:dyDescent="0.25">
      <c r="A40864"/>
    </row>
    <row r="40865" spans="1:1" ht="12.6" x14ac:dyDescent="0.25">
      <c r="A40865"/>
    </row>
    <row r="40866" spans="1:1" ht="12.6" x14ac:dyDescent="0.25">
      <c r="A40866"/>
    </row>
    <row r="40867" spans="1:1" ht="12.6" x14ac:dyDescent="0.25">
      <c r="A40867"/>
    </row>
    <row r="40868" spans="1:1" ht="12.6" x14ac:dyDescent="0.25">
      <c r="A40868"/>
    </row>
    <row r="40869" spans="1:1" ht="12.6" x14ac:dyDescent="0.25">
      <c r="A40869"/>
    </row>
    <row r="40870" spans="1:1" ht="12.6" x14ac:dyDescent="0.25">
      <c r="A40870"/>
    </row>
    <row r="40871" spans="1:1" ht="12.6" x14ac:dyDescent="0.25">
      <c r="A40871"/>
    </row>
    <row r="40872" spans="1:1" ht="12.6" x14ac:dyDescent="0.25">
      <c r="A40872"/>
    </row>
    <row r="40873" spans="1:1" ht="12.6" x14ac:dyDescent="0.25">
      <c r="A40873"/>
    </row>
    <row r="40874" spans="1:1" ht="12.6" x14ac:dyDescent="0.25">
      <c r="A40874"/>
    </row>
    <row r="40875" spans="1:1" ht="12.6" x14ac:dyDescent="0.25">
      <c r="A40875"/>
    </row>
    <row r="40876" spans="1:1" ht="12.6" x14ac:dyDescent="0.25">
      <c r="A40876"/>
    </row>
    <row r="40877" spans="1:1" ht="12.6" x14ac:dyDescent="0.25">
      <c r="A40877"/>
    </row>
    <row r="40878" spans="1:1" ht="12.6" x14ac:dyDescent="0.25">
      <c r="A40878"/>
    </row>
    <row r="40879" spans="1:1" ht="12.6" x14ac:dyDescent="0.25">
      <c r="A40879"/>
    </row>
    <row r="40880" spans="1:1" ht="12.6" x14ac:dyDescent="0.25">
      <c r="A40880"/>
    </row>
    <row r="40881" spans="1:1" ht="12.6" x14ac:dyDescent="0.25">
      <c r="A40881"/>
    </row>
    <row r="40882" spans="1:1" ht="12.6" x14ac:dyDescent="0.25">
      <c r="A40882"/>
    </row>
    <row r="40883" spans="1:1" ht="12.6" x14ac:dyDescent="0.25">
      <c r="A40883"/>
    </row>
    <row r="40884" spans="1:1" ht="12.6" x14ac:dyDescent="0.25">
      <c r="A40884"/>
    </row>
    <row r="40885" spans="1:1" ht="12.6" x14ac:dyDescent="0.25">
      <c r="A40885"/>
    </row>
    <row r="40886" spans="1:1" ht="12.6" x14ac:dyDescent="0.25">
      <c r="A40886"/>
    </row>
    <row r="40887" spans="1:1" ht="12.6" x14ac:dyDescent="0.25">
      <c r="A40887"/>
    </row>
    <row r="40888" spans="1:1" ht="12.6" x14ac:dyDescent="0.25">
      <c r="A40888"/>
    </row>
    <row r="40889" spans="1:1" ht="12.6" x14ac:dyDescent="0.25">
      <c r="A40889"/>
    </row>
    <row r="40890" spans="1:1" ht="12.6" x14ac:dyDescent="0.25">
      <c r="A40890"/>
    </row>
    <row r="40891" spans="1:1" ht="12.6" x14ac:dyDescent="0.25">
      <c r="A40891"/>
    </row>
    <row r="40892" spans="1:1" ht="12.6" x14ac:dyDescent="0.25">
      <c r="A40892"/>
    </row>
    <row r="40893" spans="1:1" ht="12.6" x14ac:dyDescent="0.25">
      <c r="A40893"/>
    </row>
    <row r="40894" spans="1:1" ht="12.6" x14ac:dyDescent="0.25">
      <c r="A40894"/>
    </row>
    <row r="40895" spans="1:1" ht="12.6" x14ac:dyDescent="0.25">
      <c r="A40895"/>
    </row>
    <row r="40896" spans="1:1" ht="12.6" x14ac:dyDescent="0.25">
      <c r="A40896"/>
    </row>
    <row r="40897" spans="1:1" ht="12.6" x14ac:dyDescent="0.25">
      <c r="A40897"/>
    </row>
    <row r="40898" spans="1:1" ht="12.6" x14ac:dyDescent="0.25">
      <c r="A40898"/>
    </row>
    <row r="40899" spans="1:1" ht="12.6" x14ac:dyDescent="0.25">
      <c r="A40899"/>
    </row>
    <row r="40900" spans="1:1" ht="12.6" x14ac:dyDescent="0.25">
      <c r="A40900"/>
    </row>
    <row r="40901" spans="1:1" ht="12.6" x14ac:dyDescent="0.25">
      <c r="A40901"/>
    </row>
    <row r="40902" spans="1:1" ht="12.6" x14ac:dyDescent="0.25">
      <c r="A40902"/>
    </row>
    <row r="40903" spans="1:1" ht="12.6" x14ac:dyDescent="0.25">
      <c r="A40903"/>
    </row>
    <row r="40904" spans="1:1" ht="12.6" x14ac:dyDescent="0.25">
      <c r="A40904"/>
    </row>
    <row r="40905" spans="1:1" ht="12.6" x14ac:dyDescent="0.25">
      <c r="A40905"/>
    </row>
    <row r="40906" spans="1:1" ht="12.6" x14ac:dyDescent="0.25">
      <c r="A40906"/>
    </row>
    <row r="40907" spans="1:1" ht="12.6" x14ac:dyDescent="0.25">
      <c r="A40907"/>
    </row>
    <row r="40908" spans="1:1" ht="12.6" x14ac:dyDescent="0.25">
      <c r="A40908"/>
    </row>
    <row r="40909" spans="1:1" ht="12.6" x14ac:dyDescent="0.25">
      <c r="A40909"/>
    </row>
    <row r="40910" spans="1:1" ht="12.6" x14ac:dyDescent="0.25">
      <c r="A40910"/>
    </row>
    <row r="40911" spans="1:1" ht="12.6" x14ac:dyDescent="0.25">
      <c r="A40911"/>
    </row>
    <row r="40912" spans="1:1" ht="12.6" x14ac:dyDescent="0.25">
      <c r="A40912"/>
    </row>
    <row r="40913" spans="1:1" ht="12.6" x14ac:dyDescent="0.25">
      <c r="A40913"/>
    </row>
    <row r="40914" spans="1:1" ht="12.6" x14ac:dyDescent="0.25">
      <c r="A40914"/>
    </row>
    <row r="40915" spans="1:1" ht="12.6" x14ac:dyDescent="0.25">
      <c r="A40915"/>
    </row>
    <row r="40916" spans="1:1" ht="12.6" x14ac:dyDescent="0.25">
      <c r="A40916"/>
    </row>
    <row r="40917" spans="1:1" ht="12.6" x14ac:dyDescent="0.25">
      <c r="A40917"/>
    </row>
    <row r="40918" spans="1:1" ht="12.6" x14ac:dyDescent="0.25">
      <c r="A40918"/>
    </row>
    <row r="40919" spans="1:1" ht="12.6" x14ac:dyDescent="0.25">
      <c r="A40919"/>
    </row>
    <row r="40920" spans="1:1" ht="12.6" x14ac:dyDescent="0.25">
      <c r="A40920"/>
    </row>
    <row r="40921" spans="1:1" ht="12.6" x14ac:dyDescent="0.25">
      <c r="A40921"/>
    </row>
    <row r="40922" spans="1:1" ht="12.6" x14ac:dyDescent="0.25">
      <c r="A40922"/>
    </row>
    <row r="40923" spans="1:1" ht="12.6" x14ac:dyDescent="0.25">
      <c r="A40923"/>
    </row>
    <row r="40924" spans="1:1" ht="12.6" x14ac:dyDescent="0.25">
      <c r="A40924"/>
    </row>
    <row r="40925" spans="1:1" ht="12.6" x14ac:dyDescent="0.25">
      <c r="A40925"/>
    </row>
    <row r="40926" spans="1:1" ht="12.6" x14ac:dyDescent="0.25">
      <c r="A40926"/>
    </row>
    <row r="40927" spans="1:1" ht="12.6" x14ac:dyDescent="0.25">
      <c r="A40927"/>
    </row>
    <row r="40928" spans="1:1" ht="12.6" x14ac:dyDescent="0.25">
      <c r="A40928"/>
    </row>
    <row r="40929" spans="1:1" ht="12.6" x14ac:dyDescent="0.25">
      <c r="A40929"/>
    </row>
    <row r="40930" spans="1:1" ht="12.6" x14ac:dyDescent="0.25">
      <c r="A40930"/>
    </row>
    <row r="40931" spans="1:1" ht="12.6" x14ac:dyDescent="0.25">
      <c r="A40931"/>
    </row>
    <row r="40932" spans="1:1" ht="12.6" x14ac:dyDescent="0.25">
      <c r="A40932"/>
    </row>
    <row r="40933" spans="1:1" ht="12.6" x14ac:dyDescent="0.25">
      <c r="A40933"/>
    </row>
    <row r="40934" spans="1:1" ht="12.6" x14ac:dyDescent="0.25">
      <c r="A40934"/>
    </row>
    <row r="40935" spans="1:1" ht="12.6" x14ac:dyDescent="0.25">
      <c r="A40935"/>
    </row>
    <row r="40936" spans="1:1" ht="12.6" x14ac:dyDescent="0.25">
      <c r="A40936"/>
    </row>
    <row r="40937" spans="1:1" ht="12.6" x14ac:dyDescent="0.25">
      <c r="A40937"/>
    </row>
    <row r="40938" spans="1:1" ht="12.6" x14ac:dyDescent="0.25">
      <c r="A40938"/>
    </row>
    <row r="40939" spans="1:1" ht="12.6" x14ac:dyDescent="0.25">
      <c r="A40939"/>
    </row>
    <row r="40940" spans="1:1" ht="12.6" x14ac:dyDescent="0.25">
      <c r="A40940"/>
    </row>
    <row r="40941" spans="1:1" ht="12.6" x14ac:dyDescent="0.25">
      <c r="A40941"/>
    </row>
    <row r="40942" spans="1:1" ht="12.6" x14ac:dyDescent="0.25">
      <c r="A40942"/>
    </row>
    <row r="40943" spans="1:1" ht="12.6" x14ac:dyDescent="0.25">
      <c r="A40943"/>
    </row>
    <row r="40944" spans="1:1" ht="12.6" x14ac:dyDescent="0.25">
      <c r="A40944"/>
    </row>
    <row r="40945" spans="1:1" ht="12.6" x14ac:dyDescent="0.25">
      <c r="A40945"/>
    </row>
    <row r="40946" spans="1:1" ht="12.6" x14ac:dyDescent="0.25">
      <c r="A40946"/>
    </row>
    <row r="40947" spans="1:1" ht="12.6" x14ac:dyDescent="0.25">
      <c r="A40947"/>
    </row>
    <row r="40948" spans="1:1" ht="12.6" x14ac:dyDescent="0.25">
      <c r="A40948"/>
    </row>
    <row r="40949" spans="1:1" ht="12.6" x14ac:dyDescent="0.25">
      <c r="A40949"/>
    </row>
    <row r="40950" spans="1:1" ht="12.6" x14ac:dyDescent="0.25">
      <c r="A40950"/>
    </row>
    <row r="40951" spans="1:1" ht="12.6" x14ac:dyDescent="0.25">
      <c r="A40951"/>
    </row>
    <row r="40952" spans="1:1" ht="12.6" x14ac:dyDescent="0.25">
      <c r="A40952"/>
    </row>
    <row r="40953" spans="1:1" ht="12.6" x14ac:dyDescent="0.25">
      <c r="A40953"/>
    </row>
    <row r="40954" spans="1:1" ht="12.6" x14ac:dyDescent="0.25">
      <c r="A40954"/>
    </row>
    <row r="40955" spans="1:1" ht="12.6" x14ac:dyDescent="0.25">
      <c r="A40955"/>
    </row>
    <row r="40956" spans="1:1" ht="12.6" x14ac:dyDescent="0.25">
      <c r="A40956"/>
    </row>
    <row r="40957" spans="1:1" ht="12.6" x14ac:dyDescent="0.25">
      <c r="A40957"/>
    </row>
    <row r="40958" spans="1:1" ht="12.6" x14ac:dyDescent="0.25">
      <c r="A40958"/>
    </row>
    <row r="40959" spans="1:1" ht="12.6" x14ac:dyDescent="0.25">
      <c r="A40959"/>
    </row>
    <row r="40960" spans="1:1" ht="12.6" x14ac:dyDescent="0.25">
      <c r="A40960"/>
    </row>
    <row r="40961" spans="1:1" ht="12.6" x14ac:dyDescent="0.25">
      <c r="A40961"/>
    </row>
    <row r="40962" spans="1:1" ht="12.6" x14ac:dyDescent="0.25">
      <c r="A40962"/>
    </row>
    <row r="40963" spans="1:1" ht="12.6" x14ac:dyDescent="0.25">
      <c r="A40963"/>
    </row>
    <row r="40964" spans="1:1" ht="12.6" x14ac:dyDescent="0.25">
      <c r="A40964"/>
    </row>
    <row r="40965" spans="1:1" ht="12.6" x14ac:dyDescent="0.25">
      <c r="A40965"/>
    </row>
    <row r="40966" spans="1:1" ht="12.6" x14ac:dyDescent="0.25">
      <c r="A40966"/>
    </row>
    <row r="40967" spans="1:1" ht="12.6" x14ac:dyDescent="0.25">
      <c r="A40967"/>
    </row>
    <row r="40968" spans="1:1" ht="12.6" x14ac:dyDescent="0.25">
      <c r="A40968"/>
    </row>
    <row r="40969" spans="1:1" ht="12.6" x14ac:dyDescent="0.25">
      <c r="A40969"/>
    </row>
    <row r="40970" spans="1:1" ht="12.6" x14ac:dyDescent="0.25">
      <c r="A40970"/>
    </row>
    <row r="40971" spans="1:1" ht="12.6" x14ac:dyDescent="0.25">
      <c r="A40971"/>
    </row>
    <row r="40972" spans="1:1" ht="12.6" x14ac:dyDescent="0.25">
      <c r="A40972"/>
    </row>
    <row r="40973" spans="1:1" ht="12.6" x14ac:dyDescent="0.25">
      <c r="A40973"/>
    </row>
    <row r="40974" spans="1:1" ht="12.6" x14ac:dyDescent="0.25">
      <c r="A40974"/>
    </row>
    <row r="40975" spans="1:1" ht="12.6" x14ac:dyDescent="0.25">
      <c r="A40975"/>
    </row>
    <row r="40976" spans="1:1" ht="12.6" x14ac:dyDescent="0.25">
      <c r="A40976"/>
    </row>
    <row r="40977" spans="1:1" ht="12.6" x14ac:dyDescent="0.25">
      <c r="A40977"/>
    </row>
    <row r="40978" spans="1:1" ht="12.6" x14ac:dyDescent="0.25">
      <c r="A40978"/>
    </row>
    <row r="40979" spans="1:1" ht="12.6" x14ac:dyDescent="0.25">
      <c r="A40979"/>
    </row>
    <row r="40980" spans="1:1" ht="12.6" x14ac:dyDescent="0.25">
      <c r="A40980"/>
    </row>
    <row r="40981" spans="1:1" ht="12.6" x14ac:dyDescent="0.25">
      <c r="A40981"/>
    </row>
    <row r="40982" spans="1:1" ht="12.6" x14ac:dyDescent="0.25">
      <c r="A40982"/>
    </row>
    <row r="40983" spans="1:1" ht="12.6" x14ac:dyDescent="0.25">
      <c r="A40983"/>
    </row>
    <row r="40984" spans="1:1" ht="12.6" x14ac:dyDescent="0.25">
      <c r="A40984"/>
    </row>
    <row r="40985" spans="1:1" ht="12.6" x14ac:dyDescent="0.25">
      <c r="A40985"/>
    </row>
    <row r="40986" spans="1:1" ht="12.6" x14ac:dyDescent="0.25">
      <c r="A40986"/>
    </row>
    <row r="40987" spans="1:1" ht="12.6" x14ac:dyDescent="0.25">
      <c r="A40987"/>
    </row>
    <row r="40988" spans="1:1" ht="12.6" x14ac:dyDescent="0.25">
      <c r="A40988"/>
    </row>
    <row r="40989" spans="1:1" ht="12.6" x14ac:dyDescent="0.25">
      <c r="A40989"/>
    </row>
    <row r="40990" spans="1:1" ht="12.6" x14ac:dyDescent="0.25">
      <c r="A40990"/>
    </row>
    <row r="40991" spans="1:1" ht="12.6" x14ac:dyDescent="0.25">
      <c r="A40991"/>
    </row>
    <row r="40992" spans="1:1" ht="12.6" x14ac:dyDescent="0.25">
      <c r="A40992"/>
    </row>
    <row r="40993" spans="1:1" ht="12.6" x14ac:dyDescent="0.25">
      <c r="A40993"/>
    </row>
    <row r="40994" spans="1:1" ht="12.6" x14ac:dyDescent="0.25">
      <c r="A40994"/>
    </row>
    <row r="40995" spans="1:1" ht="12.6" x14ac:dyDescent="0.25">
      <c r="A40995"/>
    </row>
    <row r="40996" spans="1:1" ht="12.6" x14ac:dyDescent="0.25">
      <c r="A40996"/>
    </row>
    <row r="40997" spans="1:1" ht="12.6" x14ac:dyDescent="0.25">
      <c r="A40997"/>
    </row>
    <row r="40998" spans="1:1" ht="12.6" x14ac:dyDescent="0.25">
      <c r="A40998"/>
    </row>
    <row r="40999" spans="1:1" ht="12.6" x14ac:dyDescent="0.25">
      <c r="A40999"/>
    </row>
    <row r="41000" spans="1:1" ht="12.6" x14ac:dyDescent="0.25">
      <c r="A41000"/>
    </row>
    <row r="41001" spans="1:1" ht="12.6" x14ac:dyDescent="0.25">
      <c r="A41001"/>
    </row>
    <row r="41002" spans="1:1" ht="12.6" x14ac:dyDescent="0.25">
      <c r="A41002"/>
    </row>
    <row r="41003" spans="1:1" ht="12.6" x14ac:dyDescent="0.25">
      <c r="A41003"/>
    </row>
    <row r="41004" spans="1:1" ht="12.6" x14ac:dyDescent="0.25">
      <c r="A41004"/>
    </row>
    <row r="41005" spans="1:1" ht="12.6" x14ac:dyDescent="0.25">
      <c r="A41005"/>
    </row>
    <row r="41006" spans="1:1" ht="12.6" x14ac:dyDescent="0.25">
      <c r="A41006"/>
    </row>
    <row r="41007" spans="1:1" ht="12.6" x14ac:dyDescent="0.25">
      <c r="A41007"/>
    </row>
    <row r="41008" spans="1:1" ht="12.6" x14ac:dyDescent="0.25">
      <c r="A41008"/>
    </row>
    <row r="41009" spans="1:1" ht="12.6" x14ac:dyDescent="0.25">
      <c r="A41009"/>
    </row>
    <row r="41010" spans="1:1" ht="12.6" x14ac:dyDescent="0.25">
      <c r="A41010"/>
    </row>
    <row r="41011" spans="1:1" ht="12.6" x14ac:dyDescent="0.25">
      <c r="A41011"/>
    </row>
    <row r="41012" spans="1:1" ht="12.6" x14ac:dyDescent="0.25">
      <c r="A41012"/>
    </row>
    <row r="41013" spans="1:1" ht="12.6" x14ac:dyDescent="0.25">
      <c r="A41013"/>
    </row>
    <row r="41014" spans="1:1" ht="12.6" x14ac:dyDescent="0.25">
      <c r="A41014"/>
    </row>
    <row r="41015" spans="1:1" ht="12.6" x14ac:dyDescent="0.25">
      <c r="A41015"/>
    </row>
    <row r="41016" spans="1:1" ht="12.6" x14ac:dyDescent="0.25">
      <c r="A41016"/>
    </row>
    <row r="41017" spans="1:1" ht="12.6" x14ac:dyDescent="0.25">
      <c r="A41017"/>
    </row>
    <row r="41018" spans="1:1" ht="12.6" x14ac:dyDescent="0.25">
      <c r="A41018"/>
    </row>
    <row r="41019" spans="1:1" ht="12.6" x14ac:dyDescent="0.25">
      <c r="A41019"/>
    </row>
    <row r="41020" spans="1:1" ht="12.6" x14ac:dyDescent="0.25">
      <c r="A41020"/>
    </row>
    <row r="41021" spans="1:1" ht="12.6" x14ac:dyDescent="0.25">
      <c r="A41021"/>
    </row>
    <row r="41022" spans="1:1" ht="12.6" x14ac:dyDescent="0.25">
      <c r="A41022"/>
    </row>
    <row r="41023" spans="1:1" ht="12.6" x14ac:dyDescent="0.25">
      <c r="A41023"/>
    </row>
    <row r="41024" spans="1:1" ht="12.6" x14ac:dyDescent="0.25">
      <c r="A41024"/>
    </row>
    <row r="41025" spans="1:1" ht="12.6" x14ac:dyDescent="0.25">
      <c r="A41025"/>
    </row>
    <row r="41026" spans="1:1" ht="12.6" x14ac:dyDescent="0.25">
      <c r="A41026"/>
    </row>
    <row r="41027" spans="1:1" ht="12.6" x14ac:dyDescent="0.25">
      <c r="A41027"/>
    </row>
    <row r="41028" spans="1:1" ht="12.6" x14ac:dyDescent="0.25">
      <c r="A41028"/>
    </row>
    <row r="41029" spans="1:1" ht="12.6" x14ac:dyDescent="0.25">
      <c r="A41029"/>
    </row>
    <row r="41030" spans="1:1" ht="12.6" x14ac:dyDescent="0.25">
      <c r="A41030"/>
    </row>
    <row r="41031" spans="1:1" ht="12.6" x14ac:dyDescent="0.25">
      <c r="A41031"/>
    </row>
    <row r="41032" spans="1:1" ht="12.6" x14ac:dyDescent="0.25">
      <c r="A41032"/>
    </row>
    <row r="41033" spans="1:1" ht="12.6" x14ac:dyDescent="0.25">
      <c r="A41033"/>
    </row>
    <row r="41034" spans="1:1" ht="12.6" x14ac:dyDescent="0.25">
      <c r="A41034"/>
    </row>
    <row r="41035" spans="1:1" ht="12.6" x14ac:dyDescent="0.25">
      <c r="A41035"/>
    </row>
    <row r="41036" spans="1:1" ht="12.6" x14ac:dyDescent="0.25">
      <c r="A41036"/>
    </row>
    <row r="41037" spans="1:1" ht="12.6" x14ac:dyDescent="0.25">
      <c r="A41037"/>
    </row>
    <row r="41038" spans="1:1" ht="12.6" x14ac:dyDescent="0.25">
      <c r="A41038"/>
    </row>
    <row r="41039" spans="1:1" ht="12.6" x14ac:dyDescent="0.25">
      <c r="A41039"/>
    </row>
    <row r="41040" spans="1:1" ht="12.6" x14ac:dyDescent="0.25">
      <c r="A41040"/>
    </row>
    <row r="41041" spans="1:1" ht="12.6" x14ac:dyDescent="0.25">
      <c r="A41041"/>
    </row>
    <row r="41042" spans="1:1" ht="12.6" x14ac:dyDescent="0.25">
      <c r="A41042"/>
    </row>
    <row r="41043" spans="1:1" ht="12.6" x14ac:dyDescent="0.25">
      <c r="A41043"/>
    </row>
    <row r="41044" spans="1:1" ht="12.6" x14ac:dyDescent="0.25">
      <c r="A41044"/>
    </row>
    <row r="41045" spans="1:1" ht="12.6" x14ac:dyDescent="0.25">
      <c r="A41045"/>
    </row>
    <row r="41046" spans="1:1" ht="12.6" x14ac:dyDescent="0.25">
      <c r="A41046"/>
    </row>
    <row r="41047" spans="1:1" ht="12.6" x14ac:dyDescent="0.25">
      <c r="A41047"/>
    </row>
    <row r="41048" spans="1:1" ht="12.6" x14ac:dyDescent="0.25">
      <c r="A41048"/>
    </row>
    <row r="41049" spans="1:1" ht="12.6" x14ac:dyDescent="0.25">
      <c r="A41049"/>
    </row>
    <row r="41050" spans="1:1" ht="12.6" x14ac:dyDescent="0.25">
      <c r="A41050"/>
    </row>
    <row r="41051" spans="1:1" ht="12.6" x14ac:dyDescent="0.25">
      <c r="A41051"/>
    </row>
    <row r="41052" spans="1:1" ht="12.6" x14ac:dyDescent="0.25">
      <c r="A41052"/>
    </row>
    <row r="41053" spans="1:1" ht="12.6" x14ac:dyDescent="0.25">
      <c r="A41053"/>
    </row>
    <row r="41054" spans="1:1" ht="12.6" x14ac:dyDescent="0.25">
      <c r="A41054"/>
    </row>
    <row r="41055" spans="1:1" ht="12.6" x14ac:dyDescent="0.25">
      <c r="A41055"/>
    </row>
    <row r="41056" spans="1:1" ht="12.6" x14ac:dyDescent="0.25">
      <c r="A41056"/>
    </row>
    <row r="41057" spans="1:1" ht="12.6" x14ac:dyDescent="0.25">
      <c r="A41057"/>
    </row>
    <row r="41058" spans="1:1" ht="12.6" x14ac:dyDescent="0.25">
      <c r="A41058"/>
    </row>
    <row r="41059" spans="1:1" ht="12.6" x14ac:dyDescent="0.25">
      <c r="A41059"/>
    </row>
    <row r="41060" spans="1:1" ht="12.6" x14ac:dyDescent="0.25">
      <c r="A41060"/>
    </row>
    <row r="41061" spans="1:1" ht="12.6" x14ac:dyDescent="0.25">
      <c r="A41061"/>
    </row>
    <row r="41062" spans="1:1" ht="12.6" x14ac:dyDescent="0.25">
      <c r="A41062"/>
    </row>
    <row r="41063" spans="1:1" ht="12.6" x14ac:dyDescent="0.25">
      <c r="A41063"/>
    </row>
    <row r="41064" spans="1:1" ht="12.6" x14ac:dyDescent="0.25">
      <c r="A41064"/>
    </row>
    <row r="41065" spans="1:1" ht="12.6" x14ac:dyDescent="0.25">
      <c r="A41065"/>
    </row>
    <row r="41066" spans="1:1" ht="12.6" x14ac:dyDescent="0.25">
      <c r="A41066"/>
    </row>
    <row r="41067" spans="1:1" ht="12.6" x14ac:dyDescent="0.25">
      <c r="A41067"/>
    </row>
    <row r="41068" spans="1:1" ht="12.6" x14ac:dyDescent="0.25">
      <c r="A41068"/>
    </row>
    <row r="41069" spans="1:1" ht="12.6" x14ac:dyDescent="0.25">
      <c r="A41069"/>
    </row>
    <row r="41070" spans="1:1" ht="12.6" x14ac:dyDescent="0.25">
      <c r="A41070"/>
    </row>
    <row r="41071" spans="1:1" ht="12.6" x14ac:dyDescent="0.25">
      <c r="A41071"/>
    </row>
    <row r="41072" spans="1:1" ht="12.6" x14ac:dyDescent="0.25">
      <c r="A41072"/>
    </row>
    <row r="41073" spans="1:1" ht="12.6" x14ac:dyDescent="0.25">
      <c r="A41073"/>
    </row>
    <row r="41074" spans="1:1" ht="12.6" x14ac:dyDescent="0.25">
      <c r="A41074"/>
    </row>
    <row r="41075" spans="1:1" ht="12.6" x14ac:dyDescent="0.25">
      <c r="A41075"/>
    </row>
    <row r="41076" spans="1:1" ht="12.6" x14ac:dyDescent="0.25">
      <c r="A41076"/>
    </row>
    <row r="41077" spans="1:1" ht="12.6" x14ac:dyDescent="0.25">
      <c r="A41077"/>
    </row>
    <row r="41078" spans="1:1" ht="12.6" x14ac:dyDescent="0.25">
      <c r="A41078"/>
    </row>
    <row r="41079" spans="1:1" ht="12.6" x14ac:dyDescent="0.25">
      <c r="A41079"/>
    </row>
    <row r="41080" spans="1:1" ht="12.6" x14ac:dyDescent="0.25">
      <c r="A41080"/>
    </row>
    <row r="41081" spans="1:1" ht="12.6" x14ac:dyDescent="0.25">
      <c r="A41081"/>
    </row>
    <row r="41082" spans="1:1" ht="12.6" x14ac:dyDescent="0.25">
      <c r="A41082"/>
    </row>
    <row r="41083" spans="1:1" ht="12.6" x14ac:dyDescent="0.25">
      <c r="A41083"/>
    </row>
    <row r="41084" spans="1:1" ht="12.6" x14ac:dyDescent="0.25">
      <c r="A41084"/>
    </row>
    <row r="41085" spans="1:1" ht="12.6" x14ac:dyDescent="0.25">
      <c r="A41085"/>
    </row>
    <row r="41086" spans="1:1" ht="12.6" x14ac:dyDescent="0.25">
      <c r="A41086"/>
    </row>
    <row r="41087" spans="1:1" ht="12.6" x14ac:dyDescent="0.25">
      <c r="A41087"/>
    </row>
    <row r="41088" spans="1:1" ht="12.6" x14ac:dyDescent="0.25">
      <c r="A41088"/>
    </row>
    <row r="41089" spans="1:1" ht="12.6" x14ac:dyDescent="0.25">
      <c r="A41089"/>
    </row>
    <row r="41090" spans="1:1" ht="12.6" x14ac:dyDescent="0.25">
      <c r="A41090"/>
    </row>
    <row r="41091" spans="1:1" ht="12.6" x14ac:dyDescent="0.25">
      <c r="A41091"/>
    </row>
    <row r="41092" spans="1:1" ht="12.6" x14ac:dyDescent="0.25">
      <c r="A41092"/>
    </row>
    <row r="41093" spans="1:1" ht="12.6" x14ac:dyDescent="0.25">
      <c r="A41093"/>
    </row>
    <row r="41094" spans="1:1" ht="12.6" x14ac:dyDescent="0.25">
      <c r="A41094"/>
    </row>
    <row r="41095" spans="1:1" ht="12.6" x14ac:dyDescent="0.25">
      <c r="A41095"/>
    </row>
    <row r="41096" spans="1:1" ht="12.6" x14ac:dyDescent="0.25">
      <c r="A41096"/>
    </row>
    <row r="41097" spans="1:1" ht="12.6" x14ac:dyDescent="0.25">
      <c r="A41097"/>
    </row>
    <row r="41098" spans="1:1" ht="12.6" x14ac:dyDescent="0.25">
      <c r="A41098"/>
    </row>
    <row r="41099" spans="1:1" ht="12.6" x14ac:dyDescent="0.25">
      <c r="A41099"/>
    </row>
    <row r="41100" spans="1:1" ht="12.6" x14ac:dyDescent="0.25">
      <c r="A41100"/>
    </row>
    <row r="41101" spans="1:1" ht="12.6" x14ac:dyDescent="0.25">
      <c r="A41101"/>
    </row>
    <row r="41102" spans="1:1" ht="12.6" x14ac:dyDescent="0.25">
      <c r="A41102"/>
    </row>
    <row r="41103" spans="1:1" ht="12.6" x14ac:dyDescent="0.25">
      <c r="A41103"/>
    </row>
    <row r="41104" spans="1:1" ht="12.6" x14ac:dyDescent="0.25">
      <c r="A41104"/>
    </row>
    <row r="41105" spans="1:1" ht="12.6" x14ac:dyDescent="0.25">
      <c r="A41105"/>
    </row>
    <row r="41106" spans="1:1" ht="12.6" x14ac:dyDescent="0.25">
      <c r="A41106"/>
    </row>
    <row r="41107" spans="1:1" ht="12.6" x14ac:dyDescent="0.25">
      <c r="A41107"/>
    </row>
    <row r="41108" spans="1:1" ht="12.6" x14ac:dyDescent="0.25">
      <c r="A41108"/>
    </row>
    <row r="41109" spans="1:1" ht="12.6" x14ac:dyDescent="0.25">
      <c r="A41109"/>
    </row>
    <row r="41110" spans="1:1" ht="12.6" x14ac:dyDescent="0.25">
      <c r="A41110"/>
    </row>
    <row r="41111" spans="1:1" ht="12.6" x14ac:dyDescent="0.25">
      <c r="A41111"/>
    </row>
    <row r="41112" spans="1:1" ht="12.6" x14ac:dyDescent="0.25">
      <c r="A41112"/>
    </row>
    <row r="41113" spans="1:1" ht="12.6" x14ac:dyDescent="0.25">
      <c r="A41113"/>
    </row>
    <row r="41114" spans="1:1" ht="12.6" x14ac:dyDescent="0.25">
      <c r="A41114"/>
    </row>
    <row r="41115" spans="1:1" ht="12.6" x14ac:dyDescent="0.25">
      <c r="A41115"/>
    </row>
    <row r="41116" spans="1:1" ht="12.6" x14ac:dyDescent="0.25">
      <c r="A41116"/>
    </row>
    <row r="41117" spans="1:1" ht="12.6" x14ac:dyDescent="0.25">
      <c r="A41117"/>
    </row>
    <row r="41118" spans="1:1" ht="12.6" x14ac:dyDescent="0.25">
      <c r="A41118"/>
    </row>
    <row r="41119" spans="1:1" ht="12.6" x14ac:dyDescent="0.25">
      <c r="A41119"/>
    </row>
    <row r="41120" spans="1:1" ht="12.6" x14ac:dyDescent="0.25">
      <c r="A41120"/>
    </row>
    <row r="41121" spans="1:1" ht="12.6" x14ac:dyDescent="0.25">
      <c r="A41121"/>
    </row>
    <row r="41122" spans="1:1" ht="12.6" x14ac:dyDescent="0.25">
      <c r="A41122"/>
    </row>
    <row r="41123" spans="1:1" ht="12.6" x14ac:dyDescent="0.25">
      <c r="A41123"/>
    </row>
    <row r="41124" spans="1:1" ht="12.6" x14ac:dyDescent="0.25">
      <c r="A41124"/>
    </row>
    <row r="41125" spans="1:1" ht="12.6" x14ac:dyDescent="0.25">
      <c r="A41125"/>
    </row>
    <row r="41126" spans="1:1" ht="12.6" x14ac:dyDescent="0.25">
      <c r="A41126"/>
    </row>
    <row r="41127" spans="1:1" ht="12.6" x14ac:dyDescent="0.25">
      <c r="A41127"/>
    </row>
    <row r="41128" spans="1:1" ht="12.6" x14ac:dyDescent="0.25">
      <c r="A41128"/>
    </row>
    <row r="41129" spans="1:1" ht="12.6" x14ac:dyDescent="0.25">
      <c r="A41129"/>
    </row>
    <row r="41130" spans="1:1" ht="12.6" x14ac:dyDescent="0.25">
      <c r="A41130"/>
    </row>
    <row r="41131" spans="1:1" ht="12.6" x14ac:dyDescent="0.25">
      <c r="A41131"/>
    </row>
    <row r="41132" spans="1:1" ht="12.6" x14ac:dyDescent="0.25">
      <c r="A41132"/>
    </row>
    <row r="41133" spans="1:1" ht="12.6" x14ac:dyDescent="0.25">
      <c r="A41133"/>
    </row>
    <row r="41134" spans="1:1" ht="12.6" x14ac:dyDescent="0.25">
      <c r="A41134"/>
    </row>
    <row r="41135" spans="1:1" ht="12.6" x14ac:dyDescent="0.25">
      <c r="A41135"/>
    </row>
    <row r="41136" spans="1:1" ht="12.6" x14ac:dyDescent="0.25">
      <c r="A41136"/>
    </row>
    <row r="41137" spans="1:1" ht="12.6" x14ac:dyDescent="0.25">
      <c r="A41137"/>
    </row>
    <row r="41138" spans="1:1" ht="12.6" x14ac:dyDescent="0.25">
      <c r="A41138"/>
    </row>
    <row r="41139" spans="1:1" ht="12.6" x14ac:dyDescent="0.25">
      <c r="A41139"/>
    </row>
    <row r="41140" spans="1:1" ht="12.6" x14ac:dyDescent="0.25">
      <c r="A41140"/>
    </row>
    <row r="41141" spans="1:1" ht="12.6" x14ac:dyDescent="0.25">
      <c r="A41141"/>
    </row>
    <row r="41142" spans="1:1" ht="12.6" x14ac:dyDescent="0.25">
      <c r="A41142"/>
    </row>
    <row r="41143" spans="1:1" ht="12.6" x14ac:dyDescent="0.25">
      <c r="A41143"/>
    </row>
    <row r="41144" spans="1:1" ht="12.6" x14ac:dyDescent="0.25">
      <c r="A41144"/>
    </row>
    <row r="41145" spans="1:1" ht="12.6" x14ac:dyDescent="0.25">
      <c r="A41145"/>
    </row>
    <row r="41146" spans="1:1" ht="12.6" x14ac:dyDescent="0.25">
      <c r="A41146"/>
    </row>
    <row r="41147" spans="1:1" ht="12.6" x14ac:dyDescent="0.25">
      <c r="A41147"/>
    </row>
    <row r="41148" spans="1:1" ht="12.6" x14ac:dyDescent="0.25">
      <c r="A41148"/>
    </row>
    <row r="41149" spans="1:1" ht="12.6" x14ac:dyDescent="0.25">
      <c r="A41149"/>
    </row>
    <row r="41150" spans="1:1" ht="12.6" x14ac:dyDescent="0.25">
      <c r="A41150"/>
    </row>
    <row r="41151" spans="1:1" ht="12.6" x14ac:dyDescent="0.25">
      <c r="A41151"/>
    </row>
    <row r="41152" spans="1:1" ht="12.6" x14ac:dyDescent="0.25">
      <c r="A41152"/>
    </row>
    <row r="41153" spans="1:1" ht="12.6" x14ac:dyDescent="0.25">
      <c r="A41153"/>
    </row>
    <row r="41154" spans="1:1" ht="12.6" x14ac:dyDescent="0.25">
      <c r="A41154"/>
    </row>
    <row r="41155" spans="1:1" ht="12.6" x14ac:dyDescent="0.25">
      <c r="A41155"/>
    </row>
    <row r="41156" spans="1:1" ht="12.6" x14ac:dyDescent="0.25">
      <c r="A41156"/>
    </row>
    <row r="41157" spans="1:1" ht="12.6" x14ac:dyDescent="0.25">
      <c r="A41157"/>
    </row>
    <row r="41158" spans="1:1" ht="12.6" x14ac:dyDescent="0.25">
      <c r="A41158"/>
    </row>
    <row r="41159" spans="1:1" ht="12.6" x14ac:dyDescent="0.25">
      <c r="A41159"/>
    </row>
    <row r="41160" spans="1:1" ht="12.6" x14ac:dyDescent="0.25">
      <c r="A41160"/>
    </row>
    <row r="41161" spans="1:1" ht="12.6" x14ac:dyDescent="0.25">
      <c r="A41161"/>
    </row>
    <row r="41162" spans="1:1" ht="12.6" x14ac:dyDescent="0.25">
      <c r="A41162"/>
    </row>
    <row r="41163" spans="1:1" ht="12.6" x14ac:dyDescent="0.25">
      <c r="A41163"/>
    </row>
    <row r="41164" spans="1:1" ht="12.6" x14ac:dyDescent="0.25">
      <c r="A41164"/>
    </row>
    <row r="41165" spans="1:1" ht="12.6" x14ac:dyDescent="0.25">
      <c r="A41165"/>
    </row>
    <row r="41166" spans="1:1" ht="12.6" x14ac:dyDescent="0.25">
      <c r="A41166"/>
    </row>
    <row r="41167" spans="1:1" ht="12.6" x14ac:dyDescent="0.25">
      <c r="A41167"/>
    </row>
    <row r="41168" spans="1:1" ht="12.6" x14ac:dyDescent="0.25">
      <c r="A41168"/>
    </row>
    <row r="41169" spans="1:1" ht="12.6" x14ac:dyDescent="0.25">
      <c r="A41169"/>
    </row>
    <row r="41170" spans="1:1" ht="12.6" x14ac:dyDescent="0.25">
      <c r="A41170"/>
    </row>
    <row r="41171" spans="1:1" ht="12.6" x14ac:dyDescent="0.25">
      <c r="A41171"/>
    </row>
    <row r="41172" spans="1:1" ht="12.6" x14ac:dyDescent="0.25">
      <c r="A41172"/>
    </row>
    <row r="41173" spans="1:1" ht="12.6" x14ac:dyDescent="0.25">
      <c r="A41173"/>
    </row>
    <row r="41174" spans="1:1" ht="12.6" x14ac:dyDescent="0.25">
      <c r="A41174"/>
    </row>
    <row r="41175" spans="1:1" ht="12.6" x14ac:dyDescent="0.25">
      <c r="A41175"/>
    </row>
    <row r="41176" spans="1:1" ht="12.6" x14ac:dyDescent="0.25">
      <c r="A41176"/>
    </row>
    <row r="41177" spans="1:1" ht="12.6" x14ac:dyDescent="0.25">
      <c r="A41177"/>
    </row>
    <row r="41178" spans="1:1" ht="12.6" x14ac:dyDescent="0.25">
      <c r="A41178"/>
    </row>
    <row r="41179" spans="1:1" ht="12.6" x14ac:dyDescent="0.25">
      <c r="A41179"/>
    </row>
    <row r="41180" spans="1:1" ht="12.6" x14ac:dyDescent="0.25">
      <c r="A41180"/>
    </row>
    <row r="41181" spans="1:1" ht="12.6" x14ac:dyDescent="0.25">
      <c r="A41181"/>
    </row>
    <row r="41182" spans="1:1" ht="12.6" x14ac:dyDescent="0.25">
      <c r="A41182"/>
    </row>
    <row r="41183" spans="1:1" ht="12.6" x14ac:dyDescent="0.25">
      <c r="A41183"/>
    </row>
    <row r="41184" spans="1:1" ht="12.6" x14ac:dyDescent="0.25">
      <c r="A41184"/>
    </row>
    <row r="41185" spans="1:1" ht="12.6" x14ac:dyDescent="0.25">
      <c r="A41185"/>
    </row>
    <row r="41186" spans="1:1" ht="12.6" x14ac:dyDescent="0.25">
      <c r="A41186"/>
    </row>
    <row r="41187" spans="1:1" ht="12.6" x14ac:dyDescent="0.25">
      <c r="A41187"/>
    </row>
    <row r="41188" spans="1:1" ht="12.6" x14ac:dyDescent="0.25">
      <c r="A41188"/>
    </row>
    <row r="41189" spans="1:1" ht="12.6" x14ac:dyDescent="0.25">
      <c r="A41189"/>
    </row>
    <row r="41190" spans="1:1" ht="12.6" x14ac:dyDescent="0.25">
      <c r="A41190"/>
    </row>
    <row r="41191" spans="1:1" ht="12.6" x14ac:dyDescent="0.25">
      <c r="A41191"/>
    </row>
    <row r="41192" spans="1:1" ht="12.6" x14ac:dyDescent="0.25">
      <c r="A41192"/>
    </row>
    <row r="41193" spans="1:1" ht="12.6" x14ac:dyDescent="0.25">
      <c r="A41193"/>
    </row>
    <row r="41194" spans="1:1" ht="12.6" x14ac:dyDescent="0.25">
      <c r="A41194"/>
    </row>
    <row r="41195" spans="1:1" ht="12.6" x14ac:dyDescent="0.25">
      <c r="A41195"/>
    </row>
    <row r="41196" spans="1:1" ht="12.6" x14ac:dyDescent="0.25">
      <c r="A41196"/>
    </row>
    <row r="41197" spans="1:1" ht="12.6" x14ac:dyDescent="0.25">
      <c r="A41197"/>
    </row>
    <row r="41198" spans="1:1" ht="12.6" x14ac:dyDescent="0.25">
      <c r="A41198"/>
    </row>
    <row r="41199" spans="1:1" ht="12.6" x14ac:dyDescent="0.25">
      <c r="A41199"/>
    </row>
    <row r="41200" spans="1:1" ht="12.6" x14ac:dyDescent="0.25">
      <c r="A41200"/>
    </row>
    <row r="41201" spans="1:1" ht="12.6" x14ac:dyDescent="0.25">
      <c r="A41201"/>
    </row>
    <row r="41202" spans="1:1" ht="12.6" x14ac:dyDescent="0.25">
      <c r="A41202"/>
    </row>
    <row r="41203" spans="1:1" ht="12.6" x14ac:dyDescent="0.25">
      <c r="A41203"/>
    </row>
    <row r="41204" spans="1:1" ht="12.6" x14ac:dyDescent="0.25">
      <c r="A41204"/>
    </row>
    <row r="41205" spans="1:1" ht="12.6" x14ac:dyDescent="0.25">
      <c r="A41205"/>
    </row>
    <row r="41206" spans="1:1" ht="12.6" x14ac:dyDescent="0.25">
      <c r="A41206"/>
    </row>
    <row r="41207" spans="1:1" ht="12.6" x14ac:dyDescent="0.25">
      <c r="A41207"/>
    </row>
    <row r="41208" spans="1:1" ht="12.6" x14ac:dyDescent="0.25">
      <c r="A41208"/>
    </row>
    <row r="41209" spans="1:1" ht="12.6" x14ac:dyDescent="0.25">
      <c r="A41209"/>
    </row>
    <row r="41210" spans="1:1" ht="12.6" x14ac:dyDescent="0.25">
      <c r="A41210"/>
    </row>
    <row r="41211" spans="1:1" ht="12.6" x14ac:dyDescent="0.25">
      <c r="A41211"/>
    </row>
    <row r="41212" spans="1:1" ht="12.6" x14ac:dyDescent="0.25">
      <c r="A41212"/>
    </row>
    <row r="41213" spans="1:1" ht="12.6" x14ac:dyDescent="0.25">
      <c r="A41213"/>
    </row>
    <row r="41214" spans="1:1" ht="12.6" x14ac:dyDescent="0.25">
      <c r="A41214"/>
    </row>
    <row r="41215" spans="1:1" ht="12.6" x14ac:dyDescent="0.25">
      <c r="A41215"/>
    </row>
    <row r="41216" spans="1:1" ht="12.6" x14ac:dyDescent="0.25">
      <c r="A41216"/>
    </row>
    <row r="41217" spans="1:1" ht="12.6" x14ac:dyDescent="0.25">
      <c r="A41217"/>
    </row>
    <row r="41218" spans="1:1" ht="12.6" x14ac:dyDescent="0.25">
      <c r="A41218"/>
    </row>
    <row r="41219" spans="1:1" ht="12.6" x14ac:dyDescent="0.25">
      <c r="A41219"/>
    </row>
    <row r="41220" spans="1:1" ht="12.6" x14ac:dyDescent="0.25">
      <c r="A41220"/>
    </row>
    <row r="41221" spans="1:1" ht="12.6" x14ac:dyDescent="0.25">
      <c r="A41221"/>
    </row>
    <row r="41222" spans="1:1" ht="12.6" x14ac:dyDescent="0.25">
      <c r="A41222"/>
    </row>
    <row r="41223" spans="1:1" ht="12.6" x14ac:dyDescent="0.25">
      <c r="A41223"/>
    </row>
    <row r="41224" spans="1:1" ht="12.6" x14ac:dyDescent="0.25">
      <c r="A41224"/>
    </row>
    <row r="41225" spans="1:1" ht="12.6" x14ac:dyDescent="0.25">
      <c r="A41225"/>
    </row>
    <row r="41226" spans="1:1" ht="12.6" x14ac:dyDescent="0.25">
      <c r="A41226"/>
    </row>
    <row r="41227" spans="1:1" ht="12.6" x14ac:dyDescent="0.25">
      <c r="A41227"/>
    </row>
    <row r="41228" spans="1:1" ht="12.6" x14ac:dyDescent="0.25">
      <c r="A41228"/>
    </row>
    <row r="41229" spans="1:1" ht="12.6" x14ac:dyDescent="0.25">
      <c r="A41229"/>
    </row>
    <row r="41230" spans="1:1" ht="12.6" x14ac:dyDescent="0.25">
      <c r="A41230"/>
    </row>
    <row r="41231" spans="1:1" ht="12.6" x14ac:dyDescent="0.25">
      <c r="A41231"/>
    </row>
    <row r="41232" spans="1:1" ht="12.6" x14ac:dyDescent="0.25">
      <c r="A41232"/>
    </row>
    <row r="41233" spans="1:1" ht="12.6" x14ac:dyDescent="0.25">
      <c r="A41233"/>
    </row>
    <row r="41234" spans="1:1" ht="12.6" x14ac:dyDescent="0.25">
      <c r="A41234"/>
    </row>
    <row r="41235" spans="1:1" ht="12.6" x14ac:dyDescent="0.25">
      <c r="A41235"/>
    </row>
    <row r="41236" spans="1:1" ht="12.6" x14ac:dyDescent="0.25">
      <c r="A41236"/>
    </row>
    <row r="41237" spans="1:1" ht="12.6" x14ac:dyDescent="0.25">
      <c r="A41237"/>
    </row>
    <row r="41238" spans="1:1" ht="12.6" x14ac:dyDescent="0.25">
      <c r="A41238"/>
    </row>
    <row r="41239" spans="1:1" ht="12.6" x14ac:dyDescent="0.25">
      <c r="A41239"/>
    </row>
    <row r="41240" spans="1:1" ht="12.6" x14ac:dyDescent="0.25">
      <c r="A41240"/>
    </row>
    <row r="41241" spans="1:1" ht="12.6" x14ac:dyDescent="0.25">
      <c r="A41241"/>
    </row>
    <row r="41242" spans="1:1" ht="12.6" x14ac:dyDescent="0.25">
      <c r="A41242"/>
    </row>
    <row r="41243" spans="1:1" ht="12.6" x14ac:dyDescent="0.25">
      <c r="A41243"/>
    </row>
    <row r="41244" spans="1:1" ht="12.6" x14ac:dyDescent="0.25">
      <c r="A41244"/>
    </row>
    <row r="41245" spans="1:1" ht="12.6" x14ac:dyDescent="0.25">
      <c r="A41245"/>
    </row>
    <row r="41246" spans="1:1" ht="12.6" x14ac:dyDescent="0.25">
      <c r="A41246"/>
    </row>
    <row r="41247" spans="1:1" ht="12.6" x14ac:dyDescent="0.25">
      <c r="A41247"/>
    </row>
    <row r="41248" spans="1:1" ht="12.6" x14ac:dyDescent="0.25">
      <c r="A41248"/>
    </row>
    <row r="41249" spans="1:1" ht="12.6" x14ac:dyDescent="0.25">
      <c r="A41249"/>
    </row>
    <row r="41250" spans="1:1" ht="12.6" x14ac:dyDescent="0.25">
      <c r="A41250"/>
    </row>
    <row r="41251" spans="1:1" ht="12.6" x14ac:dyDescent="0.25">
      <c r="A41251"/>
    </row>
    <row r="41252" spans="1:1" ht="12.6" x14ac:dyDescent="0.25">
      <c r="A41252"/>
    </row>
    <row r="41253" spans="1:1" ht="12.6" x14ac:dyDescent="0.25">
      <c r="A41253"/>
    </row>
    <row r="41254" spans="1:1" ht="12.6" x14ac:dyDescent="0.25">
      <c r="A41254"/>
    </row>
    <row r="41255" spans="1:1" ht="12.6" x14ac:dyDescent="0.25">
      <c r="A41255"/>
    </row>
    <row r="41256" spans="1:1" ht="12.6" x14ac:dyDescent="0.25">
      <c r="A41256"/>
    </row>
    <row r="41257" spans="1:1" ht="12.6" x14ac:dyDescent="0.25">
      <c r="A41257"/>
    </row>
    <row r="41258" spans="1:1" ht="12.6" x14ac:dyDescent="0.25">
      <c r="A41258"/>
    </row>
    <row r="41259" spans="1:1" ht="12.6" x14ac:dyDescent="0.25">
      <c r="A41259"/>
    </row>
    <row r="41260" spans="1:1" ht="12.6" x14ac:dyDescent="0.25">
      <c r="A41260"/>
    </row>
    <row r="41261" spans="1:1" ht="12.6" x14ac:dyDescent="0.25">
      <c r="A41261"/>
    </row>
    <row r="41262" spans="1:1" ht="12.6" x14ac:dyDescent="0.25">
      <c r="A41262"/>
    </row>
    <row r="41263" spans="1:1" ht="12.6" x14ac:dyDescent="0.25">
      <c r="A41263"/>
    </row>
    <row r="41264" spans="1:1" ht="12.6" x14ac:dyDescent="0.25">
      <c r="A41264"/>
    </row>
    <row r="41265" spans="1:1" ht="12.6" x14ac:dyDescent="0.25">
      <c r="A41265"/>
    </row>
    <row r="41266" spans="1:1" ht="12.6" x14ac:dyDescent="0.25">
      <c r="A41266"/>
    </row>
    <row r="41267" spans="1:1" ht="12.6" x14ac:dyDescent="0.25">
      <c r="A41267"/>
    </row>
    <row r="41268" spans="1:1" ht="12.6" x14ac:dyDescent="0.25">
      <c r="A41268"/>
    </row>
    <row r="41269" spans="1:1" ht="12.6" x14ac:dyDescent="0.25">
      <c r="A41269"/>
    </row>
    <row r="41270" spans="1:1" ht="12.6" x14ac:dyDescent="0.25">
      <c r="A41270"/>
    </row>
    <row r="41271" spans="1:1" ht="12.6" x14ac:dyDescent="0.25">
      <c r="A41271"/>
    </row>
    <row r="41272" spans="1:1" ht="12.6" x14ac:dyDescent="0.25">
      <c r="A41272"/>
    </row>
    <row r="41273" spans="1:1" ht="12.6" x14ac:dyDescent="0.25">
      <c r="A41273"/>
    </row>
    <row r="41274" spans="1:1" ht="12.6" x14ac:dyDescent="0.25">
      <c r="A41274"/>
    </row>
    <row r="41275" spans="1:1" ht="12.6" x14ac:dyDescent="0.25">
      <c r="A41275"/>
    </row>
    <row r="41276" spans="1:1" ht="12.6" x14ac:dyDescent="0.25">
      <c r="A41276"/>
    </row>
    <row r="41277" spans="1:1" ht="12.6" x14ac:dyDescent="0.25">
      <c r="A41277"/>
    </row>
    <row r="41278" spans="1:1" ht="12.6" x14ac:dyDescent="0.25">
      <c r="A41278"/>
    </row>
    <row r="41279" spans="1:1" ht="12.6" x14ac:dyDescent="0.25">
      <c r="A41279"/>
    </row>
    <row r="41280" spans="1:1" ht="12.6" x14ac:dyDescent="0.25">
      <c r="A41280"/>
    </row>
    <row r="41281" spans="1:1" ht="12.6" x14ac:dyDescent="0.25">
      <c r="A41281"/>
    </row>
    <row r="41282" spans="1:1" ht="12.6" x14ac:dyDescent="0.25">
      <c r="A41282"/>
    </row>
    <row r="41283" spans="1:1" ht="12.6" x14ac:dyDescent="0.25">
      <c r="A41283"/>
    </row>
    <row r="41284" spans="1:1" ht="12.6" x14ac:dyDescent="0.25">
      <c r="A41284"/>
    </row>
    <row r="41285" spans="1:1" ht="12.6" x14ac:dyDescent="0.25">
      <c r="A41285"/>
    </row>
    <row r="41286" spans="1:1" ht="12.6" x14ac:dyDescent="0.25">
      <c r="A41286"/>
    </row>
    <row r="41287" spans="1:1" ht="12.6" x14ac:dyDescent="0.25">
      <c r="A41287"/>
    </row>
    <row r="41288" spans="1:1" ht="12.6" x14ac:dyDescent="0.25">
      <c r="A41288"/>
    </row>
    <row r="41289" spans="1:1" ht="12.6" x14ac:dyDescent="0.25">
      <c r="A41289"/>
    </row>
    <row r="41290" spans="1:1" ht="12.6" x14ac:dyDescent="0.25">
      <c r="A41290"/>
    </row>
    <row r="41291" spans="1:1" ht="12.6" x14ac:dyDescent="0.25">
      <c r="A41291"/>
    </row>
    <row r="41292" spans="1:1" ht="12.6" x14ac:dyDescent="0.25">
      <c r="A41292"/>
    </row>
    <row r="41293" spans="1:1" ht="12.6" x14ac:dyDescent="0.25">
      <c r="A41293"/>
    </row>
    <row r="41294" spans="1:1" ht="12.6" x14ac:dyDescent="0.25">
      <c r="A41294"/>
    </row>
    <row r="41295" spans="1:1" ht="12.6" x14ac:dyDescent="0.25">
      <c r="A41295"/>
    </row>
    <row r="41296" spans="1:1" ht="12.6" x14ac:dyDescent="0.25">
      <c r="A41296"/>
    </row>
    <row r="41297" spans="1:1" ht="12.6" x14ac:dyDescent="0.25">
      <c r="A41297"/>
    </row>
    <row r="41298" spans="1:1" ht="12.6" x14ac:dyDescent="0.25">
      <c r="A41298"/>
    </row>
    <row r="41299" spans="1:1" ht="12.6" x14ac:dyDescent="0.25">
      <c r="A41299"/>
    </row>
    <row r="41300" spans="1:1" ht="12.6" x14ac:dyDescent="0.25">
      <c r="A41300"/>
    </row>
    <row r="41301" spans="1:1" ht="12.6" x14ac:dyDescent="0.25">
      <c r="A41301"/>
    </row>
    <row r="41302" spans="1:1" ht="12.6" x14ac:dyDescent="0.25">
      <c r="A41302"/>
    </row>
    <row r="41303" spans="1:1" ht="12.6" x14ac:dyDescent="0.25">
      <c r="A41303"/>
    </row>
    <row r="41304" spans="1:1" ht="12.6" x14ac:dyDescent="0.25">
      <c r="A41304"/>
    </row>
    <row r="41305" spans="1:1" ht="12.6" x14ac:dyDescent="0.25">
      <c r="A41305"/>
    </row>
    <row r="41306" spans="1:1" ht="12.6" x14ac:dyDescent="0.25">
      <c r="A41306"/>
    </row>
    <row r="41307" spans="1:1" ht="12.6" x14ac:dyDescent="0.25">
      <c r="A41307"/>
    </row>
    <row r="41308" spans="1:1" ht="12.6" x14ac:dyDescent="0.25">
      <c r="A41308"/>
    </row>
    <row r="41309" spans="1:1" ht="12.6" x14ac:dyDescent="0.25">
      <c r="A41309"/>
    </row>
    <row r="41310" spans="1:1" ht="12.6" x14ac:dyDescent="0.25">
      <c r="A41310"/>
    </row>
    <row r="41311" spans="1:1" ht="12.6" x14ac:dyDescent="0.25">
      <c r="A41311"/>
    </row>
    <row r="41312" spans="1:1" ht="12.6" x14ac:dyDescent="0.25">
      <c r="A41312"/>
    </row>
    <row r="41313" spans="1:1" ht="12.6" x14ac:dyDescent="0.25">
      <c r="A41313"/>
    </row>
    <row r="41314" spans="1:1" ht="12.6" x14ac:dyDescent="0.25">
      <c r="A41314"/>
    </row>
    <row r="41315" spans="1:1" ht="12.6" x14ac:dyDescent="0.25">
      <c r="A41315"/>
    </row>
    <row r="41316" spans="1:1" ht="12.6" x14ac:dyDescent="0.25">
      <c r="A41316"/>
    </row>
    <row r="41317" spans="1:1" ht="12.6" x14ac:dyDescent="0.25">
      <c r="A41317"/>
    </row>
    <row r="41318" spans="1:1" ht="12.6" x14ac:dyDescent="0.25">
      <c r="A41318"/>
    </row>
    <row r="41319" spans="1:1" ht="12.6" x14ac:dyDescent="0.25">
      <c r="A41319"/>
    </row>
    <row r="41320" spans="1:1" ht="12.6" x14ac:dyDescent="0.25">
      <c r="A41320"/>
    </row>
    <row r="41321" spans="1:1" ht="12.6" x14ac:dyDescent="0.25">
      <c r="A41321"/>
    </row>
    <row r="41322" spans="1:1" ht="12.6" x14ac:dyDescent="0.25">
      <c r="A41322"/>
    </row>
    <row r="41323" spans="1:1" ht="12.6" x14ac:dyDescent="0.25">
      <c r="A41323"/>
    </row>
    <row r="41324" spans="1:1" ht="12.6" x14ac:dyDescent="0.25">
      <c r="A41324"/>
    </row>
    <row r="41325" spans="1:1" ht="12.6" x14ac:dyDescent="0.25">
      <c r="A41325"/>
    </row>
    <row r="41326" spans="1:1" ht="12.6" x14ac:dyDescent="0.25">
      <c r="A41326"/>
    </row>
    <row r="41327" spans="1:1" ht="12.6" x14ac:dyDescent="0.25">
      <c r="A41327"/>
    </row>
    <row r="41328" spans="1:1" ht="12.6" x14ac:dyDescent="0.25">
      <c r="A41328"/>
    </row>
    <row r="41329" spans="1:1" ht="12.6" x14ac:dyDescent="0.25">
      <c r="A41329"/>
    </row>
    <row r="41330" spans="1:1" ht="12.6" x14ac:dyDescent="0.25">
      <c r="A41330"/>
    </row>
    <row r="41331" spans="1:1" ht="12.6" x14ac:dyDescent="0.25">
      <c r="A41331"/>
    </row>
    <row r="41332" spans="1:1" ht="12.6" x14ac:dyDescent="0.25">
      <c r="A41332"/>
    </row>
    <row r="41333" spans="1:1" ht="12.6" x14ac:dyDescent="0.25">
      <c r="A41333"/>
    </row>
    <row r="41334" spans="1:1" ht="12.6" x14ac:dyDescent="0.25">
      <c r="A41334"/>
    </row>
    <row r="41335" spans="1:1" ht="12.6" x14ac:dyDescent="0.25">
      <c r="A41335"/>
    </row>
    <row r="41336" spans="1:1" ht="12.6" x14ac:dyDescent="0.25">
      <c r="A41336"/>
    </row>
    <row r="41337" spans="1:1" ht="12.6" x14ac:dyDescent="0.25">
      <c r="A41337"/>
    </row>
    <row r="41338" spans="1:1" ht="12.6" x14ac:dyDescent="0.25">
      <c r="A41338"/>
    </row>
    <row r="41339" spans="1:1" ht="12.6" x14ac:dyDescent="0.25">
      <c r="A41339"/>
    </row>
    <row r="41340" spans="1:1" ht="12.6" x14ac:dyDescent="0.25">
      <c r="A41340"/>
    </row>
    <row r="41341" spans="1:1" ht="12.6" x14ac:dyDescent="0.25">
      <c r="A41341"/>
    </row>
    <row r="41342" spans="1:1" ht="12.6" x14ac:dyDescent="0.25">
      <c r="A41342"/>
    </row>
    <row r="41343" spans="1:1" ht="12.6" x14ac:dyDescent="0.25">
      <c r="A41343"/>
    </row>
    <row r="41344" spans="1:1" ht="12.6" x14ac:dyDescent="0.25">
      <c r="A41344"/>
    </row>
    <row r="41345" spans="1:1" ht="12.6" x14ac:dyDescent="0.25">
      <c r="A41345"/>
    </row>
    <row r="41346" spans="1:1" ht="12.6" x14ac:dyDescent="0.25">
      <c r="A41346"/>
    </row>
    <row r="41347" spans="1:1" ht="12.6" x14ac:dyDescent="0.25">
      <c r="A41347"/>
    </row>
    <row r="41348" spans="1:1" ht="12.6" x14ac:dyDescent="0.25">
      <c r="A41348"/>
    </row>
    <row r="41349" spans="1:1" ht="12.6" x14ac:dyDescent="0.25">
      <c r="A41349"/>
    </row>
    <row r="41350" spans="1:1" ht="12.6" x14ac:dyDescent="0.25">
      <c r="A41350"/>
    </row>
    <row r="41351" spans="1:1" ht="12.6" x14ac:dyDescent="0.25">
      <c r="A41351"/>
    </row>
    <row r="41352" spans="1:1" ht="12.6" x14ac:dyDescent="0.25">
      <c r="A41352"/>
    </row>
    <row r="41353" spans="1:1" ht="12.6" x14ac:dyDescent="0.25">
      <c r="A41353"/>
    </row>
    <row r="41354" spans="1:1" ht="12.6" x14ac:dyDescent="0.25">
      <c r="A41354"/>
    </row>
    <row r="41355" spans="1:1" ht="12.6" x14ac:dyDescent="0.25">
      <c r="A41355"/>
    </row>
    <row r="41356" spans="1:1" ht="12.6" x14ac:dyDescent="0.25">
      <c r="A41356"/>
    </row>
    <row r="41357" spans="1:1" ht="12.6" x14ac:dyDescent="0.25">
      <c r="A41357"/>
    </row>
    <row r="41358" spans="1:1" ht="12.6" x14ac:dyDescent="0.25">
      <c r="A41358"/>
    </row>
    <row r="41359" spans="1:1" ht="12.6" x14ac:dyDescent="0.25">
      <c r="A41359"/>
    </row>
    <row r="41360" spans="1:1" ht="12.6" x14ac:dyDescent="0.25">
      <c r="A41360"/>
    </row>
    <row r="41361" spans="1:1" ht="12.6" x14ac:dyDescent="0.25">
      <c r="A41361"/>
    </row>
    <row r="41362" spans="1:1" ht="12.6" x14ac:dyDescent="0.25">
      <c r="A41362"/>
    </row>
    <row r="41363" spans="1:1" ht="12.6" x14ac:dyDescent="0.25">
      <c r="A41363"/>
    </row>
    <row r="41364" spans="1:1" ht="12.6" x14ac:dyDescent="0.25">
      <c r="A41364"/>
    </row>
    <row r="41365" spans="1:1" ht="12.6" x14ac:dyDescent="0.25">
      <c r="A41365"/>
    </row>
    <row r="41366" spans="1:1" ht="12.6" x14ac:dyDescent="0.25">
      <c r="A41366"/>
    </row>
    <row r="41367" spans="1:1" ht="12.6" x14ac:dyDescent="0.25">
      <c r="A41367"/>
    </row>
    <row r="41368" spans="1:1" ht="12.6" x14ac:dyDescent="0.25">
      <c r="A41368"/>
    </row>
    <row r="41369" spans="1:1" ht="12.6" x14ac:dyDescent="0.25">
      <c r="A41369"/>
    </row>
    <row r="41370" spans="1:1" ht="12.6" x14ac:dyDescent="0.25">
      <c r="A41370"/>
    </row>
    <row r="41371" spans="1:1" ht="12.6" x14ac:dyDescent="0.25">
      <c r="A41371"/>
    </row>
    <row r="41372" spans="1:1" ht="12.6" x14ac:dyDescent="0.25">
      <c r="A41372"/>
    </row>
    <row r="41373" spans="1:1" ht="12.6" x14ac:dyDescent="0.25">
      <c r="A41373"/>
    </row>
    <row r="41374" spans="1:1" ht="12.6" x14ac:dyDescent="0.25">
      <c r="A41374"/>
    </row>
    <row r="41375" spans="1:1" ht="12.6" x14ac:dyDescent="0.25">
      <c r="A41375"/>
    </row>
    <row r="41376" spans="1:1" ht="12.6" x14ac:dyDescent="0.25">
      <c r="A41376"/>
    </row>
    <row r="41377" spans="1:1" ht="12.6" x14ac:dyDescent="0.25">
      <c r="A41377"/>
    </row>
    <row r="41378" spans="1:1" ht="12.6" x14ac:dyDescent="0.25">
      <c r="A41378"/>
    </row>
    <row r="41379" spans="1:1" ht="12.6" x14ac:dyDescent="0.25">
      <c r="A41379"/>
    </row>
    <row r="41380" spans="1:1" ht="12.6" x14ac:dyDescent="0.25">
      <c r="A41380"/>
    </row>
    <row r="41381" spans="1:1" ht="12.6" x14ac:dyDescent="0.25">
      <c r="A41381"/>
    </row>
    <row r="41382" spans="1:1" ht="12.6" x14ac:dyDescent="0.25">
      <c r="A41382"/>
    </row>
    <row r="41383" spans="1:1" ht="12.6" x14ac:dyDescent="0.25">
      <c r="A41383"/>
    </row>
    <row r="41384" spans="1:1" ht="12.6" x14ac:dyDescent="0.25">
      <c r="A41384"/>
    </row>
    <row r="41385" spans="1:1" ht="12.6" x14ac:dyDescent="0.25">
      <c r="A41385"/>
    </row>
    <row r="41386" spans="1:1" ht="12.6" x14ac:dyDescent="0.25">
      <c r="A41386"/>
    </row>
    <row r="41387" spans="1:1" ht="12.6" x14ac:dyDescent="0.25">
      <c r="A41387"/>
    </row>
    <row r="41388" spans="1:1" ht="12.6" x14ac:dyDescent="0.25">
      <c r="A41388"/>
    </row>
    <row r="41389" spans="1:1" ht="12.6" x14ac:dyDescent="0.25">
      <c r="A41389"/>
    </row>
    <row r="41390" spans="1:1" ht="12.6" x14ac:dyDescent="0.25">
      <c r="A41390"/>
    </row>
    <row r="41391" spans="1:1" ht="12.6" x14ac:dyDescent="0.25">
      <c r="A41391"/>
    </row>
    <row r="41392" spans="1:1" ht="12.6" x14ac:dyDescent="0.25">
      <c r="A41392"/>
    </row>
    <row r="41393" spans="1:1" ht="12.6" x14ac:dyDescent="0.25">
      <c r="A41393"/>
    </row>
    <row r="41394" spans="1:1" ht="12.6" x14ac:dyDescent="0.25">
      <c r="A41394"/>
    </row>
    <row r="41395" spans="1:1" ht="12.6" x14ac:dyDescent="0.25">
      <c r="A41395"/>
    </row>
    <row r="41396" spans="1:1" ht="12.6" x14ac:dyDescent="0.25">
      <c r="A41396"/>
    </row>
    <row r="41397" spans="1:1" ht="12.6" x14ac:dyDescent="0.25">
      <c r="A41397"/>
    </row>
    <row r="41398" spans="1:1" ht="12.6" x14ac:dyDescent="0.25">
      <c r="A41398"/>
    </row>
    <row r="41399" spans="1:1" ht="12.6" x14ac:dyDescent="0.25">
      <c r="A41399"/>
    </row>
    <row r="41400" spans="1:1" ht="12.6" x14ac:dyDescent="0.25">
      <c r="A41400"/>
    </row>
    <row r="41401" spans="1:1" ht="12.6" x14ac:dyDescent="0.25">
      <c r="A41401"/>
    </row>
    <row r="41402" spans="1:1" ht="12.6" x14ac:dyDescent="0.25">
      <c r="A41402"/>
    </row>
    <row r="41403" spans="1:1" ht="12.6" x14ac:dyDescent="0.25">
      <c r="A41403"/>
    </row>
    <row r="41404" spans="1:1" ht="12.6" x14ac:dyDescent="0.25">
      <c r="A41404"/>
    </row>
    <row r="41405" spans="1:1" ht="12.6" x14ac:dyDescent="0.25">
      <c r="A41405"/>
    </row>
    <row r="41406" spans="1:1" ht="12.6" x14ac:dyDescent="0.25">
      <c r="A41406"/>
    </row>
    <row r="41407" spans="1:1" ht="12.6" x14ac:dyDescent="0.25">
      <c r="A41407"/>
    </row>
    <row r="41408" spans="1:1" ht="12.6" x14ac:dyDescent="0.25">
      <c r="A41408"/>
    </row>
    <row r="41409" spans="1:1" ht="12.6" x14ac:dyDescent="0.25">
      <c r="A41409"/>
    </row>
    <row r="41410" spans="1:1" ht="12.6" x14ac:dyDescent="0.25">
      <c r="A41410"/>
    </row>
    <row r="41411" spans="1:1" ht="12.6" x14ac:dyDescent="0.25">
      <c r="A41411"/>
    </row>
    <row r="41412" spans="1:1" ht="12.6" x14ac:dyDescent="0.25">
      <c r="A41412"/>
    </row>
    <row r="41413" spans="1:1" ht="12.6" x14ac:dyDescent="0.25">
      <c r="A41413"/>
    </row>
    <row r="41414" spans="1:1" ht="12.6" x14ac:dyDescent="0.25">
      <c r="A41414"/>
    </row>
    <row r="41415" spans="1:1" ht="12.6" x14ac:dyDescent="0.25">
      <c r="A41415"/>
    </row>
    <row r="41416" spans="1:1" ht="12.6" x14ac:dyDescent="0.25">
      <c r="A41416"/>
    </row>
    <row r="41417" spans="1:1" ht="12.6" x14ac:dyDescent="0.25">
      <c r="A41417"/>
    </row>
    <row r="41418" spans="1:1" ht="12.6" x14ac:dyDescent="0.25">
      <c r="A41418"/>
    </row>
    <row r="41419" spans="1:1" ht="12.6" x14ac:dyDescent="0.25">
      <c r="A41419"/>
    </row>
    <row r="41420" spans="1:1" ht="12.6" x14ac:dyDescent="0.25">
      <c r="A41420"/>
    </row>
    <row r="41421" spans="1:1" ht="12.6" x14ac:dyDescent="0.25">
      <c r="A41421"/>
    </row>
    <row r="41422" spans="1:1" ht="12.6" x14ac:dyDescent="0.25">
      <c r="A41422"/>
    </row>
    <row r="41423" spans="1:1" ht="12.6" x14ac:dyDescent="0.25">
      <c r="A41423"/>
    </row>
    <row r="41424" spans="1:1" ht="12.6" x14ac:dyDescent="0.25">
      <c r="A41424"/>
    </row>
    <row r="41425" spans="1:1" ht="12.6" x14ac:dyDescent="0.25">
      <c r="A41425"/>
    </row>
    <row r="41426" spans="1:1" ht="12.6" x14ac:dyDescent="0.25">
      <c r="A41426"/>
    </row>
    <row r="41427" spans="1:1" ht="12.6" x14ac:dyDescent="0.25">
      <c r="A41427"/>
    </row>
    <row r="41428" spans="1:1" ht="12.6" x14ac:dyDescent="0.25">
      <c r="A41428"/>
    </row>
    <row r="41429" spans="1:1" ht="12.6" x14ac:dyDescent="0.25">
      <c r="A41429"/>
    </row>
    <row r="41430" spans="1:1" ht="12.6" x14ac:dyDescent="0.25">
      <c r="A41430"/>
    </row>
    <row r="41431" spans="1:1" ht="12.6" x14ac:dyDescent="0.25">
      <c r="A41431"/>
    </row>
    <row r="41432" spans="1:1" ht="12.6" x14ac:dyDescent="0.25">
      <c r="A41432"/>
    </row>
    <row r="41433" spans="1:1" ht="12.6" x14ac:dyDescent="0.25">
      <c r="A41433"/>
    </row>
    <row r="41434" spans="1:1" ht="12.6" x14ac:dyDescent="0.25">
      <c r="A41434"/>
    </row>
    <row r="41435" spans="1:1" ht="12.6" x14ac:dyDescent="0.25">
      <c r="A41435"/>
    </row>
    <row r="41436" spans="1:1" ht="12.6" x14ac:dyDescent="0.25">
      <c r="A41436"/>
    </row>
    <row r="41437" spans="1:1" ht="12.6" x14ac:dyDescent="0.25">
      <c r="A41437"/>
    </row>
    <row r="41438" spans="1:1" ht="12.6" x14ac:dyDescent="0.25">
      <c r="A41438"/>
    </row>
    <row r="41439" spans="1:1" ht="12.6" x14ac:dyDescent="0.25">
      <c r="A41439"/>
    </row>
    <row r="41440" spans="1:1" ht="12.6" x14ac:dyDescent="0.25">
      <c r="A41440"/>
    </row>
    <row r="41441" spans="1:1" ht="12.6" x14ac:dyDescent="0.25">
      <c r="A41441"/>
    </row>
    <row r="41442" spans="1:1" ht="12.6" x14ac:dyDescent="0.25">
      <c r="A41442"/>
    </row>
    <row r="41443" spans="1:1" ht="12.6" x14ac:dyDescent="0.25">
      <c r="A41443"/>
    </row>
    <row r="41444" spans="1:1" ht="12.6" x14ac:dyDescent="0.25">
      <c r="A41444"/>
    </row>
    <row r="41445" spans="1:1" ht="12.6" x14ac:dyDescent="0.25">
      <c r="A41445"/>
    </row>
    <row r="41446" spans="1:1" ht="12.6" x14ac:dyDescent="0.25">
      <c r="A41446"/>
    </row>
    <row r="41447" spans="1:1" ht="12.6" x14ac:dyDescent="0.25">
      <c r="A41447"/>
    </row>
    <row r="41448" spans="1:1" ht="12.6" x14ac:dyDescent="0.25">
      <c r="A41448"/>
    </row>
    <row r="41449" spans="1:1" ht="12.6" x14ac:dyDescent="0.25">
      <c r="A41449"/>
    </row>
    <row r="41450" spans="1:1" ht="12.6" x14ac:dyDescent="0.25">
      <c r="A41450"/>
    </row>
    <row r="41451" spans="1:1" ht="12.6" x14ac:dyDescent="0.25">
      <c r="A41451"/>
    </row>
    <row r="41452" spans="1:1" ht="12.6" x14ac:dyDescent="0.25">
      <c r="A41452"/>
    </row>
    <row r="41453" spans="1:1" ht="12.6" x14ac:dyDescent="0.25">
      <c r="A41453"/>
    </row>
    <row r="41454" spans="1:1" ht="12.6" x14ac:dyDescent="0.25">
      <c r="A41454"/>
    </row>
    <row r="41455" spans="1:1" ht="12.6" x14ac:dyDescent="0.25">
      <c r="A41455"/>
    </row>
    <row r="41456" spans="1:1" ht="12.6" x14ac:dyDescent="0.25">
      <c r="A41456"/>
    </row>
    <row r="41457" spans="1:1" ht="12.6" x14ac:dyDescent="0.25">
      <c r="A41457"/>
    </row>
    <row r="41458" spans="1:1" ht="12.6" x14ac:dyDescent="0.25">
      <c r="A41458"/>
    </row>
    <row r="41459" spans="1:1" ht="12.6" x14ac:dyDescent="0.25">
      <c r="A41459"/>
    </row>
    <row r="41460" spans="1:1" ht="12.6" x14ac:dyDescent="0.25">
      <c r="A41460"/>
    </row>
    <row r="41461" spans="1:1" ht="12.6" x14ac:dyDescent="0.25">
      <c r="A41461"/>
    </row>
    <row r="41462" spans="1:1" ht="12.6" x14ac:dyDescent="0.25">
      <c r="A41462"/>
    </row>
    <row r="41463" spans="1:1" ht="12.6" x14ac:dyDescent="0.25">
      <c r="A41463"/>
    </row>
    <row r="41464" spans="1:1" ht="12.6" x14ac:dyDescent="0.25">
      <c r="A41464"/>
    </row>
    <row r="41465" spans="1:1" ht="12.6" x14ac:dyDescent="0.25">
      <c r="A41465"/>
    </row>
    <row r="41466" spans="1:1" ht="12.6" x14ac:dyDescent="0.25">
      <c r="A41466"/>
    </row>
    <row r="41467" spans="1:1" ht="12.6" x14ac:dyDescent="0.25">
      <c r="A41467"/>
    </row>
    <row r="41468" spans="1:1" ht="12.6" x14ac:dyDescent="0.25">
      <c r="A41468"/>
    </row>
    <row r="41469" spans="1:1" ht="12.6" x14ac:dyDescent="0.25">
      <c r="A41469"/>
    </row>
    <row r="41470" spans="1:1" ht="12.6" x14ac:dyDescent="0.25">
      <c r="A41470"/>
    </row>
    <row r="41471" spans="1:1" ht="12.6" x14ac:dyDescent="0.25">
      <c r="A41471"/>
    </row>
    <row r="41472" spans="1:1" ht="12.6" x14ac:dyDescent="0.25">
      <c r="A41472"/>
    </row>
    <row r="41473" spans="1:1" ht="12.6" x14ac:dyDescent="0.25">
      <c r="A41473"/>
    </row>
    <row r="41474" spans="1:1" ht="12.6" x14ac:dyDescent="0.25">
      <c r="A41474"/>
    </row>
    <row r="41475" spans="1:1" ht="12.6" x14ac:dyDescent="0.25">
      <c r="A41475"/>
    </row>
    <row r="41476" spans="1:1" ht="12.6" x14ac:dyDescent="0.25">
      <c r="A41476"/>
    </row>
    <row r="41477" spans="1:1" ht="12.6" x14ac:dyDescent="0.25">
      <c r="A41477"/>
    </row>
    <row r="41478" spans="1:1" ht="12.6" x14ac:dyDescent="0.25">
      <c r="A41478"/>
    </row>
    <row r="41479" spans="1:1" ht="12.6" x14ac:dyDescent="0.25">
      <c r="A41479"/>
    </row>
    <row r="41480" spans="1:1" ht="12.6" x14ac:dyDescent="0.25">
      <c r="A41480"/>
    </row>
    <row r="41481" spans="1:1" ht="12.6" x14ac:dyDescent="0.25">
      <c r="A41481"/>
    </row>
    <row r="41482" spans="1:1" ht="12.6" x14ac:dyDescent="0.25">
      <c r="A41482"/>
    </row>
    <row r="41483" spans="1:1" ht="12.6" x14ac:dyDescent="0.25">
      <c r="A41483"/>
    </row>
    <row r="41484" spans="1:1" ht="12.6" x14ac:dyDescent="0.25">
      <c r="A41484"/>
    </row>
    <row r="41485" spans="1:1" ht="12.6" x14ac:dyDescent="0.25">
      <c r="A41485"/>
    </row>
    <row r="41486" spans="1:1" ht="12.6" x14ac:dyDescent="0.25">
      <c r="A41486"/>
    </row>
    <row r="41487" spans="1:1" ht="12.6" x14ac:dyDescent="0.25">
      <c r="A41487"/>
    </row>
    <row r="41488" spans="1:1" ht="12.6" x14ac:dyDescent="0.25">
      <c r="A41488"/>
    </row>
    <row r="41489" spans="1:1" ht="12.6" x14ac:dyDescent="0.25">
      <c r="A41489"/>
    </row>
    <row r="41490" spans="1:1" ht="12.6" x14ac:dyDescent="0.25">
      <c r="A41490"/>
    </row>
    <row r="41491" spans="1:1" ht="12.6" x14ac:dyDescent="0.25">
      <c r="A41491"/>
    </row>
    <row r="41492" spans="1:1" ht="12.6" x14ac:dyDescent="0.25">
      <c r="A41492"/>
    </row>
    <row r="41493" spans="1:1" ht="12.6" x14ac:dyDescent="0.25">
      <c r="A41493"/>
    </row>
    <row r="41494" spans="1:1" ht="12.6" x14ac:dyDescent="0.25">
      <c r="A41494"/>
    </row>
    <row r="41495" spans="1:1" ht="12.6" x14ac:dyDescent="0.25">
      <c r="A41495"/>
    </row>
    <row r="41496" spans="1:1" ht="12.6" x14ac:dyDescent="0.25">
      <c r="A41496"/>
    </row>
    <row r="41497" spans="1:1" ht="12.6" x14ac:dyDescent="0.25">
      <c r="A41497"/>
    </row>
    <row r="41498" spans="1:1" ht="12.6" x14ac:dyDescent="0.25">
      <c r="A41498"/>
    </row>
    <row r="41499" spans="1:1" ht="12.6" x14ac:dyDescent="0.25">
      <c r="A41499"/>
    </row>
    <row r="41500" spans="1:1" ht="12.6" x14ac:dyDescent="0.25">
      <c r="A41500"/>
    </row>
    <row r="41501" spans="1:1" ht="12.6" x14ac:dyDescent="0.25">
      <c r="A41501"/>
    </row>
    <row r="41502" spans="1:1" ht="12.6" x14ac:dyDescent="0.25">
      <c r="A41502"/>
    </row>
    <row r="41503" spans="1:1" ht="12.6" x14ac:dyDescent="0.25">
      <c r="A41503"/>
    </row>
    <row r="41504" spans="1:1" ht="12.6" x14ac:dyDescent="0.25">
      <c r="A41504"/>
    </row>
    <row r="41505" spans="1:1" ht="12.6" x14ac:dyDescent="0.25">
      <c r="A41505"/>
    </row>
    <row r="41506" spans="1:1" ht="12.6" x14ac:dyDescent="0.25">
      <c r="A41506"/>
    </row>
    <row r="41507" spans="1:1" ht="12.6" x14ac:dyDescent="0.25">
      <c r="A41507"/>
    </row>
    <row r="41508" spans="1:1" ht="12.6" x14ac:dyDescent="0.25">
      <c r="A41508"/>
    </row>
    <row r="41509" spans="1:1" ht="12.6" x14ac:dyDescent="0.25">
      <c r="A41509"/>
    </row>
    <row r="41510" spans="1:1" ht="12.6" x14ac:dyDescent="0.25">
      <c r="A41510"/>
    </row>
    <row r="41511" spans="1:1" ht="12.6" x14ac:dyDescent="0.25">
      <c r="A41511"/>
    </row>
    <row r="41512" spans="1:1" ht="12.6" x14ac:dyDescent="0.25">
      <c r="A41512"/>
    </row>
    <row r="41513" spans="1:1" ht="12.6" x14ac:dyDescent="0.25">
      <c r="A41513"/>
    </row>
    <row r="41514" spans="1:1" ht="12.6" x14ac:dyDescent="0.25">
      <c r="A41514"/>
    </row>
    <row r="41515" spans="1:1" ht="12.6" x14ac:dyDescent="0.25">
      <c r="A41515"/>
    </row>
    <row r="41516" spans="1:1" ht="12.6" x14ac:dyDescent="0.25">
      <c r="A41516"/>
    </row>
    <row r="41517" spans="1:1" ht="12.6" x14ac:dyDescent="0.25">
      <c r="A41517"/>
    </row>
    <row r="41518" spans="1:1" ht="12.6" x14ac:dyDescent="0.25">
      <c r="A41518"/>
    </row>
    <row r="41519" spans="1:1" ht="12.6" x14ac:dyDescent="0.25">
      <c r="A41519"/>
    </row>
    <row r="41520" spans="1:1" ht="12.6" x14ac:dyDescent="0.25">
      <c r="A41520"/>
    </row>
    <row r="41521" spans="1:1" ht="12.6" x14ac:dyDescent="0.25">
      <c r="A41521"/>
    </row>
    <row r="41522" spans="1:1" ht="12.6" x14ac:dyDescent="0.25">
      <c r="A41522"/>
    </row>
    <row r="41523" spans="1:1" ht="12.6" x14ac:dyDescent="0.25">
      <c r="A41523"/>
    </row>
    <row r="41524" spans="1:1" ht="12.6" x14ac:dyDescent="0.25">
      <c r="A41524"/>
    </row>
    <row r="41525" spans="1:1" ht="12.6" x14ac:dyDescent="0.25">
      <c r="A41525"/>
    </row>
    <row r="41526" spans="1:1" ht="12.6" x14ac:dyDescent="0.25">
      <c r="A41526"/>
    </row>
    <row r="41527" spans="1:1" ht="12.6" x14ac:dyDescent="0.25">
      <c r="A41527"/>
    </row>
    <row r="41528" spans="1:1" ht="12.6" x14ac:dyDescent="0.25">
      <c r="A41528"/>
    </row>
    <row r="41529" spans="1:1" ht="12.6" x14ac:dyDescent="0.25">
      <c r="A41529"/>
    </row>
    <row r="41530" spans="1:1" ht="12.6" x14ac:dyDescent="0.25">
      <c r="A41530"/>
    </row>
    <row r="41531" spans="1:1" ht="12.6" x14ac:dyDescent="0.25">
      <c r="A41531"/>
    </row>
    <row r="41532" spans="1:1" ht="12.6" x14ac:dyDescent="0.25">
      <c r="A41532"/>
    </row>
    <row r="41533" spans="1:1" ht="12.6" x14ac:dyDescent="0.25">
      <c r="A41533"/>
    </row>
    <row r="41534" spans="1:1" ht="12.6" x14ac:dyDescent="0.25">
      <c r="A41534"/>
    </row>
    <row r="41535" spans="1:1" ht="12.6" x14ac:dyDescent="0.25">
      <c r="A41535"/>
    </row>
    <row r="41536" spans="1:1" ht="12.6" x14ac:dyDescent="0.25">
      <c r="A41536"/>
    </row>
    <row r="41537" spans="1:1" ht="12.6" x14ac:dyDescent="0.25">
      <c r="A41537"/>
    </row>
    <row r="41538" spans="1:1" ht="12.6" x14ac:dyDescent="0.25">
      <c r="A41538"/>
    </row>
    <row r="41539" spans="1:1" ht="12.6" x14ac:dyDescent="0.25">
      <c r="A41539"/>
    </row>
    <row r="41540" spans="1:1" ht="12.6" x14ac:dyDescent="0.25">
      <c r="A41540"/>
    </row>
    <row r="41541" spans="1:1" ht="12.6" x14ac:dyDescent="0.25">
      <c r="A41541"/>
    </row>
    <row r="41542" spans="1:1" ht="12.6" x14ac:dyDescent="0.25">
      <c r="A41542"/>
    </row>
    <row r="41543" spans="1:1" ht="12.6" x14ac:dyDescent="0.25">
      <c r="A41543"/>
    </row>
    <row r="41544" spans="1:1" ht="12.6" x14ac:dyDescent="0.25">
      <c r="A41544"/>
    </row>
    <row r="41545" spans="1:1" ht="12.6" x14ac:dyDescent="0.25">
      <c r="A41545"/>
    </row>
    <row r="41546" spans="1:1" ht="12.6" x14ac:dyDescent="0.25">
      <c r="A41546"/>
    </row>
    <row r="41547" spans="1:1" ht="12.6" x14ac:dyDescent="0.25">
      <c r="A41547"/>
    </row>
    <row r="41548" spans="1:1" ht="12.6" x14ac:dyDescent="0.25">
      <c r="A41548"/>
    </row>
    <row r="41549" spans="1:1" ht="12.6" x14ac:dyDescent="0.25">
      <c r="A41549"/>
    </row>
    <row r="41550" spans="1:1" ht="12.6" x14ac:dyDescent="0.25">
      <c r="A41550"/>
    </row>
    <row r="41551" spans="1:1" ht="12.6" x14ac:dyDescent="0.25">
      <c r="A41551"/>
    </row>
    <row r="41552" spans="1:1" ht="12.6" x14ac:dyDescent="0.25">
      <c r="A41552"/>
    </row>
    <row r="41553" spans="1:1" ht="12.6" x14ac:dyDescent="0.25">
      <c r="A41553"/>
    </row>
    <row r="41554" spans="1:1" ht="12.6" x14ac:dyDescent="0.25">
      <c r="A41554"/>
    </row>
    <row r="41555" spans="1:1" ht="12.6" x14ac:dyDescent="0.25">
      <c r="A41555"/>
    </row>
    <row r="41556" spans="1:1" ht="12.6" x14ac:dyDescent="0.25">
      <c r="A41556"/>
    </row>
    <row r="41557" spans="1:1" ht="12.6" x14ac:dyDescent="0.25">
      <c r="A41557"/>
    </row>
    <row r="41558" spans="1:1" ht="12.6" x14ac:dyDescent="0.25">
      <c r="A41558"/>
    </row>
    <row r="41559" spans="1:1" ht="12.6" x14ac:dyDescent="0.25">
      <c r="A41559"/>
    </row>
    <row r="41560" spans="1:1" ht="12.6" x14ac:dyDescent="0.25">
      <c r="A41560"/>
    </row>
    <row r="41561" spans="1:1" ht="12.6" x14ac:dyDescent="0.25">
      <c r="A41561"/>
    </row>
    <row r="41562" spans="1:1" ht="12.6" x14ac:dyDescent="0.25">
      <c r="A41562"/>
    </row>
    <row r="41563" spans="1:1" ht="12.6" x14ac:dyDescent="0.25">
      <c r="A41563"/>
    </row>
    <row r="41564" spans="1:1" ht="12.6" x14ac:dyDescent="0.25">
      <c r="A41564"/>
    </row>
    <row r="41565" spans="1:1" ht="12.6" x14ac:dyDescent="0.25">
      <c r="A41565"/>
    </row>
    <row r="41566" spans="1:1" ht="12.6" x14ac:dyDescent="0.25">
      <c r="A41566"/>
    </row>
    <row r="41567" spans="1:1" ht="12.6" x14ac:dyDescent="0.25">
      <c r="A41567"/>
    </row>
    <row r="41568" spans="1:1" ht="12.6" x14ac:dyDescent="0.25">
      <c r="A41568"/>
    </row>
    <row r="41569" spans="1:1" ht="12.6" x14ac:dyDescent="0.25">
      <c r="A41569"/>
    </row>
    <row r="41570" spans="1:1" ht="12.6" x14ac:dyDescent="0.25">
      <c r="A41570"/>
    </row>
    <row r="41571" spans="1:1" ht="12.6" x14ac:dyDescent="0.25">
      <c r="A41571"/>
    </row>
    <row r="41572" spans="1:1" ht="12.6" x14ac:dyDescent="0.25">
      <c r="A41572"/>
    </row>
    <row r="41573" spans="1:1" ht="12.6" x14ac:dyDescent="0.25">
      <c r="A41573"/>
    </row>
    <row r="41574" spans="1:1" ht="12.6" x14ac:dyDescent="0.25">
      <c r="A41574"/>
    </row>
    <row r="41575" spans="1:1" ht="12.6" x14ac:dyDescent="0.25">
      <c r="A41575"/>
    </row>
    <row r="41576" spans="1:1" ht="12.6" x14ac:dyDescent="0.25">
      <c r="A41576"/>
    </row>
    <row r="41577" spans="1:1" ht="12.6" x14ac:dyDescent="0.25">
      <c r="A41577"/>
    </row>
    <row r="41578" spans="1:1" ht="12.6" x14ac:dyDescent="0.25">
      <c r="A41578"/>
    </row>
    <row r="41579" spans="1:1" ht="12.6" x14ac:dyDescent="0.25">
      <c r="A41579"/>
    </row>
    <row r="41580" spans="1:1" ht="12.6" x14ac:dyDescent="0.25">
      <c r="A41580"/>
    </row>
    <row r="41581" spans="1:1" ht="12.6" x14ac:dyDescent="0.25">
      <c r="A41581"/>
    </row>
    <row r="41582" spans="1:1" ht="12.6" x14ac:dyDescent="0.25">
      <c r="A41582"/>
    </row>
    <row r="41583" spans="1:1" ht="12.6" x14ac:dyDescent="0.25">
      <c r="A41583"/>
    </row>
    <row r="41584" spans="1:1" ht="12.6" x14ac:dyDescent="0.25">
      <c r="A41584"/>
    </row>
    <row r="41585" spans="1:1" ht="12.6" x14ac:dyDescent="0.25">
      <c r="A41585"/>
    </row>
    <row r="41586" spans="1:1" ht="12.6" x14ac:dyDescent="0.25">
      <c r="A41586"/>
    </row>
    <row r="41587" spans="1:1" ht="12.6" x14ac:dyDescent="0.25">
      <c r="A41587"/>
    </row>
    <row r="41588" spans="1:1" ht="12.6" x14ac:dyDescent="0.25">
      <c r="A41588"/>
    </row>
    <row r="41589" spans="1:1" ht="12.6" x14ac:dyDescent="0.25">
      <c r="A41589"/>
    </row>
    <row r="41590" spans="1:1" ht="12.6" x14ac:dyDescent="0.25">
      <c r="A41590"/>
    </row>
    <row r="41591" spans="1:1" ht="12.6" x14ac:dyDescent="0.25">
      <c r="A41591"/>
    </row>
    <row r="41592" spans="1:1" ht="12.6" x14ac:dyDescent="0.25">
      <c r="A41592"/>
    </row>
    <row r="41593" spans="1:1" ht="12.6" x14ac:dyDescent="0.25">
      <c r="A41593"/>
    </row>
    <row r="41594" spans="1:1" ht="12.6" x14ac:dyDescent="0.25">
      <c r="A41594"/>
    </row>
    <row r="41595" spans="1:1" ht="12.6" x14ac:dyDescent="0.25">
      <c r="A41595"/>
    </row>
    <row r="41596" spans="1:1" ht="12.6" x14ac:dyDescent="0.25">
      <c r="A41596"/>
    </row>
    <row r="41597" spans="1:1" ht="12.6" x14ac:dyDescent="0.25">
      <c r="A41597"/>
    </row>
    <row r="41598" spans="1:1" ht="12.6" x14ac:dyDescent="0.25">
      <c r="A41598"/>
    </row>
    <row r="41599" spans="1:1" ht="12.6" x14ac:dyDescent="0.25">
      <c r="A41599"/>
    </row>
    <row r="41600" spans="1:1" ht="12.6" x14ac:dyDescent="0.25">
      <c r="A41600"/>
    </row>
    <row r="41601" spans="1:1" ht="12.6" x14ac:dyDescent="0.25">
      <c r="A41601"/>
    </row>
    <row r="41602" spans="1:1" ht="12.6" x14ac:dyDescent="0.25">
      <c r="A41602"/>
    </row>
    <row r="41603" spans="1:1" ht="12.6" x14ac:dyDescent="0.25">
      <c r="A41603"/>
    </row>
    <row r="41604" spans="1:1" ht="12.6" x14ac:dyDescent="0.25">
      <c r="A41604"/>
    </row>
    <row r="41605" spans="1:1" ht="12.6" x14ac:dyDescent="0.25">
      <c r="A41605"/>
    </row>
    <row r="41606" spans="1:1" ht="12.6" x14ac:dyDescent="0.25">
      <c r="A41606"/>
    </row>
    <row r="41607" spans="1:1" ht="12.6" x14ac:dyDescent="0.25">
      <c r="A41607"/>
    </row>
    <row r="41608" spans="1:1" ht="12.6" x14ac:dyDescent="0.25">
      <c r="A41608"/>
    </row>
    <row r="41609" spans="1:1" ht="12.6" x14ac:dyDescent="0.25">
      <c r="A41609"/>
    </row>
    <row r="41610" spans="1:1" ht="12.6" x14ac:dyDescent="0.25">
      <c r="A41610"/>
    </row>
    <row r="41611" spans="1:1" ht="12.6" x14ac:dyDescent="0.25">
      <c r="A41611"/>
    </row>
    <row r="41612" spans="1:1" ht="12.6" x14ac:dyDescent="0.25">
      <c r="A41612"/>
    </row>
    <row r="41613" spans="1:1" ht="12.6" x14ac:dyDescent="0.25">
      <c r="A41613"/>
    </row>
    <row r="41614" spans="1:1" ht="12.6" x14ac:dyDescent="0.25">
      <c r="A41614"/>
    </row>
    <row r="41615" spans="1:1" ht="12.6" x14ac:dyDescent="0.25">
      <c r="A41615"/>
    </row>
    <row r="41616" spans="1:1" ht="12.6" x14ac:dyDescent="0.25">
      <c r="A41616"/>
    </row>
    <row r="41617" spans="1:1" ht="12.6" x14ac:dyDescent="0.25">
      <c r="A41617"/>
    </row>
    <row r="41618" spans="1:1" ht="12.6" x14ac:dyDescent="0.25">
      <c r="A41618"/>
    </row>
    <row r="41619" spans="1:1" ht="12.6" x14ac:dyDescent="0.25">
      <c r="A41619"/>
    </row>
    <row r="41620" spans="1:1" ht="12.6" x14ac:dyDescent="0.25">
      <c r="A41620"/>
    </row>
    <row r="41621" spans="1:1" ht="12.6" x14ac:dyDescent="0.25">
      <c r="A41621"/>
    </row>
    <row r="41622" spans="1:1" ht="12.6" x14ac:dyDescent="0.25">
      <c r="A41622"/>
    </row>
    <row r="41623" spans="1:1" ht="12.6" x14ac:dyDescent="0.25">
      <c r="A41623"/>
    </row>
    <row r="41624" spans="1:1" ht="12.6" x14ac:dyDescent="0.25">
      <c r="A41624"/>
    </row>
    <row r="41625" spans="1:1" ht="12.6" x14ac:dyDescent="0.25">
      <c r="A41625"/>
    </row>
    <row r="41626" spans="1:1" ht="12.6" x14ac:dyDescent="0.25">
      <c r="A41626"/>
    </row>
    <row r="41627" spans="1:1" ht="12.6" x14ac:dyDescent="0.25">
      <c r="A41627"/>
    </row>
    <row r="41628" spans="1:1" ht="12.6" x14ac:dyDescent="0.25">
      <c r="A41628"/>
    </row>
    <row r="41629" spans="1:1" ht="12.6" x14ac:dyDescent="0.25">
      <c r="A41629"/>
    </row>
    <row r="41630" spans="1:1" ht="12.6" x14ac:dyDescent="0.25">
      <c r="A41630"/>
    </row>
    <row r="41631" spans="1:1" ht="12.6" x14ac:dyDescent="0.25">
      <c r="A41631"/>
    </row>
    <row r="41632" spans="1:1" ht="12.6" x14ac:dyDescent="0.25">
      <c r="A41632"/>
    </row>
    <row r="41633" spans="1:1" ht="12.6" x14ac:dyDescent="0.25">
      <c r="A41633"/>
    </row>
    <row r="41634" spans="1:1" ht="12.6" x14ac:dyDescent="0.25">
      <c r="A41634"/>
    </row>
    <row r="41635" spans="1:1" ht="12.6" x14ac:dyDescent="0.25">
      <c r="A41635"/>
    </row>
    <row r="41636" spans="1:1" ht="12.6" x14ac:dyDescent="0.25">
      <c r="A41636"/>
    </row>
    <row r="41637" spans="1:1" ht="12.6" x14ac:dyDescent="0.25">
      <c r="A41637"/>
    </row>
    <row r="41638" spans="1:1" ht="12.6" x14ac:dyDescent="0.25">
      <c r="A41638"/>
    </row>
    <row r="41639" spans="1:1" ht="12.6" x14ac:dyDescent="0.25">
      <c r="A41639"/>
    </row>
    <row r="41640" spans="1:1" ht="12.6" x14ac:dyDescent="0.25">
      <c r="A41640"/>
    </row>
    <row r="41641" spans="1:1" ht="12.6" x14ac:dyDescent="0.25">
      <c r="A41641"/>
    </row>
    <row r="41642" spans="1:1" ht="12.6" x14ac:dyDescent="0.25">
      <c r="A41642"/>
    </row>
    <row r="41643" spans="1:1" ht="12.6" x14ac:dyDescent="0.25">
      <c r="A41643"/>
    </row>
    <row r="41644" spans="1:1" ht="12.6" x14ac:dyDescent="0.25">
      <c r="A41644"/>
    </row>
    <row r="41645" spans="1:1" ht="12.6" x14ac:dyDescent="0.25">
      <c r="A41645"/>
    </row>
    <row r="41646" spans="1:1" ht="12.6" x14ac:dyDescent="0.25">
      <c r="A41646"/>
    </row>
    <row r="41647" spans="1:1" ht="12.6" x14ac:dyDescent="0.25">
      <c r="A41647"/>
    </row>
    <row r="41648" spans="1:1" ht="12.6" x14ac:dyDescent="0.25">
      <c r="A41648"/>
    </row>
    <row r="41649" spans="1:1" ht="12.6" x14ac:dyDescent="0.25">
      <c r="A41649"/>
    </row>
    <row r="41650" spans="1:1" ht="12.6" x14ac:dyDescent="0.25">
      <c r="A41650"/>
    </row>
    <row r="41651" spans="1:1" ht="12.6" x14ac:dyDescent="0.25">
      <c r="A41651"/>
    </row>
    <row r="41652" spans="1:1" ht="12.6" x14ac:dyDescent="0.25">
      <c r="A41652"/>
    </row>
    <row r="41653" spans="1:1" ht="12.6" x14ac:dyDescent="0.25">
      <c r="A41653"/>
    </row>
    <row r="41654" spans="1:1" ht="12.6" x14ac:dyDescent="0.25">
      <c r="A41654"/>
    </row>
    <row r="41655" spans="1:1" ht="12.6" x14ac:dyDescent="0.25">
      <c r="A41655"/>
    </row>
    <row r="41656" spans="1:1" ht="12.6" x14ac:dyDescent="0.25">
      <c r="A41656"/>
    </row>
    <row r="41657" spans="1:1" ht="12.6" x14ac:dyDescent="0.25">
      <c r="A41657"/>
    </row>
    <row r="41658" spans="1:1" ht="12.6" x14ac:dyDescent="0.25">
      <c r="A41658"/>
    </row>
    <row r="41659" spans="1:1" ht="12.6" x14ac:dyDescent="0.25">
      <c r="A41659"/>
    </row>
    <row r="41660" spans="1:1" ht="12.6" x14ac:dyDescent="0.25">
      <c r="A41660"/>
    </row>
    <row r="41661" spans="1:1" ht="12.6" x14ac:dyDescent="0.25">
      <c r="A41661"/>
    </row>
    <row r="41662" spans="1:1" ht="12.6" x14ac:dyDescent="0.25">
      <c r="A41662"/>
    </row>
    <row r="41663" spans="1:1" ht="12.6" x14ac:dyDescent="0.25">
      <c r="A41663"/>
    </row>
    <row r="41664" spans="1:1" ht="12.6" x14ac:dyDescent="0.25">
      <c r="A41664"/>
    </row>
    <row r="41665" spans="1:1" ht="12.6" x14ac:dyDescent="0.25">
      <c r="A41665"/>
    </row>
    <row r="41666" spans="1:1" ht="12.6" x14ac:dyDescent="0.25">
      <c r="A41666"/>
    </row>
    <row r="41667" spans="1:1" ht="12.6" x14ac:dyDescent="0.25">
      <c r="A41667"/>
    </row>
    <row r="41668" spans="1:1" ht="12.6" x14ac:dyDescent="0.25">
      <c r="A41668"/>
    </row>
    <row r="41669" spans="1:1" ht="12.6" x14ac:dyDescent="0.25">
      <c r="A41669"/>
    </row>
    <row r="41670" spans="1:1" ht="12.6" x14ac:dyDescent="0.25">
      <c r="A41670"/>
    </row>
    <row r="41671" spans="1:1" ht="12.6" x14ac:dyDescent="0.25">
      <c r="A41671"/>
    </row>
    <row r="41672" spans="1:1" ht="12.6" x14ac:dyDescent="0.25">
      <c r="A41672"/>
    </row>
    <row r="41673" spans="1:1" ht="12.6" x14ac:dyDescent="0.25">
      <c r="A41673"/>
    </row>
    <row r="41674" spans="1:1" ht="12.6" x14ac:dyDescent="0.25">
      <c r="A41674"/>
    </row>
    <row r="41675" spans="1:1" ht="12.6" x14ac:dyDescent="0.25">
      <c r="A41675"/>
    </row>
    <row r="41676" spans="1:1" ht="12.6" x14ac:dyDescent="0.25">
      <c r="A41676"/>
    </row>
    <row r="41677" spans="1:1" ht="12.6" x14ac:dyDescent="0.25">
      <c r="A41677"/>
    </row>
    <row r="41678" spans="1:1" ht="12.6" x14ac:dyDescent="0.25">
      <c r="A41678"/>
    </row>
    <row r="41679" spans="1:1" ht="12.6" x14ac:dyDescent="0.25">
      <c r="A41679"/>
    </row>
    <row r="41680" spans="1:1" ht="12.6" x14ac:dyDescent="0.25">
      <c r="A41680"/>
    </row>
    <row r="41681" spans="1:1" ht="12.6" x14ac:dyDescent="0.25">
      <c r="A41681"/>
    </row>
    <row r="41682" spans="1:1" ht="12.6" x14ac:dyDescent="0.25">
      <c r="A41682"/>
    </row>
    <row r="41683" spans="1:1" ht="12.6" x14ac:dyDescent="0.25">
      <c r="A41683"/>
    </row>
    <row r="41684" spans="1:1" ht="12.6" x14ac:dyDescent="0.25">
      <c r="A41684"/>
    </row>
    <row r="41685" spans="1:1" ht="12.6" x14ac:dyDescent="0.25">
      <c r="A41685"/>
    </row>
    <row r="41686" spans="1:1" ht="12.6" x14ac:dyDescent="0.25">
      <c r="A41686"/>
    </row>
    <row r="41687" spans="1:1" ht="12.6" x14ac:dyDescent="0.25">
      <c r="A41687"/>
    </row>
    <row r="41688" spans="1:1" ht="12.6" x14ac:dyDescent="0.25">
      <c r="A41688"/>
    </row>
    <row r="41689" spans="1:1" ht="12.6" x14ac:dyDescent="0.25">
      <c r="A41689"/>
    </row>
    <row r="41690" spans="1:1" ht="12.6" x14ac:dyDescent="0.25">
      <c r="A41690"/>
    </row>
    <row r="41691" spans="1:1" ht="12.6" x14ac:dyDescent="0.25">
      <c r="A41691"/>
    </row>
    <row r="41692" spans="1:1" ht="12.6" x14ac:dyDescent="0.25">
      <c r="A41692"/>
    </row>
    <row r="41693" spans="1:1" ht="12.6" x14ac:dyDescent="0.25">
      <c r="A41693"/>
    </row>
    <row r="41694" spans="1:1" ht="12.6" x14ac:dyDescent="0.25">
      <c r="A41694"/>
    </row>
    <row r="41695" spans="1:1" ht="12.6" x14ac:dyDescent="0.25">
      <c r="A41695"/>
    </row>
    <row r="41696" spans="1:1" ht="12.6" x14ac:dyDescent="0.25">
      <c r="A41696"/>
    </row>
    <row r="41697" spans="1:1" ht="12.6" x14ac:dyDescent="0.25">
      <c r="A41697"/>
    </row>
    <row r="41698" spans="1:1" ht="12.6" x14ac:dyDescent="0.25">
      <c r="A41698"/>
    </row>
    <row r="41699" spans="1:1" ht="12.6" x14ac:dyDescent="0.25">
      <c r="A41699"/>
    </row>
    <row r="41700" spans="1:1" ht="12.6" x14ac:dyDescent="0.25">
      <c r="A41700"/>
    </row>
    <row r="41701" spans="1:1" ht="12.6" x14ac:dyDescent="0.25">
      <c r="A41701"/>
    </row>
    <row r="41702" spans="1:1" ht="12.6" x14ac:dyDescent="0.25">
      <c r="A41702"/>
    </row>
    <row r="41703" spans="1:1" ht="12.6" x14ac:dyDescent="0.25">
      <c r="A41703"/>
    </row>
    <row r="41704" spans="1:1" ht="12.6" x14ac:dyDescent="0.25">
      <c r="A41704"/>
    </row>
    <row r="41705" spans="1:1" ht="12.6" x14ac:dyDescent="0.25">
      <c r="A41705"/>
    </row>
    <row r="41706" spans="1:1" ht="12.6" x14ac:dyDescent="0.25">
      <c r="A41706"/>
    </row>
    <row r="41707" spans="1:1" ht="12.6" x14ac:dyDescent="0.25">
      <c r="A41707"/>
    </row>
    <row r="41708" spans="1:1" ht="12.6" x14ac:dyDescent="0.25">
      <c r="A41708"/>
    </row>
    <row r="41709" spans="1:1" ht="12.6" x14ac:dyDescent="0.25">
      <c r="A41709"/>
    </row>
    <row r="41710" spans="1:1" ht="12.6" x14ac:dyDescent="0.25">
      <c r="A41710"/>
    </row>
    <row r="41711" spans="1:1" ht="12.6" x14ac:dyDescent="0.25">
      <c r="A41711"/>
    </row>
    <row r="41712" spans="1:1" ht="12.6" x14ac:dyDescent="0.25">
      <c r="A41712"/>
    </row>
    <row r="41713" spans="1:1" ht="12.6" x14ac:dyDescent="0.25">
      <c r="A41713"/>
    </row>
    <row r="41714" spans="1:1" ht="12.6" x14ac:dyDescent="0.25">
      <c r="A41714"/>
    </row>
    <row r="41715" spans="1:1" ht="12.6" x14ac:dyDescent="0.25">
      <c r="A41715"/>
    </row>
    <row r="41716" spans="1:1" ht="12.6" x14ac:dyDescent="0.25">
      <c r="A41716"/>
    </row>
    <row r="41717" spans="1:1" ht="12.6" x14ac:dyDescent="0.25">
      <c r="A41717"/>
    </row>
    <row r="41718" spans="1:1" ht="12.6" x14ac:dyDescent="0.25">
      <c r="A41718"/>
    </row>
    <row r="41719" spans="1:1" ht="12.6" x14ac:dyDescent="0.25">
      <c r="A41719"/>
    </row>
    <row r="41720" spans="1:1" ht="12.6" x14ac:dyDescent="0.25">
      <c r="A41720"/>
    </row>
    <row r="41721" spans="1:1" ht="12.6" x14ac:dyDescent="0.25">
      <c r="A41721"/>
    </row>
    <row r="41722" spans="1:1" ht="12.6" x14ac:dyDescent="0.25">
      <c r="A41722"/>
    </row>
    <row r="41723" spans="1:1" ht="12.6" x14ac:dyDescent="0.25">
      <c r="A41723"/>
    </row>
    <row r="41724" spans="1:1" ht="12.6" x14ac:dyDescent="0.25">
      <c r="A41724"/>
    </row>
    <row r="41725" spans="1:1" ht="12.6" x14ac:dyDescent="0.25">
      <c r="A41725"/>
    </row>
    <row r="41726" spans="1:1" ht="12.6" x14ac:dyDescent="0.25">
      <c r="A41726"/>
    </row>
    <row r="41727" spans="1:1" ht="12.6" x14ac:dyDescent="0.25">
      <c r="A41727"/>
    </row>
    <row r="41728" spans="1:1" ht="12.6" x14ac:dyDescent="0.25">
      <c r="A41728"/>
    </row>
    <row r="41729" spans="1:1" ht="12.6" x14ac:dyDescent="0.25">
      <c r="A41729"/>
    </row>
    <row r="41730" spans="1:1" ht="12.6" x14ac:dyDescent="0.25">
      <c r="A41730"/>
    </row>
    <row r="41731" spans="1:1" ht="12.6" x14ac:dyDescent="0.25">
      <c r="A41731"/>
    </row>
    <row r="41732" spans="1:1" ht="12.6" x14ac:dyDescent="0.25">
      <c r="A41732"/>
    </row>
    <row r="41733" spans="1:1" ht="12.6" x14ac:dyDescent="0.25">
      <c r="A41733"/>
    </row>
    <row r="41734" spans="1:1" ht="12.6" x14ac:dyDescent="0.25">
      <c r="A41734"/>
    </row>
    <row r="41735" spans="1:1" ht="12.6" x14ac:dyDescent="0.25">
      <c r="A41735"/>
    </row>
    <row r="41736" spans="1:1" ht="12.6" x14ac:dyDescent="0.25">
      <c r="A41736"/>
    </row>
    <row r="41737" spans="1:1" ht="12.6" x14ac:dyDescent="0.25">
      <c r="A41737"/>
    </row>
    <row r="41738" spans="1:1" ht="12.6" x14ac:dyDescent="0.25">
      <c r="A41738"/>
    </row>
    <row r="41739" spans="1:1" ht="12.6" x14ac:dyDescent="0.25">
      <c r="A41739"/>
    </row>
    <row r="41740" spans="1:1" ht="12.6" x14ac:dyDescent="0.25">
      <c r="A41740"/>
    </row>
    <row r="41741" spans="1:1" ht="12.6" x14ac:dyDescent="0.25">
      <c r="A41741"/>
    </row>
    <row r="41742" spans="1:1" ht="12.6" x14ac:dyDescent="0.25">
      <c r="A41742"/>
    </row>
    <row r="41743" spans="1:1" ht="12.6" x14ac:dyDescent="0.25">
      <c r="A41743"/>
    </row>
    <row r="41744" spans="1:1" ht="12.6" x14ac:dyDescent="0.25">
      <c r="A41744"/>
    </row>
    <row r="41745" spans="1:1" ht="12.6" x14ac:dyDescent="0.25">
      <c r="A41745"/>
    </row>
    <row r="41746" spans="1:1" ht="12.6" x14ac:dyDescent="0.25">
      <c r="A41746"/>
    </row>
    <row r="41747" spans="1:1" ht="12.6" x14ac:dyDescent="0.25">
      <c r="A41747"/>
    </row>
    <row r="41748" spans="1:1" ht="12.6" x14ac:dyDescent="0.25">
      <c r="A41748"/>
    </row>
    <row r="41749" spans="1:1" ht="12.6" x14ac:dyDescent="0.25">
      <c r="A41749"/>
    </row>
    <row r="41750" spans="1:1" ht="12.6" x14ac:dyDescent="0.25">
      <c r="A41750"/>
    </row>
    <row r="41751" spans="1:1" ht="12.6" x14ac:dyDescent="0.25">
      <c r="A41751"/>
    </row>
    <row r="41752" spans="1:1" ht="12.6" x14ac:dyDescent="0.25">
      <c r="A41752"/>
    </row>
    <row r="41753" spans="1:1" ht="12.6" x14ac:dyDescent="0.25">
      <c r="A41753"/>
    </row>
    <row r="41754" spans="1:1" ht="12.6" x14ac:dyDescent="0.25">
      <c r="A41754"/>
    </row>
    <row r="41755" spans="1:1" ht="12.6" x14ac:dyDescent="0.25">
      <c r="A41755"/>
    </row>
    <row r="41756" spans="1:1" ht="12.6" x14ac:dyDescent="0.25">
      <c r="A41756"/>
    </row>
    <row r="41757" spans="1:1" ht="12.6" x14ac:dyDescent="0.25">
      <c r="A41757"/>
    </row>
    <row r="41758" spans="1:1" ht="12.6" x14ac:dyDescent="0.25">
      <c r="A41758"/>
    </row>
    <row r="41759" spans="1:1" ht="12.6" x14ac:dyDescent="0.25">
      <c r="A41759"/>
    </row>
    <row r="41760" spans="1:1" ht="12.6" x14ac:dyDescent="0.25">
      <c r="A41760"/>
    </row>
    <row r="41761" spans="1:1" ht="12.6" x14ac:dyDescent="0.25">
      <c r="A41761"/>
    </row>
    <row r="41762" spans="1:1" ht="12.6" x14ac:dyDescent="0.25">
      <c r="A41762"/>
    </row>
    <row r="41763" spans="1:1" ht="12.6" x14ac:dyDescent="0.25">
      <c r="A41763"/>
    </row>
    <row r="41764" spans="1:1" ht="12.6" x14ac:dyDescent="0.25">
      <c r="A41764"/>
    </row>
    <row r="41765" spans="1:1" ht="12.6" x14ac:dyDescent="0.25">
      <c r="A41765"/>
    </row>
    <row r="41766" spans="1:1" ht="12.6" x14ac:dyDescent="0.25">
      <c r="A41766"/>
    </row>
    <row r="41767" spans="1:1" ht="12.6" x14ac:dyDescent="0.25">
      <c r="A41767"/>
    </row>
    <row r="41768" spans="1:1" ht="12.6" x14ac:dyDescent="0.25">
      <c r="A41768"/>
    </row>
    <row r="41769" spans="1:1" ht="12.6" x14ac:dyDescent="0.25">
      <c r="A41769"/>
    </row>
    <row r="41770" spans="1:1" ht="12.6" x14ac:dyDescent="0.25">
      <c r="A41770"/>
    </row>
    <row r="41771" spans="1:1" ht="12.6" x14ac:dyDescent="0.25">
      <c r="A41771"/>
    </row>
    <row r="41772" spans="1:1" ht="12.6" x14ac:dyDescent="0.25">
      <c r="A41772"/>
    </row>
    <row r="41773" spans="1:1" ht="12.6" x14ac:dyDescent="0.25">
      <c r="A41773"/>
    </row>
    <row r="41774" spans="1:1" ht="12.6" x14ac:dyDescent="0.25">
      <c r="A41774"/>
    </row>
    <row r="41775" spans="1:1" ht="12.6" x14ac:dyDescent="0.25">
      <c r="A41775"/>
    </row>
    <row r="41776" spans="1:1" ht="12.6" x14ac:dyDescent="0.25">
      <c r="A41776"/>
    </row>
    <row r="41777" spans="1:1" ht="12.6" x14ac:dyDescent="0.25">
      <c r="A41777"/>
    </row>
    <row r="41778" spans="1:1" ht="12.6" x14ac:dyDescent="0.25">
      <c r="A41778"/>
    </row>
    <row r="41779" spans="1:1" ht="12.6" x14ac:dyDescent="0.25">
      <c r="A41779"/>
    </row>
    <row r="41780" spans="1:1" ht="12.6" x14ac:dyDescent="0.25">
      <c r="A41780"/>
    </row>
    <row r="41781" spans="1:1" ht="12.6" x14ac:dyDescent="0.25">
      <c r="A41781"/>
    </row>
    <row r="41782" spans="1:1" ht="12.6" x14ac:dyDescent="0.25">
      <c r="A41782"/>
    </row>
    <row r="41783" spans="1:1" ht="12.6" x14ac:dyDescent="0.25">
      <c r="A41783"/>
    </row>
    <row r="41784" spans="1:1" ht="12.6" x14ac:dyDescent="0.25">
      <c r="A41784"/>
    </row>
    <row r="41785" spans="1:1" ht="12.6" x14ac:dyDescent="0.25">
      <c r="A41785"/>
    </row>
    <row r="41786" spans="1:1" ht="12.6" x14ac:dyDescent="0.25">
      <c r="A41786"/>
    </row>
    <row r="41787" spans="1:1" ht="12.6" x14ac:dyDescent="0.25">
      <c r="A41787"/>
    </row>
    <row r="41788" spans="1:1" ht="12.6" x14ac:dyDescent="0.25">
      <c r="A41788"/>
    </row>
    <row r="41789" spans="1:1" ht="12.6" x14ac:dyDescent="0.25">
      <c r="A41789"/>
    </row>
    <row r="41790" spans="1:1" ht="12.6" x14ac:dyDescent="0.25">
      <c r="A41790"/>
    </row>
    <row r="41791" spans="1:1" ht="12.6" x14ac:dyDescent="0.25">
      <c r="A41791"/>
    </row>
    <row r="41792" spans="1:1" ht="12.6" x14ac:dyDescent="0.25">
      <c r="A41792"/>
    </row>
    <row r="41793" spans="1:1" ht="12.6" x14ac:dyDescent="0.25">
      <c r="A41793"/>
    </row>
    <row r="41794" spans="1:1" ht="12.6" x14ac:dyDescent="0.25">
      <c r="A41794"/>
    </row>
    <row r="41795" spans="1:1" ht="12.6" x14ac:dyDescent="0.25">
      <c r="A41795"/>
    </row>
    <row r="41796" spans="1:1" ht="12.6" x14ac:dyDescent="0.25">
      <c r="A41796"/>
    </row>
    <row r="41797" spans="1:1" ht="12.6" x14ac:dyDescent="0.25">
      <c r="A41797"/>
    </row>
    <row r="41798" spans="1:1" ht="12.6" x14ac:dyDescent="0.25">
      <c r="A41798"/>
    </row>
    <row r="41799" spans="1:1" ht="12.6" x14ac:dyDescent="0.25">
      <c r="A41799"/>
    </row>
    <row r="41800" spans="1:1" ht="12.6" x14ac:dyDescent="0.25">
      <c r="A41800"/>
    </row>
    <row r="41801" spans="1:1" ht="12.6" x14ac:dyDescent="0.25">
      <c r="A41801"/>
    </row>
    <row r="41802" spans="1:1" ht="12.6" x14ac:dyDescent="0.25">
      <c r="A41802"/>
    </row>
    <row r="41803" spans="1:1" ht="12.6" x14ac:dyDescent="0.25">
      <c r="A41803"/>
    </row>
    <row r="41804" spans="1:1" ht="12.6" x14ac:dyDescent="0.25">
      <c r="A41804"/>
    </row>
    <row r="41805" spans="1:1" ht="12.6" x14ac:dyDescent="0.25">
      <c r="A41805"/>
    </row>
    <row r="41806" spans="1:1" ht="12.6" x14ac:dyDescent="0.25">
      <c r="A41806"/>
    </row>
    <row r="41807" spans="1:1" ht="12.6" x14ac:dyDescent="0.25">
      <c r="A41807"/>
    </row>
    <row r="41808" spans="1:1" ht="12.6" x14ac:dyDescent="0.25">
      <c r="A41808"/>
    </row>
    <row r="41809" spans="1:1" ht="12.6" x14ac:dyDescent="0.25">
      <c r="A41809"/>
    </row>
    <row r="41810" spans="1:1" ht="12.6" x14ac:dyDescent="0.25">
      <c r="A41810"/>
    </row>
    <row r="41811" spans="1:1" ht="12.6" x14ac:dyDescent="0.25">
      <c r="A41811"/>
    </row>
    <row r="41812" spans="1:1" ht="12.6" x14ac:dyDescent="0.25">
      <c r="A41812"/>
    </row>
    <row r="41813" spans="1:1" ht="12.6" x14ac:dyDescent="0.25">
      <c r="A41813"/>
    </row>
    <row r="41814" spans="1:1" ht="12.6" x14ac:dyDescent="0.25">
      <c r="A41814"/>
    </row>
    <row r="41815" spans="1:1" ht="12.6" x14ac:dyDescent="0.25">
      <c r="A41815"/>
    </row>
    <row r="41816" spans="1:1" ht="12.6" x14ac:dyDescent="0.25">
      <c r="A41816"/>
    </row>
    <row r="41817" spans="1:1" ht="12.6" x14ac:dyDescent="0.25">
      <c r="A41817"/>
    </row>
    <row r="41818" spans="1:1" ht="12.6" x14ac:dyDescent="0.25">
      <c r="A41818"/>
    </row>
    <row r="41819" spans="1:1" ht="12.6" x14ac:dyDescent="0.25">
      <c r="A41819"/>
    </row>
    <row r="41820" spans="1:1" ht="12.6" x14ac:dyDescent="0.25">
      <c r="A41820"/>
    </row>
    <row r="41821" spans="1:1" ht="12.6" x14ac:dyDescent="0.25">
      <c r="A41821"/>
    </row>
    <row r="41822" spans="1:1" ht="12.6" x14ac:dyDescent="0.25">
      <c r="A41822"/>
    </row>
    <row r="41823" spans="1:1" ht="12.6" x14ac:dyDescent="0.25">
      <c r="A41823"/>
    </row>
    <row r="41824" spans="1:1" ht="12.6" x14ac:dyDescent="0.25">
      <c r="A41824"/>
    </row>
    <row r="41825" spans="1:1" ht="12.6" x14ac:dyDescent="0.25">
      <c r="A41825"/>
    </row>
    <row r="41826" spans="1:1" ht="12.6" x14ac:dyDescent="0.25">
      <c r="A41826"/>
    </row>
    <row r="41827" spans="1:1" ht="12.6" x14ac:dyDescent="0.25">
      <c r="A41827"/>
    </row>
    <row r="41828" spans="1:1" ht="12.6" x14ac:dyDescent="0.25">
      <c r="A41828"/>
    </row>
    <row r="41829" spans="1:1" ht="12.6" x14ac:dyDescent="0.25">
      <c r="A41829"/>
    </row>
    <row r="41830" spans="1:1" ht="12.6" x14ac:dyDescent="0.25">
      <c r="A41830"/>
    </row>
    <row r="41831" spans="1:1" ht="12.6" x14ac:dyDescent="0.25">
      <c r="A41831"/>
    </row>
    <row r="41832" spans="1:1" ht="12.6" x14ac:dyDescent="0.25">
      <c r="A41832"/>
    </row>
    <row r="41833" spans="1:1" ht="12.6" x14ac:dyDescent="0.25">
      <c r="A41833"/>
    </row>
    <row r="41834" spans="1:1" ht="12.6" x14ac:dyDescent="0.25">
      <c r="A41834"/>
    </row>
    <row r="41835" spans="1:1" ht="12.6" x14ac:dyDescent="0.25">
      <c r="A41835"/>
    </row>
    <row r="41836" spans="1:1" ht="12.6" x14ac:dyDescent="0.25">
      <c r="A41836"/>
    </row>
    <row r="41837" spans="1:1" ht="12.6" x14ac:dyDescent="0.25">
      <c r="A41837"/>
    </row>
    <row r="41838" spans="1:1" ht="12.6" x14ac:dyDescent="0.25">
      <c r="A41838"/>
    </row>
    <row r="41839" spans="1:1" ht="12.6" x14ac:dyDescent="0.25">
      <c r="A41839"/>
    </row>
    <row r="41840" spans="1:1" ht="12.6" x14ac:dyDescent="0.25">
      <c r="A41840"/>
    </row>
    <row r="41841" spans="1:1" ht="12.6" x14ac:dyDescent="0.25">
      <c r="A41841"/>
    </row>
    <row r="41842" spans="1:1" ht="12.6" x14ac:dyDescent="0.25">
      <c r="A41842"/>
    </row>
    <row r="41843" spans="1:1" ht="12.6" x14ac:dyDescent="0.25">
      <c r="A41843"/>
    </row>
    <row r="41844" spans="1:1" ht="12.6" x14ac:dyDescent="0.25">
      <c r="A41844"/>
    </row>
    <row r="41845" spans="1:1" ht="12.6" x14ac:dyDescent="0.25">
      <c r="A41845"/>
    </row>
    <row r="41846" spans="1:1" ht="12.6" x14ac:dyDescent="0.25">
      <c r="A41846"/>
    </row>
    <row r="41847" spans="1:1" ht="12.6" x14ac:dyDescent="0.25">
      <c r="A41847"/>
    </row>
    <row r="41848" spans="1:1" ht="12.6" x14ac:dyDescent="0.25">
      <c r="A41848"/>
    </row>
    <row r="41849" spans="1:1" ht="12.6" x14ac:dyDescent="0.25">
      <c r="A41849"/>
    </row>
    <row r="41850" spans="1:1" ht="12.6" x14ac:dyDescent="0.25">
      <c r="A41850"/>
    </row>
    <row r="41851" spans="1:1" ht="12.6" x14ac:dyDescent="0.25">
      <c r="A41851"/>
    </row>
    <row r="41852" spans="1:1" ht="12.6" x14ac:dyDescent="0.25">
      <c r="A41852"/>
    </row>
    <row r="41853" spans="1:1" ht="12.6" x14ac:dyDescent="0.25">
      <c r="A41853"/>
    </row>
    <row r="41854" spans="1:1" ht="12.6" x14ac:dyDescent="0.25">
      <c r="A41854"/>
    </row>
    <row r="41855" spans="1:1" ht="12.6" x14ac:dyDescent="0.25">
      <c r="A41855"/>
    </row>
    <row r="41856" spans="1:1" ht="12.6" x14ac:dyDescent="0.25">
      <c r="A41856"/>
    </row>
    <row r="41857" spans="1:1" ht="12.6" x14ac:dyDescent="0.25">
      <c r="A41857"/>
    </row>
    <row r="41858" spans="1:1" ht="12.6" x14ac:dyDescent="0.25">
      <c r="A41858"/>
    </row>
    <row r="41859" spans="1:1" ht="12.6" x14ac:dyDescent="0.25">
      <c r="A41859"/>
    </row>
    <row r="41860" spans="1:1" ht="12.6" x14ac:dyDescent="0.25">
      <c r="A41860"/>
    </row>
    <row r="41861" spans="1:1" ht="12.6" x14ac:dyDescent="0.25">
      <c r="A41861"/>
    </row>
    <row r="41862" spans="1:1" ht="12.6" x14ac:dyDescent="0.25">
      <c r="A41862"/>
    </row>
    <row r="41863" spans="1:1" ht="12.6" x14ac:dyDescent="0.25">
      <c r="A41863"/>
    </row>
    <row r="41864" spans="1:1" ht="12.6" x14ac:dyDescent="0.25">
      <c r="A41864"/>
    </row>
    <row r="41865" spans="1:1" ht="12.6" x14ac:dyDescent="0.25">
      <c r="A41865"/>
    </row>
    <row r="41866" spans="1:1" ht="12.6" x14ac:dyDescent="0.25">
      <c r="A41866"/>
    </row>
    <row r="41867" spans="1:1" ht="12.6" x14ac:dyDescent="0.25">
      <c r="A41867"/>
    </row>
    <row r="41868" spans="1:1" ht="12.6" x14ac:dyDescent="0.25">
      <c r="A41868"/>
    </row>
    <row r="41869" spans="1:1" ht="12.6" x14ac:dyDescent="0.25">
      <c r="A41869"/>
    </row>
    <row r="41870" spans="1:1" ht="12.6" x14ac:dyDescent="0.25">
      <c r="A41870"/>
    </row>
    <row r="41871" spans="1:1" ht="12.6" x14ac:dyDescent="0.25">
      <c r="A41871"/>
    </row>
    <row r="41872" spans="1:1" ht="12.6" x14ac:dyDescent="0.25">
      <c r="A41872"/>
    </row>
    <row r="41873" spans="1:1" ht="12.6" x14ac:dyDescent="0.25">
      <c r="A41873"/>
    </row>
    <row r="41874" spans="1:1" ht="12.6" x14ac:dyDescent="0.25">
      <c r="A41874"/>
    </row>
    <row r="41875" spans="1:1" ht="12.6" x14ac:dyDescent="0.25">
      <c r="A41875"/>
    </row>
    <row r="41876" spans="1:1" ht="12.6" x14ac:dyDescent="0.25">
      <c r="A41876"/>
    </row>
    <row r="41877" spans="1:1" ht="12.6" x14ac:dyDescent="0.25">
      <c r="A41877"/>
    </row>
    <row r="41878" spans="1:1" ht="12.6" x14ac:dyDescent="0.25">
      <c r="A41878"/>
    </row>
    <row r="41879" spans="1:1" ht="12.6" x14ac:dyDescent="0.25">
      <c r="A41879"/>
    </row>
    <row r="41880" spans="1:1" ht="12.6" x14ac:dyDescent="0.25">
      <c r="A41880"/>
    </row>
    <row r="41881" spans="1:1" ht="12.6" x14ac:dyDescent="0.25">
      <c r="A41881"/>
    </row>
    <row r="41882" spans="1:1" ht="12.6" x14ac:dyDescent="0.25">
      <c r="A41882"/>
    </row>
    <row r="41883" spans="1:1" ht="12.6" x14ac:dyDescent="0.25">
      <c r="A41883"/>
    </row>
    <row r="41884" spans="1:1" ht="12.6" x14ac:dyDescent="0.25">
      <c r="A41884"/>
    </row>
    <row r="41885" spans="1:1" ht="12.6" x14ac:dyDescent="0.25">
      <c r="A41885"/>
    </row>
    <row r="41886" spans="1:1" ht="12.6" x14ac:dyDescent="0.25">
      <c r="A41886"/>
    </row>
    <row r="41887" spans="1:1" ht="12.6" x14ac:dyDescent="0.25">
      <c r="A41887"/>
    </row>
    <row r="41888" spans="1:1" ht="12.6" x14ac:dyDescent="0.25">
      <c r="A41888"/>
    </row>
    <row r="41889" spans="1:1" ht="12.6" x14ac:dyDescent="0.25">
      <c r="A41889"/>
    </row>
    <row r="41890" spans="1:1" ht="12.6" x14ac:dyDescent="0.25">
      <c r="A41890"/>
    </row>
    <row r="41891" spans="1:1" ht="12.6" x14ac:dyDescent="0.25">
      <c r="A41891"/>
    </row>
    <row r="41892" spans="1:1" ht="12.6" x14ac:dyDescent="0.25">
      <c r="A41892"/>
    </row>
    <row r="41893" spans="1:1" ht="12.6" x14ac:dyDescent="0.25">
      <c r="A41893"/>
    </row>
    <row r="41894" spans="1:1" ht="12.6" x14ac:dyDescent="0.25">
      <c r="A41894"/>
    </row>
    <row r="41895" spans="1:1" ht="12.6" x14ac:dyDescent="0.25">
      <c r="A41895"/>
    </row>
    <row r="41896" spans="1:1" ht="12.6" x14ac:dyDescent="0.25">
      <c r="A41896"/>
    </row>
    <row r="41897" spans="1:1" ht="12.6" x14ac:dyDescent="0.25">
      <c r="A41897"/>
    </row>
    <row r="41898" spans="1:1" ht="12.6" x14ac:dyDescent="0.25">
      <c r="A41898"/>
    </row>
    <row r="41899" spans="1:1" ht="12.6" x14ac:dyDescent="0.25">
      <c r="A41899"/>
    </row>
    <row r="41900" spans="1:1" ht="12.6" x14ac:dyDescent="0.25">
      <c r="A41900"/>
    </row>
    <row r="41901" spans="1:1" ht="12.6" x14ac:dyDescent="0.25">
      <c r="A41901"/>
    </row>
    <row r="41902" spans="1:1" ht="12.6" x14ac:dyDescent="0.25">
      <c r="A41902"/>
    </row>
    <row r="41903" spans="1:1" ht="12.6" x14ac:dyDescent="0.25">
      <c r="A41903"/>
    </row>
    <row r="41904" spans="1:1" ht="12.6" x14ac:dyDescent="0.25">
      <c r="A41904"/>
    </row>
    <row r="41905" spans="1:1" ht="12.6" x14ac:dyDescent="0.25">
      <c r="A41905"/>
    </row>
    <row r="41906" spans="1:1" ht="12.6" x14ac:dyDescent="0.25">
      <c r="A41906"/>
    </row>
    <row r="41907" spans="1:1" ht="12.6" x14ac:dyDescent="0.25">
      <c r="A41907"/>
    </row>
    <row r="41908" spans="1:1" ht="12.6" x14ac:dyDescent="0.25">
      <c r="A41908"/>
    </row>
    <row r="41909" spans="1:1" ht="12.6" x14ac:dyDescent="0.25">
      <c r="A41909"/>
    </row>
    <row r="41910" spans="1:1" ht="12.6" x14ac:dyDescent="0.25">
      <c r="A41910"/>
    </row>
    <row r="41911" spans="1:1" ht="12.6" x14ac:dyDescent="0.25">
      <c r="A41911"/>
    </row>
    <row r="41912" spans="1:1" ht="12.6" x14ac:dyDescent="0.25">
      <c r="A41912"/>
    </row>
    <row r="41913" spans="1:1" ht="12.6" x14ac:dyDescent="0.25">
      <c r="A41913"/>
    </row>
    <row r="41914" spans="1:1" ht="12.6" x14ac:dyDescent="0.25">
      <c r="A41914"/>
    </row>
    <row r="41915" spans="1:1" ht="12.6" x14ac:dyDescent="0.25">
      <c r="A41915"/>
    </row>
    <row r="41916" spans="1:1" ht="12.6" x14ac:dyDescent="0.25">
      <c r="A41916"/>
    </row>
    <row r="41917" spans="1:1" ht="12.6" x14ac:dyDescent="0.25">
      <c r="A41917"/>
    </row>
    <row r="41918" spans="1:1" ht="12.6" x14ac:dyDescent="0.25">
      <c r="A41918"/>
    </row>
    <row r="41919" spans="1:1" ht="12.6" x14ac:dyDescent="0.25">
      <c r="A41919"/>
    </row>
    <row r="41920" spans="1:1" ht="12.6" x14ac:dyDescent="0.25">
      <c r="A41920"/>
    </row>
    <row r="41921" spans="1:1" ht="12.6" x14ac:dyDescent="0.25">
      <c r="A41921"/>
    </row>
    <row r="41922" spans="1:1" ht="12.6" x14ac:dyDescent="0.25">
      <c r="A41922"/>
    </row>
    <row r="41923" spans="1:1" ht="12.6" x14ac:dyDescent="0.25">
      <c r="A41923"/>
    </row>
    <row r="41924" spans="1:1" ht="12.6" x14ac:dyDescent="0.25">
      <c r="A41924"/>
    </row>
    <row r="41925" spans="1:1" ht="12.6" x14ac:dyDescent="0.25">
      <c r="A41925"/>
    </row>
    <row r="41926" spans="1:1" ht="12.6" x14ac:dyDescent="0.25">
      <c r="A41926"/>
    </row>
    <row r="41927" spans="1:1" ht="12.6" x14ac:dyDescent="0.25">
      <c r="A41927"/>
    </row>
    <row r="41928" spans="1:1" ht="12.6" x14ac:dyDescent="0.25">
      <c r="A41928"/>
    </row>
    <row r="41929" spans="1:1" ht="12.6" x14ac:dyDescent="0.25">
      <c r="A41929"/>
    </row>
    <row r="41930" spans="1:1" ht="12.6" x14ac:dyDescent="0.25">
      <c r="A41930"/>
    </row>
    <row r="41931" spans="1:1" ht="12.6" x14ac:dyDescent="0.25">
      <c r="A41931"/>
    </row>
    <row r="41932" spans="1:1" ht="12.6" x14ac:dyDescent="0.25">
      <c r="A41932"/>
    </row>
    <row r="41933" spans="1:1" ht="12.6" x14ac:dyDescent="0.25">
      <c r="A41933"/>
    </row>
    <row r="41934" spans="1:1" ht="12.6" x14ac:dyDescent="0.25">
      <c r="A41934"/>
    </row>
    <row r="41935" spans="1:1" ht="12.6" x14ac:dyDescent="0.25">
      <c r="A41935"/>
    </row>
    <row r="41936" spans="1:1" ht="12.6" x14ac:dyDescent="0.25">
      <c r="A41936"/>
    </row>
    <row r="41937" spans="1:1" ht="12.6" x14ac:dyDescent="0.25">
      <c r="A41937"/>
    </row>
    <row r="41938" spans="1:1" ht="12.6" x14ac:dyDescent="0.25">
      <c r="A41938"/>
    </row>
    <row r="41939" spans="1:1" ht="12.6" x14ac:dyDescent="0.25">
      <c r="A41939"/>
    </row>
    <row r="41940" spans="1:1" ht="12.6" x14ac:dyDescent="0.25">
      <c r="A41940"/>
    </row>
    <row r="41941" spans="1:1" ht="12.6" x14ac:dyDescent="0.25">
      <c r="A41941"/>
    </row>
    <row r="41942" spans="1:1" ht="12.6" x14ac:dyDescent="0.25">
      <c r="A41942"/>
    </row>
    <row r="41943" spans="1:1" ht="12.6" x14ac:dyDescent="0.25">
      <c r="A41943"/>
    </row>
    <row r="41944" spans="1:1" ht="12.6" x14ac:dyDescent="0.25">
      <c r="A41944"/>
    </row>
    <row r="41945" spans="1:1" ht="12.6" x14ac:dyDescent="0.25">
      <c r="A41945"/>
    </row>
    <row r="41946" spans="1:1" ht="12.6" x14ac:dyDescent="0.25">
      <c r="A41946"/>
    </row>
    <row r="41947" spans="1:1" ht="12.6" x14ac:dyDescent="0.25">
      <c r="A41947"/>
    </row>
    <row r="41948" spans="1:1" ht="12.6" x14ac:dyDescent="0.25">
      <c r="A41948"/>
    </row>
    <row r="41949" spans="1:1" ht="12.6" x14ac:dyDescent="0.25">
      <c r="A41949"/>
    </row>
    <row r="41950" spans="1:1" ht="12.6" x14ac:dyDescent="0.25">
      <c r="A41950"/>
    </row>
    <row r="41951" spans="1:1" ht="12.6" x14ac:dyDescent="0.25">
      <c r="A41951"/>
    </row>
    <row r="41952" spans="1:1" ht="12.6" x14ac:dyDescent="0.25">
      <c r="A41952"/>
    </row>
    <row r="41953" spans="1:1" ht="12.6" x14ac:dyDescent="0.25">
      <c r="A41953"/>
    </row>
    <row r="41954" spans="1:1" ht="12.6" x14ac:dyDescent="0.25">
      <c r="A41954"/>
    </row>
    <row r="41955" spans="1:1" ht="12.6" x14ac:dyDescent="0.25">
      <c r="A41955"/>
    </row>
    <row r="41956" spans="1:1" ht="12.6" x14ac:dyDescent="0.25">
      <c r="A41956"/>
    </row>
    <row r="41957" spans="1:1" ht="12.6" x14ac:dyDescent="0.25">
      <c r="A41957"/>
    </row>
    <row r="41958" spans="1:1" ht="12.6" x14ac:dyDescent="0.25">
      <c r="A41958"/>
    </row>
    <row r="41959" spans="1:1" ht="12.6" x14ac:dyDescent="0.25">
      <c r="A41959"/>
    </row>
    <row r="41960" spans="1:1" ht="12.6" x14ac:dyDescent="0.25">
      <c r="A41960"/>
    </row>
    <row r="41961" spans="1:1" ht="12.6" x14ac:dyDescent="0.25">
      <c r="A41961"/>
    </row>
    <row r="41962" spans="1:1" ht="12.6" x14ac:dyDescent="0.25">
      <c r="A41962"/>
    </row>
    <row r="41963" spans="1:1" ht="12.6" x14ac:dyDescent="0.25">
      <c r="A41963"/>
    </row>
    <row r="41964" spans="1:1" ht="12.6" x14ac:dyDescent="0.25">
      <c r="A41964"/>
    </row>
    <row r="41965" spans="1:1" ht="12.6" x14ac:dyDescent="0.25">
      <c r="A41965"/>
    </row>
    <row r="41966" spans="1:1" ht="12.6" x14ac:dyDescent="0.25">
      <c r="A41966"/>
    </row>
    <row r="41967" spans="1:1" ht="12.6" x14ac:dyDescent="0.25">
      <c r="A41967"/>
    </row>
    <row r="41968" spans="1:1" ht="12.6" x14ac:dyDescent="0.25">
      <c r="A41968"/>
    </row>
    <row r="41969" spans="1:1" ht="12.6" x14ac:dyDescent="0.25">
      <c r="A41969"/>
    </row>
    <row r="41970" spans="1:1" ht="12.6" x14ac:dyDescent="0.25">
      <c r="A41970"/>
    </row>
    <row r="41971" spans="1:1" ht="12.6" x14ac:dyDescent="0.25">
      <c r="A41971"/>
    </row>
    <row r="41972" spans="1:1" ht="12.6" x14ac:dyDescent="0.25">
      <c r="A41972"/>
    </row>
    <row r="41973" spans="1:1" ht="12.6" x14ac:dyDescent="0.25">
      <c r="A41973"/>
    </row>
    <row r="41974" spans="1:1" ht="12.6" x14ac:dyDescent="0.25">
      <c r="A41974"/>
    </row>
    <row r="41975" spans="1:1" ht="12.6" x14ac:dyDescent="0.25">
      <c r="A41975"/>
    </row>
    <row r="41976" spans="1:1" ht="12.6" x14ac:dyDescent="0.25">
      <c r="A41976"/>
    </row>
    <row r="41977" spans="1:1" ht="12.6" x14ac:dyDescent="0.25">
      <c r="A41977"/>
    </row>
    <row r="41978" spans="1:1" ht="12.6" x14ac:dyDescent="0.25">
      <c r="A41978"/>
    </row>
    <row r="41979" spans="1:1" ht="12.6" x14ac:dyDescent="0.25">
      <c r="A41979"/>
    </row>
    <row r="41980" spans="1:1" ht="12.6" x14ac:dyDescent="0.25">
      <c r="A41980"/>
    </row>
    <row r="41981" spans="1:1" ht="12.6" x14ac:dyDescent="0.25">
      <c r="A41981"/>
    </row>
    <row r="41982" spans="1:1" ht="12.6" x14ac:dyDescent="0.25">
      <c r="A41982"/>
    </row>
    <row r="41983" spans="1:1" ht="12.6" x14ac:dyDescent="0.25">
      <c r="A41983"/>
    </row>
    <row r="41984" spans="1:1" ht="12.6" x14ac:dyDescent="0.25">
      <c r="A41984"/>
    </row>
    <row r="41985" spans="1:1" ht="12.6" x14ac:dyDescent="0.25">
      <c r="A41985"/>
    </row>
    <row r="41986" spans="1:1" ht="12.6" x14ac:dyDescent="0.25">
      <c r="A41986"/>
    </row>
    <row r="41987" spans="1:1" ht="12.6" x14ac:dyDescent="0.25">
      <c r="A41987"/>
    </row>
    <row r="41988" spans="1:1" ht="12.6" x14ac:dyDescent="0.25">
      <c r="A41988"/>
    </row>
    <row r="41989" spans="1:1" ht="12.6" x14ac:dyDescent="0.25">
      <c r="A41989"/>
    </row>
    <row r="41990" spans="1:1" ht="12.6" x14ac:dyDescent="0.25">
      <c r="A41990"/>
    </row>
    <row r="41991" spans="1:1" ht="12.6" x14ac:dyDescent="0.25">
      <c r="A41991"/>
    </row>
    <row r="41992" spans="1:1" ht="12.6" x14ac:dyDescent="0.25">
      <c r="A41992"/>
    </row>
    <row r="41993" spans="1:1" ht="12.6" x14ac:dyDescent="0.25">
      <c r="A41993"/>
    </row>
    <row r="41994" spans="1:1" ht="12.6" x14ac:dyDescent="0.25">
      <c r="A41994"/>
    </row>
    <row r="41995" spans="1:1" ht="12.6" x14ac:dyDescent="0.25">
      <c r="A41995"/>
    </row>
    <row r="41996" spans="1:1" ht="12.6" x14ac:dyDescent="0.25">
      <c r="A41996"/>
    </row>
    <row r="41997" spans="1:1" ht="12.6" x14ac:dyDescent="0.25">
      <c r="A41997"/>
    </row>
    <row r="41998" spans="1:1" ht="12.6" x14ac:dyDescent="0.25">
      <c r="A41998"/>
    </row>
    <row r="41999" spans="1:1" ht="12.6" x14ac:dyDescent="0.25">
      <c r="A41999"/>
    </row>
    <row r="42000" spans="1:1" ht="12.6" x14ac:dyDescent="0.25">
      <c r="A42000"/>
    </row>
    <row r="42001" spans="1:1" ht="12.6" x14ac:dyDescent="0.25">
      <c r="A42001"/>
    </row>
    <row r="42002" spans="1:1" ht="12.6" x14ac:dyDescent="0.25">
      <c r="A42002"/>
    </row>
    <row r="42003" spans="1:1" ht="12.6" x14ac:dyDescent="0.25">
      <c r="A42003"/>
    </row>
    <row r="42004" spans="1:1" ht="12.6" x14ac:dyDescent="0.25">
      <c r="A42004"/>
    </row>
    <row r="42005" spans="1:1" ht="12.6" x14ac:dyDescent="0.25">
      <c r="A42005"/>
    </row>
    <row r="42006" spans="1:1" ht="12.6" x14ac:dyDescent="0.25">
      <c r="A42006"/>
    </row>
    <row r="42007" spans="1:1" ht="12.6" x14ac:dyDescent="0.25">
      <c r="A42007"/>
    </row>
    <row r="42008" spans="1:1" ht="12.6" x14ac:dyDescent="0.25">
      <c r="A42008"/>
    </row>
    <row r="42009" spans="1:1" ht="12.6" x14ac:dyDescent="0.25">
      <c r="A42009"/>
    </row>
    <row r="42010" spans="1:1" ht="12.6" x14ac:dyDescent="0.25">
      <c r="A42010"/>
    </row>
    <row r="42011" spans="1:1" ht="12.6" x14ac:dyDescent="0.25">
      <c r="A42011"/>
    </row>
    <row r="42012" spans="1:1" ht="12.6" x14ac:dyDescent="0.25">
      <c r="A42012"/>
    </row>
    <row r="42013" spans="1:1" ht="12.6" x14ac:dyDescent="0.25">
      <c r="A42013"/>
    </row>
    <row r="42014" spans="1:1" ht="12.6" x14ac:dyDescent="0.25">
      <c r="A42014"/>
    </row>
    <row r="42015" spans="1:1" ht="12.6" x14ac:dyDescent="0.25">
      <c r="A42015"/>
    </row>
    <row r="42016" spans="1:1" ht="12.6" x14ac:dyDescent="0.25">
      <c r="A42016"/>
    </row>
    <row r="42017" spans="1:1" ht="12.6" x14ac:dyDescent="0.25">
      <c r="A42017"/>
    </row>
    <row r="42018" spans="1:1" ht="12.6" x14ac:dyDescent="0.25">
      <c r="A42018"/>
    </row>
    <row r="42019" spans="1:1" ht="12.6" x14ac:dyDescent="0.25">
      <c r="A42019"/>
    </row>
    <row r="42020" spans="1:1" ht="12.6" x14ac:dyDescent="0.25">
      <c r="A42020"/>
    </row>
    <row r="42021" spans="1:1" ht="12.6" x14ac:dyDescent="0.25">
      <c r="A42021"/>
    </row>
    <row r="42022" spans="1:1" ht="12.6" x14ac:dyDescent="0.25">
      <c r="A42022"/>
    </row>
    <row r="42023" spans="1:1" ht="12.6" x14ac:dyDescent="0.25">
      <c r="A42023"/>
    </row>
    <row r="42024" spans="1:1" ht="12.6" x14ac:dyDescent="0.25">
      <c r="A42024"/>
    </row>
    <row r="42025" spans="1:1" ht="12.6" x14ac:dyDescent="0.25">
      <c r="A42025"/>
    </row>
    <row r="42026" spans="1:1" ht="12.6" x14ac:dyDescent="0.25">
      <c r="A42026"/>
    </row>
    <row r="42027" spans="1:1" ht="12.6" x14ac:dyDescent="0.25">
      <c r="A42027"/>
    </row>
    <row r="42028" spans="1:1" ht="12.6" x14ac:dyDescent="0.25">
      <c r="A42028"/>
    </row>
    <row r="42029" spans="1:1" ht="12.6" x14ac:dyDescent="0.25">
      <c r="A42029"/>
    </row>
    <row r="42030" spans="1:1" ht="12.6" x14ac:dyDescent="0.25">
      <c r="A42030"/>
    </row>
    <row r="42031" spans="1:1" ht="12.6" x14ac:dyDescent="0.25">
      <c r="A42031"/>
    </row>
    <row r="42032" spans="1:1" ht="12.6" x14ac:dyDescent="0.25">
      <c r="A42032"/>
    </row>
    <row r="42033" spans="1:1" ht="12.6" x14ac:dyDescent="0.25">
      <c r="A42033"/>
    </row>
    <row r="42034" spans="1:1" ht="12.6" x14ac:dyDescent="0.25">
      <c r="A42034"/>
    </row>
    <row r="42035" spans="1:1" ht="12.6" x14ac:dyDescent="0.25">
      <c r="A42035"/>
    </row>
    <row r="42036" spans="1:1" ht="12.6" x14ac:dyDescent="0.25">
      <c r="A42036"/>
    </row>
    <row r="42037" spans="1:1" ht="12.6" x14ac:dyDescent="0.25">
      <c r="A42037"/>
    </row>
    <row r="42038" spans="1:1" ht="12.6" x14ac:dyDescent="0.25">
      <c r="A42038"/>
    </row>
    <row r="42039" spans="1:1" ht="12.6" x14ac:dyDescent="0.25">
      <c r="A42039"/>
    </row>
    <row r="42040" spans="1:1" ht="12.6" x14ac:dyDescent="0.25">
      <c r="A42040"/>
    </row>
    <row r="42041" spans="1:1" ht="12.6" x14ac:dyDescent="0.25">
      <c r="A42041"/>
    </row>
    <row r="42042" spans="1:1" ht="12.6" x14ac:dyDescent="0.25">
      <c r="A42042"/>
    </row>
    <row r="42043" spans="1:1" ht="12.6" x14ac:dyDescent="0.25">
      <c r="A42043"/>
    </row>
    <row r="42044" spans="1:1" ht="12.6" x14ac:dyDescent="0.25">
      <c r="A42044"/>
    </row>
    <row r="42045" spans="1:1" ht="12.6" x14ac:dyDescent="0.25">
      <c r="A42045"/>
    </row>
    <row r="42046" spans="1:1" ht="12.6" x14ac:dyDescent="0.25">
      <c r="A42046"/>
    </row>
    <row r="42047" spans="1:1" ht="12.6" x14ac:dyDescent="0.25">
      <c r="A42047"/>
    </row>
    <row r="42048" spans="1:1" ht="12.6" x14ac:dyDescent="0.25">
      <c r="A42048"/>
    </row>
    <row r="42049" spans="1:1" ht="12.6" x14ac:dyDescent="0.25">
      <c r="A42049"/>
    </row>
    <row r="42050" spans="1:1" ht="12.6" x14ac:dyDescent="0.25">
      <c r="A42050"/>
    </row>
    <row r="42051" spans="1:1" ht="12.6" x14ac:dyDescent="0.25">
      <c r="A42051"/>
    </row>
    <row r="42052" spans="1:1" ht="12.6" x14ac:dyDescent="0.25">
      <c r="A42052"/>
    </row>
    <row r="42053" spans="1:1" ht="12.6" x14ac:dyDescent="0.25">
      <c r="A42053"/>
    </row>
    <row r="42054" spans="1:1" ht="12.6" x14ac:dyDescent="0.25">
      <c r="A42054"/>
    </row>
    <row r="42055" spans="1:1" ht="12.6" x14ac:dyDescent="0.25">
      <c r="A42055"/>
    </row>
    <row r="42056" spans="1:1" ht="12.6" x14ac:dyDescent="0.25">
      <c r="A42056"/>
    </row>
    <row r="42057" spans="1:1" ht="12.6" x14ac:dyDescent="0.25">
      <c r="A42057"/>
    </row>
    <row r="42058" spans="1:1" ht="12.6" x14ac:dyDescent="0.25">
      <c r="A42058"/>
    </row>
    <row r="42059" spans="1:1" ht="12.6" x14ac:dyDescent="0.25">
      <c r="A42059"/>
    </row>
    <row r="42060" spans="1:1" ht="12.6" x14ac:dyDescent="0.25">
      <c r="A42060"/>
    </row>
    <row r="42061" spans="1:1" ht="12.6" x14ac:dyDescent="0.25">
      <c r="A42061"/>
    </row>
    <row r="42062" spans="1:1" ht="12.6" x14ac:dyDescent="0.25">
      <c r="A42062"/>
    </row>
    <row r="42063" spans="1:1" ht="12.6" x14ac:dyDescent="0.25">
      <c r="A42063"/>
    </row>
    <row r="42064" spans="1:1" ht="12.6" x14ac:dyDescent="0.25">
      <c r="A42064"/>
    </row>
    <row r="42065" spans="1:1" ht="12.6" x14ac:dyDescent="0.25">
      <c r="A42065"/>
    </row>
    <row r="42066" spans="1:1" ht="12.6" x14ac:dyDescent="0.25">
      <c r="A42066"/>
    </row>
    <row r="42067" spans="1:1" ht="12.6" x14ac:dyDescent="0.25">
      <c r="A42067"/>
    </row>
    <row r="42068" spans="1:1" ht="12.6" x14ac:dyDescent="0.25">
      <c r="A42068"/>
    </row>
    <row r="42069" spans="1:1" ht="12.6" x14ac:dyDescent="0.25">
      <c r="A42069"/>
    </row>
    <row r="42070" spans="1:1" ht="12.6" x14ac:dyDescent="0.25">
      <c r="A42070"/>
    </row>
    <row r="42071" spans="1:1" ht="12.6" x14ac:dyDescent="0.25">
      <c r="A42071"/>
    </row>
    <row r="42072" spans="1:1" ht="12.6" x14ac:dyDescent="0.25">
      <c r="A42072"/>
    </row>
    <row r="42073" spans="1:1" ht="12.6" x14ac:dyDescent="0.25">
      <c r="A42073"/>
    </row>
    <row r="42074" spans="1:1" ht="12.6" x14ac:dyDescent="0.25">
      <c r="A42074"/>
    </row>
    <row r="42075" spans="1:1" ht="12.6" x14ac:dyDescent="0.25">
      <c r="A42075"/>
    </row>
    <row r="42076" spans="1:1" ht="12.6" x14ac:dyDescent="0.25">
      <c r="A42076"/>
    </row>
    <row r="42077" spans="1:1" ht="12.6" x14ac:dyDescent="0.25">
      <c r="A42077"/>
    </row>
    <row r="42078" spans="1:1" ht="12.6" x14ac:dyDescent="0.25">
      <c r="A42078"/>
    </row>
    <row r="42079" spans="1:1" ht="12.6" x14ac:dyDescent="0.25">
      <c r="A42079"/>
    </row>
    <row r="42080" spans="1:1" ht="12.6" x14ac:dyDescent="0.25">
      <c r="A42080"/>
    </row>
    <row r="42081" spans="1:1" ht="12.6" x14ac:dyDescent="0.25">
      <c r="A42081"/>
    </row>
    <row r="42082" spans="1:1" ht="12.6" x14ac:dyDescent="0.25">
      <c r="A42082"/>
    </row>
    <row r="42083" spans="1:1" ht="12.6" x14ac:dyDescent="0.25">
      <c r="A42083"/>
    </row>
    <row r="42084" spans="1:1" ht="12.6" x14ac:dyDescent="0.25">
      <c r="A42084"/>
    </row>
    <row r="42085" spans="1:1" ht="12.6" x14ac:dyDescent="0.25">
      <c r="A42085"/>
    </row>
    <row r="42086" spans="1:1" ht="12.6" x14ac:dyDescent="0.25">
      <c r="A42086"/>
    </row>
    <row r="42087" spans="1:1" ht="12.6" x14ac:dyDescent="0.25">
      <c r="A42087"/>
    </row>
    <row r="42088" spans="1:1" ht="12.6" x14ac:dyDescent="0.25">
      <c r="A42088"/>
    </row>
    <row r="42089" spans="1:1" ht="12.6" x14ac:dyDescent="0.25">
      <c r="A42089"/>
    </row>
    <row r="42090" spans="1:1" ht="12.6" x14ac:dyDescent="0.25">
      <c r="A42090"/>
    </row>
    <row r="42091" spans="1:1" ht="12.6" x14ac:dyDescent="0.25">
      <c r="A42091"/>
    </row>
    <row r="42092" spans="1:1" ht="12.6" x14ac:dyDescent="0.25">
      <c r="A42092"/>
    </row>
    <row r="42093" spans="1:1" ht="12.6" x14ac:dyDescent="0.25">
      <c r="A42093"/>
    </row>
    <row r="42094" spans="1:1" ht="12.6" x14ac:dyDescent="0.25">
      <c r="A42094"/>
    </row>
    <row r="42095" spans="1:1" ht="12.6" x14ac:dyDescent="0.25">
      <c r="A42095"/>
    </row>
    <row r="42096" spans="1:1" ht="12.6" x14ac:dyDescent="0.25">
      <c r="A42096"/>
    </row>
    <row r="42097" spans="1:1" ht="12.6" x14ac:dyDescent="0.25">
      <c r="A42097"/>
    </row>
    <row r="42098" spans="1:1" ht="12.6" x14ac:dyDescent="0.25">
      <c r="A42098"/>
    </row>
    <row r="42099" spans="1:1" ht="12.6" x14ac:dyDescent="0.25">
      <c r="A42099"/>
    </row>
    <row r="42100" spans="1:1" ht="12.6" x14ac:dyDescent="0.25">
      <c r="A42100"/>
    </row>
    <row r="42101" spans="1:1" ht="12.6" x14ac:dyDescent="0.25">
      <c r="A42101"/>
    </row>
    <row r="42102" spans="1:1" ht="12.6" x14ac:dyDescent="0.25">
      <c r="A42102"/>
    </row>
    <row r="42103" spans="1:1" ht="12.6" x14ac:dyDescent="0.25">
      <c r="A42103"/>
    </row>
    <row r="42104" spans="1:1" ht="12.6" x14ac:dyDescent="0.25">
      <c r="A42104"/>
    </row>
    <row r="42105" spans="1:1" ht="12.6" x14ac:dyDescent="0.25">
      <c r="A42105"/>
    </row>
    <row r="42106" spans="1:1" ht="12.6" x14ac:dyDescent="0.25">
      <c r="A42106"/>
    </row>
    <row r="42107" spans="1:1" ht="12.6" x14ac:dyDescent="0.25">
      <c r="A42107"/>
    </row>
    <row r="42108" spans="1:1" ht="12.6" x14ac:dyDescent="0.25">
      <c r="A42108"/>
    </row>
    <row r="42109" spans="1:1" ht="12.6" x14ac:dyDescent="0.25">
      <c r="A42109"/>
    </row>
    <row r="42110" spans="1:1" ht="12.6" x14ac:dyDescent="0.25">
      <c r="A42110"/>
    </row>
    <row r="42111" spans="1:1" ht="12.6" x14ac:dyDescent="0.25">
      <c r="A42111"/>
    </row>
    <row r="42112" spans="1:1" ht="12.6" x14ac:dyDescent="0.25">
      <c r="A42112"/>
    </row>
    <row r="42113" spans="1:1" ht="12.6" x14ac:dyDescent="0.25">
      <c r="A42113"/>
    </row>
    <row r="42114" spans="1:1" ht="12.6" x14ac:dyDescent="0.25">
      <c r="A42114"/>
    </row>
    <row r="42115" spans="1:1" ht="12.6" x14ac:dyDescent="0.25">
      <c r="A42115"/>
    </row>
    <row r="42116" spans="1:1" ht="12.6" x14ac:dyDescent="0.25">
      <c r="A42116"/>
    </row>
    <row r="42117" spans="1:1" ht="12.6" x14ac:dyDescent="0.25">
      <c r="A42117"/>
    </row>
    <row r="42118" spans="1:1" ht="12.6" x14ac:dyDescent="0.25">
      <c r="A42118"/>
    </row>
    <row r="42119" spans="1:1" ht="12.6" x14ac:dyDescent="0.25">
      <c r="A42119"/>
    </row>
    <row r="42120" spans="1:1" ht="12.6" x14ac:dyDescent="0.25">
      <c r="A42120"/>
    </row>
    <row r="42121" spans="1:1" ht="12.6" x14ac:dyDescent="0.25">
      <c r="A42121"/>
    </row>
    <row r="42122" spans="1:1" ht="12.6" x14ac:dyDescent="0.25">
      <c r="A42122"/>
    </row>
    <row r="42123" spans="1:1" ht="12.6" x14ac:dyDescent="0.25">
      <c r="A42123"/>
    </row>
    <row r="42124" spans="1:1" ht="12.6" x14ac:dyDescent="0.25">
      <c r="A42124"/>
    </row>
    <row r="42125" spans="1:1" ht="12.6" x14ac:dyDescent="0.25">
      <c r="A42125"/>
    </row>
    <row r="42126" spans="1:1" ht="12.6" x14ac:dyDescent="0.25">
      <c r="A42126"/>
    </row>
    <row r="42127" spans="1:1" ht="12.6" x14ac:dyDescent="0.25">
      <c r="A42127"/>
    </row>
    <row r="42128" spans="1:1" ht="12.6" x14ac:dyDescent="0.25">
      <c r="A42128"/>
    </row>
    <row r="42129" spans="1:1" ht="12.6" x14ac:dyDescent="0.25">
      <c r="A42129"/>
    </row>
    <row r="42130" spans="1:1" ht="12.6" x14ac:dyDescent="0.25">
      <c r="A42130"/>
    </row>
    <row r="42131" spans="1:1" ht="12.6" x14ac:dyDescent="0.25">
      <c r="A42131"/>
    </row>
    <row r="42132" spans="1:1" ht="12.6" x14ac:dyDescent="0.25">
      <c r="A42132"/>
    </row>
    <row r="42133" spans="1:1" ht="12.6" x14ac:dyDescent="0.25">
      <c r="A42133"/>
    </row>
    <row r="42134" spans="1:1" ht="12.6" x14ac:dyDescent="0.25">
      <c r="A42134"/>
    </row>
    <row r="42135" spans="1:1" ht="12.6" x14ac:dyDescent="0.25">
      <c r="A42135"/>
    </row>
    <row r="42136" spans="1:1" ht="12.6" x14ac:dyDescent="0.25">
      <c r="A42136"/>
    </row>
    <row r="42137" spans="1:1" ht="12.6" x14ac:dyDescent="0.25">
      <c r="A42137"/>
    </row>
    <row r="42138" spans="1:1" ht="12.6" x14ac:dyDescent="0.25">
      <c r="A42138"/>
    </row>
    <row r="42139" spans="1:1" ht="12.6" x14ac:dyDescent="0.25">
      <c r="A42139"/>
    </row>
    <row r="42140" spans="1:1" ht="12.6" x14ac:dyDescent="0.25">
      <c r="A42140"/>
    </row>
    <row r="42141" spans="1:1" ht="12.6" x14ac:dyDescent="0.25">
      <c r="A42141"/>
    </row>
    <row r="42142" spans="1:1" ht="12.6" x14ac:dyDescent="0.25">
      <c r="A42142"/>
    </row>
    <row r="42143" spans="1:1" ht="12.6" x14ac:dyDescent="0.25">
      <c r="A42143"/>
    </row>
    <row r="42144" spans="1:1" ht="12.6" x14ac:dyDescent="0.25">
      <c r="A42144"/>
    </row>
    <row r="42145" spans="1:1" ht="12.6" x14ac:dyDescent="0.25">
      <c r="A42145"/>
    </row>
    <row r="42146" spans="1:1" ht="12.6" x14ac:dyDescent="0.25">
      <c r="A42146"/>
    </row>
    <row r="42147" spans="1:1" ht="12.6" x14ac:dyDescent="0.25">
      <c r="A42147"/>
    </row>
    <row r="42148" spans="1:1" ht="12.6" x14ac:dyDescent="0.25">
      <c r="A42148"/>
    </row>
    <row r="42149" spans="1:1" ht="12.6" x14ac:dyDescent="0.25">
      <c r="A42149"/>
    </row>
    <row r="42150" spans="1:1" ht="12.6" x14ac:dyDescent="0.25">
      <c r="A42150"/>
    </row>
    <row r="42151" spans="1:1" ht="12.6" x14ac:dyDescent="0.25">
      <c r="A42151"/>
    </row>
    <row r="42152" spans="1:1" ht="12.6" x14ac:dyDescent="0.25">
      <c r="A42152"/>
    </row>
    <row r="42153" spans="1:1" ht="12.6" x14ac:dyDescent="0.25">
      <c r="A42153"/>
    </row>
    <row r="42154" spans="1:1" ht="12.6" x14ac:dyDescent="0.25">
      <c r="A42154"/>
    </row>
    <row r="42155" spans="1:1" ht="12.6" x14ac:dyDescent="0.25">
      <c r="A42155"/>
    </row>
    <row r="42156" spans="1:1" ht="12.6" x14ac:dyDescent="0.25">
      <c r="A42156"/>
    </row>
    <row r="42157" spans="1:1" ht="12.6" x14ac:dyDescent="0.25">
      <c r="A42157"/>
    </row>
    <row r="42158" spans="1:1" ht="12.6" x14ac:dyDescent="0.25">
      <c r="A42158"/>
    </row>
    <row r="42159" spans="1:1" ht="12.6" x14ac:dyDescent="0.25">
      <c r="A42159"/>
    </row>
    <row r="42160" spans="1:1" ht="12.6" x14ac:dyDescent="0.25">
      <c r="A42160"/>
    </row>
    <row r="42161" spans="1:1" ht="12.6" x14ac:dyDescent="0.25">
      <c r="A42161"/>
    </row>
    <row r="42162" spans="1:1" ht="12.6" x14ac:dyDescent="0.25">
      <c r="A42162"/>
    </row>
    <row r="42163" spans="1:1" ht="12.6" x14ac:dyDescent="0.25">
      <c r="A42163"/>
    </row>
    <row r="42164" spans="1:1" ht="12.6" x14ac:dyDescent="0.25">
      <c r="A42164"/>
    </row>
    <row r="42165" spans="1:1" ht="12.6" x14ac:dyDescent="0.25">
      <c r="A42165"/>
    </row>
    <row r="42166" spans="1:1" ht="12.6" x14ac:dyDescent="0.25">
      <c r="A42166"/>
    </row>
    <row r="42167" spans="1:1" ht="12.6" x14ac:dyDescent="0.25">
      <c r="A42167"/>
    </row>
    <row r="42168" spans="1:1" ht="12.6" x14ac:dyDescent="0.25">
      <c r="A42168"/>
    </row>
    <row r="42169" spans="1:1" ht="12.6" x14ac:dyDescent="0.25">
      <c r="A42169"/>
    </row>
    <row r="42170" spans="1:1" ht="12.6" x14ac:dyDescent="0.25">
      <c r="A42170"/>
    </row>
    <row r="42171" spans="1:1" ht="12.6" x14ac:dyDescent="0.25">
      <c r="A42171"/>
    </row>
    <row r="42172" spans="1:1" ht="12.6" x14ac:dyDescent="0.25">
      <c r="A42172"/>
    </row>
    <row r="42173" spans="1:1" ht="12.6" x14ac:dyDescent="0.25">
      <c r="A42173"/>
    </row>
    <row r="42174" spans="1:1" ht="12.6" x14ac:dyDescent="0.25">
      <c r="A42174"/>
    </row>
    <row r="42175" spans="1:1" ht="12.6" x14ac:dyDescent="0.25">
      <c r="A42175"/>
    </row>
    <row r="42176" spans="1:1" ht="12.6" x14ac:dyDescent="0.25">
      <c r="A42176"/>
    </row>
    <row r="42177" spans="1:1" ht="12.6" x14ac:dyDescent="0.25">
      <c r="A42177"/>
    </row>
    <row r="42178" spans="1:1" ht="12.6" x14ac:dyDescent="0.25">
      <c r="A42178"/>
    </row>
    <row r="42179" spans="1:1" ht="12.6" x14ac:dyDescent="0.25">
      <c r="A42179"/>
    </row>
    <row r="42180" spans="1:1" ht="12.6" x14ac:dyDescent="0.25">
      <c r="A42180"/>
    </row>
    <row r="42181" spans="1:1" ht="12.6" x14ac:dyDescent="0.25">
      <c r="A42181"/>
    </row>
    <row r="42182" spans="1:1" ht="12.6" x14ac:dyDescent="0.25">
      <c r="A42182"/>
    </row>
    <row r="42183" spans="1:1" ht="12.6" x14ac:dyDescent="0.25">
      <c r="A42183"/>
    </row>
    <row r="42184" spans="1:1" ht="12.6" x14ac:dyDescent="0.25">
      <c r="A42184"/>
    </row>
    <row r="42185" spans="1:1" ht="12.6" x14ac:dyDescent="0.25">
      <c r="A42185"/>
    </row>
    <row r="42186" spans="1:1" ht="12.6" x14ac:dyDescent="0.25">
      <c r="A42186"/>
    </row>
    <row r="42187" spans="1:1" ht="12.6" x14ac:dyDescent="0.25">
      <c r="A42187"/>
    </row>
    <row r="42188" spans="1:1" ht="12.6" x14ac:dyDescent="0.25">
      <c r="A42188"/>
    </row>
    <row r="42189" spans="1:1" ht="12.6" x14ac:dyDescent="0.25">
      <c r="A42189"/>
    </row>
    <row r="42190" spans="1:1" ht="12.6" x14ac:dyDescent="0.25">
      <c r="A42190"/>
    </row>
    <row r="42191" spans="1:1" ht="12.6" x14ac:dyDescent="0.25">
      <c r="A42191"/>
    </row>
    <row r="42192" spans="1:1" ht="12.6" x14ac:dyDescent="0.25">
      <c r="A42192"/>
    </row>
    <row r="42193" spans="1:1" ht="12.6" x14ac:dyDescent="0.25">
      <c r="A42193"/>
    </row>
    <row r="42194" spans="1:1" ht="12.6" x14ac:dyDescent="0.25">
      <c r="A42194"/>
    </row>
    <row r="42195" spans="1:1" ht="12.6" x14ac:dyDescent="0.25">
      <c r="A42195"/>
    </row>
    <row r="42196" spans="1:1" ht="12.6" x14ac:dyDescent="0.25">
      <c r="A42196"/>
    </row>
    <row r="42197" spans="1:1" ht="12.6" x14ac:dyDescent="0.25">
      <c r="A42197"/>
    </row>
    <row r="42198" spans="1:1" ht="12.6" x14ac:dyDescent="0.25">
      <c r="A42198"/>
    </row>
    <row r="42199" spans="1:1" ht="12.6" x14ac:dyDescent="0.25">
      <c r="A42199"/>
    </row>
    <row r="42200" spans="1:1" ht="12.6" x14ac:dyDescent="0.25">
      <c r="A42200"/>
    </row>
    <row r="42201" spans="1:1" ht="12.6" x14ac:dyDescent="0.25">
      <c r="A42201"/>
    </row>
    <row r="42202" spans="1:1" ht="12.6" x14ac:dyDescent="0.25">
      <c r="A42202"/>
    </row>
    <row r="42203" spans="1:1" ht="12.6" x14ac:dyDescent="0.25">
      <c r="A42203"/>
    </row>
    <row r="42204" spans="1:1" ht="12.6" x14ac:dyDescent="0.25">
      <c r="A42204"/>
    </row>
    <row r="42205" spans="1:1" ht="12.6" x14ac:dyDescent="0.25">
      <c r="A42205"/>
    </row>
    <row r="42206" spans="1:1" ht="12.6" x14ac:dyDescent="0.25">
      <c r="A42206"/>
    </row>
    <row r="42207" spans="1:1" ht="12.6" x14ac:dyDescent="0.25">
      <c r="A42207"/>
    </row>
    <row r="42208" spans="1:1" ht="12.6" x14ac:dyDescent="0.25">
      <c r="A42208"/>
    </row>
    <row r="42209" spans="1:1" ht="12.6" x14ac:dyDescent="0.25">
      <c r="A42209"/>
    </row>
    <row r="42210" spans="1:1" ht="12.6" x14ac:dyDescent="0.25">
      <c r="A42210"/>
    </row>
    <row r="42211" spans="1:1" ht="12.6" x14ac:dyDescent="0.25">
      <c r="A42211"/>
    </row>
    <row r="42212" spans="1:1" ht="12.6" x14ac:dyDescent="0.25">
      <c r="A42212"/>
    </row>
    <row r="42213" spans="1:1" ht="12.6" x14ac:dyDescent="0.25">
      <c r="A42213"/>
    </row>
    <row r="42214" spans="1:1" ht="12.6" x14ac:dyDescent="0.25">
      <c r="A42214"/>
    </row>
    <row r="42215" spans="1:1" ht="12.6" x14ac:dyDescent="0.25">
      <c r="A42215"/>
    </row>
    <row r="42216" spans="1:1" ht="12.6" x14ac:dyDescent="0.25">
      <c r="A42216"/>
    </row>
    <row r="42217" spans="1:1" ht="12.6" x14ac:dyDescent="0.25">
      <c r="A42217"/>
    </row>
    <row r="42218" spans="1:1" ht="12.6" x14ac:dyDescent="0.25">
      <c r="A42218"/>
    </row>
    <row r="42219" spans="1:1" ht="12.6" x14ac:dyDescent="0.25">
      <c r="A42219"/>
    </row>
    <row r="42220" spans="1:1" ht="12.6" x14ac:dyDescent="0.25">
      <c r="A42220"/>
    </row>
    <row r="42221" spans="1:1" ht="12.6" x14ac:dyDescent="0.25">
      <c r="A42221"/>
    </row>
    <row r="42222" spans="1:1" ht="12.6" x14ac:dyDescent="0.25">
      <c r="A42222"/>
    </row>
    <row r="42223" spans="1:1" ht="12.6" x14ac:dyDescent="0.25">
      <c r="A42223"/>
    </row>
    <row r="42224" spans="1:1" ht="12.6" x14ac:dyDescent="0.25">
      <c r="A42224"/>
    </row>
    <row r="42225" spans="1:1" ht="12.6" x14ac:dyDescent="0.25">
      <c r="A42225"/>
    </row>
    <row r="42226" spans="1:1" ht="12.6" x14ac:dyDescent="0.25">
      <c r="A42226"/>
    </row>
    <row r="42227" spans="1:1" ht="12.6" x14ac:dyDescent="0.25">
      <c r="A42227"/>
    </row>
    <row r="42228" spans="1:1" ht="12.6" x14ac:dyDescent="0.25">
      <c r="A42228"/>
    </row>
    <row r="42229" spans="1:1" ht="12.6" x14ac:dyDescent="0.25">
      <c r="A42229"/>
    </row>
    <row r="42230" spans="1:1" ht="12.6" x14ac:dyDescent="0.25">
      <c r="A42230"/>
    </row>
    <row r="42231" spans="1:1" ht="12.6" x14ac:dyDescent="0.25">
      <c r="A42231"/>
    </row>
    <row r="42232" spans="1:1" ht="12.6" x14ac:dyDescent="0.25">
      <c r="A42232"/>
    </row>
    <row r="42233" spans="1:1" ht="12.6" x14ac:dyDescent="0.25">
      <c r="A42233"/>
    </row>
    <row r="42234" spans="1:1" ht="12.6" x14ac:dyDescent="0.25">
      <c r="A42234"/>
    </row>
    <row r="42235" spans="1:1" ht="12.6" x14ac:dyDescent="0.25">
      <c r="A42235"/>
    </row>
    <row r="42236" spans="1:1" ht="12.6" x14ac:dyDescent="0.25">
      <c r="A42236"/>
    </row>
    <row r="42237" spans="1:1" ht="12.6" x14ac:dyDescent="0.25">
      <c r="A42237"/>
    </row>
    <row r="42238" spans="1:1" ht="12.6" x14ac:dyDescent="0.25">
      <c r="A42238"/>
    </row>
    <row r="42239" spans="1:1" ht="12.6" x14ac:dyDescent="0.25">
      <c r="A42239"/>
    </row>
    <row r="42240" spans="1:1" ht="12.6" x14ac:dyDescent="0.25">
      <c r="A42240"/>
    </row>
    <row r="42241" spans="1:1" ht="12.6" x14ac:dyDescent="0.25">
      <c r="A42241"/>
    </row>
    <row r="42242" spans="1:1" ht="12.6" x14ac:dyDescent="0.25">
      <c r="A42242"/>
    </row>
    <row r="42243" spans="1:1" ht="12.6" x14ac:dyDescent="0.25">
      <c r="A42243"/>
    </row>
    <row r="42244" spans="1:1" ht="12.6" x14ac:dyDescent="0.25">
      <c r="A42244"/>
    </row>
    <row r="42245" spans="1:1" ht="12.6" x14ac:dyDescent="0.25">
      <c r="A42245"/>
    </row>
    <row r="42246" spans="1:1" ht="12.6" x14ac:dyDescent="0.25">
      <c r="A42246"/>
    </row>
    <row r="42247" spans="1:1" ht="12.6" x14ac:dyDescent="0.25">
      <c r="A42247"/>
    </row>
    <row r="42248" spans="1:1" ht="12.6" x14ac:dyDescent="0.25">
      <c r="A42248"/>
    </row>
    <row r="42249" spans="1:1" ht="12.6" x14ac:dyDescent="0.25">
      <c r="A42249"/>
    </row>
    <row r="42250" spans="1:1" ht="12.6" x14ac:dyDescent="0.25">
      <c r="A42250"/>
    </row>
    <row r="42251" spans="1:1" ht="12.6" x14ac:dyDescent="0.25">
      <c r="A42251"/>
    </row>
    <row r="42252" spans="1:1" ht="12.6" x14ac:dyDescent="0.25">
      <c r="A42252"/>
    </row>
    <row r="42253" spans="1:1" ht="12.6" x14ac:dyDescent="0.25">
      <c r="A42253"/>
    </row>
    <row r="42254" spans="1:1" ht="12.6" x14ac:dyDescent="0.25">
      <c r="A42254"/>
    </row>
    <row r="42255" spans="1:1" ht="12.6" x14ac:dyDescent="0.25">
      <c r="A42255"/>
    </row>
    <row r="42256" spans="1:1" ht="12.6" x14ac:dyDescent="0.25">
      <c r="A42256"/>
    </row>
    <row r="42257" spans="1:1" ht="12.6" x14ac:dyDescent="0.25">
      <c r="A42257"/>
    </row>
    <row r="42258" spans="1:1" ht="12.6" x14ac:dyDescent="0.25">
      <c r="A42258"/>
    </row>
    <row r="42259" spans="1:1" ht="12.6" x14ac:dyDescent="0.25">
      <c r="A42259"/>
    </row>
    <row r="42260" spans="1:1" ht="12.6" x14ac:dyDescent="0.25">
      <c r="A42260"/>
    </row>
    <row r="42261" spans="1:1" ht="12.6" x14ac:dyDescent="0.25">
      <c r="A42261"/>
    </row>
    <row r="42262" spans="1:1" ht="12.6" x14ac:dyDescent="0.25">
      <c r="A42262"/>
    </row>
    <row r="42263" spans="1:1" ht="12.6" x14ac:dyDescent="0.25">
      <c r="A42263"/>
    </row>
    <row r="42264" spans="1:1" ht="12.6" x14ac:dyDescent="0.25">
      <c r="A42264"/>
    </row>
    <row r="42265" spans="1:1" ht="12.6" x14ac:dyDescent="0.25">
      <c r="A42265"/>
    </row>
    <row r="42266" spans="1:1" ht="12.6" x14ac:dyDescent="0.25">
      <c r="A42266"/>
    </row>
    <row r="42267" spans="1:1" ht="12.6" x14ac:dyDescent="0.25">
      <c r="A42267"/>
    </row>
    <row r="42268" spans="1:1" ht="12.6" x14ac:dyDescent="0.25">
      <c r="A42268"/>
    </row>
    <row r="42269" spans="1:1" ht="12.6" x14ac:dyDescent="0.25">
      <c r="A42269"/>
    </row>
    <row r="42270" spans="1:1" ht="12.6" x14ac:dyDescent="0.25">
      <c r="A42270"/>
    </row>
    <row r="42271" spans="1:1" ht="12.6" x14ac:dyDescent="0.25">
      <c r="A42271"/>
    </row>
    <row r="42272" spans="1:1" ht="12.6" x14ac:dyDescent="0.25">
      <c r="A42272"/>
    </row>
    <row r="42273" spans="1:1" ht="12.6" x14ac:dyDescent="0.25">
      <c r="A42273"/>
    </row>
    <row r="42274" spans="1:1" ht="12.6" x14ac:dyDescent="0.25">
      <c r="A42274"/>
    </row>
    <row r="42275" spans="1:1" ht="12.6" x14ac:dyDescent="0.25">
      <c r="A42275"/>
    </row>
    <row r="42276" spans="1:1" ht="12.6" x14ac:dyDescent="0.25">
      <c r="A42276"/>
    </row>
    <row r="42277" spans="1:1" ht="12.6" x14ac:dyDescent="0.25">
      <c r="A42277"/>
    </row>
    <row r="42278" spans="1:1" ht="12.6" x14ac:dyDescent="0.25">
      <c r="A42278"/>
    </row>
    <row r="42279" spans="1:1" ht="12.6" x14ac:dyDescent="0.25">
      <c r="A42279"/>
    </row>
    <row r="42280" spans="1:1" ht="12.6" x14ac:dyDescent="0.25">
      <c r="A42280"/>
    </row>
    <row r="42281" spans="1:1" ht="12.6" x14ac:dyDescent="0.25">
      <c r="A42281"/>
    </row>
    <row r="42282" spans="1:1" ht="12.6" x14ac:dyDescent="0.25">
      <c r="A42282"/>
    </row>
    <row r="42283" spans="1:1" ht="12.6" x14ac:dyDescent="0.25">
      <c r="A42283"/>
    </row>
    <row r="42284" spans="1:1" ht="12.6" x14ac:dyDescent="0.25">
      <c r="A42284"/>
    </row>
    <row r="42285" spans="1:1" ht="12.6" x14ac:dyDescent="0.25">
      <c r="A42285"/>
    </row>
    <row r="42286" spans="1:1" ht="12.6" x14ac:dyDescent="0.25">
      <c r="A42286"/>
    </row>
    <row r="42287" spans="1:1" ht="12.6" x14ac:dyDescent="0.25">
      <c r="A42287"/>
    </row>
    <row r="42288" spans="1:1" ht="12.6" x14ac:dyDescent="0.25">
      <c r="A42288"/>
    </row>
    <row r="42289" spans="1:1" ht="12.6" x14ac:dyDescent="0.25">
      <c r="A42289"/>
    </row>
    <row r="42290" spans="1:1" ht="12.6" x14ac:dyDescent="0.25">
      <c r="A42290"/>
    </row>
    <row r="42291" spans="1:1" ht="12.6" x14ac:dyDescent="0.25">
      <c r="A42291"/>
    </row>
    <row r="42292" spans="1:1" ht="12.6" x14ac:dyDescent="0.25">
      <c r="A42292"/>
    </row>
    <row r="42293" spans="1:1" ht="12.6" x14ac:dyDescent="0.25">
      <c r="A42293"/>
    </row>
    <row r="42294" spans="1:1" ht="12.6" x14ac:dyDescent="0.25">
      <c r="A42294"/>
    </row>
    <row r="42295" spans="1:1" ht="12.6" x14ac:dyDescent="0.25">
      <c r="A42295"/>
    </row>
    <row r="42296" spans="1:1" ht="12.6" x14ac:dyDescent="0.25">
      <c r="A42296"/>
    </row>
    <row r="42297" spans="1:1" ht="12.6" x14ac:dyDescent="0.25">
      <c r="A42297"/>
    </row>
    <row r="42298" spans="1:1" ht="12.6" x14ac:dyDescent="0.25">
      <c r="A42298"/>
    </row>
    <row r="42299" spans="1:1" ht="12.6" x14ac:dyDescent="0.25">
      <c r="A42299"/>
    </row>
    <row r="42300" spans="1:1" ht="12.6" x14ac:dyDescent="0.25">
      <c r="A42300"/>
    </row>
    <row r="42301" spans="1:1" ht="12.6" x14ac:dyDescent="0.25">
      <c r="A42301"/>
    </row>
    <row r="42302" spans="1:1" ht="12.6" x14ac:dyDescent="0.25">
      <c r="A42302"/>
    </row>
    <row r="42303" spans="1:1" ht="12.6" x14ac:dyDescent="0.25">
      <c r="A42303"/>
    </row>
    <row r="42304" spans="1:1" ht="12.6" x14ac:dyDescent="0.25">
      <c r="A42304"/>
    </row>
    <row r="42305" spans="1:1" ht="12.6" x14ac:dyDescent="0.25">
      <c r="A42305"/>
    </row>
    <row r="42306" spans="1:1" ht="12.6" x14ac:dyDescent="0.25">
      <c r="A42306"/>
    </row>
    <row r="42307" spans="1:1" ht="12.6" x14ac:dyDescent="0.25">
      <c r="A42307"/>
    </row>
    <row r="42308" spans="1:1" ht="12.6" x14ac:dyDescent="0.25">
      <c r="A42308"/>
    </row>
    <row r="42309" spans="1:1" ht="12.6" x14ac:dyDescent="0.25">
      <c r="A42309"/>
    </row>
    <row r="42310" spans="1:1" ht="12.6" x14ac:dyDescent="0.25">
      <c r="A42310"/>
    </row>
    <row r="42311" spans="1:1" ht="12.6" x14ac:dyDescent="0.25">
      <c r="A42311"/>
    </row>
    <row r="42312" spans="1:1" ht="12.6" x14ac:dyDescent="0.25">
      <c r="A42312"/>
    </row>
    <row r="42313" spans="1:1" ht="12.6" x14ac:dyDescent="0.25">
      <c r="A42313"/>
    </row>
    <row r="42314" spans="1:1" ht="12.6" x14ac:dyDescent="0.25">
      <c r="A42314"/>
    </row>
    <row r="42315" spans="1:1" ht="12.6" x14ac:dyDescent="0.25">
      <c r="A42315"/>
    </row>
    <row r="42316" spans="1:1" ht="12.6" x14ac:dyDescent="0.25">
      <c r="A42316"/>
    </row>
    <row r="42317" spans="1:1" ht="12.6" x14ac:dyDescent="0.25">
      <c r="A42317"/>
    </row>
    <row r="42318" spans="1:1" ht="12.6" x14ac:dyDescent="0.25">
      <c r="A42318"/>
    </row>
    <row r="42319" spans="1:1" ht="12.6" x14ac:dyDescent="0.25">
      <c r="A42319"/>
    </row>
    <row r="42320" spans="1:1" ht="12.6" x14ac:dyDescent="0.25">
      <c r="A42320"/>
    </row>
    <row r="42321" spans="1:1" ht="12.6" x14ac:dyDescent="0.25">
      <c r="A42321"/>
    </row>
    <row r="42322" spans="1:1" ht="12.6" x14ac:dyDescent="0.25">
      <c r="A42322"/>
    </row>
    <row r="42323" spans="1:1" ht="12.6" x14ac:dyDescent="0.25">
      <c r="A42323"/>
    </row>
    <row r="42324" spans="1:1" ht="12.6" x14ac:dyDescent="0.25">
      <c r="A42324"/>
    </row>
    <row r="42325" spans="1:1" ht="12.6" x14ac:dyDescent="0.25">
      <c r="A42325"/>
    </row>
    <row r="42326" spans="1:1" ht="12.6" x14ac:dyDescent="0.25">
      <c r="A42326"/>
    </row>
    <row r="42327" spans="1:1" ht="12.6" x14ac:dyDescent="0.25">
      <c r="A42327"/>
    </row>
    <row r="42328" spans="1:1" ht="12.6" x14ac:dyDescent="0.25">
      <c r="A42328"/>
    </row>
    <row r="42329" spans="1:1" ht="12.6" x14ac:dyDescent="0.25">
      <c r="A42329"/>
    </row>
    <row r="42330" spans="1:1" ht="12.6" x14ac:dyDescent="0.25">
      <c r="A42330"/>
    </row>
    <row r="42331" spans="1:1" ht="12.6" x14ac:dyDescent="0.25">
      <c r="A42331"/>
    </row>
    <row r="42332" spans="1:1" ht="12.6" x14ac:dyDescent="0.25">
      <c r="A42332"/>
    </row>
    <row r="42333" spans="1:1" ht="12.6" x14ac:dyDescent="0.25">
      <c r="A42333"/>
    </row>
    <row r="42334" spans="1:1" ht="12.6" x14ac:dyDescent="0.25">
      <c r="A42334"/>
    </row>
    <row r="42335" spans="1:1" ht="12.6" x14ac:dyDescent="0.25">
      <c r="A42335"/>
    </row>
    <row r="42336" spans="1:1" ht="12.6" x14ac:dyDescent="0.25">
      <c r="A42336"/>
    </row>
    <row r="42337" spans="1:1" ht="12.6" x14ac:dyDescent="0.25">
      <c r="A42337"/>
    </row>
    <row r="42338" spans="1:1" ht="12.6" x14ac:dyDescent="0.25">
      <c r="A42338"/>
    </row>
    <row r="42339" spans="1:1" ht="12.6" x14ac:dyDescent="0.25">
      <c r="A42339"/>
    </row>
    <row r="42340" spans="1:1" ht="12.6" x14ac:dyDescent="0.25">
      <c r="A42340"/>
    </row>
    <row r="42341" spans="1:1" ht="12.6" x14ac:dyDescent="0.25">
      <c r="A42341"/>
    </row>
    <row r="42342" spans="1:1" ht="12.6" x14ac:dyDescent="0.25">
      <c r="A42342"/>
    </row>
    <row r="42343" spans="1:1" ht="12.6" x14ac:dyDescent="0.25">
      <c r="A42343"/>
    </row>
    <row r="42344" spans="1:1" ht="12.6" x14ac:dyDescent="0.25">
      <c r="A42344"/>
    </row>
    <row r="42345" spans="1:1" ht="12.6" x14ac:dyDescent="0.25">
      <c r="A42345"/>
    </row>
    <row r="42346" spans="1:1" ht="12.6" x14ac:dyDescent="0.25">
      <c r="A42346"/>
    </row>
    <row r="42347" spans="1:1" ht="12.6" x14ac:dyDescent="0.25">
      <c r="A42347"/>
    </row>
    <row r="42348" spans="1:1" ht="12.6" x14ac:dyDescent="0.25">
      <c r="A42348"/>
    </row>
    <row r="42349" spans="1:1" ht="12.6" x14ac:dyDescent="0.25">
      <c r="A42349"/>
    </row>
    <row r="42350" spans="1:1" ht="12.6" x14ac:dyDescent="0.25">
      <c r="A42350"/>
    </row>
    <row r="42351" spans="1:1" ht="12.6" x14ac:dyDescent="0.25">
      <c r="A42351"/>
    </row>
    <row r="42352" spans="1:1" ht="12.6" x14ac:dyDescent="0.25">
      <c r="A42352"/>
    </row>
    <row r="42353" spans="1:1" ht="12.6" x14ac:dyDescent="0.25">
      <c r="A42353"/>
    </row>
    <row r="42354" spans="1:1" ht="12.6" x14ac:dyDescent="0.25">
      <c r="A42354"/>
    </row>
    <row r="42355" spans="1:1" ht="12.6" x14ac:dyDescent="0.25">
      <c r="A42355"/>
    </row>
    <row r="42356" spans="1:1" ht="12.6" x14ac:dyDescent="0.25">
      <c r="A42356"/>
    </row>
    <row r="42357" spans="1:1" ht="12.6" x14ac:dyDescent="0.25">
      <c r="A42357"/>
    </row>
    <row r="42358" spans="1:1" ht="12.6" x14ac:dyDescent="0.25">
      <c r="A42358"/>
    </row>
    <row r="42359" spans="1:1" ht="12.6" x14ac:dyDescent="0.25">
      <c r="A42359"/>
    </row>
    <row r="42360" spans="1:1" ht="12.6" x14ac:dyDescent="0.25">
      <c r="A42360"/>
    </row>
    <row r="42361" spans="1:1" ht="12.6" x14ac:dyDescent="0.25">
      <c r="A42361"/>
    </row>
    <row r="42362" spans="1:1" ht="12.6" x14ac:dyDescent="0.25">
      <c r="A42362"/>
    </row>
    <row r="42363" spans="1:1" ht="12.6" x14ac:dyDescent="0.25">
      <c r="A42363"/>
    </row>
    <row r="42364" spans="1:1" ht="12.6" x14ac:dyDescent="0.25">
      <c r="A42364"/>
    </row>
    <row r="42365" spans="1:1" ht="12.6" x14ac:dyDescent="0.25">
      <c r="A42365"/>
    </row>
    <row r="42366" spans="1:1" ht="12.6" x14ac:dyDescent="0.25">
      <c r="A42366"/>
    </row>
    <row r="42367" spans="1:1" ht="12.6" x14ac:dyDescent="0.25">
      <c r="A42367"/>
    </row>
    <row r="42368" spans="1:1" ht="12.6" x14ac:dyDescent="0.25">
      <c r="A42368"/>
    </row>
    <row r="42369" spans="1:1" ht="12.6" x14ac:dyDescent="0.25">
      <c r="A42369"/>
    </row>
    <row r="42370" spans="1:1" ht="12.6" x14ac:dyDescent="0.25">
      <c r="A42370"/>
    </row>
    <row r="42371" spans="1:1" ht="12.6" x14ac:dyDescent="0.25">
      <c r="A42371"/>
    </row>
    <row r="42372" spans="1:1" ht="12.6" x14ac:dyDescent="0.25">
      <c r="A42372"/>
    </row>
    <row r="42373" spans="1:1" ht="12.6" x14ac:dyDescent="0.25">
      <c r="A42373"/>
    </row>
    <row r="42374" spans="1:1" ht="12.6" x14ac:dyDescent="0.25">
      <c r="A42374"/>
    </row>
    <row r="42375" spans="1:1" ht="12.6" x14ac:dyDescent="0.25">
      <c r="A42375"/>
    </row>
    <row r="42376" spans="1:1" ht="12.6" x14ac:dyDescent="0.25">
      <c r="A42376"/>
    </row>
    <row r="42377" spans="1:1" ht="12.6" x14ac:dyDescent="0.25">
      <c r="A42377"/>
    </row>
    <row r="42378" spans="1:1" ht="12.6" x14ac:dyDescent="0.25">
      <c r="A42378"/>
    </row>
    <row r="42379" spans="1:1" ht="12.6" x14ac:dyDescent="0.25">
      <c r="A42379"/>
    </row>
    <row r="42380" spans="1:1" ht="12.6" x14ac:dyDescent="0.25">
      <c r="A42380"/>
    </row>
    <row r="42381" spans="1:1" ht="12.6" x14ac:dyDescent="0.25">
      <c r="A42381"/>
    </row>
    <row r="42382" spans="1:1" ht="12.6" x14ac:dyDescent="0.25">
      <c r="A42382"/>
    </row>
    <row r="42383" spans="1:1" ht="12.6" x14ac:dyDescent="0.25">
      <c r="A42383"/>
    </row>
    <row r="42384" spans="1:1" ht="12.6" x14ac:dyDescent="0.25">
      <c r="A42384"/>
    </row>
    <row r="42385" spans="1:1" ht="12.6" x14ac:dyDescent="0.25">
      <c r="A42385"/>
    </row>
    <row r="42386" spans="1:1" ht="12.6" x14ac:dyDescent="0.25">
      <c r="A42386"/>
    </row>
    <row r="42387" spans="1:1" ht="12.6" x14ac:dyDescent="0.25">
      <c r="A42387"/>
    </row>
    <row r="42388" spans="1:1" ht="12.6" x14ac:dyDescent="0.25">
      <c r="A42388"/>
    </row>
    <row r="42389" spans="1:1" ht="12.6" x14ac:dyDescent="0.25">
      <c r="A42389"/>
    </row>
    <row r="42390" spans="1:1" ht="12.6" x14ac:dyDescent="0.25">
      <c r="A42390"/>
    </row>
    <row r="42391" spans="1:1" ht="12.6" x14ac:dyDescent="0.25">
      <c r="A42391"/>
    </row>
    <row r="42392" spans="1:1" ht="12.6" x14ac:dyDescent="0.25">
      <c r="A42392"/>
    </row>
    <row r="42393" spans="1:1" ht="12.6" x14ac:dyDescent="0.25">
      <c r="A42393"/>
    </row>
    <row r="42394" spans="1:1" ht="12.6" x14ac:dyDescent="0.25">
      <c r="A42394"/>
    </row>
    <row r="42395" spans="1:1" ht="12.6" x14ac:dyDescent="0.25">
      <c r="A42395"/>
    </row>
    <row r="42396" spans="1:1" ht="12.6" x14ac:dyDescent="0.25">
      <c r="A42396"/>
    </row>
    <row r="42397" spans="1:1" ht="12.6" x14ac:dyDescent="0.25">
      <c r="A42397"/>
    </row>
    <row r="42398" spans="1:1" ht="12.6" x14ac:dyDescent="0.25">
      <c r="A42398"/>
    </row>
    <row r="42399" spans="1:1" ht="12.6" x14ac:dyDescent="0.25">
      <c r="A42399"/>
    </row>
    <row r="42400" spans="1:1" ht="12.6" x14ac:dyDescent="0.25">
      <c r="A42400"/>
    </row>
    <row r="42401" spans="1:1" ht="12.6" x14ac:dyDescent="0.25">
      <c r="A42401"/>
    </row>
    <row r="42402" spans="1:1" ht="12.6" x14ac:dyDescent="0.25">
      <c r="A42402"/>
    </row>
    <row r="42403" spans="1:1" ht="12.6" x14ac:dyDescent="0.25">
      <c r="A42403"/>
    </row>
    <row r="42404" spans="1:1" ht="12.6" x14ac:dyDescent="0.25">
      <c r="A42404"/>
    </row>
    <row r="42405" spans="1:1" ht="12.6" x14ac:dyDescent="0.25">
      <c r="A42405"/>
    </row>
    <row r="42406" spans="1:1" ht="12.6" x14ac:dyDescent="0.25">
      <c r="A42406"/>
    </row>
    <row r="42407" spans="1:1" ht="12.6" x14ac:dyDescent="0.25">
      <c r="A42407"/>
    </row>
    <row r="42408" spans="1:1" ht="12.6" x14ac:dyDescent="0.25">
      <c r="A42408"/>
    </row>
    <row r="42409" spans="1:1" ht="12.6" x14ac:dyDescent="0.25">
      <c r="A42409"/>
    </row>
    <row r="42410" spans="1:1" ht="12.6" x14ac:dyDescent="0.25">
      <c r="A42410"/>
    </row>
    <row r="42411" spans="1:1" ht="12.6" x14ac:dyDescent="0.25">
      <c r="A42411"/>
    </row>
    <row r="42412" spans="1:1" ht="12.6" x14ac:dyDescent="0.25">
      <c r="A42412"/>
    </row>
    <row r="42413" spans="1:1" ht="12.6" x14ac:dyDescent="0.25">
      <c r="A42413"/>
    </row>
    <row r="42414" spans="1:1" ht="12.6" x14ac:dyDescent="0.25">
      <c r="A42414"/>
    </row>
    <row r="42415" spans="1:1" ht="12.6" x14ac:dyDescent="0.25">
      <c r="A42415"/>
    </row>
    <row r="42416" spans="1:1" ht="12.6" x14ac:dyDescent="0.25">
      <c r="A42416"/>
    </row>
    <row r="42417" spans="1:1" ht="12.6" x14ac:dyDescent="0.25">
      <c r="A42417"/>
    </row>
    <row r="42418" spans="1:1" ht="12.6" x14ac:dyDescent="0.25">
      <c r="A42418"/>
    </row>
    <row r="42419" spans="1:1" ht="12.6" x14ac:dyDescent="0.25">
      <c r="A42419"/>
    </row>
    <row r="42420" spans="1:1" ht="12.6" x14ac:dyDescent="0.25">
      <c r="A42420"/>
    </row>
    <row r="42421" spans="1:1" ht="12.6" x14ac:dyDescent="0.25">
      <c r="A42421"/>
    </row>
    <row r="42422" spans="1:1" ht="12.6" x14ac:dyDescent="0.25">
      <c r="A42422"/>
    </row>
    <row r="42423" spans="1:1" ht="12.6" x14ac:dyDescent="0.25">
      <c r="A42423"/>
    </row>
    <row r="42424" spans="1:1" ht="12.6" x14ac:dyDescent="0.25">
      <c r="A42424"/>
    </row>
    <row r="42425" spans="1:1" ht="12.6" x14ac:dyDescent="0.25">
      <c r="A42425"/>
    </row>
    <row r="42426" spans="1:1" ht="12.6" x14ac:dyDescent="0.25">
      <c r="A42426"/>
    </row>
    <row r="42427" spans="1:1" ht="12.6" x14ac:dyDescent="0.25">
      <c r="A42427"/>
    </row>
    <row r="42428" spans="1:1" ht="12.6" x14ac:dyDescent="0.25">
      <c r="A42428"/>
    </row>
    <row r="42429" spans="1:1" ht="12.6" x14ac:dyDescent="0.25">
      <c r="A42429"/>
    </row>
    <row r="42430" spans="1:1" ht="12.6" x14ac:dyDescent="0.25">
      <c r="A42430"/>
    </row>
    <row r="42431" spans="1:1" ht="12.6" x14ac:dyDescent="0.25">
      <c r="A42431"/>
    </row>
    <row r="42432" spans="1:1" ht="12.6" x14ac:dyDescent="0.25">
      <c r="A42432"/>
    </row>
    <row r="42433" spans="1:1" ht="12.6" x14ac:dyDescent="0.25">
      <c r="A42433"/>
    </row>
    <row r="42434" spans="1:1" ht="12.6" x14ac:dyDescent="0.25">
      <c r="A42434"/>
    </row>
    <row r="42435" spans="1:1" ht="12.6" x14ac:dyDescent="0.25">
      <c r="A42435"/>
    </row>
    <row r="42436" spans="1:1" ht="12.6" x14ac:dyDescent="0.25">
      <c r="A42436"/>
    </row>
    <row r="42437" spans="1:1" ht="12.6" x14ac:dyDescent="0.25">
      <c r="A42437"/>
    </row>
    <row r="42438" spans="1:1" ht="12.6" x14ac:dyDescent="0.25">
      <c r="A42438"/>
    </row>
    <row r="42439" spans="1:1" ht="12.6" x14ac:dyDescent="0.25">
      <c r="A42439"/>
    </row>
    <row r="42440" spans="1:1" ht="12.6" x14ac:dyDescent="0.25">
      <c r="A42440"/>
    </row>
    <row r="42441" spans="1:1" ht="12.6" x14ac:dyDescent="0.25">
      <c r="A42441"/>
    </row>
    <row r="42442" spans="1:1" ht="12.6" x14ac:dyDescent="0.25">
      <c r="A42442"/>
    </row>
    <row r="42443" spans="1:1" ht="12.6" x14ac:dyDescent="0.25">
      <c r="A42443"/>
    </row>
    <row r="42444" spans="1:1" ht="12.6" x14ac:dyDescent="0.25">
      <c r="A42444"/>
    </row>
    <row r="42445" spans="1:1" ht="12.6" x14ac:dyDescent="0.25">
      <c r="A42445"/>
    </row>
    <row r="42446" spans="1:1" ht="12.6" x14ac:dyDescent="0.25">
      <c r="A42446"/>
    </row>
    <row r="42447" spans="1:1" ht="12.6" x14ac:dyDescent="0.25">
      <c r="A42447"/>
    </row>
    <row r="42448" spans="1:1" ht="12.6" x14ac:dyDescent="0.25">
      <c r="A42448"/>
    </row>
    <row r="42449" spans="1:1" ht="12.6" x14ac:dyDescent="0.25">
      <c r="A42449"/>
    </row>
    <row r="42450" spans="1:1" ht="12.6" x14ac:dyDescent="0.25">
      <c r="A42450"/>
    </row>
    <row r="42451" spans="1:1" ht="12.6" x14ac:dyDescent="0.25">
      <c r="A42451"/>
    </row>
    <row r="42452" spans="1:1" ht="12.6" x14ac:dyDescent="0.25">
      <c r="A42452"/>
    </row>
    <row r="42453" spans="1:1" ht="12.6" x14ac:dyDescent="0.25">
      <c r="A42453"/>
    </row>
    <row r="42454" spans="1:1" ht="12.6" x14ac:dyDescent="0.25">
      <c r="A42454"/>
    </row>
    <row r="42455" spans="1:1" ht="12.6" x14ac:dyDescent="0.25">
      <c r="A42455"/>
    </row>
    <row r="42456" spans="1:1" ht="12.6" x14ac:dyDescent="0.25">
      <c r="A42456"/>
    </row>
    <row r="42457" spans="1:1" ht="12.6" x14ac:dyDescent="0.25">
      <c r="A42457"/>
    </row>
    <row r="42458" spans="1:1" ht="12.6" x14ac:dyDescent="0.25">
      <c r="A42458"/>
    </row>
    <row r="42459" spans="1:1" ht="12.6" x14ac:dyDescent="0.25">
      <c r="A42459"/>
    </row>
    <row r="42460" spans="1:1" ht="12.6" x14ac:dyDescent="0.25">
      <c r="A42460"/>
    </row>
    <row r="42461" spans="1:1" ht="12.6" x14ac:dyDescent="0.25">
      <c r="A42461"/>
    </row>
    <row r="42462" spans="1:1" ht="12.6" x14ac:dyDescent="0.25">
      <c r="A42462"/>
    </row>
    <row r="42463" spans="1:1" ht="12.6" x14ac:dyDescent="0.25">
      <c r="A42463"/>
    </row>
    <row r="42464" spans="1:1" ht="12.6" x14ac:dyDescent="0.25">
      <c r="A42464"/>
    </row>
    <row r="42465" spans="1:1" ht="12.6" x14ac:dyDescent="0.25">
      <c r="A42465"/>
    </row>
    <row r="42466" spans="1:1" ht="12.6" x14ac:dyDescent="0.25">
      <c r="A42466"/>
    </row>
    <row r="42467" spans="1:1" ht="12.6" x14ac:dyDescent="0.25">
      <c r="A42467"/>
    </row>
    <row r="42468" spans="1:1" ht="12.6" x14ac:dyDescent="0.25">
      <c r="A42468"/>
    </row>
    <row r="42469" spans="1:1" ht="12.6" x14ac:dyDescent="0.25">
      <c r="A42469"/>
    </row>
    <row r="42470" spans="1:1" ht="12.6" x14ac:dyDescent="0.25">
      <c r="A42470"/>
    </row>
    <row r="42471" spans="1:1" ht="12.6" x14ac:dyDescent="0.25">
      <c r="A42471"/>
    </row>
    <row r="42472" spans="1:1" ht="12.6" x14ac:dyDescent="0.25">
      <c r="A42472"/>
    </row>
    <row r="42473" spans="1:1" ht="12.6" x14ac:dyDescent="0.25">
      <c r="A42473"/>
    </row>
    <row r="42474" spans="1:1" ht="12.6" x14ac:dyDescent="0.25">
      <c r="A42474"/>
    </row>
    <row r="42475" spans="1:1" ht="12.6" x14ac:dyDescent="0.25">
      <c r="A42475"/>
    </row>
    <row r="42476" spans="1:1" ht="12.6" x14ac:dyDescent="0.25">
      <c r="A42476"/>
    </row>
    <row r="42477" spans="1:1" ht="12.6" x14ac:dyDescent="0.25">
      <c r="A42477"/>
    </row>
    <row r="42478" spans="1:1" ht="12.6" x14ac:dyDescent="0.25">
      <c r="A42478"/>
    </row>
    <row r="42479" spans="1:1" ht="12.6" x14ac:dyDescent="0.25">
      <c r="A42479"/>
    </row>
    <row r="42480" spans="1:1" ht="12.6" x14ac:dyDescent="0.25">
      <c r="A42480"/>
    </row>
    <row r="42481" spans="1:1" ht="12.6" x14ac:dyDescent="0.25">
      <c r="A42481"/>
    </row>
    <row r="42482" spans="1:1" ht="12.6" x14ac:dyDescent="0.25">
      <c r="A42482"/>
    </row>
    <row r="42483" spans="1:1" ht="12.6" x14ac:dyDescent="0.25">
      <c r="A42483"/>
    </row>
    <row r="42484" spans="1:1" ht="12.6" x14ac:dyDescent="0.25">
      <c r="A42484"/>
    </row>
    <row r="42485" spans="1:1" ht="12.6" x14ac:dyDescent="0.25">
      <c r="A42485"/>
    </row>
    <row r="42486" spans="1:1" ht="12.6" x14ac:dyDescent="0.25">
      <c r="A42486"/>
    </row>
    <row r="42487" spans="1:1" ht="12.6" x14ac:dyDescent="0.25">
      <c r="A42487"/>
    </row>
    <row r="42488" spans="1:1" ht="12.6" x14ac:dyDescent="0.25">
      <c r="A42488"/>
    </row>
    <row r="42489" spans="1:1" ht="12.6" x14ac:dyDescent="0.25">
      <c r="A42489"/>
    </row>
    <row r="42490" spans="1:1" ht="12.6" x14ac:dyDescent="0.25">
      <c r="A42490"/>
    </row>
    <row r="42491" spans="1:1" ht="12.6" x14ac:dyDescent="0.25">
      <c r="A42491"/>
    </row>
    <row r="42492" spans="1:1" ht="12.6" x14ac:dyDescent="0.25">
      <c r="A42492"/>
    </row>
    <row r="42493" spans="1:1" ht="12.6" x14ac:dyDescent="0.25">
      <c r="A42493"/>
    </row>
    <row r="42494" spans="1:1" ht="12.6" x14ac:dyDescent="0.25">
      <c r="A42494"/>
    </row>
    <row r="42495" spans="1:1" ht="12.6" x14ac:dyDescent="0.25">
      <c r="A42495"/>
    </row>
    <row r="42496" spans="1:1" ht="12.6" x14ac:dyDescent="0.25">
      <c r="A42496"/>
    </row>
    <row r="42497" spans="1:1" ht="12.6" x14ac:dyDescent="0.25">
      <c r="A42497"/>
    </row>
    <row r="42498" spans="1:1" ht="12.6" x14ac:dyDescent="0.25">
      <c r="A42498"/>
    </row>
    <row r="42499" spans="1:1" ht="12.6" x14ac:dyDescent="0.25">
      <c r="A42499"/>
    </row>
    <row r="42500" spans="1:1" ht="12.6" x14ac:dyDescent="0.25">
      <c r="A42500"/>
    </row>
    <row r="42501" spans="1:1" ht="12.6" x14ac:dyDescent="0.25">
      <c r="A42501"/>
    </row>
    <row r="42502" spans="1:1" ht="12.6" x14ac:dyDescent="0.25">
      <c r="A42502"/>
    </row>
    <row r="42503" spans="1:1" ht="12.6" x14ac:dyDescent="0.25">
      <c r="A42503"/>
    </row>
    <row r="42504" spans="1:1" ht="12.6" x14ac:dyDescent="0.25">
      <c r="A42504"/>
    </row>
    <row r="42505" spans="1:1" ht="12.6" x14ac:dyDescent="0.25">
      <c r="A42505"/>
    </row>
    <row r="42506" spans="1:1" ht="12.6" x14ac:dyDescent="0.25">
      <c r="A42506"/>
    </row>
    <row r="42507" spans="1:1" ht="12.6" x14ac:dyDescent="0.25">
      <c r="A42507"/>
    </row>
    <row r="42508" spans="1:1" ht="12.6" x14ac:dyDescent="0.25">
      <c r="A42508"/>
    </row>
    <row r="42509" spans="1:1" ht="12.6" x14ac:dyDescent="0.25">
      <c r="A42509"/>
    </row>
    <row r="42510" spans="1:1" ht="12.6" x14ac:dyDescent="0.25">
      <c r="A42510"/>
    </row>
    <row r="42511" spans="1:1" ht="12.6" x14ac:dyDescent="0.25">
      <c r="A42511"/>
    </row>
    <row r="42512" spans="1:1" ht="12.6" x14ac:dyDescent="0.25">
      <c r="A42512"/>
    </row>
    <row r="42513" spans="1:1" ht="12.6" x14ac:dyDescent="0.25">
      <c r="A42513"/>
    </row>
    <row r="42514" spans="1:1" ht="12.6" x14ac:dyDescent="0.25">
      <c r="A42514"/>
    </row>
    <row r="42515" spans="1:1" ht="12.6" x14ac:dyDescent="0.25">
      <c r="A42515"/>
    </row>
    <row r="42516" spans="1:1" ht="12.6" x14ac:dyDescent="0.25">
      <c r="A42516"/>
    </row>
    <row r="42517" spans="1:1" ht="12.6" x14ac:dyDescent="0.25">
      <c r="A42517"/>
    </row>
    <row r="42518" spans="1:1" ht="12.6" x14ac:dyDescent="0.25">
      <c r="A42518"/>
    </row>
    <row r="42519" spans="1:1" ht="12.6" x14ac:dyDescent="0.25">
      <c r="A42519"/>
    </row>
    <row r="42520" spans="1:1" ht="12.6" x14ac:dyDescent="0.25">
      <c r="A42520"/>
    </row>
    <row r="42521" spans="1:1" ht="12.6" x14ac:dyDescent="0.25">
      <c r="A42521"/>
    </row>
    <row r="42522" spans="1:1" ht="12.6" x14ac:dyDescent="0.25">
      <c r="A42522"/>
    </row>
    <row r="42523" spans="1:1" ht="12.6" x14ac:dyDescent="0.25">
      <c r="A42523"/>
    </row>
    <row r="42524" spans="1:1" ht="12.6" x14ac:dyDescent="0.25">
      <c r="A42524"/>
    </row>
    <row r="42525" spans="1:1" ht="12.6" x14ac:dyDescent="0.25">
      <c r="A42525"/>
    </row>
    <row r="42526" spans="1:1" ht="12.6" x14ac:dyDescent="0.25">
      <c r="A42526"/>
    </row>
    <row r="42527" spans="1:1" ht="12.6" x14ac:dyDescent="0.25">
      <c r="A42527"/>
    </row>
    <row r="42528" spans="1:1" ht="12.6" x14ac:dyDescent="0.25">
      <c r="A42528"/>
    </row>
    <row r="42529" spans="1:1" ht="12.6" x14ac:dyDescent="0.25">
      <c r="A42529"/>
    </row>
    <row r="42530" spans="1:1" ht="12.6" x14ac:dyDescent="0.25">
      <c r="A42530"/>
    </row>
    <row r="42531" spans="1:1" ht="12.6" x14ac:dyDescent="0.25">
      <c r="A42531"/>
    </row>
    <row r="42532" spans="1:1" ht="12.6" x14ac:dyDescent="0.25">
      <c r="A42532"/>
    </row>
    <row r="42533" spans="1:1" ht="12.6" x14ac:dyDescent="0.25">
      <c r="A42533"/>
    </row>
    <row r="42534" spans="1:1" ht="12.6" x14ac:dyDescent="0.25">
      <c r="A42534"/>
    </row>
    <row r="42535" spans="1:1" ht="12.6" x14ac:dyDescent="0.25">
      <c r="A42535"/>
    </row>
    <row r="42536" spans="1:1" ht="12.6" x14ac:dyDescent="0.25">
      <c r="A42536"/>
    </row>
    <row r="42537" spans="1:1" ht="12.6" x14ac:dyDescent="0.25">
      <c r="A42537"/>
    </row>
    <row r="42538" spans="1:1" ht="12.6" x14ac:dyDescent="0.25">
      <c r="A42538"/>
    </row>
    <row r="42539" spans="1:1" ht="12.6" x14ac:dyDescent="0.25">
      <c r="A42539"/>
    </row>
    <row r="42540" spans="1:1" ht="12.6" x14ac:dyDescent="0.25">
      <c r="A42540"/>
    </row>
    <row r="42541" spans="1:1" ht="12.6" x14ac:dyDescent="0.25">
      <c r="A42541"/>
    </row>
    <row r="42542" spans="1:1" ht="12.6" x14ac:dyDescent="0.25">
      <c r="A42542"/>
    </row>
    <row r="42543" spans="1:1" ht="12.6" x14ac:dyDescent="0.25">
      <c r="A42543"/>
    </row>
    <row r="42544" spans="1:1" ht="12.6" x14ac:dyDescent="0.25">
      <c r="A42544"/>
    </row>
    <row r="42545" spans="1:1" ht="12.6" x14ac:dyDescent="0.25">
      <c r="A42545"/>
    </row>
    <row r="42546" spans="1:1" ht="12.6" x14ac:dyDescent="0.25">
      <c r="A42546"/>
    </row>
    <row r="42547" spans="1:1" ht="12.6" x14ac:dyDescent="0.25">
      <c r="A42547"/>
    </row>
    <row r="42548" spans="1:1" ht="12.6" x14ac:dyDescent="0.25">
      <c r="A42548"/>
    </row>
    <row r="42549" spans="1:1" ht="12.6" x14ac:dyDescent="0.25">
      <c r="A42549"/>
    </row>
    <row r="42550" spans="1:1" ht="12.6" x14ac:dyDescent="0.25">
      <c r="A42550"/>
    </row>
    <row r="42551" spans="1:1" ht="12.6" x14ac:dyDescent="0.25">
      <c r="A42551"/>
    </row>
    <row r="42552" spans="1:1" ht="12.6" x14ac:dyDescent="0.25">
      <c r="A42552"/>
    </row>
    <row r="42553" spans="1:1" ht="12.6" x14ac:dyDescent="0.25">
      <c r="A42553"/>
    </row>
    <row r="42554" spans="1:1" ht="12.6" x14ac:dyDescent="0.25">
      <c r="A42554"/>
    </row>
    <row r="42555" spans="1:1" ht="12.6" x14ac:dyDescent="0.25">
      <c r="A42555"/>
    </row>
    <row r="42556" spans="1:1" ht="12.6" x14ac:dyDescent="0.25">
      <c r="A42556"/>
    </row>
    <row r="42557" spans="1:1" ht="12.6" x14ac:dyDescent="0.25">
      <c r="A42557"/>
    </row>
    <row r="42558" spans="1:1" ht="12.6" x14ac:dyDescent="0.25">
      <c r="A42558"/>
    </row>
    <row r="42559" spans="1:1" ht="12.6" x14ac:dyDescent="0.25">
      <c r="A42559"/>
    </row>
    <row r="42560" spans="1:1" ht="12.6" x14ac:dyDescent="0.25">
      <c r="A42560"/>
    </row>
    <row r="42561" spans="1:1" ht="12.6" x14ac:dyDescent="0.25">
      <c r="A42561"/>
    </row>
    <row r="42562" spans="1:1" ht="12.6" x14ac:dyDescent="0.25">
      <c r="A42562"/>
    </row>
    <row r="42563" spans="1:1" ht="12.6" x14ac:dyDescent="0.25">
      <c r="A42563"/>
    </row>
    <row r="42564" spans="1:1" ht="12.6" x14ac:dyDescent="0.25">
      <c r="A42564"/>
    </row>
    <row r="42565" spans="1:1" ht="12.6" x14ac:dyDescent="0.25">
      <c r="A42565"/>
    </row>
    <row r="42566" spans="1:1" ht="12.6" x14ac:dyDescent="0.25">
      <c r="A42566"/>
    </row>
    <row r="42567" spans="1:1" ht="12.6" x14ac:dyDescent="0.25">
      <c r="A42567"/>
    </row>
    <row r="42568" spans="1:1" ht="12.6" x14ac:dyDescent="0.25">
      <c r="A42568"/>
    </row>
    <row r="42569" spans="1:1" ht="12.6" x14ac:dyDescent="0.25">
      <c r="A42569"/>
    </row>
    <row r="42570" spans="1:1" ht="12.6" x14ac:dyDescent="0.25">
      <c r="A42570"/>
    </row>
    <row r="42571" spans="1:1" ht="12.6" x14ac:dyDescent="0.25">
      <c r="A42571"/>
    </row>
    <row r="42572" spans="1:1" ht="12.6" x14ac:dyDescent="0.25">
      <c r="A42572"/>
    </row>
    <row r="42573" spans="1:1" ht="12.6" x14ac:dyDescent="0.25">
      <c r="A42573"/>
    </row>
    <row r="42574" spans="1:1" ht="12.6" x14ac:dyDescent="0.25">
      <c r="A42574"/>
    </row>
    <row r="42575" spans="1:1" ht="12.6" x14ac:dyDescent="0.25">
      <c r="A42575"/>
    </row>
    <row r="42576" spans="1:1" ht="12.6" x14ac:dyDescent="0.25">
      <c r="A42576"/>
    </row>
    <row r="42577" spans="1:1" ht="12.6" x14ac:dyDescent="0.25">
      <c r="A42577"/>
    </row>
    <row r="42578" spans="1:1" ht="12.6" x14ac:dyDescent="0.25">
      <c r="A42578"/>
    </row>
    <row r="42579" spans="1:1" ht="12.6" x14ac:dyDescent="0.25">
      <c r="A42579"/>
    </row>
    <row r="42580" spans="1:1" ht="12.6" x14ac:dyDescent="0.25">
      <c r="A42580"/>
    </row>
    <row r="42581" spans="1:1" ht="12.6" x14ac:dyDescent="0.25">
      <c r="A42581"/>
    </row>
    <row r="42582" spans="1:1" ht="12.6" x14ac:dyDescent="0.25">
      <c r="A42582"/>
    </row>
    <row r="42583" spans="1:1" ht="12.6" x14ac:dyDescent="0.25">
      <c r="A42583"/>
    </row>
    <row r="42584" spans="1:1" ht="12.6" x14ac:dyDescent="0.25">
      <c r="A42584"/>
    </row>
    <row r="42585" spans="1:1" ht="12.6" x14ac:dyDescent="0.25">
      <c r="A42585"/>
    </row>
    <row r="42586" spans="1:1" ht="12.6" x14ac:dyDescent="0.25">
      <c r="A42586"/>
    </row>
    <row r="42587" spans="1:1" ht="12.6" x14ac:dyDescent="0.25">
      <c r="A42587"/>
    </row>
    <row r="42588" spans="1:1" ht="12.6" x14ac:dyDescent="0.25">
      <c r="A42588"/>
    </row>
    <row r="42589" spans="1:1" ht="12.6" x14ac:dyDescent="0.25">
      <c r="A42589"/>
    </row>
    <row r="42590" spans="1:1" ht="12.6" x14ac:dyDescent="0.25">
      <c r="A42590"/>
    </row>
    <row r="42591" spans="1:1" ht="12.6" x14ac:dyDescent="0.25">
      <c r="A42591"/>
    </row>
    <row r="42592" spans="1:1" ht="12.6" x14ac:dyDescent="0.25">
      <c r="A42592"/>
    </row>
    <row r="42593" spans="1:1" ht="12.6" x14ac:dyDescent="0.25">
      <c r="A42593"/>
    </row>
    <row r="42594" spans="1:1" ht="12.6" x14ac:dyDescent="0.25">
      <c r="A42594"/>
    </row>
    <row r="42595" spans="1:1" ht="12.6" x14ac:dyDescent="0.25">
      <c r="A42595"/>
    </row>
    <row r="42596" spans="1:1" ht="12.6" x14ac:dyDescent="0.25">
      <c r="A42596"/>
    </row>
    <row r="42597" spans="1:1" ht="12.6" x14ac:dyDescent="0.25">
      <c r="A42597"/>
    </row>
    <row r="42598" spans="1:1" ht="12.6" x14ac:dyDescent="0.25">
      <c r="A42598"/>
    </row>
    <row r="42599" spans="1:1" ht="12.6" x14ac:dyDescent="0.25">
      <c r="A42599"/>
    </row>
    <row r="42600" spans="1:1" ht="12.6" x14ac:dyDescent="0.25">
      <c r="A42600"/>
    </row>
    <row r="42601" spans="1:1" ht="12.6" x14ac:dyDescent="0.25">
      <c r="A42601"/>
    </row>
    <row r="42602" spans="1:1" ht="12.6" x14ac:dyDescent="0.25">
      <c r="A42602"/>
    </row>
    <row r="42603" spans="1:1" ht="12.6" x14ac:dyDescent="0.25">
      <c r="A42603"/>
    </row>
    <row r="42604" spans="1:1" ht="12.6" x14ac:dyDescent="0.25">
      <c r="A42604"/>
    </row>
    <row r="42605" spans="1:1" ht="12.6" x14ac:dyDescent="0.25">
      <c r="A42605"/>
    </row>
    <row r="42606" spans="1:1" ht="12.6" x14ac:dyDescent="0.25">
      <c r="A42606"/>
    </row>
    <row r="42607" spans="1:1" ht="12.6" x14ac:dyDescent="0.25">
      <c r="A42607"/>
    </row>
    <row r="42608" spans="1:1" ht="12.6" x14ac:dyDescent="0.25">
      <c r="A42608"/>
    </row>
    <row r="42609" spans="1:1" ht="12.6" x14ac:dyDescent="0.25">
      <c r="A42609"/>
    </row>
    <row r="42610" spans="1:1" ht="12.6" x14ac:dyDescent="0.25">
      <c r="A42610"/>
    </row>
    <row r="42611" spans="1:1" ht="12.6" x14ac:dyDescent="0.25">
      <c r="A42611"/>
    </row>
    <row r="42612" spans="1:1" ht="12.6" x14ac:dyDescent="0.25">
      <c r="A42612"/>
    </row>
    <row r="42613" spans="1:1" ht="12.6" x14ac:dyDescent="0.25">
      <c r="A42613"/>
    </row>
    <row r="42614" spans="1:1" ht="12.6" x14ac:dyDescent="0.25">
      <c r="A42614"/>
    </row>
    <row r="42615" spans="1:1" ht="12.6" x14ac:dyDescent="0.25">
      <c r="A42615"/>
    </row>
    <row r="42616" spans="1:1" ht="12.6" x14ac:dyDescent="0.25">
      <c r="A42616"/>
    </row>
    <row r="42617" spans="1:1" ht="12.6" x14ac:dyDescent="0.25">
      <c r="A42617"/>
    </row>
    <row r="42618" spans="1:1" ht="12.6" x14ac:dyDescent="0.25">
      <c r="A42618"/>
    </row>
    <row r="42619" spans="1:1" ht="12.6" x14ac:dyDescent="0.25">
      <c r="A42619"/>
    </row>
    <row r="42620" spans="1:1" ht="12.6" x14ac:dyDescent="0.25">
      <c r="A42620"/>
    </row>
    <row r="42621" spans="1:1" ht="12.6" x14ac:dyDescent="0.25">
      <c r="A42621"/>
    </row>
    <row r="42622" spans="1:1" ht="12.6" x14ac:dyDescent="0.25">
      <c r="A42622"/>
    </row>
    <row r="42623" spans="1:1" ht="12.6" x14ac:dyDescent="0.25">
      <c r="A42623"/>
    </row>
    <row r="42624" spans="1:1" ht="12.6" x14ac:dyDescent="0.25">
      <c r="A42624"/>
    </row>
    <row r="42625" spans="1:1" ht="12.6" x14ac:dyDescent="0.25">
      <c r="A42625"/>
    </row>
    <row r="42626" spans="1:1" ht="12.6" x14ac:dyDescent="0.25">
      <c r="A42626"/>
    </row>
    <row r="42627" spans="1:1" ht="12.6" x14ac:dyDescent="0.25">
      <c r="A42627"/>
    </row>
    <row r="42628" spans="1:1" ht="12.6" x14ac:dyDescent="0.25">
      <c r="A42628"/>
    </row>
    <row r="42629" spans="1:1" ht="12.6" x14ac:dyDescent="0.25">
      <c r="A42629"/>
    </row>
    <row r="42630" spans="1:1" ht="12.6" x14ac:dyDescent="0.25">
      <c r="A42630"/>
    </row>
    <row r="42631" spans="1:1" ht="12.6" x14ac:dyDescent="0.25">
      <c r="A42631"/>
    </row>
    <row r="42632" spans="1:1" ht="12.6" x14ac:dyDescent="0.25">
      <c r="A42632"/>
    </row>
    <row r="42633" spans="1:1" ht="12.6" x14ac:dyDescent="0.25">
      <c r="A42633"/>
    </row>
    <row r="42634" spans="1:1" ht="12.6" x14ac:dyDescent="0.25">
      <c r="A42634"/>
    </row>
    <row r="42635" spans="1:1" ht="12.6" x14ac:dyDescent="0.25">
      <c r="A42635"/>
    </row>
    <row r="42636" spans="1:1" ht="12.6" x14ac:dyDescent="0.25">
      <c r="A42636"/>
    </row>
    <row r="42637" spans="1:1" ht="12.6" x14ac:dyDescent="0.25">
      <c r="A42637"/>
    </row>
    <row r="42638" spans="1:1" ht="12.6" x14ac:dyDescent="0.25">
      <c r="A42638"/>
    </row>
    <row r="42639" spans="1:1" ht="12.6" x14ac:dyDescent="0.25">
      <c r="A42639"/>
    </row>
    <row r="42640" spans="1:1" ht="12.6" x14ac:dyDescent="0.25">
      <c r="A42640"/>
    </row>
    <row r="42641" spans="1:1" ht="12.6" x14ac:dyDescent="0.25">
      <c r="A42641"/>
    </row>
    <row r="42642" spans="1:1" ht="12.6" x14ac:dyDescent="0.25">
      <c r="A42642"/>
    </row>
    <row r="42643" spans="1:1" ht="12.6" x14ac:dyDescent="0.25">
      <c r="A42643"/>
    </row>
    <row r="42644" spans="1:1" ht="12.6" x14ac:dyDescent="0.25">
      <c r="A42644"/>
    </row>
    <row r="42645" spans="1:1" ht="12.6" x14ac:dyDescent="0.25">
      <c r="A42645"/>
    </row>
    <row r="42646" spans="1:1" ht="12.6" x14ac:dyDescent="0.25">
      <c r="A42646"/>
    </row>
    <row r="42647" spans="1:1" ht="12.6" x14ac:dyDescent="0.25">
      <c r="A42647"/>
    </row>
    <row r="42648" spans="1:1" ht="12.6" x14ac:dyDescent="0.25">
      <c r="A42648"/>
    </row>
    <row r="42649" spans="1:1" ht="12.6" x14ac:dyDescent="0.25">
      <c r="A42649"/>
    </row>
    <row r="42650" spans="1:1" ht="12.6" x14ac:dyDescent="0.25">
      <c r="A42650"/>
    </row>
    <row r="42651" spans="1:1" ht="12.6" x14ac:dyDescent="0.25">
      <c r="A42651"/>
    </row>
    <row r="42652" spans="1:1" ht="12.6" x14ac:dyDescent="0.25">
      <c r="A42652"/>
    </row>
    <row r="42653" spans="1:1" ht="12.6" x14ac:dyDescent="0.25">
      <c r="A42653"/>
    </row>
    <row r="42654" spans="1:1" ht="12.6" x14ac:dyDescent="0.25">
      <c r="A42654"/>
    </row>
    <row r="42655" spans="1:1" ht="12.6" x14ac:dyDescent="0.25">
      <c r="A42655"/>
    </row>
    <row r="42656" spans="1:1" ht="12.6" x14ac:dyDescent="0.25">
      <c r="A42656"/>
    </row>
    <row r="42657" spans="1:1" ht="12.6" x14ac:dyDescent="0.25">
      <c r="A42657"/>
    </row>
    <row r="42658" spans="1:1" ht="12.6" x14ac:dyDescent="0.25">
      <c r="A42658"/>
    </row>
    <row r="42659" spans="1:1" ht="12.6" x14ac:dyDescent="0.25">
      <c r="A42659"/>
    </row>
    <row r="42660" spans="1:1" ht="12.6" x14ac:dyDescent="0.25">
      <c r="A42660"/>
    </row>
    <row r="42661" spans="1:1" ht="12.6" x14ac:dyDescent="0.25">
      <c r="A42661"/>
    </row>
    <row r="42662" spans="1:1" ht="12.6" x14ac:dyDescent="0.25">
      <c r="A42662"/>
    </row>
    <row r="42663" spans="1:1" ht="12.6" x14ac:dyDescent="0.25">
      <c r="A42663"/>
    </row>
    <row r="42664" spans="1:1" ht="12.6" x14ac:dyDescent="0.25">
      <c r="A42664"/>
    </row>
    <row r="42665" spans="1:1" ht="12.6" x14ac:dyDescent="0.25">
      <c r="A42665"/>
    </row>
    <row r="42666" spans="1:1" ht="12.6" x14ac:dyDescent="0.25">
      <c r="A42666"/>
    </row>
    <row r="42667" spans="1:1" ht="12.6" x14ac:dyDescent="0.25">
      <c r="A42667"/>
    </row>
    <row r="42668" spans="1:1" ht="12.6" x14ac:dyDescent="0.25">
      <c r="A42668"/>
    </row>
    <row r="42669" spans="1:1" ht="12.6" x14ac:dyDescent="0.25">
      <c r="A42669"/>
    </row>
    <row r="42670" spans="1:1" ht="12.6" x14ac:dyDescent="0.25">
      <c r="A42670"/>
    </row>
    <row r="42671" spans="1:1" ht="12.6" x14ac:dyDescent="0.25">
      <c r="A42671"/>
    </row>
    <row r="42672" spans="1:1" ht="12.6" x14ac:dyDescent="0.25">
      <c r="A42672"/>
    </row>
    <row r="42673" spans="1:1" ht="12.6" x14ac:dyDescent="0.25">
      <c r="A42673"/>
    </row>
    <row r="42674" spans="1:1" ht="12.6" x14ac:dyDescent="0.25">
      <c r="A42674"/>
    </row>
    <row r="42675" spans="1:1" ht="12.6" x14ac:dyDescent="0.25">
      <c r="A42675"/>
    </row>
    <row r="42676" spans="1:1" ht="12.6" x14ac:dyDescent="0.25">
      <c r="A42676"/>
    </row>
    <row r="42677" spans="1:1" ht="12.6" x14ac:dyDescent="0.25">
      <c r="A42677"/>
    </row>
    <row r="42678" spans="1:1" ht="12.6" x14ac:dyDescent="0.25">
      <c r="A42678"/>
    </row>
    <row r="42679" spans="1:1" ht="12.6" x14ac:dyDescent="0.25">
      <c r="A42679"/>
    </row>
    <row r="42680" spans="1:1" ht="12.6" x14ac:dyDescent="0.25">
      <c r="A42680"/>
    </row>
    <row r="42681" spans="1:1" ht="12.6" x14ac:dyDescent="0.25">
      <c r="A42681"/>
    </row>
    <row r="42682" spans="1:1" ht="12.6" x14ac:dyDescent="0.25">
      <c r="A42682"/>
    </row>
    <row r="42683" spans="1:1" ht="12.6" x14ac:dyDescent="0.25">
      <c r="A42683"/>
    </row>
    <row r="42684" spans="1:1" ht="12.6" x14ac:dyDescent="0.25">
      <c r="A42684"/>
    </row>
    <row r="42685" spans="1:1" ht="12.6" x14ac:dyDescent="0.25">
      <c r="A42685"/>
    </row>
    <row r="42686" spans="1:1" ht="12.6" x14ac:dyDescent="0.25">
      <c r="A42686"/>
    </row>
    <row r="42687" spans="1:1" ht="12.6" x14ac:dyDescent="0.25">
      <c r="A42687"/>
    </row>
    <row r="42688" spans="1:1" ht="12.6" x14ac:dyDescent="0.25">
      <c r="A42688"/>
    </row>
    <row r="42689" spans="1:1" ht="12.6" x14ac:dyDescent="0.25">
      <c r="A42689"/>
    </row>
    <row r="42690" spans="1:1" ht="12.6" x14ac:dyDescent="0.25">
      <c r="A42690"/>
    </row>
    <row r="42691" spans="1:1" ht="12.6" x14ac:dyDescent="0.25">
      <c r="A42691"/>
    </row>
    <row r="42692" spans="1:1" ht="12.6" x14ac:dyDescent="0.25">
      <c r="A42692"/>
    </row>
    <row r="42693" spans="1:1" ht="12.6" x14ac:dyDescent="0.25">
      <c r="A42693"/>
    </row>
    <row r="42694" spans="1:1" ht="12.6" x14ac:dyDescent="0.25">
      <c r="A42694"/>
    </row>
    <row r="42695" spans="1:1" ht="12.6" x14ac:dyDescent="0.25">
      <c r="A42695"/>
    </row>
    <row r="42696" spans="1:1" ht="12.6" x14ac:dyDescent="0.25">
      <c r="A42696"/>
    </row>
    <row r="42697" spans="1:1" ht="12.6" x14ac:dyDescent="0.25">
      <c r="A42697"/>
    </row>
    <row r="42698" spans="1:1" ht="12.6" x14ac:dyDescent="0.25">
      <c r="A42698"/>
    </row>
    <row r="42699" spans="1:1" ht="12.6" x14ac:dyDescent="0.25">
      <c r="A42699"/>
    </row>
    <row r="42700" spans="1:1" ht="12.6" x14ac:dyDescent="0.25">
      <c r="A42700"/>
    </row>
    <row r="42701" spans="1:1" ht="12.6" x14ac:dyDescent="0.25">
      <c r="A42701"/>
    </row>
    <row r="42702" spans="1:1" ht="12.6" x14ac:dyDescent="0.25">
      <c r="A42702"/>
    </row>
    <row r="42703" spans="1:1" ht="12.6" x14ac:dyDescent="0.25">
      <c r="A42703"/>
    </row>
    <row r="42704" spans="1:1" ht="12.6" x14ac:dyDescent="0.25">
      <c r="A42704"/>
    </row>
    <row r="42705" spans="1:1" ht="12.6" x14ac:dyDescent="0.25">
      <c r="A42705"/>
    </row>
    <row r="42706" spans="1:1" ht="12.6" x14ac:dyDescent="0.25">
      <c r="A42706"/>
    </row>
    <row r="42707" spans="1:1" ht="12.6" x14ac:dyDescent="0.25">
      <c r="A42707"/>
    </row>
    <row r="42708" spans="1:1" ht="12.6" x14ac:dyDescent="0.25">
      <c r="A42708"/>
    </row>
    <row r="42709" spans="1:1" ht="12.6" x14ac:dyDescent="0.25">
      <c r="A42709"/>
    </row>
    <row r="42710" spans="1:1" ht="12.6" x14ac:dyDescent="0.25">
      <c r="A42710"/>
    </row>
    <row r="42711" spans="1:1" ht="12.6" x14ac:dyDescent="0.25">
      <c r="A42711"/>
    </row>
    <row r="42712" spans="1:1" ht="12.6" x14ac:dyDescent="0.25">
      <c r="A42712"/>
    </row>
    <row r="42713" spans="1:1" ht="12.6" x14ac:dyDescent="0.25">
      <c r="A42713"/>
    </row>
    <row r="42714" spans="1:1" ht="12.6" x14ac:dyDescent="0.25">
      <c r="A42714"/>
    </row>
    <row r="42715" spans="1:1" ht="12.6" x14ac:dyDescent="0.25">
      <c r="A42715"/>
    </row>
    <row r="42716" spans="1:1" ht="12.6" x14ac:dyDescent="0.25">
      <c r="A42716"/>
    </row>
    <row r="42717" spans="1:1" ht="12.6" x14ac:dyDescent="0.25">
      <c r="A42717"/>
    </row>
    <row r="42718" spans="1:1" ht="12.6" x14ac:dyDescent="0.25">
      <c r="A42718"/>
    </row>
    <row r="42719" spans="1:1" ht="12.6" x14ac:dyDescent="0.25">
      <c r="A42719"/>
    </row>
    <row r="42720" spans="1:1" ht="12.6" x14ac:dyDescent="0.25">
      <c r="A42720"/>
    </row>
    <row r="42721" spans="1:1" ht="12.6" x14ac:dyDescent="0.25">
      <c r="A42721"/>
    </row>
    <row r="42722" spans="1:1" ht="12.6" x14ac:dyDescent="0.25">
      <c r="A42722"/>
    </row>
    <row r="42723" spans="1:1" ht="12.6" x14ac:dyDescent="0.25">
      <c r="A42723"/>
    </row>
    <row r="42724" spans="1:1" ht="12.6" x14ac:dyDescent="0.25">
      <c r="A42724"/>
    </row>
    <row r="42725" spans="1:1" ht="12.6" x14ac:dyDescent="0.25">
      <c r="A42725"/>
    </row>
    <row r="42726" spans="1:1" ht="12.6" x14ac:dyDescent="0.25">
      <c r="A42726"/>
    </row>
    <row r="42727" spans="1:1" ht="12.6" x14ac:dyDescent="0.25">
      <c r="A42727"/>
    </row>
    <row r="42728" spans="1:1" ht="12.6" x14ac:dyDescent="0.25">
      <c r="A42728"/>
    </row>
    <row r="42729" spans="1:1" ht="12.6" x14ac:dyDescent="0.25">
      <c r="A42729"/>
    </row>
    <row r="42730" spans="1:1" ht="12.6" x14ac:dyDescent="0.25">
      <c r="A42730"/>
    </row>
    <row r="42731" spans="1:1" ht="12.6" x14ac:dyDescent="0.25">
      <c r="A42731"/>
    </row>
    <row r="42732" spans="1:1" ht="12.6" x14ac:dyDescent="0.25">
      <c r="A42732"/>
    </row>
    <row r="42733" spans="1:1" ht="12.6" x14ac:dyDescent="0.25">
      <c r="A42733"/>
    </row>
    <row r="42734" spans="1:1" ht="12.6" x14ac:dyDescent="0.25">
      <c r="A42734"/>
    </row>
    <row r="42735" spans="1:1" ht="12.6" x14ac:dyDescent="0.25">
      <c r="A42735"/>
    </row>
    <row r="42736" spans="1:1" ht="12.6" x14ac:dyDescent="0.25">
      <c r="A42736"/>
    </row>
    <row r="42737" spans="1:1" ht="12.6" x14ac:dyDescent="0.25">
      <c r="A42737"/>
    </row>
    <row r="42738" spans="1:1" ht="12.6" x14ac:dyDescent="0.25">
      <c r="A42738"/>
    </row>
    <row r="42739" spans="1:1" ht="12.6" x14ac:dyDescent="0.25">
      <c r="A42739"/>
    </row>
    <row r="42740" spans="1:1" ht="12.6" x14ac:dyDescent="0.25">
      <c r="A42740"/>
    </row>
    <row r="42741" spans="1:1" ht="12.6" x14ac:dyDescent="0.25">
      <c r="A42741"/>
    </row>
    <row r="42742" spans="1:1" ht="12.6" x14ac:dyDescent="0.25">
      <c r="A42742"/>
    </row>
    <row r="42743" spans="1:1" ht="12.6" x14ac:dyDescent="0.25">
      <c r="A42743"/>
    </row>
    <row r="42744" spans="1:1" ht="12.6" x14ac:dyDescent="0.25">
      <c r="A42744"/>
    </row>
    <row r="42745" spans="1:1" ht="12.6" x14ac:dyDescent="0.25">
      <c r="A42745"/>
    </row>
    <row r="42746" spans="1:1" ht="12.6" x14ac:dyDescent="0.25">
      <c r="A42746"/>
    </row>
    <row r="42747" spans="1:1" ht="12.6" x14ac:dyDescent="0.25">
      <c r="A42747"/>
    </row>
    <row r="42748" spans="1:1" ht="12.6" x14ac:dyDescent="0.25">
      <c r="A42748"/>
    </row>
    <row r="42749" spans="1:1" ht="12.6" x14ac:dyDescent="0.25">
      <c r="A42749"/>
    </row>
    <row r="42750" spans="1:1" ht="12.6" x14ac:dyDescent="0.25">
      <c r="A42750"/>
    </row>
    <row r="42751" spans="1:1" ht="12.6" x14ac:dyDescent="0.25">
      <c r="A42751"/>
    </row>
    <row r="42752" spans="1:1" ht="12.6" x14ac:dyDescent="0.25">
      <c r="A42752"/>
    </row>
    <row r="42753" spans="1:1" ht="12.6" x14ac:dyDescent="0.25">
      <c r="A42753"/>
    </row>
    <row r="42754" spans="1:1" ht="12.6" x14ac:dyDescent="0.25">
      <c r="A42754"/>
    </row>
    <row r="42755" spans="1:1" ht="12.6" x14ac:dyDescent="0.25">
      <c r="A42755"/>
    </row>
    <row r="42756" spans="1:1" ht="12.6" x14ac:dyDescent="0.25">
      <c r="A42756"/>
    </row>
    <row r="42757" spans="1:1" ht="12.6" x14ac:dyDescent="0.25">
      <c r="A42757"/>
    </row>
    <row r="42758" spans="1:1" ht="12.6" x14ac:dyDescent="0.25">
      <c r="A42758"/>
    </row>
    <row r="42759" spans="1:1" ht="12.6" x14ac:dyDescent="0.25">
      <c r="A42759"/>
    </row>
    <row r="42760" spans="1:1" ht="12.6" x14ac:dyDescent="0.25">
      <c r="A42760"/>
    </row>
    <row r="42761" spans="1:1" ht="12.6" x14ac:dyDescent="0.25">
      <c r="A42761"/>
    </row>
    <row r="42762" spans="1:1" ht="12.6" x14ac:dyDescent="0.25">
      <c r="A42762"/>
    </row>
    <row r="42763" spans="1:1" ht="12.6" x14ac:dyDescent="0.25">
      <c r="A42763"/>
    </row>
    <row r="42764" spans="1:1" ht="12.6" x14ac:dyDescent="0.25">
      <c r="A42764"/>
    </row>
    <row r="42765" spans="1:1" ht="12.6" x14ac:dyDescent="0.25">
      <c r="A42765"/>
    </row>
    <row r="42766" spans="1:1" ht="12.6" x14ac:dyDescent="0.25">
      <c r="A42766"/>
    </row>
    <row r="42767" spans="1:1" ht="12.6" x14ac:dyDescent="0.25">
      <c r="A42767"/>
    </row>
    <row r="42768" spans="1:1" ht="12.6" x14ac:dyDescent="0.25">
      <c r="A42768"/>
    </row>
    <row r="42769" spans="1:1" ht="12.6" x14ac:dyDescent="0.25">
      <c r="A42769"/>
    </row>
    <row r="42770" spans="1:1" ht="12.6" x14ac:dyDescent="0.25">
      <c r="A42770"/>
    </row>
    <row r="42771" spans="1:1" ht="12.6" x14ac:dyDescent="0.25">
      <c r="A42771"/>
    </row>
    <row r="42772" spans="1:1" ht="12.6" x14ac:dyDescent="0.25">
      <c r="A42772"/>
    </row>
    <row r="42773" spans="1:1" ht="12.6" x14ac:dyDescent="0.25">
      <c r="A42773"/>
    </row>
    <row r="42774" spans="1:1" ht="12.6" x14ac:dyDescent="0.25">
      <c r="A42774"/>
    </row>
    <row r="42775" spans="1:1" ht="12.6" x14ac:dyDescent="0.25">
      <c r="A42775"/>
    </row>
    <row r="42776" spans="1:1" ht="12.6" x14ac:dyDescent="0.25">
      <c r="A42776"/>
    </row>
    <row r="42777" spans="1:1" ht="12.6" x14ac:dyDescent="0.25">
      <c r="A42777"/>
    </row>
    <row r="42778" spans="1:1" ht="12.6" x14ac:dyDescent="0.25">
      <c r="A42778"/>
    </row>
    <row r="42779" spans="1:1" ht="12.6" x14ac:dyDescent="0.25">
      <c r="A42779"/>
    </row>
    <row r="42780" spans="1:1" ht="12.6" x14ac:dyDescent="0.25">
      <c r="A42780"/>
    </row>
    <row r="42781" spans="1:1" ht="12.6" x14ac:dyDescent="0.25">
      <c r="A42781"/>
    </row>
    <row r="42782" spans="1:1" ht="12.6" x14ac:dyDescent="0.25">
      <c r="A42782"/>
    </row>
    <row r="42783" spans="1:1" ht="12.6" x14ac:dyDescent="0.25">
      <c r="A42783"/>
    </row>
    <row r="42784" spans="1:1" ht="12.6" x14ac:dyDescent="0.25">
      <c r="A42784"/>
    </row>
    <row r="42785" spans="1:1" ht="12.6" x14ac:dyDescent="0.25">
      <c r="A42785"/>
    </row>
    <row r="42786" spans="1:1" ht="12.6" x14ac:dyDescent="0.25">
      <c r="A42786"/>
    </row>
    <row r="42787" spans="1:1" ht="12.6" x14ac:dyDescent="0.25">
      <c r="A42787"/>
    </row>
    <row r="42788" spans="1:1" ht="12.6" x14ac:dyDescent="0.25">
      <c r="A42788"/>
    </row>
    <row r="42789" spans="1:1" ht="12.6" x14ac:dyDescent="0.25">
      <c r="A42789"/>
    </row>
    <row r="42790" spans="1:1" ht="12.6" x14ac:dyDescent="0.25">
      <c r="A42790"/>
    </row>
    <row r="42791" spans="1:1" ht="12.6" x14ac:dyDescent="0.25">
      <c r="A42791"/>
    </row>
    <row r="42792" spans="1:1" ht="12.6" x14ac:dyDescent="0.25">
      <c r="A42792"/>
    </row>
    <row r="42793" spans="1:1" ht="12.6" x14ac:dyDescent="0.25">
      <c r="A42793"/>
    </row>
    <row r="42794" spans="1:1" ht="12.6" x14ac:dyDescent="0.25">
      <c r="A42794"/>
    </row>
    <row r="42795" spans="1:1" ht="12.6" x14ac:dyDescent="0.25">
      <c r="A42795"/>
    </row>
    <row r="42796" spans="1:1" ht="12.6" x14ac:dyDescent="0.25">
      <c r="A42796"/>
    </row>
    <row r="42797" spans="1:1" ht="12.6" x14ac:dyDescent="0.25">
      <c r="A42797"/>
    </row>
    <row r="42798" spans="1:1" ht="12.6" x14ac:dyDescent="0.25">
      <c r="A42798"/>
    </row>
    <row r="42799" spans="1:1" ht="12.6" x14ac:dyDescent="0.25">
      <c r="A42799"/>
    </row>
    <row r="42800" spans="1:1" ht="12.6" x14ac:dyDescent="0.25">
      <c r="A42800"/>
    </row>
    <row r="42801" spans="1:1" ht="12.6" x14ac:dyDescent="0.25">
      <c r="A42801"/>
    </row>
    <row r="42802" spans="1:1" ht="12.6" x14ac:dyDescent="0.25">
      <c r="A42802"/>
    </row>
    <row r="42803" spans="1:1" ht="12.6" x14ac:dyDescent="0.25">
      <c r="A42803"/>
    </row>
    <row r="42804" spans="1:1" ht="12.6" x14ac:dyDescent="0.25">
      <c r="A42804"/>
    </row>
    <row r="42805" spans="1:1" ht="12.6" x14ac:dyDescent="0.25">
      <c r="A42805"/>
    </row>
    <row r="42806" spans="1:1" ht="12.6" x14ac:dyDescent="0.25">
      <c r="A42806"/>
    </row>
    <row r="42807" spans="1:1" ht="12.6" x14ac:dyDescent="0.25">
      <c r="A42807"/>
    </row>
    <row r="42808" spans="1:1" ht="12.6" x14ac:dyDescent="0.25">
      <c r="A42808"/>
    </row>
    <row r="42809" spans="1:1" ht="12.6" x14ac:dyDescent="0.25">
      <c r="A42809"/>
    </row>
    <row r="42810" spans="1:1" ht="12.6" x14ac:dyDescent="0.25">
      <c r="A42810"/>
    </row>
    <row r="42811" spans="1:1" ht="12.6" x14ac:dyDescent="0.25">
      <c r="A42811"/>
    </row>
    <row r="42812" spans="1:1" ht="12.6" x14ac:dyDescent="0.25">
      <c r="A42812"/>
    </row>
    <row r="42813" spans="1:1" ht="12.6" x14ac:dyDescent="0.25">
      <c r="A42813"/>
    </row>
    <row r="42814" spans="1:1" ht="12.6" x14ac:dyDescent="0.25">
      <c r="A42814"/>
    </row>
    <row r="42815" spans="1:1" ht="12.6" x14ac:dyDescent="0.25">
      <c r="A42815"/>
    </row>
    <row r="42816" spans="1:1" ht="12.6" x14ac:dyDescent="0.25">
      <c r="A42816"/>
    </row>
    <row r="42817" spans="1:1" ht="12.6" x14ac:dyDescent="0.25">
      <c r="A42817"/>
    </row>
    <row r="42818" spans="1:1" ht="12.6" x14ac:dyDescent="0.25">
      <c r="A42818"/>
    </row>
    <row r="42819" spans="1:1" ht="12.6" x14ac:dyDescent="0.25">
      <c r="A42819"/>
    </row>
    <row r="42820" spans="1:1" ht="12.6" x14ac:dyDescent="0.25">
      <c r="A42820"/>
    </row>
    <row r="42821" spans="1:1" ht="12.6" x14ac:dyDescent="0.25">
      <c r="A42821"/>
    </row>
    <row r="42822" spans="1:1" ht="12.6" x14ac:dyDescent="0.25">
      <c r="A42822"/>
    </row>
    <row r="42823" spans="1:1" ht="12.6" x14ac:dyDescent="0.25">
      <c r="A42823"/>
    </row>
    <row r="42824" spans="1:1" ht="12.6" x14ac:dyDescent="0.25">
      <c r="A42824"/>
    </row>
    <row r="42825" spans="1:1" ht="12.6" x14ac:dyDescent="0.25">
      <c r="A42825"/>
    </row>
    <row r="42826" spans="1:1" ht="12.6" x14ac:dyDescent="0.25">
      <c r="A42826"/>
    </row>
    <row r="42827" spans="1:1" ht="12.6" x14ac:dyDescent="0.25">
      <c r="A42827"/>
    </row>
    <row r="42828" spans="1:1" ht="12.6" x14ac:dyDescent="0.25">
      <c r="A42828"/>
    </row>
    <row r="42829" spans="1:1" ht="12.6" x14ac:dyDescent="0.25">
      <c r="A42829"/>
    </row>
    <row r="42830" spans="1:1" ht="12.6" x14ac:dyDescent="0.25">
      <c r="A42830"/>
    </row>
    <row r="42831" spans="1:1" ht="12.6" x14ac:dyDescent="0.25">
      <c r="A42831"/>
    </row>
    <row r="42832" spans="1:1" ht="12.6" x14ac:dyDescent="0.25">
      <c r="A42832"/>
    </row>
    <row r="42833" spans="1:1" ht="12.6" x14ac:dyDescent="0.25">
      <c r="A42833"/>
    </row>
    <row r="42834" spans="1:1" ht="12.6" x14ac:dyDescent="0.25">
      <c r="A42834"/>
    </row>
    <row r="42835" spans="1:1" ht="12.6" x14ac:dyDescent="0.25">
      <c r="A42835"/>
    </row>
    <row r="42836" spans="1:1" ht="12.6" x14ac:dyDescent="0.25">
      <c r="A42836"/>
    </row>
    <row r="42837" spans="1:1" ht="12.6" x14ac:dyDescent="0.25">
      <c r="A42837"/>
    </row>
    <row r="42838" spans="1:1" ht="12.6" x14ac:dyDescent="0.25">
      <c r="A42838"/>
    </row>
    <row r="42839" spans="1:1" ht="12.6" x14ac:dyDescent="0.25">
      <c r="A42839"/>
    </row>
    <row r="42840" spans="1:1" ht="12.6" x14ac:dyDescent="0.25">
      <c r="A42840"/>
    </row>
    <row r="42841" spans="1:1" ht="12.6" x14ac:dyDescent="0.25">
      <c r="A42841"/>
    </row>
    <row r="42842" spans="1:1" ht="12.6" x14ac:dyDescent="0.25">
      <c r="A42842"/>
    </row>
    <row r="42843" spans="1:1" ht="12.6" x14ac:dyDescent="0.25">
      <c r="A42843"/>
    </row>
    <row r="42844" spans="1:1" ht="12.6" x14ac:dyDescent="0.25">
      <c r="A42844"/>
    </row>
    <row r="42845" spans="1:1" ht="12.6" x14ac:dyDescent="0.25">
      <c r="A42845"/>
    </row>
    <row r="42846" spans="1:1" ht="12.6" x14ac:dyDescent="0.25">
      <c r="A42846"/>
    </row>
    <row r="42847" spans="1:1" ht="12.6" x14ac:dyDescent="0.25">
      <c r="A42847"/>
    </row>
    <row r="42848" spans="1:1" ht="12.6" x14ac:dyDescent="0.25">
      <c r="A42848"/>
    </row>
    <row r="42849" spans="1:1" ht="12.6" x14ac:dyDescent="0.25">
      <c r="A42849"/>
    </row>
    <row r="42850" spans="1:1" ht="12.6" x14ac:dyDescent="0.25">
      <c r="A42850"/>
    </row>
    <row r="42851" spans="1:1" ht="12.6" x14ac:dyDescent="0.25">
      <c r="A42851"/>
    </row>
    <row r="42852" spans="1:1" ht="12.6" x14ac:dyDescent="0.25">
      <c r="A42852"/>
    </row>
    <row r="42853" spans="1:1" ht="12.6" x14ac:dyDescent="0.25">
      <c r="A42853"/>
    </row>
    <row r="42854" spans="1:1" ht="12.6" x14ac:dyDescent="0.25">
      <c r="A42854"/>
    </row>
    <row r="42855" spans="1:1" ht="12.6" x14ac:dyDescent="0.25">
      <c r="A42855"/>
    </row>
    <row r="42856" spans="1:1" ht="12.6" x14ac:dyDescent="0.25">
      <c r="A42856"/>
    </row>
    <row r="42857" spans="1:1" ht="12.6" x14ac:dyDescent="0.25">
      <c r="A42857"/>
    </row>
    <row r="42858" spans="1:1" ht="12.6" x14ac:dyDescent="0.25">
      <c r="A42858"/>
    </row>
    <row r="42859" spans="1:1" ht="12.6" x14ac:dyDescent="0.25">
      <c r="A42859"/>
    </row>
    <row r="42860" spans="1:1" ht="12.6" x14ac:dyDescent="0.25">
      <c r="A42860"/>
    </row>
    <row r="42861" spans="1:1" ht="12.6" x14ac:dyDescent="0.25">
      <c r="A42861"/>
    </row>
    <row r="42862" spans="1:1" ht="12.6" x14ac:dyDescent="0.25">
      <c r="A42862"/>
    </row>
    <row r="42863" spans="1:1" ht="12.6" x14ac:dyDescent="0.25">
      <c r="A42863"/>
    </row>
    <row r="42864" spans="1:1" ht="12.6" x14ac:dyDescent="0.25">
      <c r="A42864"/>
    </row>
    <row r="42865" spans="1:1" ht="12.6" x14ac:dyDescent="0.25">
      <c r="A42865"/>
    </row>
    <row r="42866" spans="1:1" ht="12.6" x14ac:dyDescent="0.25">
      <c r="A42866"/>
    </row>
    <row r="42867" spans="1:1" ht="12.6" x14ac:dyDescent="0.25">
      <c r="A42867"/>
    </row>
    <row r="42868" spans="1:1" ht="12.6" x14ac:dyDescent="0.25">
      <c r="A42868"/>
    </row>
    <row r="42869" spans="1:1" ht="12.6" x14ac:dyDescent="0.25">
      <c r="A42869"/>
    </row>
    <row r="42870" spans="1:1" ht="12.6" x14ac:dyDescent="0.25">
      <c r="A42870"/>
    </row>
    <row r="42871" spans="1:1" ht="12.6" x14ac:dyDescent="0.25">
      <c r="A42871"/>
    </row>
    <row r="42872" spans="1:1" ht="12.6" x14ac:dyDescent="0.25">
      <c r="A42872"/>
    </row>
    <row r="42873" spans="1:1" ht="12.6" x14ac:dyDescent="0.25">
      <c r="A42873"/>
    </row>
    <row r="42874" spans="1:1" ht="12.6" x14ac:dyDescent="0.25">
      <c r="A42874"/>
    </row>
    <row r="42875" spans="1:1" ht="12.6" x14ac:dyDescent="0.25">
      <c r="A42875"/>
    </row>
    <row r="42876" spans="1:1" ht="12.6" x14ac:dyDescent="0.25">
      <c r="A42876"/>
    </row>
    <row r="42877" spans="1:1" ht="12.6" x14ac:dyDescent="0.25">
      <c r="A42877"/>
    </row>
    <row r="42878" spans="1:1" ht="12.6" x14ac:dyDescent="0.25">
      <c r="A42878"/>
    </row>
    <row r="42879" spans="1:1" ht="12.6" x14ac:dyDescent="0.25">
      <c r="A42879"/>
    </row>
    <row r="42880" spans="1:1" ht="12.6" x14ac:dyDescent="0.25">
      <c r="A42880"/>
    </row>
    <row r="42881" spans="1:1" ht="12.6" x14ac:dyDescent="0.25">
      <c r="A42881"/>
    </row>
    <row r="42882" spans="1:1" ht="12.6" x14ac:dyDescent="0.25">
      <c r="A42882"/>
    </row>
    <row r="42883" spans="1:1" ht="12.6" x14ac:dyDescent="0.25">
      <c r="A42883"/>
    </row>
    <row r="42884" spans="1:1" ht="12.6" x14ac:dyDescent="0.25">
      <c r="A42884"/>
    </row>
    <row r="42885" spans="1:1" ht="12.6" x14ac:dyDescent="0.25">
      <c r="A42885"/>
    </row>
    <row r="42886" spans="1:1" ht="12.6" x14ac:dyDescent="0.25">
      <c r="A42886"/>
    </row>
    <row r="42887" spans="1:1" ht="12.6" x14ac:dyDescent="0.25">
      <c r="A42887"/>
    </row>
    <row r="42888" spans="1:1" ht="12.6" x14ac:dyDescent="0.25">
      <c r="A42888"/>
    </row>
    <row r="42889" spans="1:1" ht="12.6" x14ac:dyDescent="0.25">
      <c r="A42889"/>
    </row>
    <row r="42890" spans="1:1" ht="12.6" x14ac:dyDescent="0.25">
      <c r="A42890"/>
    </row>
    <row r="42891" spans="1:1" ht="12.6" x14ac:dyDescent="0.25">
      <c r="A42891"/>
    </row>
    <row r="42892" spans="1:1" ht="12.6" x14ac:dyDescent="0.25">
      <c r="A42892"/>
    </row>
    <row r="42893" spans="1:1" ht="12.6" x14ac:dyDescent="0.25">
      <c r="A42893"/>
    </row>
    <row r="42894" spans="1:1" ht="12.6" x14ac:dyDescent="0.25">
      <c r="A42894"/>
    </row>
    <row r="42895" spans="1:1" ht="12.6" x14ac:dyDescent="0.25">
      <c r="A42895"/>
    </row>
    <row r="42896" spans="1:1" ht="12.6" x14ac:dyDescent="0.25">
      <c r="A42896"/>
    </row>
    <row r="42897" spans="1:1" ht="12.6" x14ac:dyDescent="0.25">
      <c r="A42897"/>
    </row>
    <row r="42898" spans="1:1" ht="12.6" x14ac:dyDescent="0.25">
      <c r="A42898"/>
    </row>
    <row r="42899" spans="1:1" ht="12.6" x14ac:dyDescent="0.25">
      <c r="A42899"/>
    </row>
    <row r="42900" spans="1:1" ht="12.6" x14ac:dyDescent="0.25">
      <c r="A42900"/>
    </row>
    <row r="42901" spans="1:1" ht="12.6" x14ac:dyDescent="0.25">
      <c r="A42901"/>
    </row>
    <row r="42902" spans="1:1" ht="12.6" x14ac:dyDescent="0.25">
      <c r="A42902"/>
    </row>
    <row r="42903" spans="1:1" ht="12.6" x14ac:dyDescent="0.25">
      <c r="A42903"/>
    </row>
    <row r="42904" spans="1:1" ht="12.6" x14ac:dyDescent="0.25">
      <c r="A42904"/>
    </row>
    <row r="42905" spans="1:1" ht="12.6" x14ac:dyDescent="0.25">
      <c r="A42905"/>
    </row>
    <row r="42906" spans="1:1" ht="12.6" x14ac:dyDescent="0.25">
      <c r="A42906"/>
    </row>
    <row r="42907" spans="1:1" ht="12.6" x14ac:dyDescent="0.25">
      <c r="A42907"/>
    </row>
    <row r="42908" spans="1:1" ht="12.6" x14ac:dyDescent="0.25">
      <c r="A42908"/>
    </row>
    <row r="42909" spans="1:1" ht="12.6" x14ac:dyDescent="0.25">
      <c r="A42909"/>
    </row>
    <row r="42910" spans="1:1" ht="12.6" x14ac:dyDescent="0.25">
      <c r="A42910"/>
    </row>
    <row r="42911" spans="1:1" ht="12.6" x14ac:dyDescent="0.25">
      <c r="A42911"/>
    </row>
    <row r="42912" spans="1:1" ht="12.6" x14ac:dyDescent="0.25">
      <c r="A42912"/>
    </row>
    <row r="42913" spans="1:1" ht="12.6" x14ac:dyDescent="0.25">
      <c r="A42913"/>
    </row>
    <row r="42914" spans="1:1" ht="12.6" x14ac:dyDescent="0.25">
      <c r="A42914"/>
    </row>
    <row r="42915" spans="1:1" ht="12.6" x14ac:dyDescent="0.25">
      <c r="A42915"/>
    </row>
    <row r="42916" spans="1:1" ht="12.6" x14ac:dyDescent="0.25">
      <c r="A42916"/>
    </row>
    <row r="42917" spans="1:1" ht="12.6" x14ac:dyDescent="0.25">
      <c r="A42917"/>
    </row>
    <row r="42918" spans="1:1" ht="12.6" x14ac:dyDescent="0.25">
      <c r="A42918"/>
    </row>
    <row r="42919" spans="1:1" ht="12.6" x14ac:dyDescent="0.25">
      <c r="A42919"/>
    </row>
    <row r="42920" spans="1:1" ht="12.6" x14ac:dyDescent="0.25">
      <c r="A42920"/>
    </row>
    <row r="42921" spans="1:1" ht="12.6" x14ac:dyDescent="0.25">
      <c r="A42921"/>
    </row>
    <row r="42922" spans="1:1" ht="12.6" x14ac:dyDescent="0.25">
      <c r="A42922"/>
    </row>
    <row r="42923" spans="1:1" ht="12.6" x14ac:dyDescent="0.25">
      <c r="A42923"/>
    </row>
    <row r="42924" spans="1:1" ht="12.6" x14ac:dyDescent="0.25">
      <c r="A42924"/>
    </row>
    <row r="42925" spans="1:1" ht="12.6" x14ac:dyDescent="0.25">
      <c r="A42925"/>
    </row>
    <row r="42926" spans="1:1" ht="12.6" x14ac:dyDescent="0.25">
      <c r="A42926"/>
    </row>
    <row r="42927" spans="1:1" ht="12.6" x14ac:dyDescent="0.25">
      <c r="A42927"/>
    </row>
    <row r="42928" spans="1:1" ht="12.6" x14ac:dyDescent="0.25">
      <c r="A42928"/>
    </row>
    <row r="42929" spans="1:1" ht="12.6" x14ac:dyDescent="0.25">
      <c r="A42929"/>
    </row>
    <row r="42930" spans="1:1" ht="12.6" x14ac:dyDescent="0.25">
      <c r="A42930"/>
    </row>
    <row r="42931" spans="1:1" ht="12.6" x14ac:dyDescent="0.25">
      <c r="A42931"/>
    </row>
    <row r="42932" spans="1:1" ht="12.6" x14ac:dyDescent="0.25">
      <c r="A42932"/>
    </row>
    <row r="42933" spans="1:1" ht="12.6" x14ac:dyDescent="0.25">
      <c r="A42933"/>
    </row>
    <row r="42934" spans="1:1" ht="12.6" x14ac:dyDescent="0.25">
      <c r="A42934"/>
    </row>
    <row r="42935" spans="1:1" ht="12.6" x14ac:dyDescent="0.25">
      <c r="A42935"/>
    </row>
    <row r="42936" spans="1:1" ht="12.6" x14ac:dyDescent="0.25">
      <c r="A42936"/>
    </row>
    <row r="42937" spans="1:1" ht="12.6" x14ac:dyDescent="0.25">
      <c r="A42937"/>
    </row>
    <row r="42938" spans="1:1" ht="12.6" x14ac:dyDescent="0.25">
      <c r="A42938"/>
    </row>
    <row r="42939" spans="1:1" ht="12.6" x14ac:dyDescent="0.25">
      <c r="A42939"/>
    </row>
    <row r="42940" spans="1:1" ht="12.6" x14ac:dyDescent="0.25">
      <c r="A42940"/>
    </row>
    <row r="42941" spans="1:1" ht="12.6" x14ac:dyDescent="0.25">
      <c r="A42941"/>
    </row>
    <row r="42942" spans="1:1" ht="12.6" x14ac:dyDescent="0.25">
      <c r="A42942"/>
    </row>
    <row r="42943" spans="1:1" ht="12.6" x14ac:dyDescent="0.25">
      <c r="A42943"/>
    </row>
    <row r="42944" spans="1:1" ht="12.6" x14ac:dyDescent="0.25">
      <c r="A42944"/>
    </row>
    <row r="42945" spans="1:1" ht="12.6" x14ac:dyDescent="0.25">
      <c r="A42945"/>
    </row>
    <row r="42946" spans="1:1" ht="12.6" x14ac:dyDescent="0.25">
      <c r="A42946"/>
    </row>
    <row r="42947" spans="1:1" ht="12.6" x14ac:dyDescent="0.25">
      <c r="A42947"/>
    </row>
    <row r="42948" spans="1:1" ht="12.6" x14ac:dyDescent="0.25">
      <c r="A42948"/>
    </row>
    <row r="42949" spans="1:1" ht="12.6" x14ac:dyDescent="0.25">
      <c r="A42949"/>
    </row>
    <row r="42950" spans="1:1" ht="12.6" x14ac:dyDescent="0.25">
      <c r="A42950"/>
    </row>
    <row r="42951" spans="1:1" ht="12.6" x14ac:dyDescent="0.25">
      <c r="A42951"/>
    </row>
    <row r="42952" spans="1:1" ht="12.6" x14ac:dyDescent="0.25">
      <c r="A42952"/>
    </row>
    <row r="42953" spans="1:1" ht="12.6" x14ac:dyDescent="0.25">
      <c r="A42953"/>
    </row>
    <row r="42954" spans="1:1" ht="12.6" x14ac:dyDescent="0.25">
      <c r="A42954"/>
    </row>
    <row r="42955" spans="1:1" ht="12.6" x14ac:dyDescent="0.25">
      <c r="A42955"/>
    </row>
    <row r="42956" spans="1:1" ht="12.6" x14ac:dyDescent="0.25">
      <c r="A42956"/>
    </row>
    <row r="42957" spans="1:1" ht="12.6" x14ac:dyDescent="0.25">
      <c r="A42957"/>
    </row>
    <row r="42958" spans="1:1" ht="12.6" x14ac:dyDescent="0.25">
      <c r="A42958"/>
    </row>
    <row r="42959" spans="1:1" ht="12.6" x14ac:dyDescent="0.25">
      <c r="A42959"/>
    </row>
    <row r="42960" spans="1:1" ht="12.6" x14ac:dyDescent="0.25">
      <c r="A42960"/>
    </row>
    <row r="42961" spans="1:1" ht="12.6" x14ac:dyDescent="0.25">
      <c r="A42961"/>
    </row>
    <row r="42962" spans="1:1" ht="12.6" x14ac:dyDescent="0.25">
      <c r="A42962"/>
    </row>
    <row r="42963" spans="1:1" ht="12.6" x14ac:dyDescent="0.25">
      <c r="A42963"/>
    </row>
    <row r="42964" spans="1:1" ht="12.6" x14ac:dyDescent="0.25">
      <c r="A42964"/>
    </row>
    <row r="42965" spans="1:1" ht="12.6" x14ac:dyDescent="0.25">
      <c r="A42965"/>
    </row>
    <row r="42966" spans="1:1" ht="12.6" x14ac:dyDescent="0.25">
      <c r="A42966"/>
    </row>
    <row r="42967" spans="1:1" ht="12.6" x14ac:dyDescent="0.25">
      <c r="A42967"/>
    </row>
    <row r="42968" spans="1:1" ht="12.6" x14ac:dyDescent="0.25">
      <c r="A42968"/>
    </row>
    <row r="42969" spans="1:1" ht="12.6" x14ac:dyDescent="0.25">
      <c r="A42969"/>
    </row>
    <row r="42970" spans="1:1" ht="12.6" x14ac:dyDescent="0.25">
      <c r="A42970"/>
    </row>
    <row r="42971" spans="1:1" ht="12.6" x14ac:dyDescent="0.25">
      <c r="A42971"/>
    </row>
    <row r="42972" spans="1:1" ht="12.6" x14ac:dyDescent="0.25">
      <c r="A42972"/>
    </row>
    <row r="42973" spans="1:1" ht="12.6" x14ac:dyDescent="0.25">
      <c r="A42973"/>
    </row>
    <row r="42974" spans="1:1" ht="12.6" x14ac:dyDescent="0.25">
      <c r="A42974"/>
    </row>
    <row r="42975" spans="1:1" ht="12.6" x14ac:dyDescent="0.25">
      <c r="A42975"/>
    </row>
    <row r="42976" spans="1:1" ht="12.6" x14ac:dyDescent="0.25">
      <c r="A42976"/>
    </row>
    <row r="42977" spans="1:1" ht="12.6" x14ac:dyDescent="0.25">
      <c r="A42977"/>
    </row>
    <row r="42978" spans="1:1" ht="12.6" x14ac:dyDescent="0.25">
      <c r="A42978"/>
    </row>
    <row r="42979" spans="1:1" ht="12.6" x14ac:dyDescent="0.25">
      <c r="A42979"/>
    </row>
    <row r="42980" spans="1:1" ht="12.6" x14ac:dyDescent="0.25">
      <c r="A42980"/>
    </row>
    <row r="42981" spans="1:1" ht="12.6" x14ac:dyDescent="0.25">
      <c r="A42981"/>
    </row>
    <row r="42982" spans="1:1" ht="12.6" x14ac:dyDescent="0.25">
      <c r="A42982"/>
    </row>
    <row r="42983" spans="1:1" ht="12.6" x14ac:dyDescent="0.25">
      <c r="A42983"/>
    </row>
    <row r="42984" spans="1:1" ht="12.6" x14ac:dyDescent="0.25">
      <c r="A42984"/>
    </row>
    <row r="42985" spans="1:1" ht="12.6" x14ac:dyDescent="0.25">
      <c r="A42985"/>
    </row>
    <row r="42986" spans="1:1" ht="12.6" x14ac:dyDescent="0.25">
      <c r="A42986"/>
    </row>
    <row r="42987" spans="1:1" ht="12.6" x14ac:dyDescent="0.25">
      <c r="A42987"/>
    </row>
    <row r="42988" spans="1:1" ht="12.6" x14ac:dyDescent="0.25">
      <c r="A42988"/>
    </row>
    <row r="42989" spans="1:1" ht="12.6" x14ac:dyDescent="0.25">
      <c r="A42989"/>
    </row>
    <row r="42990" spans="1:1" ht="12.6" x14ac:dyDescent="0.25">
      <c r="A42990"/>
    </row>
    <row r="42991" spans="1:1" ht="12.6" x14ac:dyDescent="0.25">
      <c r="A42991"/>
    </row>
    <row r="42992" spans="1:1" ht="12.6" x14ac:dyDescent="0.25">
      <c r="A42992"/>
    </row>
    <row r="42993" spans="1:1" ht="12.6" x14ac:dyDescent="0.25">
      <c r="A42993"/>
    </row>
    <row r="42994" spans="1:1" ht="12.6" x14ac:dyDescent="0.25">
      <c r="A42994"/>
    </row>
    <row r="42995" spans="1:1" ht="12.6" x14ac:dyDescent="0.25">
      <c r="A42995"/>
    </row>
    <row r="42996" spans="1:1" ht="12.6" x14ac:dyDescent="0.25">
      <c r="A42996"/>
    </row>
    <row r="42997" spans="1:1" ht="12.6" x14ac:dyDescent="0.25">
      <c r="A42997"/>
    </row>
    <row r="42998" spans="1:1" ht="12.6" x14ac:dyDescent="0.25">
      <c r="A42998"/>
    </row>
    <row r="42999" spans="1:1" ht="12.6" x14ac:dyDescent="0.25">
      <c r="A42999"/>
    </row>
    <row r="43000" spans="1:1" ht="12.6" x14ac:dyDescent="0.25">
      <c r="A43000"/>
    </row>
    <row r="43001" spans="1:1" ht="12.6" x14ac:dyDescent="0.25">
      <c r="A43001"/>
    </row>
    <row r="43002" spans="1:1" ht="12.6" x14ac:dyDescent="0.25">
      <c r="A43002"/>
    </row>
    <row r="43003" spans="1:1" ht="12.6" x14ac:dyDescent="0.25">
      <c r="A43003"/>
    </row>
    <row r="43004" spans="1:1" ht="12.6" x14ac:dyDescent="0.25">
      <c r="A43004"/>
    </row>
    <row r="43005" spans="1:1" ht="12.6" x14ac:dyDescent="0.25">
      <c r="A43005"/>
    </row>
    <row r="43006" spans="1:1" ht="12.6" x14ac:dyDescent="0.25">
      <c r="A43006"/>
    </row>
    <row r="43007" spans="1:1" ht="12.6" x14ac:dyDescent="0.25">
      <c r="A43007"/>
    </row>
    <row r="43008" spans="1:1" ht="12.6" x14ac:dyDescent="0.25">
      <c r="A43008"/>
    </row>
    <row r="43009" spans="1:1" ht="12.6" x14ac:dyDescent="0.25">
      <c r="A43009"/>
    </row>
    <row r="43010" spans="1:1" ht="12.6" x14ac:dyDescent="0.25">
      <c r="A43010"/>
    </row>
    <row r="43011" spans="1:1" ht="12.6" x14ac:dyDescent="0.25">
      <c r="A43011"/>
    </row>
    <row r="43012" spans="1:1" ht="12.6" x14ac:dyDescent="0.25">
      <c r="A43012"/>
    </row>
    <row r="43013" spans="1:1" ht="12.6" x14ac:dyDescent="0.25">
      <c r="A43013"/>
    </row>
    <row r="43014" spans="1:1" ht="12.6" x14ac:dyDescent="0.25">
      <c r="A43014"/>
    </row>
    <row r="43015" spans="1:1" ht="12.6" x14ac:dyDescent="0.25">
      <c r="A43015"/>
    </row>
    <row r="43016" spans="1:1" ht="12.6" x14ac:dyDescent="0.25">
      <c r="A43016"/>
    </row>
    <row r="43017" spans="1:1" ht="12.6" x14ac:dyDescent="0.25">
      <c r="A43017"/>
    </row>
    <row r="43018" spans="1:1" ht="12.6" x14ac:dyDescent="0.25">
      <c r="A43018"/>
    </row>
    <row r="43019" spans="1:1" ht="12.6" x14ac:dyDescent="0.25">
      <c r="A43019"/>
    </row>
    <row r="43020" spans="1:1" ht="12.6" x14ac:dyDescent="0.25">
      <c r="A43020"/>
    </row>
    <row r="43021" spans="1:1" ht="12.6" x14ac:dyDescent="0.25">
      <c r="A43021"/>
    </row>
    <row r="43022" spans="1:1" ht="12.6" x14ac:dyDescent="0.25">
      <c r="A43022"/>
    </row>
    <row r="43023" spans="1:1" ht="12.6" x14ac:dyDescent="0.25">
      <c r="A43023"/>
    </row>
    <row r="43024" spans="1:1" ht="12.6" x14ac:dyDescent="0.25">
      <c r="A43024"/>
    </row>
    <row r="43025" spans="1:1" ht="12.6" x14ac:dyDescent="0.25">
      <c r="A43025"/>
    </row>
    <row r="43026" spans="1:1" ht="12.6" x14ac:dyDescent="0.25">
      <c r="A43026"/>
    </row>
    <row r="43027" spans="1:1" ht="12.6" x14ac:dyDescent="0.25">
      <c r="A43027"/>
    </row>
    <row r="43028" spans="1:1" ht="12.6" x14ac:dyDescent="0.25">
      <c r="A43028"/>
    </row>
    <row r="43029" spans="1:1" ht="12.6" x14ac:dyDescent="0.25">
      <c r="A43029"/>
    </row>
    <row r="43030" spans="1:1" ht="12.6" x14ac:dyDescent="0.25">
      <c r="A43030"/>
    </row>
    <row r="43031" spans="1:1" ht="12.6" x14ac:dyDescent="0.25">
      <c r="A43031"/>
    </row>
    <row r="43032" spans="1:1" ht="12.6" x14ac:dyDescent="0.25">
      <c r="A43032"/>
    </row>
    <row r="43033" spans="1:1" ht="12.6" x14ac:dyDescent="0.25">
      <c r="A43033"/>
    </row>
    <row r="43034" spans="1:1" ht="12.6" x14ac:dyDescent="0.25">
      <c r="A43034"/>
    </row>
    <row r="43035" spans="1:1" ht="12.6" x14ac:dyDescent="0.25">
      <c r="A43035"/>
    </row>
    <row r="43036" spans="1:1" ht="12.6" x14ac:dyDescent="0.25">
      <c r="A43036"/>
    </row>
    <row r="43037" spans="1:1" ht="12.6" x14ac:dyDescent="0.25">
      <c r="A43037"/>
    </row>
    <row r="43038" spans="1:1" ht="12.6" x14ac:dyDescent="0.25">
      <c r="A43038"/>
    </row>
    <row r="43039" spans="1:1" ht="12.6" x14ac:dyDescent="0.25">
      <c r="A43039"/>
    </row>
    <row r="43040" spans="1:1" ht="12.6" x14ac:dyDescent="0.25">
      <c r="A43040"/>
    </row>
    <row r="43041" spans="1:1" ht="12.6" x14ac:dyDescent="0.25">
      <c r="A43041"/>
    </row>
    <row r="43042" spans="1:1" ht="12.6" x14ac:dyDescent="0.25">
      <c r="A43042"/>
    </row>
    <row r="43043" spans="1:1" ht="12.6" x14ac:dyDescent="0.25">
      <c r="A43043"/>
    </row>
    <row r="43044" spans="1:1" ht="12.6" x14ac:dyDescent="0.25">
      <c r="A43044"/>
    </row>
    <row r="43045" spans="1:1" ht="12.6" x14ac:dyDescent="0.25">
      <c r="A43045"/>
    </row>
    <row r="43046" spans="1:1" ht="12.6" x14ac:dyDescent="0.25">
      <c r="A43046"/>
    </row>
    <row r="43047" spans="1:1" ht="12.6" x14ac:dyDescent="0.25">
      <c r="A43047"/>
    </row>
    <row r="43048" spans="1:1" ht="12.6" x14ac:dyDescent="0.25">
      <c r="A43048"/>
    </row>
    <row r="43049" spans="1:1" ht="12.6" x14ac:dyDescent="0.25">
      <c r="A43049"/>
    </row>
    <row r="43050" spans="1:1" ht="12.6" x14ac:dyDescent="0.25">
      <c r="A43050"/>
    </row>
    <row r="43051" spans="1:1" ht="12.6" x14ac:dyDescent="0.25">
      <c r="A43051"/>
    </row>
    <row r="43052" spans="1:1" ht="12.6" x14ac:dyDescent="0.25">
      <c r="A43052"/>
    </row>
    <row r="43053" spans="1:1" ht="12.6" x14ac:dyDescent="0.25">
      <c r="A43053"/>
    </row>
    <row r="43054" spans="1:1" ht="12.6" x14ac:dyDescent="0.25">
      <c r="A43054"/>
    </row>
    <row r="43055" spans="1:1" ht="12.6" x14ac:dyDescent="0.25">
      <c r="A43055"/>
    </row>
    <row r="43056" spans="1:1" ht="12.6" x14ac:dyDescent="0.25">
      <c r="A43056"/>
    </row>
    <row r="43057" spans="1:1" ht="12.6" x14ac:dyDescent="0.25">
      <c r="A43057"/>
    </row>
    <row r="43058" spans="1:1" ht="12.6" x14ac:dyDescent="0.25">
      <c r="A43058"/>
    </row>
    <row r="43059" spans="1:1" ht="12.6" x14ac:dyDescent="0.25">
      <c r="A43059"/>
    </row>
    <row r="43060" spans="1:1" ht="12.6" x14ac:dyDescent="0.25">
      <c r="A43060"/>
    </row>
    <row r="43061" spans="1:1" ht="12.6" x14ac:dyDescent="0.25">
      <c r="A43061"/>
    </row>
    <row r="43062" spans="1:1" ht="12.6" x14ac:dyDescent="0.25">
      <c r="A43062"/>
    </row>
    <row r="43063" spans="1:1" ht="12.6" x14ac:dyDescent="0.25">
      <c r="A43063"/>
    </row>
    <row r="43064" spans="1:1" ht="12.6" x14ac:dyDescent="0.25">
      <c r="A43064"/>
    </row>
    <row r="43065" spans="1:1" ht="12.6" x14ac:dyDescent="0.25">
      <c r="A43065"/>
    </row>
    <row r="43066" spans="1:1" ht="12.6" x14ac:dyDescent="0.25">
      <c r="A43066"/>
    </row>
    <row r="43067" spans="1:1" ht="12.6" x14ac:dyDescent="0.25">
      <c r="A43067"/>
    </row>
    <row r="43068" spans="1:1" ht="12.6" x14ac:dyDescent="0.25">
      <c r="A43068"/>
    </row>
    <row r="43069" spans="1:1" ht="12.6" x14ac:dyDescent="0.25">
      <c r="A43069"/>
    </row>
    <row r="43070" spans="1:1" ht="12.6" x14ac:dyDescent="0.25">
      <c r="A43070"/>
    </row>
    <row r="43071" spans="1:1" ht="12.6" x14ac:dyDescent="0.25">
      <c r="A43071"/>
    </row>
    <row r="43072" spans="1:1" ht="12.6" x14ac:dyDescent="0.25">
      <c r="A43072"/>
    </row>
    <row r="43073" spans="1:1" ht="12.6" x14ac:dyDescent="0.25">
      <c r="A43073"/>
    </row>
    <row r="43074" spans="1:1" ht="12.6" x14ac:dyDescent="0.25">
      <c r="A43074"/>
    </row>
    <row r="43075" spans="1:1" ht="12.6" x14ac:dyDescent="0.25">
      <c r="A43075"/>
    </row>
    <row r="43076" spans="1:1" ht="12.6" x14ac:dyDescent="0.25">
      <c r="A43076"/>
    </row>
    <row r="43077" spans="1:1" ht="12.6" x14ac:dyDescent="0.25">
      <c r="A43077"/>
    </row>
    <row r="43078" spans="1:1" ht="12.6" x14ac:dyDescent="0.25">
      <c r="A43078"/>
    </row>
    <row r="43079" spans="1:1" ht="12.6" x14ac:dyDescent="0.25">
      <c r="A43079"/>
    </row>
    <row r="43080" spans="1:1" ht="12.6" x14ac:dyDescent="0.25">
      <c r="A43080"/>
    </row>
    <row r="43081" spans="1:1" ht="12.6" x14ac:dyDescent="0.25">
      <c r="A43081"/>
    </row>
    <row r="43082" spans="1:1" ht="12.6" x14ac:dyDescent="0.25">
      <c r="A43082"/>
    </row>
    <row r="43083" spans="1:1" ht="12.6" x14ac:dyDescent="0.25">
      <c r="A43083"/>
    </row>
    <row r="43084" spans="1:1" ht="12.6" x14ac:dyDescent="0.25">
      <c r="A43084"/>
    </row>
    <row r="43085" spans="1:1" ht="12.6" x14ac:dyDescent="0.25">
      <c r="A43085"/>
    </row>
    <row r="43086" spans="1:1" ht="12.6" x14ac:dyDescent="0.25">
      <c r="A43086"/>
    </row>
    <row r="43087" spans="1:1" ht="12.6" x14ac:dyDescent="0.25">
      <c r="A43087"/>
    </row>
    <row r="43088" spans="1:1" ht="12.6" x14ac:dyDescent="0.25">
      <c r="A43088"/>
    </row>
    <row r="43089" spans="1:1" ht="12.6" x14ac:dyDescent="0.25">
      <c r="A43089"/>
    </row>
    <row r="43090" spans="1:1" ht="12.6" x14ac:dyDescent="0.25">
      <c r="A43090"/>
    </row>
    <row r="43091" spans="1:1" ht="12.6" x14ac:dyDescent="0.25">
      <c r="A43091"/>
    </row>
    <row r="43092" spans="1:1" ht="12.6" x14ac:dyDescent="0.25">
      <c r="A43092"/>
    </row>
    <row r="43093" spans="1:1" ht="12.6" x14ac:dyDescent="0.25">
      <c r="A43093"/>
    </row>
    <row r="43094" spans="1:1" ht="12.6" x14ac:dyDescent="0.25">
      <c r="A43094"/>
    </row>
    <row r="43095" spans="1:1" ht="12.6" x14ac:dyDescent="0.25">
      <c r="A43095"/>
    </row>
    <row r="43096" spans="1:1" ht="12.6" x14ac:dyDescent="0.25">
      <c r="A43096"/>
    </row>
    <row r="43097" spans="1:1" ht="12.6" x14ac:dyDescent="0.25">
      <c r="A43097"/>
    </row>
    <row r="43098" spans="1:1" ht="12.6" x14ac:dyDescent="0.25">
      <c r="A43098"/>
    </row>
    <row r="43099" spans="1:1" ht="12.6" x14ac:dyDescent="0.25">
      <c r="A43099"/>
    </row>
    <row r="43100" spans="1:1" ht="12.6" x14ac:dyDescent="0.25">
      <c r="A43100"/>
    </row>
    <row r="43101" spans="1:1" ht="12.6" x14ac:dyDescent="0.25">
      <c r="A43101"/>
    </row>
    <row r="43102" spans="1:1" ht="12.6" x14ac:dyDescent="0.25">
      <c r="A43102"/>
    </row>
    <row r="43103" spans="1:1" ht="12.6" x14ac:dyDescent="0.25">
      <c r="A43103"/>
    </row>
    <row r="43104" spans="1:1" ht="12.6" x14ac:dyDescent="0.25">
      <c r="A43104"/>
    </row>
    <row r="43105" spans="1:1" ht="12.6" x14ac:dyDescent="0.25">
      <c r="A43105"/>
    </row>
    <row r="43106" spans="1:1" ht="12.6" x14ac:dyDescent="0.25">
      <c r="A43106"/>
    </row>
    <row r="43107" spans="1:1" ht="12.6" x14ac:dyDescent="0.25">
      <c r="A43107"/>
    </row>
    <row r="43108" spans="1:1" ht="12.6" x14ac:dyDescent="0.25">
      <c r="A43108"/>
    </row>
    <row r="43109" spans="1:1" ht="12.6" x14ac:dyDescent="0.25">
      <c r="A43109"/>
    </row>
    <row r="43110" spans="1:1" ht="12.6" x14ac:dyDescent="0.25">
      <c r="A43110"/>
    </row>
    <row r="43111" spans="1:1" ht="12.6" x14ac:dyDescent="0.25">
      <c r="A43111"/>
    </row>
    <row r="43112" spans="1:1" ht="12.6" x14ac:dyDescent="0.25">
      <c r="A43112"/>
    </row>
    <row r="43113" spans="1:1" ht="12.6" x14ac:dyDescent="0.25">
      <c r="A43113"/>
    </row>
    <row r="43114" spans="1:1" ht="12.6" x14ac:dyDescent="0.25">
      <c r="A43114"/>
    </row>
    <row r="43115" spans="1:1" ht="12.6" x14ac:dyDescent="0.25">
      <c r="A43115"/>
    </row>
    <row r="43116" spans="1:1" ht="12.6" x14ac:dyDescent="0.25">
      <c r="A43116"/>
    </row>
    <row r="43117" spans="1:1" ht="12.6" x14ac:dyDescent="0.25">
      <c r="A43117"/>
    </row>
    <row r="43118" spans="1:1" ht="12.6" x14ac:dyDescent="0.25">
      <c r="A43118"/>
    </row>
    <row r="43119" spans="1:1" ht="12.6" x14ac:dyDescent="0.25">
      <c r="A43119"/>
    </row>
    <row r="43120" spans="1:1" ht="12.6" x14ac:dyDescent="0.25">
      <c r="A43120"/>
    </row>
    <row r="43121" spans="1:1" ht="12.6" x14ac:dyDescent="0.25">
      <c r="A43121"/>
    </row>
    <row r="43122" spans="1:1" ht="12.6" x14ac:dyDescent="0.25">
      <c r="A43122"/>
    </row>
    <row r="43123" spans="1:1" ht="12.6" x14ac:dyDescent="0.25">
      <c r="A43123"/>
    </row>
    <row r="43124" spans="1:1" ht="12.6" x14ac:dyDescent="0.25">
      <c r="A43124"/>
    </row>
    <row r="43125" spans="1:1" ht="12.6" x14ac:dyDescent="0.25">
      <c r="A43125"/>
    </row>
    <row r="43126" spans="1:1" ht="12.6" x14ac:dyDescent="0.25">
      <c r="A43126"/>
    </row>
    <row r="43127" spans="1:1" ht="12.6" x14ac:dyDescent="0.25">
      <c r="A43127"/>
    </row>
    <row r="43128" spans="1:1" ht="12.6" x14ac:dyDescent="0.25">
      <c r="A43128"/>
    </row>
    <row r="43129" spans="1:1" ht="12.6" x14ac:dyDescent="0.25">
      <c r="A43129"/>
    </row>
    <row r="43130" spans="1:1" ht="12.6" x14ac:dyDescent="0.25">
      <c r="A43130"/>
    </row>
    <row r="43131" spans="1:1" ht="12.6" x14ac:dyDescent="0.25">
      <c r="A43131"/>
    </row>
    <row r="43132" spans="1:1" ht="12.6" x14ac:dyDescent="0.25">
      <c r="A43132"/>
    </row>
    <row r="43133" spans="1:1" ht="12.6" x14ac:dyDescent="0.25">
      <c r="A43133"/>
    </row>
    <row r="43134" spans="1:1" ht="12.6" x14ac:dyDescent="0.25">
      <c r="A43134"/>
    </row>
    <row r="43135" spans="1:1" ht="12.6" x14ac:dyDescent="0.25">
      <c r="A43135"/>
    </row>
    <row r="43136" spans="1:1" ht="12.6" x14ac:dyDescent="0.25">
      <c r="A43136"/>
    </row>
    <row r="43137" spans="1:1" ht="12.6" x14ac:dyDescent="0.25">
      <c r="A43137"/>
    </row>
    <row r="43138" spans="1:1" ht="12.6" x14ac:dyDescent="0.25">
      <c r="A43138"/>
    </row>
    <row r="43139" spans="1:1" ht="12.6" x14ac:dyDescent="0.25">
      <c r="A43139"/>
    </row>
    <row r="43140" spans="1:1" ht="12.6" x14ac:dyDescent="0.25">
      <c r="A43140"/>
    </row>
    <row r="43141" spans="1:1" ht="12.6" x14ac:dyDescent="0.25">
      <c r="A43141"/>
    </row>
    <row r="43142" spans="1:1" ht="12.6" x14ac:dyDescent="0.25">
      <c r="A43142"/>
    </row>
    <row r="43143" spans="1:1" ht="12.6" x14ac:dyDescent="0.25">
      <c r="A43143"/>
    </row>
    <row r="43144" spans="1:1" ht="12.6" x14ac:dyDescent="0.25">
      <c r="A43144"/>
    </row>
    <row r="43145" spans="1:1" ht="12.6" x14ac:dyDescent="0.25">
      <c r="A43145"/>
    </row>
    <row r="43146" spans="1:1" ht="12.6" x14ac:dyDescent="0.25">
      <c r="A43146"/>
    </row>
    <row r="43147" spans="1:1" ht="12.6" x14ac:dyDescent="0.25">
      <c r="A43147"/>
    </row>
    <row r="43148" spans="1:1" ht="12.6" x14ac:dyDescent="0.25">
      <c r="A43148"/>
    </row>
    <row r="43149" spans="1:1" ht="12.6" x14ac:dyDescent="0.25">
      <c r="A43149"/>
    </row>
    <row r="43150" spans="1:1" ht="12.6" x14ac:dyDescent="0.25">
      <c r="A43150"/>
    </row>
    <row r="43151" spans="1:1" ht="12.6" x14ac:dyDescent="0.25">
      <c r="A43151"/>
    </row>
    <row r="43152" spans="1:1" ht="12.6" x14ac:dyDescent="0.25">
      <c r="A43152"/>
    </row>
    <row r="43153" spans="1:1" ht="12.6" x14ac:dyDescent="0.25">
      <c r="A43153"/>
    </row>
    <row r="43154" spans="1:1" ht="12.6" x14ac:dyDescent="0.25">
      <c r="A43154"/>
    </row>
    <row r="43155" spans="1:1" ht="12.6" x14ac:dyDescent="0.25">
      <c r="A43155"/>
    </row>
    <row r="43156" spans="1:1" ht="12.6" x14ac:dyDescent="0.25">
      <c r="A43156"/>
    </row>
    <row r="43157" spans="1:1" ht="12.6" x14ac:dyDescent="0.25">
      <c r="A43157"/>
    </row>
    <row r="43158" spans="1:1" ht="12.6" x14ac:dyDescent="0.25">
      <c r="A43158"/>
    </row>
    <row r="43159" spans="1:1" ht="12.6" x14ac:dyDescent="0.25">
      <c r="A43159"/>
    </row>
    <row r="43160" spans="1:1" ht="12.6" x14ac:dyDescent="0.25">
      <c r="A43160"/>
    </row>
    <row r="43161" spans="1:1" ht="12.6" x14ac:dyDescent="0.25">
      <c r="A43161"/>
    </row>
    <row r="43162" spans="1:1" ht="12.6" x14ac:dyDescent="0.25">
      <c r="A43162"/>
    </row>
    <row r="43163" spans="1:1" ht="12.6" x14ac:dyDescent="0.25">
      <c r="A43163"/>
    </row>
    <row r="43164" spans="1:1" ht="12.6" x14ac:dyDescent="0.25">
      <c r="A43164"/>
    </row>
    <row r="43165" spans="1:1" ht="12.6" x14ac:dyDescent="0.25">
      <c r="A43165"/>
    </row>
    <row r="43166" spans="1:1" ht="12.6" x14ac:dyDescent="0.25">
      <c r="A43166"/>
    </row>
    <row r="43167" spans="1:1" ht="12.6" x14ac:dyDescent="0.25">
      <c r="A43167"/>
    </row>
    <row r="43168" spans="1:1" ht="12.6" x14ac:dyDescent="0.25">
      <c r="A43168"/>
    </row>
    <row r="43169" spans="1:1" ht="12.6" x14ac:dyDescent="0.25">
      <c r="A43169"/>
    </row>
    <row r="43170" spans="1:1" ht="12.6" x14ac:dyDescent="0.25">
      <c r="A43170"/>
    </row>
    <row r="43171" spans="1:1" ht="12.6" x14ac:dyDescent="0.25">
      <c r="A43171"/>
    </row>
    <row r="43172" spans="1:1" ht="12.6" x14ac:dyDescent="0.25">
      <c r="A43172"/>
    </row>
    <row r="43173" spans="1:1" ht="12.6" x14ac:dyDescent="0.25">
      <c r="A43173"/>
    </row>
    <row r="43174" spans="1:1" ht="12.6" x14ac:dyDescent="0.25">
      <c r="A43174"/>
    </row>
    <row r="43175" spans="1:1" ht="12.6" x14ac:dyDescent="0.25">
      <c r="A43175"/>
    </row>
    <row r="43176" spans="1:1" ht="12.6" x14ac:dyDescent="0.25">
      <c r="A43176"/>
    </row>
    <row r="43177" spans="1:1" ht="12.6" x14ac:dyDescent="0.25">
      <c r="A43177"/>
    </row>
    <row r="43178" spans="1:1" ht="12.6" x14ac:dyDescent="0.25">
      <c r="A43178"/>
    </row>
    <row r="43179" spans="1:1" ht="12.6" x14ac:dyDescent="0.25">
      <c r="A43179"/>
    </row>
    <row r="43180" spans="1:1" ht="12.6" x14ac:dyDescent="0.25">
      <c r="A43180"/>
    </row>
    <row r="43181" spans="1:1" ht="12.6" x14ac:dyDescent="0.25">
      <c r="A43181"/>
    </row>
    <row r="43182" spans="1:1" ht="12.6" x14ac:dyDescent="0.25">
      <c r="A43182"/>
    </row>
    <row r="43183" spans="1:1" ht="12.6" x14ac:dyDescent="0.25">
      <c r="A43183"/>
    </row>
    <row r="43184" spans="1:1" ht="12.6" x14ac:dyDescent="0.25">
      <c r="A43184"/>
    </row>
    <row r="43185" spans="1:1" ht="12.6" x14ac:dyDescent="0.25">
      <c r="A43185"/>
    </row>
    <row r="43186" spans="1:1" ht="12.6" x14ac:dyDescent="0.25">
      <c r="A43186"/>
    </row>
    <row r="43187" spans="1:1" ht="12.6" x14ac:dyDescent="0.25">
      <c r="A43187"/>
    </row>
    <row r="43188" spans="1:1" ht="12.6" x14ac:dyDescent="0.25">
      <c r="A43188"/>
    </row>
    <row r="43189" spans="1:1" ht="12.6" x14ac:dyDescent="0.25">
      <c r="A43189"/>
    </row>
    <row r="43190" spans="1:1" ht="12.6" x14ac:dyDescent="0.25">
      <c r="A43190"/>
    </row>
    <row r="43191" spans="1:1" ht="12.6" x14ac:dyDescent="0.25">
      <c r="A43191"/>
    </row>
    <row r="43192" spans="1:1" ht="12.6" x14ac:dyDescent="0.25">
      <c r="A43192"/>
    </row>
    <row r="43193" spans="1:1" ht="12.6" x14ac:dyDescent="0.25">
      <c r="A43193"/>
    </row>
    <row r="43194" spans="1:1" ht="12.6" x14ac:dyDescent="0.25">
      <c r="A43194"/>
    </row>
    <row r="43195" spans="1:1" ht="12.6" x14ac:dyDescent="0.25">
      <c r="A43195"/>
    </row>
    <row r="43196" spans="1:1" ht="12.6" x14ac:dyDescent="0.25">
      <c r="A43196"/>
    </row>
    <row r="43197" spans="1:1" ht="12.6" x14ac:dyDescent="0.25">
      <c r="A43197"/>
    </row>
    <row r="43198" spans="1:1" ht="12.6" x14ac:dyDescent="0.25">
      <c r="A43198"/>
    </row>
    <row r="43199" spans="1:1" ht="12.6" x14ac:dyDescent="0.25">
      <c r="A43199"/>
    </row>
    <row r="43200" spans="1:1" ht="12.6" x14ac:dyDescent="0.25">
      <c r="A43200"/>
    </row>
    <row r="43201" spans="1:1" ht="12.6" x14ac:dyDescent="0.25">
      <c r="A43201"/>
    </row>
    <row r="43202" spans="1:1" ht="12.6" x14ac:dyDescent="0.25">
      <c r="A43202"/>
    </row>
    <row r="43203" spans="1:1" ht="12.6" x14ac:dyDescent="0.25">
      <c r="A43203"/>
    </row>
    <row r="43204" spans="1:1" ht="12.6" x14ac:dyDescent="0.25">
      <c r="A43204"/>
    </row>
    <row r="43205" spans="1:1" ht="12.6" x14ac:dyDescent="0.25">
      <c r="A43205"/>
    </row>
    <row r="43206" spans="1:1" ht="12.6" x14ac:dyDescent="0.25">
      <c r="A43206"/>
    </row>
    <row r="43207" spans="1:1" ht="12.6" x14ac:dyDescent="0.25">
      <c r="A43207"/>
    </row>
    <row r="43208" spans="1:1" ht="12.6" x14ac:dyDescent="0.25">
      <c r="A43208"/>
    </row>
    <row r="43209" spans="1:1" ht="12.6" x14ac:dyDescent="0.25">
      <c r="A43209"/>
    </row>
    <row r="43210" spans="1:1" ht="12.6" x14ac:dyDescent="0.25">
      <c r="A43210"/>
    </row>
    <row r="43211" spans="1:1" ht="12.6" x14ac:dyDescent="0.25">
      <c r="A43211"/>
    </row>
    <row r="43212" spans="1:1" ht="12.6" x14ac:dyDescent="0.25">
      <c r="A43212"/>
    </row>
    <row r="43213" spans="1:1" ht="12.6" x14ac:dyDescent="0.25">
      <c r="A43213"/>
    </row>
    <row r="43214" spans="1:1" ht="12.6" x14ac:dyDescent="0.25">
      <c r="A43214"/>
    </row>
    <row r="43215" spans="1:1" ht="12.6" x14ac:dyDescent="0.25">
      <c r="A43215"/>
    </row>
    <row r="43216" spans="1:1" ht="12.6" x14ac:dyDescent="0.25">
      <c r="A43216"/>
    </row>
    <row r="43217" spans="1:1" ht="12.6" x14ac:dyDescent="0.25">
      <c r="A43217"/>
    </row>
    <row r="43218" spans="1:1" ht="12.6" x14ac:dyDescent="0.25">
      <c r="A43218"/>
    </row>
    <row r="43219" spans="1:1" ht="12.6" x14ac:dyDescent="0.25">
      <c r="A43219"/>
    </row>
    <row r="43220" spans="1:1" ht="12.6" x14ac:dyDescent="0.25">
      <c r="A43220"/>
    </row>
    <row r="43221" spans="1:1" ht="12.6" x14ac:dyDescent="0.25">
      <c r="A43221"/>
    </row>
    <row r="43222" spans="1:1" ht="12.6" x14ac:dyDescent="0.25">
      <c r="A43222"/>
    </row>
    <row r="43223" spans="1:1" ht="12.6" x14ac:dyDescent="0.25">
      <c r="A43223"/>
    </row>
    <row r="43224" spans="1:1" ht="12.6" x14ac:dyDescent="0.25">
      <c r="A43224"/>
    </row>
    <row r="43225" spans="1:1" ht="12.6" x14ac:dyDescent="0.25">
      <c r="A43225"/>
    </row>
    <row r="43226" spans="1:1" ht="12.6" x14ac:dyDescent="0.25">
      <c r="A43226"/>
    </row>
    <row r="43227" spans="1:1" ht="12.6" x14ac:dyDescent="0.25">
      <c r="A43227"/>
    </row>
    <row r="43228" spans="1:1" ht="12.6" x14ac:dyDescent="0.25">
      <c r="A43228"/>
    </row>
    <row r="43229" spans="1:1" ht="12.6" x14ac:dyDescent="0.25">
      <c r="A43229"/>
    </row>
    <row r="43230" spans="1:1" ht="12.6" x14ac:dyDescent="0.25">
      <c r="A43230"/>
    </row>
    <row r="43231" spans="1:1" ht="12.6" x14ac:dyDescent="0.25">
      <c r="A43231"/>
    </row>
    <row r="43232" spans="1:1" ht="12.6" x14ac:dyDescent="0.25">
      <c r="A43232"/>
    </row>
    <row r="43233" spans="1:1" ht="12.6" x14ac:dyDescent="0.25">
      <c r="A43233"/>
    </row>
    <row r="43234" spans="1:1" ht="12.6" x14ac:dyDescent="0.25">
      <c r="A43234"/>
    </row>
    <row r="43235" spans="1:1" ht="12.6" x14ac:dyDescent="0.25">
      <c r="A43235"/>
    </row>
    <row r="43236" spans="1:1" ht="12.6" x14ac:dyDescent="0.25">
      <c r="A43236"/>
    </row>
    <row r="43237" spans="1:1" ht="12.6" x14ac:dyDescent="0.25">
      <c r="A43237"/>
    </row>
    <row r="43238" spans="1:1" ht="12.6" x14ac:dyDescent="0.25">
      <c r="A43238"/>
    </row>
    <row r="43239" spans="1:1" ht="12.6" x14ac:dyDescent="0.25">
      <c r="A43239"/>
    </row>
    <row r="43240" spans="1:1" ht="12.6" x14ac:dyDescent="0.25">
      <c r="A43240"/>
    </row>
    <row r="43241" spans="1:1" ht="12.6" x14ac:dyDescent="0.25">
      <c r="A43241"/>
    </row>
    <row r="43242" spans="1:1" ht="12.6" x14ac:dyDescent="0.25">
      <c r="A43242"/>
    </row>
    <row r="43243" spans="1:1" ht="12.6" x14ac:dyDescent="0.25">
      <c r="A43243"/>
    </row>
    <row r="43244" spans="1:1" ht="12.6" x14ac:dyDescent="0.25">
      <c r="A43244"/>
    </row>
    <row r="43245" spans="1:1" ht="12.6" x14ac:dyDescent="0.25">
      <c r="A43245"/>
    </row>
    <row r="43246" spans="1:1" ht="12.6" x14ac:dyDescent="0.25">
      <c r="A43246"/>
    </row>
    <row r="43247" spans="1:1" ht="12.6" x14ac:dyDescent="0.25">
      <c r="A43247"/>
    </row>
    <row r="43248" spans="1:1" ht="12.6" x14ac:dyDescent="0.25">
      <c r="A43248"/>
    </row>
    <row r="43249" spans="1:1" ht="12.6" x14ac:dyDescent="0.25">
      <c r="A43249"/>
    </row>
    <row r="43250" spans="1:1" ht="12.6" x14ac:dyDescent="0.25">
      <c r="A43250"/>
    </row>
    <row r="43251" spans="1:1" ht="12.6" x14ac:dyDescent="0.25">
      <c r="A43251"/>
    </row>
    <row r="43252" spans="1:1" ht="12.6" x14ac:dyDescent="0.25">
      <c r="A43252"/>
    </row>
    <row r="43253" spans="1:1" ht="12.6" x14ac:dyDescent="0.25">
      <c r="A43253"/>
    </row>
    <row r="43254" spans="1:1" ht="12.6" x14ac:dyDescent="0.25">
      <c r="A43254"/>
    </row>
    <row r="43255" spans="1:1" ht="12.6" x14ac:dyDescent="0.25">
      <c r="A43255"/>
    </row>
    <row r="43256" spans="1:1" ht="12.6" x14ac:dyDescent="0.25">
      <c r="A43256"/>
    </row>
    <row r="43257" spans="1:1" ht="12.6" x14ac:dyDescent="0.25">
      <c r="A43257"/>
    </row>
    <row r="43258" spans="1:1" ht="12.6" x14ac:dyDescent="0.25">
      <c r="A43258"/>
    </row>
    <row r="43259" spans="1:1" ht="12.6" x14ac:dyDescent="0.25">
      <c r="A43259"/>
    </row>
    <row r="43260" spans="1:1" ht="12.6" x14ac:dyDescent="0.25">
      <c r="A43260"/>
    </row>
    <row r="43261" spans="1:1" ht="12.6" x14ac:dyDescent="0.25">
      <c r="A43261"/>
    </row>
    <row r="43262" spans="1:1" ht="12.6" x14ac:dyDescent="0.25">
      <c r="A43262"/>
    </row>
    <row r="43263" spans="1:1" ht="12.6" x14ac:dyDescent="0.25">
      <c r="A43263"/>
    </row>
    <row r="43264" spans="1:1" ht="12.6" x14ac:dyDescent="0.25">
      <c r="A43264"/>
    </row>
    <row r="43265" spans="1:1" ht="12.6" x14ac:dyDescent="0.25">
      <c r="A43265"/>
    </row>
    <row r="43266" spans="1:1" ht="12.6" x14ac:dyDescent="0.25">
      <c r="A43266"/>
    </row>
    <row r="43267" spans="1:1" ht="12.6" x14ac:dyDescent="0.25">
      <c r="A43267"/>
    </row>
    <row r="43268" spans="1:1" ht="12.6" x14ac:dyDescent="0.25">
      <c r="A43268"/>
    </row>
    <row r="43269" spans="1:1" ht="12.6" x14ac:dyDescent="0.25">
      <c r="A43269"/>
    </row>
    <row r="43270" spans="1:1" ht="12.6" x14ac:dyDescent="0.25">
      <c r="A43270"/>
    </row>
    <row r="43271" spans="1:1" ht="12.6" x14ac:dyDescent="0.25">
      <c r="A43271"/>
    </row>
    <row r="43272" spans="1:1" ht="12.6" x14ac:dyDescent="0.25">
      <c r="A43272"/>
    </row>
    <row r="43273" spans="1:1" ht="12.6" x14ac:dyDescent="0.25">
      <c r="A43273"/>
    </row>
    <row r="43274" spans="1:1" ht="12.6" x14ac:dyDescent="0.25">
      <c r="A43274"/>
    </row>
    <row r="43275" spans="1:1" ht="12.6" x14ac:dyDescent="0.25">
      <c r="A43275"/>
    </row>
    <row r="43276" spans="1:1" ht="12.6" x14ac:dyDescent="0.25">
      <c r="A43276"/>
    </row>
    <row r="43277" spans="1:1" ht="12.6" x14ac:dyDescent="0.25">
      <c r="A43277"/>
    </row>
    <row r="43278" spans="1:1" ht="12.6" x14ac:dyDescent="0.25">
      <c r="A43278"/>
    </row>
    <row r="43279" spans="1:1" ht="12.6" x14ac:dyDescent="0.25">
      <c r="A43279"/>
    </row>
    <row r="43280" spans="1:1" ht="12.6" x14ac:dyDescent="0.25">
      <c r="A43280"/>
    </row>
    <row r="43281" spans="1:1" ht="12.6" x14ac:dyDescent="0.25">
      <c r="A43281"/>
    </row>
    <row r="43282" spans="1:1" ht="12.6" x14ac:dyDescent="0.25">
      <c r="A43282"/>
    </row>
    <row r="43283" spans="1:1" ht="12.6" x14ac:dyDescent="0.25">
      <c r="A43283"/>
    </row>
    <row r="43284" spans="1:1" ht="12.6" x14ac:dyDescent="0.25">
      <c r="A43284"/>
    </row>
    <row r="43285" spans="1:1" ht="12.6" x14ac:dyDescent="0.25">
      <c r="A43285"/>
    </row>
    <row r="43286" spans="1:1" ht="12.6" x14ac:dyDescent="0.25">
      <c r="A43286"/>
    </row>
    <row r="43287" spans="1:1" ht="12.6" x14ac:dyDescent="0.25">
      <c r="A43287"/>
    </row>
    <row r="43288" spans="1:1" ht="12.6" x14ac:dyDescent="0.25">
      <c r="A43288"/>
    </row>
    <row r="43289" spans="1:1" ht="12.6" x14ac:dyDescent="0.25">
      <c r="A43289"/>
    </row>
    <row r="43290" spans="1:1" ht="12.6" x14ac:dyDescent="0.25">
      <c r="A43290"/>
    </row>
    <row r="43291" spans="1:1" ht="12.6" x14ac:dyDescent="0.25">
      <c r="A43291"/>
    </row>
    <row r="43292" spans="1:1" ht="12.6" x14ac:dyDescent="0.25">
      <c r="A43292"/>
    </row>
    <row r="43293" spans="1:1" ht="12.6" x14ac:dyDescent="0.25">
      <c r="A43293"/>
    </row>
    <row r="43294" spans="1:1" ht="12.6" x14ac:dyDescent="0.25">
      <c r="A43294"/>
    </row>
    <row r="43295" spans="1:1" ht="12.6" x14ac:dyDescent="0.25">
      <c r="A43295"/>
    </row>
    <row r="43296" spans="1:1" ht="12.6" x14ac:dyDescent="0.25">
      <c r="A43296"/>
    </row>
    <row r="43297" spans="1:1" ht="12.6" x14ac:dyDescent="0.25">
      <c r="A43297"/>
    </row>
    <row r="43298" spans="1:1" ht="12.6" x14ac:dyDescent="0.25">
      <c r="A43298"/>
    </row>
    <row r="43299" spans="1:1" ht="12.6" x14ac:dyDescent="0.25">
      <c r="A43299"/>
    </row>
    <row r="43300" spans="1:1" ht="12.6" x14ac:dyDescent="0.25">
      <c r="A43300"/>
    </row>
    <row r="43301" spans="1:1" ht="12.6" x14ac:dyDescent="0.25">
      <c r="A43301"/>
    </row>
    <row r="43302" spans="1:1" ht="12.6" x14ac:dyDescent="0.25">
      <c r="A43302"/>
    </row>
    <row r="43303" spans="1:1" ht="12.6" x14ac:dyDescent="0.25">
      <c r="A43303"/>
    </row>
    <row r="43304" spans="1:1" ht="12.6" x14ac:dyDescent="0.25">
      <c r="A43304"/>
    </row>
    <row r="43305" spans="1:1" ht="12.6" x14ac:dyDescent="0.25">
      <c r="A43305"/>
    </row>
    <row r="43306" spans="1:1" ht="12.6" x14ac:dyDescent="0.25">
      <c r="A43306"/>
    </row>
    <row r="43307" spans="1:1" ht="12.6" x14ac:dyDescent="0.25">
      <c r="A43307"/>
    </row>
    <row r="43308" spans="1:1" ht="12.6" x14ac:dyDescent="0.25">
      <c r="A43308"/>
    </row>
    <row r="43309" spans="1:1" ht="12.6" x14ac:dyDescent="0.25">
      <c r="A43309"/>
    </row>
    <row r="43310" spans="1:1" ht="12.6" x14ac:dyDescent="0.25">
      <c r="A43310"/>
    </row>
    <row r="43311" spans="1:1" ht="12.6" x14ac:dyDescent="0.25">
      <c r="A43311"/>
    </row>
    <row r="43312" spans="1:1" ht="12.6" x14ac:dyDescent="0.25">
      <c r="A43312"/>
    </row>
    <row r="43313" spans="1:1" ht="12.6" x14ac:dyDescent="0.25">
      <c r="A43313"/>
    </row>
    <row r="43314" spans="1:1" ht="12.6" x14ac:dyDescent="0.25">
      <c r="A43314"/>
    </row>
    <row r="43315" spans="1:1" ht="12.6" x14ac:dyDescent="0.25">
      <c r="A43315"/>
    </row>
    <row r="43316" spans="1:1" ht="12.6" x14ac:dyDescent="0.25">
      <c r="A43316"/>
    </row>
    <row r="43317" spans="1:1" ht="12.6" x14ac:dyDescent="0.25">
      <c r="A43317"/>
    </row>
    <row r="43318" spans="1:1" ht="12.6" x14ac:dyDescent="0.25">
      <c r="A43318"/>
    </row>
    <row r="43319" spans="1:1" ht="12.6" x14ac:dyDescent="0.25">
      <c r="A43319"/>
    </row>
    <row r="43320" spans="1:1" ht="12.6" x14ac:dyDescent="0.25">
      <c r="A43320"/>
    </row>
    <row r="43321" spans="1:1" ht="12.6" x14ac:dyDescent="0.25">
      <c r="A43321"/>
    </row>
    <row r="43322" spans="1:1" ht="12.6" x14ac:dyDescent="0.25">
      <c r="A43322"/>
    </row>
    <row r="43323" spans="1:1" ht="12.6" x14ac:dyDescent="0.25">
      <c r="A43323"/>
    </row>
    <row r="43324" spans="1:1" ht="12.6" x14ac:dyDescent="0.25">
      <c r="A43324"/>
    </row>
    <row r="43325" spans="1:1" ht="12.6" x14ac:dyDescent="0.25">
      <c r="A43325"/>
    </row>
    <row r="43326" spans="1:1" ht="12.6" x14ac:dyDescent="0.25">
      <c r="A43326"/>
    </row>
    <row r="43327" spans="1:1" ht="12.6" x14ac:dyDescent="0.25">
      <c r="A43327"/>
    </row>
    <row r="43328" spans="1:1" ht="12.6" x14ac:dyDescent="0.25">
      <c r="A43328"/>
    </row>
    <row r="43329" spans="1:1" ht="12.6" x14ac:dyDescent="0.25">
      <c r="A43329"/>
    </row>
    <row r="43330" spans="1:1" ht="12.6" x14ac:dyDescent="0.25">
      <c r="A43330"/>
    </row>
    <row r="43331" spans="1:1" ht="12.6" x14ac:dyDescent="0.25">
      <c r="A43331"/>
    </row>
    <row r="43332" spans="1:1" ht="12.6" x14ac:dyDescent="0.25">
      <c r="A43332"/>
    </row>
    <row r="43333" spans="1:1" ht="12.6" x14ac:dyDescent="0.25">
      <c r="A43333"/>
    </row>
    <row r="43334" spans="1:1" ht="12.6" x14ac:dyDescent="0.25">
      <c r="A43334"/>
    </row>
    <row r="43335" spans="1:1" ht="12.6" x14ac:dyDescent="0.25">
      <c r="A43335"/>
    </row>
    <row r="43336" spans="1:1" ht="12.6" x14ac:dyDescent="0.25">
      <c r="A43336"/>
    </row>
    <row r="43337" spans="1:1" ht="12.6" x14ac:dyDescent="0.25">
      <c r="A43337"/>
    </row>
    <row r="43338" spans="1:1" ht="12.6" x14ac:dyDescent="0.25">
      <c r="A43338"/>
    </row>
    <row r="43339" spans="1:1" ht="12.6" x14ac:dyDescent="0.25">
      <c r="A43339"/>
    </row>
    <row r="43340" spans="1:1" ht="12.6" x14ac:dyDescent="0.25">
      <c r="A43340"/>
    </row>
    <row r="43341" spans="1:1" ht="12.6" x14ac:dyDescent="0.25">
      <c r="A43341"/>
    </row>
    <row r="43342" spans="1:1" ht="12.6" x14ac:dyDescent="0.25">
      <c r="A43342"/>
    </row>
    <row r="43343" spans="1:1" ht="12.6" x14ac:dyDescent="0.25">
      <c r="A43343"/>
    </row>
    <row r="43344" spans="1:1" ht="12.6" x14ac:dyDescent="0.25">
      <c r="A43344"/>
    </row>
    <row r="43345" spans="1:1" ht="12.6" x14ac:dyDescent="0.25">
      <c r="A43345"/>
    </row>
    <row r="43346" spans="1:1" ht="12.6" x14ac:dyDescent="0.25">
      <c r="A43346"/>
    </row>
    <row r="43347" spans="1:1" ht="12.6" x14ac:dyDescent="0.25">
      <c r="A43347"/>
    </row>
    <row r="43348" spans="1:1" ht="12.6" x14ac:dyDescent="0.25">
      <c r="A43348"/>
    </row>
    <row r="43349" spans="1:1" ht="12.6" x14ac:dyDescent="0.25">
      <c r="A43349"/>
    </row>
    <row r="43350" spans="1:1" ht="12.6" x14ac:dyDescent="0.25">
      <c r="A43350"/>
    </row>
    <row r="43351" spans="1:1" ht="12.6" x14ac:dyDescent="0.25">
      <c r="A43351"/>
    </row>
    <row r="43352" spans="1:1" ht="12.6" x14ac:dyDescent="0.25">
      <c r="A43352"/>
    </row>
    <row r="43353" spans="1:1" ht="12.6" x14ac:dyDescent="0.25">
      <c r="A43353"/>
    </row>
    <row r="43354" spans="1:1" ht="12.6" x14ac:dyDescent="0.25">
      <c r="A43354"/>
    </row>
    <row r="43355" spans="1:1" ht="12.6" x14ac:dyDescent="0.25">
      <c r="A43355"/>
    </row>
    <row r="43356" spans="1:1" ht="12.6" x14ac:dyDescent="0.25">
      <c r="A43356"/>
    </row>
    <row r="43357" spans="1:1" ht="12.6" x14ac:dyDescent="0.25">
      <c r="A43357"/>
    </row>
    <row r="43358" spans="1:1" ht="12.6" x14ac:dyDescent="0.25">
      <c r="A43358"/>
    </row>
    <row r="43359" spans="1:1" ht="12.6" x14ac:dyDescent="0.25">
      <c r="A43359"/>
    </row>
    <row r="43360" spans="1:1" ht="12.6" x14ac:dyDescent="0.25">
      <c r="A43360"/>
    </row>
    <row r="43361" spans="1:1" ht="12.6" x14ac:dyDescent="0.25">
      <c r="A43361"/>
    </row>
    <row r="43362" spans="1:1" ht="12.6" x14ac:dyDescent="0.25">
      <c r="A43362"/>
    </row>
    <row r="43363" spans="1:1" ht="12.6" x14ac:dyDescent="0.25">
      <c r="A43363"/>
    </row>
    <row r="43364" spans="1:1" ht="12.6" x14ac:dyDescent="0.25">
      <c r="A43364"/>
    </row>
    <row r="43365" spans="1:1" ht="12.6" x14ac:dyDescent="0.25">
      <c r="A43365"/>
    </row>
    <row r="43366" spans="1:1" ht="12.6" x14ac:dyDescent="0.25">
      <c r="A43366"/>
    </row>
    <row r="43367" spans="1:1" ht="12.6" x14ac:dyDescent="0.25">
      <c r="A43367"/>
    </row>
    <row r="43368" spans="1:1" ht="12.6" x14ac:dyDescent="0.25">
      <c r="A43368"/>
    </row>
    <row r="43369" spans="1:1" ht="12.6" x14ac:dyDescent="0.25">
      <c r="A43369"/>
    </row>
    <row r="43370" spans="1:1" ht="12.6" x14ac:dyDescent="0.25">
      <c r="A43370"/>
    </row>
    <row r="43371" spans="1:1" ht="12.6" x14ac:dyDescent="0.25">
      <c r="A43371"/>
    </row>
    <row r="43372" spans="1:1" ht="12.6" x14ac:dyDescent="0.25">
      <c r="A43372"/>
    </row>
    <row r="43373" spans="1:1" ht="12.6" x14ac:dyDescent="0.25">
      <c r="A43373"/>
    </row>
    <row r="43374" spans="1:1" ht="12.6" x14ac:dyDescent="0.25">
      <c r="A43374"/>
    </row>
    <row r="43375" spans="1:1" ht="12.6" x14ac:dyDescent="0.25">
      <c r="A43375"/>
    </row>
    <row r="43376" spans="1:1" ht="12.6" x14ac:dyDescent="0.25">
      <c r="A43376"/>
    </row>
    <row r="43377" spans="1:1" ht="12.6" x14ac:dyDescent="0.25">
      <c r="A43377"/>
    </row>
    <row r="43378" spans="1:1" ht="12.6" x14ac:dyDescent="0.25">
      <c r="A43378"/>
    </row>
    <row r="43379" spans="1:1" ht="12.6" x14ac:dyDescent="0.25">
      <c r="A43379"/>
    </row>
    <row r="43380" spans="1:1" ht="12.6" x14ac:dyDescent="0.25">
      <c r="A43380"/>
    </row>
    <row r="43381" spans="1:1" ht="12.6" x14ac:dyDescent="0.25">
      <c r="A43381"/>
    </row>
    <row r="43382" spans="1:1" ht="12.6" x14ac:dyDescent="0.25">
      <c r="A43382"/>
    </row>
    <row r="43383" spans="1:1" ht="12.6" x14ac:dyDescent="0.25">
      <c r="A43383"/>
    </row>
    <row r="43384" spans="1:1" ht="12.6" x14ac:dyDescent="0.25">
      <c r="A43384"/>
    </row>
    <row r="43385" spans="1:1" ht="12.6" x14ac:dyDescent="0.25">
      <c r="A43385"/>
    </row>
    <row r="43386" spans="1:1" ht="12.6" x14ac:dyDescent="0.25">
      <c r="A43386"/>
    </row>
    <row r="43387" spans="1:1" ht="12.6" x14ac:dyDescent="0.25">
      <c r="A43387"/>
    </row>
    <row r="43388" spans="1:1" ht="12.6" x14ac:dyDescent="0.25">
      <c r="A43388"/>
    </row>
    <row r="43389" spans="1:1" ht="12.6" x14ac:dyDescent="0.25">
      <c r="A43389"/>
    </row>
    <row r="43390" spans="1:1" ht="12.6" x14ac:dyDescent="0.25">
      <c r="A43390"/>
    </row>
    <row r="43391" spans="1:1" ht="12.6" x14ac:dyDescent="0.25">
      <c r="A43391"/>
    </row>
    <row r="43392" spans="1:1" ht="12.6" x14ac:dyDescent="0.25">
      <c r="A43392"/>
    </row>
    <row r="43393" spans="1:1" ht="12.6" x14ac:dyDescent="0.25">
      <c r="A43393"/>
    </row>
    <row r="43394" spans="1:1" ht="12.6" x14ac:dyDescent="0.25">
      <c r="A43394"/>
    </row>
    <row r="43395" spans="1:1" ht="12.6" x14ac:dyDescent="0.25">
      <c r="A43395"/>
    </row>
    <row r="43396" spans="1:1" ht="12.6" x14ac:dyDescent="0.25">
      <c r="A43396"/>
    </row>
    <row r="43397" spans="1:1" ht="12.6" x14ac:dyDescent="0.25">
      <c r="A43397"/>
    </row>
    <row r="43398" spans="1:1" ht="12.6" x14ac:dyDescent="0.25">
      <c r="A43398"/>
    </row>
    <row r="43399" spans="1:1" ht="12.6" x14ac:dyDescent="0.25">
      <c r="A43399"/>
    </row>
    <row r="43400" spans="1:1" ht="12.6" x14ac:dyDescent="0.25">
      <c r="A43400"/>
    </row>
    <row r="43401" spans="1:1" ht="12.6" x14ac:dyDescent="0.25">
      <c r="A43401"/>
    </row>
    <row r="43402" spans="1:1" ht="12.6" x14ac:dyDescent="0.25">
      <c r="A43402"/>
    </row>
    <row r="43403" spans="1:1" ht="12.6" x14ac:dyDescent="0.25">
      <c r="A43403"/>
    </row>
    <row r="43404" spans="1:1" ht="12.6" x14ac:dyDescent="0.25">
      <c r="A43404"/>
    </row>
    <row r="43405" spans="1:1" ht="12.6" x14ac:dyDescent="0.25">
      <c r="A43405"/>
    </row>
    <row r="43406" spans="1:1" ht="12.6" x14ac:dyDescent="0.25">
      <c r="A43406"/>
    </row>
    <row r="43407" spans="1:1" ht="12.6" x14ac:dyDescent="0.25">
      <c r="A43407"/>
    </row>
    <row r="43408" spans="1:1" ht="12.6" x14ac:dyDescent="0.25">
      <c r="A43408"/>
    </row>
    <row r="43409" spans="1:1" ht="12.6" x14ac:dyDescent="0.25">
      <c r="A43409"/>
    </row>
    <row r="43410" spans="1:1" ht="12.6" x14ac:dyDescent="0.25">
      <c r="A43410"/>
    </row>
    <row r="43411" spans="1:1" ht="12.6" x14ac:dyDescent="0.25">
      <c r="A43411"/>
    </row>
    <row r="43412" spans="1:1" ht="12.6" x14ac:dyDescent="0.25">
      <c r="A43412"/>
    </row>
    <row r="43413" spans="1:1" ht="12.6" x14ac:dyDescent="0.25">
      <c r="A43413"/>
    </row>
    <row r="43414" spans="1:1" ht="12.6" x14ac:dyDescent="0.25">
      <c r="A43414"/>
    </row>
    <row r="43415" spans="1:1" ht="12.6" x14ac:dyDescent="0.25">
      <c r="A43415"/>
    </row>
    <row r="43416" spans="1:1" ht="12.6" x14ac:dyDescent="0.25">
      <c r="A43416"/>
    </row>
    <row r="43417" spans="1:1" ht="12.6" x14ac:dyDescent="0.25">
      <c r="A43417"/>
    </row>
    <row r="43418" spans="1:1" ht="12.6" x14ac:dyDescent="0.25">
      <c r="A43418"/>
    </row>
    <row r="43419" spans="1:1" ht="12.6" x14ac:dyDescent="0.25">
      <c r="A43419"/>
    </row>
    <row r="43420" spans="1:1" ht="12.6" x14ac:dyDescent="0.25">
      <c r="A43420"/>
    </row>
    <row r="43421" spans="1:1" ht="12.6" x14ac:dyDescent="0.25">
      <c r="A43421"/>
    </row>
    <row r="43422" spans="1:1" ht="12.6" x14ac:dyDescent="0.25">
      <c r="A43422"/>
    </row>
    <row r="43423" spans="1:1" ht="12.6" x14ac:dyDescent="0.25">
      <c r="A43423"/>
    </row>
    <row r="43424" spans="1:1" ht="12.6" x14ac:dyDescent="0.25">
      <c r="A43424"/>
    </row>
    <row r="43425" spans="1:1" ht="12.6" x14ac:dyDescent="0.25">
      <c r="A43425"/>
    </row>
    <row r="43426" spans="1:1" ht="12.6" x14ac:dyDescent="0.25">
      <c r="A43426"/>
    </row>
    <row r="43427" spans="1:1" ht="12.6" x14ac:dyDescent="0.25">
      <c r="A43427"/>
    </row>
    <row r="43428" spans="1:1" ht="12.6" x14ac:dyDescent="0.25">
      <c r="A43428"/>
    </row>
    <row r="43429" spans="1:1" ht="12.6" x14ac:dyDescent="0.25">
      <c r="A43429"/>
    </row>
    <row r="43430" spans="1:1" ht="12.6" x14ac:dyDescent="0.25">
      <c r="A43430"/>
    </row>
    <row r="43431" spans="1:1" ht="12.6" x14ac:dyDescent="0.25">
      <c r="A43431"/>
    </row>
    <row r="43432" spans="1:1" ht="12.6" x14ac:dyDescent="0.25">
      <c r="A43432"/>
    </row>
    <row r="43433" spans="1:1" ht="12.6" x14ac:dyDescent="0.25">
      <c r="A43433"/>
    </row>
    <row r="43434" spans="1:1" ht="12.6" x14ac:dyDescent="0.25">
      <c r="A43434"/>
    </row>
    <row r="43435" spans="1:1" ht="12.6" x14ac:dyDescent="0.25">
      <c r="A43435"/>
    </row>
    <row r="43436" spans="1:1" ht="12.6" x14ac:dyDescent="0.25">
      <c r="A43436"/>
    </row>
    <row r="43437" spans="1:1" ht="12.6" x14ac:dyDescent="0.25">
      <c r="A43437"/>
    </row>
    <row r="43438" spans="1:1" ht="12.6" x14ac:dyDescent="0.25">
      <c r="A43438"/>
    </row>
    <row r="43439" spans="1:1" ht="12.6" x14ac:dyDescent="0.25">
      <c r="A43439"/>
    </row>
    <row r="43440" spans="1:1" ht="12.6" x14ac:dyDescent="0.25">
      <c r="A43440"/>
    </row>
    <row r="43441" spans="1:1" ht="12.6" x14ac:dyDescent="0.25">
      <c r="A43441"/>
    </row>
    <row r="43442" spans="1:1" ht="12.6" x14ac:dyDescent="0.25">
      <c r="A43442"/>
    </row>
    <row r="43443" spans="1:1" ht="12.6" x14ac:dyDescent="0.25">
      <c r="A43443"/>
    </row>
    <row r="43444" spans="1:1" ht="12.6" x14ac:dyDescent="0.25">
      <c r="A43444"/>
    </row>
    <row r="43445" spans="1:1" ht="12.6" x14ac:dyDescent="0.25">
      <c r="A43445"/>
    </row>
    <row r="43446" spans="1:1" ht="12.6" x14ac:dyDescent="0.25">
      <c r="A43446"/>
    </row>
    <row r="43447" spans="1:1" ht="12.6" x14ac:dyDescent="0.25">
      <c r="A43447"/>
    </row>
    <row r="43448" spans="1:1" ht="12.6" x14ac:dyDescent="0.25">
      <c r="A43448"/>
    </row>
    <row r="43449" spans="1:1" ht="12.6" x14ac:dyDescent="0.25">
      <c r="A43449"/>
    </row>
    <row r="43450" spans="1:1" ht="12.6" x14ac:dyDescent="0.25">
      <c r="A43450"/>
    </row>
    <row r="43451" spans="1:1" ht="12.6" x14ac:dyDescent="0.25">
      <c r="A43451"/>
    </row>
    <row r="43452" spans="1:1" ht="12.6" x14ac:dyDescent="0.25">
      <c r="A43452"/>
    </row>
    <row r="43453" spans="1:1" ht="12.6" x14ac:dyDescent="0.25">
      <c r="A43453"/>
    </row>
    <row r="43454" spans="1:1" ht="12.6" x14ac:dyDescent="0.25">
      <c r="A43454"/>
    </row>
    <row r="43455" spans="1:1" ht="12.6" x14ac:dyDescent="0.25">
      <c r="A43455"/>
    </row>
    <row r="43456" spans="1:1" ht="12.6" x14ac:dyDescent="0.25">
      <c r="A43456"/>
    </row>
    <row r="43457" spans="1:1" ht="12.6" x14ac:dyDescent="0.25">
      <c r="A43457"/>
    </row>
    <row r="43458" spans="1:1" ht="12.6" x14ac:dyDescent="0.25">
      <c r="A43458"/>
    </row>
    <row r="43459" spans="1:1" ht="12.6" x14ac:dyDescent="0.25">
      <c r="A43459"/>
    </row>
    <row r="43460" spans="1:1" ht="12.6" x14ac:dyDescent="0.25">
      <c r="A43460"/>
    </row>
    <row r="43461" spans="1:1" ht="12.6" x14ac:dyDescent="0.25">
      <c r="A43461"/>
    </row>
    <row r="43462" spans="1:1" ht="12.6" x14ac:dyDescent="0.25">
      <c r="A43462"/>
    </row>
    <row r="43463" spans="1:1" ht="12.6" x14ac:dyDescent="0.25">
      <c r="A43463"/>
    </row>
    <row r="43464" spans="1:1" ht="12.6" x14ac:dyDescent="0.25">
      <c r="A43464"/>
    </row>
    <row r="43465" spans="1:1" ht="12.6" x14ac:dyDescent="0.25">
      <c r="A43465"/>
    </row>
    <row r="43466" spans="1:1" ht="12.6" x14ac:dyDescent="0.25">
      <c r="A43466"/>
    </row>
    <row r="43467" spans="1:1" ht="12.6" x14ac:dyDescent="0.25">
      <c r="A43467"/>
    </row>
    <row r="43468" spans="1:1" ht="12.6" x14ac:dyDescent="0.25">
      <c r="A43468"/>
    </row>
    <row r="43469" spans="1:1" ht="12.6" x14ac:dyDescent="0.25">
      <c r="A43469"/>
    </row>
    <row r="43470" spans="1:1" ht="12.6" x14ac:dyDescent="0.25">
      <c r="A43470"/>
    </row>
    <row r="43471" spans="1:1" ht="12.6" x14ac:dyDescent="0.25">
      <c r="A43471"/>
    </row>
    <row r="43472" spans="1:1" ht="12.6" x14ac:dyDescent="0.25">
      <c r="A43472"/>
    </row>
    <row r="43473" spans="1:1" ht="12.6" x14ac:dyDescent="0.25">
      <c r="A43473"/>
    </row>
    <row r="43474" spans="1:1" ht="12.6" x14ac:dyDescent="0.25">
      <c r="A43474"/>
    </row>
    <row r="43475" spans="1:1" ht="12.6" x14ac:dyDescent="0.25">
      <c r="A43475"/>
    </row>
    <row r="43476" spans="1:1" ht="12.6" x14ac:dyDescent="0.25">
      <c r="A43476"/>
    </row>
    <row r="43477" spans="1:1" ht="12.6" x14ac:dyDescent="0.25">
      <c r="A43477"/>
    </row>
    <row r="43478" spans="1:1" ht="12.6" x14ac:dyDescent="0.25">
      <c r="A43478"/>
    </row>
    <row r="43479" spans="1:1" ht="12.6" x14ac:dyDescent="0.25">
      <c r="A43479"/>
    </row>
    <row r="43480" spans="1:1" ht="12.6" x14ac:dyDescent="0.25">
      <c r="A43480"/>
    </row>
    <row r="43481" spans="1:1" ht="12.6" x14ac:dyDescent="0.25">
      <c r="A43481"/>
    </row>
    <row r="43482" spans="1:1" ht="12.6" x14ac:dyDescent="0.25">
      <c r="A43482"/>
    </row>
    <row r="43483" spans="1:1" ht="12.6" x14ac:dyDescent="0.25">
      <c r="A43483"/>
    </row>
    <row r="43484" spans="1:1" ht="12.6" x14ac:dyDescent="0.25">
      <c r="A43484"/>
    </row>
    <row r="43485" spans="1:1" ht="12.6" x14ac:dyDescent="0.25">
      <c r="A43485"/>
    </row>
    <row r="43486" spans="1:1" ht="12.6" x14ac:dyDescent="0.25">
      <c r="A43486"/>
    </row>
    <row r="43487" spans="1:1" ht="12.6" x14ac:dyDescent="0.25">
      <c r="A43487"/>
    </row>
    <row r="43488" spans="1:1" ht="12.6" x14ac:dyDescent="0.25">
      <c r="A43488"/>
    </row>
    <row r="43489" spans="1:1" ht="12.6" x14ac:dyDescent="0.25">
      <c r="A43489"/>
    </row>
    <row r="43490" spans="1:1" ht="12.6" x14ac:dyDescent="0.25">
      <c r="A43490"/>
    </row>
    <row r="43491" spans="1:1" ht="12.6" x14ac:dyDescent="0.25">
      <c r="A43491"/>
    </row>
    <row r="43492" spans="1:1" ht="12.6" x14ac:dyDescent="0.25">
      <c r="A43492"/>
    </row>
    <row r="43493" spans="1:1" ht="12.6" x14ac:dyDescent="0.25">
      <c r="A43493"/>
    </row>
    <row r="43494" spans="1:1" ht="12.6" x14ac:dyDescent="0.25">
      <c r="A43494"/>
    </row>
    <row r="43495" spans="1:1" ht="12.6" x14ac:dyDescent="0.25">
      <c r="A43495"/>
    </row>
    <row r="43496" spans="1:1" ht="12.6" x14ac:dyDescent="0.25">
      <c r="A43496"/>
    </row>
    <row r="43497" spans="1:1" ht="12.6" x14ac:dyDescent="0.25">
      <c r="A43497"/>
    </row>
    <row r="43498" spans="1:1" ht="12.6" x14ac:dyDescent="0.25">
      <c r="A43498"/>
    </row>
    <row r="43499" spans="1:1" ht="12.6" x14ac:dyDescent="0.25">
      <c r="A43499"/>
    </row>
    <row r="43500" spans="1:1" ht="12.6" x14ac:dyDescent="0.25">
      <c r="A43500"/>
    </row>
    <row r="43501" spans="1:1" ht="12.6" x14ac:dyDescent="0.25">
      <c r="A43501"/>
    </row>
    <row r="43502" spans="1:1" ht="12.6" x14ac:dyDescent="0.25">
      <c r="A43502"/>
    </row>
    <row r="43503" spans="1:1" ht="12.6" x14ac:dyDescent="0.25">
      <c r="A43503"/>
    </row>
    <row r="43504" spans="1:1" ht="12.6" x14ac:dyDescent="0.25">
      <c r="A43504"/>
    </row>
    <row r="43505" spans="1:1" ht="12.6" x14ac:dyDescent="0.25">
      <c r="A43505"/>
    </row>
    <row r="43506" spans="1:1" ht="12.6" x14ac:dyDescent="0.25">
      <c r="A43506"/>
    </row>
    <row r="43507" spans="1:1" ht="12.6" x14ac:dyDescent="0.25">
      <c r="A43507"/>
    </row>
    <row r="43508" spans="1:1" ht="12.6" x14ac:dyDescent="0.25">
      <c r="A43508"/>
    </row>
    <row r="43509" spans="1:1" ht="12.6" x14ac:dyDescent="0.25">
      <c r="A43509"/>
    </row>
    <row r="43510" spans="1:1" ht="12.6" x14ac:dyDescent="0.25">
      <c r="A43510"/>
    </row>
    <row r="43511" spans="1:1" ht="12.6" x14ac:dyDescent="0.25">
      <c r="A43511"/>
    </row>
    <row r="43512" spans="1:1" ht="12.6" x14ac:dyDescent="0.25">
      <c r="A43512"/>
    </row>
    <row r="43513" spans="1:1" ht="12.6" x14ac:dyDescent="0.25">
      <c r="A43513"/>
    </row>
    <row r="43514" spans="1:1" ht="12.6" x14ac:dyDescent="0.25">
      <c r="A43514"/>
    </row>
    <row r="43515" spans="1:1" ht="12.6" x14ac:dyDescent="0.25">
      <c r="A43515"/>
    </row>
    <row r="43516" spans="1:1" ht="12.6" x14ac:dyDescent="0.25">
      <c r="A43516"/>
    </row>
    <row r="43517" spans="1:1" ht="12.6" x14ac:dyDescent="0.25">
      <c r="A43517"/>
    </row>
    <row r="43518" spans="1:1" ht="12.6" x14ac:dyDescent="0.25">
      <c r="A43518"/>
    </row>
    <row r="43519" spans="1:1" ht="12.6" x14ac:dyDescent="0.25">
      <c r="A43519"/>
    </row>
    <row r="43520" spans="1:1" ht="12.6" x14ac:dyDescent="0.25">
      <c r="A43520"/>
    </row>
    <row r="43521" spans="1:1" ht="12.6" x14ac:dyDescent="0.25">
      <c r="A43521"/>
    </row>
    <row r="43522" spans="1:1" ht="12.6" x14ac:dyDescent="0.25">
      <c r="A43522"/>
    </row>
    <row r="43523" spans="1:1" ht="12.6" x14ac:dyDescent="0.25">
      <c r="A43523"/>
    </row>
    <row r="43524" spans="1:1" ht="12.6" x14ac:dyDescent="0.25">
      <c r="A43524"/>
    </row>
    <row r="43525" spans="1:1" ht="12.6" x14ac:dyDescent="0.25">
      <c r="A43525"/>
    </row>
    <row r="43526" spans="1:1" ht="12.6" x14ac:dyDescent="0.25">
      <c r="A43526"/>
    </row>
    <row r="43527" spans="1:1" ht="12.6" x14ac:dyDescent="0.25">
      <c r="A43527"/>
    </row>
    <row r="43528" spans="1:1" ht="12.6" x14ac:dyDescent="0.25">
      <c r="A43528"/>
    </row>
    <row r="43529" spans="1:1" ht="12.6" x14ac:dyDescent="0.25">
      <c r="A43529"/>
    </row>
    <row r="43530" spans="1:1" ht="12.6" x14ac:dyDescent="0.25">
      <c r="A43530"/>
    </row>
    <row r="43531" spans="1:1" ht="12.6" x14ac:dyDescent="0.25">
      <c r="A43531"/>
    </row>
    <row r="43532" spans="1:1" ht="12.6" x14ac:dyDescent="0.25">
      <c r="A43532"/>
    </row>
    <row r="43533" spans="1:1" ht="12.6" x14ac:dyDescent="0.25">
      <c r="A43533"/>
    </row>
    <row r="43534" spans="1:1" ht="12.6" x14ac:dyDescent="0.25">
      <c r="A43534"/>
    </row>
    <row r="43535" spans="1:1" ht="12.6" x14ac:dyDescent="0.25">
      <c r="A43535"/>
    </row>
    <row r="43536" spans="1:1" ht="12.6" x14ac:dyDescent="0.25">
      <c r="A43536"/>
    </row>
    <row r="43537" spans="1:1" ht="12.6" x14ac:dyDescent="0.25">
      <c r="A43537"/>
    </row>
    <row r="43538" spans="1:1" ht="12.6" x14ac:dyDescent="0.25">
      <c r="A43538"/>
    </row>
    <row r="43539" spans="1:1" ht="12.6" x14ac:dyDescent="0.25">
      <c r="A43539"/>
    </row>
    <row r="43540" spans="1:1" ht="12.6" x14ac:dyDescent="0.25">
      <c r="A43540"/>
    </row>
    <row r="43541" spans="1:1" ht="12.6" x14ac:dyDescent="0.25">
      <c r="A43541"/>
    </row>
    <row r="43542" spans="1:1" ht="12.6" x14ac:dyDescent="0.25">
      <c r="A43542"/>
    </row>
    <row r="43543" spans="1:1" ht="12.6" x14ac:dyDescent="0.25">
      <c r="A43543"/>
    </row>
    <row r="43544" spans="1:1" ht="12.6" x14ac:dyDescent="0.25">
      <c r="A43544"/>
    </row>
    <row r="43545" spans="1:1" ht="12.6" x14ac:dyDescent="0.25">
      <c r="A43545"/>
    </row>
    <row r="43546" spans="1:1" ht="12.6" x14ac:dyDescent="0.25">
      <c r="A43546"/>
    </row>
    <row r="43547" spans="1:1" ht="12.6" x14ac:dyDescent="0.25">
      <c r="A43547"/>
    </row>
    <row r="43548" spans="1:1" ht="12.6" x14ac:dyDescent="0.25">
      <c r="A43548"/>
    </row>
    <row r="43549" spans="1:1" ht="12.6" x14ac:dyDescent="0.25">
      <c r="A43549"/>
    </row>
    <row r="43550" spans="1:1" ht="12.6" x14ac:dyDescent="0.25">
      <c r="A43550"/>
    </row>
    <row r="43551" spans="1:1" ht="12.6" x14ac:dyDescent="0.25">
      <c r="A43551"/>
    </row>
    <row r="43552" spans="1:1" ht="12.6" x14ac:dyDescent="0.25">
      <c r="A43552"/>
    </row>
    <row r="43553" spans="1:1" ht="12.6" x14ac:dyDescent="0.25">
      <c r="A43553"/>
    </row>
    <row r="43554" spans="1:1" ht="12.6" x14ac:dyDescent="0.25">
      <c r="A43554"/>
    </row>
    <row r="43555" spans="1:1" ht="12.6" x14ac:dyDescent="0.25">
      <c r="A43555"/>
    </row>
    <row r="43556" spans="1:1" ht="12.6" x14ac:dyDescent="0.25">
      <c r="A43556"/>
    </row>
    <row r="43557" spans="1:1" ht="12.6" x14ac:dyDescent="0.25">
      <c r="A43557"/>
    </row>
    <row r="43558" spans="1:1" ht="12.6" x14ac:dyDescent="0.25">
      <c r="A43558"/>
    </row>
    <row r="43559" spans="1:1" ht="12.6" x14ac:dyDescent="0.25">
      <c r="A43559"/>
    </row>
    <row r="43560" spans="1:1" ht="12.6" x14ac:dyDescent="0.25">
      <c r="A43560"/>
    </row>
    <row r="43561" spans="1:1" ht="12.6" x14ac:dyDescent="0.25">
      <c r="A43561"/>
    </row>
    <row r="43562" spans="1:1" ht="12.6" x14ac:dyDescent="0.25">
      <c r="A43562"/>
    </row>
    <row r="43563" spans="1:1" ht="12.6" x14ac:dyDescent="0.25">
      <c r="A43563"/>
    </row>
    <row r="43564" spans="1:1" ht="12.6" x14ac:dyDescent="0.25">
      <c r="A43564"/>
    </row>
    <row r="43565" spans="1:1" ht="12.6" x14ac:dyDescent="0.25">
      <c r="A43565"/>
    </row>
    <row r="43566" spans="1:1" ht="12.6" x14ac:dyDescent="0.25">
      <c r="A43566"/>
    </row>
    <row r="43567" spans="1:1" ht="12.6" x14ac:dyDescent="0.25">
      <c r="A43567"/>
    </row>
    <row r="43568" spans="1:1" ht="12.6" x14ac:dyDescent="0.25">
      <c r="A43568"/>
    </row>
    <row r="43569" spans="1:1" ht="12.6" x14ac:dyDescent="0.25">
      <c r="A43569"/>
    </row>
    <row r="43570" spans="1:1" ht="12.6" x14ac:dyDescent="0.25">
      <c r="A43570"/>
    </row>
    <row r="43571" spans="1:1" ht="12.6" x14ac:dyDescent="0.25">
      <c r="A43571"/>
    </row>
    <row r="43572" spans="1:1" ht="12.6" x14ac:dyDescent="0.25">
      <c r="A43572"/>
    </row>
    <row r="43573" spans="1:1" ht="12.6" x14ac:dyDescent="0.25">
      <c r="A43573"/>
    </row>
    <row r="43574" spans="1:1" ht="12.6" x14ac:dyDescent="0.25">
      <c r="A43574"/>
    </row>
    <row r="43575" spans="1:1" ht="12.6" x14ac:dyDescent="0.25">
      <c r="A43575"/>
    </row>
    <row r="43576" spans="1:1" ht="12.6" x14ac:dyDescent="0.25">
      <c r="A43576"/>
    </row>
    <row r="43577" spans="1:1" ht="12.6" x14ac:dyDescent="0.25">
      <c r="A43577"/>
    </row>
    <row r="43578" spans="1:1" ht="12.6" x14ac:dyDescent="0.25">
      <c r="A43578"/>
    </row>
    <row r="43579" spans="1:1" ht="12.6" x14ac:dyDescent="0.25">
      <c r="A43579"/>
    </row>
    <row r="43580" spans="1:1" ht="12.6" x14ac:dyDescent="0.25">
      <c r="A43580"/>
    </row>
    <row r="43581" spans="1:1" ht="12.6" x14ac:dyDescent="0.25">
      <c r="A43581"/>
    </row>
    <row r="43582" spans="1:1" ht="12.6" x14ac:dyDescent="0.25">
      <c r="A43582"/>
    </row>
    <row r="43583" spans="1:1" ht="12.6" x14ac:dyDescent="0.25">
      <c r="A43583"/>
    </row>
    <row r="43584" spans="1:1" ht="12.6" x14ac:dyDescent="0.25">
      <c r="A43584"/>
    </row>
    <row r="43585" spans="1:1" ht="12.6" x14ac:dyDescent="0.25">
      <c r="A43585"/>
    </row>
    <row r="43586" spans="1:1" ht="12.6" x14ac:dyDescent="0.25">
      <c r="A43586"/>
    </row>
    <row r="43587" spans="1:1" ht="12.6" x14ac:dyDescent="0.25">
      <c r="A43587"/>
    </row>
    <row r="43588" spans="1:1" ht="12.6" x14ac:dyDescent="0.25">
      <c r="A43588"/>
    </row>
    <row r="43589" spans="1:1" ht="12.6" x14ac:dyDescent="0.25">
      <c r="A43589"/>
    </row>
    <row r="43590" spans="1:1" ht="12.6" x14ac:dyDescent="0.25">
      <c r="A43590"/>
    </row>
    <row r="43591" spans="1:1" ht="12.6" x14ac:dyDescent="0.25">
      <c r="A43591"/>
    </row>
    <row r="43592" spans="1:1" ht="12.6" x14ac:dyDescent="0.25">
      <c r="A43592"/>
    </row>
    <row r="43593" spans="1:1" ht="12.6" x14ac:dyDescent="0.25">
      <c r="A43593"/>
    </row>
    <row r="43594" spans="1:1" ht="12.6" x14ac:dyDescent="0.25">
      <c r="A43594"/>
    </row>
    <row r="43595" spans="1:1" ht="12.6" x14ac:dyDescent="0.25">
      <c r="A43595"/>
    </row>
    <row r="43596" spans="1:1" ht="12.6" x14ac:dyDescent="0.25">
      <c r="A43596"/>
    </row>
    <row r="43597" spans="1:1" ht="12.6" x14ac:dyDescent="0.25">
      <c r="A43597"/>
    </row>
    <row r="43598" spans="1:1" ht="12.6" x14ac:dyDescent="0.25">
      <c r="A43598"/>
    </row>
    <row r="43599" spans="1:1" ht="12.6" x14ac:dyDescent="0.25">
      <c r="A43599"/>
    </row>
    <row r="43600" spans="1:1" ht="12.6" x14ac:dyDescent="0.25">
      <c r="A43600"/>
    </row>
    <row r="43601" spans="1:1" ht="12.6" x14ac:dyDescent="0.25">
      <c r="A43601"/>
    </row>
    <row r="43602" spans="1:1" ht="12.6" x14ac:dyDescent="0.25">
      <c r="A43602"/>
    </row>
    <row r="43603" spans="1:1" ht="12.6" x14ac:dyDescent="0.25">
      <c r="A43603"/>
    </row>
    <row r="43604" spans="1:1" ht="12.6" x14ac:dyDescent="0.25">
      <c r="A43604"/>
    </row>
    <row r="43605" spans="1:1" ht="12.6" x14ac:dyDescent="0.25">
      <c r="A43605"/>
    </row>
    <row r="43606" spans="1:1" ht="12.6" x14ac:dyDescent="0.25">
      <c r="A43606"/>
    </row>
    <row r="43607" spans="1:1" ht="12.6" x14ac:dyDescent="0.25">
      <c r="A43607"/>
    </row>
    <row r="43608" spans="1:1" ht="12.6" x14ac:dyDescent="0.25">
      <c r="A43608"/>
    </row>
    <row r="43609" spans="1:1" ht="12.6" x14ac:dyDescent="0.25">
      <c r="A43609"/>
    </row>
    <row r="43610" spans="1:1" ht="12.6" x14ac:dyDescent="0.25">
      <c r="A43610"/>
    </row>
    <row r="43611" spans="1:1" ht="12.6" x14ac:dyDescent="0.25">
      <c r="A43611"/>
    </row>
    <row r="43612" spans="1:1" ht="12.6" x14ac:dyDescent="0.25">
      <c r="A43612"/>
    </row>
    <row r="43613" spans="1:1" ht="12.6" x14ac:dyDescent="0.25">
      <c r="A43613"/>
    </row>
    <row r="43614" spans="1:1" ht="12.6" x14ac:dyDescent="0.25">
      <c r="A43614"/>
    </row>
    <row r="43615" spans="1:1" ht="12.6" x14ac:dyDescent="0.25">
      <c r="A43615"/>
    </row>
    <row r="43616" spans="1:1" ht="12.6" x14ac:dyDescent="0.25">
      <c r="A43616"/>
    </row>
    <row r="43617" spans="1:1" ht="12.6" x14ac:dyDescent="0.25">
      <c r="A43617"/>
    </row>
    <row r="43618" spans="1:1" ht="12.6" x14ac:dyDescent="0.25">
      <c r="A43618"/>
    </row>
    <row r="43619" spans="1:1" ht="12.6" x14ac:dyDescent="0.25">
      <c r="A43619"/>
    </row>
    <row r="43620" spans="1:1" ht="12.6" x14ac:dyDescent="0.25">
      <c r="A43620"/>
    </row>
    <row r="43621" spans="1:1" ht="12.6" x14ac:dyDescent="0.25">
      <c r="A43621"/>
    </row>
    <row r="43622" spans="1:1" ht="12.6" x14ac:dyDescent="0.25">
      <c r="A43622"/>
    </row>
    <row r="43623" spans="1:1" ht="12.6" x14ac:dyDescent="0.25">
      <c r="A43623"/>
    </row>
    <row r="43624" spans="1:1" ht="12.6" x14ac:dyDescent="0.25">
      <c r="A43624"/>
    </row>
    <row r="43625" spans="1:1" ht="12.6" x14ac:dyDescent="0.25">
      <c r="A43625"/>
    </row>
    <row r="43626" spans="1:1" ht="12.6" x14ac:dyDescent="0.25">
      <c r="A43626"/>
    </row>
    <row r="43627" spans="1:1" ht="12.6" x14ac:dyDescent="0.25">
      <c r="A43627"/>
    </row>
    <row r="43628" spans="1:1" ht="12.6" x14ac:dyDescent="0.25">
      <c r="A43628"/>
    </row>
    <row r="43629" spans="1:1" ht="12.6" x14ac:dyDescent="0.25">
      <c r="A43629"/>
    </row>
    <row r="43630" spans="1:1" ht="12.6" x14ac:dyDescent="0.25">
      <c r="A43630"/>
    </row>
    <row r="43631" spans="1:1" ht="12.6" x14ac:dyDescent="0.25">
      <c r="A43631"/>
    </row>
    <row r="43632" spans="1:1" ht="12.6" x14ac:dyDescent="0.25">
      <c r="A43632"/>
    </row>
    <row r="43633" spans="1:1" ht="12.6" x14ac:dyDescent="0.25">
      <c r="A43633"/>
    </row>
    <row r="43634" spans="1:1" ht="12.6" x14ac:dyDescent="0.25">
      <c r="A43634"/>
    </row>
    <row r="43635" spans="1:1" ht="12.6" x14ac:dyDescent="0.25">
      <c r="A43635"/>
    </row>
    <row r="43636" spans="1:1" ht="12.6" x14ac:dyDescent="0.25">
      <c r="A43636"/>
    </row>
    <row r="43637" spans="1:1" ht="12.6" x14ac:dyDescent="0.25">
      <c r="A43637"/>
    </row>
    <row r="43638" spans="1:1" ht="12.6" x14ac:dyDescent="0.25">
      <c r="A43638"/>
    </row>
    <row r="43639" spans="1:1" ht="12.6" x14ac:dyDescent="0.25">
      <c r="A43639"/>
    </row>
    <row r="43640" spans="1:1" ht="12.6" x14ac:dyDescent="0.25">
      <c r="A43640"/>
    </row>
    <row r="43641" spans="1:1" ht="12.6" x14ac:dyDescent="0.25">
      <c r="A43641"/>
    </row>
    <row r="43642" spans="1:1" ht="12.6" x14ac:dyDescent="0.25">
      <c r="A43642"/>
    </row>
    <row r="43643" spans="1:1" ht="12.6" x14ac:dyDescent="0.25">
      <c r="A43643"/>
    </row>
    <row r="43644" spans="1:1" ht="12.6" x14ac:dyDescent="0.25">
      <c r="A43644"/>
    </row>
    <row r="43645" spans="1:1" ht="12.6" x14ac:dyDescent="0.25">
      <c r="A43645"/>
    </row>
    <row r="43646" spans="1:1" ht="12.6" x14ac:dyDescent="0.25">
      <c r="A43646"/>
    </row>
    <row r="43647" spans="1:1" ht="12.6" x14ac:dyDescent="0.25">
      <c r="A43647"/>
    </row>
    <row r="43648" spans="1:1" ht="12.6" x14ac:dyDescent="0.25">
      <c r="A43648"/>
    </row>
    <row r="43649" spans="1:1" ht="12.6" x14ac:dyDescent="0.25">
      <c r="A43649"/>
    </row>
    <row r="43650" spans="1:1" ht="12.6" x14ac:dyDescent="0.25">
      <c r="A43650"/>
    </row>
    <row r="43651" spans="1:1" ht="12.6" x14ac:dyDescent="0.25">
      <c r="A43651"/>
    </row>
    <row r="43652" spans="1:1" ht="12.6" x14ac:dyDescent="0.25">
      <c r="A43652"/>
    </row>
    <row r="43653" spans="1:1" ht="12.6" x14ac:dyDescent="0.25">
      <c r="A43653"/>
    </row>
    <row r="43654" spans="1:1" ht="12.6" x14ac:dyDescent="0.25">
      <c r="A43654"/>
    </row>
    <row r="43655" spans="1:1" ht="12.6" x14ac:dyDescent="0.25">
      <c r="A43655"/>
    </row>
    <row r="43656" spans="1:1" ht="12.6" x14ac:dyDescent="0.25">
      <c r="A43656"/>
    </row>
    <row r="43657" spans="1:1" ht="12.6" x14ac:dyDescent="0.25">
      <c r="A43657"/>
    </row>
    <row r="43658" spans="1:1" ht="12.6" x14ac:dyDescent="0.25">
      <c r="A43658"/>
    </row>
    <row r="43659" spans="1:1" ht="12.6" x14ac:dyDescent="0.25">
      <c r="A43659"/>
    </row>
    <row r="43660" spans="1:1" ht="12.6" x14ac:dyDescent="0.25">
      <c r="A43660"/>
    </row>
    <row r="43661" spans="1:1" ht="12.6" x14ac:dyDescent="0.25">
      <c r="A43661"/>
    </row>
    <row r="43662" spans="1:1" ht="12.6" x14ac:dyDescent="0.25">
      <c r="A43662"/>
    </row>
    <row r="43663" spans="1:1" ht="12.6" x14ac:dyDescent="0.25">
      <c r="A43663"/>
    </row>
    <row r="43664" spans="1:1" ht="12.6" x14ac:dyDescent="0.25">
      <c r="A43664"/>
    </row>
    <row r="43665" spans="1:1" ht="12.6" x14ac:dyDescent="0.25">
      <c r="A43665"/>
    </row>
    <row r="43666" spans="1:1" ht="12.6" x14ac:dyDescent="0.25">
      <c r="A43666"/>
    </row>
    <row r="43667" spans="1:1" ht="12.6" x14ac:dyDescent="0.25">
      <c r="A43667"/>
    </row>
    <row r="43668" spans="1:1" ht="12.6" x14ac:dyDescent="0.25">
      <c r="A43668"/>
    </row>
    <row r="43669" spans="1:1" ht="12.6" x14ac:dyDescent="0.25">
      <c r="A43669"/>
    </row>
    <row r="43670" spans="1:1" ht="12.6" x14ac:dyDescent="0.25">
      <c r="A43670"/>
    </row>
    <row r="43671" spans="1:1" ht="12.6" x14ac:dyDescent="0.25">
      <c r="A43671"/>
    </row>
    <row r="43672" spans="1:1" ht="12.6" x14ac:dyDescent="0.25">
      <c r="A43672"/>
    </row>
    <row r="43673" spans="1:1" ht="12.6" x14ac:dyDescent="0.25">
      <c r="A43673"/>
    </row>
    <row r="43674" spans="1:1" ht="12.6" x14ac:dyDescent="0.25">
      <c r="A43674"/>
    </row>
    <row r="43675" spans="1:1" ht="12.6" x14ac:dyDescent="0.25">
      <c r="A43675"/>
    </row>
    <row r="43676" spans="1:1" ht="12.6" x14ac:dyDescent="0.25">
      <c r="A43676"/>
    </row>
    <row r="43677" spans="1:1" ht="12.6" x14ac:dyDescent="0.25">
      <c r="A43677"/>
    </row>
    <row r="43678" spans="1:1" ht="12.6" x14ac:dyDescent="0.25">
      <c r="A43678"/>
    </row>
    <row r="43679" spans="1:1" ht="12.6" x14ac:dyDescent="0.25">
      <c r="A43679"/>
    </row>
    <row r="43680" spans="1:1" ht="12.6" x14ac:dyDescent="0.25">
      <c r="A43680"/>
    </row>
    <row r="43681" spans="1:1" ht="12.6" x14ac:dyDescent="0.25">
      <c r="A43681"/>
    </row>
    <row r="43682" spans="1:1" ht="12.6" x14ac:dyDescent="0.25">
      <c r="A43682"/>
    </row>
    <row r="43683" spans="1:1" ht="12.6" x14ac:dyDescent="0.25">
      <c r="A43683"/>
    </row>
    <row r="43684" spans="1:1" ht="12.6" x14ac:dyDescent="0.25">
      <c r="A43684"/>
    </row>
    <row r="43685" spans="1:1" ht="12.6" x14ac:dyDescent="0.25">
      <c r="A43685"/>
    </row>
    <row r="43686" spans="1:1" ht="12.6" x14ac:dyDescent="0.25">
      <c r="A43686"/>
    </row>
    <row r="43687" spans="1:1" ht="12.6" x14ac:dyDescent="0.25">
      <c r="A43687"/>
    </row>
    <row r="43688" spans="1:1" ht="12.6" x14ac:dyDescent="0.25">
      <c r="A43688"/>
    </row>
    <row r="43689" spans="1:1" ht="12.6" x14ac:dyDescent="0.25">
      <c r="A43689"/>
    </row>
    <row r="43690" spans="1:1" ht="12.6" x14ac:dyDescent="0.25">
      <c r="A43690"/>
    </row>
    <row r="43691" spans="1:1" ht="12.6" x14ac:dyDescent="0.25">
      <c r="A43691"/>
    </row>
    <row r="43692" spans="1:1" ht="12.6" x14ac:dyDescent="0.25">
      <c r="A43692"/>
    </row>
    <row r="43693" spans="1:1" ht="12.6" x14ac:dyDescent="0.25">
      <c r="A43693"/>
    </row>
    <row r="43694" spans="1:1" ht="12.6" x14ac:dyDescent="0.25">
      <c r="A43694"/>
    </row>
    <row r="43695" spans="1:1" ht="12.6" x14ac:dyDescent="0.25">
      <c r="A43695"/>
    </row>
    <row r="43696" spans="1:1" ht="12.6" x14ac:dyDescent="0.25">
      <c r="A43696"/>
    </row>
    <row r="43697" spans="1:1" ht="12.6" x14ac:dyDescent="0.25">
      <c r="A43697"/>
    </row>
    <row r="43698" spans="1:1" ht="12.6" x14ac:dyDescent="0.25">
      <c r="A43698"/>
    </row>
    <row r="43699" spans="1:1" ht="12.6" x14ac:dyDescent="0.25">
      <c r="A43699"/>
    </row>
    <row r="43700" spans="1:1" ht="12.6" x14ac:dyDescent="0.25">
      <c r="A43700"/>
    </row>
    <row r="43701" spans="1:1" ht="12.6" x14ac:dyDescent="0.25">
      <c r="A43701"/>
    </row>
    <row r="43702" spans="1:1" ht="12.6" x14ac:dyDescent="0.25">
      <c r="A43702"/>
    </row>
    <row r="43703" spans="1:1" ht="12.6" x14ac:dyDescent="0.25">
      <c r="A43703"/>
    </row>
    <row r="43704" spans="1:1" ht="12.6" x14ac:dyDescent="0.25">
      <c r="A43704"/>
    </row>
    <row r="43705" spans="1:1" ht="12.6" x14ac:dyDescent="0.25">
      <c r="A43705"/>
    </row>
    <row r="43706" spans="1:1" ht="12.6" x14ac:dyDescent="0.25">
      <c r="A43706"/>
    </row>
    <row r="43707" spans="1:1" ht="12.6" x14ac:dyDescent="0.25">
      <c r="A43707"/>
    </row>
    <row r="43708" spans="1:1" ht="12.6" x14ac:dyDescent="0.25">
      <c r="A43708"/>
    </row>
    <row r="43709" spans="1:1" ht="12.6" x14ac:dyDescent="0.25">
      <c r="A43709"/>
    </row>
    <row r="43710" spans="1:1" ht="12.6" x14ac:dyDescent="0.25">
      <c r="A43710"/>
    </row>
    <row r="43711" spans="1:1" ht="12.6" x14ac:dyDescent="0.25">
      <c r="A43711"/>
    </row>
    <row r="43712" spans="1:1" ht="12.6" x14ac:dyDescent="0.25">
      <c r="A43712"/>
    </row>
    <row r="43713" spans="1:1" ht="12.6" x14ac:dyDescent="0.25">
      <c r="A43713"/>
    </row>
    <row r="43714" spans="1:1" ht="12.6" x14ac:dyDescent="0.25">
      <c r="A43714"/>
    </row>
    <row r="43715" spans="1:1" ht="12.6" x14ac:dyDescent="0.25">
      <c r="A43715"/>
    </row>
    <row r="43716" spans="1:1" ht="12.6" x14ac:dyDescent="0.25">
      <c r="A43716"/>
    </row>
    <row r="43717" spans="1:1" ht="12.6" x14ac:dyDescent="0.25">
      <c r="A43717"/>
    </row>
    <row r="43718" spans="1:1" ht="12.6" x14ac:dyDescent="0.25">
      <c r="A43718"/>
    </row>
    <row r="43719" spans="1:1" ht="12.6" x14ac:dyDescent="0.25">
      <c r="A43719"/>
    </row>
    <row r="43720" spans="1:1" ht="12.6" x14ac:dyDescent="0.25">
      <c r="A43720"/>
    </row>
    <row r="43721" spans="1:1" ht="12.6" x14ac:dyDescent="0.25">
      <c r="A43721"/>
    </row>
    <row r="43722" spans="1:1" ht="12.6" x14ac:dyDescent="0.25">
      <c r="A43722"/>
    </row>
    <row r="43723" spans="1:1" ht="12.6" x14ac:dyDescent="0.25">
      <c r="A43723"/>
    </row>
    <row r="43724" spans="1:1" ht="12.6" x14ac:dyDescent="0.25">
      <c r="A43724"/>
    </row>
    <row r="43725" spans="1:1" ht="12.6" x14ac:dyDescent="0.25">
      <c r="A43725"/>
    </row>
    <row r="43726" spans="1:1" ht="12.6" x14ac:dyDescent="0.25">
      <c r="A43726"/>
    </row>
    <row r="43727" spans="1:1" ht="12.6" x14ac:dyDescent="0.25">
      <c r="A43727"/>
    </row>
    <row r="43728" spans="1:1" ht="12.6" x14ac:dyDescent="0.25">
      <c r="A43728"/>
    </row>
    <row r="43729" spans="1:1" ht="12.6" x14ac:dyDescent="0.25">
      <c r="A43729"/>
    </row>
    <row r="43730" spans="1:1" ht="12.6" x14ac:dyDescent="0.25">
      <c r="A43730"/>
    </row>
    <row r="43731" spans="1:1" ht="12.6" x14ac:dyDescent="0.25">
      <c r="A43731"/>
    </row>
    <row r="43732" spans="1:1" ht="12.6" x14ac:dyDescent="0.25">
      <c r="A43732"/>
    </row>
    <row r="43733" spans="1:1" ht="12.6" x14ac:dyDescent="0.25">
      <c r="A43733"/>
    </row>
    <row r="43734" spans="1:1" ht="12.6" x14ac:dyDescent="0.25">
      <c r="A43734"/>
    </row>
    <row r="43735" spans="1:1" ht="12.6" x14ac:dyDescent="0.25">
      <c r="A43735"/>
    </row>
    <row r="43736" spans="1:1" ht="12.6" x14ac:dyDescent="0.25">
      <c r="A43736"/>
    </row>
    <row r="43737" spans="1:1" ht="12.6" x14ac:dyDescent="0.25">
      <c r="A43737"/>
    </row>
    <row r="43738" spans="1:1" ht="12.6" x14ac:dyDescent="0.25">
      <c r="A43738"/>
    </row>
    <row r="43739" spans="1:1" ht="12.6" x14ac:dyDescent="0.25">
      <c r="A43739"/>
    </row>
    <row r="43740" spans="1:1" ht="12.6" x14ac:dyDescent="0.25">
      <c r="A43740"/>
    </row>
    <row r="43741" spans="1:1" ht="12.6" x14ac:dyDescent="0.25">
      <c r="A43741"/>
    </row>
    <row r="43742" spans="1:1" ht="12.6" x14ac:dyDescent="0.25">
      <c r="A43742"/>
    </row>
    <row r="43743" spans="1:1" ht="12.6" x14ac:dyDescent="0.25">
      <c r="A43743"/>
    </row>
    <row r="43744" spans="1:1" ht="12.6" x14ac:dyDescent="0.25">
      <c r="A43744"/>
    </row>
    <row r="43745" spans="1:1" ht="12.6" x14ac:dyDescent="0.25">
      <c r="A43745"/>
    </row>
    <row r="43746" spans="1:1" ht="12.6" x14ac:dyDescent="0.25">
      <c r="A43746"/>
    </row>
    <row r="43747" spans="1:1" ht="12.6" x14ac:dyDescent="0.25">
      <c r="A43747"/>
    </row>
    <row r="43748" spans="1:1" ht="12.6" x14ac:dyDescent="0.25">
      <c r="A43748"/>
    </row>
    <row r="43749" spans="1:1" ht="12.6" x14ac:dyDescent="0.25">
      <c r="A43749"/>
    </row>
    <row r="43750" spans="1:1" ht="12.6" x14ac:dyDescent="0.25">
      <c r="A43750"/>
    </row>
    <row r="43751" spans="1:1" ht="12.6" x14ac:dyDescent="0.25">
      <c r="A43751"/>
    </row>
    <row r="43752" spans="1:1" ht="12.6" x14ac:dyDescent="0.25">
      <c r="A43752"/>
    </row>
    <row r="43753" spans="1:1" ht="12.6" x14ac:dyDescent="0.25">
      <c r="A43753"/>
    </row>
    <row r="43754" spans="1:1" ht="12.6" x14ac:dyDescent="0.25">
      <c r="A43754"/>
    </row>
    <row r="43755" spans="1:1" ht="12.6" x14ac:dyDescent="0.25">
      <c r="A43755"/>
    </row>
    <row r="43756" spans="1:1" ht="12.6" x14ac:dyDescent="0.25">
      <c r="A43756"/>
    </row>
    <row r="43757" spans="1:1" ht="12.6" x14ac:dyDescent="0.25">
      <c r="A43757"/>
    </row>
    <row r="43758" spans="1:1" ht="12.6" x14ac:dyDescent="0.25">
      <c r="A43758"/>
    </row>
    <row r="43759" spans="1:1" ht="12.6" x14ac:dyDescent="0.25">
      <c r="A43759"/>
    </row>
    <row r="43760" spans="1:1" ht="12.6" x14ac:dyDescent="0.25">
      <c r="A43760"/>
    </row>
    <row r="43761" spans="1:1" ht="12.6" x14ac:dyDescent="0.25">
      <c r="A43761"/>
    </row>
    <row r="43762" spans="1:1" ht="12.6" x14ac:dyDescent="0.25">
      <c r="A43762"/>
    </row>
    <row r="43763" spans="1:1" ht="12.6" x14ac:dyDescent="0.25">
      <c r="A43763"/>
    </row>
    <row r="43764" spans="1:1" ht="12.6" x14ac:dyDescent="0.25">
      <c r="A43764"/>
    </row>
    <row r="43765" spans="1:1" ht="12.6" x14ac:dyDescent="0.25">
      <c r="A43765"/>
    </row>
    <row r="43766" spans="1:1" ht="12.6" x14ac:dyDescent="0.25">
      <c r="A43766"/>
    </row>
    <row r="43767" spans="1:1" ht="12.6" x14ac:dyDescent="0.25">
      <c r="A43767"/>
    </row>
    <row r="43768" spans="1:1" ht="12.6" x14ac:dyDescent="0.25">
      <c r="A43768"/>
    </row>
    <row r="43769" spans="1:1" ht="12.6" x14ac:dyDescent="0.25">
      <c r="A43769"/>
    </row>
    <row r="43770" spans="1:1" ht="12.6" x14ac:dyDescent="0.25">
      <c r="A43770"/>
    </row>
    <row r="43771" spans="1:1" ht="12.6" x14ac:dyDescent="0.25">
      <c r="A43771"/>
    </row>
    <row r="43772" spans="1:1" ht="12.6" x14ac:dyDescent="0.25">
      <c r="A43772"/>
    </row>
    <row r="43773" spans="1:1" ht="12.6" x14ac:dyDescent="0.25">
      <c r="A43773"/>
    </row>
    <row r="43774" spans="1:1" ht="12.6" x14ac:dyDescent="0.25">
      <c r="A43774"/>
    </row>
    <row r="43775" spans="1:1" ht="12.6" x14ac:dyDescent="0.25">
      <c r="A43775"/>
    </row>
    <row r="43776" spans="1:1" ht="12.6" x14ac:dyDescent="0.25">
      <c r="A43776"/>
    </row>
    <row r="43777" spans="1:1" ht="12.6" x14ac:dyDescent="0.25">
      <c r="A43777"/>
    </row>
    <row r="43778" spans="1:1" ht="12.6" x14ac:dyDescent="0.25">
      <c r="A43778"/>
    </row>
    <row r="43779" spans="1:1" ht="12.6" x14ac:dyDescent="0.25">
      <c r="A43779"/>
    </row>
    <row r="43780" spans="1:1" ht="12.6" x14ac:dyDescent="0.25">
      <c r="A43780"/>
    </row>
    <row r="43781" spans="1:1" ht="12.6" x14ac:dyDescent="0.25">
      <c r="A43781"/>
    </row>
    <row r="43782" spans="1:1" ht="12.6" x14ac:dyDescent="0.25">
      <c r="A43782"/>
    </row>
    <row r="43783" spans="1:1" ht="12.6" x14ac:dyDescent="0.25">
      <c r="A43783"/>
    </row>
    <row r="43784" spans="1:1" ht="12.6" x14ac:dyDescent="0.25">
      <c r="A43784"/>
    </row>
    <row r="43785" spans="1:1" ht="12.6" x14ac:dyDescent="0.25">
      <c r="A43785"/>
    </row>
    <row r="43786" spans="1:1" ht="12.6" x14ac:dyDescent="0.25">
      <c r="A43786"/>
    </row>
    <row r="43787" spans="1:1" ht="12.6" x14ac:dyDescent="0.25">
      <c r="A43787"/>
    </row>
    <row r="43788" spans="1:1" ht="12.6" x14ac:dyDescent="0.25">
      <c r="A43788"/>
    </row>
    <row r="43789" spans="1:1" ht="12.6" x14ac:dyDescent="0.25">
      <c r="A43789"/>
    </row>
    <row r="43790" spans="1:1" ht="12.6" x14ac:dyDescent="0.25">
      <c r="A43790"/>
    </row>
    <row r="43791" spans="1:1" ht="12.6" x14ac:dyDescent="0.25">
      <c r="A43791"/>
    </row>
    <row r="43792" spans="1:1" ht="12.6" x14ac:dyDescent="0.25">
      <c r="A43792"/>
    </row>
    <row r="43793" spans="1:1" ht="12.6" x14ac:dyDescent="0.25">
      <c r="A43793"/>
    </row>
    <row r="43794" spans="1:1" ht="12.6" x14ac:dyDescent="0.25">
      <c r="A43794"/>
    </row>
    <row r="43795" spans="1:1" ht="12.6" x14ac:dyDescent="0.25">
      <c r="A43795"/>
    </row>
    <row r="43796" spans="1:1" ht="12.6" x14ac:dyDescent="0.25">
      <c r="A43796"/>
    </row>
    <row r="43797" spans="1:1" ht="12.6" x14ac:dyDescent="0.25">
      <c r="A43797"/>
    </row>
    <row r="43798" spans="1:1" ht="12.6" x14ac:dyDescent="0.25">
      <c r="A43798"/>
    </row>
    <row r="43799" spans="1:1" ht="12.6" x14ac:dyDescent="0.25">
      <c r="A43799"/>
    </row>
    <row r="43800" spans="1:1" ht="12.6" x14ac:dyDescent="0.25">
      <c r="A43800"/>
    </row>
    <row r="43801" spans="1:1" ht="12.6" x14ac:dyDescent="0.25">
      <c r="A43801"/>
    </row>
    <row r="43802" spans="1:1" ht="12.6" x14ac:dyDescent="0.25">
      <c r="A43802"/>
    </row>
    <row r="43803" spans="1:1" ht="12.6" x14ac:dyDescent="0.25">
      <c r="A43803"/>
    </row>
    <row r="43804" spans="1:1" ht="12.6" x14ac:dyDescent="0.25">
      <c r="A43804"/>
    </row>
    <row r="43805" spans="1:1" ht="12.6" x14ac:dyDescent="0.25">
      <c r="A43805"/>
    </row>
    <row r="43806" spans="1:1" ht="12.6" x14ac:dyDescent="0.25">
      <c r="A43806"/>
    </row>
    <row r="43807" spans="1:1" ht="12.6" x14ac:dyDescent="0.25">
      <c r="A43807"/>
    </row>
    <row r="43808" spans="1:1" ht="12.6" x14ac:dyDescent="0.25">
      <c r="A43808"/>
    </row>
    <row r="43809" spans="1:1" ht="12.6" x14ac:dyDescent="0.25">
      <c r="A43809"/>
    </row>
    <row r="43810" spans="1:1" ht="12.6" x14ac:dyDescent="0.25">
      <c r="A43810"/>
    </row>
    <row r="43811" spans="1:1" ht="12.6" x14ac:dyDescent="0.25">
      <c r="A43811"/>
    </row>
    <row r="43812" spans="1:1" ht="12.6" x14ac:dyDescent="0.25">
      <c r="A43812"/>
    </row>
    <row r="43813" spans="1:1" ht="12.6" x14ac:dyDescent="0.25">
      <c r="A43813"/>
    </row>
    <row r="43814" spans="1:1" ht="12.6" x14ac:dyDescent="0.25">
      <c r="A43814"/>
    </row>
    <row r="43815" spans="1:1" ht="12.6" x14ac:dyDescent="0.25">
      <c r="A43815"/>
    </row>
    <row r="43816" spans="1:1" ht="12.6" x14ac:dyDescent="0.25">
      <c r="A43816"/>
    </row>
    <row r="43817" spans="1:1" ht="12.6" x14ac:dyDescent="0.25">
      <c r="A43817"/>
    </row>
    <row r="43818" spans="1:1" ht="12.6" x14ac:dyDescent="0.25">
      <c r="A43818"/>
    </row>
    <row r="43819" spans="1:1" ht="12.6" x14ac:dyDescent="0.25">
      <c r="A43819"/>
    </row>
    <row r="43820" spans="1:1" ht="12.6" x14ac:dyDescent="0.25">
      <c r="A43820"/>
    </row>
    <row r="43821" spans="1:1" ht="12.6" x14ac:dyDescent="0.25">
      <c r="A43821"/>
    </row>
    <row r="43822" spans="1:1" ht="12.6" x14ac:dyDescent="0.25">
      <c r="A43822"/>
    </row>
    <row r="43823" spans="1:1" ht="12.6" x14ac:dyDescent="0.25">
      <c r="A43823"/>
    </row>
    <row r="43824" spans="1:1" ht="12.6" x14ac:dyDescent="0.25">
      <c r="A43824"/>
    </row>
    <row r="43825" spans="1:1" ht="12.6" x14ac:dyDescent="0.25">
      <c r="A43825"/>
    </row>
    <row r="43826" spans="1:1" ht="12.6" x14ac:dyDescent="0.25">
      <c r="A43826"/>
    </row>
    <row r="43827" spans="1:1" ht="12.6" x14ac:dyDescent="0.25">
      <c r="A43827"/>
    </row>
    <row r="43828" spans="1:1" ht="12.6" x14ac:dyDescent="0.25">
      <c r="A43828"/>
    </row>
    <row r="43829" spans="1:1" ht="12.6" x14ac:dyDescent="0.25">
      <c r="A43829"/>
    </row>
    <row r="43830" spans="1:1" ht="12.6" x14ac:dyDescent="0.25">
      <c r="A43830"/>
    </row>
    <row r="43831" spans="1:1" ht="12.6" x14ac:dyDescent="0.25">
      <c r="A43831"/>
    </row>
    <row r="43832" spans="1:1" ht="12.6" x14ac:dyDescent="0.25">
      <c r="A43832"/>
    </row>
    <row r="43833" spans="1:1" ht="12.6" x14ac:dyDescent="0.25">
      <c r="A43833"/>
    </row>
    <row r="43834" spans="1:1" ht="12.6" x14ac:dyDescent="0.25">
      <c r="A43834"/>
    </row>
    <row r="43835" spans="1:1" ht="12.6" x14ac:dyDescent="0.25">
      <c r="A43835"/>
    </row>
    <row r="43836" spans="1:1" ht="12.6" x14ac:dyDescent="0.25">
      <c r="A43836"/>
    </row>
    <row r="43837" spans="1:1" ht="12.6" x14ac:dyDescent="0.25">
      <c r="A43837"/>
    </row>
    <row r="43838" spans="1:1" ht="12.6" x14ac:dyDescent="0.25">
      <c r="A43838"/>
    </row>
    <row r="43839" spans="1:1" ht="12.6" x14ac:dyDescent="0.25">
      <c r="A43839"/>
    </row>
    <row r="43840" spans="1:1" ht="12.6" x14ac:dyDescent="0.25">
      <c r="A43840"/>
    </row>
    <row r="43841" spans="1:1" ht="12.6" x14ac:dyDescent="0.25">
      <c r="A43841"/>
    </row>
    <row r="43842" spans="1:1" ht="12.6" x14ac:dyDescent="0.25">
      <c r="A43842"/>
    </row>
    <row r="43843" spans="1:1" ht="12.6" x14ac:dyDescent="0.25">
      <c r="A43843"/>
    </row>
    <row r="43844" spans="1:1" ht="12.6" x14ac:dyDescent="0.25">
      <c r="A43844"/>
    </row>
    <row r="43845" spans="1:1" ht="12.6" x14ac:dyDescent="0.25">
      <c r="A43845"/>
    </row>
    <row r="43846" spans="1:1" ht="12.6" x14ac:dyDescent="0.25">
      <c r="A43846"/>
    </row>
    <row r="43847" spans="1:1" ht="12.6" x14ac:dyDescent="0.25">
      <c r="A43847"/>
    </row>
    <row r="43848" spans="1:1" ht="12.6" x14ac:dyDescent="0.25">
      <c r="A43848"/>
    </row>
    <row r="43849" spans="1:1" ht="12.6" x14ac:dyDescent="0.25">
      <c r="A43849"/>
    </row>
    <row r="43850" spans="1:1" ht="12.6" x14ac:dyDescent="0.25">
      <c r="A43850"/>
    </row>
    <row r="43851" spans="1:1" ht="12.6" x14ac:dyDescent="0.25">
      <c r="A43851"/>
    </row>
    <row r="43852" spans="1:1" ht="12.6" x14ac:dyDescent="0.25">
      <c r="A43852"/>
    </row>
    <row r="43853" spans="1:1" ht="12.6" x14ac:dyDescent="0.25">
      <c r="A43853"/>
    </row>
    <row r="43854" spans="1:1" ht="12.6" x14ac:dyDescent="0.25">
      <c r="A43854"/>
    </row>
    <row r="43855" spans="1:1" ht="12.6" x14ac:dyDescent="0.25">
      <c r="A43855"/>
    </row>
    <row r="43856" spans="1:1" ht="12.6" x14ac:dyDescent="0.25">
      <c r="A43856"/>
    </row>
    <row r="43857" spans="1:1" ht="12.6" x14ac:dyDescent="0.25">
      <c r="A43857"/>
    </row>
    <row r="43858" spans="1:1" ht="12.6" x14ac:dyDescent="0.25">
      <c r="A43858"/>
    </row>
    <row r="43859" spans="1:1" ht="12.6" x14ac:dyDescent="0.25">
      <c r="A43859"/>
    </row>
    <row r="43860" spans="1:1" ht="12.6" x14ac:dyDescent="0.25">
      <c r="A43860"/>
    </row>
    <row r="43861" spans="1:1" ht="12.6" x14ac:dyDescent="0.25">
      <c r="A43861"/>
    </row>
    <row r="43862" spans="1:1" ht="12.6" x14ac:dyDescent="0.25">
      <c r="A43862"/>
    </row>
    <row r="43863" spans="1:1" ht="12.6" x14ac:dyDescent="0.25">
      <c r="A43863"/>
    </row>
    <row r="43864" spans="1:1" ht="12.6" x14ac:dyDescent="0.25">
      <c r="A43864"/>
    </row>
    <row r="43865" spans="1:1" ht="12.6" x14ac:dyDescent="0.25">
      <c r="A43865"/>
    </row>
    <row r="43866" spans="1:1" ht="12.6" x14ac:dyDescent="0.25">
      <c r="A43866"/>
    </row>
    <row r="43867" spans="1:1" ht="12.6" x14ac:dyDescent="0.25">
      <c r="A43867"/>
    </row>
    <row r="43868" spans="1:1" ht="12.6" x14ac:dyDescent="0.25">
      <c r="A43868"/>
    </row>
    <row r="43869" spans="1:1" ht="12.6" x14ac:dyDescent="0.25">
      <c r="A43869"/>
    </row>
    <row r="43870" spans="1:1" ht="12.6" x14ac:dyDescent="0.25">
      <c r="A43870"/>
    </row>
    <row r="43871" spans="1:1" ht="12.6" x14ac:dyDescent="0.25">
      <c r="A43871"/>
    </row>
    <row r="43872" spans="1:1" ht="12.6" x14ac:dyDescent="0.25">
      <c r="A43872"/>
    </row>
    <row r="43873" spans="1:1" ht="12.6" x14ac:dyDescent="0.25">
      <c r="A43873"/>
    </row>
    <row r="43874" spans="1:1" ht="12.6" x14ac:dyDescent="0.25">
      <c r="A43874"/>
    </row>
    <row r="43875" spans="1:1" ht="12.6" x14ac:dyDescent="0.25">
      <c r="A43875"/>
    </row>
    <row r="43876" spans="1:1" ht="12.6" x14ac:dyDescent="0.25">
      <c r="A43876"/>
    </row>
    <row r="43877" spans="1:1" ht="12.6" x14ac:dyDescent="0.25">
      <c r="A43877"/>
    </row>
    <row r="43878" spans="1:1" ht="12.6" x14ac:dyDescent="0.25">
      <c r="A43878"/>
    </row>
    <row r="43879" spans="1:1" ht="12.6" x14ac:dyDescent="0.25">
      <c r="A43879"/>
    </row>
    <row r="43880" spans="1:1" ht="12.6" x14ac:dyDescent="0.25">
      <c r="A43880"/>
    </row>
    <row r="43881" spans="1:1" ht="12.6" x14ac:dyDescent="0.25">
      <c r="A43881"/>
    </row>
    <row r="43882" spans="1:1" ht="12.6" x14ac:dyDescent="0.25">
      <c r="A43882"/>
    </row>
    <row r="43883" spans="1:1" ht="12.6" x14ac:dyDescent="0.25">
      <c r="A43883"/>
    </row>
    <row r="43884" spans="1:1" ht="12.6" x14ac:dyDescent="0.25">
      <c r="A43884"/>
    </row>
    <row r="43885" spans="1:1" ht="12.6" x14ac:dyDescent="0.25">
      <c r="A43885"/>
    </row>
    <row r="43886" spans="1:1" ht="12.6" x14ac:dyDescent="0.25">
      <c r="A43886"/>
    </row>
    <row r="43887" spans="1:1" ht="12.6" x14ac:dyDescent="0.25">
      <c r="A43887"/>
    </row>
    <row r="43888" spans="1:1" ht="12.6" x14ac:dyDescent="0.25">
      <c r="A43888"/>
    </row>
    <row r="43889" spans="1:1" ht="12.6" x14ac:dyDescent="0.25">
      <c r="A43889"/>
    </row>
    <row r="43890" spans="1:1" ht="12.6" x14ac:dyDescent="0.25">
      <c r="A43890"/>
    </row>
    <row r="43891" spans="1:1" ht="12.6" x14ac:dyDescent="0.25">
      <c r="A43891"/>
    </row>
    <row r="43892" spans="1:1" ht="12.6" x14ac:dyDescent="0.25">
      <c r="A43892"/>
    </row>
    <row r="43893" spans="1:1" ht="12.6" x14ac:dyDescent="0.25">
      <c r="A43893"/>
    </row>
    <row r="43894" spans="1:1" ht="12.6" x14ac:dyDescent="0.25">
      <c r="A43894"/>
    </row>
    <row r="43895" spans="1:1" ht="12.6" x14ac:dyDescent="0.25">
      <c r="A43895"/>
    </row>
    <row r="43896" spans="1:1" ht="12.6" x14ac:dyDescent="0.25">
      <c r="A43896"/>
    </row>
    <row r="43897" spans="1:1" ht="12.6" x14ac:dyDescent="0.25">
      <c r="A43897"/>
    </row>
    <row r="43898" spans="1:1" ht="12.6" x14ac:dyDescent="0.25">
      <c r="A43898"/>
    </row>
    <row r="43899" spans="1:1" ht="12.6" x14ac:dyDescent="0.25">
      <c r="A43899"/>
    </row>
    <row r="43900" spans="1:1" ht="12.6" x14ac:dyDescent="0.25">
      <c r="A43900"/>
    </row>
    <row r="43901" spans="1:1" ht="12.6" x14ac:dyDescent="0.25">
      <c r="A43901"/>
    </row>
    <row r="43902" spans="1:1" ht="12.6" x14ac:dyDescent="0.25">
      <c r="A43902"/>
    </row>
    <row r="43903" spans="1:1" ht="12.6" x14ac:dyDescent="0.25">
      <c r="A43903"/>
    </row>
    <row r="43904" spans="1:1" ht="12.6" x14ac:dyDescent="0.25">
      <c r="A43904"/>
    </row>
    <row r="43905" spans="1:1" ht="12.6" x14ac:dyDescent="0.25">
      <c r="A43905"/>
    </row>
    <row r="43906" spans="1:1" ht="12.6" x14ac:dyDescent="0.25">
      <c r="A43906"/>
    </row>
    <row r="43907" spans="1:1" ht="12.6" x14ac:dyDescent="0.25">
      <c r="A43907"/>
    </row>
    <row r="43908" spans="1:1" ht="12.6" x14ac:dyDescent="0.25">
      <c r="A43908"/>
    </row>
    <row r="43909" spans="1:1" ht="12.6" x14ac:dyDescent="0.25">
      <c r="A43909"/>
    </row>
    <row r="43910" spans="1:1" ht="12.6" x14ac:dyDescent="0.25">
      <c r="A43910"/>
    </row>
    <row r="43911" spans="1:1" ht="12.6" x14ac:dyDescent="0.25">
      <c r="A43911"/>
    </row>
    <row r="43912" spans="1:1" ht="12.6" x14ac:dyDescent="0.25">
      <c r="A43912"/>
    </row>
    <row r="43913" spans="1:1" ht="12.6" x14ac:dyDescent="0.25">
      <c r="A43913"/>
    </row>
    <row r="43914" spans="1:1" ht="12.6" x14ac:dyDescent="0.25">
      <c r="A43914"/>
    </row>
    <row r="43915" spans="1:1" ht="12.6" x14ac:dyDescent="0.25">
      <c r="A43915"/>
    </row>
    <row r="43916" spans="1:1" ht="12.6" x14ac:dyDescent="0.25">
      <c r="A43916"/>
    </row>
    <row r="43917" spans="1:1" ht="12.6" x14ac:dyDescent="0.25">
      <c r="A43917"/>
    </row>
    <row r="43918" spans="1:1" ht="12.6" x14ac:dyDescent="0.25">
      <c r="A43918"/>
    </row>
    <row r="43919" spans="1:1" ht="12.6" x14ac:dyDescent="0.25">
      <c r="A43919"/>
    </row>
    <row r="43920" spans="1:1" ht="12.6" x14ac:dyDescent="0.25">
      <c r="A43920"/>
    </row>
    <row r="43921" spans="1:1" ht="12.6" x14ac:dyDescent="0.25">
      <c r="A43921"/>
    </row>
    <row r="43922" spans="1:1" ht="12.6" x14ac:dyDescent="0.25">
      <c r="A43922"/>
    </row>
    <row r="43923" spans="1:1" ht="12.6" x14ac:dyDescent="0.25">
      <c r="A43923"/>
    </row>
    <row r="43924" spans="1:1" ht="12.6" x14ac:dyDescent="0.25">
      <c r="A43924"/>
    </row>
    <row r="43925" spans="1:1" ht="12.6" x14ac:dyDescent="0.25">
      <c r="A43925"/>
    </row>
    <row r="43926" spans="1:1" ht="12.6" x14ac:dyDescent="0.25">
      <c r="A43926"/>
    </row>
    <row r="43927" spans="1:1" ht="12.6" x14ac:dyDescent="0.25">
      <c r="A43927"/>
    </row>
    <row r="43928" spans="1:1" ht="12.6" x14ac:dyDescent="0.25">
      <c r="A43928"/>
    </row>
    <row r="43929" spans="1:1" ht="12.6" x14ac:dyDescent="0.25">
      <c r="A43929"/>
    </row>
    <row r="43930" spans="1:1" ht="12.6" x14ac:dyDescent="0.25">
      <c r="A43930"/>
    </row>
    <row r="43931" spans="1:1" ht="12.6" x14ac:dyDescent="0.25">
      <c r="A43931"/>
    </row>
    <row r="43932" spans="1:1" ht="12.6" x14ac:dyDescent="0.25">
      <c r="A43932"/>
    </row>
    <row r="43933" spans="1:1" ht="12.6" x14ac:dyDescent="0.25">
      <c r="A43933"/>
    </row>
    <row r="43934" spans="1:1" ht="12.6" x14ac:dyDescent="0.25">
      <c r="A43934"/>
    </row>
    <row r="43935" spans="1:1" ht="12.6" x14ac:dyDescent="0.25">
      <c r="A43935"/>
    </row>
    <row r="43936" spans="1:1" ht="12.6" x14ac:dyDescent="0.25">
      <c r="A43936"/>
    </row>
    <row r="43937" spans="1:1" ht="12.6" x14ac:dyDescent="0.25">
      <c r="A43937"/>
    </row>
    <row r="43938" spans="1:1" ht="12.6" x14ac:dyDescent="0.25">
      <c r="A43938"/>
    </row>
    <row r="43939" spans="1:1" ht="12.6" x14ac:dyDescent="0.25">
      <c r="A43939"/>
    </row>
    <row r="43940" spans="1:1" ht="12.6" x14ac:dyDescent="0.25">
      <c r="A43940"/>
    </row>
    <row r="43941" spans="1:1" ht="12.6" x14ac:dyDescent="0.25">
      <c r="A43941"/>
    </row>
    <row r="43942" spans="1:1" ht="12.6" x14ac:dyDescent="0.25">
      <c r="A43942"/>
    </row>
    <row r="43943" spans="1:1" ht="12.6" x14ac:dyDescent="0.25">
      <c r="A43943"/>
    </row>
    <row r="43944" spans="1:1" ht="12.6" x14ac:dyDescent="0.25">
      <c r="A43944"/>
    </row>
    <row r="43945" spans="1:1" ht="12.6" x14ac:dyDescent="0.25">
      <c r="A43945"/>
    </row>
    <row r="43946" spans="1:1" ht="12.6" x14ac:dyDescent="0.25">
      <c r="A43946"/>
    </row>
    <row r="43947" spans="1:1" ht="12.6" x14ac:dyDescent="0.25">
      <c r="A43947"/>
    </row>
    <row r="43948" spans="1:1" ht="12.6" x14ac:dyDescent="0.25">
      <c r="A43948"/>
    </row>
    <row r="43949" spans="1:1" ht="12.6" x14ac:dyDescent="0.25">
      <c r="A43949"/>
    </row>
    <row r="43950" spans="1:1" ht="12.6" x14ac:dyDescent="0.25">
      <c r="A43950"/>
    </row>
    <row r="43951" spans="1:1" ht="12.6" x14ac:dyDescent="0.25">
      <c r="A43951"/>
    </row>
    <row r="43952" spans="1:1" ht="12.6" x14ac:dyDescent="0.25">
      <c r="A43952"/>
    </row>
    <row r="43953" spans="1:1" ht="12.6" x14ac:dyDescent="0.25">
      <c r="A43953"/>
    </row>
    <row r="43954" spans="1:1" ht="12.6" x14ac:dyDescent="0.25">
      <c r="A43954"/>
    </row>
    <row r="43955" spans="1:1" ht="12.6" x14ac:dyDescent="0.25">
      <c r="A43955"/>
    </row>
    <row r="43956" spans="1:1" ht="12.6" x14ac:dyDescent="0.25">
      <c r="A43956"/>
    </row>
    <row r="43957" spans="1:1" ht="12.6" x14ac:dyDescent="0.25">
      <c r="A43957"/>
    </row>
    <row r="43958" spans="1:1" ht="12.6" x14ac:dyDescent="0.25">
      <c r="A43958"/>
    </row>
    <row r="43959" spans="1:1" ht="12.6" x14ac:dyDescent="0.25">
      <c r="A43959"/>
    </row>
    <row r="43960" spans="1:1" ht="12.6" x14ac:dyDescent="0.25">
      <c r="A43960"/>
    </row>
    <row r="43961" spans="1:1" ht="12.6" x14ac:dyDescent="0.25">
      <c r="A43961"/>
    </row>
    <row r="43962" spans="1:1" ht="12.6" x14ac:dyDescent="0.25">
      <c r="A43962"/>
    </row>
    <row r="43963" spans="1:1" ht="12.6" x14ac:dyDescent="0.25">
      <c r="A43963"/>
    </row>
    <row r="43964" spans="1:1" ht="12.6" x14ac:dyDescent="0.25">
      <c r="A43964"/>
    </row>
    <row r="43965" spans="1:1" ht="12.6" x14ac:dyDescent="0.25">
      <c r="A43965"/>
    </row>
    <row r="43966" spans="1:1" ht="12.6" x14ac:dyDescent="0.25">
      <c r="A43966"/>
    </row>
    <row r="43967" spans="1:1" ht="12.6" x14ac:dyDescent="0.25">
      <c r="A43967"/>
    </row>
    <row r="43968" spans="1:1" ht="12.6" x14ac:dyDescent="0.25">
      <c r="A43968"/>
    </row>
    <row r="43969" spans="1:1" ht="12.6" x14ac:dyDescent="0.25">
      <c r="A43969"/>
    </row>
    <row r="43970" spans="1:1" ht="12.6" x14ac:dyDescent="0.25">
      <c r="A43970"/>
    </row>
    <row r="43971" spans="1:1" ht="12.6" x14ac:dyDescent="0.25">
      <c r="A43971"/>
    </row>
    <row r="43972" spans="1:1" ht="12.6" x14ac:dyDescent="0.25">
      <c r="A43972"/>
    </row>
    <row r="43973" spans="1:1" ht="12.6" x14ac:dyDescent="0.25">
      <c r="A43973"/>
    </row>
    <row r="43974" spans="1:1" ht="12.6" x14ac:dyDescent="0.25">
      <c r="A43974"/>
    </row>
    <row r="43975" spans="1:1" ht="12.6" x14ac:dyDescent="0.25">
      <c r="A43975"/>
    </row>
    <row r="43976" spans="1:1" ht="12.6" x14ac:dyDescent="0.25">
      <c r="A43976"/>
    </row>
    <row r="43977" spans="1:1" ht="12.6" x14ac:dyDescent="0.25">
      <c r="A43977"/>
    </row>
    <row r="43978" spans="1:1" ht="12.6" x14ac:dyDescent="0.25">
      <c r="A43978"/>
    </row>
    <row r="43979" spans="1:1" ht="12.6" x14ac:dyDescent="0.25">
      <c r="A43979"/>
    </row>
    <row r="43980" spans="1:1" ht="12.6" x14ac:dyDescent="0.25">
      <c r="A43980"/>
    </row>
    <row r="43981" spans="1:1" ht="12.6" x14ac:dyDescent="0.25">
      <c r="A43981"/>
    </row>
    <row r="43982" spans="1:1" ht="12.6" x14ac:dyDescent="0.25">
      <c r="A43982"/>
    </row>
    <row r="43983" spans="1:1" ht="12.6" x14ac:dyDescent="0.25">
      <c r="A43983"/>
    </row>
    <row r="43984" spans="1:1" ht="12.6" x14ac:dyDescent="0.25">
      <c r="A43984"/>
    </row>
    <row r="43985" spans="1:1" ht="12.6" x14ac:dyDescent="0.25">
      <c r="A43985"/>
    </row>
    <row r="43986" spans="1:1" ht="12.6" x14ac:dyDescent="0.25">
      <c r="A43986"/>
    </row>
    <row r="43987" spans="1:1" ht="12.6" x14ac:dyDescent="0.25">
      <c r="A43987"/>
    </row>
    <row r="43988" spans="1:1" ht="12.6" x14ac:dyDescent="0.25">
      <c r="A43988"/>
    </row>
    <row r="43989" spans="1:1" ht="12.6" x14ac:dyDescent="0.25">
      <c r="A43989"/>
    </row>
    <row r="43990" spans="1:1" ht="12.6" x14ac:dyDescent="0.25">
      <c r="A43990"/>
    </row>
    <row r="43991" spans="1:1" ht="12.6" x14ac:dyDescent="0.25">
      <c r="A43991"/>
    </row>
    <row r="43992" spans="1:1" ht="12.6" x14ac:dyDescent="0.25">
      <c r="A43992"/>
    </row>
    <row r="43993" spans="1:1" ht="12.6" x14ac:dyDescent="0.25">
      <c r="A43993"/>
    </row>
    <row r="43994" spans="1:1" ht="12.6" x14ac:dyDescent="0.25">
      <c r="A43994"/>
    </row>
    <row r="43995" spans="1:1" ht="12.6" x14ac:dyDescent="0.25">
      <c r="A43995"/>
    </row>
    <row r="43996" spans="1:1" ht="12.6" x14ac:dyDescent="0.25">
      <c r="A43996"/>
    </row>
    <row r="43997" spans="1:1" ht="12.6" x14ac:dyDescent="0.25">
      <c r="A43997"/>
    </row>
    <row r="43998" spans="1:1" ht="12.6" x14ac:dyDescent="0.25">
      <c r="A43998"/>
    </row>
    <row r="43999" spans="1:1" ht="12.6" x14ac:dyDescent="0.25">
      <c r="A43999"/>
    </row>
    <row r="44000" spans="1:1" ht="12.6" x14ac:dyDescent="0.25">
      <c r="A44000"/>
    </row>
    <row r="44001" spans="1:1" ht="12.6" x14ac:dyDescent="0.25">
      <c r="A44001"/>
    </row>
    <row r="44002" spans="1:1" ht="12.6" x14ac:dyDescent="0.25">
      <c r="A44002"/>
    </row>
    <row r="44003" spans="1:1" ht="12.6" x14ac:dyDescent="0.25">
      <c r="A44003"/>
    </row>
    <row r="44004" spans="1:1" ht="12.6" x14ac:dyDescent="0.25">
      <c r="A44004"/>
    </row>
    <row r="44005" spans="1:1" ht="12.6" x14ac:dyDescent="0.25">
      <c r="A44005"/>
    </row>
    <row r="44006" spans="1:1" ht="12.6" x14ac:dyDescent="0.25">
      <c r="A44006"/>
    </row>
    <row r="44007" spans="1:1" ht="12.6" x14ac:dyDescent="0.25">
      <c r="A44007"/>
    </row>
    <row r="44008" spans="1:1" ht="12.6" x14ac:dyDescent="0.25">
      <c r="A44008"/>
    </row>
    <row r="44009" spans="1:1" ht="12.6" x14ac:dyDescent="0.25">
      <c r="A44009"/>
    </row>
    <row r="44010" spans="1:1" ht="12.6" x14ac:dyDescent="0.25">
      <c r="A44010"/>
    </row>
    <row r="44011" spans="1:1" ht="12.6" x14ac:dyDescent="0.25">
      <c r="A44011"/>
    </row>
    <row r="44012" spans="1:1" ht="12.6" x14ac:dyDescent="0.25">
      <c r="A44012"/>
    </row>
    <row r="44013" spans="1:1" ht="12.6" x14ac:dyDescent="0.25">
      <c r="A44013"/>
    </row>
    <row r="44014" spans="1:1" ht="12.6" x14ac:dyDescent="0.25">
      <c r="A44014"/>
    </row>
    <row r="44015" spans="1:1" ht="12.6" x14ac:dyDescent="0.25">
      <c r="A44015"/>
    </row>
    <row r="44016" spans="1:1" ht="12.6" x14ac:dyDescent="0.25">
      <c r="A44016"/>
    </row>
    <row r="44017" spans="1:1" ht="12.6" x14ac:dyDescent="0.25">
      <c r="A44017"/>
    </row>
    <row r="44018" spans="1:1" ht="12.6" x14ac:dyDescent="0.25">
      <c r="A44018"/>
    </row>
    <row r="44019" spans="1:1" ht="12.6" x14ac:dyDescent="0.25">
      <c r="A44019"/>
    </row>
    <row r="44020" spans="1:1" ht="12.6" x14ac:dyDescent="0.25">
      <c r="A44020"/>
    </row>
    <row r="44021" spans="1:1" ht="12.6" x14ac:dyDescent="0.25">
      <c r="A44021"/>
    </row>
    <row r="44022" spans="1:1" ht="12.6" x14ac:dyDescent="0.25">
      <c r="A44022"/>
    </row>
    <row r="44023" spans="1:1" ht="12.6" x14ac:dyDescent="0.25">
      <c r="A44023"/>
    </row>
    <row r="44024" spans="1:1" ht="12.6" x14ac:dyDescent="0.25">
      <c r="A44024"/>
    </row>
    <row r="44025" spans="1:1" ht="12.6" x14ac:dyDescent="0.25">
      <c r="A44025"/>
    </row>
    <row r="44026" spans="1:1" ht="12.6" x14ac:dyDescent="0.25">
      <c r="A44026"/>
    </row>
    <row r="44027" spans="1:1" ht="12.6" x14ac:dyDescent="0.25">
      <c r="A44027"/>
    </row>
    <row r="44028" spans="1:1" ht="12.6" x14ac:dyDescent="0.25">
      <c r="A44028"/>
    </row>
    <row r="44029" spans="1:1" ht="12.6" x14ac:dyDescent="0.25">
      <c r="A44029"/>
    </row>
    <row r="44030" spans="1:1" ht="12.6" x14ac:dyDescent="0.25">
      <c r="A44030"/>
    </row>
    <row r="44031" spans="1:1" ht="12.6" x14ac:dyDescent="0.25">
      <c r="A44031"/>
    </row>
    <row r="44032" spans="1:1" ht="12.6" x14ac:dyDescent="0.25">
      <c r="A44032"/>
    </row>
    <row r="44033" spans="1:1" ht="12.6" x14ac:dyDescent="0.25">
      <c r="A44033"/>
    </row>
    <row r="44034" spans="1:1" ht="12.6" x14ac:dyDescent="0.25">
      <c r="A44034"/>
    </row>
    <row r="44035" spans="1:1" ht="12.6" x14ac:dyDescent="0.25">
      <c r="A44035"/>
    </row>
    <row r="44036" spans="1:1" ht="12.6" x14ac:dyDescent="0.25">
      <c r="A44036"/>
    </row>
    <row r="44037" spans="1:1" ht="12.6" x14ac:dyDescent="0.25">
      <c r="A44037"/>
    </row>
    <row r="44038" spans="1:1" ht="12.6" x14ac:dyDescent="0.25">
      <c r="A44038"/>
    </row>
    <row r="44039" spans="1:1" ht="12.6" x14ac:dyDescent="0.25">
      <c r="A44039"/>
    </row>
    <row r="44040" spans="1:1" ht="12.6" x14ac:dyDescent="0.25">
      <c r="A44040"/>
    </row>
    <row r="44041" spans="1:1" ht="12.6" x14ac:dyDescent="0.25">
      <c r="A44041"/>
    </row>
    <row r="44042" spans="1:1" ht="12.6" x14ac:dyDescent="0.25">
      <c r="A44042"/>
    </row>
    <row r="44043" spans="1:1" ht="12.6" x14ac:dyDescent="0.25">
      <c r="A44043"/>
    </row>
    <row r="44044" spans="1:1" ht="12.6" x14ac:dyDescent="0.25">
      <c r="A44044"/>
    </row>
    <row r="44045" spans="1:1" ht="12.6" x14ac:dyDescent="0.25">
      <c r="A44045"/>
    </row>
    <row r="44046" spans="1:1" ht="12.6" x14ac:dyDescent="0.25">
      <c r="A44046"/>
    </row>
    <row r="44047" spans="1:1" ht="12.6" x14ac:dyDescent="0.25">
      <c r="A44047"/>
    </row>
    <row r="44048" spans="1:1" ht="12.6" x14ac:dyDescent="0.25">
      <c r="A44048"/>
    </row>
    <row r="44049" spans="1:1" ht="12.6" x14ac:dyDescent="0.25">
      <c r="A44049"/>
    </row>
    <row r="44050" spans="1:1" ht="12.6" x14ac:dyDescent="0.25">
      <c r="A44050"/>
    </row>
    <row r="44051" spans="1:1" ht="12.6" x14ac:dyDescent="0.25">
      <c r="A44051"/>
    </row>
    <row r="44052" spans="1:1" ht="12.6" x14ac:dyDescent="0.25">
      <c r="A44052"/>
    </row>
    <row r="44053" spans="1:1" ht="12.6" x14ac:dyDescent="0.25">
      <c r="A44053"/>
    </row>
    <row r="44054" spans="1:1" ht="12.6" x14ac:dyDescent="0.25">
      <c r="A44054"/>
    </row>
    <row r="44055" spans="1:1" ht="12.6" x14ac:dyDescent="0.25">
      <c r="A44055"/>
    </row>
    <row r="44056" spans="1:1" ht="12.6" x14ac:dyDescent="0.25">
      <c r="A44056"/>
    </row>
    <row r="44057" spans="1:1" ht="12.6" x14ac:dyDescent="0.25">
      <c r="A44057"/>
    </row>
    <row r="44058" spans="1:1" ht="12.6" x14ac:dyDescent="0.25">
      <c r="A44058"/>
    </row>
    <row r="44059" spans="1:1" ht="12.6" x14ac:dyDescent="0.25">
      <c r="A44059"/>
    </row>
    <row r="44060" spans="1:1" ht="12.6" x14ac:dyDescent="0.25">
      <c r="A44060"/>
    </row>
    <row r="44061" spans="1:1" ht="12.6" x14ac:dyDescent="0.25">
      <c r="A44061"/>
    </row>
    <row r="44062" spans="1:1" ht="12.6" x14ac:dyDescent="0.25">
      <c r="A44062"/>
    </row>
    <row r="44063" spans="1:1" ht="12.6" x14ac:dyDescent="0.25">
      <c r="A44063"/>
    </row>
    <row r="44064" spans="1:1" ht="12.6" x14ac:dyDescent="0.25">
      <c r="A44064"/>
    </row>
    <row r="44065" spans="1:1" ht="12.6" x14ac:dyDescent="0.25">
      <c r="A44065"/>
    </row>
    <row r="44066" spans="1:1" ht="12.6" x14ac:dyDescent="0.25">
      <c r="A44066"/>
    </row>
    <row r="44067" spans="1:1" ht="12.6" x14ac:dyDescent="0.25">
      <c r="A44067"/>
    </row>
    <row r="44068" spans="1:1" ht="12.6" x14ac:dyDescent="0.25">
      <c r="A44068"/>
    </row>
    <row r="44069" spans="1:1" ht="12.6" x14ac:dyDescent="0.25">
      <c r="A44069"/>
    </row>
    <row r="44070" spans="1:1" ht="12.6" x14ac:dyDescent="0.25">
      <c r="A44070"/>
    </row>
    <row r="44071" spans="1:1" ht="12.6" x14ac:dyDescent="0.25">
      <c r="A44071"/>
    </row>
    <row r="44072" spans="1:1" ht="12.6" x14ac:dyDescent="0.25">
      <c r="A44072"/>
    </row>
    <row r="44073" spans="1:1" ht="12.6" x14ac:dyDescent="0.25">
      <c r="A44073"/>
    </row>
    <row r="44074" spans="1:1" ht="12.6" x14ac:dyDescent="0.25">
      <c r="A44074"/>
    </row>
    <row r="44075" spans="1:1" ht="12.6" x14ac:dyDescent="0.25">
      <c r="A44075"/>
    </row>
    <row r="44076" spans="1:1" ht="12.6" x14ac:dyDescent="0.25">
      <c r="A44076"/>
    </row>
    <row r="44077" spans="1:1" ht="12.6" x14ac:dyDescent="0.25">
      <c r="A44077"/>
    </row>
    <row r="44078" spans="1:1" ht="12.6" x14ac:dyDescent="0.25">
      <c r="A44078"/>
    </row>
    <row r="44079" spans="1:1" ht="12.6" x14ac:dyDescent="0.25">
      <c r="A44079"/>
    </row>
    <row r="44080" spans="1:1" ht="12.6" x14ac:dyDescent="0.25">
      <c r="A44080"/>
    </row>
    <row r="44081" spans="1:1" ht="12.6" x14ac:dyDescent="0.25">
      <c r="A44081"/>
    </row>
    <row r="44082" spans="1:1" ht="12.6" x14ac:dyDescent="0.25">
      <c r="A44082"/>
    </row>
    <row r="44083" spans="1:1" ht="12.6" x14ac:dyDescent="0.25">
      <c r="A44083"/>
    </row>
    <row r="44084" spans="1:1" ht="12.6" x14ac:dyDescent="0.25">
      <c r="A44084"/>
    </row>
    <row r="44085" spans="1:1" ht="12.6" x14ac:dyDescent="0.25">
      <c r="A44085"/>
    </row>
    <row r="44086" spans="1:1" ht="12.6" x14ac:dyDescent="0.25">
      <c r="A44086"/>
    </row>
    <row r="44087" spans="1:1" ht="12.6" x14ac:dyDescent="0.25">
      <c r="A44087"/>
    </row>
    <row r="44088" spans="1:1" ht="12.6" x14ac:dyDescent="0.25">
      <c r="A44088"/>
    </row>
    <row r="44089" spans="1:1" ht="12.6" x14ac:dyDescent="0.25">
      <c r="A44089"/>
    </row>
    <row r="44090" spans="1:1" ht="12.6" x14ac:dyDescent="0.25">
      <c r="A44090"/>
    </row>
    <row r="44091" spans="1:1" ht="12.6" x14ac:dyDescent="0.25">
      <c r="A44091"/>
    </row>
    <row r="44092" spans="1:1" ht="12.6" x14ac:dyDescent="0.25">
      <c r="A44092"/>
    </row>
    <row r="44093" spans="1:1" ht="12.6" x14ac:dyDescent="0.25">
      <c r="A44093"/>
    </row>
    <row r="44094" spans="1:1" ht="12.6" x14ac:dyDescent="0.25">
      <c r="A44094"/>
    </row>
    <row r="44095" spans="1:1" ht="12.6" x14ac:dyDescent="0.25">
      <c r="A44095"/>
    </row>
    <row r="44096" spans="1:1" ht="12.6" x14ac:dyDescent="0.25">
      <c r="A44096"/>
    </row>
    <row r="44097" spans="1:1" ht="12.6" x14ac:dyDescent="0.25">
      <c r="A44097"/>
    </row>
    <row r="44098" spans="1:1" ht="12.6" x14ac:dyDescent="0.25">
      <c r="A44098"/>
    </row>
    <row r="44099" spans="1:1" ht="12.6" x14ac:dyDescent="0.25">
      <c r="A44099"/>
    </row>
    <row r="44100" spans="1:1" ht="12.6" x14ac:dyDescent="0.25">
      <c r="A44100"/>
    </row>
    <row r="44101" spans="1:1" ht="12.6" x14ac:dyDescent="0.25">
      <c r="A44101"/>
    </row>
    <row r="44102" spans="1:1" ht="12.6" x14ac:dyDescent="0.25">
      <c r="A44102"/>
    </row>
    <row r="44103" spans="1:1" ht="12.6" x14ac:dyDescent="0.25">
      <c r="A44103"/>
    </row>
    <row r="44104" spans="1:1" ht="12.6" x14ac:dyDescent="0.25">
      <c r="A44104"/>
    </row>
    <row r="44105" spans="1:1" ht="12.6" x14ac:dyDescent="0.25">
      <c r="A44105"/>
    </row>
    <row r="44106" spans="1:1" ht="12.6" x14ac:dyDescent="0.25">
      <c r="A44106"/>
    </row>
    <row r="44107" spans="1:1" ht="12.6" x14ac:dyDescent="0.25">
      <c r="A44107"/>
    </row>
    <row r="44108" spans="1:1" ht="12.6" x14ac:dyDescent="0.25">
      <c r="A44108"/>
    </row>
    <row r="44109" spans="1:1" ht="12.6" x14ac:dyDescent="0.25">
      <c r="A44109"/>
    </row>
    <row r="44110" spans="1:1" ht="12.6" x14ac:dyDescent="0.25">
      <c r="A44110"/>
    </row>
    <row r="44111" spans="1:1" ht="12.6" x14ac:dyDescent="0.25">
      <c r="A44111"/>
    </row>
    <row r="44112" spans="1:1" ht="12.6" x14ac:dyDescent="0.25">
      <c r="A44112"/>
    </row>
    <row r="44113" spans="1:1" ht="12.6" x14ac:dyDescent="0.25">
      <c r="A44113"/>
    </row>
    <row r="44114" spans="1:1" ht="12.6" x14ac:dyDescent="0.25">
      <c r="A44114"/>
    </row>
    <row r="44115" spans="1:1" ht="12.6" x14ac:dyDescent="0.25">
      <c r="A44115"/>
    </row>
    <row r="44116" spans="1:1" ht="12.6" x14ac:dyDescent="0.25">
      <c r="A44116"/>
    </row>
    <row r="44117" spans="1:1" ht="12.6" x14ac:dyDescent="0.25">
      <c r="A44117"/>
    </row>
    <row r="44118" spans="1:1" ht="12.6" x14ac:dyDescent="0.25">
      <c r="A44118"/>
    </row>
    <row r="44119" spans="1:1" ht="12.6" x14ac:dyDescent="0.25">
      <c r="A44119"/>
    </row>
    <row r="44120" spans="1:1" ht="12.6" x14ac:dyDescent="0.25">
      <c r="A44120"/>
    </row>
    <row r="44121" spans="1:1" ht="12.6" x14ac:dyDescent="0.25">
      <c r="A44121"/>
    </row>
    <row r="44122" spans="1:1" ht="12.6" x14ac:dyDescent="0.25">
      <c r="A44122"/>
    </row>
    <row r="44123" spans="1:1" ht="12.6" x14ac:dyDescent="0.25">
      <c r="A44123"/>
    </row>
    <row r="44124" spans="1:1" ht="12.6" x14ac:dyDescent="0.25">
      <c r="A44124"/>
    </row>
    <row r="44125" spans="1:1" ht="12.6" x14ac:dyDescent="0.25">
      <c r="A44125"/>
    </row>
    <row r="44126" spans="1:1" ht="12.6" x14ac:dyDescent="0.25">
      <c r="A44126"/>
    </row>
    <row r="44127" spans="1:1" ht="12.6" x14ac:dyDescent="0.25">
      <c r="A44127"/>
    </row>
    <row r="44128" spans="1:1" ht="12.6" x14ac:dyDescent="0.25">
      <c r="A44128"/>
    </row>
    <row r="44129" spans="1:1" ht="12.6" x14ac:dyDescent="0.25">
      <c r="A44129"/>
    </row>
    <row r="44130" spans="1:1" ht="12.6" x14ac:dyDescent="0.25">
      <c r="A44130"/>
    </row>
    <row r="44131" spans="1:1" ht="12.6" x14ac:dyDescent="0.25">
      <c r="A44131"/>
    </row>
    <row r="44132" spans="1:1" ht="12.6" x14ac:dyDescent="0.25">
      <c r="A44132"/>
    </row>
    <row r="44133" spans="1:1" ht="12.6" x14ac:dyDescent="0.25">
      <c r="A44133"/>
    </row>
    <row r="44134" spans="1:1" ht="12.6" x14ac:dyDescent="0.25">
      <c r="A44134"/>
    </row>
    <row r="44135" spans="1:1" ht="12.6" x14ac:dyDescent="0.25">
      <c r="A44135"/>
    </row>
    <row r="44136" spans="1:1" ht="12.6" x14ac:dyDescent="0.25">
      <c r="A44136"/>
    </row>
    <row r="44137" spans="1:1" ht="12.6" x14ac:dyDescent="0.25">
      <c r="A44137"/>
    </row>
    <row r="44138" spans="1:1" ht="12.6" x14ac:dyDescent="0.25">
      <c r="A44138"/>
    </row>
    <row r="44139" spans="1:1" ht="12.6" x14ac:dyDescent="0.25">
      <c r="A44139"/>
    </row>
    <row r="44140" spans="1:1" ht="12.6" x14ac:dyDescent="0.25">
      <c r="A44140"/>
    </row>
    <row r="44141" spans="1:1" ht="12.6" x14ac:dyDescent="0.25">
      <c r="A44141"/>
    </row>
    <row r="44142" spans="1:1" ht="12.6" x14ac:dyDescent="0.25">
      <c r="A44142"/>
    </row>
    <row r="44143" spans="1:1" ht="12.6" x14ac:dyDescent="0.25">
      <c r="A44143"/>
    </row>
    <row r="44144" spans="1:1" ht="12.6" x14ac:dyDescent="0.25">
      <c r="A44144"/>
    </row>
    <row r="44145" spans="1:1" ht="12.6" x14ac:dyDescent="0.25">
      <c r="A44145"/>
    </row>
    <row r="44146" spans="1:1" ht="12.6" x14ac:dyDescent="0.25">
      <c r="A44146"/>
    </row>
    <row r="44147" spans="1:1" ht="12.6" x14ac:dyDescent="0.25">
      <c r="A44147"/>
    </row>
    <row r="44148" spans="1:1" ht="12.6" x14ac:dyDescent="0.25">
      <c r="A44148"/>
    </row>
    <row r="44149" spans="1:1" ht="12.6" x14ac:dyDescent="0.25">
      <c r="A44149"/>
    </row>
    <row r="44150" spans="1:1" ht="12.6" x14ac:dyDescent="0.25">
      <c r="A44150"/>
    </row>
    <row r="44151" spans="1:1" ht="12.6" x14ac:dyDescent="0.25">
      <c r="A44151"/>
    </row>
    <row r="44152" spans="1:1" ht="12.6" x14ac:dyDescent="0.25">
      <c r="A44152"/>
    </row>
    <row r="44153" spans="1:1" ht="12.6" x14ac:dyDescent="0.25">
      <c r="A44153"/>
    </row>
    <row r="44154" spans="1:1" ht="12.6" x14ac:dyDescent="0.25">
      <c r="A44154"/>
    </row>
    <row r="44155" spans="1:1" ht="12.6" x14ac:dyDescent="0.25">
      <c r="A44155"/>
    </row>
    <row r="44156" spans="1:1" ht="12.6" x14ac:dyDescent="0.25">
      <c r="A44156"/>
    </row>
    <row r="44157" spans="1:1" ht="12.6" x14ac:dyDescent="0.25">
      <c r="A44157"/>
    </row>
    <row r="44158" spans="1:1" ht="12.6" x14ac:dyDescent="0.25">
      <c r="A44158"/>
    </row>
    <row r="44159" spans="1:1" ht="12.6" x14ac:dyDescent="0.25">
      <c r="A44159"/>
    </row>
    <row r="44160" spans="1:1" ht="12.6" x14ac:dyDescent="0.25">
      <c r="A44160"/>
    </row>
    <row r="44161" spans="1:1" ht="12.6" x14ac:dyDescent="0.25">
      <c r="A44161"/>
    </row>
    <row r="44162" spans="1:1" ht="12.6" x14ac:dyDescent="0.25">
      <c r="A44162"/>
    </row>
    <row r="44163" spans="1:1" ht="12.6" x14ac:dyDescent="0.25">
      <c r="A44163"/>
    </row>
    <row r="44164" spans="1:1" ht="12.6" x14ac:dyDescent="0.25">
      <c r="A44164"/>
    </row>
    <row r="44165" spans="1:1" ht="12.6" x14ac:dyDescent="0.25">
      <c r="A44165"/>
    </row>
    <row r="44166" spans="1:1" ht="12.6" x14ac:dyDescent="0.25">
      <c r="A44166"/>
    </row>
    <row r="44167" spans="1:1" ht="12.6" x14ac:dyDescent="0.25">
      <c r="A44167"/>
    </row>
    <row r="44168" spans="1:1" ht="12.6" x14ac:dyDescent="0.25">
      <c r="A44168"/>
    </row>
    <row r="44169" spans="1:1" ht="12.6" x14ac:dyDescent="0.25">
      <c r="A44169"/>
    </row>
    <row r="44170" spans="1:1" ht="12.6" x14ac:dyDescent="0.25">
      <c r="A44170"/>
    </row>
    <row r="44171" spans="1:1" ht="12.6" x14ac:dyDescent="0.25">
      <c r="A44171"/>
    </row>
    <row r="44172" spans="1:1" ht="12.6" x14ac:dyDescent="0.25">
      <c r="A44172"/>
    </row>
    <row r="44173" spans="1:1" ht="12.6" x14ac:dyDescent="0.25">
      <c r="A44173"/>
    </row>
    <row r="44174" spans="1:1" ht="12.6" x14ac:dyDescent="0.25">
      <c r="A44174"/>
    </row>
    <row r="44175" spans="1:1" ht="12.6" x14ac:dyDescent="0.25">
      <c r="A44175"/>
    </row>
    <row r="44176" spans="1:1" ht="12.6" x14ac:dyDescent="0.25">
      <c r="A44176"/>
    </row>
    <row r="44177" spans="1:1" ht="12.6" x14ac:dyDescent="0.25">
      <c r="A44177"/>
    </row>
    <row r="44178" spans="1:1" ht="12.6" x14ac:dyDescent="0.25">
      <c r="A44178"/>
    </row>
    <row r="44179" spans="1:1" ht="12.6" x14ac:dyDescent="0.25">
      <c r="A44179"/>
    </row>
    <row r="44180" spans="1:1" ht="12.6" x14ac:dyDescent="0.25">
      <c r="A44180"/>
    </row>
    <row r="44181" spans="1:1" ht="12.6" x14ac:dyDescent="0.25">
      <c r="A44181"/>
    </row>
    <row r="44182" spans="1:1" ht="12.6" x14ac:dyDescent="0.25">
      <c r="A44182"/>
    </row>
    <row r="44183" spans="1:1" ht="12.6" x14ac:dyDescent="0.25">
      <c r="A44183"/>
    </row>
    <row r="44184" spans="1:1" ht="12.6" x14ac:dyDescent="0.25">
      <c r="A44184"/>
    </row>
    <row r="44185" spans="1:1" ht="12.6" x14ac:dyDescent="0.25">
      <c r="A44185"/>
    </row>
    <row r="44186" spans="1:1" ht="12.6" x14ac:dyDescent="0.25">
      <c r="A44186"/>
    </row>
    <row r="44187" spans="1:1" ht="12.6" x14ac:dyDescent="0.25">
      <c r="A44187"/>
    </row>
    <row r="44188" spans="1:1" ht="12.6" x14ac:dyDescent="0.25">
      <c r="A44188"/>
    </row>
    <row r="44189" spans="1:1" ht="12.6" x14ac:dyDescent="0.25">
      <c r="A44189"/>
    </row>
    <row r="44190" spans="1:1" ht="12.6" x14ac:dyDescent="0.25">
      <c r="A44190"/>
    </row>
    <row r="44191" spans="1:1" ht="12.6" x14ac:dyDescent="0.25">
      <c r="A44191"/>
    </row>
    <row r="44192" spans="1:1" ht="12.6" x14ac:dyDescent="0.25">
      <c r="A44192"/>
    </row>
    <row r="44193" spans="1:1" ht="12.6" x14ac:dyDescent="0.25">
      <c r="A44193"/>
    </row>
    <row r="44194" spans="1:1" ht="12.6" x14ac:dyDescent="0.25">
      <c r="A44194"/>
    </row>
    <row r="44195" spans="1:1" ht="12.6" x14ac:dyDescent="0.25">
      <c r="A44195"/>
    </row>
    <row r="44196" spans="1:1" ht="12.6" x14ac:dyDescent="0.25">
      <c r="A44196"/>
    </row>
    <row r="44197" spans="1:1" ht="12.6" x14ac:dyDescent="0.25">
      <c r="A44197"/>
    </row>
    <row r="44198" spans="1:1" ht="12.6" x14ac:dyDescent="0.25">
      <c r="A44198"/>
    </row>
    <row r="44199" spans="1:1" ht="12.6" x14ac:dyDescent="0.25">
      <c r="A44199"/>
    </row>
    <row r="44200" spans="1:1" ht="12.6" x14ac:dyDescent="0.25">
      <c r="A44200"/>
    </row>
    <row r="44201" spans="1:1" ht="12.6" x14ac:dyDescent="0.25">
      <c r="A44201"/>
    </row>
    <row r="44202" spans="1:1" ht="12.6" x14ac:dyDescent="0.25">
      <c r="A44202"/>
    </row>
    <row r="44203" spans="1:1" ht="12.6" x14ac:dyDescent="0.25">
      <c r="A44203"/>
    </row>
    <row r="44204" spans="1:1" ht="12.6" x14ac:dyDescent="0.25">
      <c r="A44204"/>
    </row>
    <row r="44205" spans="1:1" ht="12.6" x14ac:dyDescent="0.25">
      <c r="A44205"/>
    </row>
    <row r="44206" spans="1:1" ht="12.6" x14ac:dyDescent="0.25">
      <c r="A44206"/>
    </row>
    <row r="44207" spans="1:1" ht="12.6" x14ac:dyDescent="0.25">
      <c r="A44207"/>
    </row>
    <row r="44208" spans="1:1" ht="12.6" x14ac:dyDescent="0.25">
      <c r="A44208"/>
    </row>
    <row r="44209" spans="1:1" ht="12.6" x14ac:dyDescent="0.25">
      <c r="A44209"/>
    </row>
    <row r="44210" spans="1:1" ht="12.6" x14ac:dyDescent="0.25">
      <c r="A44210"/>
    </row>
    <row r="44211" spans="1:1" ht="12.6" x14ac:dyDescent="0.25">
      <c r="A44211"/>
    </row>
    <row r="44212" spans="1:1" ht="12.6" x14ac:dyDescent="0.25">
      <c r="A44212"/>
    </row>
    <row r="44213" spans="1:1" ht="12.6" x14ac:dyDescent="0.25">
      <c r="A44213"/>
    </row>
    <row r="44214" spans="1:1" ht="12.6" x14ac:dyDescent="0.25">
      <c r="A44214"/>
    </row>
    <row r="44215" spans="1:1" ht="12.6" x14ac:dyDescent="0.25">
      <c r="A44215"/>
    </row>
    <row r="44216" spans="1:1" ht="12.6" x14ac:dyDescent="0.25">
      <c r="A44216"/>
    </row>
    <row r="44217" spans="1:1" ht="12.6" x14ac:dyDescent="0.25">
      <c r="A44217"/>
    </row>
    <row r="44218" spans="1:1" ht="12.6" x14ac:dyDescent="0.25">
      <c r="A44218"/>
    </row>
    <row r="44219" spans="1:1" ht="12.6" x14ac:dyDescent="0.25">
      <c r="A44219"/>
    </row>
    <row r="44220" spans="1:1" ht="12.6" x14ac:dyDescent="0.25">
      <c r="A44220"/>
    </row>
    <row r="44221" spans="1:1" ht="12.6" x14ac:dyDescent="0.25">
      <c r="A44221"/>
    </row>
    <row r="44222" spans="1:1" ht="12.6" x14ac:dyDescent="0.25">
      <c r="A44222"/>
    </row>
    <row r="44223" spans="1:1" ht="12.6" x14ac:dyDescent="0.25">
      <c r="A44223"/>
    </row>
    <row r="44224" spans="1:1" ht="12.6" x14ac:dyDescent="0.25">
      <c r="A44224"/>
    </row>
    <row r="44225" spans="1:1" ht="12.6" x14ac:dyDescent="0.25">
      <c r="A44225"/>
    </row>
    <row r="44226" spans="1:1" ht="12.6" x14ac:dyDescent="0.25">
      <c r="A44226"/>
    </row>
    <row r="44227" spans="1:1" ht="12.6" x14ac:dyDescent="0.25">
      <c r="A44227"/>
    </row>
    <row r="44228" spans="1:1" ht="12.6" x14ac:dyDescent="0.25">
      <c r="A44228"/>
    </row>
    <row r="44229" spans="1:1" ht="12.6" x14ac:dyDescent="0.25">
      <c r="A44229"/>
    </row>
    <row r="44230" spans="1:1" ht="12.6" x14ac:dyDescent="0.25">
      <c r="A44230"/>
    </row>
    <row r="44231" spans="1:1" ht="12.6" x14ac:dyDescent="0.25">
      <c r="A44231"/>
    </row>
    <row r="44232" spans="1:1" ht="12.6" x14ac:dyDescent="0.25">
      <c r="A44232"/>
    </row>
    <row r="44233" spans="1:1" ht="12.6" x14ac:dyDescent="0.25">
      <c r="A44233"/>
    </row>
    <row r="44234" spans="1:1" ht="12.6" x14ac:dyDescent="0.25">
      <c r="A44234"/>
    </row>
    <row r="44235" spans="1:1" ht="12.6" x14ac:dyDescent="0.25">
      <c r="A44235"/>
    </row>
    <row r="44236" spans="1:1" ht="12.6" x14ac:dyDescent="0.25">
      <c r="A44236"/>
    </row>
    <row r="44237" spans="1:1" ht="12.6" x14ac:dyDescent="0.25">
      <c r="A44237"/>
    </row>
    <row r="44238" spans="1:1" ht="12.6" x14ac:dyDescent="0.25">
      <c r="A44238"/>
    </row>
    <row r="44239" spans="1:1" ht="12.6" x14ac:dyDescent="0.25">
      <c r="A44239"/>
    </row>
    <row r="44240" spans="1:1" ht="12.6" x14ac:dyDescent="0.25">
      <c r="A44240"/>
    </row>
    <row r="44241" spans="1:1" ht="12.6" x14ac:dyDescent="0.25">
      <c r="A44241"/>
    </row>
    <row r="44242" spans="1:1" ht="12.6" x14ac:dyDescent="0.25">
      <c r="A44242"/>
    </row>
    <row r="44243" spans="1:1" ht="12.6" x14ac:dyDescent="0.25">
      <c r="A44243"/>
    </row>
    <row r="44244" spans="1:1" ht="12.6" x14ac:dyDescent="0.25">
      <c r="A44244"/>
    </row>
    <row r="44245" spans="1:1" ht="12.6" x14ac:dyDescent="0.25">
      <c r="A44245"/>
    </row>
    <row r="44246" spans="1:1" ht="12.6" x14ac:dyDescent="0.25">
      <c r="A44246"/>
    </row>
    <row r="44247" spans="1:1" ht="12.6" x14ac:dyDescent="0.25">
      <c r="A44247"/>
    </row>
    <row r="44248" spans="1:1" ht="12.6" x14ac:dyDescent="0.25">
      <c r="A44248"/>
    </row>
    <row r="44249" spans="1:1" ht="12.6" x14ac:dyDescent="0.25">
      <c r="A44249"/>
    </row>
    <row r="44250" spans="1:1" ht="12.6" x14ac:dyDescent="0.25">
      <c r="A44250"/>
    </row>
    <row r="44251" spans="1:1" ht="12.6" x14ac:dyDescent="0.25">
      <c r="A44251"/>
    </row>
    <row r="44252" spans="1:1" ht="12.6" x14ac:dyDescent="0.25">
      <c r="A44252"/>
    </row>
    <row r="44253" spans="1:1" ht="12.6" x14ac:dyDescent="0.25">
      <c r="A44253"/>
    </row>
    <row r="44254" spans="1:1" ht="12.6" x14ac:dyDescent="0.25">
      <c r="A44254"/>
    </row>
    <row r="44255" spans="1:1" ht="12.6" x14ac:dyDescent="0.25">
      <c r="A44255"/>
    </row>
    <row r="44256" spans="1:1" ht="12.6" x14ac:dyDescent="0.25">
      <c r="A44256"/>
    </row>
    <row r="44257" spans="1:1" ht="12.6" x14ac:dyDescent="0.25">
      <c r="A44257"/>
    </row>
    <row r="44258" spans="1:1" ht="12.6" x14ac:dyDescent="0.25">
      <c r="A44258"/>
    </row>
    <row r="44259" spans="1:1" ht="12.6" x14ac:dyDescent="0.25">
      <c r="A44259"/>
    </row>
    <row r="44260" spans="1:1" ht="12.6" x14ac:dyDescent="0.25">
      <c r="A44260"/>
    </row>
    <row r="44261" spans="1:1" ht="12.6" x14ac:dyDescent="0.25">
      <c r="A44261"/>
    </row>
    <row r="44262" spans="1:1" ht="12.6" x14ac:dyDescent="0.25">
      <c r="A44262"/>
    </row>
    <row r="44263" spans="1:1" ht="12.6" x14ac:dyDescent="0.25">
      <c r="A44263"/>
    </row>
    <row r="44264" spans="1:1" ht="12.6" x14ac:dyDescent="0.25">
      <c r="A44264"/>
    </row>
    <row r="44265" spans="1:1" ht="12.6" x14ac:dyDescent="0.25">
      <c r="A44265"/>
    </row>
    <row r="44266" spans="1:1" ht="12.6" x14ac:dyDescent="0.25">
      <c r="A44266"/>
    </row>
    <row r="44267" spans="1:1" ht="12.6" x14ac:dyDescent="0.25">
      <c r="A44267"/>
    </row>
    <row r="44268" spans="1:1" ht="12.6" x14ac:dyDescent="0.25">
      <c r="A44268"/>
    </row>
    <row r="44269" spans="1:1" ht="12.6" x14ac:dyDescent="0.25">
      <c r="A44269"/>
    </row>
    <row r="44270" spans="1:1" ht="12.6" x14ac:dyDescent="0.25">
      <c r="A44270"/>
    </row>
    <row r="44271" spans="1:1" ht="12.6" x14ac:dyDescent="0.25">
      <c r="A44271"/>
    </row>
    <row r="44272" spans="1:1" ht="12.6" x14ac:dyDescent="0.25">
      <c r="A44272"/>
    </row>
    <row r="44273" spans="1:1" ht="12.6" x14ac:dyDescent="0.25">
      <c r="A44273"/>
    </row>
    <row r="44274" spans="1:1" ht="12.6" x14ac:dyDescent="0.25">
      <c r="A44274"/>
    </row>
    <row r="44275" spans="1:1" ht="12.6" x14ac:dyDescent="0.25">
      <c r="A44275"/>
    </row>
    <row r="44276" spans="1:1" ht="12.6" x14ac:dyDescent="0.25">
      <c r="A44276"/>
    </row>
    <row r="44277" spans="1:1" ht="12.6" x14ac:dyDescent="0.25">
      <c r="A44277"/>
    </row>
    <row r="44278" spans="1:1" ht="12.6" x14ac:dyDescent="0.25">
      <c r="A44278"/>
    </row>
    <row r="44279" spans="1:1" ht="12.6" x14ac:dyDescent="0.25">
      <c r="A44279"/>
    </row>
    <row r="44280" spans="1:1" ht="12.6" x14ac:dyDescent="0.25">
      <c r="A44280"/>
    </row>
    <row r="44281" spans="1:1" ht="12.6" x14ac:dyDescent="0.25">
      <c r="A44281"/>
    </row>
    <row r="44282" spans="1:1" ht="12.6" x14ac:dyDescent="0.25">
      <c r="A44282"/>
    </row>
    <row r="44283" spans="1:1" ht="12.6" x14ac:dyDescent="0.25">
      <c r="A44283"/>
    </row>
    <row r="44284" spans="1:1" ht="12.6" x14ac:dyDescent="0.25">
      <c r="A44284"/>
    </row>
    <row r="44285" spans="1:1" ht="12.6" x14ac:dyDescent="0.25">
      <c r="A44285"/>
    </row>
    <row r="44286" spans="1:1" ht="12.6" x14ac:dyDescent="0.25">
      <c r="A44286"/>
    </row>
    <row r="44287" spans="1:1" ht="12.6" x14ac:dyDescent="0.25">
      <c r="A44287"/>
    </row>
    <row r="44288" spans="1:1" ht="12.6" x14ac:dyDescent="0.25">
      <c r="A44288"/>
    </row>
    <row r="44289" spans="1:1" ht="12.6" x14ac:dyDescent="0.25">
      <c r="A44289"/>
    </row>
    <row r="44290" spans="1:1" ht="12.6" x14ac:dyDescent="0.25">
      <c r="A44290"/>
    </row>
    <row r="44291" spans="1:1" ht="12.6" x14ac:dyDescent="0.25">
      <c r="A44291"/>
    </row>
    <row r="44292" spans="1:1" ht="12.6" x14ac:dyDescent="0.25">
      <c r="A44292"/>
    </row>
    <row r="44293" spans="1:1" ht="12.6" x14ac:dyDescent="0.25">
      <c r="A44293"/>
    </row>
    <row r="44294" spans="1:1" ht="12.6" x14ac:dyDescent="0.25">
      <c r="A44294"/>
    </row>
    <row r="44295" spans="1:1" ht="12.6" x14ac:dyDescent="0.25">
      <c r="A44295"/>
    </row>
    <row r="44296" spans="1:1" ht="12.6" x14ac:dyDescent="0.25">
      <c r="A44296"/>
    </row>
    <row r="44297" spans="1:1" ht="12.6" x14ac:dyDescent="0.25">
      <c r="A44297"/>
    </row>
    <row r="44298" spans="1:1" ht="12.6" x14ac:dyDescent="0.25">
      <c r="A44298"/>
    </row>
    <row r="44299" spans="1:1" ht="12.6" x14ac:dyDescent="0.25">
      <c r="A44299"/>
    </row>
    <row r="44300" spans="1:1" ht="12.6" x14ac:dyDescent="0.25">
      <c r="A44300"/>
    </row>
    <row r="44301" spans="1:1" ht="12.6" x14ac:dyDescent="0.25">
      <c r="A44301"/>
    </row>
    <row r="44302" spans="1:1" ht="12.6" x14ac:dyDescent="0.25">
      <c r="A44302"/>
    </row>
    <row r="44303" spans="1:1" ht="12.6" x14ac:dyDescent="0.25">
      <c r="A44303"/>
    </row>
    <row r="44304" spans="1:1" ht="12.6" x14ac:dyDescent="0.25">
      <c r="A44304"/>
    </row>
    <row r="44305" spans="1:1" ht="12.6" x14ac:dyDescent="0.25">
      <c r="A44305"/>
    </row>
    <row r="44306" spans="1:1" ht="12.6" x14ac:dyDescent="0.25">
      <c r="A44306"/>
    </row>
    <row r="44307" spans="1:1" ht="12.6" x14ac:dyDescent="0.25">
      <c r="A44307"/>
    </row>
    <row r="44308" spans="1:1" ht="12.6" x14ac:dyDescent="0.25">
      <c r="A44308"/>
    </row>
    <row r="44309" spans="1:1" ht="12.6" x14ac:dyDescent="0.25">
      <c r="A44309"/>
    </row>
    <row r="44310" spans="1:1" ht="12.6" x14ac:dyDescent="0.25">
      <c r="A44310"/>
    </row>
    <row r="44311" spans="1:1" ht="12.6" x14ac:dyDescent="0.25">
      <c r="A44311"/>
    </row>
    <row r="44312" spans="1:1" ht="12.6" x14ac:dyDescent="0.25">
      <c r="A44312"/>
    </row>
    <row r="44313" spans="1:1" ht="12.6" x14ac:dyDescent="0.25">
      <c r="A44313"/>
    </row>
    <row r="44314" spans="1:1" ht="12.6" x14ac:dyDescent="0.25">
      <c r="A44314"/>
    </row>
    <row r="44315" spans="1:1" ht="12.6" x14ac:dyDescent="0.25">
      <c r="A44315"/>
    </row>
    <row r="44316" spans="1:1" ht="12.6" x14ac:dyDescent="0.25">
      <c r="A44316"/>
    </row>
    <row r="44317" spans="1:1" ht="12.6" x14ac:dyDescent="0.25">
      <c r="A44317"/>
    </row>
    <row r="44318" spans="1:1" ht="12.6" x14ac:dyDescent="0.25">
      <c r="A44318"/>
    </row>
    <row r="44319" spans="1:1" ht="12.6" x14ac:dyDescent="0.25">
      <c r="A44319"/>
    </row>
    <row r="44320" spans="1:1" ht="12.6" x14ac:dyDescent="0.25">
      <c r="A44320"/>
    </row>
    <row r="44321" spans="1:1" ht="12.6" x14ac:dyDescent="0.25">
      <c r="A44321"/>
    </row>
    <row r="44322" spans="1:1" ht="12.6" x14ac:dyDescent="0.25">
      <c r="A44322"/>
    </row>
    <row r="44323" spans="1:1" ht="12.6" x14ac:dyDescent="0.25">
      <c r="A44323"/>
    </row>
    <row r="44324" spans="1:1" ht="12.6" x14ac:dyDescent="0.25">
      <c r="A44324"/>
    </row>
    <row r="44325" spans="1:1" ht="12.6" x14ac:dyDescent="0.25">
      <c r="A44325"/>
    </row>
    <row r="44326" spans="1:1" ht="12.6" x14ac:dyDescent="0.25">
      <c r="A44326"/>
    </row>
    <row r="44327" spans="1:1" ht="12.6" x14ac:dyDescent="0.25">
      <c r="A44327"/>
    </row>
    <row r="44328" spans="1:1" ht="12.6" x14ac:dyDescent="0.25">
      <c r="A44328"/>
    </row>
    <row r="44329" spans="1:1" ht="12.6" x14ac:dyDescent="0.25">
      <c r="A44329"/>
    </row>
    <row r="44330" spans="1:1" ht="12.6" x14ac:dyDescent="0.25">
      <c r="A44330"/>
    </row>
    <row r="44331" spans="1:1" ht="12.6" x14ac:dyDescent="0.25">
      <c r="A44331"/>
    </row>
    <row r="44332" spans="1:1" ht="12.6" x14ac:dyDescent="0.25">
      <c r="A44332"/>
    </row>
    <row r="44333" spans="1:1" ht="12.6" x14ac:dyDescent="0.25">
      <c r="A44333"/>
    </row>
    <row r="44334" spans="1:1" ht="12.6" x14ac:dyDescent="0.25">
      <c r="A44334"/>
    </row>
    <row r="44335" spans="1:1" ht="12.6" x14ac:dyDescent="0.25">
      <c r="A44335"/>
    </row>
    <row r="44336" spans="1:1" ht="12.6" x14ac:dyDescent="0.25">
      <c r="A44336"/>
    </row>
    <row r="44337" spans="1:1" ht="12.6" x14ac:dyDescent="0.25">
      <c r="A44337"/>
    </row>
    <row r="44338" spans="1:1" ht="12.6" x14ac:dyDescent="0.25">
      <c r="A44338"/>
    </row>
    <row r="44339" spans="1:1" ht="12.6" x14ac:dyDescent="0.25">
      <c r="A44339"/>
    </row>
    <row r="44340" spans="1:1" ht="12.6" x14ac:dyDescent="0.25">
      <c r="A44340"/>
    </row>
    <row r="44341" spans="1:1" ht="12.6" x14ac:dyDescent="0.25">
      <c r="A44341"/>
    </row>
    <row r="44342" spans="1:1" ht="12.6" x14ac:dyDescent="0.25">
      <c r="A44342"/>
    </row>
    <row r="44343" spans="1:1" ht="12.6" x14ac:dyDescent="0.25">
      <c r="A44343"/>
    </row>
    <row r="44344" spans="1:1" ht="12.6" x14ac:dyDescent="0.25">
      <c r="A44344"/>
    </row>
    <row r="44345" spans="1:1" ht="12.6" x14ac:dyDescent="0.25">
      <c r="A44345"/>
    </row>
    <row r="44346" spans="1:1" ht="12.6" x14ac:dyDescent="0.25">
      <c r="A44346"/>
    </row>
    <row r="44347" spans="1:1" ht="12.6" x14ac:dyDescent="0.25">
      <c r="A44347"/>
    </row>
    <row r="44348" spans="1:1" ht="12.6" x14ac:dyDescent="0.25">
      <c r="A44348"/>
    </row>
    <row r="44349" spans="1:1" ht="12.6" x14ac:dyDescent="0.25">
      <c r="A44349"/>
    </row>
    <row r="44350" spans="1:1" ht="12.6" x14ac:dyDescent="0.25">
      <c r="A44350"/>
    </row>
    <row r="44351" spans="1:1" ht="12.6" x14ac:dyDescent="0.25">
      <c r="A44351"/>
    </row>
    <row r="44352" spans="1:1" ht="12.6" x14ac:dyDescent="0.25">
      <c r="A44352"/>
    </row>
    <row r="44353" spans="1:1" ht="12.6" x14ac:dyDescent="0.25">
      <c r="A44353"/>
    </row>
    <row r="44354" spans="1:1" ht="12.6" x14ac:dyDescent="0.25">
      <c r="A44354"/>
    </row>
    <row r="44355" spans="1:1" ht="12.6" x14ac:dyDescent="0.25">
      <c r="A44355"/>
    </row>
    <row r="44356" spans="1:1" ht="12.6" x14ac:dyDescent="0.25">
      <c r="A44356"/>
    </row>
    <row r="44357" spans="1:1" ht="12.6" x14ac:dyDescent="0.25">
      <c r="A44357"/>
    </row>
    <row r="44358" spans="1:1" ht="12.6" x14ac:dyDescent="0.25">
      <c r="A44358"/>
    </row>
    <row r="44359" spans="1:1" ht="12.6" x14ac:dyDescent="0.25">
      <c r="A44359"/>
    </row>
    <row r="44360" spans="1:1" ht="12.6" x14ac:dyDescent="0.25">
      <c r="A44360"/>
    </row>
    <row r="44361" spans="1:1" ht="12.6" x14ac:dyDescent="0.25">
      <c r="A44361"/>
    </row>
    <row r="44362" spans="1:1" ht="12.6" x14ac:dyDescent="0.25">
      <c r="A44362"/>
    </row>
    <row r="44363" spans="1:1" ht="12.6" x14ac:dyDescent="0.25">
      <c r="A44363"/>
    </row>
    <row r="44364" spans="1:1" ht="12.6" x14ac:dyDescent="0.25">
      <c r="A44364"/>
    </row>
    <row r="44365" spans="1:1" ht="12.6" x14ac:dyDescent="0.25">
      <c r="A44365"/>
    </row>
    <row r="44366" spans="1:1" ht="12.6" x14ac:dyDescent="0.25">
      <c r="A44366"/>
    </row>
    <row r="44367" spans="1:1" ht="12.6" x14ac:dyDescent="0.25">
      <c r="A44367"/>
    </row>
    <row r="44368" spans="1:1" ht="12.6" x14ac:dyDescent="0.25">
      <c r="A44368"/>
    </row>
    <row r="44369" spans="1:1" ht="12.6" x14ac:dyDescent="0.25">
      <c r="A44369"/>
    </row>
    <row r="44370" spans="1:1" ht="12.6" x14ac:dyDescent="0.25">
      <c r="A44370"/>
    </row>
    <row r="44371" spans="1:1" ht="12.6" x14ac:dyDescent="0.25">
      <c r="A44371"/>
    </row>
    <row r="44372" spans="1:1" ht="12.6" x14ac:dyDescent="0.25">
      <c r="A44372"/>
    </row>
    <row r="44373" spans="1:1" ht="12.6" x14ac:dyDescent="0.25">
      <c r="A44373"/>
    </row>
    <row r="44374" spans="1:1" ht="12.6" x14ac:dyDescent="0.25">
      <c r="A44374"/>
    </row>
    <row r="44375" spans="1:1" ht="12.6" x14ac:dyDescent="0.25">
      <c r="A44375"/>
    </row>
    <row r="44376" spans="1:1" ht="12.6" x14ac:dyDescent="0.25">
      <c r="A44376"/>
    </row>
    <row r="44377" spans="1:1" ht="12.6" x14ac:dyDescent="0.25">
      <c r="A44377"/>
    </row>
    <row r="44378" spans="1:1" ht="12.6" x14ac:dyDescent="0.25">
      <c r="A44378"/>
    </row>
    <row r="44379" spans="1:1" ht="12.6" x14ac:dyDescent="0.25">
      <c r="A44379"/>
    </row>
    <row r="44380" spans="1:1" ht="12.6" x14ac:dyDescent="0.25">
      <c r="A44380"/>
    </row>
    <row r="44381" spans="1:1" ht="12.6" x14ac:dyDescent="0.25">
      <c r="A44381"/>
    </row>
    <row r="44382" spans="1:1" ht="12.6" x14ac:dyDescent="0.25">
      <c r="A44382"/>
    </row>
    <row r="44383" spans="1:1" ht="12.6" x14ac:dyDescent="0.25">
      <c r="A44383"/>
    </row>
    <row r="44384" spans="1:1" ht="12.6" x14ac:dyDescent="0.25">
      <c r="A44384"/>
    </row>
    <row r="44385" spans="1:1" ht="12.6" x14ac:dyDescent="0.25">
      <c r="A44385"/>
    </row>
    <row r="44386" spans="1:1" ht="12.6" x14ac:dyDescent="0.25">
      <c r="A44386"/>
    </row>
    <row r="44387" spans="1:1" ht="12.6" x14ac:dyDescent="0.25">
      <c r="A44387"/>
    </row>
    <row r="44388" spans="1:1" ht="12.6" x14ac:dyDescent="0.25">
      <c r="A44388"/>
    </row>
    <row r="44389" spans="1:1" ht="12.6" x14ac:dyDescent="0.25">
      <c r="A44389"/>
    </row>
    <row r="44390" spans="1:1" ht="12.6" x14ac:dyDescent="0.25">
      <c r="A44390"/>
    </row>
    <row r="44391" spans="1:1" ht="12.6" x14ac:dyDescent="0.25">
      <c r="A44391"/>
    </row>
    <row r="44392" spans="1:1" ht="12.6" x14ac:dyDescent="0.25">
      <c r="A44392"/>
    </row>
    <row r="44393" spans="1:1" ht="12.6" x14ac:dyDescent="0.25">
      <c r="A44393"/>
    </row>
    <row r="44394" spans="1:1" ht="12.6" x14ac:dyDescent="0.25">
      <c r="A44394"/>
    </row>
    <row r="44395" spans="1:1" ht="12.6" x14ac:dyDescent="0.25">
      <c r="A44395"/>
    </row>
    <row r="44396" spans="1:1" ht="12.6" x14ac:dyDescent="0.25">
      <c r="A44396"/>
    </row>
    <row r="44397" spans="1:1" ht="12.6" x14ac:dyDescent="0.25">
      <c r="A44397"/>
    </row>
    <row r="44398" spans="1:1" ht="12.6" x14ac:dyDescent="0.25">
      <c r="A44398"/>
    </row>
    <row r="44399" spans="1:1" ht="12.6" x14ac:dyDescent="0.25">
      <c r="A44399"/>
    </row>
    <row r="44400" spans="1:1" ht="12.6" x14ac:dyDescent="0.25">
      <c r="A44400"/>
    </row>
    <row r="44401" spans="1:1" ht="12.6" x14ac:dyDescent="0.25">
      <c r="A44401"/>
    </row>
    <row r="44402" spans="1:1" ht="12.6" x14ac:dyDescent="0.25">
      <c r="A44402"/>
    </row>
    <row r="44403" spans="1:1" ht="12.6" x14ac:dyDescent="0.25">
      <c r="A44403"/>
    </row>
    <row r="44404" spans="1:1" ht="12.6" x14ac:dyDescent="0.25">
      <c r="A44404"/>
    </row>
    <row r="44405" spans="1:1" ht="12.6" x14ac:dyDescent="0.25">
      <c r="A44405"/>
    </row>
    <row r="44406" spans="1:1" ht="12.6" x14ac:dyDescent="0.25">
      <c r="A44406"/>
    </row>
    <row r="44407" spans="1:1" ht="12.6" x14ac:dyDescent="0.25">
      <c r="A44407"/>
    </row>
    <row r="44408" spans="1:1" ht="12.6" x14ac:dyDescent="0.25">
      <c r="A44408"/>
    </row>
    <row r="44409" spans="1:1" ht="12.6" x14ac:dyDescent="0.25">
      <c r="A44409"/>
    </row>
    <row r="44410" spans="1:1" ht="12.6" x14ac:dyDescent="0.25">
      <c r="A44410"/>
    </row>
    <row r="44411" spans="1:1" ht="12.6" x14ac:dyDescent="0.25">
      <c r="A44411"/>
    </row>
    <row r="44412" spans="1:1" ht="12.6" x14ac:dyDescent="0.25">
      <c r="A44412"/>
    </row>
    <row r="44413" spans="1:1" ht="12.6" x14ac:dyDescent="0.25">
      <c r="A44413"/>
    </row>
    <row r="44414" spans="1:1" ht="12.6" x14ac:dyDescent="0.25">
      <c r="A44414"/>
    </row>
    <row r="44415" spans="1:1" ht="12.6" x14ac:dyDescent="0.25">
      <c r="A44415"/>
    </row>
    <row r="44416" spans="1:1" ht="12.6" x14ac:dyDescent="0.25">
      <c r="A44416"/>
    </row>
    <row r="44417" spans="1:1" ht="12.6" x14ac:dyDescent="0.25">
      <c r="A44417"/>
    </row>
    <row r="44418" spans="1:1" ht="12.6" x14ac:dyDescent="0.25">
      <c r="A44418"/>
    </row>
    <row r="44419" spans="1:1" ht="12.6" x14ac:dyDescent="0.25">
      <c r="A44419"/>
    </row>
    <row r="44420" spans="1:1" ht="12.6" x14ac:dyDescent="0.25">
      <c r="A44420"/>
    </row>
    <row r="44421" spans="1:1" ht="12.6" x14ac:dyDescent="0.25">
      <c r="A44421"/>
    </row>
    <row r="44422" spans="1:1" ht="12.6" x14ac:dyDescent="0.25">
      <c r="A44422"/>
    </row>
    <row r="44423" spans="1:1" ht="12.6" x14ac:dyDescent="0.25">
      <c r="A44423"/>
    </row>
    <row r="44424" spans="1:1" ht="12.6" x14ac:dyDescent="0.25">
      <c r="A44424"/>
    </row>
    <row r="44425" spans="1:1" ht="12.6" x14ac:dyDescent="0.25">
      <c r="A44425"/>
    </row>
    <row r="44426" spans="1:1" ht="12.6" x14ac:dyDescent="0.25">
      <c r="A44426"/>
    </row>
    <row r="44427" spans="1:1" ht="12.6" x14ac:dyDescent="0.25">
      <c r="A44427"/>
    </row>
    <row r="44428" spans="1:1" ht="12.6" x14ac:dyDescent="0.25">
      <c r="A44428"/>
    </row>
    <row r="44429" spans="1:1" ht="12.6" x14ac:dyDescent="0.25">
      <c r="A44429"/>
    </row>
    <row r="44430" spans="1:1" ht="12.6" x14ac:dyDescent="0.25">
      <c r="A44430"/>
    </row>
    <row r="44431" spans="1:1" ht="12.6" x14ac:dyDescent="0.25">
      <c r="A44431"/>
    </row>
    <row r="44432" spans="1:1" ht="12.6" x14ac:dyDescent="0.25">
      <c r="A44432"/>
    </row>
    <row r="44433" spans="1:1" ht="12.6" x14ac:dyDescent="0.25">
      <c r="A44433"/>
    </row>
    <row r="44434" spans="1:1" ht="12.6" x14ac:dyDescent="0.25">
      <c r="A44434"/>
    </row>
    <row r="44435" spans="1:1" ht="12.6" x14ac:dyDescent="0.25">
      <c r="A44435"/>
    </row>
    <row r="44436" spans="1:1" ht="12.6" x14ac:dyDescent="0.25">
      <c r="A44436"/>
    </row>
    <row r="44437" spans="1:1" ht="12.6" x14ac:dyDescent="0.25">
      <c r="A44437"/>
    </row>
    <row r="44438" spans="1:1" ht="12.6" x14ac:dyDescent="0.25">
      <c r="A44438"/>
    </row>
    <row r="44439" spans="1:1" ht="12.6" x14ac:dyDescent="0.25">
      <c r="A44439"/>
    </row>
    <row r="44440" spans="1:1" ht="12.6" x14ac:dyDescent="0.25">
      <c r="A44440"/>
    </row>
    <row r="44441" spans="1:1" ht="12.6" x14ac:dyDescent="0.25">
      <c r="A44441"/>
    </row>
    <row r="44442" spans="1:1" ht="12.6" x14ac:dyDescent="0.25">
      <c r="A44442"/>
    </row>
    <row r="44443" spans="1:1" ht="12.6" x14ac:dyDescent="0.25">
      <c r="A44443"/>
    </row>
    <row r="44444" spans="1:1" ht="12.6" x14ac:dyDescent="0.25">
      <c r="A44444"/>
    </row>
    <row r="44445" spans="1:1" ht="12.6" x14ac:dyDescent="0.25">
      <c r="A44445"/>
    </row>
    <row r="44446" spans="1:1" ht="12.6" x14ac:dyDescent="0.25">
      <c r="A44446"/>
    </row>
    <row r="44447" spans="1:1" ht="12.6" x14ac:dyDescent="0.25">
      <c r="A44447"/>
    </row>
    <row r="44448" spans="1:1" ht="12.6" x14ac:dyDescent="0.25">
      <c r="A44448"/>
    </row>
    <row r="44449" spans="1:1" ht="12.6" x14ac:dyDescent="0.25">
      <c r="A44449"/>
    </row>
    <row r="44450" spans="1:1" ht="12.6" x14ac:dyDescent="0.25">
      <c r="A44450"/>
    </row>
    <row r="44451" spans="1:1" ht="12.6" x14ac:dyDescent="0.25">
      <c r="A44451"/>
    </row>
    <row r="44452" spans="1:1" ht="12.6" x14ac:dyDescent="0.25">
      <c r="A44452"/>
    </row>
    <row r="44453" spans="1:1" ht="12.6" x14ac:dyDescent="0.25">
      <c r="A44453"/>
    </row>
    <row r="44454" spans="1:1" ht="12.6" x14ac:dyDescent="0.25">
      <c r="A44454"/>
    </row>
    <row r="44455" spans="1:1" ht="12.6" x14ac:dyDescent="0.25">
      <c r="A44455"/>
    </row>
    <row r="44456" spans="1:1" ht="12.6" x14ac:dyDescent="0.25">
      <c r="A44456"/>
    </row>
    <row r="44457" spans="1:1" ht="12.6" x14ac:dyDescent="0.25">
      <c r="A44457"/>
    </row>
    <row r="44458" spans="1:1" ht="12.6" x14ac:dyDescent="0.25">
      <c r="A44458"/>
    </row>
    <row r="44459" spans="1:1" ht="12.6" x14ac:dyDescent="0.25">
      <c r="A44459"/>
    </row>
    <row r="44460" spans="1:1" ht="12.6" x14ac:dyDescent="0.25">
      <c r="A44460"/>
    </row>
    <row r="44461" spans="1:1" ht="12.6" x14ac:dyDescent="0.25">
      <c r="A44461"/>
    </row>
    <row r="44462" spans="1:1" ht="12.6" x14ac:dyDescent="0.25">
      <c r="A44462"/>
    </row>
    <row r="44463" spans="1:1" ht="12.6" x14ac:dyDescent="0.25">
      <c r="A44463"/>
    </row>
    <row r="44464" spans="1:1" ht="12.6" x14ac:dyDescent="0.25">
      <c r="A44464"/>
    </row>
    <row r="44465" spans="1:1" ht="12.6" x14ac:dyDescent="0.25">
      <c r="A44465"/>
    </row>
    <row r="44466" spans="1:1" ht="12.6" x14ac:dyDescent="0.25">
      <c r="A44466"/>
    </row>
    <row r="44467" spans="1:1" ht="12.6" x14ac:dyDescent="0.25">
      <c r="A44467"/>
    </row>
    <row r="44468" spans="1:1" ht="12.6" x14ac:dyDescent="0.25">
      <c r="A44468"/>
    </row>
    <row r="44469" spans="1:1" ht="12.6" x14ac:dyDescent="0.25">
      <c r="A44469"/>
    </row>
    <row r="44470" spans="1:1" ht="12.6" x14ac:dyDescent="0.25">
      <c r="A44470"/>
    </row>
    <row r="44471" spans="1:1" ht="12.6" x14ac:dyDescent="0.25">
      <c r="A44471"/>
    </row>
    <row r="44472" spans="1:1" ht="12.6" x14ac:dyDescent="0.25">
      <c r="A44472"/>
    </row>
    <row r="44473" spans="1:1" ht="12.6" x14ac:dyDescent="0.25">
      <c r="A44473"/>
    </row>
    <row r="44474" spans="1:1" ht="12.6" x14ac:dyDescent="0.25">
      <c r="A44474"/>
    </row>
    <row r="44475" spans="1:1" ht="12.6" x14ac:dyDescent="0.25">
      <c r="A44475"/>
    </row>
    <row r="44476" spans="1:1" ht="12.6" x14ac:dyDescent="0.25">
      <c r="A44476"/>
    </row>
    <row r="44477" spans="1:1" ht="12.6" x14ac:dyDescent="0.25">
      <c r="A44477"/>
    </row>
    <row r="44478" spans="1:1" ht="12.6" x14ac:dyDescent="0.25">
      <c r="A44478"/>
    </row>
    <row r="44479" spans="1:1" ht="12.6" x14ac:dyDescent="0.25">
      <c r="A44479"/>
    </row>
    <row r="44480" spans="1:1" ht="12.6" x14ac:dyDescent="0.25">
      <c r="A44480"/>
    </row>
    <row r="44481" spans="1:1" ht="12.6" x14ac:dyDescent="0.25">
      <c r="A44481"/>
    </row>
    <row r="44482" spans="1:1" ht="12.6" x14ac:dyDescent="0.25">
      <c r="A44482"/>
    </row>
    <row r="44483" spans="1:1" ht="12.6" x14ac:dyDescent="0.25">
      <c r="A44483"/>
    </row>
    <row r="44484" spans="1:1" ht="12.6" x14ac:dyDescent="0.25">
      <c r="A44484"/>
    </row>
    <row r="44485" spans="1:1" ht="12.6" x14ac:dyDescent="0.25">
      <c r="A44485"/>
    </row>
    <row r="44486" spans="1:1" ht="12.6" x14ac:dyDescent="0.25">
      <c r="A44486"/>
    </row>
    <row r="44487" spans="1:1" ht="12.6" x14ac:dyDescent="0.25">
      <c r="A44487"/>
    </row>
    <row r="44488" spans="1:1" ht="12.6" x14ac:dyDescent="0.25">
      <c r="A44488"/>
    </row>
    <row r="44489" spans="1:1" ht="12.6" x14ac:dyDescent="0.25">
      <c r="A44489"/>
    </row>
    <row r="44490" spans="1:1" ht="12.6" x14ac:dyDescent="0.25">
      <c r="A44490"/>
    </row>
    <row r="44491" spans="1:1" ht="12.6" x14ac:dyDescent="0.25">
      <c r="A44491"/>
    </row>
    <row r="44492" spans="1:1" ht="12.6" x14ac:dyDescent="0.25">
      <c r="A44492"/>
    </row>
    <row r="44493" spans="1:1" ht="12.6" x14ac:dyDescent="0.25">
      <c r="A44493"/>
    </row>
    <row r="44494" spans="1:1" ht="12.6" x14ac:dyDescent="0.25">
      <c r="A44494"/>
    </row>
    <row r="44495" spans="1:1" ht="12.6" x14ac:dyDescent="0.25">
      <c r="A44495"/>
    </row>
    <row r="44496" spans="1:1" ht="12.6" x14ac:dyDescent="0.25">
      <c r="A44496"/>
    </row>
    <row r="44497" spans="1:1" ht="12.6" x14ac:dyDescent="0.25">
      <c r="A44497"/>
    </row>
    <row r="44498" spans="1:1" ht="12.6" x14ac:dyDescent="0.25">
      <c r="A44498"/>
    </row>
    <row r="44499" spans="1:1" ht="12.6" x14ac:dyDescent="0.25">
      <c r="A44499"/>
    </row>
    <row r="44500" spans="1:1" ht="12.6" x14ac:dyDescent="0.25">
      <c r="A44500"/>
    </row>
    <row r="44501" spans="1:1" ht="12.6" x14ac:dyDescent="0.25">
      <c r="A44501"/>
    </row>
    <row r="44502" spans="1:1" ht="12.6" x14ac:dyDescent="0.25">
      <c r="A44502"/>
    </row>
    <row r="44503" spans="1:1" ht="12.6" x14ac:dyDescent="0.25">
      <c r="A44503"/>
    </row>
    <row r="44504" spans="1:1" ht="12.6" x14ac:dyDescent="0.25">
      <c r="A44504"/>
    </row>
    <row r="44505" spans="1:1" ht="12.6" x14ac:dyDescent="0.25">
      <c r="A44505"/>
    </row>
    <row r="44506" spans="1:1" ht="12.6" x14ac:dyDescent="0.25">
      <c r="A44506"/>
    </row>
    <row r="44507" spans="1:1" ht="12.6" x14ac:dyDescent="0.25">
      <c r="A44507"/>
    </row>
    <row r="44508" spans="1:1" ht="12.6" x14ac:dyDescent="0.25">
      <c r="A44508"/>
    </row>
    <row r="44509" spans="1:1" ht="12.6" x14ac:dyDescent="0.25">
      <c r="A44509"/>
    </row>
    <row r="44510" spans="1:1" ht="12.6" x14ac:dyDescent="0.25">
      <c r="A44510"/>
    </row>
    <row r="44511" spans="1:1" ht="12.6" x14ac:dyDescent="0.25">
      <c r="A44511"/>
    </row>
    <row r="44512" spans="1:1" ht="12.6" x14ac:dyDescent="0.25">
      <c r="A44512"/>
    </row>
    <row r="44513" spans="1:1" ht="12.6" x14ac:dyDescent="0.25">
      <c r="A44513"/>
    </row>
    <row r="44514" spans="1:1" ht="12.6" x14ac:dyDescent="0.25">
      <c r="A44514"/>
    </row>
    <row r="44515" spans="1:1" ht="12.6" x14ac:dyDescent="0.25">
      <c r="A44515"/>
    </row>
    <row r="44516" spans="1:1" ht="12.6" x14ac:dyDescent="0.25">
      <c r="A44516"/>
    </row>
    <row r="44517" spans="1:1" ht="12.6" x14ac:dyDescent="0.25">
      <c r="A44517"/>
    </row>
    <row r="44518" spans="1:1" ht="12.6" x14ac:dyDescent="0.25">
      <c r="A44518"/>
    </row>
    <row r="44519" spans="1:1" ht="12.6" x14ac:dyDescent="0.25">
      <c r="A44519"/>
    </row>
    <row r="44520" spans="1:1" ht="12.6" x14ac:dyDescent="0.25">
      <c r="A44520"/>
    </row>
    <row r="44521" spans="1:1" ht="12.6" x14ac:dyDescent="0.25">
      <c r="A44521"/>
    </row>
    <row r="44522" spans="1:1" ht="12.6" x14ac:dyDescent="0.25">
      <c r="A44522"/>
    </row>
    <row r="44523" spans="1:1" ht="12.6" x14ac:dyDescent="0.25">
      <c r="A44523"/>
    </row>
    <row r="44524" spans="1:1" ht="12.6" x14ac:dyDescent="0.25">
      <c r="A44524"/>
    </row>
    <row r="44525" spans="1:1" ht="12.6" x14ac:dyDescent="0.25">
      <c r="A44525"/>
    </row>
    <row r="44526" spans="1:1" ht="12.6" x14ac:dyDescent="0.25">
      <c r="A44526"/>
    </row>
    <row r="44527" spans="1:1" ht="12.6" x14ac:dyDescent="0.25">
      <c r="A44527"/>
    </row>
    <row r="44528" spans="1:1" ht="12.6" x14ac:dyDescent="0.25">
      <c r="A44528"/>
    </row>
    <row r="44529" spans="1:1" ht="12.6" x14ac:dyDescent="0.25">
      <c r="A44529"/>
    </row>
    <row r="44530" spans="1:1" ht="12.6" x14ac:dyDescent="0.25">
      <c r="A44530"/>
    </row>
    <row r="44531" spans="1:1" ht="12.6" x14ac:dyDescent="0.25">
      <c r="A44531"/>
    </row>
    <row r="44532" spans="1:1" ht="12.6" x14ac:dyDescent="0.25">
      <c r="A44532"/>
    </row>
    <row r="44533" spans="1:1" ht="12.6" x14ac:dyDescent="0.25">
      <c r="A44533"/>
    </row>
    <row r="44534" spans="1:1" ht="12.6" x14ac:dyDescent="0.25">
      <c r="A44534"/>
    </row>
    <row r="44535" spans="1:1" ht="12.6" x14ac:dyDescent="0.25">
      <c r="A44535"/>
    </row>
    <row r="44536" spans="1:1" ht="12.6" x14ac:dyDescent="0.25">
      <c r="A44536"/>
    </row>
    <row r="44537" spans="1:1" ht="12.6" x14ac:dyDescent="0.25">
      <c r="A44537"/>
    </row>
    <row r="44538" spans="1:1" ht="12.6" x14ac:dyDescent="0.25">
      <c r="A44538"/>
    </row>
    <row r="44539" spans="1:1" ht="12.6" x14ac:dyDescent="0.25">
      <c r="A44539"/>
    </row>
    <row r="44540" spans="1:1" ht="12.6" x14ac:dyDescent="0.25">
      <c r="A44540"/>
    </row>
    <row r="44541" spans="1:1" ht="12.6" x14ac:dyDescent="0.25">
      <c r="A44541"/>
    </row>
    <row r="44542" spans="1:1" ht="12.6" x14ac:dyDescent="0.25">
      <c r="A44542"/>
    </row>
    <row r="44543" spans="1:1" ht="12.6" x14ac:dyDescent="0.25">
      <c r="A44543"/>
    </row>
    <row r="44544" spans="1:1" ht="12.6" x14ac:dyDescent="0.25">
      <c r="A44544"/>
    </row>
    <row r="44545" spans="1:1" ht="12.6" x14ac:dyDescent="0.25">
      <c r="A44545"/>
    </row>
    <row r="44546" spans="1:1" ht="12.6" x14ac:dyDescent="0.25">
      <c r="A44546"/>
    </row>
    <row r="44547" spans="1:1" ht="12.6" x14ac:dyDescent="0.25">
      <c r="A44547"/>
    </row>
    <row r="44548" spans="1:1" ht="12.6" x14ac:dyDescent="0.25">
      <c r="A44548"/>
    </row>
    <row r="44549" spans="1:1" ht="12.6" x14ac:dyDescent="0.25">
      <c r="A44549"/>
    </row>
    <row r="44550" spans="1:1" ht="12.6" x14ac:dyDescent="0.25">
      <c r="A44550"/>
    </row>
    <row r="44551" spans="1:1" ht="12.6" x14ac:dyDescent="0.25">
      <c r="A44551"/>
    </row>
    <row r="44552" spans="1:1" ht="12.6" x14ac:dyDescent="0.25">
      <c r="A44552"/>
    </row>
    <row r="44553" spans="1:1" ht="12.6" x14ac:dyDescent="0.25">
      <c r="A44553"/>
    </row>
    <row r="44554" spans="1:1" ht="12.6" x14ac:dyDescent="0.25">
      <c r="A44554"/>
    </row>
    <row r="44555" spans="1:1" ht="12.6" x14ac:dyDescent="0.25">
      <c r="A44555"/>
    </row>
    <row r="44556" spans="1:1" ht="12.6" x14ac:dyDescent="0.25">
      <c r="A44556"/>
    </row>
    <row r="44557" spans="1:1" ht="12.6" x14ac:dyDescent="0.25">
      <c r="A44557"/>
    </row>
    <row r="44558" spans="1:1" ht="12.6" x14ac:dyDescent="0.25">
      <c r="A44558"/>
    </row>
    <row r="44559" spans="1:1" ht="12.6" x14ac:dyDescent="0.25">
      <c r="A44559"/>
    </row>
    <row r="44560" spans="1:1" ht="12.6" x14ac:dyDescent="0.25">
      <c r="A44560"/>
    </row>
    <row r="44561" spans="1:1" ht="12.6" x14ac:dyDescent="0.25">
      <c r="A44561"/>
    </row>
    <row r="44562" spans="1:1" ht="12.6" x14ac:dyDescent="0.25">
      <c r="A44562"/>
    </row>
    <row r="44563" spans="1:1" ht="12.6" x14ac:dyDescent="0.25">
      <c r="A44563"/>
    </row>
    <row r="44564" spans="1:1" ht="12.6" x14ac:dyDescent="0.25">
      <c r="A44564"/>
    </row>
    <row r="44565" spans="1:1" ht="12.6" x14ac:dyDescent="0.25">
      <c r="A44565"/>
    </row>
    <row r="44566" spans="1:1" ht="12.6" x14ac:dyDescent="0.25">
      <c r="A44566"/>
    </row>
    <row r="44567" spans="1:1" ht="12.6" x14ac:dyDescent="0.25">
      <c r="A44567"/>
    </row>
    <row r="44568" spans="1:1" ht="12.6" x14ac:dyDescent="0.25">
      <c r="A44568"/>
    </row>
    <row r="44569" spans="1:1" ht="12.6" x14ac:dyDescent="0.25">
      <c r="A44569"/>
    </row>
    <row r="44570" spans="1:1" ht="12.6" x14ac:dyDescent="0.25">
      <c r="A44570"/>
    </row>
    <row r="44571" spans="1:1" ht="12.6" x14ac:dyDescent="0.25">
      <c r="A44571"/>
    </row>
    <row r="44572" spans="1:1" ht="12.6" x14ac:dyDescent="0.25">
      <c r="A44572"/>
    </row>
    <row r="44573" spans="1:1" ht="12.6" x14ac:dyDescent="0.25">
      <c r="A44573"/>
    </row>
    <row r="44574" spans="1:1" ht="12.6" x14ac:dyDescent="0.25">
      <c r="A44574"/>
    </row>
    <row r="44575" spans="1:1" ht="12.6" x14ac:dyDescent="0.25">
      <c r="A44575"/>
    </row>
    <row r="44576" spans="1:1" ht="12.6" x14ac:dyDescent="0.25">
      <c r="A44576"/>
    </row>
    <row r="44577" spans="1:1" ht="12.6" x14ac:dyDescent="0.25">
      <c r="A44577"/>
    </row>
    <row r="44578" spans="1:1" ht="12.6" x14ac:dyDescent="0.25">
      <c r="A44578"/>
    </row>
    <row r="44579" spans="1:1" ht="12.6" x14ac:dyDescent="0.25">
      <c r="A44579"/>
    </row>
    <row r="44580" spans="1:1" ht="12.6" x14ac:dyDescent="0.25">
      <c r="A44580"/>
    </row>
    <row r="44581" spans="1:1" ht="12.6" x14ac:dyDescent="0.25">
      <c r="A44581"/>
    </row>
    <row r="44582" spans="1:1" ht="12.6" x14ac:dyDescent="0.25">
      <c r="A44582"/>
    </row>
    <row r="44583" spans="1:1" ht="12.6" x14ac:dyDescent="0.25">
      <c r="A44583"/>
    </row>
    <row r="44584" spans="1:1" ht="12.6" x14ac:dyDescent="0.25">
      <c r="A44584"/>
    </row>
    <row r="44585" spans="1:1" ht="12.6" x14ac:dyDescent="0.25">
      <c r="A44585"/>
    </row>
    <row r="44586" spans="1:1" ht="12.6" x14ac:dyDescent="0.25">
      <c r="A44586"/>
    </row>
    <row r="44587" spans="1:1" ht="12.6" x14ac:dyDescent="0.25">
      <c r="A44587"/>
    </row>
    <row r="44588" spans="1:1" ht="12.6" x14ac:dyDescent="0.25">
      <c r="A44588"/>
    </row>
    <row r="44589" spans="1:1" ht="12.6" x14ac:dyDescent="0.25">
      <c r="A44589"/>
    </row>
    <row r="44590" spans="1:1" ht="12.6" x14ac:dyDescent="0.25">
      <c r="A44590"/>
    </row>
    <row r="44591" spans="1:1" ht="12.6" x14ac:dyDescent="0.25">
      <c r="A44591"/>
    </row>
    <row r="44592" spans="1:1" ht="12.6" x14ac:dyDescent="0.25">
      <c r="A44592"/>
    </row>
    <row r="44593" spans="1:1" ht="12.6" x14ac:dyDescent="0.25">
      <c r="A44593"/>
    </row>
    <row r="44594" spans="1:1" ht="12.6" x14ac:dyDescent="0.25">
      <c r="A44594"/>
    </row>
    <row r="44595" spans="1:1" ht="12.6" x14ac:dyDescent="0.25">
      <c r="A44595"/>
    </row>
    <row r="44596" spans="1:1" ht="12.6" x14ac:dyDescent="0.25">
      <c r="A44596"/>
    </row>
    <row r="44597" spans="1:1" ht="12.6" x14ac:dyDescent="0.25">
      <c r="A44597"/>
    </row>
    <row r="44598" spans="1:1" ht="12.6" x14ac:dyDescent="0.25">
      <c r="A44598"/>
    </row>
    <row r="44599" spans="1:1" ht="12.6" x14ac:dyDescent="0.25">
      <c r="A44599"/>
    </row>
    <row r="44600" spans="1:1" ht="12.6" x14ac:dyDescent="0.25">
      <c r="A44600"/>
    </row>
    <row r="44601" spans="1:1" ht="12.6" x14ac:dyDescent="0.25">
      <c r="A44601"/>
    </row>
    <row r="44602" spans="1:1" ht="12.6" x14ac:dyDescent="0.25">
      <c r="A44602"/>
    </row>
    <row r="44603" spans="1:1" ht="12.6" x14ac:dyDescent="0.25">
      <c r="A44603"/>
    </row>
    <row r="44604" spans="1:1" ht="12.6" x14ac:dyDescent="0.25">
      <c r="A44604"/>
    </row>
    <row r="44605" spans="1:1" ht="12.6" x14ac:dyDescent="0.25">
      <c r="A44605"/>
    </row>
    <row r="44606" spans="1:1" ht="12.6" x14ac:dyDescent="0.25">
      <c r="A44606"/>
    </row>
    <row r="44607" spans="1:1" ht="12.6" x14ac:dyDescent="0.25">
      <c r="A44607"/>
    </row>
    <row r="44608" spans="1:1" ht="12.6" x14ac:dyDescent="0.25">
      <c r="A44608"/>
    </row>
    <row r="44609" spans="1:1" ht="12.6" x14ac:dyDescent="0.25">
      <c r="A44609"/>
    </row>
    <row r="44610" spans="1:1" ht="12.6" x14ac:dyDescent="0.25">
      <c r="A44610"/>
    </row>
    <row r="44611" spans="1:1" ht="12.6" x14ac:dyDescent="0.25">
      <c r="A44611"/>
    </row>
    <row r="44612" spans="1:1" ht="12.6" x14ac:dyDescent="0.25">
      <c r="A44612"/>
    </row>
    <row r="44613" spans="1:1" ht="12.6" x14ac:dyDescent="0.25">
      <c r="A44613"/>
    </row>
    <row r="44614" spans="1:1" ht="12.6" x14ac:dyDescent="0.25">
      <c r="A44614"/>
    </row>
    <row r="44615" spans="1:1" ht="12.6" x14ac:dyDescent="0.25">
      <c r="A44615"/>
    </row>
    <row r="44616" spans="1:1" ht="12.6" x14ac:dyDescent="0.25">
      <c r="A44616"/>
    </row>
    <row r="44617" spans="1:1" ht="12.6" x14ac:dyDescent="0.25">
      <c r="A44617"/>
    </row>
    <row r="44618" spans="1:1" ht="12.6" x14ac:dyDescent="0.25">
      <c r="A44618"/>
    </row>
    <row r="44619" spans="1:1" ht="12.6" x14ac:dyDescent="0.25">
      <c r="A44619"/>
    </row>
    <row r="44620" spans="1:1" ht="12.6" x14ac:dyDescent="0.25">
      <c r="A44620"/>
    </row>
    <row r="44621" spans="1:1" ht="12.6" x14ac:dyDescent="0.25">
      <c r="A44621"/>
    </row>
    <row r="44622" spans="1:1" ht="12.6" x14ac:dyDescent="0.25">
      <c r="A44622"/>
    </row>
    <row r="44623" spans="1:1" ht="12.6" x14ac:dyDescent="0.25">
      <c r="A44623"/>
    </row>
    <row r="44624" spans="1:1" ht="12.6" x14ac:dyDescent="0.25">
      <c r="A44624"/>
    </row>
    <row r="44625" spans="1:1" ht="12.6" x14ac:dyDescent="0.25">
      <c r="A44625"/>
    </row>
    <row r="44626" spans="1:1" ht="12.6" x14ac:dyDescent="0.25">
      <c r="A44626"/>
    </row>
    <row r="44627" spans="1:1" ht="12.6" x14ac:dyDescent="0.25">
      <c r="A44627"/>
    </row>
    <row r="44628" spans="1:1" ht="12.6" x14ac:dyDescent="0.25">
      <c r="A44628"/>
    </row>
    <row r="44629" spans="1:1" ht="12.6" x14ac:dyDescent="0.25">
      <c r="A44629"/>
    </row>
    <row r="44630" spans="1:1" ht="12.6" x14ac:dyDescent="0.25">
      <c r="A44630"/>
    </row>
    <row r="44631" spans="1:1" ht="12.6" x14ac:dyDescent="0.25">
      <c r="A44631"/>
    </row>
    <row r="44632" spans="1:1" ht="12.6" x14ac:dyDescent="0.25">
      <c r="A44632"/>
    </row>
    <row r="44633" spans="1:1" ht="12.6" x14ac:dyDescent="0.25">
      <c r="A44633"/>
    </row>
    <row r="44634" spans="1:1" ht="12.6" x14ac:dyDescent="0.25">
      <c r="A44634"/>
    </row>
    <row r="44635" spans="1:1" ht="12.6" x14ac:dyDescent="0.25">
      <c r="A44635"/>
    </row>
    <row r="44636" spans="1:1" ht="12.6" x14ac:dyDescent="0.25">
      <c r="A44636"/>
    </row>
    <row r="44637" spans="1:1" ht="12.6" x14ac:dyDescent="0.25">
      <c r="A44637"/>
    </row>
    <row r="44638" spans="1:1" ht="12.6" x14ac:dyDescent="0.25">
      <c r="A44638"/>
    </row>
    <row r="44639" spans="1:1" ht="12.6" x14ac:dyDescent="0.25">
      <c r="A44639"/>
    </row>
    <row r="44640" spans="1:1" ht="12.6" x14ac:dyDescent="0.25">
      <c r="A44640"/>
    </row>
    <row r="44641" spans="1:1" ht="12.6" x14ac:dyDescent="0.25">
      <c r="A44641"/>
    </row>
    <row r="44642" spans="1:1" ht="12.6" x14ac:dyDescent="0.25">
      <c r="A44642"/>
    </row>
    <row r="44643" spans="1:1" ht="12.6" x14ac:dyDescent="0.25">
      <c r="A44643"/>
    </row>
    <row r="44644" spans="1:1" ht="12.6" x14ac:dyDescent="0.25">
      <c r="A44644"/>
    </row>
    <row r="44645" spans="1:1" ht="12.6" x14ac:dyDescent="0.25">
      <c r="A44645"/>
    </row>
    <row r="44646" spans="1:1" ht="12.6" x14ac:dyDescent="0.25">
      <c r="A44646"/>
    </row>
    <row r="44647" spans="1:1" ht="12.6" x14ac:dyDescent="0.25">
      <c r="A44647"/>
    </row>
    <row r="44648" spans="1:1" ht="12.6" x14ac:dyDescent="0.25">
      <c r="A44648"/>
    </row>
    <row r="44649" spans="1:1" ht="12.6" x14ac:dyDescent="0.25">
      <c r="A44649"/>
    </row>
    <row r="44650" spans="1:1" ht="12.6" x14ac:dyDescent="0.25">
      <c r="A44650"/>
    </row>
    <row r="44651" spans="1:1" ht="12.6" x14ac:dyDescent="0.25">
      <c r="A44651"/>
    </row>
    <row r="44652" spans="1:1" ht="12.6" x14ac:dyDescent="0.25">
      <c r="A44652"/>
    </row>
    <row r="44653" spans="1:1" ht="12.6" x14ac:dyDescent="0.25">
      <c r="A44653"/>
    </row>
    <row r="44654" spans="1:1" ht="12.6" x14ac:dyDescent="0.25">
      <c r="A44654"/>
    </row>
    <row r="44655" spans="1:1" ht="12.6" x14ac:dyDescent="0.25">
      <c r="A44655"/>
    </row>
    <row r="44656" spans="1:1" ht="12.6" x14ac:dyDescent="0.25">
      <c r="A44656"/>
    </row>
    <row r="44657" spans="1:1" ht="12.6" x14ac:dyDescent="0.25">
      <c r="A44657"/>
    </row>
    <row r="44658" spans="1:1" ht="12.6" x14ac:dyDescent="0.25">
      <c r="A44658"/>
    </row>
    <row r="44659" spans="1:1" ht="12.6" x14ac:dyDescent="0.25">
      <c r="A44659"/>
    </row>
    <row r="44660" spans="1:1" ht="12.6" x14ac:dyDescent="0.25">
      <c r="A44660"/>
    </row>
    <row r="44661" spans="1:1" ht="12.6" x14ac:dyDescent="0.25">
      <c r="A44661"/>
    </row>
    <row r="44662" spans="1:1" ht="12.6" x14ac:dyDescent="0.25">
      <c r="A44662"/>
    </row>
    <row r="44663" spans="1:1" ht="12.6" x14ac:dyDescent="0.25">
      <c r="A44663"/>
    </row>
    <row r="44664" spans="1:1" ht="12.6" x14ac:dyDescent="0.25">
      <c r="A44664"/>
    </row>
    <row r="44665" spans="1:1" ht="12.6" x14ac:dyDescent="0.25">
      <c r="A44665"/>
    </row>
    <row r="44666" spans="1:1" ht="12.6" x14ac:dyDescent="0.25">
      <c r="A44666"/>
    </row>
    <row r="44667" spans="1:1" ht="12.6" x14ac:dyDescent="0.25">
      <c r="A44667"/>
    </row>
    <row r="44668" spans="1:1" ht="12.6" x14ac:dyDescent="0.25">
      <c r="A44668"/>
    </row>
    <row r="44669" spans="1:1" ht="12.6" x14ac:dyDescent="0.25">
      <c r="A44669"/>
    </row>
    <row r="44670" spans="1:1" ht="12.6" x14ac:dyDescent="0.25">
      <c r="A44670"/>
    </row>
    <row r="44671" spans="1:1" ht="12.6" x14ac:dyDescent="0.25">
      <c r="A44671"/>
    </row>
    <row r="44672" spans="1:1" ht="12.6" x14ac:dyDescent="0.25">
      <c r="A44672"/>
    </row>
    <row r="44673" spans="1:1" ht="12.6" x14ac:dyDescent="0.25">
      <c r="A44673"/>
    </row>
    <row r="44674" spans="1:1" ht="12.6" x14ac:dyDescent="0.25">
      <c r="A44674"/>
    </row>
    <row r="44675" spans="1:1" ht="12.6" x14ac:dyDescent="0.25">
      <c r="A44675"/>
    </row>
    <row r="44676" spans="1:1" ht="12.6" x14ac:dyDescent="0.25">
      <c r="A44676"/>
    </row>
    <row r="44677" spans="1:1" ht="12.6" x14ac:dyDescent="0.25">
      <c r="A44677"/>
    </row>
    <row r="44678" spans="1:1" ht="12.6" x14ac:dyDescent="0.25">
      <c r="A44678"/>
    </row>
    <row r="44679" spans="1:1" ht="12.6" x14ac:dyDescent="0.25">
      <c r="A44679"/>
    </row>
    <row r="44680" spans="1:1" ht="12.6" x14ac:dyDescent="0.25">
      <c r="A44680"/>
    </row>
    <row r="44681" spans="1:1" ht="12.6" x14ac:dyDescent="0.25">
      <c r="A44681"/>
    </row>
    <row r="44682" spans="1:1" ht="12.6" x14ac:dyDescent="0.25">
      <c r="A44682"/>
    </row>
    <row r="44683" spans="1:1" ht="12.6" x14ac:dyDescent="0.25">
      <c r="A44683"/>
    </row>
    <row r="44684" spans="1:1" ht="12.6" x14ac:dyDescent="0.25">
      <c r="A44684"/>
    </row>
    <row r="44685" spans="1:1" ht="12.6" x14ac:dyDescent="0.25">
      <c r="A44685"/>
    </row>
    <row r="44686" spans="1:1" ht="12.6" x14ac:dyDescent="0.25">
      <c r="A44686"/>
    </row>
    <row r="44687" spans="1:1" ht="12.6" x14ac:dyDescent="0.25">
      <c r="A44687"/>
    </row>
    <row r="44688" spans="1:1" ht="12.6" x14ac:dyDescent="0.25">
      <c r="A44688"/>
    </row>
    <row r="44689" spans="1:1" ht="12.6" x14ac:dyDescent="0.25">
      <c r="A44689"/>
    </row>
    <row r="44690" spans="1:1" ht="12.6" x14ac:dyDescent="0.25">
      <c r="A44690"/>
    </row>
    <row r="44691" spans="1:1" ht="12.6" x14ac:dyDescent="0.25">
      <c r="A44691"/>
    </row>
    <row r="44692" spans="1:1" ht="12.6" x14ac:dyDescent="0.25">
      <c r="A44692"/>
    </row>
    <row r="44693" spans="1:1" ht="12.6" x14ac:dyDescent="0.25">
      <c r="A44693"/>
    </row>
    <row r="44694" spans="1:1" ht="12.6" x14ac:dyDescent="0.25">
      <c r="A44694"/>
    </row>
    <row r="44695" spans="1:1" ht="12.6" x14ac:dyDescent="0.25">
      <c r="A44695"/>
    </row>
    <row r="44696" spans="1:1" ht="12.6" x14ac:dyDescent="0.25">
      <c r="A44696"/>
    </row>
    <row r="44697" spans="1:1" ht="12.6" x14ac:dyDescent="0.25">
      <c r="A44697"/>
    </row>
    <row r="44698" spans="1:1" ht="12.6" x14ac:dyDescent="0.25">
      <c r="A44698"/>
    </row>
    <row r="44699" spans="1:1" ht="12.6" x14ac:dyDescent="0.25">
      <c r="A44699"/>
    </row>
    <row r="44700" spans="1:1" ht="12.6" x14ac:dyDescent="0.25">
      <c r="A44700"/>
    </row>
    <row r="44701" spans="1:1" ht="12.6" x14ac:dyDescent="0.25">
      <c r="A44701"/>
    </row>
    <row r="44702" spans="1:1" ht="12.6" x14ac:dyDescent="0.25">
      <c r="A44702"/>
    </row>
    <row r="44703" spans="1:1" ht="12.6" x14ac:dyDescent="0.25">
      <c r="A44703"/>
    </row>
    <row r="44704" spans="1:1" ht="12.6" x14ac:dyDescent="0.25">
      <c r="A44704"/>
    </row>
    <row r="44705" spans="1:1" ht="12.6" x14ac:dyDescent="0.25">
      <c r="A44705"/>
    </row>
    <row r="44706" spans="1:1" ht="12.6" x14ac:dyDescent="0.25">
      <c r="A44706"/>
    </row>
    <row r="44707" spans="1:1" ht="12.6" x14ac:dyDescent="0.25">
      <c r="A44707"/>
    </row>
    <row r="44708" spans="1:1" ht="12.6" x14ac:dyDescent="0.25">
      <c r="A44708"/>
    </row>
    <row r="44709" spans="1:1" ht="12.6" x14ac:dyDescent="0.25">
      <c r="A44709"/>
    </row>
    <row r="44710" spans="1:1" ht="12.6" x14ac:dyDescent="0.25">
      <c r="A44710"/>
    </row>
    <row r="44711" spans="1:1" ht="12.6" x14ac:dyDescent="0.25">
      <c r="A44711"/>
    </row>
    <row r="44712" spans="1:1" ht="12.6" x14ac:dyDescent="0.25">
      <c r="A44712"/>
    </row>
    <row r="44713" spans="1:1" ht="12.6" x14ac:dyDescent="0.25">
      <c r="A44713"/>
    </row>
    <row r="44714" spans="1:1" ht="12.6" x14ac:dyDescent="0.25">
      <c r="A44714"/>
    </row>
    <row r="44715" spans="1:1" ht="12.6" x14ac:dyDescent="0.25">
      <c r="A44715"/>
    </row>
    <row r="44716" spans="1:1" ht="12.6" x14ac:dyDescent="0.25">
      <c r="A44716"/>
    </row>
    <row r="44717" spans="1:1" ht="12.6" x14ac:dyDescent="0.25">
      <c r="A44717"/>
    </row>
    <row r="44718" spans="1:1" ht="12.6" x14ac:dyDescent="0.25">
      <c r="A44718"/>
    </row>
    <row r="44719" spans="1:1" ht="12.6" x14ac:dyDescent="0.25">
      <c r="A44719"/>
    </row>
    <row r="44720" spans="1:1" ht="12.6" x14ac:dyDescent="0.25">
      <c r="A44720"/>
    </row>
    <row r="44721" spans="1:1" ht="12.6" x14ac:dyDescent="0.25">
      <c r="A44721"/>
    </row>
    <row r="44722" spans="1:1" ht="12.6" x14ac:dyDescent="0.25">
      <c r="A44722"/>
    </row>
    <row r="44723" spans="1:1" ht="12.6" x14ac:dyDescent="0.25">
      <c r="A44723"/>
    </row>
    <row r="44724" spans="1:1" ht="12.6" x14ac:dyDescent="0.25">
      <c r="A44724"/>
    </row>
    <row r="44725" spans="1:1" ht="12.6" x14ac:dyDescent="0.25">
      <c r="A44725"/>
    </row>
    <row r="44726" spans="1:1" ht="12.6" x14ac:dyDescent="0.25">
      <c r="A44726"/>
    </row>
    <row r="44727" spans="1:1" ht="12.6" x14ac:dyDescent="0.25">
      <c r="A44727"/>
    </row>
    <row r="44728" spans="1:1" ht="12.6" x14ac:dyDescent="0.25">
      <c r="A44728"/>
    </row>
    <row r="44729" spans="1:1" ht="12.6" x14ac:dyDescent="0.25">
      <c r="A44729"/>
    </row>
    <row r="44730" spans="1:1" ht="12.6" x14ac:dyDescent="0.25">
      <c r="A44730"/>
    </row>
    <row r="44731" spans="1:1" ht="12.6" x14ac:dyDescent="0.25">
      <c r="A44731"/>
    </row>
    <row r="44732" spans="1:1" ht="12.6" x14ac:dyDescent="0.25">
      <c r="A44732"/>
    </row>
    <row r="44733" spans="1:1" ht="12.6" x14ac:dyDescent="0.25">
      <c r="A44733"/>
    </row>
    <row r="44734" spans="1:1" ht="12.6" x14ac:dyDescent="0.25">
      <c r="A44734"/>
    </row>
    <row r="44735" spans="1:1" ht="12.6" x14ac:dyDescent="0.25">
      <c r="A44735"/>
    </row>
    <row r="44736" spans="1:1" ht="12.6" x14ac:dyDescent="0.25">
      <c r="A44736"/>
    </row>
    <row r="44737" spans="1:1" ht="12.6" x14ac:dyDescent="0.25">
      <c r="A44737"/>
    </row>
    <row r="44738" spans="1:1" ht="12.6" x14ac:dyDescent="0.25">
      <c r="A44738"/>
    </row>
    <row r="44739" spans="1:1" ht="12.6" x14ac:dyDescent="0.25">
      <c r="A44739"/>
    </row>
    <row r="44740" spans="1:1" ht="12.6" x14ac:dyDescent="0.25">
      <c r="A44740"/>
    </row>
    <row r="44741" spans="1:1" ht="12.6" x14ac:dyDescent="0.25">
      <c r="A44741"/>
    </row>
    <row r="44742" spans="1:1" ht="12.6" x14ac:dyDescent="0.25">
      <c r="A44742"/>
    </row>
    <row r="44743" spans="1:1" ht="12.6" x14ac:dyDescent="0.25">
      <c r="A44743"/>
    </row>
    <row r="44744" spans="1:1" ht="12.6" x14ac:dyDescent="0.25">
      <c r="A44744"/>
    </row>
    <row r="44745" spans="1:1" ht="12.6" x14ac:dyDescent="0.25">
      <c r="A44745"/>
    </row>
    <row r="44746" spans="1:1" ht="12.6" x14ac:dyDescent="0.25">
      <c r="A44746"/>
    </row>
    <row r="44747" spans="1:1" ht="12.6" x14ac:dyDescent="0.25">
      <c r="A44747"/>
    </row>
    <row r="44748" spans="1:1" ht="12.6" x14ac:dyDescent="0.25">
      <c r="A44748"/>
    </row>
    <row r="44749" spans="1:1" ht="12.6" x14ac:dyDescent="0.25">
      <c r="A44749"/>
    </row>
    <row r="44750" spans="1:1" ht="12.6" x14ac:dyDescent="0.25">
      <c r="A44750"/>
    </row>
    <row r="44751" spans="1:1" ht="12.6" x14ac:dyDescent="0.25">
      <c r="A44751"/>
    </row>
    <row r="44752" spans="1:1" ht="12.6" x14ac:dyDescent="0.25">
      <c r="A44752"/>
    </row>
    <row r="44753" spans="1:1" ht="12.6" x14ac:dyDescent="0.25">
      <c r="A44753"/>
    </row>
    <row r="44754" spans="1:1" ht="12.6" x14ac:dyDescent="0.25">
      <c r="A44754"/>
    </row>
    <row r="44755" spans="1:1" ht="12.6" x14ac:dyDescent="0.25">
      <c r="A44755"/>
    </row>
    <row r="44756" spans="1:1" ht="12.6" x14ac:dyDescent="0.25">
      <c r="A44756"/>
    </row>
    <row r="44757" spans="1:1" ht="12.6" x14ac:dyDescent="0.25">
      <c r="A44757"/>
    </row>
    <row r="44758" spans="1:1" ht="12.6" x14ac:dyDescent="0.25">
      <c r="A44758"/>
    </row>
    <row r="44759" spans="1:1" ht="12.6" x14ac:dyDescent="0.25">
      <c r="A44759"/>
    </row>
    <row r="44760" spans="1:1" ht="12.6" x14ac:dyDescent="0.25">
      <c r="A44760"/>
    </row>
    <row r="44761" spans="1:1" ht="12.6" x14ac:dyDescent="0.25">
      <c r="A44761"/>
    </row>
    <row r="44762" spans="1:1" ht="12.6" x14ac:dyDescent="0.25">
      <c r="A44762"/>
    </row>
    <row r="44763" spans="1:1" ht="12.6" x14ac:dyDescent="0.25">
      <c r="A44763"/>
    </row>
    <row r="44764" spans="1:1" ht="12.6" x14ac:dyDescent="0.25">
      <c r="A44764"/>
    </row>
    <row r="44765" spans="1:1" ht="12.6" x14ac:dyDescent="0.25">
      <c r="A44765"/>
    </row>
    <row r="44766" spans="1:1" ht="12.6" x14ac:dyDescent="0.25">
      <c r="A44766"/>
    </row>
    <row r="44767" spans="1:1" ht="12.6" x14ac:dyDescent="0.25">
      <c r="A44767"/>
    </row>
    <row r="44768" spans="1:1" ht="12.6" x14ac:dyDescent="0.25">
      <c r="A44768"/>
    </row>
    <row r="44769" spans="1:1" ht="12.6" x14ac:dyDescent="0.25">
      <c r="A44769"/>
    </row>
    <row r="44770" spans="1:1" ht="12.6" x14ac:dyDescent="0.25">
      <c r="A44770"/>
    </row>
    <row r="44771" spans="1:1" ht="12.6" x14ac:dyDescent="0.25">
      <c r="A44771"/>
    </row>
    <row r="44772" spans="1:1" ht="12.6" x14ac:dyDescent="0.25">
      <c r="A44772"/>
    </row>
    <row r="44773" spans="1:1" ht="12.6" x14ac:dyDescent="0.25">
      <c r="A44773"/>
    </row>
    <row r="44774" spans="1:1" ht="12.6" x14ac:dyDescent="0.25">
      <c r="A44774"/>
    </row>
    <row r="44775" spans="1:1" ht="12.6" x14ac:dyDescent="0.25">
      <c r="A44775"/>
    </row>
    <row r="44776" spans="1:1" ht="12.6" x14ac:dyDescent="0.25">
      <c r="A44776"/>
    </row>
    <row r="44777" spans="1:1" ht="12.6" x14ac:dyDescent="0.25">
      <c r="A44777"/>
    </row>
    <row r="44778" spans="1:1" ht="12.6" x14ac:dyDescent="0.25">
      <c r="A44778"/>
    </row>
    <row r="44779" spans="1:1" ht="12.6" x14ac:dyDescent="0.25">
      <c r="A44779"/>
    </row>
    <row r="44780" spans="1:1" ht="12.6" x14ac:dyDescent="0.25">
      <c r="A44780"/>
    </row>
    <row r="44781" spans="1:1" ht="12.6" x14ac:dyDescent="0.25">
      <c r="A44781"/>
    </row>
    <row r="44782" spans="1:1" ht="12.6" x14ac:dyDescent="0.25">
      <c r="A44782"/>
    </row>
    <row r="44783" spans="1:1" ht="12.6" x14ac:dyDescent="0.25">
      <c r="A44783"/>
    </row>
    <row r="44784" spans="1:1" ht="12.6" x14ac:dyDescent="0.25">
      <c r="A44784"/>
    </row>
    <row r="44785" spans="1:1" ht="12.6" x14ac:dyDescent="0.25">
      <c r="A44785"/>
    </row>
    <row r="44786" spans="1:1" ht="12.6" x14ac:dyDescent="0.25">
      <c r="A44786"/>
    </row>
    <row r="44787" spans="1:1" ht="12.6" x14ac:dyDescent="0.25">
      <c r="A44787"/>
    </row>
    <row r="44788" spans="1:1" ht="12.6" x14ac:dyDescent="0.25">
      <c r="A44788"/>
    </row>
    <row r="44789" spans="1:1" ht="12.6" x14ac:dyDescent="0.25">
      <c r="A44789"/>
    </row>
    <row r="44790" spans="1:1" ht="12.6" x14ac:dyDescent="0.25">
      <c r="A44790"/>
    </row>
    <row r="44791" spans="1:1" ht="12.6" x14ac:dyDescent="0.25">
      <c r="A44791"/>
    </row>
    <row r="44792" spans="1:1" ht="12.6" x14ac:dyDescent="0.25">
      <c r="A44792"/>
    </row>
    <row r="44793" spans="1:1" ht="12.6" x14ac:dyDescent="0.25">
      <c r="A44793"/>
    </row>
    <row r="44794" spans="1:1" ht="12.6" x14ac:dyDescent="0.25">
      <c r="A44794"/>
    </row>
    <row r="44795" spans="1:1" ht="12.6" x14ac:dyDescent="0.25">
      <c r="A44795"/>
    </row>
    <row r="44796" spans="1:1" ht="12.6" x14ac:dyDescent="0.25">
      <c r="A44796"/>
    </row>
    <row r="44797" spans="1:1" ht="12.6" x14ac:dyDescent="0.25">
      <c r="A44797"/>
    </row>
    <row r="44798" spans="1:1" ht="12.6" x14ac:dyDescent="0.25">
      <c r="A44798"/>
    </row>
    <row r="44799" spans="1:1" ht="12.6" x14ac:dyDescent="0.25">
      <c r="A44799"/>
    </row>
    <row r="44800" spans="1:1" ht="12.6" x14ac:dyDescent="0.25">
      <c r="A44800"/>
    </row>
    <row r="44801" spans="1:1" ht="12.6" x14ac:dyDescent="0.25">
      <c r="A44801"/>
    </row>
    <row r="44802" spans="1:1" ht="12.6" x14ac:dyDescent="0.25">
      <c r="A44802"/>
    </row>
    <row r="44803" spans="1:1" ht="12.6" x14ac:dyDescent="0.25">
      <c r="A44803"/>
    </row>
    <row r="44804" spans="1:1" ht="12.6" x14ac:dyDescent="0.25">
      <c r="A44804"/>
    </row>
    <row r="44805" spans="1:1" ht="12.6" x14ac:dyDescent="0.25">
      <c r="A44805"/>
    </row>
    <row r="44806" spans="1:1" ht="12.6" x14ac:dyDescent="0.25">
      <c r="A44806"/>
    </row>
    <row r="44807" spans="1:1" ht="12.6" x14ac:dyDescent="0.25">
      <c r="A44807"/>
    </row>
    <row r="44808" spans="1:1" ht="12.6" x14ac:dyDescent="0.25">
      <c r="A44808"/>
    </row>
    <row r="44809" spans="1:1" ht="12.6" x14ac:dyDescent="0.25">
      <c r="A44809"/>
    </row>
    <row r="44810" spans="1:1" ht="12.6" x14ac:dyDescent="0.25">
      <c r="A44810"/>
    </row>
    <row r="44811" spans="1:1" ht="12.6" x14ac:dyDescent="0.25">
      <c r="A44811"/>
    </row>
    <row r="44812" spans="1:1" ht="12.6" x14ac:dyDescent="0.25">
      <c r="A44812"/>
    </row>
    <row r="44813" spans="1:1" ht="12.6" x14ac:dyDescent="0.25">
      <c r="A44813"/>
    </row>
    <row r="44814" spans="1:1" ht="12.6" x14ac:dyDescent="0.25">
      <c r="A44814"/>
    </row>
    <row r="44815" spans="1:1" ht="12.6" x14ac:dyDescent="0.25">
      <c r="A44815"/>
    </row>
    <row r="44816" spans="1:1" ht="12.6" x14ac:dyDescent="0.25">
      <c r="A44816"/>
    </row>
    <row r="44817" spans="1:1" ht="12.6" x14ac:dyDescent="0.25">
      <c r="A44817"/>
    </row>
    <row r="44818" spans="1:1" ht="12.6" x14ac:dyDescent="0.25">
      <c r="A44818"/>
    </row>
    <row r="44819" spans="1:1" ht="12.6" x14ac:dyDescent="0.25">
      <c r="A44819"/>
    </row>
    <row r="44820" spans="1:1" ht="12.6" x14ac:dyDescent="0.25">
      <c r="A44820"/>
    </row>
    <row r="44821" spans="1:1" ht="12.6" x14ac:dyDescent="0.25">
      <c r="A44821"/>
    </row>
    <row r="44822" spans="1:1" ht="12.6" x14ac:dyDescent="0.25">
      <c r="A44822"/>
    </row>
    <row r="44823" spans="1:1" ht="12.6" x14ac:dyDescent="0.25">
      <c r="A44823"/>
    </row>
    <row r="44824" spans="1:1" ht="12.6" x14ac:dyDescent="0.25">
      <c r="A44824"/>
    </row>
    <row r="44825" spans="1:1" ht="12.6" x14ac:dyDescent="0.25">
      <c r="A44825"/>
    </row>
    <row r="44826" spans="1:1" ht="12.6" x14ac:dyDescent="0.25">
      <c r="A44826"/>
    </row>
    <row r="44827" spans="1:1" ht="12.6" x14ac:dyDescent="0.25">
      <c r="A44827"/>
    </row>
    <row r="44828" spans="1:1" ht="12.6" x14ac:dyDescent="0.25">
      <c r="A44828"/>
    </row>
    <row r="44829" spans="1:1" ht="12.6" x14ac:dyDescent="0.25">
      <c r="A44829"/>
    </row>
    <row r="44830" spans="1:1" ht="12.6" x14ac:dyDescent="0.25">
      <c r="A44830"/>
    </row>
    <row r="44831" spans="1:1" ht="12.6" x14ac:dyDescent="0.25">
      <c r="A44831"/>
    </row>
    <row r="44832" spans="1:1" ht="12.6" x14ac:dyDescent="0.25">
      <c r="A44832"/>
    </row>
    <row r="44833" spans="1:1" ht="12.6" x14ac:dyDescent="0.25">
      <c r="A44833"/>
    </row>
    <row r="44834" spans="1:1" ht="12.6" x14ac:dyDescent="0.25">
      <c r="A44834"/>
    </row>
    <row r="44835" spans="1:1" ht="12.6" x14ac:dyDescent="0.25">
      <c r="A44835"/>
    </row>
    <row r="44836" spans="1:1" ht="12.6" x14ac:dyDescent="0.25">
      <c r="A44836"/>
    </row>
    <row r="44837" spans="1:1" ht="12.6" x14ac:dyDescent="0.25">
      <c r="A44837"/>
    </row>
    <row r="44838" spans="1:1" ht="12.6" x14ac:dyDescent="0.25">
      <c r="A44838"/>
    </row>
    <row r="44839" spans="1:1" ht="12.6" x14ac:dyDescent="0.25">
      <c r="A44839"/>
    </row>
    <row r="44840" spans="1:1" ht="12.6" x14ac:dyDescent="0.25">
      <c r="A44840"/>
    </row>
    <row r="44841" spans="1:1" ht="12.6" x14ac:dyDescent="0.25">
      <c r="A44841"/>
    </row>
    <row r="44842" spans="1:1" ht="12.6" x14ac:dyDescent="0.25">
      <c r="A44842"/>
    </row>
    <row r="44843" spans="1:1" ht="12.6" x14ac:dyDescent="0.25">
      <c r="A44843"/>
    </row>
    <row r="44844" spans="1:1" ht="12.6" x14ac:dyDescent="0.25">
      <c r="A44844"/>
    </row>
    <row r="44845" spans="1:1" ht="12.6" x14ac:dyDescent="0.25">
      <c r="A44845"/>
    </row>
    <row r="44846" spans="1:1" ht="12.6" x14ac:dyDescent="0.25">
      <c r="A44846"/>
    </row>
    <row r="44847" spans="1:1" ht="12.6" x14ac:dyDescent="0.25">
      <c r="A44847"/>
    </row>
    <row r="44848" spans="1:1" ht="12.6" x14ac:dyDescent="0.25">
      <c r="A44848"/>
    </row>
    <row r="44849" spans="1:1" ht="12.6" x14ac:dyDescent="0.25">
      <c r="A44849"/>
    </row>
    <row r="44850" spans="1:1" ht="12.6" x14ac:dyDescent="0.25">
      <c r="A44850"/>
    </row>
    <row r="44851" spans="1:1" ht="12.6" x14ac:dyDescent="0.25">
      <c r="A44851"/>
    </row>
    <row r="44852" spans="1:1" ht="12.6" x14ac:dyDescent="0.25">
      <c r="A44852"/>
    </row>
    <row r="44853" spans="1:1" ht="12.6" x14ac:dyDescent="0.25">
      <c r="A44853"/>
    </row>
    <row r="44854" spans="1:1" ht="12.6" x14ac:dyDescent="0.25">
      <c r="A44854"/>
    </row>
    <row r="44855" spans="1:1" ht="12.6" x14ac:dyDescent="0.25">
      <c r="A44855"/>
    </row>
    <row r="44856" spans="1:1" ht="12.6" x14ac:dyDescent="0.25">
      <c r="A44856"/>
    </row>
    <row r="44857" spans="1:1" ht="12.6" x14ac:dyDescent="0.25">
      <c r="A44857"/>
    </row>
    <row r="44858" spans="1:1" ht="12.6" x14ac:dyDescent="0.25">
      <c r="A44858"/>
    </row>
    <row r="44859" spans="1:1" ht="12.6" x14ac:dyDescent="0.25">
      <c r="A44859"/>
    </row>
    <row r="44860" spans="1:1" ht="12.6" x14ac:dyDescent="0.25">
      <c r="A44860"/>
    </row>
    <row r="44861" spans="1:1" ht="12.6" x14ac:dyDescent="0.25">
      <c r="A44861"/>
    </row>
    <row r="44862" spans="1:1" ht="12.6" x14ac:dyDescent="0.25">
      <c r="A44862"/>
    </row>
    <row r="44863" spans="1:1" ht="12.6" x14ac:dyDescent="0.25">
      <c r="A44863"/>
    </row>
    <row r="44864" spans="1:1" ht="12.6" x14ac:dyDescent="0.25">
      <c r="A44864"/>
    </row>
    <row r="44865" spans="1:1" ht="12.6" x14ac:dyDescent="0.25">
      <c r="A44865"/>
    </row>
    <row r="44866" spans="1:1" ht="12.6" x14ac:dyDescent="0.25">
      <c r="A44866"/>
    </row>
    <row r="44867" spans="1:1" ht="12.6" x14ac:dyDescent="0.25">
      <c r="A44867"/>
    </row>
    <row r="44868" spans="1:1" ht="12.6" x14ac:dyDescent="0.25">
      <c r="A44868"/>
    </row>
    <row r="44869" spans="1:1" ht="12.6" x14ac:dyDescent="0.25">
      <c r="A44869"/>
    </row>
    <row r="44870" spans="1:1" ht="12.6" x14ac:dyDescent="0.25">
      <c r="A44870"/>
    </row>
    <row r="44871" spans="1:1" ht="12.6" x14ac:dyDescent="0.25">
      <c r="A44871"/>
    </row>
    <row r="44872" spans="1:1" ht="12.6" x14ac:dyDescent="0.25">
      <c r="A44872"/>
    </row>
    <row r="44873" spans="1:1" ht="12.6" x14ac:dyDescent="0.25">
      <c r="A44873"/>
    </row>
    <row r="44874" spans="1:1" ht="12.6" x14ac:dyDescent="0.25">
      <c r="A44874"/>
    </row>
    <row r="44875" spans="1:1" ht="12.6" x14ac:dyDescent="0.25">
      <c r="A44875"/>
    </row>
    <row r="44876" spans="1:1" ht="12.6" x14ac:dyDescent="0.25">
      <c r="A44876"/>
    </row>
    <row r="44877" spans="1:1" ht="12.6" x14ac:dyDescent="0.25">
      <c r="A44877"/>
    </row>
    <row r="44878" spans="1:1" ht="12.6" x14ac:dyDescent="0.25">
      <c r="A44878"/>
    </row>
    <row r="44879" spans="1:1" ht="12.6" x14ac:dyDescent="0.25">
      <c r="A44879"/>
    </row>
    <row r="44880" spans="1:1" ht="12.6" x14ac:dyDescent="0.25">
      <c r="A44880"/>
    </row>
    <row r="44881" spans="1:1" ht="12.6" x14ac:dyDescent="0.25">
      <c r="A44881"/>
    </row>
    <row r="44882" spans="1:1" ht="12.6" x14ac:dyDescent="0.25">
      <c r="A44882"/>
    </row>
    <row r="44883" spans="1:1" ht="12.6" x14ac:dyDescent="0.25">
      <c r="A44883"/>
    </row>
    <row r="44884" spans="1:1" ht="12.6" x14ac:dyDescent="0.25">
      <c r="A44884"/>
    </row>
    <row r="44885" spans="1:1" ht="12.6" x14ac:dyDescent="0.25">
      <c r="A44885"/>
    </row>
    <row r="44886" spans="1:1" ht="12.6" x14ac:dyDescent="0.25">
      <c r="A44886"/>
    </row>
    <row r="44887" spans="1:1" ht="12.6" x14ac:dyDescent="0.25">
      <c r="A44887"/>
    </row>
    <row r="44888" spans="1:1" ht="12.6" x14ac:dyDescent="0.25">
      <c r="A44888"/>
    </row>
    <row r="44889" spans="1:1" ht="12.6" x14ac:dyDescent="0.25">
      <c r="A44889"/>
    </row>
    <row r="44890" spans="1:1" ht="12.6" x14ac:dyDescent="0.25">
      <c r="A44890"/>
    </row>
    <row r="44891" spans="1:1" ht="12.6" x14ac:dyDescent="0.25">
      <c r="A44891"/>
    </row>
    <row r="44892" spans="1:1" ht="12.6" x14ac:dyDescent="0.25">
      <c r="A44892"/>
    </row>
    <row r="44893" spans="1:1" ht="12.6" x14ac:dyDescent="0.25">
      <c r="A44893"/>
    </row>
    <row r="44894" spans="1:1" ht="12.6" x14ac:dyDescent="0.25">
      <c r="A44894"/>
    </row>
    <row r="44895" spans="1:1" ht="12.6" x14ac:dyDescent="0.25">
      <c r="A44895"/>
    </row>
    <row r="44896" spans="1:1" ht="12.6" x14ac:dyDescent="0.25">
      <c r="A44896"/>
    </row>
    <row r="44897" spans="1:1" ht="12.6" x14ac:dyDescent="0.25">
      <c r="A44897"/>
    </row>
    <row r="44898" spans="1:1" ht="12.6" x14ac:dyDescent="0.25">
      <c r="A44898"/>
    </row>
    <row r="44899" spans="1:1" ht="12.6" x14ac:dyDescent="0.25">
      <c r="A44899"/>
    </row>
    <row r="44900" spans="1:1" ht="12.6" x14ac:dyDescent="0.25">
      <c r="A44900"/>
    </row>
    <row r="44901" spans="1:1" ht="12.6" x14ac:dyDescent="0.25">
      <c r="A44901"/>
    </row>
    <row r="44902" spans="1:1" ht="12.6" x14ac:dyDescent="0.25">
      <c r="A44902"/>
    </row>
    <row r="44903" spans="1:1" ht="12.6" x14ac:dyDescent="0.25">
      <c r="A44903"/>
    </row>
    <row r="44904" spans="1:1" ht="12.6" x14ac:dyDescent="0.25">
      <c r="A44904"/>
    </row>
    <row r="44905" spans="1:1" ht="12.6" x14ac:dyDescent="0.25">
      <c r="A44905"/>
    </row>
    <row r="44906" spans="1:1" ht="12.6" x14ac:dyDescent="0.25">
      <c r="A44906"/>
    </row>
    <row r="44907" spans="1:1" ht="12.6" x14ac:dyDescent="0.25">
      <c r="A44907"/>
    </row>
    <row r="44908" spans="1:1" ht="12.6" x14ac:dyDescent="0.25">
      <c r="A44908"/>
    </row>
    <row r="44909" spans="1:1" ht="12.6" x14ac:dyDescent="0.25">
      <c r="A44909"/>
    </row>
    <row r="44910" spans="1:1" ht="12.6" x14ac:dyDescent="0.25">
      <c r="A44910"/>
    </row>
    <row r="44911" spans="1:1" ht="12.6" x14ac:dyDescent="0.25">
      <c r="A44911"/>
    </row>
    <row r="44912" spans="1:1" ht="12.6" x14ac:dyDescent="0.25">
      <c r="A44912"/>
    </row>
    <row r="44913" spans="1:1" ht="12.6" x14ac:dyDescent="0.25">
      <c r="A44913"/>
    </row>
    <row r="44914" spans="1:1" ht="12.6" x14ac:dyDescent="0.25">
      <c r="A44914"/>
    </row>
    <row r="44915" spans="1:1" ht="12.6" x14ac:dyDescent="0.25">
      <c r="A44915"/>
    </row>
    <row r="44916" spans="1:1" ht="12.6" x14ac:dyDescent="0.25">
      <c r="A44916"/>
    </row>
    <row r="44917" spans="1:1" ht="12.6" x14ac:dyDescent="0.25">
      <c r="A44917"/>
    </row>
    <row r="44918" spans="1:1" ht="12.6" x14ac:dyDescent="0.25">
      <c r="A44918"/>
    </row>
    <row r="44919" spans="1:1" ht="12.6" x14ac:dyDescent="0.25">
      <c r="A44919"/>
    </row>
    <row r="44920" spans="1:1" ht="12.6" x14ac:dyDescent="0.25">
      <c r="A44920"/>
    </row>
    <row r="44921" spans="1:1" ht="12.6" x14ac:dyDescent="0.25">
      <c r="A44921"/>
    </row>
    <row r="44922" spans="1:1" ht="12.6" x14ac:dyDescent="0.25">
      <c r="A44922"/>
    </row>
    <row r="44923" spans="1:1" ht="12.6" x14ac:dyDescent="0.25">
      <c r="A44923"/>
    </row>
    <row r="44924" spans="1:1" ht="12.6" x14ac:dyDescent="0.25">
      <c r="A44924"/>
    </row>
    <row r="44925" spans="1:1" ht="12.6" x14ac:dyDescent="0.25">
      <c r="A44925"/>
    </row>
    <row r="44926" spans="1:1" ht="12.6" x14ac:dyDescent="0.25">
      <c r="A44926"/>
    </row>
    <row r="44927" spans="1:1" ht="12.6" x14ac:dyDescent="0.25">
      <c r="A44927"/>
    </row>
    <row r="44928" spans="1:1" ht="12.6" x14ac:dyDescent="0.25">
      <c r="A44928"/>
    </row>
    <row r="44929" spans="1:1" ht="12.6" x14ac:dyDescent="0.25">
      <c r="A44929"/>
    </row>
    <row r="44930" spans="1:1" ht="12.6" x14ac:dyDescent="0.25">
      <c r="A44930"/>
    </row>
    <row r="44931" spans="1:1" ht="12.6" x14ac:dyDescent="0.25">
      <c r="A44931"/>
    </row>
    <row r="44932" spans="1:1" ht="12.6" x14ac:dyDescent="0.25">
      <c r="A44932"/>
    </row>
    <row r="44933" spans="1:1" ht="12.6" x14ac:dyDescent="0.25">
      <c r="A44933"/>
    </row>
    <row r="44934" spans="1:1" ht="12.6" x14ac:dyDescent="0.25">
      <c r="A44934"/>
    </row>
    <row r="44935" spans="1:1" ht="12.6" x14ac:dyDescent="0.25">
      <c r="A44935"/>
    </row>
    <row r="44936" spans="1:1" ht="12.6" x14ac:dyDescent="0.25">
      <c r="A44936"/>
    </row>
    <row r="44937" spans="1:1" ht="12.6" x14ac:dyDescent="0.25">
      <c r="A44937"/>
    </row>
    <row r="44938" spans="1:1" ht="12.6" x14ac:dyDescent="0.25">
      <c r="A44938"/>
    </row>
    <row r="44939" spans="1:1" ht="12.6" x14ac:dyDescent="0.25">
      <c r="A44939"/>
    </row>
    <row r="44940" spans="1:1" ht="12.6" x14ac:dyDescent="0.25">
      <c r="A44940"/>
    </row>
    <row r="44941" spans="1:1" ht="12.6" x14ac:dyDescent="0.25">
      <c r="A44941"/>
    </row>
    <row r="44942" spans="1:1" ht="12.6" x14ac:dyDescent="0.25">
      <c r="A44942"/>
    </row>
    <row r="44943" spans="1:1" ht="12.6" x14ac:dyDescent="0.25">
      <c r="A44943"/>
    </row>
    <row r="44944" spans="1:1" ht="12.6" x14ac:dyDescent="0.25">
      <c r="A44944"/>
    </row>
    <row r="44945" spans="1:1" ht="12.6" x14ac:dyDescent="0.25">
      <c r="A44945"/>
    </row>
    <row r="44946" spans="1:1" ht="12.6" x14ac:dyDescent="0.25">
      <c r="A44946"/>
    </row>
    <row r="44947" spans="1:1" ht="12.6" x14ac:dyDescent="0.25">
      <c r="A44947"/>
    </row>
    <row r="44948" spans="1:1" ht="12.6" x14ac:dyDescent="0.25">
      <c r="A44948"/>
    </row>
    <row r="44949" spans="1:1" ht="12.6" x14ac:dyDescent="0.25">
      <c r="A44949"/>
    </row>
    <row r="44950" spans="1:1" ht="12.6" x14ac:dyDescent="0.25">
      <c r="A44950"/>
    </row>
    <row r="44951" spans="1:1" ht="12.6" x14ac:dyDescent="0.25">
      <c r="A44951"/>
    </row>
    <row r="44952" spans="1:1" ht="12.6" x14ac:dyDescent="0.25">
      <c r="A44952"/>
    </row>
    <row r="44953" spans="1:1" ht="12.6" x14ac:dyDescent="0.25">
      <c r="A44953"/>
    </row>
    <row r="44954" spans="1:1" ht="12.6" x14ac:dyDescent="0.25">
      <c r="A44954"/>
    </row>
    <row r="44955" spans="1:1" ht="12.6" x14ac:dyDescent="0.25">
      <c r="A44955"/>
    </row>
    <row r="44956" spans="1:1" ht="12.6" x14ac:dyDescent="0.25">
      <c r="A44956"/>
    </row>
    <row r="44957" spans="1:1" ht="12.6" x14ac:dyDescent="0.25">
      <c r="A44957"/>
    </row>
    <row r="44958" spans="1:1" ht="12.6" x14ac:dyDescent="0.25">
      <c r="A44958"/>
    </row>
    <row r="44959" spans="1:1" ht="12.6" x14ac:dyDescent="0.25">
      <c r="A44959"/>
    </row>
    <row r="44960" spans="1:1" ht="12.6" x14ac:dyDescent="0.25">
      <c r="A44960"/>
    </row>
    <row r="44961" spans="1:1" ht="12.6" x14ac:dyDescent="0.25">
      <c r="A44961"/>
    </row>
    <row r="44962" spans="1:1" ht="12.6" x14ac:dyDescent="0.25">
      <c r="A44962"/>
    </row>
    <row r="44963" spans="1:1" ht="12.6" x14ac:dyDescent="0.25">
      <c r="A44963"/>
    </row>
    <row r="44964" spans="1:1" ht="12.6" x14ac:dyDescent="0.25">
      <c r="A44964"/>
    </row>
    <row r="44965" spans="1:1" ht="12.6" x14ac:dyDescent="0.25">
      <c r="A44965"/>
    </row>
    <row r="44966" spans="1:1" ht="12.6" x14ac:dyDescent="0.25">
      <c r="A44966"/>
    </row>
    <row r="44967" spans="1:1" ht="12.6" x14ac:dyDescent="0.25">
      <c r="A44967"/>
    </row>
    <row r="44968" spans="1:1" ht="12.6" x14ac:dyDescent="0.25">
      <c r="A44968"/>
    </row>
    <row r="44969" spans="1:1" ht="12.6" x14ac:dyDescent="0.25">
      <c r="A44969"/>
    </row>
    <row r="44970" spans="1:1" ht="12.6" x14ac:dyDescent="0.25">
      <c r="A44970"/>
    </row>
    <row r="44971" spans="1:1" ht="12.6" x14ac:dyDescent="0.25">
      <c r="A44971"/>
    </row>
    <row r="44972" spans="1:1" ht="12.6" x14ac:dyDescent="0.25">
      <c r="A44972"/>
    </row>
    <row r="44973" spans="1:1" ht="12.6" x14ac:dyDescent="0.25">
      <c r="A44973"/>
    </row>
    <row r="44974" spans="1:1" ht="12.6" x14ac:dyDescent="0.25">
      <c r="A44974"/>
    </row>
    <row r="44975" spans="1:1" ht="12.6" x14ac:dyDescent="0.25">
      <c r="A44975"/>
    </row>
    <row r="44976" spans="1:1" ht="12.6" x14ac:dyDescent="0.25">
      <c r="A44976"/>
    </row>
    <row r="44977" spans="1:1" ht="12.6" x14ac:dyDescent="0.25">
      <c r="A44977"/>
    </row>
    <row r="44978" spans="1:1" ht="12.6" x14ac:dyDescent="0.25">
      <c r="A44978"/>
    </row>
    <row r="44979" spans="1:1" ht="12.6" x14ac:dyDescent="0.25">
      <c r="A44979"/>
    </row>
    <row r="44980" spans="1:1" ht="12.6" x14ac:dyDescent="0.25">
      <c r="A44980"/>
    </row>
    <row r="44981" spans="1:1" ht="12.6" x14ac:dyDescent="0.25">
      <c r="A44981"/>
    </row>
    <row r="44982" spans="1:1" ht="12.6" x14ac:dyDescent="0.25">
      <c r="A44982"/>
    </row>
    <row r="44983" spans="1:1" ht="12.6" x14ac:dyDescent="0.25">
      <c r="A44983"/>
    </row>
    <row r="44984" spans="1:1" ht="12.6" x14ac:dyDescent="0.25">
      <c r="A44984"/>
    </row>
    <row r="44985" spans="1:1" ht="12.6" x14ac:dyDescent="0.25">
      <c r="A44985"/>
    </row>
    <row r="44986" spans="1:1" ht="12.6" x14ac:dyDescent="0.25">
      <c r="A44986"/>
    </row>
    <row r="44987" spans="1:1" ht="12.6" x14ac:dyDescent="0.25">
      <c r="A44987"/>
    </row>
    <row r="44988" spans="1:1" ht="12.6" x14ac:dyDescent="0.25">
      <c r="A44988"/>
    </row>
    <row r="44989" spans="1:1" ht="12.6" x14ac:dyDescent="0.25">
      <c r="A44989"/>
    </row>
    <row r="44990" spans="1:1" ht="12.6" x14ac:dyDescent="0.25">
      <c r="A44990"/>
    </row>
    <row r="44991" spans="1:1" ht="12.6" x14ac:dyDescent="0.25">
      <c r="A44991"/>
    </row>
    <row r="44992" spans="1:1" ht="12.6" x14ac:dyDescent="0.25">
      <c r="A44992"/>
    </row>
    <row r="44993" spans="1:1" ht="12.6" x14ac:dyDescent="0.25">
      <c r="A44993"/>
    </row>
    <row r="44994" spans="1:1" ht="12.6" x14ac:dyDescent="0.25">
      <c r="A44994"/>
    </row>
    <row r="44995" spans="1:1" ht="12.6" x14ac:dyDescent="0.25">
      <c r="A44995"/>
    </row>
    <row r="44996" spans="1:1" ht="12.6" x14ac:dyDescent="0.25">
      <c r="A44996"/>
    </row>
    <row r="44997" spans="1:1" ht="12.6" x14ac:dyDescent="0.25">
      <c r="A44997"/>
    </row>
    <row r="44998" spans="1:1" ht="12.6" x14ac:dyDescent="0.25">
      <c r="A44998"/>
    </row>
    <row r="44999" spans="1:1" ht="12.6" x14ac:dyDescent="0.25">
      <c r="A44999"/>
    </row>
    <row r="45000" spans="1:1" ht="12.6" x14ac:dyDescent="0.25">
      <c r="A45000"/>
    </row>
    <row r="45001" spans="1:1" ht="12.6" x14ac:dyDescent="0.25">
      <c r="A45001"/>
    </row>
    <row r="45002" spans="1:1" ht="12.6" x14ac:dyDescent="0.25">
      <c r="A45002"/>
    </row>
    <row r="45003" spans="1:1" ht="12.6" x14ac:dyDescent="0.25">
      <c r="A45003"/>
    </row>
    <row r="45004" spans="1:1" ht="12.6" x14ac:dyDescent="0.25">
      <c r="A45004"/>
    </row>
    <row r="45005" spans="1:1" ht="12.6" x14ac:dyDescent="0.25">
      <c r="A45005"/>
    </row>
    <row r="45006" spans="1:1" ht="12.6" x14ac:dyDescent="0.25">
      <c r="A45006"/>
    </row>
    <row r="45007" spans="1:1" ht="12.6" x14ac:dyDescent="0.25">
      <c r="A45007"/>
    </row>
    <row r="45008" spans="1:1" ht="12.6" x14ac:dyDescent="0.25">
      <c r="A45008"/>
    </row>
    <row r="45009" spans="1:1" ht="12.6" x14ac:dyDescent="0.25">
      <c r="A45009"/>
    </row>
    <row r="45010" spans="1:1" ht="12.6" x14ac:dyDescent="0.25">
      <c r="A45010"/>
    </row>
    <row r="45011" spans="1:1" ht="12.6" x14ac:dyDescent="0.25">
      <c r="A45011"/>
    </row>
    <row r="45012" spans="1:1" ht="12.6" x14ac:dyDescent="0.25">
      <c r="A45012"/>
    </row>
    <row r="45013" spans="1:1" ht="12.6" x14ac:dyDescent="0.25">
      <c r="A45013"/>
    </row>
    <row r="45014" spans="1:1" ht="12.6" x14ac:dyDescent="0.25">
      <c r="A45014"/>
    </row>
    <row r="45015" spans="1:1" ht="12.6" x14ac:dyDescent="0.25">
      <c r="A45015"/>
    </row>
    <row r="45016" spans="1:1" ht="12.6" x14ac:dyDescent="0.25">
      <c r="A45016"/>
    </row>
    <row r="45017" spans="1:1" ht="12.6" x14ac:dyDescent="0.25">
      <c r="A45017"/>
    </row>
    <row r="45018" spans="1:1" ht="12.6" x14ac:dyDescent="0.25">
      <c r="A45018"/>
    </row>
    <row r="45019" spans="1:1" ht="12.6" x14ac:dyDescent="0.25">
      <c r="A45019"/>
    </row>
    <row r="45020" spans="1:1" ht="12.6" x14ac:dyDescent="0.25">
      <c r="A45020"/>
    </row>
    <row r="45021" spans="1:1" ht="12.6" x14ac:dyDescent="0.25">
      <c r="A45021"/>
    </row>
    <row r="45022" spans="1:1" ht="12.6" x14ac:dyDescent="0.25">
      <c r="A45022"/>
    </row>
    <row r="45023" spans="1:1" ht="12.6" x14ac:dyDescent="0.25">
      <c r="A45023"/>
    </row>
    <row r="45024" spans="1:1" ht="12.6" x14ac:dyDescent="0.25">
      <c r="A45024"/>
    </row>
    <row r="45025" spans="1:1" ht="12.6" x14ac:dyDescent="0.25">
      <c r="A45025"/>
    </row>
    <row r="45026" spans="1:1" ht="12.6" x14ac:dyDescent="0.25">
      <c r="A45026"/>
    </row>
    <row r="45027" spans="1:1" ht="12.6" x14ac:dyDescent="0.25">
      <c r="A45027"/>
    </row>
    <row r="45028" spans="1:1" ht="12.6" x14ac:dyDescent="0.25">
      <c r="A45028"/>
    </row>
    <row r="45029" spans="1:1" ht="12.6" x14ac:dyDescent="0.25">
      <c r="A45029"/>
    </row>
    <row r="45030" spans="1:1" ht="12.6" x14ac:dyDescent="0.25">
      <c r="A45030"/>
    </row>
    <row r="45031" spans="1:1" ht="12.6" x14ac:dyDescent="0.25">
      <c r="A45031"/>
    </row>
    <row r="45032" spans="1:1" ht="12.6" x14ac:dyDescent="0.25">
      <c r="A45032"/>
    </row>
    <row r="45033" spans="1:1" ht="12.6" x14ac:dyDescent="0.25">
      <c r="A45033"/>
    </row>
    <row r="45034" spans="1:1" ht="12.6" x14ac:dyDescent="0.25">
      <c r="A45034"/>
    </row>
    <row r="45035" spans="1:1" ht="12.6" x14ac:dyDescent="0.25">
      <c r="A45035"/>
    </row>
    <row r="45036" spans="1:1" ht="12.6" x14ac:dyDescent="0.25">
      <c r="A45036"/>
    </row>
    <row r="45037" spans="1:1" ht="12.6" x14ac:dyDescent="0.25">
      <c r="A45037"/>
    </row>
    <row r="45038" spans="1:1" ht="12.6" x14ac:dyDescent="0.25">
      <c r="A45038"/>
    </row>
    <row r="45039" spans="1:1" ht="12.6" x14ac:dyDescent="0.25">
      <c r="A45039"/>
    </row>
    <row r="45040" spans="1:1" ht="12.6" x14ac:dyDescent="0.25">
      <c r="A45040"/>
    </row>
    <row r="45041" spans="1:1" ht="12.6" x14ac:dyDescent="0.25">
      <c r="A45041"/>
    </row>
    <row r="45042" spans="1:1" ht="12.6" x14ac:dyDescent="0.25">
      <c r="A45042"/>
    </row>
    <row r="45043" spans="1:1" ht="12.6" x14ac:dyDescent="0.25">
      <c r="A45043"/>
    </row>
    <row r="45044" spans="1:1" ht="12.6" x14ac:dyDescent="0.25">
      <c r="A45044"/>
    </row>
    <row r="45045" spans="1:1" ht="12.6" x14ac:dyDescent="0.25">
      <c r="A45045"/>
    </row>
    <row r="45046" spans="1:1" ht="12.6" x14ac:dyDescent="0.25">
      <c r="A45046"/>
    </row>
    <row r="45047" spans="1:1" ht="12.6" x14ac:dyDescent="0.25">
      <c r="A45047"/>
    </row>
    <row r="45048" spans="1:1" ht="12.6" x14ac:dyDescent="0.25">
      <c r="A45048"/>
    </row>
    <row r="45049" spans="1:1" ht="12.6" x14ac:dyDescent="0.25">
      <c r="A45049"/>
    </row>
    <row r="45050" spans="1:1" ht="12.6" x14ac:dyDescent="0.25">
      <c r="A45050"/>
    </row>
    <row r="45051" spans="1:1" ht="12.6" x14ac:dyDescent="0.25">
      <c r="A45051"/>
    </row>
    <row r="45052" spans="1:1" ht="12.6" x14ac:dyDescent="0.25">
      <c r="A45052"/>
    </row>
    <row r="45053" spans="1:1" ht="12.6" x14ac:dyDescent="0.25">
      <c r="A45053"/>
    </row>
    <row r="45054" spans="1:1" ht="12.6" x14ac:dyDescent="0.25">
      <c r="A45054"/>
    </row>
    <row r="45055" spans="1:1" ht="12.6" x14ac:dyDescent="0.25">
      <c r="A45055"/>
    </row>
    <row r="45056" spans="1:1" ht="12.6" x14ac:dyDescent="0.25">
      <c r="A45056"/>
    </row>
    <row r="45057" spans="1:1" ht="12.6" x14ac:dyDescent="0.25">
      <c r="A45057"/>
    </row>
    <row r="45058" spans="1:1" ht="12.6" x14ac:dyDescent="0.25">
      <c r="A45058"/>
    </row>
    <row r="45059" spans="1:1" ht="12.6" x14ac:dyDescent="0.25">
      <c r="A45059"/>
    </row>
    <row r="45060" spans="1:1" ht="12.6" x14ac:dyDescent="0.25">
      <c r="A45060"/>
    </row>
    <row r="45061" spans="1:1" ht="12.6" x14ac:dyDescent="0.25">
      <c r="A45061"/>
    </row>
    <row r="45062" spans="1:1" ht="12.6" x14ac:dyDescent="0.25">
      <c r="A45062"/>
    </row>
    <row r="45063" spans="1:1" ht="12.6" x14ac:dyDescent="0.25">
      <c r="A45063"/>
    </row>
    <row r="45064" spans="1:1" ht="12.6" x14ac:dyDescent="0.25">
      <c r="A45064"/>
    </row>
    <row r="45065" spans="1:1" ht="12.6" x14ac:dyDescent="0.25">
      <c r="A45065"/>
    </row>
    <row r="45066" spans="1:1" ht="12.6" x14ac:dyDescent="0.25">
      <c r="A45066"/>
    </row>
    <row r="45067" spans="1:1" ht="12.6" x14ac:dyDescent="0.25">
      <c r="A45067"/>
    </row>
    <row r="45068" spans="1:1" ht="12.6" x14ac:dyDescent="0.25">
      <c r="A45068"/>
    </row>
    <row r="45069" spans="1:1" ht="12.6" x14ac:dyDescent="0.25">
      <c r="A45069"/>
    </row>
    <row r="45070" spans="1:1" ht="12.6" x14ac:dyDescent="0.25">
      <c r="A45070"/>
    </row>
    <row r="45071" spans="1:1" ht="12.6" x14ac:dyDescent="0.25">
      <c r="A45071"/>
    </row>
    <row r="45072" spans="1:1" ht="12.6" x14ac:dyDescent="0.25">
      <c r="A45072"/>
    </row>
    <row r="45073" spans="1:1" ht="12.6" x14ac:dyDescent="0.25">
      <c r="A45073"/>
    </row>
    <row r="45074" spans="1:1" ht="12.6" x14ac:dyDescent="0.25">
      <c r="A45074"/>
    </row>
    <row r="45075" spans="1:1" ht="12.6" x14ac:dyDescent="0.25">
      <c r="A45075"/>
    </row>
    <row r="45076" spans="1:1" ht="12.6" x14ac:dyDescent="0.25">
      <c r="A45076"/>
    </row>
    <row r="45077" spans="1:1" ht="12.6" x14ac:dyDescent="0.25">
      <c r="A45077"/>
    </row>
    <row r="45078" spans="1:1" ht="12.6" x14ac:dyDescent="0.25">
      <c r="A45078"/>
    </row>
    <row r="45079" spans="1:1" ht="12.6" x14ac:dyDescent="0.25">
      <c r="A45079"/>
    </row>
    <row r="45080" spans="1:1" ht="12.6" x14ac:dyDescent="0.25">
      <c r="A45080"/>
    </row>
    <row r="45081" spans="1:1" ht="12.6" x14ac:dyDescent="0.25">
      <c r="A45081"/>
    </row>
    <row r="45082" spans="1:1" ht="12.6" x14ac:dyDescent="0.25">
      <c r="A45082"/>
    </row>
    <row r="45083" spans="1:1" ht="12.6" x14ac:dyDescent="0.25">
      <c r="A45083"/>
    </row>
    <row r="45084" spans="1:1" ht="12.6" x14ac:dyDescent="0.25">
      <c r="A45084"/>
    </row>
    <row r="45085" spans="1:1" ht="12.6" x14ac:dyDescent="0.25">
      <c r="A45085"/>
    </row>
    <row r="45086" spans="1:1" ht="12.6" x14ac:dyDescent="0.25">
      <c r="A45086"/>
    </row>
    <row r="45087" spans="1:1" ht="12.6" x14ac:dyDescent="0.25">
      <c r="A45087"/>
    </row>
    <row r="45088" spans="1:1" ht="12.6" x14ac:dyDescent="0.25">
      <c r="A45088"/>
    </row>
    <row r="45089" spans="1:1" ht="12.6" x14ac:dyDescent="0.25">
      <c r="A45089"/>
    </row>
    <row r="45090" spans="1:1" ht="12.6" x14ac:dyDescent="0.25">
      <c r="A45090"/>
    </row>
    <row r="45091" spans="1:1" ht="12.6" x14ac:dyDescent="0.25">
      <c r="A45091"/>
    </row>
    <row r="45092" spans="1:1" ht="12.6" x14ac:dyDescent="0.25">
      <c r="A45092"/>
    </row>
    <row r="45093" spans="1:1" ht="12.6" x14ac:dyDescent="0.25">
      <c r="A45093"/>
    </row>
    <row r="45094" spans="1:1" ht="12.6" x14ac:dyDescent="0.25">
      <c r="A45094"/>
    </row>
    <row r="45095" spans="1:1" ht="12.6" x14ac:dyDescent="0.25">
      <c r="A45095"/>
    </row>
    <row r="45096" spans="1:1" ht="12.6" x14ac:dyDescent="0.25">
      <c r="A45096"/>
    </row>
    <row r="45097" spans="1:1" ht="12.6" x14ac:dyDescent="0.25">
      <c r="A45097"/>
    </row>
    <row r="45098" spans="1:1" ht="12.6" x14ac:dyDescent="0.25">
      <c r="A45098"/>
    </row>
    <row r="45099" spans="1:1" ht="12.6" x14ac:dyDescent="0.25">
      <c r="A45099"/>
    </row>
    <row r="45100" spans="1:1" ht="12.6" x14ac:dyDescent="0.25">
      <c r="A45100"/>
    </row>
    <row r="45101" spans="1:1" ht="12.6" x14ac:dyDescent="0.25">
      <c r="A45101"/>
    </row>
    <row r="45102" spans="1:1" ht="12.6" x14ac:dyDescent="0.25">
      <c r="A45102"/>
    </row>
    <row r="45103" spans="1:1" ht="12.6" x14ac:dyDescent="0.25">
      <c r="A45103"/>
    </row>
    <row r="45104" spans="1:1" ht="12.6" x14ac:dyDescent="0.25">
      <c r="A45104"/>
    </row>
    <row r="45105" spans="1:1" ht="12.6" x14ac:dyDescent="0.25">
      <c r="A45105"/>
    </row>
    <row r="45106" spans="1:1" ht="12.6" x14ac:dyDescent="0.25">
      <c r="A45106"/>
    </row>
    <row r="45107" spans="1:1" ht="12.6" x14ac:dyDescent="0.25">
      <c r="A45107"/>
    </row>
    <row r="45108" spans="1:1" ht="12.6" x14ac:dyDescent="0.25">
      <c r="A45108"/>
    </row>
    <row r="45109" spans="1:1" ht="12.6" x14ac:dyDescent="0.25">
      <c r="A45109"/>
    </row>
    <row r="45110" spans="1:1" ht="12.6" x14ac:dyDescent="0.25">
      <c r="A45110"/>
    </row>
    <row r="45111" spans="1:1" ht="12.6" x14ac:dyDescent="0.25">
      <c r="A45111"/>
    </row>
    <row r="45112" spans="1:1" ht="12.6" x14ac:dyDescent="0.25">
      <c r="A45112"/>
    </row>
    <row r="45113" spans="1:1" ht="12.6" x14ac:dyDescent="0.25">
      <c r="A45113"/>
    </row>
    <row r="45114" spans="1:1" ht="12.6" x14ac:dyDescent="0.25">
      <c r="A45114"/>
    </row>
    <row r="45115" spans="1:1" ht="12.6" x14ac:dyDescent="0.25">
      <c r="A45115"/>
    </row>
    <row r="45116" spans="1:1" ht="12.6" x14ac:dyDescent="0.25">
      <c r="A45116"/>
    </row>
    <row r="45117" spans="1:1" ht="12.6" x14ac:dyDescent="0.25">
      <c r="A45117"/>
    </row>
    <row r="45118" spans="1:1" ht="12.6" x14ac:dyDescent="0.25">
      <c r="A45118"/>
    </row>
    <row r="45119" spans="1:1" ht="12.6" x14ac:dyDescent="0.25">
      <c r="A45119"/>
    </row>
    <row r="45120" spans="1:1" ht="12.6" x14ac:dyDescent="0.25">
      <c r="A45120"/>
    </row>
    <row r="45121" spans="1:1" ht="12.6" x14ac:dyDescent="0.25">
      <c r="A45121"/>
    </row>
    <row r="45122" spans="1:1" ht="12.6" x14ac:dyDescent="0.25">
      <c r="A45122"/>
    </row>
    <row r="45123" spans="1:1" ht="12.6" x14ac:dyDescent="0.25">
      <c r="A45123"/>
    </row>
    <row r="45124" spans="1:1" ht="12.6" x14ac:dyDescent="0.25">
      <c r="A45124"/>
    </row>
    <row r="45125" spans="1:1" ht="12.6" x14ac:dyDescent="0.25">
      <c r="A45125"/>
    </row>
    <row r="45126" spans="1:1" ht="12.6" x14ac:dyDescent="0.25">
      <c r="A45126"/>
    </row>
    <row r="45127" spans="1:1" ht="12.6" x14ac:dyDescent="0.25">
      <c r="A45127"/>
    </row>
    <row r="45128" spans="1:1" ht="12.6" x14ac:dyDescent="0.25">
      <c r="A45128"/>
    </row>
    <row r="45129" spans="1:1" ht="12.6" x14ac:dyDescent="0.25">
      <c r="A45129"/>
    </row>
    <row r="45130" spans="1:1" ht="12.6" x14ac:dyDescent="0.25">
      <c r="A45130"/>
    </row>
    <row r="45131" spans="1:1" ht="12.6" x14ac:dyDescent="0.25">
      <c r="A45131"/>
    </row>
    <row r="45132" spans="1:1" ht="12.6" x14ac:dyDescent="0.25">
      <c r="A45132"/>
    </row>
    <row r="45133" spans="1:1" ht="12.6" x14ac:dyDescent="0.25">
      <c r="A45133"/>
    </row>
    <row r="45134" spans="1:1" ht="12.6" x14ac:dyDescent="0.25">
      <c r="A45134"/>
    </row>
    <row r="45135" spans="1:1" ht="12.6" x14ac:dyDescent="0.25">
      <c r="A45135"/>
    </row>
    <row r="45136" spans="1:1" ht="12.6" x14ac:dyDescent="0.25">
      <c r="A45136"/>
    </row>
    <row r="45137" spans="1:1" ht="12.6" x14ac:dyDescent="0.25">
      <c r="A45137"/>
    </row>
    <row r="45138" spans="1:1" ht="12.6" x14ac:dyDescent="0.25">
      <c r="A45138"/>
    </row>
    <row r="45139" spans="1:1" ht="12.6" x14ac:dyDescent="0.25">
      <c r="A45139"/>
    </row>
    <row r="45140" spans="1:1" ht="12.6" x14ac:dyDescent="0.25">
      <c r="A45140"/>
    </row>
    <row r="45141" spans="1:1" ht="12.6" x14ac:dyDescent="0.25">
      <c r="A45141"/>
    </row>
    <row r="45142" spans="1:1" ht="12.6" x14ac:dyDescent="0.25">
      <c r="A45142"/>
    </row>
    <row r="45143" spans="1:1" ht="12.6" x14ac:dyDescent="0.25">
      <c r="A45143"/>
    </row>
    <row r="45144" spans="1:1" ht="12.6" x14ac:dyDescent="0.25">
      <c r="A45144"/>
    </row>
    <row r="45145" spans="1:1" ht="12.6" x14ac:dyDescent="0.25">
      <c r="A45145"/>
    </row>
    <row r="45146" spans="1:1" ht="12.6" x14ac:dyDescent="0.25">
      <c r="A45146"/>
    </row>
    <row r="45147" spans="1:1" ht="12.6" x14ac:dyDescent="0.25">
      <c r="A45147"/>
    </row>
    <row r="45148" spans="1:1" ht="12.6" x14ac:dyDescent="0.25">
      <c r="A45148"/>
    </row>
    <row r="45149" spans="1:1" ht="12.6" x14ac:dyDescent="0.25">
      <c r="A45149"/>
    </row>
    <row r="45150" spans="1:1" ht="12.6" x14ac:dyDescent="0.25">
      <c r="A45150"/>
    </row>
    <row r="45151" spans="1:1" ht="12.6" x14ac:dyDescent="0.25">
      <c r="A45151"/>
    </row>
    <row r="45152" spans="1:1" ht="12.6" x14ac:dyDescent="0.25">
      <c r="A45152"/>
    </row>
    <row r="45153" spans="1:1" ht="12.6" x14ac:dyDescent="0.25">
      <c r="A45153"/>
    </row>
    <row r="45154" spans="1:1" ht="12.6" x14ac:dyDescent="0.25">
      <c r="A45154"/>
    </row>
    <row r="45155" spans="1:1" ht="12.6" x14ac:dyDescent="0.25">
      <c r="A45155"/>
    </row>
    <row r="45156" spans="1:1" ht="12.6" x14ac:dyDescent="0.25">
      <c r="A45156"/>
    </row>
    <row r="45157" spans="1:1" ht="12.6" x14ac:dyDescent="0.25">
      <c r="A45157"/>
    </row>
    <row r="45158" spans="1:1" ht="12.6" x14ac:dyDescent="0.25">
      <c r="A45158"/>
    </row>
    <row r="45159" spans="1:1" ht="12.6" x14ac:dyDescent="0.25">
      <c r="A45159"/>
    </row>
    <row r="45160" spans="1:1" ht="12.6" x14ac:dyDescent="0.25">
      <c r="A45160"/>
    </row>
    <row r="45161" spans="1:1" ht="12.6" x14ac:dyDescent="0.25">
      <c r="A45161"/>
    </row>
    <row r="45162" spans="1:1" ht="12.6" x14ac:dyDescent="0.25">
      <c r="A45162"/>
    </row>
    <row r="45163" spans="1:1" ht="12.6" x14ac:dyDescent="0.25">
      <c r="A45163"/>
    </row>
    <row r="45164" spans="1:1" ht="12.6" x14ac:dyDescent="0.25">
      <c r="A45164"/>
    </row>
    <row r="45165" spans="1:1" ht="12.6" x14ac:dyDescent="0.25">
      <c r="A45165"/>
    </row>
    <row r="45166" spans="1:1" ht="12.6" x14ac:dyDescent="0.25">
      <c r="A45166"/>
    </row>
    <row r="45167" spans="1:1" ht="12.6" x14ac:dyDescent="0.25">
      <c r="A45167"/>
    </row>
    <row r="45168" spans="1:1" ht="12.6" x14ac:dyDescent="0.25">
      <c r="A45168"/>
    </row>
    <row r="45169" spans="1:1" ht="12.6" x14ac:dyDescent="0.25">
      <c r="A45169"/>
    </row>
    <row r="45170" spans="1:1" ht="12.6" x14ac:dyDescent="0.25">
      <c r="A45170"/>
    </row>
    <row r="45171" spans="1:1" ht="12.6" x14ac:dyDescent="0.25">
      <c r="A45171"/>
    </row>
    <row r="45172" spans="1:1" ht="12.6" x14ac:dyDescent="0.25">
      <c r="A45172"/>
    </row>
    <row r="45173" spans="1:1" ht="12.6" x14ac:dyDescent="0.25">
      <c r="A45173"/>
    </row>
    <row r="45174" spans="1:1" ht="12.6" x14ac:dyDescent="0.25">
      <c r="A45174"/>
    </row>
    <row r="45175" spans="1:1" ht="12.6" x14ac:dyDescent="0.25">
      <c r="A45175"/>
    </row>
    <row r="45176" spans="1:1" ht="12.6" x14ac:dyDescent="0.25">
      <c r="A45176"/>
    </row>
    <row r="45177" spans="1:1" ht="12.6" x14ac:dyDescent="0.25">
      <c r="A45177"/>
    </row>
    <row r="45178" spans="1:1" ht="12.6" x14ac:dyDescent="0.25">
      <c r="A45178"/>
    </row>
    <row r="45179" spans="1:1" ht="12.6" x14ac:dyDescent="0.25">
      <c r="A45179"/>
    </row>
    <row r="45180" spans="1:1" ht="12.6" x14ac:dyDescent="0.25">
      <c r="A45180"/>
    </row>
    <row r="45181" spans="1:1" ht="12.6" x14ac:dyDescent="0.25">
      <c r="A45181"/>
    </row>
    <row r="45182" spans="1:1" ht="12.6" x14ac:dyDescent="0.25">
      <c r="A45182"/>
    </row>
    <row r="45183" spans="1:1" ht="12.6" x14ac:dyDescent="0.25">
      <c r="A45183"/>
    </row>
    <row r="45184" spans="1:1" ht="12.6" x14ac:dyDescent="0.25">
      <c r="A45184"/>
    </row>
    <row r="45185" spans="1:1" ht="12.6" x14ac:dyDescent="0.25">
      <c r="A45185"/>
    </row>
    <row r="45186" spans="1:1" ht="12.6" x14ac:dyDescent="0.25">
      <c r="A45186"/>
    </row>
    <row r="45187" spans="1:1" ht="12.6" x14ac:dyDescent="0.25">
      <c r="A45187"/>
    </row>
    <row r="45188" spans="1:1" ht="12.6" x14ac:dyDescent="0.25">
      <c r="A45188"/>
    </row>
    <row r="45189" spans="1:1" ht="12.6" x14ac:dyDescent="0.25">
      <c r="A45189"/>
    </row>
    <row r="45190" spans="1:1" ht="12.6" x14ac:dyDescent="0.25">
      <c r="A45190"/>
    </row>
    <row r="45191" spans="1:1" ht="12.6" x14ac:dyDescent="0.25">
      <c r="A45191"/>
    </row>
    <row r="45192" spans="1:1" ht="12.6" x14ac:dyDescent="0.25">
      <c r="A45192"/>
    </row>
    <row r="45193" spans="1:1" ht="12.6" x14ac:dyDescent="0.25">
      <c r="A45193"/>
    </row>
    <row r="45194" spans="1:1" ht="12.6" x14ac:dyDescent="0.25">
      <c r="A45194"/>
    </row>
    <row r="45195" spans="1:1" ht="12.6" x14ac:dyDescent="0.25">
      <c r="A45195"/>
    </row>
    <row r="45196" spans="1:1" ht="12.6" x14ac:dyDescent="0.25">
      <c r="A45196"/>
    </row>
    <row r="45197" spans="1:1" ht="12.6" x14ac:dyDescent="0.25">
      <c r="A45197"/>
    </row>
    <row r="45198" spans="1:1" ht="12.6" x14ac:dyDescent="0.25">
      <c r="A45198"/>
    </row>
    <row r="45199" spans="1:1" ht="12.6" x14ac:dyDescent="0.25">
      <c r="A45199"/>
    </row>
    <row r="45200" spans="1:1" ht="12.6" x14ac:dyDescent="0.25">
      <c r="A45200"/>
    </row>
    <row r="45201" spans="1:1" ht="12.6" x14ac:dyDescent="0.25">
      <c r="A45201"/>
    </row>
    <row r="45202" spans="1:1" ht="12.6" x14ac:dyDescent="0.25">
      <c r="A45202"/>
    </row>
    <row r="45203" spans="1:1" ht="12.6" x14ac:dyDescent="0.25">
      <c r="A45203"/>
    </row>
    <row r="45204" spans="1:1" ht="12.6" x14ac:dyDescent="0.25">
      <c r="A45204"/>
    </row>
    <row r="45205" spans="1:1" ht="12.6" x14ac:dyDescent="0.25">
      <c r="A45205"/>
    </row>
    <row r="45206" spans="1:1" ht="12.6" x14ac:dyDescent="0.25">
      <c r="A45206"/>
    </row>
    <row r="45207" spans="1:1" ht="12.6" x14ac:dyDescent="0.25">
      <c r="A45207"/>
    </row>
    <row r="45208" spans="1:1" ht="12.6" x14ac:dyDescent="0.25">
      <c r="A45208"/>
    </row>
    <row r="45209" spans="1:1" ht="12.6" x14ac:dyDescent="0.25">
      <c r="A45209"/>
    </row>
    <row r="45210" spans="1:1" ht="12.6" x14ac:dyDescent="0.25">
      <c r="A45210"/>
    </row>
    <row r="45211" spans="1:1" ht="12.6" x14ac:dyDescent="0.25">
      <c r="A45211"/>
    </row>
    <row r="45212" spans="1:1" ht="12.6" x14ac:dyDescent="0.25">
      <c r="A45212"/>
    </row>
    <row r="45213" spans="1:1" ht="12.6" x14ac:dyDescent="0.25">
      <c r="A45213"/>
    </row>
    <row r="45214" spans="1:1" ht="12.6" x14ac:dyDescent="0.25">
      <c r="A45214"/>
    </row>
    <row r="45215" spans="1:1" ht="12.6" x14ac:dyDescent="0.25">
      <c r="A45215"/>
    </row>
    <row r="45216" spans="1:1" ht="12.6" x14ac:dyDescent="0.25">
      <c r="A45216"/>
    </row>
    <row r="45217" spans="1:1" ht="12.6" x14ac:dyDescent="0.25">
      <c r="A45217"/>
    </row>
    <row r="45218" spans="1:1" ht="12.6" x14ac:dyDescent="0.25">
      <c r="A45218"/>
    </row>
    <row r="45219" spans="1:1" ht="12.6" x14ac:dyDescent="0.25">
      <c r="A45219"/>
    </row>
    <row r="45220" spans="1:1" ht="12.6" x14ac:dyDescent="0.25">
      <c r="A45220"/>
    </row>
    <row r="45221" spans="1:1" ht="12.6" x14ac:dyDescent="0.25">
      <c r="A45221"/>
    </row>
    <row r="45222" spans="1:1" ht="12.6" x14ac:dyDescent="0.25">
      <c r="A45222"/>
    </row>
    <row r="45223" spans="1:1" ht="12.6" x14ac:dyDescent="0.25">
      <c r="A45223"/>
    </row>
    <row r="45224" spans="1:1" ht="12.6" x14ac:dyDescent="0.25">
      <c r="A45224"/>
    </row>
    <row r="45225" spans="1:1" ht="12.6" x14ac:dyDescent="0.25">
      <c r="A45225"/>
    </row>
    <row r="45226" spans="1:1" ht="12.6" x14ac:dyDescent="0.25">
      <c r="A45226"/>
    </row>
    <row r="45227" spans="1:1" ht="12.6" x14ac:dyDescent="0.25">
      <c r="A45227"/>
    </row>
    <row r="45228" spans="1:1" ht="12.6" x14ac:dyDescent="0.25">
      <c r="A45228"/>
    </row>
    <row r="45229" spans="1:1" ht="12.6" x14ac:dyDescent="0.25">
      <c r="A45229"/>
    </row>
    <row r="45230" spans="1:1" ht="12.6" x14ac:dyDescent="0.25">
      <c r="A45230"/>
    </row>
    <row r="45231" spans="1:1" ht="12.6" x14ac:dyDescent="0.25">
      <c r="A45231"/>
    </row>
    <row r="45232" spans="1:1" ht="12.6" x14ac:dyDescent="0.25">
      <c r="A45232"/>
    </row>
    <row r="45233" spans="1:1" ht="12.6" x14ac:dyDescent="0.25">
      <c r="A45233"/>
    </row>
    <row r="45234" spans="1:1" ht="12.6" x14ac:dyDescent="0.25">
      <c r="A45234"/>
    </row>
    <row r="45235" spans="1:1" ht="12.6" x14ac:dyDescent="0.25">
      <c r="A45235"/>
    </row>
    <row r="45236" spans="1:1" ht="12.6" x14ac:dyDescent="0.25">
      <c r="A45236"/>
    </row>
    <row r="45237" spans="1:1" ht="12.6" x14ac:dyDescent="0.25">
      <c r="A45237"/>
    </row>
    <row r="45238" spans="1:1" ht="12.6" x14ac:dyDescent="0.25">
      <c r="A45238"/>
    </row>
    <row r="45239" spans="1:1" ht="12.6" x14ac:dyDescent="0.25">
      <c r="A45239"/>
    </row>
    <row r="45240" spans="1:1" ht="12.6" x14ac:dyDescent="0.25">
      <c r="A45240"/>
    </row>
    <row r="45241" spans="1:1" ht="12.6" x14ac:dyDescent="0.25">
      <c r="A45241"/>
    </row>
    <row r="45242" spans="1:1" ht="12.6" x14ac:dyDescent="0.25">
      <c r="A45242"/>
    </row>
    <row r="45243" spans="1:1" ht="12.6" x14ac:dyDescent="0.25">
      <c r="A45243"/>
    </row>
    <row r="45244" spans="1:1" ht="12.6" x14ac:dyDescent="0.25">
      <c r="A45244"/>
    </row>
    <row r="45245" spans="1:1" ht="12.6" x14ac:dyDescent="0.25">
      <c r="A45245"/>
    </row>
    <row r="45246" spans="1:1" ht="12.6" x14ac:dyDescent="0.25">
      <c r="A45246"/>
    </row>
    <row r="45247" spans="1:1" ht="12.6" x14ac:dyDescent="0.25">
      <c r="A45247"/>
    </row>
    <row r="45248" spans="1:1" ht="12.6" x14ac:dyDescent="0.25">
      <c r="A45248"/>
    </row>
    <row r="45249" spans="1:1" ht="12.6" x14ac:dyDescent="0.25">
      <c r="A45249"/>
    </row>
    <row r="45250" spans="1:1" ht="12.6" x14ac:dyDescent="0.25">
      <c r="A45250"/>
    </row>
    <row r="45251" spans="1:1" ht="12.6" x14ac:dyDescent="0.25">
      <c r="A45251"/>
    </row>
    <row r="45252" spans="1:1" ht="12.6" x14ac:dyDescent="0.25">
      <c r="A45252"/>
    </row>
    <row r="45253" spans="1:1" ht="12.6" x14ac:dyDescent="0.25">
      <c r="A45253"/>
    </row>
    <row r="45254" spans="1:1" ht="12.6" x14ac:dyDescent="0.25">
      <c r="A45254"/>
    </row>
    <row r="45255" spans="1:1" ht="12.6" x14ac:dyDescent="0.25">
      <c r="A45255"/>
    </row>
    <row r="45256" spans="1:1" ht="12.6" x14ac:dyDescent="0.25">
      <c r="A45256"/>
    </row>
    <row r="45257" spans="1:1" ht="12.6" x14ac:dyDescent="0.25">
      <c r="A45257"/>
    </row>
    <row r="45258" spans="1:1" ht="12.6" x14ac:dyDescent="0.25">
      <c r="A45258"/>
    </row>
    <row r="45259" spans="1:1" ht="12.6" x14ac:dyDescent="0.25">
      <c r="A45259"/>
    </row>
    <row r="45260" spans="1:1" ht="12.6" x14ac:dyDescent="0.25">
      <c r="A45260"/>
    </row>
    <row r="45261" spans="1:1" ht="12.6" x14ac:dyDescent="0.25">
      <c r="A45261"/>
    </row>
    <row r="45262" spans="1:1" ht="12.6" x14ac:dyDescent="0.25">
      <c r="A45262"/>
    </row>
    <row r="45263" spans="1:1" ht="12.6" x14ac:dyDescent="0.25">
      <c r="A45263"/>
    </row>
    <row r="45264" spans="1:1" ht="12.6" x14ac:dyDescent="0.25">
      <c r="A45264"/>
    </row>
    <row r="45265" spans="1:1" ht="12.6" x14ac:dyDescent="0.25">
      <c r="A45265"/>
    </row>
    <row r="45266" spans="1:1" ht="12.6" x14ac:dyDescent="0.25">
      <c r="A45266"/>
    </row>
    <row r="45267" spans="1:1" ht="12.6" x14ac:dyDescent="0.25">
      <c r="A45267"/>
    </row>
    <row r="45268" spans="1:1" ht="12.6" x14ac:dyDescent="0.25">
      <c r="A45268"/>
    </row>
    <row r="45269" spans="1:1" ht="12.6" x14ac:dyDescent="0.25">
      <c r="A45269"/>
    </row>
    <row r="45270" spans="1:1" ht="12.6" x14ac:dyDescent="0.25">
      <c r="A45270"/>
    </row>
    <row r="45271" spans="1:1" ht="12.6" x14ac:dyDescent="0.25">
      <c r="A45271"/>
    </row>
    <row r="45272" spans="1:1" ht="12.6" x14ac:dyDescent="0.25">
      <c r="A45272"/>
    </row>
    <row r="45273" spans="1:1" ht="12.6" x14ac:dyDescent="0.25">
      <c r="A45273"/>
    </row>
    <row r="45274" spans="1:1" ht="12.6" x14ac:dyDescent="0.25">
      <c r="A45274"/>
    </row>
    <row r="45275" spans="1:1" ht="12.6" x14ac:dyDescent="0.25">
      <c r="A45275"/>
    </row>
    <row r="45276" spans="1:1" ht="12.6" x14ac:dyDescent="0.25">
      <c r="A45276"/>
    </row>
    <row r="45277" spans="1:1" ht="12.6" x14ac:dyDescent="0.25">
      <c r="A45277"/>
    </row>
    <row r="45278" spans="1:1" ht="12.6" x14ac:dyDescent="0.25">
      <c r="A45278"/>
    </row>
    <row r="45279" spans="1:1" ht="12.6" x14ac:dyDescent="0.25">
      <c r="A45279"/>
    </row>
    <row r="45280" spans="1:1" ht="12.6" x14ac:dyDescent="0.25">
      <c r="A45280"/>
    </row>
    <row r="45281" spans="1:1" ht="12.6" x14ac:dyDescent="0.25">
      <c r="A45281"/>
    </row>
    <row r="45282" spans="1:1" ht="12.6" x14ac:dyDescent="0.25">
      <c r="A45282"/>
    </row>
    <row r="45283" spans="1:1" ht="12.6" x14ac:dyDescent="0.25">
      <c r="A45283"/>
    </row>
    <row r="45284" spans="1:1" ht="12.6" x14ac:dyDescent="0.25">
      <c r="A45284"/>
    </row>
    <row r="45285" spans="1:1" ht="12.6" x14ac:dyDescent="0.25">
      <c r="A45285"/>
    </row>
    <row r="45286" spans="1:1" ht="12.6" x14ac:dyDescent="0.25">
      <c r="A45286"/>
    </row>
    <row r="45287" spans="1:1" ht="12.6" x14ac:dyDescent="0.25">
      <c r="A45287"/>
    </row>
    <row r="45288" spans="1:1" ht="12.6" x14ac:dyDescent="0.25">
      <c r="A45288"/>
    </row>
    <row r="45289" spans="1:1" ht="12.6" x14ac:dyDescent="0.25">
      <c r="A45289"/>
    </row>
    <row r="45290" spans="1:1" ht="12.6" x14ac:dyDescent="0.25">
      <c r="A45290"/>
    </row>
    <row r="45291" spans="1:1" ht="12.6" x14ac:dyDescent="0.25">
      <c r="A45291"/>
    </row>
    <row r="45292" spans="1:1" ht="12.6" x14ac:dyDescent="0.25">
      <c r="A45292"/>
    </row>
    <row r="45293" spans="1:1" ht="12.6" x14ac:dyDescent="0.25">
      <c r="A45293"/>
    </row>
    <row r="45294" spans="1:1" ht="12.6" x14ac:dyDescent="0.25">
      <c r="A45294"/>
    </row>
    <row r="45295" spans="1:1" ht="12.6" x14ac:dyDescent="0.25">
      <c r="A45295"/>
    </row>
    <row r="45296" spans="1:1" ht="12.6" x14ac:dyDescent="0.25">
      <c r="A45296"/>
    </row>
    <row r="45297" spans="1:1" ht="12.6" x14ac:dyDescent="0.25">
      <c r="A45297"/>
    </row>
    <row r="45298" spans="1:1" ht="12.6" x14ac:dyDescent="0.25">
      <c r="A45298"/>
    </row>
    <row r="45299" spans="1:1" ht="12.6" x14ac:dyDescent="0.25">
      <c r="A45299"/>
    </row>
    <row r="45300" spans="1:1" ht="12.6" x14ac:dyDescent="0.25">
      <c r="A45300"/>
    </row>
    <row r="45301" spans="1:1" ht="12.6" x14ac:dyDescent="0.25">
      <c r="A45301"/>
    </row>
    <row r="45302" spans="1:1" ht="12.6" x14ac:dyDescent="0.25">
      <c r="A45302"/>
    </row>
    <row r="45303" spans="1:1" ht="12.6" x14ac:dyDescent="0.25">
      <c r="A45303"/>
    </row>
    <row r="45304" spans="1:1" ht="12.6" x14ac:dyDescent="0.25">
      <c r="A45304"/>
    </row>
    <row r="45305" spans="1:1" ht="12.6" x14ac:dyDescent="0.25">
      <c r="A45305"/>
    </row>
    <row r="45306" spans="1:1" ht="12.6" x14ac:dyDescent="0.25">
      <c r="A45306"/>
    </row>
    <row r="45307" spans="1:1" ht="12.6" x14ac:dyDescent="0.25">
      <c r="A45307"/>
    </row>
    <row r="45308" spans="1:1" ht="12.6" x14ac:dyDescent="0.25">
      <c r="A45308"/>
    </row>
    <row r="45309" spans="1:1" ht="12.6" x14ac:dyDescent="0.25">
      <c r="A45309"/>
    </row>
    <row r="45310" spans="1:1" ht="12.6" x14ac:dyDescent="0.25">
      <c r="A45310"/>
    </row>
    <row r="45311" spans="1:1" ht="12.6" x14ac:dyDescent="0.25">
      <c r="A45311"/>
    </row>
    <row r="45312" spans="1:1" ht="12.6" x14ac:dyDescent="0.25">
      <c r="A45312"/>
    </row>
    <row r="45313" spans="1:1" ht="12.6" x14ac:dyDescent="0.25">
      <c r="A45313"/>
    </row>
    <row r="45314" spans="1:1" ht="12.6" x14ac:dyDescent="0.25">
      <c r="A45314"/>
    </row>
    <row r="45315" spans="1:1" ht="12.6" x14ac:dyDescent="0.25">
      <c r="A45315"/>
    </row>
    <row r="45316" spans="1:1" ht="12.6" x14ac:dyDescent="0.25">
      <c r="A45316"/>
    </row>
    <row r="45317" spans="1:1" ht="12.6" x14ac:dyDescent="0.25">
      <c r="A45317"/>
    </row>
    <row r="45318" spans="1:1" ht="12.6" x14ac:dyDescent="0.25">
      <c r="A45318"/>
    </row>
    <row r="45319" spans="1:1" ht="12.6" x14ac:dyDescent="0.25">
      <c r="A45319"/>
    </row>
    <row r="45320" spans="1:1" ht="12.6" x14ac:dyDescent="0.25">
      <c r="A45320"/>
    </row>
    <row r="45321" spans="1:1" ht="12.6" x14ac:dyDescent="0.25">
      <c r="A45321"/>
    </row>
    <row r="45322" spans="1:1" ht="12.6" x14ac:dyDescent="0.25">
      <c r="A45322"/>
    </row>
    <row r="45323" spans="1:1" ht="12.6" x14ac:dyDescent="0.25">
      <c r="A45323"/>
    </row>
    <row r="45324" spans="1:1" ht="12.6" x14ac:dyDescent="0.25">
      <c r="A45324"/>
    </row>
    <row r="45325" spans="1:1" ht="12.6" x14ac:dyDescent="0.25">
      <c r="A45325"/>
    </row>
    <row r="45326" spans="1:1" ht="12.6" x14ac:dyDescent="0.25">
      <c r="A45326"/>
    </row>
    <row r="45327" spans="1:1" ht="12.6" x14ac:dyDescent="0.25">
      <c r="A45327"/>
    </row>
    <row r="45328" spans="1:1" ht="12.6" x14ac:dyDescent="0.25">
      <c r="A45328"/>
    </row>
    <row r="45329" spans="1:1" ht="12.6" x14ac:dyDescent="0.25">
      <c r="A45329"/>
    </row>
    <row r="45330" spans="1:1" ht="12.6" x14ac:dyDescent="0.25">
      <c r="A45330"/>
    </row>
    <row r="45331" spans="1:1" ht="12.6" x14ac:dyDescent="0.25">
      <c r="A45331"/>
    </row>
    <row r="45332" spans="1:1" ht="12.6" x14ac:dyDescent="0.25">
      <c r="A45332"/>
    </row>
    <row r="45333" spans="1:1" ht="12.6" x14ac:dyDescent="0.25">
      <c r="A45333"/>
    </row>
    <row r="45334" spans="1:1" ht="12.6" x14ac:dyDescent="0.25">
      <c r="A45334"/>
    </row>
    <row r="45335" spans="1:1" ht="12.6" x14ac:dyDescent="0.25">
      <c r="A45335"/>
    </row>
    <row r="45336" spans="1:1" ht="12.6" x14ac:dyDescent="0.25">
      <c r="A45336"/>
    </row>
    <row r="45337" spans="1:1" ht="12.6" x14ac:dyDescent="0.25">
      <c r="A45337"/>
    </row>
    <row r="45338" spans="1:1" ht="12.6" x14ac:dyDescent="0.25">
      <c r="A45338"/>
    </row>
    <row r="45339" spans="1:1" ht="12.6" x14ac:dyDescent="0.25">
      <c r="A45339"/>
    </row>
    <row r="45340" spans="1:1" ht="12.6" x14ac:dyDescent="0.25">
      <c r="A45340"/>
    </row>
    <row r="45341" spans="1:1" ht="12.6" x14ac:dyDescent="0.25">
      <c r="A45341"/>
    </row>
    <row r="45342" spans="1:1" ht="12.6" x14ac:dyDescent="0.25">
      <c r="A45342"/>
    </row>
    <row r="45343" spans="1:1" ht="12.6" x14ac:dyDescent="0.25">
      <c r="A45343"/>
    </row>
    <row r="45344" spans="1:1" ht="12.6" x14ac:dyDescent="0.25">
      <c r="A45344"/>
    </row>
    <row r="45345" spans="1:1" ht="12.6" x14ac:dyDescent="0.25">
      <c r="A45345"/>
    </row>
    <row r="45346" spans="1:1" ht="12.6" x14ac:dyDescent="0.25">
      <c r="A45346"/>
    </row>
    <row r="45347" spans="1:1" ht="12.6" x14ac:dyDescent="0.25">
      <c r="A45347"/>
    </row>
    <row r="45348" spans="1:1" ht="12.6" x14ac:dyDescent="0.25">
      <c r="A45348"/>
    </row>
    <row r="45349" spans="1:1" ht="12.6" x14ac:dyDescent="0.25">
      <c r="A45349"/>
    </row>
    <row r="45350" spans="1:1" ht="12.6" x14ac:dyDescent="0.25">
      <c r="A45350"/>
    </row>
    <row r="45351" spans="1:1" ht="12.6" x14ac:dyDescent="0.25">
      <c r="A45351"/>
    </row>
    <row r="45352" spans="1:1" ht="12.6" x14ac:dyDescent="0.25">
      <c r="A45352"/>
    </row>
    <row r="45353" spans="1:1" ht="12.6" x14ac:dyDescent="0.25">
      <c r="A45353"/>
    </row>
    <row r="45354" spans="1:1" ht="12.6" x14ac:dyDescent="0.25">
      <c r="A45354"/>
    </row>
    <row r="45355" spans="1:1" ht="12.6" x14ac:dyDescent="0.25">
      <c r="A45355"/>
    </row>
    <row r="45356" spans="1:1" ht="12.6" x14ac:dyDescent="0.25">
      <c r="A45356"/>
    </row>
    <row r="45357" spans="1:1" ht="12.6" x14ac:dyDescent="0.25">
      <c r="A45357"/>
    </row>
    <row r="45358" spans="1:1" ht="12.6" x14ac:dyDescent="0.25">
      <c r="A45358"/>
    </row>
    <row r="45359" spans="1:1" ht="12.6" x14ac:dyDescent="0.25">
      <c r="A45359"/>
    </row>
    <row r="45360" spans="1:1" ht="12.6" x14ac:dyDescent="0.25">
      <c r="A45360"/>
    </row>
    <row r="45361" spans="1:1" ht="12.6" x14ac:dyDescent="0.25">
      <c r="A45361"/>
    </row>
    <row r="45362" spans="1:1" ht="12.6" x14ac:dyDescent="0.25">
      <c r="A45362"/>
    </row>
    <row r="45363" spans="1:1" ht="12.6" x14ac:dyDescent="0.25">
      <c r="A45363"/>
    </row>
    <row r="45364" spans="1:1" ht="12.6" x14ac:dyDescent="0.25">
      <c r="A45364"/>
    </row>
    <row r="45365" spans="1:1" ht="12.6" x14ac:dyDescent="0.25">
      <c r="A45365"/>
    </row>
    <row r="45366" spans="1:1" ht="12.6" x14ac:dyDescent="0.25">
      <c r="A45366"/>
    </row>
    <row r="45367" spans="1:1" ht="12.6" x14ac:dyDescent="0.25">
      <c r="A45367"/>
    </row>
    <row r="45368" spans="1:1" ht="12.6" x14ac:dyDescent="0.25">
      <c r="A45368"/>
    </row>
    <row r="45369" spans="1:1" ht="12.6" x14ac:dyDescent="0.25">
      <c r="A45369"/>
    </row>
    <row r="45370" spans="1:1" ht="12.6" x14ac:dyDescent="0.25">
      <c r="A45370"/>
    </row>
    <row r="45371" spans="1:1" ht="12.6" x14ac:dyDescent="0.25">
      <c r="A45371"/>
    </row>
    <row r="45372" spans="1:1" ht="12.6" x14ac:dyDescent="0.25">
      <c r="A45372"/>
    </row>
    <row r="45373" spans="1:1" ht="12.6" x14ac:dyDescent="0.25">
      <c r="A45373"/>
    </row>
    <row r="45374" spans="1:1" ht="12.6" x14ac:dyDescent="0.25">
      <c r="A45374"/>
    </row>
    <row r="45375" spans="1:1" ht="12.6" x14ac:dyDescent="0.25">
      <c r="A45375"/>
    </row>
    <row r="45376" spans="1:1" ht="12.6" x14ac:dyDescent="0.25">
      <c r="A45376"/>
    </row>
    <row r="45377" spans="1:1" ht="12.6" x14ac:dyDescent="0.25">
      <c r="A45377"/>
    </row>
    <row r="45378" spans="1:1" ht="12.6" x14ac:dyDescent="0.25">
      <c r="A45378"/>
    </row>
    <row r="45379" spans="1:1" ht="12.6" x14ac:dyDescent="0.25">
      <c r="A45379"/>
    </row>
    <row r="45380" spans="1:1" ht="12.6" x14ac:dyDescent="0.25">
      <c r="A45380"/>
    </row>
    <row r="45381" spans="1:1" ht="12.6" x14ac:dyDescent="0.25">
      <c r="A45381"/>
    </row>
    <row r="45382" spans="1:1" ht="12.6" x14ac:dyDescent="0.25">
      <c r="A45382"/>
    </row>
    <row r="45383" spans="1:1" ht="12.6" x14ac:dyDescent="0.25">
      <c r="A45383"/>
    </row>
    <row r="45384" spans="1:1" ht="12.6" x14ac:dyDescent="0.25">
      <c r="A45384"/>
    </row>
    <row r="45385" spans="1:1" ht="12.6" x14ac:dyDescent="0.25">
      <c r="A45385"/>
    </row>
    <row r="45386" spans="1:1" ht="12.6" x14ac:dyDescent="0.25">
      <c r="A45386"/>
    </row>
    <row r="45387" spans="1:1" ht="12.6" x14ac:dyDescent="0.25">
      <c r="A45387"/>
    </row>
    <row r="45388" spans="1:1" ht="12.6" x14ac:dyDescent="0.25">
      <c r="A45388"/>
    </row>
    <row r="45389" spans="1:1" ht="12.6" x14ac:dyDescent="0.25">
      <c r="A45389"/>
    </row>
    <row r="45390" spans="1:1" ht="12.6" x14ac:dyDescent="0.25">
      <c r="A45390"/>
    </row>
    <row r="45391" spans="1:1" ht="12.6" x14ac:dyDescent="0.25">
      <c r="A45391"/>
    </row>
    <row r="45392" spans="1:1" ht="12.6" x14ac:dyDescent="0.25">
      <c r="A45392"/>
    </row>
    <row r="45393" spans="1:1" ht="12.6" x14ac:dyDescent="0.25">
      <c r="A45393"/>
    </row>
    <row r="45394" spans="1:1" ht="12.6" x14ac:dyDescent="0.25">
      <c r="A45394"/>
    </row>
    <row r="45395" spans="1:1" ht="12.6" x14ac:dyDescent="0.25">
      <c r="A45395"/>
    </row>
    <row r="45396" spans="1:1" ht="12.6" x14ac:dyDescent="0.25">
      <c r="A45396"/>
    </row>
    <row r="45397" spans="1:1" ht="12.6" x14ac:dyDescent="0.25">
      <c r="A45397"/>
    </row>
    <row r="45398" spans="1:1" ht="12.6" x14ac:dyDescent="0.25">
      <c r="A45398"/>
    </row>
    <row r="45399" spans="1:1" ht="12.6" x14ac:dyDescent="0.25">
      <c r="A45399"/>
    </row>
    <row r="45400" spans="1:1" ht="12.6" x14ac:dyDescent="0.25">
      <c r="A45400"/>
    </row>
    <row r="45401" spans="1:1" ht="12.6" x14ac:dyDescent="0.25">
      <c r="A45401"/>
    </row>
    <row r="45402" spans="1:1" ht="12.6" x14ac:dyDescent="0.25">
      <c r="A45402"/>
    </row>
    <row r="45403" spans="1:1" ht="12.6" x14ac:dyDescent="0.25">
      <c r="A45403"/>
    </row>
    <row r="45404" spans="1:1" ht="12.6" x14ac:dyDescent="0.25">
      <c r="A45404"/>
    </row>
    <row r="45405" spans="1:1" ht="12.6" x14ac:dyDescent="0.25">
      <c r="A45405"/>
    </row>
    <row r="45406" spans="1:1" ht="12.6" x14ac:dyDescent="0.25">
      <c r="A45406"/>
    </row>
    <row r="45407" spans="1:1" ht="12.6" x14ac:dyDescent="0.25">
      <c r="A45407"/>
    </row>
    <row r="45408" spans="1:1" ht="12.6" x14ac:dyDescent="0.25">
      <c r="A45408"/>
    </row>
    <row r="45409" spans="1:1" ht="12.6" x14ac:dyDescent="0.25">
      <c r="A45409"/>
    </row>
    <row r="45410" spans="1:1" ht="12.6" x14ac:dyDescent="0.25">
      <c r="A45410"/>
    </row>
    <row r="45411" spans="1:1" ht="12.6" x14ac:dyDescent="0.25">
      <c r="A45411"/>
    </row>
    <row r="45412" spans="1:1" ht="12.6" x14ac:dyDescent="0.25">
      <c r="A45412"/>
    </row>
    <row r="45413" spans="1:1" ht="12.6" x14ac:dyDescent="0.25">
      <c r="A45413"/>
    </row>
    <row r="45414" spans="1:1" ht="12.6" x14ac:dyDescent="0.25">
      <c r="A45414"/>
    </row>
    <row r="45415" spans="1:1" ht="12.6" x14ac:dyDescent="0.25">
      <c r="A45415"/>
    </row>
    <row r="45416" spans="1:1" ht="12.6" x14ac:dyDescent="0.25">
      <c r="A45416"/>
    </row>
    <row r="45417" spans="1:1" ht="12.6" x14ac:dyDescent="0.25">
      <c r="A45417"/>
    </row>
    <row r="45418" spans="1:1" ht="12.6" x14ac:dyDescent="0.25">
      <c r="A45418"/>
    </row>
    <row r="45419" spans="1:1" ht="12.6" x14ac:dyDescent="0.25">
      <c r="A45419"/>
    </row>
    <row r="45420" spans="1:1" ht="12.6" x14ac:dyDescent="0.25">
      <c r="A45420"/>
    </row>
    <row r="45421" spans="1:1" ht="12.6" x14ac:dyDescent="0.25">
      <c r="A45421"/>
    </row>
    <row r="45422" spans="1:1" ht="12.6" x14ac:dyDescent="0.25">
      <c r="A45422"/>
    </row>
    <row r="45423" spans="1:1" ht="12.6" x14ac:dyDescent="0.25">
      <c r="A45423"/>
    </row>
    <row r="45424" spans="1:1" ht="12.6" x14ac:dyDescent="0.25">
      <c r="A45424"/>
    </row>
    <row r="45425" spans="1:1" ht="12.6" x14ac:dyDescent="0.25">
      <c r="A45425"/>
    </row>
    <row r="45426" spans="1:1" ht="12.6" x14ac:dyDescent="0.25">
      <c r="A45426"/>
    </row>
    <row r="45427" spans="1:1" ht="12.6" x14ac:dyDescent="0.25">
      <c r="A45427"/>
    </row>
    <row r="45428" spans="1:1" ht="12.6" x14ac:dyDescent="0.25">
      <c r="A45428"/>
    </row>
    <row r="45429" spans="1:1" ht="12.6" x14ac:dyDescent="0.25">
      <c r="A45429"/>
    </row>
    <row r="45430" spans="1:1" ht="12.6" x14ac:dyDescent="0.25">
      <c r="A45430"/>
    </row>
    <row r="45431" spans="1:1" ht="12.6" x14ac:dyDescent="0.25">
      <c r="A45431"/>
    </row>
    <row r="45432" spans="1:1" ht="12.6" x14ac:dyDescent="0.25">
      <c r="A45432"/>
    </row>
    <row r="45433" spans="1:1" ht="12.6" x14ac:dyDescent="0.25">
      <c r="A45433"/>
    </row>
    <row r="45434" spans="1:1" ht="12.6" x14ac:dyDescent="0.25">
      <c r="A45434"/>
    </row>
    <row r="45435" spans="1:1" ht="12.6" x14ac:dyDescent="0.25">
      <c r="A45435"/>
    </row>
    <row r="45436" spans="1:1" ht="12.6" x14ac:dyDescent="0.25">
      <c r="A45436"/>
    </row>
    <row r="45437" spans="1:1" ht="12.6" x14ac:dyDescent="0.25">
      <c r="A45437"/>
    </row>
    <row r="45438" spans="1:1" ht="12.6" x14ac:dyDescent="0.25">
      <c r="A45438"/>
    </row>
    <row r="45439" spans="1:1" ht="12.6" x14ac:dyDescent="0.25">
      <c r="A45439"/>
    </row>
    <row r="45440" spans="1:1" ht="12.6" x14ac:dyDescent="0.25">
      <c r="A45440"/>
    </row>
    <row r="45441" spans="1:1" ht="12.6" x14ac:dyDescent="0.25">
      <c r="A45441"/>
    </row>
    <row r="45442" spans="1:1" ht="12.6" x14ac:dyDescent="0.25">
      <c r="A45442"/>
    </row>
    <row r="45443" spans="1:1" ht="12.6" x14ac:dyDescent="0.25">
      <c r="A45443"/>
    </row>
    <row r="45444" spans="1:1" ht="12.6" x14ac:dyDescent="0.25">
      <c r="A45444"/>
    </row>
    <row r="45445" spans="1:1" ht="12.6" x14ac:dyDescent="0.25">
      <c r="A45445"/>
    </row>
    <row r="45446" spans="1:1" ht="12.6" x14ac:dyDescent="0.25">
      <c r="A45446"/>
    </row>
    <row r="45447" spans="1:1" ht="12.6" x14ac:dyDescent="0.25">
      <c r="A45447"/>
    </row>
    <row r="45448" spans="1:1" ht="12.6" x14ac:dyDescent="0.25">
      <c r="A45448"/>
    </row>
    <row r="45449" spans="1:1" ht="12.6" x14ac:dyDescent="0.25">
      <c r="A45449"/>
    </row>
    <row r="45450" spans="1:1" ht="12.6" x14ac:dyDescent="0.25">
      <c r="A45450"/>
    </row>
    <row r="45451" spans="1:1" ht="12.6" x14ac:dyDescent="0.25">
      <c r="A45451"/>
    </row>
    <row r="45452" spans="1:1" ht="12.6" x14ac:dyDescent="0.25">
      <c r="A45452"/>
    </row>
    <row r="45453" spans="1:1" ht="12.6" x14ac:dyDescent="0.25">
      <c r="A45453"/>
    </row>
    <row r="45454" spans="1:1" ht="12.6" x14ac:dyDescent="0.25">
      <c r="A45454"/>
    </row>
    <row r="45455" spans="1:1" ht="12.6" x14ac:dyDescent="0.25">
      <c r="A45455"/>
    </row>
    <row r="45456" spans="1:1" ht="12.6" x14ac:dyDescent="0.25">
      <c r="A45456"/>
    </row>
    <row r="45457" spans="1:1" ht="12.6" x14ac:dyDescent="0.25">
      <c r="A45457"/>
    </row>
    <row r="45458" spans="1:1" ht="12.6" x14ac:dyDescent="0.25">
      <c r="A45458"/>
    </row>
    <row r="45459" spans="1:1" ht="12.6" x14ac:dyDescent="0.25">
      <c r="A45459"/>
    </row>
    <row r="45460" spans="1:1" ht="12.6" x14ac:dyDescent="0.25">
      <c r="A45460"/>
    </row>
    <row r="45461" spans="1:1" ht="12.6" x14ac:dyDescent="0.25">
      <c r="A45461"/>
    </row>
    <row r="45462" spans="1:1" ht="12.6" x14ac:dyDescent="0.25">
      <c r="A45462"/>
    </row>
    <row r="45463" spans="1:1" ht="12.6" x14ac:dyDescent="0.25">
      <c r="A45463"/>
    </row>
    <row r="45464" spans="1:1" ht="12.6" x14ac:dyDescent="0.25">
      <c r="A45464"/>
    </row>
    <row r="45465" spans="1:1" ht="12.6" x14ac:dyDescent="0.25">
      <c r="A45465"/>
    </row>
    <row r="45466" spans="1:1" ht="12.6" x14ac:dyDescent="0.25">
      <c r="A45466"/>
    </row>
    <row r="45467" spans="1:1" ht="12.6" x14ac:dyDescent="0.25">
      <c r="A45467"/>
    </row>
    <row r="45468" spans="1:1" ht="12.6" x14ac:dyDescent="0.25">
      <c r="A45468"/>
    </row>
    <row r="45469" spans="1:1" ht="12.6" x14ac:dyDescent="0.25">
      <c r="A45469"/>
    </row>
    <row r="45470" spans="1:1" ht="12.6" x14ac:dyDescent="0.25">
      <c r="A45470"/>
    </row>
    <row r="45471" spans="1:1" ht="12.6" x14ac:dyDescent="0.25">
      <c r="A45471"/>
    </row>
    <row r="45472" spans="1:1" ht="12.6" x14ac:dyDescent="0.25">
      <c r="A45472"/>
    </row>
    <row r="45473" spans="1:1" ht="12.6" x14ac:dyDescent="0.25">
      <c r="A45473"/>
    </row>
    <row r="45474" spans="1:1" ht="12.6" x14ac:dyDescent="0.25">
      <c r="A45474"/>
    </row>
    <row r="45475" spans="1:1" ht="12.6" x14ac:dyDescent="0.25">
      <c r="A45475"/>
    </row>
    <row r="45476" spans="1:1" ht="12.6" x14ac:dyDescent="0.25">
      <c r="A45476"/>
    </row>
    <row r="45477" spans="1:1" ht="12.6" x14ac:dyDescent="0.25">
      <c r="A45477"/>
    </row>
    <row r="45478" spans="1:1" ht="12.6" x14ac:dyDescent="0.25">
      <c r="A45478"/>
    </row>
    <row r="45479" spans="1:1" ht="12.6" x14ac:dyDescent="0.25">
      <c r="A45479"/>
    </row>
    <row r="45480" spans="1:1" ht="12.6" x14ac:dyDescent="0.25">
      <c r="A45480"/>
    </row>
    <row r="45481" spans="1:1" ht="12.6" x14ac:dyDescent="0.25">
      <c r="A45481"/>
    </row>
    <row r="45482" spans="1:1" ht="12.6" x14ac:dyDescent="0.25">
      <c r="A45482"/>
    </row>
    <row r="45483" spans="1:1" ht="12.6" x14ac:dyDescent="0.25">
      <c r="A45483"/>
    </row>
    <row r="45484" spans="1:1" ht="12.6" x14ac:dyDescent="0.25">
      <c r="A45484"/>
    </row>
    <row r="45485" spans="1:1" ht="12.6" x14ac:dyDescent="0.25">
      <c r="A45485"/>
    </row>
    <row r="45486" spans="1:1" ht="12.6" x14ac:dyDescent="0.25">
      <c r="A45486"/>
    </row>
    <row r="45487" spans="1:1" ht="12.6" x14ac:dyDescent="0.25">
      <c r="A45487"/>
    </row>
    <row r="45488" spans="1:1" ht="12.6" x14ac:dyDescent="0.25">
      <c r="A45488"/>
    </row>
    <row r="45489" spans="1:1" ht="12.6" x14ac:dyDescent="0.25">
      <c r="A45489"/>
    </row>
    <row r="45490" spans="1:1" ht="12.6" x14ac:dyDescent="0.25">
      <c r="A45490"/>
    </row>
    <row r="45491" spans="1:1" ht="12.6" x14ac:dyDescent="0.25">
      <c r="A45491"/>
    </row>
    <row r="45492" spans="1:1" ht="12.6" x14ac:dyDescent="0.25">
      <c r="A45492"/>
    </row>
    <row r="45493" spans="1:1" ht="12.6" x14ac:dyDescent="0.25">
      <c r="A45493"/>
    </row>
    <row r="45494" spans="1:1" ht="12.6" x14ac:dyDescent="0.25">
      <c r="A45494"/>
    </row>
    <row r="45495" spans="1:1" ht="12.6" x14ac:dyDescent="0.25">
      <c r="A45495"/>
    </row>
    <row r="45496" spans="1:1" ht="12.6" x14ac:dyDescent="0.25">
      <c r="A45496"/>
    </row>
    <row r="45497" spans="1:1" ht="12.6" x14ac:dyDescent="0.25">
      <c r="A45497"/>
    </row>
    <row r="45498" spans="1:1" ht="12.6" x14ac:dyDescent="0.25">
      <c r="A45498"/>
    </row>
    <row r="45499" spans="1:1" ht="12.6" x14ac:dyDescent="0.25">
      <c r="A45499"/>
    </row>
    <row r="45500" spans="1:1" ht="12.6" x14ac:dyDescent="0.25">
      <c r="A45500"/>
    </row>
    <row r="45501" spans="1:1" ht="12.6" x14ac:dyDescent="0.25">
      <c r="A45501"/>
    </row>
    <row r="45502" spans="1:1" ht="12.6" x14ac:dyDescent="0.25">
      <c r="A45502"/>
    </row>
    <row r="45503" spans="1:1" ht="12.6" x14ac:dyDescent="0.25">
      <c r="A45503"/>
    </row>
    <row r="45504" spans="1:1" ht="12.6" x14ac:dyDescent="0.25">
      <c r="A45504"/>
    </row>
    <row r="45505" spans="1:1" ht="12.6" x14ac:dyDescent="0.25">
      <c r="A45505"/>
    </row>
    <row r="45506" spans="1:1" ht="12.6" x14ac:dyDescent="0.25">
      <c r="A45506"/>
    </row>
    <row r="45507" spans="1:1" ht="12.6" x14ac:dyDescent="0.25">
      <c r="A45507"/>
    </row>
    <row r="45508" spans="1:1" ht="12.6" x14ac:dyDescent="0.25">
      <c r="A45508"/>
    </row>
    <row r="45509" spans="1:1" ht="12.6" x14ac:dyDescent="0.25">
      <c r="A45509"/>
    </row>
    <row r="45510" spans="1:1" ht="12.6" x14ac:dyDescent="0.25">
      <c r="A45510"/>
    </row>
    <row r="45511" spans="1:1" ht="12.6" x14ac:dyDescent="0.25">
      <c r="A45511"/>
    </row>
    <row r="45512" spans="1:1" ht="12.6" x14ac:dyDescent="0.25">
      <c r="A45512"/>
    </row>
    <row r="45513" spans="1:1" ht="12.6" x14ac:dyDescent="0.25">
      <c r="A45513"/>
    </row>
    <row r="45514" spans="1:1" ht="12.6" x14ac:dyDescent="0.25">
      <c r="A45514"/>
    </row>
    <row r="45515" spans="1:1" ht="12.6" x14ac:dyDescent="0.25">
      <c r="A45515"/>
    </row>
    <row r="45516" spans="1:1" ht="12.6" x14ac:dyDescent="0.25">
      <c r="A45516"/>
    </row>
    <row r="45517" spans="1:1" ht="12.6" x14ac:dyDescent="0.25">
      <c r="A45517"/>
    </row>
    <row r="45518" spans="1:1" ht="12.6" x14ac:dyDescent="0.25">
      <c r="A45518"/>
    </row>
    <row r="45519" spans="1:1" ht="12.6" x14ac:dyDescent="0.25">
      <c r="A45519"/>
    </row>
    <row r="45520" spans="1:1" ht="12.6" x14ac:dyDescent="0.25">
      <c r="A45520"/>
    </row>
    <row r="45521" spans="1:1" ht="12.6" x14ac:dyDescent="0.25">
      <c r="A45521"/>
    </row>
    <row r="45522" spans="1:1" ht="12.6" x14ac:dyDescent="0.25">
      <c r="A45522"/>
    </row>
    <row r="45523" spans="1:1" ht="12.6" x14ac:dyDescent="0.25">
      <c r="A45523"/>
    </row>
    <row r="45524" spans="1:1" ht="12.6" x14ac:dyDescent="0.25">
      <c r="A45524"/>
    </row>
    <row r="45525" spans="1:1" ht="12.6" x14ac:dyDescent="0.25">
      <c r="A45525"/>
    </row>
    <row r="45526" spans="1:1" ht="12.6" x14ac:dyDescent="0.25">
      <c r="A45526"/>
    </row>
    <row r="45527" spans="1:1" ht="12.6" x14ac:dyDescent="0.25">
      <c r="A45527"/>
    </row>
    <row r="45528" spans="1:1" ht="12.6" x14ac:dyDescent="0.25">
      <c r="A45528"/>
    </row>
    <row r="45529" spans="1:1" ht="12.6" x14ac:dyDescent="0.25">
      <c r="A45529"/>
    </row>
    <row r="45530" spans="1:1" ht="12.6" x14ac:dyDescent="0.25">
      <c r="A45530"/>
    </row>
    <row r="45531" spans="1:1" ht="12.6" x14ac:dyDescent="0.25">
      <c r="A45531"/>
    </row>
    <row r="45532" spans="1:1" ht="12.6" x14ac:dyDescent="0.25">
      <c r="A45532"/>
    </row>
    <row r="45533" spans="1:1" ht="12.6" x14ac:dyDescent="0.25">
      <c r="A45533"/>
    </row>
    <row r="45534" spans="1:1" ht="12.6" x14ac:dyDescent="0.25">
      <c r="A45534"/>
    </row>
    <row r="45535" spans="1:1" ht="12.6" x14ac:dyDescent="0.25">
      <c r="A45535"/>
    </row>
    <row r="45536" spans="1:1" ht="12.6" x14ac:dyDescent="0.25">
      <c r="A45536"/>
    </row>
    <row r="45537" spans="1:1" ht="12.6" x14ac:dyDescent="0.25">
      <c r="A45537"/>
    </row>
    <row r="45538" spans="1:1" ht="12.6" x14ac:dyDescent="0.25">
      <c r="A45538"/>
    </row>
    <row r="45539" spans="1:1" ht="12.6" x14ac:dyDescent="0.25">
      <c r="A45539"/>
    </row>
    <row r="45540" spans="1:1" ht="12.6" x14ac:dyDescent="0.25">
      <c r="A45540"/>
    </row>
    <row r="45541" spans="1:1" ht="12.6" x14ac:dyDescent="0.25">
      <c r="A45541"/>
    </row>
    <row r="45542" spans="1:1" ht="12.6" x14ac:dyDescent="0.25">
      <c r="A45542"/>
    </row>
    <row r="45543" spans="1:1" ht="12.6" x14ac:dyDescent="0.25">
      <c r="A45543"/>
    </row>
    <row r="45544" spans="1:1" ht="12.6" x14ac:dyDescent="0.25">
      <c r="A45544"/>
    </row>
    <row r="45545" spans="1:1" ht="12.6" x14ac:dyDescent="0.25">
      <c r="A45545"/>
    </row>
    <row r="45546" spans="1:1" ht="12.6" x14ac:dyDescent="0.25">
      <c r="A45546"/>
    </row>
    <row r="45547" spans="1:1" ht="12.6" x14ac:dyDescent="0.25">
      <c r="A45547"/>
    </row>
    <row r="45548" spans="1:1" ht="12.6" x14ac:dyDescent="0.25">
      <c r="A45548"/>
    </row>
    <row r="45549" spans="1:1" ht="12.6" x14ac:dyDescent="0.25">
      <c r="A45549"/>
    </row>
    <row r="45550" spans="1:1" ht="12.6" x14ac:dyDescent="0.25">
      <c r="A45550"/>
    </row>
    <row r="45551" spans="1:1" ht="12.6" x14ac:dyDescent="0.25">
      <c r="A45551"/>
    </row>
    <row r="45552" spans="1:1" ht="12.6" x14ac:dyDescent="0.25">
      <c r="A45552"/>
    </row>
    <row r="45553" spans="1:1" ht="12.6" x14ac:dyDescent="0.25">
      <c r="A45553"/>
    </row>
    <row r="45554" spans="1:1" ht="12.6" x14ac:dyDescent="0.25">
      <c r="A45554"/>
    </row>
    <row r="45555" spans="1:1" ht="12.6" x14ac:dyDescent="0.25">
      <c r="A45555"/>
    </row>
    <row r="45556" spans="1:1" ht="12.6" x14ac:dyDescent="0.25">
      <c r="A45556"/>
    </row>
    <row r="45557" spans="1:1" ht="12.6" x14ac:dyDescent="0.25">
      <c r="A45557"/>
    </row>
    <row r="45558" spans="1:1" ht="12.6" x14ac:dyDescent="0.25">
      <c r="A45558"/>
    </row>
    <row r="45559" spans="1:1" ht="12.6" x14ac:dyDescent="0.25">
      <c r="A45559"/>
    </row>
    <row r="45560" spans="1:1" ht="12.6" x14ac:dyDescent="0.25">
      <c r="A45560"/>
    </row>
    <row r="45561" spans="1:1" ht="12.6" x14ac:dyDescent="0.25">
      <c r="A45561"/>
    </row>
    <row r="45562" spans="1:1" ht="12.6" x14ac:dyDescent="0.25">
      <c r="A45562"/>
    </row>
    <row r="45563" spans="1:1" ht="12.6" x14ac:dyDescent="0.25">
      <c r="A45563"/>
    </row>
    <row r="45564" spans="1:1" ht="12.6" x14ac:dyDescent="0.25">
      <c r="A45564"/>
    </row>
    <row r="45565" spans="1:1" ht="12.6" x14ac:dyDescent="0.25">
      <c r="A45565"/>
    </row>
    <row r="45566" spans="1:1" ht="12.6" x14ac:dyDescent="0.25">
      <c r="A45566"/>
    </row>
    <row r="45567" spans="1:1" ht="12.6" x14ac:dyDescent="0.25">
      <c r="A45567"/>
    </row>
    <row r="45568" spans="1:1" ht="12.6" x14ac:dyDescent="0.25">
      <c r="A45568"/>
    </row>
    <row r="45569" spans="1:1" ht="12.6" x14ac:dyDescent="0.25">
      <c r="A45569"/>
    </row>
    <row r="45570" spans="1:1" ht="12.6" x14ac:dyDescent="0.25">
      <c r="A45570"/>
    </row>
    <row r="45571" spans="1:1" ht="12.6" x14ac:dyDescent="0.25">
      <c r="A45571"/>
    </row>
    <row r="45572" spans="1:1" ht="12.6" x14ac:dyDescent="0.25">
      <c r="A45572"/>
    </row>
    <row r="45573" spans="1:1" ht="12.6" x14ac:dyDescent="0.25">
      <c r="A45573"/>
    </row>
    <row r="45574" spans="1:1" ht="12.6" x14ac:dyDescent="0.25">
      <c r="A45574"/>
    </row>
    <row r="45575" spans="1:1" ht="12.6" x14ac:dyDescent="0.25">
      <c r="A45575"/>
    </row>
    <row r="45576" spans="1:1" ht="12.6" x14ac:dyDescent="0.25">
      <c r="A45576"/>
    </row>
    <row r="45577" spans="1:1" ht="12.6" x14ac:dyDescent="0.25">
      <c r="A45577"/>
    </row>
    <row r="45578" spans="1:1" ht="12.6" x14ac:dyDescent="0.25">
      <c r="A45578"/>
    </row>
    <row r="45579" spans="1:1" ht="12.6" x14ac:dyDescent="0.25">
      <c r="A45579"/>
    </row>
    <row r="45580" spans="1:1" ht="12.6" x14ac:dyDescent="0.25">
      <c r="A45580"/>
    </row>
    <row r="45581" spans="1:1" ht="12.6" x14ac:dyDescent="0.25">
      <c r="A45581"/>
    </row>
    <row r="45582" spans="1:1" ht="12.6" x14ac:dyDescent="0.25">
      <c r="A45582"/>
    </row>
    <row r="45583" spans="1:1" ht="12.6" x14ac:dyDescent="0.25">
      <c r="A45583"/>
    </row>
    <row r="45584" spans="1:1" ht="12.6" x14ac:dyDescent="0.25">
      <c r="A45584"/>
    </row>
    <row r="45585" spans="1:1" ht="12.6" x14ac:dyDescent="0.25">
      <c r="A45585"/>
    </row>
    <row r="45586" spans="1:1" ht="12.6" x14ac:dyDescent="0.25">
      <c r="A45586"/>
    </row>
    <row r="45587" spans="1:1" ht="12.6" x14ac:dyDescent="0.25">
      <c r="A45587"/>
    </row>
    <row r="45588" spans="1:1" ht="12.6" x14ac:dyDescent="0.25">
      <c r="A45588"/>
    </row>
    <row r="45589" spans="1:1" ht="12.6" x14ac:dyDescent="0.25">
      <c r="A45589"/>
    </row>
    <row r="45590" spans="1:1" ht="12.6" x14ac:dyDescent="0.25">
      <c r="A45590"/>
    </row>
    <row r="45591" spans="1:1" ht="12.6" x14ac:dyDescent="0.25">
      <c r="A45591"/>
    </row>
    <row r="45592" spans="1:1" ht="12.6" x14ac:dyDescent="0.25">
      <c r="A45592"/>
    </row>
    <row r="45593" spans="1:1" ht="12.6" x14ac:dyDescent="0.25">
      <c r="A45593"/>
    </row>
    <row r="45594" spans="1:1" ht="12.6" x14ac:dyDescent="0.25">
      <c r="A45594"/>
    </row>
    <row r="45595" spans="1:1" ht="12.6" x14ac:dyDescent="0.25">
      <c r="A45595"/>
    </row>
    <row r="45596" spans="1:1" ht="12.6" x14ac:dyDescent="0.25">
      <c r="A45596"/>
    </row>
    <row r="45597" spans="1:1" ht="12.6" x14ac:dyDescent="0.25">
      <c r="A45597"/>
    </row>
    <row r="45598" spans="1:1" ht="12.6" x14ac:dyDescent="0.25">
      <c r="A45598"/>
    </row>
    <row r="45599" spans="1:1" ht="12.6" x14ac:dyDescent="0.25">
      <c r="A45599"/>
    </row>
    <row r="45600" spans="1:1" ht="12.6" x14ac:dyDescent="0.25">
      <c r="A45600"/>
    </row>
    <row r="45601" spans="1:1" ht="12.6" x14ac:dyDescent="0.25">
      <c r="A45601"/>
    </row>
    <row r="45602" spans="1:1" ht="12.6" x14ac:dyDescent="0.25">
      <c r="A45602"/>
    </row>
    <row r="45603" spans="1:1" ht="12.6" x14ac:dyDescent="0.25">
      <c r="A45603"/>
    </row>
    <row r="45604" spans="1:1" ht="12.6" x14ac:dyDescent="0.25">
      <c r="A45604"/>
    </row>
    <row r="45605" spans="1:1" ht="12.6" x14ac:dyDescent="0.25">
      <c r="A45605"/>
    </row>
    <row r="45606" spans="1:1" ht="12.6" x14ac:dyDescent="0.25">
      <c r="A45606"/>
    </row>
    <row r="45607" spans="1:1" ht="12.6" x14ac:dyDescent="0.25">
      <c r="A45607"/>
    </row>
    <row r="45608" spans="1:1" ht="12.6" x14ac:dyDescent="0.25">
      <c r="A45608"/>
    </row>
    <row r="45609" spans="1:1" ht="12.6" x14ac:dyDescent="0.25">
      <c r="A45609"/>
    </row>
    <row r="45610" spans="1:1" ht="12.6" x14ac:dyDescent="0.25">
      <c r="A45610"/>
    </row>
    <row r="45611" spans="1:1" ht="12.6" x14ac:dyDescent="0.25">
      <c r="A45611"/>
    </row>
    <row r="45612" spans="1:1" ht="12.6" x14ac:dyDescent="0.25">
      <c r="A45612"/>
    </row>
    <row r="45613" spans="1:1" ht="12.6" x14ac:dyDescent="0.25">
      <c r="A45613"/>
    </row>
    <row r="45614" spans="1:1" ht="12.6" x14ac:dyDescent="0.25">
      <c r="A45614"/>
    </row>
    <row r="45615" spans="1:1" ht="12.6" x14ac:dyDescent="0.25">
      <c r="A45615"/>
    </row>
    <row r="45616" spans="1:1" ht="12.6" x14ac:dyDescent="0.25">
      <c r="A45616"/>
    </row>
    <row r="45617" spans="1:1" ht="12.6" x14ac:dyDescent="0.25">
      <c r="A45617"/>
    </row>
    <row r="45618" spans="1:1" ht="12.6" x14ac:dyDescent="0.25">
      <c r="A45618"/>
    </row>
    <row r="45619" spans="1:1" ht="12.6" x14ac:dyDescent="0.25">
      <c r="A45619"/>
    </row>
    <row r="45620" spans="1:1" ht="12.6" x14ac:dyDescent="0.25">
      <c r="A45620"/>
    </row>
    <row r="45621" spans="1:1" ht="12.6" x14ac:dyDescent="0.25">
      <c r="A45621"/>
    </row>
    <row r="45622" spans="1:1" ht="12.6" x14ac:dyDescent="0.25">
      <c r="A45622"/>
    </row>
    <row r="45623" spans="1:1" ht="12.6" x14ac:dyDescent="0.25">
      <c r="A45623"/>
    </row>
    <row r="45624" spans="1:1" ht="12.6" x14ac:dyDescent="0.25">
      <c r="A45624"/>
    </row>
    <row r="45625" spans="1:1" ht="12.6" x14ac:dyDescent="0.25">
      <c r="A45625"/>
    </row>
    <row r="45626" spans="1:1" ht="12.6" x14ac:dyDescent="0.25">
      <c r="A45626"/>
    </row>
    <row r="45627" spans="1:1" ht="12.6" x14ac:dyDescent="0.25">
      <c r="A45627"/>
    </row>
    <row r="45628" spans="1:1" ht="12.6" x14ac:dyDescent="0.25">
      <c r="A45628"/>
    </row>
    <row r="45629" spans="1:1" ht="12.6" x14ac:dyDescent="0.25">
      <c r="A45629"/>
    </row>
    <row r="45630" spans="1:1" ht="12.6" x14ac:dyDescent="0.25">
      <c r="A45630"/>
    </row>
    <row r="45631" spans="1:1" ht="12.6" x14ac:dyDescent="0.25">
      <c r="A45631"/>
    </row>
    <row r="45632" spans="1:1" ht="12.6" x14ac:dyDescent="0.25">
      <c r="A45632"/>
    </row>
    <row r="45633" spans="1:1" ht="12.6" x14ac:dyDescent="0.25">
      <c r="A45633"/>
    </row>
    <row r="45634" spans="1:1" ht="12.6" x14ac:dyDescent="0.25">
      <c r="A45634"/>
    </row>
    <row r="45635" spans="1:1" ht="12.6" x14ac:dyDescent="0.25">
      <c r="A45635"/>
    </row>
    <row r="45636" spans="1:1" ht="12.6" x14ac:dyDescent="0.25">
      <c r="A45636"/>
    </row>
    <row r="45637" spans="1:1" ht="12.6" x14ac:dyDescent="0.25">
      <c r="A45637"/>
    </row>
    <row r="45638" spans="1:1" ht="12.6" x14ac:dyDescent="0.25">
      <c r="A45638"/>
    </row>
    <row r="45639" spans="1:1" ht="12.6" x14ac:dyDescent="0.25">
      <c r="A45639"/>
    </row>
    <row r="45640" spans="1:1" ht="12.6" x14ac:dyDescent="0.25">
      <c r="A45640"/>
    </row>
    <row r="45641" spans="1:1" ht="12.6" x14ac:dyDescent="0.25">
      <c r="A45641"/>
    </row>
    <row r="45642" spans="1:1" ht="12.6" x14ac:dyDescent="0.25">
      <c r="A45642"/>
    </row>
    <row r="45643" spans="1:1" ht="12.6" x14ac:dyDescent="0.25">
      <c r="A45643"/>
    </row>
    <row r="45644" spans="1:1" ht="12.6" x14ac:dyDescent="0.25">
      <c r="A45644"/>
    </row>
    <row r="45645" spans="1:1" ht="12.6" x14ac:dyDescent="0.25">
      <c r="A45645"/>
    </row>
    <row r="45646" spans="1:1" ht="12.6" x14ac:dyDescent="0.25">
      <c r="A45646"/>
    </row>
    <row r="45647" spans="1:1" ht="12.6" x14ac:dyDescent="0.25">
      <c r="A45647"/>
    </row>
    <row r="45648" spans="1:1" ht="12.6" x14ac:dyDescent="0.25">
      <c r="A45648"/>
    </row>
    <row r="45649" spans="1:1" ht="12.6" x14ac:dyDescent="0.25">
      <c r="A45649"/>
    </row>
    <row r="45650" spans="1:1" ht="12.6" x14ac:dyDescent="0.25">
      <c r="A45650"/>
    </row>
    <row r="45651" spans="1:1" ht="12.6" x14ac:dyDescent="0.25">
      <c r="A45651"/>
    </row>
    <row r="45652" spans="1:1" ht="12.6" x14ac:dyDescent="0.25">
      <c r="A45652"/>
    </row>
    <row r="45653" spans="1:1" ht="12.6" x14ac:dyDescent="0.25">
      <c r="A45653"/>
    </row>
    <row r="45654" spans="1:1" ht="12.6" x14ac:dyDescent="0.25">
      <c r="A45654"/>
    </row>
    <row r="45655" spans="1:1" ht="12.6" x14ac:dyDescent="0.25">
      <c r="A45655"/>
    </row>
    <row r="45656" spans="1:1" ht="12.6" x14ac:dyDescent="0.25">
      <c r="A45656"/>
    </row>
    <row r="45657" spans="1:1" ht="12.6" x14ac:dyDescent="0.25">
      <c r="A45657"/>
    </row>
    <row r="45658" spans="1:1" ht="12.6" x14ac:dyDescent="0.25">
      <c r="A45658"/>
    </row>
    <row r="45659" spans="1:1" ht="12.6" x14ac:dyDescent="0.25">
      <c r="A45659"/>
    </row>
    <row r="45660" spans="1:1" ht="12.6" x14ac:dyDescent="0.25">
      <c r="A45660"/>
    </row>
    <row r="45661" spans="1:1" ht="12.6" x14ac:dyDescent="0.25">
      <c r="A45661"/>
    </row>
    <row r="45662" spans="1:1" ht="12.6" x14ac:dyDescent="0.25">
      <c r="A45662"/>
    </row>
    <row r="45663" spans="1:1" ht="12.6" x14ac:dyDescent="0.25">
      <c r="A45663"/>
    </row>
    <row r="45664" spans="1:1" ht="12.6" x14ac:dyDescent="0.25">
      <c r="A45664"/>
    </row>
    <row r="45665" spans="1:1" ht="12.6" x14ac:dyDescent="0.25">
      <c r="A45665"/>
    </row>
    <row r="45666" spans="1:1" ht="12.6" x14ac:dyDescent="0.25">
      <c r="A45666"/>
    </row>
    <row r="45667" spans="1:1" ht="12.6" x14ac:dyDescent="0.25">
      <c r="A45667"/>
    </row>
    <row r="45668" spans="1:1" ht="12.6" x14ac:dyDescent="0.25">
      <c r="A45668"/>
    </row>
    <row r="45669" spans="1:1" ht="12.6" x14ac:dyDescent="0.25">
      <c r="A45669"/>
    </row>
    <row r="45670" spans="1:1" ht="12.6" x14ac:dyDescent="0.25">
      <c r="A45670"/>
    </row>
    <row r="45671" spans="1:1" ht="12.6" x14ac:dyDescent="0.25">
      <c r="A45671"/>
    </row>
    <row r="45672" spans="1:1" ht="12.6" x14ac:dyDescent="0.25">
      <c r="A45672"/>
    </row>
    <row r="45673" spans="1:1" ht="12.6" x14ac:dyDescent="0.25">
      <c r="A45673"/>
    </row>
    <row r="45674" spans="1:1" ht="12.6" x14ac:dyDescent="0.25">
      <c r="A45674"/>
    </row>
    <row r="45675" spans="1:1" ht="12.6" x14ac:dyDescent="0.25">
      <c r="A45675"/>
    </row>
    <row r="45676" spans="1:1" ht="12.6" x14ac:dyDescent="0.25">
      <c r="A45676"/>
    </row>
    <row r="45677" spans="1:1" ht="12.6" x14ac:dyDescent="0.25">
      <c r="A45677"/>
    </row>
    <row r="45678" spans="1:1" ht="12.6" x14ac:dyDescent="0.25">
      <c r="A45678"/>
    </row>
    <row r="45679" spans="1:1" ht="12.6" x14ac:dyDescent="0.25">
      <c r="A45679"/>
    </row>
    <row r="45680" spans="1:1" ht="12.6" x14ac:dyDescent="0.25">
      <c r="A45680"/>
    </row>
    <row r="45681" spans="1:1" ht="12.6" x14ac:dyDescent="0.25">
      <c r="A45681"/>
    </row>
    <row r="45682" spans="1:1" ht="12.6" x14ac:dyDescent="0.25">
      <c r="A45682"/>
    </row>
    <row r="45683" spans="1:1" ht="12.6" x14ac:dyDescent="0.25">
      <c r="A45683"/>
    </row>
    <row r="45684" spans="1:1" ht="12.6" x14ac:dyDescent="0.25">
      <c r="A45684"/>
    </row>
    <row r="45685" spans="1:1" ht="12.6" x14ac:dyDescent="0.25">
      <c r="A45685"/>
    </row>
    <row r="45686" spans="1:1" ht="12.6" x14ac:dyDescent="0.25">
      <c r="A45686"/>
    </row>
    <row r="45687" spans="1:1" ht="12.6" x14ac:dyDescent="0.25">
      <c r="A45687"/>
    </row>
    <row r="45688" spans="1:1" ht="12.6" x14ac:dyDescent="0.25">
      <c r="A45688"/>
    </row>
    <row r="45689" spans="1:1" ht="12.6" x14ac:dyDescent="0.25">
      <c r="A45689"/>
    </row>
    <row r="45690" spans="1:1" ht="12.6" x14ac:dyDescent="0.25">
      <c r="A45690"/>
    </row>
    <row r="45691" spans="1:1" ht="12.6" x14ac:dyDescent="0.25">
      <c r="A45691"/>
    </row>
    <row r="45692" spans="1:1" ht="12.6" x14ac:dyDescent="0.25">
      <c r="A45692"/>
    </row>
    <row r="45693" spans="1:1" ht="12.6" x14ac:dyDescent="0.25">
      <c r="A45693"/>
    </row>
    <row r="45694" spans="1:1" ht="12.6" x14ac:dyDescent="0.25">
      <c r="A45694"/>
    </row>
    <row r="45695" spans="1:1" ht="12.6" x14ac:dyDescent="0.25">
      <c r="A45695"/>
    </row>
    <row r="45696" spans="1:1" ht="12.6" x14ac:dyDescent="0.25">
      <c r="A45696"/>
    </row>
    <row r="45697" spans="1:1" ht="12.6" x14ac:dyDescent="0.25">
      <c r="A45697"/>
    </row>
    <row r="45698" spans="1:1" ht="12.6" x14ac:dyDescent="0.25">
      <c r="A45698"/>
    </row>
    <row r="45699" spans="1:1" ht="12.6" x14ac:dyDescent="0.25">
      <c r="A45699"/>
    </row>
    <row r="45700" spans="1:1" ht="12.6" x14ac:dyDescent="0.25">
      <c r="A45700"/>
    </row>
    <row r="45701" spans="1:1" ht="12.6" x14ac:dyDescent="0.25">
      <c r="A45701"/>
    </row>
    <row r="45702" spans="1:1" ht="12.6" x14ac:dyDescent="0.25">
      <c r="A45702"/>
    </row>
    <row r="45703" spans="1:1" ht="12.6" x14ac:dyDescent="0.25">
      <c r="A45703"/>
    </row>
    <row r="45704" spans="1:1" ht="12.6" x14ac:dyDescent="0.25">
      <c r="A45704"/>
    </row>
    <row r="45705" spans="1:1" ht="12.6" x14ac:dyDescent="0.25">
      <c r="A45705"/>
    </row>
    <row r="45706" spans="1:1" ht="12.6" x14ac:dyDescent="0.25">
      <c r="A45706"/>
    </row>
    <row r="45707" spans="1:1" ht="12.6" x14ac:dyDescent="0.25">
      <c r="A45707"/>
    </row>
    <row r="45708" spans="1:1" ht="12.6" x14ac:dyDescent="0.25">
      <c r="A45708"/>
    </row>
    <row r="45709" spans="1:1" ht="12.6" x14ac:dyDescent="0.25">
      <c r="A45709"/>
    </row>
    <row r="45710" spans="1:1" ht="12.6" x14ac:dyDescent="0.25">
      <c r="A45710"/>
    </row>
    <row r="45711" spans="1:1" ht="12.6" x14ac:dyDescent="0.25">
      <c r="A45711"/>
    </row>
    <row r="45712" spans="1:1" ht="12.6" x14ac:dyDescent="0.25">
      <c r="A45712"/>
    </row>
    <row r="45713" spans="1:1" ht="12.6" x14ac:dyDescent="0.25">
      <c r="A45713"/>
    </row>
    <row r="45714" spans="1:1" ht="12.6" x14ac:dyDescent="0.25">
      <c r="A45714"/>
    </row>
    <row r="45715" spans="1:1" ht="12.6" x14ac:dyDescent="0.25">
      <c r="A45715"/>
    </row>
    <row r="45716" spans="1:1" ht="12.6" x14ac:dyDescent="0.25">
      <c r="A45716"/>
    </row>
    <row r="45717" spans="1:1" ht="12.6" x14ac:dyDescent="0.25">
      <c r="A45717"/>
    </row>
    <row r="45718" spans="1:1" ht="12.6" x14ac:dyDescent="0.25">
      <c r="A45718"/>
    </row>
    <row r="45719" spans="1:1" ht="12.6" x14ac:dyDescent="0.25">
      <c r="A45719"/>
    </row>
    <row r="45720" spans="1:1" ht="12.6" x14ac:dyDescent="0.25">
      <c r="A45720"/>
    </row>
    <row r="45721" spans="1:1" ht="12.6" x14ac:dyDescent="0.25">
      <c r="A45721"/>
    </row>
    <row r="45722" spans="1:1" ht="12.6" x14ac:dyDescent="0.25">
      <c r="A45722"/>
    </row>
    <row r="45723" spans="1:1" ht="12.6" x14ac:dyDescent="0.25">
      <c r="A45723"/>
    </row>
    <row r="45724" spans="1:1" ht="12.6" x14ac:dyDescent="0.25">
      <c r="A45724"/>
    </row>
    <row r="45725" spans="1:1" ht="12.6" x14ac:dyDescent="0.25">
      <c r="A45725"/>
    </row>
    <row r="45726" spans="1:1" ht="12.6" x14ac:dyDescent="0.25">
      <c r="A45726"/>
    </row>
    <row r="45727" spans="1:1" ht="12.6" x14ac:dyDescent="0.25">
      <c r="A45727"/>
    </row>
    <row r="45728" spans="1:1" ht="12.6" x14ac:dyDescent="0.25">
      <c r="A45728"/>
    </row>
    <row r="45729" spans="1:1" ht="12.6" x14ac:dyDescent="0.25">
      <c r="A45729"/>
    </row>
    <row r="45730" spans="1:1" ht="12.6" x14ac:dyDescent="0.25">
      <c r="A45730"/>
    </row>
    <row r="45731" spans="1:1" ht="12.6" x14ac:dyDescent="0.25">
      <c r="A45731"/>
    </row>
    <row r="45732" spans="1:1" ht="12.6" x14ac:dyDescent="0.25">
      <c r="A45732"/>
    </row>
    <row r="45733" spans="1:1" ht="12.6" x14ac:dyDescent="0.25">
      <c r="A45733"/>
    </row>
    <row r="45734" spans="1:1" ht="12.6" x14ac:dyDescent="0.25">
      <c r="A45734"/>
    </row>
    <row r="45735" spans="1:1" ht="12.6" x14ac:dyDescent="0.25">
      <c r="A45735"/>
    </row>
    <row r="45736" spans="1:1" ht="12.6" x14ac:dyDescent="0.25">
      <c r="A45736"/>
    </row>
    <row r="45737" spans="1:1" ht="12.6" x14ac:dyDescent="0.25">
      <c r="A45737"/>
    </row>
    <row r="45738" spans="1:1" ht="12.6" x14ac:dyDescent="0.25">
      <c r="A45738"/>
    </row>
    <row r="45739" spans="1:1" ht="12.6" x14ac:dyDescent="0.25">
      <c r="A45739"/>
    </row>
    <row r="45740" spans="1:1" ht="12.6" x14ac:dyDescent="0.25">
      <c r="A45740"/>
    </row>
    <row r="45741" spans="1:1" ht="12.6" x14ac:dyDescent="0.25">
      <c r="A45741"/>
    </row>
    <row r="45742" spans="1:1" ht="12.6" x14ac:dyDescent="0.25">
      <c r="A45742"/>
    </row>
    <row r="45743" spans="1:1" ht="12.6" x14ac:dyDescent="0.25">
      <c r="A45743"/>
    </row>
    <row r="45744" spans="1:1" ht="12.6" x14ac:dyDescent="0.25">
      <c r="A45744"/>
    </row>
    <row r="45745" spans="1:1" ht="12.6" x14ac:dyDescent="0.25">
      <c r="A45745"/>
    </row>
    <row r="45746" spans="1:1" ht="12.6" x14ac:dyDescent="0.25">
      <c r="A45746"/>
    </row>
    <row r="45747" spans="1:1" ht="12.6" x14ac:dyDescent="0.25">
      <c r="A45747"/>
    </row>
    <row r="45748" spans="1:1" ht="12.6" x14ac:dyDescent="0.25">
      <c r="A45748"/>
    </row>
    <row r="45749" spans="1:1" ht="12.6" x14ac:dyDescent="0.25">
      <c r="A45749"/>
    </row>
    <row r="45750" spans="1:1" ht="12.6" x14ac:dyDescent="0.25">
      <c r="A45750"/>
    </row>
    <row r="45751" spans="1:1" ht="12.6" x14ac:dyDescent="0.25">
      <c r="A45751"/>
    </row>
    <row r="45752" spans="1:1" ht="12.6" x14ac:dyDescent="0.25">
      <c r="A45752"/>
    </row>
    <row r="45753" spans="1:1" ht="12.6" x14ac:dyDescent="0.25">
      <c r="A45753"/>
    </row>
    <row r="45754" spans="1:1" ht="12.6" x14ac:dyDescent="0.25">
      <c r="A45754"/>
    </row>
    <row r="45755" spans="1:1" ht="12.6" x14ac:dyDescent="0.25">
      <c r="A45755"/>
    </row>
    <row r="45756" spans="1:1" ht="12.6" x14ac:dyDescent="0.25">
      <c r="A45756"/>
    </row>
    <row r="45757" spans="1:1" ht="12.6" x14ac:dyDescent="0.25">
      <c r="A45757"/>
    </row>
    <row r="45758" spans="1:1" ht="12.6" x14ac:dyDescent="0.25">
      <c r="A45758"/>
    </row>
    <row r="45759" spans="1:1" ht="12.6" x14ac:dyDescent="0.25">
      <c r="A45759"/>
    </row>
    <row r="45760" spans="1:1" ht="12.6" x14ac:dyDescent="0.25">
      <c r="A45760"/>
    </row>
    <row r="45761" spans="1:1" ht="12.6" x14ac:dyDescent="0.25">
      <c r="A45761"/>
    </row>
    <row r="45762" spans="1:1" ht="12.6" x14ac:dyDescent="0.25">
      <c r="A45762"/>
    </row>
    <row r="45763" spans="1:1" ht="12.6" x14ac:dyDescent="0.25">
      <c r="A45763"/>
    </row>
    <row r="45764" spans="1:1" ht="12.6" x14ac:dyDescent="0.25">
      <c r="A45764"/>
    </row>
    <row r="45765" spans="1:1" ht="12.6" x14ac:dyDescent="0.25">
      <c r="A45765"/>
    </row>
    <row r="45766" spans="1:1" ht="12.6" x14ac:dyDescent="0.25">
      <c r="A45766"/>
    </row>
    <row r="45767" spans="1:1" ht="12.6" x14ac:dyDescent="0.25">
      <c r="A45767"/>
    </row>
    <row r="45768" spans="1:1" ht="12.6" x14ac:dyDescent="0.25">
      <c r="A45768"/>
    </row>
    <row r="45769" spans="1:1" ht="12.6" x14ac:dyDescent="0.25">
      <c r="A45769"/>
    </row>
    <row r="45770" spans="1:1" ht="12.6" x14ac:dyDescent="0.25">
      <c r="A45770"/>
    </row>
    <row r="45771" spans="1:1" ht="12.6" x14ac:dyDescent="0.25">
      <c r="A45771"/>
    </row>
    <row r="45772" spans="1:1" ht="12.6" x14ac:dyDescent="0.25">
      <c r="A45772"/>
    </row>
    <row r="45773" spans="1:1" ht="12.6" x14ac:dyDescent="0.25">
      <c r="A45773"/>
    </row>
    <row r="45774" spans="1:1" ht="12.6" x14ac:dyDescent="0.25">
      <c r="A45774"/>
    </row>
    <row r="45775" spans="1:1" ht="12.6" x14ac:dyDescent="0.25">
      <c r="A45775"/>
    </row>
    <row r="45776" spans="1:1" ht="12.6" x14ac:dyDescent="0.25">
      <c r="A45776"/>
    </row>
    <row r="45777" spans="1:1" ht="12.6" x14ac:dyDescent="0.25">
      <c r="A45777"/>
    </row>
    <row r="45778" spans="1:1" ht="12.6" x14ac:dyDescent="0.25">
      <c r="A45778"/>
    </row>
    <row r="45779" spans="1:1" ht="12.6" x14ac:dyDescent="0.25">
      <c r="A45779"/>
    </row>
    <row r="45780" spans="1:1" ht="12.6" x14ac:dyDescent="0.25">
      <c r="A45780"/>
    </row>
    <row r="45781" spans="1:1" ht="12.6" x14ac:dyDescent="0.25">
      <c r="A45781"/>
    </row>
    <row r="45782" spans="1:1" ht="12.6" x14ac:dyDescent="0.25">
      <c r="A45782"/>
    </row>
    <row r="45783" spans="1:1" ht="12.6" x14ac:dyDescent="0.25">
      <c r="A45783"/>
    </row>
    <row r="45784" spans="1:1" ht="12.6" x14ac:dyDescent="0.25">
      <c r="A45784"/>
    </row>
    <row r="45785" spans="1:1" ht="12.6" x14ac:dyDescent="0.25">
      <c r="A45785"/>
    </row>
    <row r="45786" spans="1:1" ht="12.6" x14ac:dyDescent="0.25">
      <c r="A45786"/>
    </row>
    <row r="45787" spans="1:1" ht="12.6" x14ac:dyDescent="0.25">
      <c r="A45787"/>
    </row>
    <row r="45788" spans="1:1" ht="12.6" x14ac:dyDescent="0.25">
      <c r="A45788"/>
    </row>
    <row r="45789" spans="1:1" ht="12.6" x14ac:dyDescent="0.25">
      <c r="A45789"/>
    </row>
    <row r="45790" spans="1:1" ht="12.6" x14ac:dyDescent="0.25">
      <c r="A45790"/>
    </row>
    <row r="45791" spans="1:1" ht="12.6" x14ac:dyDescent="0.25">
      <c r="A45791"/>
    </row>
    <row r="45792" spans="1:1" ht="12.6" x14ac:dyDescent="0.25">
      <c r="A45792"/>
    </row>
    <row r="45793" spans="1:1" ht="12.6" x14ac:dyDescent="0.25">
      <c r="A45793"/>
    </row>
    <row r="45794" spans="1:1" ht="12.6" x14ac:dyDescent="0.25">
      <c r="A45794"/>
    </row>
    <row r="45795" spans="1:1" ht="12.6" x14ac:dyDescent="0.25">
      <c r="A45795"/>
    </row>
    <row r="45796" spans="1:1" ht="12.6" x14ac:dyDescent="0.25">
      <c r="A45796"/>
    </row>
    <row r="45797" spans="1:1" ht="12.6" x14ac:dyDescent="0.25">
      <c r="A45797"/>
    </row>
    <row r="45798" spans="1:1" ht="12.6" x14ac:dyDescent="0.25">
      <c r="A45798"/>
    </row>
    <row r="45799" spans="1:1" ht="12.6" x14ac:dyDescent="0.25">
      <c r="A45799"/>
    </row>
    <row r="45800" spans="1:1" ht="12.6" x14ac:dyDescent="0.25">
      <c r="A45800"/>
    </row>
    <row r="45801" spans="1:1" ht="12.6" x14ac:dyDescent="0.25">
      <c r="A45801"/>
    </row>
    <row r="45802" spans="1:1" ht="12.6" x14ac:dyDescent="0.25">
      <c r="A45802"/>
    </row>
    <row r="45803" spans="1:1" ht="12.6" x14ac:dyDescent="0.25">
      <c r="A45803"/>
    </row>
    <row r="45804" spans="1:1" ht="12.6" x14ac:dyDescent="0.25">
      <c r="A45804"/>
    </row>
    <row r="45805" spans="1:1" ht="12.6" x14ac:dyDescent="0.25">
      <c r="A45805"/>
    </row>
    <row r="45806" spans="1:1" ht="12.6" x14ac:dyDescent="0.25">
      <c r="A45806"/>
    </row>
    <row r="45807" spans="1:1" ht="12.6" x14ac:dyDescent="0.25">
      <c r="A45807"/>
    </row>
    <row r="45808" spans="1:1" ht="12.6" x14ac:dyDescent="0.25">
      <c r="A45808"/>
    </row>
    <row r="45809" spans="1:1" ht="12.6" x14ac:dyDescent="0.25">
      <c r="A45809"/>
    </row>
    <row r="45810" spans="1:1" ht="12.6" x14ac:dyDescent="0.25">
      <c r="A45810"/>
    </row>
    <row r="45811" spans="1:1" ht="12.6" x14ac:dyDescent="0.25">
      <c r="A45811"/>
    </row>
    <row r="45812" spans="1:1" ht="12.6" x14ac:dyDescent="0.25">
      <c r="A45812"/>
    </row>
    <row r="45813" spans="1:1" ht="12.6" x14ac:dyDescent="0.25">
      <c r="A45813"/>
    </row>
    <row r="45814" spans="1:1" ht="12.6" x14ac:dyDescent="0.25">
      <c r="A45814"/>
    </row>
    <row r="45815" spans="1:1" ht="12.6" x14ac:dyDescent="0.25">
      <c r="A45815"/>
    </row>
    <row r="45816" spans="1:1" ht="12.6" x14ac:dyDescent="0.25">
      <c r="A45816"/>
    </row>
    <row r="45817" spans="1:1" ht="12.6" x14ac:dyDescent="0.25">
      <c r="A45817"/>
    </row>
    <row r="45818" spans="1:1" ht="12.6" x14ac:dyDescent="0.25">
      <c r="A45818"/>
    </row>
    <row r="45819" spans="1:1" ht="12.6" x14ac:dyDescent="0.25">
      <c r="A45819"/>
    </row>
    <row r="45820" spans="1:1" ht="12.6" x14ac:dyDescent="0.25">
      <c r="A45820"/>
    </row>
    <row r="45821" spans="1:1" ht="12.6" x14ac:dyDescent="0.25">
      <c r="A45821"/>
    </row>
    <row r="45822" spans="1:1" ht="12.6" x14ac:dyDescent="0.25">
      <c r="A45822"/>
    </row>
    <row r="45823" spans="1:1" ht="12.6" x14ac:dyDescent="0.25">
      <c r="A45823"/>
    </row>
    <row r="45824" spans="1:1" ht="12.6" x14ac:dyDescent="0.25">
      <c r="A45824"/>
    </row>
    <row r="45825" spans="1:1" ht="12.6" x14ac:dyDescent="0.25">
      <c r="A45825"/>
    </row>
    <row r="45826" spans="1:1" ht="12.6" x14ac:dyDescent="0.25">
      <c r="A45826"/>
    </row>
    <row r="45827" spans="1:1" ht="12.6" x14ac:dyDescent="0.25">
      <c r="A45827"/>
    </row>
    <row r="45828" spans="1:1" ht="12.6" x14ac:dyDescent="0.25">
      <c r="A45828"/>
    </row>
    <row r="45829" spans="1:1" ht="12.6" x14ac:dyDescent="0.25">
      <c r="A45829"/>
    </row>
    <row r="45830" spans="1:1" ht="12.6" x14ac:dyDescent="0.25">
      <c r="A45830"/>
    </row>
    <row r="45831" spans="1:1" ht="12.6" x14ac:dyDescent="0.25">
      <c r="A45831"/>
    </row>
    <row r="45832" spans="1:1" ht="12.6" x14ac:dyDescent="0.25">
      <c r="A45832"/>
    </row>
    <row r="45833" spans="1:1" ht="12.6" x14ac:dyDescent="0.25">
      <c r="A45833"/>
    </row>
    <row r="45834" spans="1:1" ht="12.6" x14ac:dyDescent="0.25">
      <c r="A45834"/>
    </row>
    <row r="45835" spans="1:1" ht="12.6" x14ac:dyDescent="0.25">
      <c r="A45835"/>
    </row>
    <row r="45836" spans="1:1" ht="12.6" x14ac:dyDescent="0.25">
      <c r="A45836"/>
    </row>
    <row r="45837" spans="1:1" ht="12.6" x14ac:dyDescent="0.25">
      <c r="A45837"/>
    </row>
    <row r="45838" spans="1:1" ht="12.6" x14ac:dyDescent="0.25">
      <c r="A45838"/>
    </row>
    <row r="45839" spans="1:1" ht="12.6" x14ac:dyDescent="0.25">
      <c r="A45839"/>
    </row>
    <row r="45840" spans="1:1" ht="12.6" x14ac:dyDescent="0.25">
      <c r="A45840"/>
    </row>
    <row r="45841" spans="1:1" ht="12.6" x14ac:dyDescent="0.25">
      <c r="A45841"/>
    </row>
    <row r="45842" spans="1:1" ht="12.6" x14ac:dyDescent="0.25">
      <c r="A45842"/>
    </row>
    <row r="45843" spans="1:1" ht="12.6" x14ac:dyDescent="0.25">
      <c r="A45843"/>
    </row>
    <row r="45844" spans="1:1" ht="12.6" x14ac:dyDescent="0.25">
      <c r="A45844"/>
    </row>
    <row r="45845" spans="1:1" ht="12.6" x14ac:dyDescent="0.25">
      <c r="A45845"/>
    </row>
    <row r="45846" spans="1:1" ht="12.6" x14ac:dyDescent="0.25">
      <c r="A45846"/>
    </row>
    <row r="45847" spans="1:1" ht="12.6" x14ac:dyDescent="0.25">
      <c r="A45847"/>
    </row>
    <row r="45848" spans="1:1" ht="12.6" x14ac:dyDescent="0.25">
      <c r="A45848"/>
    </row>
    <row r="45849" spans="1:1" ht="12.6" x14ac:dyDescent="0.25">
      <c r="A45849"/>
    </row>
    <row r="45850" spans="1:1" ht="12.6" x14ac:dyDescent="0.25">
      <c r="A45850"/>
    </row>
    <row r="45851" spans="1:1" ht="12.6" x14ac:dyDescent="0.25">
      <c r="A45851"/>
    </row>
    <row r="45852" spans="1:1" ht="12.6" x14ac:dyDescent="0.25">
      <c r="A45852"/>
    </row>
    <row r="45853" spans="1:1" ht="12.6" x14ac:dyDescent="0.25">
      <c r="A45853"/>
    </row>
    <row r="45854" spans="1:1" ht="12.6" x14ac:dyDescent="0.25">
      <c r="A45854"/>
    </row>
    <row r="45855" spans="1:1" ht="12.6" x14ac:dyDescent="0.25">
      <c r="A45855"/>
    </row>
    <row r="45856" spans="1:1" ht="12.6" x14ac:dyDescent="0.25">
      <c r="A45856"/>
    </row>
    <row r="45857" spans="1:1" ht="12.6" x14ac:dyDescent="0.25">
      <c r="A45857"/>
    </row>
    <row r="45858" spans="1:1" ht="12.6" x14ac:dyDescent="0.25">
      <c r="A45858"/>
    </row>
    <row r="45859" spans="1:1" ht="12.6" x14ac:dyDescent="0.25">
      <c r="A45859"/>
    </row>
    <row r="45860" spans="1:1" ht="12.6" x14ac:dyDescent="0.25">
      <c r="A45860"/>
    </row>
    <row r="45861" spans="1:1" ht="12.6" x14ac:dyDescent="0.25">
      <c r="A45861"/>
    </row>
    <row r="45862" spans="1:1" ht="12.6" x14ac:dyDescent="0.25">
      <c r="A45862"/>
    </row>
    <row r="45863" spans="1:1" ht="12.6" x14ac:dyDescent="0.25">
      <c r="A45863"/>
    </row>
    <row r="45864" spans="1:1" ht="12.6" x14ac:dyDescent="0.25">
      <c r="A45864"/>
    </row>
    <row r="45865" spans="1:1" ht="12.6" x14ac:dyDescent="0.25">
      <c r="A45865"/>
    </row>
    <row r="45866" spans="1:1" ht="12.6" x14ac:dyDescent="0.25">
      <c r="A45866"/>
    </row>
    <row r="45867" spans="1:1" ht="12.6" x14ac:dyDescent="0.25">
      <c r="A45867"/>
    </row>
    <row r="45868" spans="1:1" ht="12.6" x14ac:dyDescent="0.25">
      <c r="A45868"/>
    </row>
    <row r="45869" spans="1:1" ht="12.6" x14ac:dyDescent="0.25">
      <c r="A45869"/>
    </row>
    <row r="45870" spans="1:1" ht="12.6" x14ac:dyDescent="0.25">
      <c r="A45870"/>
    </row>
    <row r="45871" spans="1:1" ht="12.6" x14ac:dyDescent="0.25">
      <c r="A45871"/>
    </row>
    <row r="45872" spans="1:1" ht="12.6" x14ac:dyDescent="0.25">
      <c r="A45872"/>
    </row>
    <row r="45873" spans="1:1" ht="12.6" x14ac:dyDescent="0.25">
      <c r="A45873"/>
    </row>
    <row r="45874" spans="1:1" ht="12.6" x14ac:dyDescent="0.25">
      <c r="A45874"/>
    </row>
    <row r="45875" spans="1:1" ht="12.6" x14ac:dyDescent="0.25">
      <c r="A45875"/>
    </row>
    <row r="45876" spans="1:1" ht="12.6" x14ac:dyDescent="0.25">
      <c r="A45876"/>
    </row>
    <row r="45877" spans="1:1" ht="12.6" x14ac:dyDescent="0.25">
      <c r="A45877"/>
    </row>
    <row r="45878" spans="1:1" ht="12.6" x14ac:dyDescent="0.25">
      <c r="A45878"/>
    </row>
    <row r="45879" spans="1:1" ht="12.6" x14ac:dyDescent="0.25">
      <c r="A45879"/>
    </row>
    <row r="45880" spans="1:1" ht="12.6" x14ac:dyDescent="0.25">
      <c r="A45880"/>
    </row>
    <row r="45881" spans="1:1" ht="12.6" x14ac:dyDescent="0.25">
      <c r="A45881"/>
    </row>
    <row r="45882" spans="1:1" ht="12.6" x14ac:dyDescent="0.25">
      <c r="A45882"/>
    </row>
    <row r="45883" spans="1:1" ht="12.6" x14ac:dyDescent="0.25">
      <c r="A45883"/>
    </row>
    <row r="45884" spans="1:1" ht="12.6" x14ac:dyDescent="0.25">
      <c r="A45884"/>
    </row>
    <row r="45885" spans="1:1" ht="12.6" x14ac:dyDescent="0.25">
      <c r="A45885"/>
    </row>
    <row r="45886" spans="1:1" ht="12.6" x14ac:dyDescent="0.25">
      <c r="A45886"/>
    </row>
    <row r="45887" spans="1:1" ht="12.6" x14ac:dyDescent="0.25">
      <c r="A45887"/>
    </row>
    <row r="45888" spans="1:1" ht="12.6" x14ac:dyDescent="0.25">
      <c r="A45888"/>
    </row>
    <row r="45889" spans="1:1" ht="12.6" x14ac:dyDescent="0.25">
      <c r="A45889"/>
    </row>
    <row r="45890" spans="1:1" ht="12.6" x14ac:dyDescent="0.25">
      <c r="A45890"/>
    </row>
    <row r="45891" spans="1:1" ht="12.6" x14ac:dyDescent="0.25">
      <c r="A45891"/>
    </row>
    <row r="45892" spans="1:1" ht="12.6" x14ac:dyDescent="0.25">
      <c r="A45892"/>
    </row>
    <row r="45893" spans="1:1" ht="12.6" x14ac:dyDescent="0.25">
      <c r="A45893"/>
    </row>
    <row r="45894" spans="1:1" ht="12.6" x14ac:dyDescent="0.25">
      <c r="A45894"/>
    </row>
    <row r="45895" spans="1:1" ht="12.6" x14ac:dyDescent="0.25">
      <c r="A45895"/>
    </row>
    <row r="45896" spans="1:1" ht="12.6" x14ac:dyDescent="0.25">
      <c r="A45896"/>
    </row>
    <row r="45897" spans="1:1" ht="12.6" x14ac:dyDescent="0.25">
      <c r="A45897"/>
    </row>
    <row r="45898" spans="1:1" ht="12.6" x14ac:dyDescent="0.25">
      <c r="A45898"/>
    </row>
    <row r="45899" spans="1:1" ht="12.6" x14ac:dyDescent="0.25">
      <c r="A45899"/>
    </row>
    <row r="45900" spans="1:1" ht="12.6" x14ac:dyDescent="0.25">
      <c r="A45900"/>
    </row>
    <row r="45901" spans="1:1" ht="12.6" x14ac:dyDescent="0.25">
      <c r="A45901"/>
    </row>
    <row r="45902" spans="1:1" ht="12.6" x14ac:dyDescent="0.25">
      <c r="A45902"/>
    </row>
    <row r="45903" spans="1:1" ht="12.6" x14ac:dyDescent="0.25">
      <c r="A45903"/>
    </row>
    <row r="45904" spans="1:1" ht="12.6" x14ac:dyDescent="0.25">
      <c r="A45904"/>
    </row>
    <row r="45905" spans="1:1" ht="12.6" x14ac:dyDescent="0.25">
      <c r="A45905"/>
    </row>
    <row r="45906" spans="1:1" ht="12.6" x14ac:dyDescent="0.25">
      <c r="A45906"/>
    </row>
    <row r="45907" spans="1:1" ht="12.6" x14ac:dyDescent="0.25">
      <c r="A45907"/>
    </row>
    <row r="45908" spans="1:1" ht="12.6" x14ac:dyDescent="0.25">
      <c r="A45908"/>
    </row>
    <row r="45909" spans="1:1" ht="12.6" x14ac:dyDescent="0.25">
      <c r="A45909"/>
    </row>
    <row r="45910" spans="1:1" ht="12.6" x14ac:dyDescent="0.25">
      <c r="A45910"/>
    </row>
    <row r="45911" spans="1:1" ht="12.6" x14ac:dyDescent="0.25">
      <c r="A45911"/>
    </row>
    <row r="45912" spans="1:1" ht="12.6" x14ac:dyDescent="0.25">
      <c r="A45912"/>
    </row>
    <row r="45913" spans="1:1" ht="12.6" x14ac:dyDescent="0.25">
      <c r="A45913"/>
    </row>
    <row r="45914" spans="1:1" ht="12.6" x14ac:dyDescent="0.25">
      <c r="A45914"/>
    </row>
    <row r="45915" spans="1:1" ht="12.6" x14ac:dyDescent="0.25">
      <c r="A45915"/>
    </row>
    <row r="45916" spans="1:1" ht="12.6" x14ac:dyDescent="0.25">
      <c r="A45916"/>
    </row>
    <row r="45917" spans="1:1" ht="12.6" x14ac:dyDescent="0.25">
      <c r="A45917"/>
    </row>
    <row r="45918" spans="1:1" ht="12.6" x14ac:dyDescent="0.25">
      <c r="A45918"/>
    </row>
    <row r="45919" spans="1:1" ht="12.6" x14ac:dyDescent="0.25">
      <c r="A45919"/>
    </row>
    <row r="45920" spans="1:1" ht="12.6" x14ac:dyDescent="0.25">
      <c r="A45920"/>
    </row>
    <row r="45921" spans="1:1" ht="12.6" x14ac:dyDescent="0.25">
      <c r="A45921"/>
    </row>
    <row r="45922" spans="1:1" ht="12.6" x14ac:dyDescent="0.25">
      <c r="A45922"/>
    </row>
    <row r="45923" spans="1:1" ht="12.6" x14ac:dyDescent="0.25">
      <c r="A45923"/>
    </row>
    <row r="45924" spans="1:1" ht="12.6" x14ac:dyDescent="0.25">
      <c r="A45924"/>
    </row>
    <row r="45925" spans="1:1" ht="12.6" x14ac:dyDescent="0.25">
      <c r="A45925"/>
    </row>
    <row r="45926" spans="1:1" ht="12.6" x14ac:dyDescent="0.25">
      <c r="A45926"/>
    </row>
    <row r="45927" spans="1:1" ht="12.6" x14ac:dyDescent="0.25">
      <c r="A45927"/>
    </row>
    <row r="45928" spans="1:1" ht="12.6" x14ac:dyDescent="0.25">
      <c r="A45928"/>
    </row>
    <row r="45929" spans="1:1" ht="12.6" x14ac:dyDescent="0.25">
      <c r="A45929"/>
    </row>
    <row r="45930" spans="1:1" ht="12.6" x14ac:dyDescent="0.25">
      <c r="A45930"/>
    </row>
    <row r="45931" spans="1:1" ht="12.6" x14ac:dyDescent="0.25">
      <c r="A45931"/>
    </row>
    <row r="45932" spans="1:1" ht="12.6" x14ac:dyDescent="0.25">
      <c r="A45932"/>
    </row>
    <row r="45933" spans="1:1" ht="12.6" x14ac:dyDescent="0.25">
      <c r="A45933"/>
    </row>
    <row r="45934" spans="1:1" ht="12.6" x14ac:dyDescent="0.25">
      <c r="A45934"/>
    </row>
    <row r="45935" spans="1:1" ht="12.6" x14ac:dyDescent="0.25">
      <c r="A45935"/>
    </row>
    <row r="45936" spans="1:1" ht="12.6" x14ac:dyDescent="0.25">
      <c r="A45936"/>
    </row>
    <row r="45937" spans="1:1" ht="12.6" x14ac:dyDescent="0.25">
      <c r="A45937"/>
    </row>
    <row r="45938" spans="1:1" ht="12.6" x14ac:dyDescent="0.25">
      <c r="A45938"/>
    </row>
    <row r="45939" spans="1:1" ht="12.6" x14ac:dyDescent="0.25">
      <c r="A45939"/>
    </row>
    <row r="45940" spans="1:1" ht="12.6" x14ac:dyDescent="0.25">
      <c r="A45940"/>
    </row>
    <row r="45941" spans="1:1" ht="12.6" x14ac:dyDescent="0.25">
      <c r="A45941"/>
    </row>
    <row r="45942" spans="1:1" ht="12.6" x14ac:dyDescent="0.25">
      <c r="A45942"/>
    </row>
    <row r="45943" spans="1:1" ht="12.6" x14ac:dyDescent="0.25">
      <c r="A45943"/>
    </row>
    <row r="45944" spans="1:1" ht="12.6" x14ac:dyDescent="0.25">
      <c r="A45944"/>
    </row>
    <row r="45945" spans="1:1" ht="12.6" x14ac:dyDescent="0.25">
      <c r="A45945"/>
    </row>
    <row r="45946" spans="1:1" ht="12.6" x14ac:dyDescent="0.25">
      <c r="A45946"/>
    </row>
    <row r="45947" spans="1:1" ht="12.6" x14ac:dyDescent="0.25">
      <c r="A45947"/>
    </row>
    <row r="45948" spans="1:1" ht="12.6" x14ac:dyDescent="0.25">
      <c r="A45948"/>
    </row>
    <row r="45949" spans="1:1" ht="12.6" x14ac:dyDescent="0.25">
      <c r="A45949"/>
    </row>
    <row r="45950" spans="1:1" ht="12.6" x14ac:dyDescent="0.25">
      <c r="A45950"/>
    </row>
    <row r="45951" spans="1:1" ht="12.6" x14ac:dyDescent="0.25">
      <c r="A45951"/>
    </row>
    <row r="45952" spans="1:1" ht="12.6" x14ac:dyDescent="0.25">
      <c r="A45952"/>
    </row>
    <row r="45953" spans="1:1" ht="12.6" x14ac:dyDescent="0.25">
      <c r="A45953"/>
    </row>
    <row r="45954" spans="1:1" ht="12.6" x14ac:dyDescent="0.25">
      <c r="A45954"/>
    </row>
    <row r="45955" spans="1:1" ht="12.6" x14ac:dyDescent="0.25">
      <c r="A45955"/>
    </row>
    <row r="45956" spans="1:1" ht="12.6" x14ac:dyDescent="0.25">
      <c r="A45956"/>
    </row>
    <row r="45957" spans="1:1" ht="12.6" x14ac:dyDescent="0.25">
      <c r="A45957"/>
    </row>
    <row r="45958" spans="1:1" ht="12.6" x14ac:dyDescent="0.25">
      <c r="A45958"/>
    </row>
    <row r="45959" spans="1:1" ht="12.6" x14ac:dyDescent="0.25">
      <c r="A45959"/>
    </row>
    <row r="45960" spans="1:1" ht="12.6" x14ac:dyDescent="0.25">
      <c r="A45960"/>
    </row>
    <row r="45961" spans="1:1" ht="12.6" x14ac:dyDescent="0.25">
      <c r="A45961"/>
    </row>
    <row r="45962" spans="1:1" ht="12.6" x14ac:dyDescent="0.25">
      <c r="A45962"/>
    </row>
    <row r="45963" spans="1:1" ht="12.6" x14ac:dyDescent="0.25">
      <c r="A45963"/>
    </row>
    <row r="45964" spans="1:1" ht="12.6" x14ac:dyDescent="0.25">
      <c r="A45964"/>
    </row>
    <row r="45965" spans="1:1" ht="12.6" x14ac:dyDescent="0.25">
      <c r="A45965"/>
    </row>
    <row r="45966" spans="1:1" ht="12.6" x14ac:dyDescent="0.25">
      <c r="A45966"/>
    </row>
    <row r="45967" spans="1:1" ht="12.6" x14ac:dyDescent="0.25">
      <c r="A45967"/>
    </row>
    <row r="45968" spans="1:1" ht="12.6" x14ac:dyDescent="0.25">
      <c r="A45968"/>
    </row>
    <row r="45969" spans="1:1" ht="12.6" x14ac:dyDescent="0.25">
      <c r="A45969"/>
    </row>
    <row r="45970" spans="1:1" ht="12.6" x14ac:dyDescent="0.25">
      <c r="A45970"/>
    </row>
    <row r="45971" spans="1:1" ht="12.6" x14ac:dyDescent="0.25">
      <c r="A45971"/>
    </row>
    <row r="45972" spans="1:1" ht="12.6" x14ac:dyDescent="0.25">
      <c r="A45972"/>
    </row>
    <row r="45973" spans="1:1" ht="12.6" x14ac:dyDescent="0.25">
      <c r="A45973"/>
    </row>
    <row r="45974" spans="1:1" ht="12.6" x14ac:dyDescent="0.25">
      <c r="A45974"/>
    </row>
    <row r="45975" spans="1:1" ht="12.6" x14ac:dyDescent="0.25">
      <c r="A45975"/>
    </row>
    <row r="45976" spans="1:1" ht="12.6" x14ac:dyDescent="0.25">
      <c r="A45976"/>
    </row>
    <row r="45977" spans="1:1" ht="12.6" x14ac:dyDescent="0.25">
      <c r="A45977"/>
    </row>
    <row r="45978" spans="1:1" ht="12.6" x14ac:dyDescent="0.25">
      <c r="A45978"/>
    </row>
    <row r="45979" spans="1:1" ht="12.6" x14ac:dyDescent="0.25">
      <c r="A45979"/>
    </row>
    <row r="45980" spans="1:1" ht="12.6" x14ac:dyDescent="0.25">
      <c r="A45980"/>
    </row>
    <row r="45981" spans="1:1" ht="12.6" x14ac:dyDescent="0.25">
      <c r="A45981"/>
    </row>
    <row r="45982" spans="1:1" ht="12.6" x14ac:dyDescent="0.25">
      <c r="A45982"/>
    </row>
    <row r="45983" spans="1:1" ht="12.6" x14ac:dyDescent="0.25">
      <c r="A45983"/>
    </row>
    <row r="45984" spans="1:1" ht="12.6" x14ac:dyDescent="0.25">
      <c r="A45984"/>
    </row>
    <row r="45985" spans="1:1" ht="12.6" x14ac:dyDescent="0.25">
      <c r="A45985"/>
    </row>
    <row r="45986" spans="1:1" ht="12.6" x14ac:dyDescent="0.25">
      <c r="A45986"/>
    </row>
    <row r="45987" spans="1:1" ht="12.6" x14ac:dyDescent="0.25">
      <c r="A45987"/>
    </row>
    <row r="45988" spans="1:1" ht="12.6" x14ac:dyDescent="0.25">
      <c r="A45988"/>
    </row>
    <row r="45989" spans="1:1" ht="12.6" x14ac:dyDescent="0.25">
      <c r="A45989"/>
    </row>
    <row r="45990" spans="1:1" ht="12.6" x14ac:dyDescent="0.25">
      <c r="A45990"/>
    </row>
    <row r="45991" spans="1:1" ht="12.6" x14ac:dyDescent="0.25">
      <c r="A45991"/>
    </row>
    <row r="45992" spans="1:1" ht="12.6" x14ac:dyDescent="0.25">
      <c r="A45992"/>
    </row>
    <row r="45993" spans="1:1" ht="12.6" x14ac:dyDescent="0.25">
      <c r="A45993"/>
    </row>
    <row r="45994" spans="1:1" ht="12.6" x14ac:dyDescent="0.25">
      <c r="A45994"/>
    </row>
    <row r="45995" spans="1:1" ht="12.6" x14ac:dyDescent="0.25">
      <c r="A45995"/>
    </row>
    <row r="45996" spans="1:1" ht="12.6" x14ac:dyDescent="0.25">
      <c r="A45996"/>
    </row>
    <row r="45997" spans="1:1" ht="12.6" x14ac:dyDescent="0.25">
      <c r="A45997"/>
    </row>
    <row r="45998" spans="1:1" ht="12.6" x14ac:dyDescent="0.25">
      <c r="A45998"/>
    </row>
    <row r="45999" spans="1:1" ht="12.6" x14ac:dyDescent="0.25">
      <c r="A45999"/>
    </row>
    <row r="46000" spans="1:1" ht="12.6" x14ac:dyDescent="0.25">
      <c r="A46000"/>
    </row>
    <row r="46001" spans="1:1" ht="12.6" x14ac:dyDescent="0.25">
      <c r="A46001"/>
    </row>
    <row r="46002" spans="1:1" ht="12.6" x14ac:dyDescent="0.25">
      <c r="A46002"/>
    </row>
    <row r="46003" spans="1:1" ht="12.6" x14ac:dyDescent="0.25">
      <c r="A46003"/>
    </row>
    <row r="46004" spans="1:1" ht="12.6" x14ac:dyDescent="0.25">
      <c r="A46004"/>
    </row>
    <row r="46005" spans="1:1" ht="12.6" x14ac:dyDescent="0.25">
      <c r="A46005"/>
    </row>
    <row r="46006" spans="1:1" ht="12.6" x14ac:dyDescent="0.25">
      <c r="A46006"/>
    </row>
    <row r="46007" spans="1:1" ht="12.6" x14ac:dyDescent="0.25">
      <c r="A46007"/>
    </row>
    <row r="46008" spans="1:1" ht="12.6" x14ac:dyDescent="0.25">
      <c r="A46008"/>
    </row>
    <row r="46009" spans="1:1" ht="12.6" x14ac:dyDescent="0.25">
      <c r="A46009"/>
    </row>
    <row r="46010" spans="1:1" ht="12.6" x14ac:dyDescent="0.25">
      <c r="A46010"/>
    </row>
    <row r="46011" spans="1:1" ht="12.6" x14ac:dyDescent="0.25">
      <c r="A46011"/>
    </row>
    <row r="46012" spans="1:1" ht="12.6" x14ac:dyDescent="0.25">
      <c r="A46012"/>
    </row>
    <row r="46013" spans="1:1" ht="12.6" x14ac:dyDescent="0.25">
      <c r="A46013"/>
    </row>
    <row r="46014" spans="1:1" ht="12.6" x14ac:dyDescent="0.25">
      <c r="A46014"/>
    </row>
    <row r="46015" spans="1:1" ht="12.6" x14ac:dyDescent="0.25">
      <c r="A46015"/>
    </row>
    <row r="46016" spans="1:1" ht="12.6" x14ac:dyDescent="0.25">
      <c r="A46016"/>
    </row>
    <row r="46017" spans="1:1" ht="12.6" x14ac:dyDescent="0.25">
      <c r="A46017"/>
    </row>
    <row r="46018" spans="1:1" ht="12.6" x14ac:dyDescent="0.25">
      <c r="A46018"/>
    </row>
    <row r="46019" spans="1:1" ht="12.6" x14ac:dyDescent="0.25">
      <c r="A46019"/>
    </row>
    <row r="46020" spans="1:1" ht="12.6" x14ac:dyDescent="0.25">
      <c r="A46020"/>
    </row>
    <row r="46021" spans="1:1" ht="12.6" x14ac:dyDescent="0.25">
      <c r="A46021"/>
    </row>
    <row r="46022" spans="1:1" ht="12.6" x14ac:dyDescent="0.25">
      <c r="A46022"/>
    </row>
    <row r="46023" spans="1:1" ht="12.6" x14ac:dyDescent="0.25">
      <c r="A46023"/>
    </row>
    <row r="46024" spans="1:1" ht="12.6" x14ac:dyDescent="0.25">
      <c r="A46024"/>
    </row>
    <row r="46025" spans="1:1" ht="12.6" x14ac:dyDescent="0.25">
      <c r="A46025"/>
    </row>
    <row r="46026" spans="1:1" ht="12.6" x14ac:dyDescent="0.25">
      <c r="A46026"/>
    </row>
    <row r="46027" spans="1:1" ht="12.6" x14ac:dyDescent="0.25">
      <c r="A46027"/>
    </row>
    <row r="46028" spans="1:1" ht="12.6" x14ac:dyDescent="0.25">
      <c r="A46028"/>
    </row>
    <row r="46029" spans="1:1" ht="12.6" x14ac:dyDescent="0.25">
      <c r="A46029"/>
    </row>
    <row r="46030" spans="1:1" ht="12.6" x14ac:dyDescent="0.25">
      <c r="A46030"/>
    </row>
    <row r="46031" spans="1:1" ht="12.6" x14ac:dyDescent="0.25">
      <c r="A46031"/>
    </row>
    <row r="46032" spans="1:1" ht="12.6" x14ac:dyDescent="0.25">
      <c r="A46032"/>
    </row>
    <row r="46033" spans="1:1" ht="12.6" x14ac:dyDescent="0.25">
      <c r="A46033"/>
    </row>
    <row r="46034" spans="1:1" ht="12.6" x14ac:dyDescent="0.25">
      <c r="A46034"/>
    </row>
    <row r="46035" spans="1:1" ht="12.6" x14ac:dyDescent="0.25">
      <c r="A46035"/>
    </row>
    <row r="46036" spans="1:1" ht="12.6" x14ac:dyDescent="0.25">
      <c r="A46036"/>
    </row>
    <row r="46037" spans="1:1" ht="12.6" x14ac:dyDescent="0.25">
      <c r="A46037"/>
    </row>
    <row r="46038" spans="1:1" ht="12.6" x14ac:dyDescent="0.25">
      <c r="A46038"/>
    </row>
    <row r="46039" spans="1:1" ht="12.6" x14ac:dyDescent="0.25">
      <c r="A46039"/>
    </row>
    <row r="46040" spans="1:1" ht="12.6" x14ac:dyDescent="0.25">
      <c r="A46040"/>
    </row>
    <row r="46041" spans="1:1" ht="12.6" x14ac:dyDescent="0.25">
      <c r="A46041"/>
    </row>
    <row r="46042" spans="1:1" ht="12.6" x14ac:dyDescent="0.25">
      <c r="A46042"/>
    </row>
    <row r="46043" spans="1:1" ht="12.6" x14ac:dyDescent="0.25">
      <c r="A46043"/>
    </row>
    <row r="46044" spans="1:1" ht="12.6" x14ac:dyDescent="0.25">
      <c r="A46044"/>
    </row>
    <row r="46045" spans="1:1" ht="12.6" x14ac:dyDescent="0.25">
      <c r="A46045"/>
    </row>
    <row r="46046" spans="1:1" ht="12.6" x14ac:dyDescent="0.25">
      <c r="A46046"/>
    </row>
    <row r="46047" spans="1:1" ht="12.6" x14ac:dyDescent="0.25">
      <c r="A46047"/>
    </row>
    <row r="46048" spans="1:1" ht="12.6" x14ac:dyDescent="0.25">
      <c r="A46048"/>
    </row>
    <row r="46049" spans="1:1" ht="12.6" x14ac:dyDescent="0.25">
      <c r="A46049"/>
    </row>
    <row r="46050" spans="1:1" ht="12.6" x14ac:dyDescent="0.25">
      <c r="A46050"/>
    </row>
    <row r="46051" spans="1:1" ht="12.6" x14ac:dyDescent="0.25">
      <c r="A46051"/>
    </row>
    <row r="46052" spans="1:1" ht="12.6" x14ac:dyDescent="0.25">
      <c r="A46052"/>
    </row>
    <row r="46053" spans="1:1" ht="12.6" x14ac:dyDescent="0.25">
      <c r="A46053"/>
    </row>
    <row r="46054" spans="1:1" ht="12.6" x14ac:dyDescent="0.25">
      <c r="A46054"/>
    </row>
    <row r="46055" spans="1:1" ht="12.6" x14ac:dyDescent="0.25">
      <c r="A46055"/>
    </row>
    <row r="46056" spans="1:1" ht="12.6" x14ac:dyDescent="0.25">
      <c r="A46056"/>
    </row>
    <row r="46057" spans="1:1" ht="12.6" x14ac:dyDescent="0.25">
      <c r="A46057"/>
    </row>
    <row r="46058" spans="1:1" ht="12.6" x14ac:dyDescent="0.25">
      <c r="A46058"/>
    </row>
    <row r="46059" spans="1:1" ht="12.6" x14ac:dyDescent="0.25">
      <c r="A46059"/>
    </row>
    <row r="46060" spans="1:1" ht="12.6" x14ac:dyDescent="0.25">
      <c r="A46060"/>
    </row>
    <row r="46061" spans="1:1" ht="12.6" x14ac:dyDescent="0.25">
      <c r="A46061"/>
    </row>
    <row r="46062" spans="1:1" ht="12.6" x14ac:dyDescent="0.25">
      <c r="A46062"/>
    </row>
    <row r="46063" spans="1:1" ht="12.6" x14ac:dyDescent="0.25">
      <c r="A46063"/>
    </row>
    <row r="46064" spans="1:1" ht="12.6" x14ac:dyDescent="0.25">
      <c r="A46064"/>
    </row>
    <row r="46065" spans="1:1" ht="12.6" x14ac:dyDescent="0.25">
      <c r="A46065"/>
    </row>
    <row r="46066" spans="1:1" ht="12.6" x14ac:dyDescent="0.25">
      <c r="A46066"/>
    </row>
    <row r="46067" spans="1:1" ht="12.6" x14ac:dyDescent="0.25">
      <c r="A46067"/>
    </row>
    <row r="46068" spans="1:1" ht="12.6" x14ac:dyDescent="0.25">
      <c r="A46068"/>
    </row>
    <row r="46069" spans="1:1" ht="12.6" x14ac:dyDescent="0.25">
      <c r="A46069"/>
    </row>
    <row r="46070" spans="1:1" ht="12.6" x14ac:dyDescent="0.25">
      <c r="A46070"/>
    </row>
    <row r="46071" spans="1:1" ht="12.6" x14ac:dyDescent="0.25">
      <c r="A46071"/>
    </row>
    <row r="46072" spans="1:1" ht="12.6" x14ac:dyDescent="0.25">
      <c r="A46072"/>
    </row>
    <row r="46073" spans="1:1" ht="12.6" x14ac:dyDescent="0.25">
      <c r="A46073"/>
    </row>
    <row r="46074" spans="1:1" ht="12.6" x14ac:dyDescent="0.25">
      <c r="A46074"/>
    </row>
    <row r="46075" spans="1:1" ht="12.6" x14ac:dyDescent="0.25">
      <c r="A46075"/>
    </row>
    <row r="46076" spans="1:1" ht="12.6" x14ac:dyDescent="0.25">
      <c r="A46076"/>
    </row>
    <row r="46077" spans="1:1" ht="12.6" x14ac:dyDescent="0.25">
      <c r="A46077"/>
    </row>
    <row r="46078" spans="1:1" ht="12.6" x14ac:dyDescent="0.25">
      <c r="A46078"/>
    </row>
    <row r="46079" spans="1:1" ht="12.6" x14ac:dyDescent="0.25">
      <c r="A46079"/>
    </row>
    <row r="46080" spans="1:1" ht="12.6" x14ac:dyDescent="0.25">
      <c r="A46080"/>
    </row>
    <row r="46081" spans="1:1" ht="12.6" x14ac:dyDescent="0.25">
      <c r="A46081"/>
    </row>
    <row r="46082" spans="1:1" ht="12.6" x14ac:dyDescent="0.25">
      <c r="A46082"/>
    </row>
    <row r="46083" spans="1:1" ht="12.6" x14ac:dyDescent="0.25">
      <c r="A46083"/>
    </row>
    <row r="46084" spans="1:1" ht="12.6" x14ac:dyDescent="0.25">
      <c r="A46084"/>
    </row>
    <row r="46085" spans="1:1" ht="12.6" x14ac:dyDescent="0.25">
      <c r="A46085"/>
    </row>
    <row r="46086" spans="1:1" ht="12.6" x14ac:dyDescent="0.25">
      <c r="A46086"/>
    </row>
    <row r="46087" spans="1:1" ht="12.6" x14ac:dyDescent="0.25">
      <c r="A46087"/>
    </row>
    <row r="46088" spans="1:1" ht="12.6" x14ac:dyDescent="0.25">
      <c r="A46088"/>
    </row>
    <row r="46089" spans="1:1" ht="12.6" x14ac:dyDescent="0.25">
      <c r="A46089"/>
    </row>
    <row r="46090" spans="1:1" ht="12.6" x14ac:dyDescent="0.25">
      <c r="A46090"/>
    </row>
    <row r="46091" spans="1:1" ht="12.6" x14ac:dyDescent="0.25">
      <c r="A46091"/>
    </row>
    <row r="46092" spans="1:1" ht="12.6" x14ac:dyDescent="0.25">
      <c r="A46092"/>
    </row>
    <row r="46093" spans="1:1" ht="12.6" x14ac:dyDescent="0.25">
      <c r="A46093"/>
    </row>
    <row r="46094" spans="1:1" ht="12.6" x14ac:dyDescent="0.25">
      <c r="A46094"/>
    </row>
    <row r="46095" spans="1:1" ht="12.6" x14ac:dyDescent="0.25">
      <c r="A46095"/>
    </row>
    <row r="46096" spans="1:1" ht="12.6" x14ac:dyDescent="0.25">
      <c r="A46096"/>
    </row>
    <row r="46097" spans="1:1" ht="12.6" x14ac:dyDescent="0.25">
      <c r="A46097"/>
    </row>
    <row r="46098" spans="1:1" ht="12.6" x14ac:dyDescent="0.25">
      <c r="A46098"/>
    </row>
    <row r="46099" spans="1:1" ht="12.6" x14ac:dyDescent="0.25">
      <c r="A46099"/>
    </row>
    <row r="46100" spans="1:1" ht="12.6" x14ac:dyDescent="0.25">
      <c r="A46100"/>
    </row>
    <row r="46101" spans="1:1" ht="12.6" x14ac:dyDescent="0.25">
      <c r="A46101"/>
    </row>
    <row r="46102" spans="1:1" ht="12.6" x14ac:dyDescent="0.25">
      <c r="A46102"/>
    </row>
    <row r="46103" spans="1:1" ht="12.6" x14ac:dyDescent="0.25">
      <c r="A46103"/>
    </row>
    <row r="46104" spans="1:1" ht="12.6" x14ac:dyDescent="0.25">
      <c r="A46104"/>
    </row>
    <row r="46105" spans="1:1" ht="12.6" x14ac:dyDescent="0.25">
      <c r="A46105"/>
    </row>
    <row r="46106" spans="1:1" ht="12.6" x14ac:dyDescent="0.25">
      <c r="A46106"/>
    </row>
    <row r="46107" spans="1:1" ht="12.6" x14ac:dyDescent="0.25">
      <c r="A46107"/>
    </row>
    <row r="46108" spans="1:1" ht="12.6" x14ac:dyDescent="0.25">
      <c r="A46108"/>
    </row>
    <row r="46109" spans="1:1" ht="12.6" x14ac:dyDescent="0.25">
      <c r="A46109"/>
    </row>
    <row r="46110" spans="1:1" ht="12.6" x14ac:dyDescent="0.25">
      <c r="A46110"/>
    </row>
    <row r="46111" spans="1:1" ht="12.6" x14ac:dyDescent="0.25">
      <c r="A46111"/>
    </row>
    <row r="46112" spans="1:1" ht="12.6" x14ac:dyDescent="0.25">
      <c r="A46112"/>
    </row>
    <row r="46113" spans="1:1" ht="12.6" x14ac:dyDescent="0.25">
      <c r="A46113"/>
    </row>
    <row r="46114" spans="1:1" ht="12.6" x14ac:dyDescent="0.25">
      <c r="A46114"/>
    </row>
    <row r="46115" spans="1:1" ht="12.6" x14ac:dyDescent="0.25">
      <c r="A46115"/>
    </row>
    <row r="46116" spans="1:1" ht="12.6" x14ac:dyDescent="0.25">
      <c r="A46116"/>
    </row>
    <row r="46117" spans="1:1" ht="12.6" x14ac:dyDescent="0.25">
      <c r="A46117"/>
    </row>
    <row r="46118" spans="1:1" ht="12.6" x14ac:dyDescent="0.25">
      <c r="A46118"/>
    </row>
    <row r="46119" spans="1:1" ht="12.6" x14ac:dyDescent="0.25">
      <c r="A46119"/>
    </row>
    <row r="46120" spans="1:1" ht="12.6" x14ac:dyDescent="0.25">
      <c r="A46120"/>
    </row>
    <row r="46121" spans="1:1" ht="12.6" x14ac:dyDescent="0.25">
      <c r="A46121"/>
    </row>
    <row r="46122" spans="1:1" ht="12.6" x14ac:dyDescent="0.25">
      <c r="A46122"/>
    </row>
    <row r="46123" spans="1:1" ht="12.6" x14ac:dyDescent="0.25">
      <c r="A46123"/>
    </row>
    <row r="46124" spans="1:1" ht="12.6" x14ac:dyDescent="0.25">
      <c r="A46124"/>
    </row>
    <row r="46125" spans="1:1" ht="12.6" x14ac:dyDescent="0.25">
      <c r="A46125"/>
    </row>
    <row r="46126" spans="1:1" ht="12.6" x14ac:dyDescent="0.25">
      <c r="A46126"/>
    </row>
    <row r="46127" spans="1:1" ht="12.6" x14ac:dyDescent="0.25">
      <c r="A46127"/>
    </row>
    <row r="46128" spans="1:1" ht="12.6" x14ac:dyDescent="0.25">
      <c r="A46128"/>
    </row>
    <row r="46129" spans="1:1" ht="12.6" x14ac:dyDescent="0.25">
      <c r="A46129"/>
    </row>
    <row r="46130" spans="1:1" ht="12.6" x14ac:dyDescent="0.25">
      <c r="A46130"/>
    </row>
    <row r="46131" spans="1:1" ht="12.6" x14ac:dyDescent="0.25">
      <c r="A46131"/>
    </row>
    <row r="46132" spans="1:1" ht="12.6" x14ac:dyDescent="0.25">
      <c r="A46132"/>
    </row>
    <row r="46133" spans="1:1" ht="12.6" x14ac:dyDescent="0.25">
      <c r="A46133"/>
    </row>
    <row r="46134" spans="1:1" ht="12.6" x14ac:dyDescent="0.25">
      <c r="A46134"/>
    </row>
    <row r="46135" spans="1:1" ht="12.6" x14ac:dyDescent="0.25">
      <c r="A46135"/>
    </row>
    <row r="46136" spans="1:1" ht="12.6" x14ac:dyDescent="0.25">
      <c r="A46136"/>
    </row>
    <row r="46137" spans="1:1" ht="12.6" x14ac:dyDescent="0.25">
      <c r="A46137"/>
    </row>
    <row r="46138" spans="1:1" ht="12.6" x14ac:dyDescent="0.25">
      <c r="A46138"/>
    </row>
    <row r="46139" spans="1:1" ht="12.6" x14ac:dyDescent="0.25">
      <c r="A46139"/>
    </row>
    <row r="46140" spans="1:1" ht="12.6" x14ac:dyDescent="0.25">
      <c r="A46140"/>
    </row>
    <row r="46141" spans="1:1" ht="12.6" x14ac:dyDescent="0.25">
      <c r="A46141"/>
    </row>
    <row r="46142" spans="1:1" ht="12.6" x14ac:dyDescent="0.25">
      <c r="A46142"/>
    </row>
    <row r="46143" spans="1:1" ht="12.6" x14ac:dyDescent="0.25">
      <c r="A46143"/>
    </row>
    <row r="46144" spans="1:1" ht="12.6" x14ac:dyDescent="0.25">
      <c r="A46144"/>
    </row>
    <row r="46145" spans="1:1" ht="12.6" x14ac:dyDescent="0.25">
      <c r="A46145"/>
    </row>
    <row r="46146" spans="1:1" ht="12.6" x14ac:dyDescent="0.25">
      <c r="A46146"/>
    </row>
    <row r="46147" spans="1:1" ht="12.6" x14ac:dyDescent="0.25">
      <c r="A46147"/>
    </row>
    <row r="46148" spans="1:1" ht="12.6" x14ac:dyDescent="0.25">
      <c r="A46148"/>
    </row>
    <row r="46149" spans="1:1" ht="12.6" x14ac:dyDescent="0.25">
      <c r="A46149"/>
    </row>
    <row r="46150" spans="1:1" ht="12.6" x14ac:dyDescent="0.25">
      <c r="A46150"/>
    </row>
    <row r="46151" spans="1:1" ht="12.6" x14ac:dyDescent="0.25">
      <c r="A46151"/>
    </row>
    <row r="46152" spans="1:1" ht="12.6" x14ac:dyDescent="0.25">
      <c r="A46152"/>
    </row>
    <row r="46153" spans="1:1" ht="12.6" x14ac:dyDescent="0.25">
      <c r="A46153"/>
    </row>
    <row r="46154" spans="1:1" ht="12.6" x14ac:dyDescent="0.25">
      <c r="A46154"/>
    </row>
    <row r="46155" spans="1:1" ht="12.6" x14ac:dyDescent="0.25">
      <c r="A46155"/>
    </row>
    <row r="46156" spans="1:1" ht="12.6" x14ac:dyDescent="0.25">
      <c r="A46156"/>
    </row>
    <row r="46157" spans="1:1" ht="12.6" x14ac:dyDescent="0.25">
      <c r="A46157"/>
    </row>
    <row r="46158" spans="1:1" ht="12.6" x14ac:dyDescent="0.25">
      <c r="A46158"/>
    </row>
    <row r="46159" spans="1:1" ht="12.6" x14ac:dyDescent="0.25">
      <c r="A46159"/>
    </row>
    <row r="46160" spans="1:1" ht="12.6" x14ac:dyDescent="0.25">
      <c r="A46160"/>
    </row>
    <row r="46161" spans="1:1" ht="12.6" x14ac:dyDescent="0.25">
      <c r="A46161"/>
    </row>
    <row r="46162" spans="1:1" ht="12.6" x14ac:dyDescent="0.25">
      <c r="A46162"/>
    </row>
    <row r="46163" spans="1:1" ht="12.6" x14ac:dyDescent="0.25">
      <c r="A46163"/>
    </row>
    <row r="46164" spans="1:1" ht="12.6" x14ac:dyDescent="0.25">
      <c r="A46164"/>
    </row>
    <row r="46165" spans="1:1" ht="12.6" x14ac:dyDescent="0.25">
      <c r="A46165"/>
    </row>
    <row r="46166" spans="1:1" ht="12.6" x14ac:dyDescent="0.25">
      <c r="A46166"/>
    </row>
    <row r="46167" spans="1:1" ht="12.6" x14ac:dyDescent="0.25">
      <c r="A46167"/>
    </row>
    <row r="46168" spans="1:1" ht="12.6" x14ac:dyDescent="0.25">
      <c r="A46168"/>
    </row>
    <row r="46169" spans="1:1" ht="12.6" x14ac:dyDescent="0.25">
      <c r="A46169"/>
    </row>
    <row r="46170" spans="1:1" ht="12.6" x14ac:dyDescent="0.25">
      <c r="A46170"/>
    </row>
    <row r="46171" spans="1:1" ht="12.6" x14ac:dyDescent="0.25">
      <c r="A46171"/>
    </row>
    <row r="46172" spans="1:1" ht="12.6" x14ac:dyDescent="0.25">
      <c r="A46172"/>
    </row>
    <row r="46173" spans="1:1" ht="12.6" x14ac:dyDescent="0.25">
      <c r="A46173"/>
    </row>
    <row r="46174" spans="1:1" ht="12.6" x14ac:dyDescent="0.25">
      <c r="A46174"/>
    </row>
    <row r="46175" spans="1:1" ht="12.6" x14ac:dyDescent="0.25">
      <c r="A46175"/>
    </row>
    <row r="46176" spans="1:1" ht="12.6" x14ac:dyDescent="0.25">
      <c r="A46176"/>
    </row>
    <row r="46177" spans="1:1" ht="12.6" x14ac:dyDescent="0.25">
      <c r="A46177"/>
    </row>
    <row r="46178" spans="1:1" ht="12.6" x14ac:dyDescent="0.25">
      <c r="A46178"/>
    </row>
    <row r="46179" spans="1:1" ht="12.6" x14ac:dyDescent="0.25">
      <c r="A46179"/>
    </row>
    <row r="46180" spans="1:1" ht="12.6" x14ac:dyDescent="0.25">
      <c r="A46180"/>
    </row>
    <row r="46181" spans="1:1" ht="12.6" x14ac:dyDescent="0.25">
      <c r="A46181"/>
    </row>
    <row r="46182" spans="1:1" ht="12.6" x14ac:dyDescent="0.25">
      <c r="A46182"/>
    </row>
    <row r="46183" spans="1:1" ht="12.6" x14ac:dyDescent="0.25">
      <c r="A46183"/>
    </row>
    <row r="46184" spans="1:1" ht="12.6" x14ac:dyDescent="0.25">
      <c r="A46184"/>
    </row>
    <row r="46185" spans="1:1" ht="12.6" x14ac:dyDescent="0.25">
      <c r="A46185"/>
    </row>
    <row r="46186" spans="1:1" ht="12.6" x14ac:dyDescent="0.25">
      <c r="A46186"/>
    </row>
    <row r="46187" spans="1:1" ht="12.6" x14ac:dyDescent="0.25">
      <c r="A46187"/>
    </row>
    <row r="46188" spans="1:1" ht="12.6" x14ac:dyDescent="0.25">
      <c r="A46188"/>
    </row>
    <row r="46189" spans="1:1" ht="12.6" x14ac:dyDescent="0.25">
      <c r="A46189"/>
    </row>
    <row r="46190" spans="1:1" ht="12.6" x14ac:dyDescent="0.25">
      <c r="A46190"/>
    </row>
    <row r="46191" spans="1:1" ht="12.6" x14ac:dyDescent="0.25">
      <c r="A46191"/>
    </row>
    <row r="46192" spans="1:1" ht="12.6" x14ac:dyDescent="0.25">
      <c r="A46192"/>
    </row>
    <row r="46193" spans="1:1" ht="12.6" x14ac:dyDescent="0.25">
      <c r="A46193"/>
    </row>
    <row r="46194" spans="1:1" ht="12.6" x14ac:dyDescent="0.25">
      <c r="A46194"/>
    </row>
    <row r="46195" spans="1:1" ht="12.6" x14ac:dyDescent="0.25">
      <c r="A46195"/>
    </row>
    <row r="46196" spans="1:1" ht="12.6" x14ac:dyDescent="0.25">
      <c r="A46196"/>
    </row>
    <row r="46197" spans="1:1" ht="12.6" x14ac:dyDescent="0.25">
      <c r="A46197"/>
    </row>
    <row r="46198" spans="1:1" ht="12.6" x14ac:dyDescent="0.25">
      <c r="A46198"/>
    </row>
    <row r="46199" spans="1:1" ht="12.6" x14ac:dyDescent="0.25">
      <c r="A46199"/>
    </row>
    <row r="46200" spans="1:1" ht="12.6" x14ac:dyDescent="0.25">
      <c r="A46200"/>
    </row>
    <row r="46201" spans="1:1" ht="12.6" x14ac:dyDescent="0.25">
      <c r="A46201"/>
    </row>
    <row r="46202" spans="1:1" ht="12.6" x14ac:dyDescent="0.25">
      <c r="A46202"/>
    </row>
    <row r="46203" spans="1:1" ht="12.6" x14ac:dyDescent="0.25">
      <c r="A46203"/>
    </row>
    <row r="46204" spans="1:1" ht="12.6" x14ac:dyDescent="0.25">
      <c r="A46204"/>
    </row>
    <row r="46205" spans="1:1" ht="12.6" x14ac:dyDescent="0.25">
      <c r="A46205"/>
    </row>
    <row r="46206" spans="1:1" ht="12.6" x14ac:dyDescent="0.25">
      <c r="A46206"/>
    </row>
    <row r="46207" spans="1:1" ht="12.6" x14ac:dyDescent="0.25">
      <c r="A46207"/>
    </row>
    <row r="46208" spans="1:1" ht="12.6" x14ac:dyDescent="0.25">
      <c r="A46208"/>
    </row>
    <row r="46209" spans="1:1" ht="12.6" x14ac:dyDescent="0.25">
      <c r="A46209"/>
    </row>
    <row r="46210" spans="1:1" ht="12.6" x14ac:dyDescent="0.25">
      <c r="A46210"/>
    </row>
    <row r="46211" spans="1:1" ht="12.6" x14ac:dyDescent="0.25">
      <c r="A46211"/>
    </row>
    <row r="46212" spans="1:1" ht="12.6" x14ac:dyDescent="0.25">
      <c r="A46212"/>
    </row>
    <row r="46213" spans="1:1" ht="12.6" x14ac:dyDescent="0.25">
      <c r="A46213"/>
    </row>
    <row r="46214" spans="1:1" ht="12.6" x14ac:dyDescent="0.25">
      <c r="A46214"/>
    </row>
    <row r="46215" spans="1:1" ht="12.6" x14ac:dyDescent="0.25">
      <c r="A46215"/>
    </row>
    <row r="46216" spans="1:1" ht="12.6" x14ac:dyDescent="0.25">
      <c r="A46216"/>
    </row>
    <row r="46217" spans="1:1" ht="12.6" x14ac:dyDescent="0.25">
      <c r="A46217"/>
    </row>
    <row r="46218" spans="1:1" ht="12.6" x14ac:dyDescent="0.25">
      <c r="A46218"/>
    </row>
    <row r="46219" spans="1:1" ht="12.6" x14ac:dyDescent="0.25">
      <c r="A46219"/>
    </row>
    <row r="46220" spans="1:1" ht="12.6" x14ac:dyDescent="0.25">
      <c r="A46220"/>
    </row>
    <row r="46221" spans="1:1" ht="12.6" x14ac:dyDescent="0.25">
      <c r="A46221"/>
    </row>
    <row r="46222" spans="1:1" ht="12.6" x14ac:dyDescent="0.25">
      <c r="A46222"/>
    </row>
    <row r="46223" spans="1:1" ht="12.6" x14ac:dyDescent="0.25">
      <c r="A46223"/>
    </row>
    <row r="46224" spans="1:1" ht="12.6" x14ac:dyDescent="0.25">
      <c r="A46224"/>
    </row>
    <row r="46225" spans="1:1" ht="12.6" x14ac:dyDescent="0.25">
      <c r="A46225"/>
    </row>
    <row r="46226" spans="1:1" ht="12.6" x14ac:dyDescent="0.25">
      <c r="A46226"/>
    </row>
    <row r="46227" spans="1:1" ht="12.6" x14ac:dyDescent="0.25">
      <c r="A46227"/>
    </row>
    <row r="46228" spans="1:1" ht="12.6" x14ac:dyDescent="0.25">
      <c r="A46228"/>
    </row>
    <row r="46229" spans="1:1" ht="12.6" x14ac:dyDescent="0.25">
      <c r="A46229"/>
    </row>
    <row r="46230" spans="1:1" ht="12.6" x14ac:dyDescent="0.25">
      <c r="A46230"/>
    </row>
    <row r="46231" spans="1:1" ht="12.6" x14ac:dyDescent="0.25">
      <c r="A46231"/>
    </row>
    <row r="46232" spans="1:1" ht="12.6" x14ac:dyDescent="0.25">
      <c r="A46232"/>
    </row>
    <row r="46233" spans="1:1" ht="12.6" x14ac:dyDescent="0.25">
      <c r="A46233"/>
    </row>
    <row r="46234" spans="1:1" ht="12.6" x14ac:dyDescent="0.25">
      <c r="A46234"/>
    </row>
    <row r="46235" spans="1:1" ht="12.6" x14ac:dyDescent="0.25">
      <c r="A46235"/>
    </row>
    <row r="46236" spans="1:1" ht="12.6" x14ac:dyDescent="0.25">
      <c r="A46236"/>
    </row>
    <row r="46237" spans="1:1" ht="12.6" x14ac:dyDescent="0.25">
      <c r="A46237"/>
    </row>
    <row r="46238" spans="1:1" ht="12.6" x14ac:dyDescent="0.25">
      <c r="A46238"/>
    </row>
    <row r="46239" spans="1:1" ht="12.6" x14ac:dyDescent="0.25">
      <c r="A46239"/>
    </row>
    <row r="46240" spans="1:1" ht="12.6" x14ac:dyDescent="0.25">
      <c r="A46240"/>
    </row>
    <row r="46241" spans="1:1" ht="12.6" x14ac:dyDescent="0.25">
      <c r="A46241"/>
    </row>
    <row r="46242" spans="1:1" ht="12.6" x14ac:dyDescent="0.25">
      <c r="A46242"/>
    </row>
    <row r="46243" spans="1:1" ht="12.6" x14ac:dyDescent="0.25">
      <c r="A46243"/>
    </row>
    <row r="46244" spans="1:1" ht="12.6" x14ac:dyDescent="0.25">
      <c r="A46244"/>
    </row>
    <row r="46245" spans="1:1" ht="12.6" x14ac:dyDescent="0.25">
      <c r="A46245"/>
    </row>
    <row r="46246" spans="1:1" ht="12.6" x14ac:dyDescent="0.25">
      <c r="A46246"/>
    </row>
    <row r="46247" spans="1:1" ht="12.6" x14ac:dyDescent="0.25">
      <c r="A46247"/>
    </row>
    <row r="46248" spans="1:1" ht="12.6" x14ac:dyDescent="0.25">
      <c r="A46248"/>
    </row>
    <row r="46249" spans="1:1" ht="12.6" x14ac:dyDescent="0.25">
      <c r="A46249"/>
    </row>
    <row r="46250" spans="1:1" ht="12.6" x14ac:dyDescent="0.25">
      <c r="A46250"/>
    </row>
    <row r="46251" spans="1:1" ht="12.6" x14ac:dyDescent="0.25">
      <c r="A46251"/>
    </row>
    <row r="46252" spans="1:1" ht="12.6" x14ac:dyDescent="0.25">
      <c r="A46252"/>
    </row>
    <row r="46253" spans="1:1" ht="12.6" x14ac:dyDescent="0.25">
      <c r="A46253"/>
    </row>
    <row r="46254" spans="1:1" ht="12.6" x14ac:dyDescent="0.25">
      <c r="A46254"/>
    </row>
    <row r="46255" spans="1:1" ht="12.6" x14ac:dyDescent="0.25">
      <c r="A46255"/>
    </row>
    <row r="46256" spans="1:1" ht="12.6" x14ac:dyDescent="0.25">
      <c r="A46256"/>
    </row>
    <row r="46257" spans="1:1" ht="12.6" x14ac:dyDescent="0.25">
      <c r="A46257"/>
    </row>
    <row r="46258" spans="1:1" ht="12.6" x14ac:dyDescent="0.25">
      <c r="A46258"/>
    </row>
    <row r="46259" spans="1:1" ht="12.6" x14ac:dyDescent="0.25">
      <c r="A46259"/>
    </row>
    <row r="46260" spans="1:1" ht="12.6" x14ac:dyDescent="0.25">
      <c r="A46260"/>
    </row>
    <row r="46261" spans="1:1" ht="12.6" x14ac:dyDescent="0.25">
      <c r="A46261"/>
    </row>
    <row r="46262" spans="1:1" ht="12.6" x14ac:dyDescent="0.25">
      <c r="A46262"/>
    </row>
    <row r="46263" spans="1:1" ht="12.6" x14ac:dyDescent="0.25">
      <c r="A46263"/>
    </row>
    <row r="46264" spans="1:1" ht="12.6" x14ac:dyDescent="0.25">
      <c r="A46264"/>
    </row>
    <row r="46265" spans="1:1" ht="12.6" x14ac:dyDescent="0.25">
      <c r="A46265"/>
    </row>
    <row r="46266" spans="1:1" ht="12.6" x14ac:dyDescent="0.25">
      <c r="A46266"/>
    </row>
    <row r="46267" spans="1:1" ht="12.6" x14ac:dyDescent="0.25">
      <c r="A46267"/>
    </row>
    <row r="46268" spans="1:1" ht="12.6" x14ac:dyDescent="0.25">
      <c r="A46268"/>
    </row>
    <row r="46269" spans="1:1" ht="12.6" x14ac:dyDescent="0.25">
      <c r="A46269"/>
    </row>
    <row r="46270" spans="1:1" ht="12.6" x14ac:dyDescent="0.25">
      <c r="A46270"/>
    </row>
    <row r="46271" spans="1:1" ht="12.6" x14ac:dyDescent="0.25">
      <c r="A46271"/>
    </row>
    <row r="46272" spans="1:1" ht="12.6" x14ac:dyDescent="0.25">
      <c r="A46272"/>
    </row>
    <row r="46273" spans="1:1" ht="12.6" x14ac:dyDescent="0.25">
      <c r="A46273"/>
    </row>
    <row r="46274" spans="1:1" ht="12.6" x14ac:dyDescent="0.25">
      <c r="A46274"/>
    </row>
    <row r="46275" spans="1:1" ht="12.6" x14ac:dyDescent="0.25">
      <c r="A46275"/>
    </row>
    <row r="46276" spans="1:1" ht="12.6" x14ac:dyDescent="0.25">
      <c r="A46276"/>
    </row>
    <row r="46277" spans="1:1" ht="12.6" x14ac:dyDescent="0.25">
      <c r="A46277"/>
    </row>
    <row r="46278" spans="1:1" ht="12.6" x14ac:dyDescent="0.25">
      <c r="A46278"/>
    </row>
    <row r="46279" spans="1:1" ht="12.6" x14ac:dyDescent="0.25">
      <c r="A46279"/>
    </row>
    <row r="46280" spans="1:1" ht="12.6" x14ac:dyDescent="0.25">
      <c r="A46280"/>
    </row>
    <row r="46281" spans="1:1" ht="12.6" x14ac:dyDescent="0.25">
      <c r="A46281"/>
    </row>
    <row r="46282" spans="1:1" ht="12.6" x14ac:dyDescent="0.25">
      <c r="A46282"/>
    </row>
    <row r="46283" spans="1:1" ht="12.6" x14ac:dyDescent="0.25">
      <c r="A46283"/>
    </row>
    <row r="46284" spans="1:1" ht="12.6" x14ac:dyDescent="0.25">
      <c r="A46284"/>
    </row>
    <row r="46285" spans="1:1" ht="12.6" x14ac:dyDescent="0.25">
      <c r="A46285"/>
    </row>
    <row r="46286" spans="1:1" ht="12.6" x14ac:dyDescent="0.25">
      <c r="A46286"/>
    </row>
    <row r="46287" spans="1:1" ht="12.6" x14ac:dyDescent="0.25">
      <c r="A46287"/>
    </row>
    <row r="46288" spans="1:1" ht="12.6" x14ac:dyDescent="0.25">
      <c r="A46288"/>
    </row>
    <row r="46289" spans="1:1" ht="12.6" x14ac:dyDescent="0.25">
      <c r="A46289"/>
    </row>
    <row r="46290" spans="1:1" ht="12.6" x14ac:dyDescent="0.25">
      <c r="A46290"/>
    </row>
    <row r="46291" spans="1:1" ht="12.6" x14ac:dyDescent="0.25">
      <c r="A46291"/>
    </row>
    <row r="46292" spans="1:1" ht="12.6" x14ac:dyDescent="0.25">
      <c r="A46292"/>
    </row>
    <row r="46293" spans="1:1" ht="12.6" x14ac:dyDescent="0.25">
      <c r="A46293"/>
    </row>
    <row r="46294" spans="1:1" ht="12.6" x14ac:dyDescent="0.25">
      <c r="A46294"/>
    </row>
    <row r="46295" spans="1:1" ht="12.6" x14ac:dyDescent="0.25">
      <c r="A46295"/>
    </row>
    <row r="46296" spans="1:1" ht="12.6" x14ac:dyDescent="0.25">
      <c r="A46296"/>
    </row>
    <row r="46297" spans="1:1" ht="12.6" x14ac:dyDescent="0.25">
      <c r="A46297"/>
    </row>
    <row r="46298" spans="1:1" ht="12.6" x14ac:dyDescent="0.25">
      <c r="A46298"/>
    </row>
    <row r="46299" spans="1:1" ht="12.6" x14ac:dyDescent="0.25">
      <c r="A46299"/>
    </row>
    <row r="46300" spans="1:1" ht="12.6" x14ac:dyDescent="0.25">
      <c r="A46300"/>
    </row>
    <row r="46301" spans="1:1" ht="12.6" x14ac:dyDescent="0.25">
      <c r="A46301"/>
    </row>
    <row r="46302" spans="1:1" ht="12.6" x14ac:dyDescent="0.25">
      <c r="A46302"/>
    </row>
    <row r="46303" spans="1:1" ht="12.6" x14ac:dyDescent="0.25">
      <c r="A46303"/>
    </row>
    <row r="46304" spans="1:1" ht="12.6" x14ac:dyDescent="0.25">
      <c r="A46304"/>
    </row>
    <row r="46305" spans="1:1" ht="12.6" x14ac:dyDescent="0.25">
      <c r="A46305"/>
    </row>
    <row r="46306" spans="1:1" ht="12.6" x14ac:dyDescent="0.25">
      <c r="A46306"/>
    </row>
    <row r="46307" spans="1:1" ht="12.6" x14ac:dyDescent="0.25">
      <c r="A46307"/>
    </row>
    <row r="46308" spans="1:1" ht="12.6" x14ac:dyDescent="0.25">
      <c r="A46308"/>
    </row>
    <row r="46309" spans="1:1" ht="12.6" x14ac:dyDescent="0.25">
      <c r="A46309"/>
    </row>
    <row r="46310" spans="1:1" ht="12.6" x14ac:dyDescent="0.25">
      <c r="A46310"/>
    </row>
    <row r="46311" spans="1:1" ht="12.6" x14ac:dyDescent="0.25">
      <c r="A46311"/>
    </row>
    <row r="46312" spans="1:1" ht="12.6" x14ac:dyDescent="0.25">
      <c r="A46312"/>
    </row>
    <row r="46313" spans="1:1" ht="12.6" x14ac:dyDescent="0.25">
      <c r="A46313"/>
    </row>
    <row r="46314" spans="1:1" ht="12.6" x14ac:dyDescent="0.25">
      <c r="A46314"/>
    </row>
    <row r="46315" spans="1:1" ht="12.6" x14ac:dyDescent="0.25">
      <c r="A46315"/>
    </row>
    <row r="46316" spans="1:1" ht="12.6" x14ac:dyDescent="0.25">
      <c r="A46316"/>
    </row>
    <row r="46317" spans="1:1" ht="12.6" x14ac:dyDescent="0.25">
      <c r="A46317"/>
    </row>
    <row r="46318" spans="1:1" ht="12.6" x14ac:dyDescent="0.25">
      <c r="A46318"/>
    </row>
    <row r="46319" spans="1:1" ht="12.6" x14ac:dyDescent="0.25">
      <c r="A46319"/>
    </row>
    <row r="46320" spans="1:1" ht="12.6" x14ac:dyDescent="0.25">
      <c r="A46320"/>
    </row>
    <row r="46321" spans="1:1" ht="12.6" x14ac:dyDescent="0.25">
      <c r="A46321"/>
    </row>
    <row r="46322" spans="1:1" ht="12.6" x14ac:dyDescent="0.25">
      <c r="A46322"/>
    </row>
    <row r="46323" spans="1:1" ht="12.6" x14ac:dyDescent="0.25">
      <c r="A46323"/>
    </row>
    <row r="46324" spans="1:1" ht="12.6" x14ac:dyDescent="0.25">
      <c r="A46324"/>
    </row>
    <row r="46325" spans="1:1" ht="12.6" x14ac:dyDescent="0.25">
      <c r="A46325"/>
    </row>
    <row r="46326" spans="1:1" ht="12.6" x14ac:dyDescent="0.25">
      <c r="A46326"/>
    </row>
    <row r="46327" spans="1:1" ht="12.6" x14ac:dyDescent="0.25">
      <c r="A46327"/>
    </row>
    <row r="46328" spans="1:1" ht="12.6" x14ac:dyDescent="0.25">
      <c r="A46328"/>
    </row>
    <row r="46329" spans="1:1" ht="12.6" x14ac:dyDescent="0.25">
      <c r="A46329"/>
    </row>
    <row r="46330" spans="1:1" ht="12.6" x14ac:dyDescent="0.25">
      <c r="A46330"/>
    </row>
    <row r="46331" spans="1:1" ht="12.6" x14ac:dyDescent="0.25">
      <c r="A46331"/>
    </row>
    <row r="46332" spans="1:1" ht="12.6" x14ac:dyDescent="0.25">
      <c r="A46332"/>
    </row>
    <row r="46333" spans="1:1" ht="12.6" x14ac:dyDescent="0.25">
      <c r="A46333"/>
    </row>
    <row r="46334" spans="1:1" ht="12.6" x14ac:dyDescent="0.25">
      <c r="A46334"/>
    </row>
    <row r="46335" spans="1:1" ht="12.6" x14ac:dyDescent="0.25">
      <c r="A46335"/>
    </row>
    <row r="46336" spans="1:1" ht="12.6" x14ac:dyDescent="0.25">
      <c r="A46336"/>
    </row>
    <row r="46337" spans="1:1" ht="12.6" x14ac:dyDescent="0.25">
      <c r="A46337"/>
    </row>
    <row r="46338" spans="1:1" ht="12.6" x14ac:dyDescent="0.25">
      <c r="A46338"/>
    </row>
    <row r="46339" spans="1:1" ht="12.6" x14ac:dyDescent="0.25">
      <c r="A46339"/>
    </row>
    <row r="46340" spans="1:1" ht="12.6" x14ac:dyDescent="0.25">
      <c r="A46340"/>
    </row>
    <row r="46341" spans="1:1" ht="12.6" x14ac:dyDescent="0.25">
      <c r="A46341"/>
    </row>
    <row r="46342" spans="1:1" ht="12.6" x14ac:dyDescent="0.25">
      <c r="A46342"/>
    </row>
    <row r="46343" spans="1:1" ht="12.6" x14ac:dyDescent="0.25">
      <c r="A46343"/>
    </row>
    <row r="46344" spans="1:1" ht="12.6" x14ac:dyDescent="0.25">
      <c r="A46344"/>
    </row>
    <row r="46345" spans="1:1" ht="12.6" x14ac:dyDescent="0.25">
      <c r="A46345"/>
    </row>
    <row r="46346" spans="1:1" ht="12.6" x14ac:dyDescent="0.25">
      <c r="A46346"/>
    </row>
    <row r="46347" spans="1:1" ht="12.6" x14ac:dyDescent="0.25">
      <c r="A46347"/>
    </row>
    <row r="46348" spans="1:1" ht="12.6" x14ac:dyDescent="0.25">
      <c r="A46348"/>
    </row>
    <row r="46349" spans="1:1" ht="12.6" x14ac:dyDescent="0.25">
      <c r="A46349"/>
    </row>
    <row r="46350" spans="1:1" ht="12.6" x14ac:dyDescent="0.25">
      <c r="A46350"/>
    </row>
    <row r="46351" spans="1:1" ht="12.6" x14ac:dyDescent="0.25">
      <c r="A46351"/>
    </row>
    <row r="46352" spans="1:1" ht="12.6" x14ac:dyDescent="0.25">
      <c r="A46352"/>
    </row>
    <row r="46353" spans="1:1" ht="12.6" x14ac:dyDescent="0.25">
      <c r="A46353"/>
    </row>
    <row r="46354" spans="1:1" ht="12.6" x14ac:dyDescent="0.25">
      <c r="A46354"/>
    </row>
    <row r="46355" spans="1:1" ht="12.6" x14ac:dyDescent="0.25">
      <c r="A46355"/>
    </row>
    <row r="46356" spans="1:1" ht="12.6" x14ac:dyDescent="0.25">
      <c r="A46356"/>
    </row>
    <row r="46357" spans="1:1" ht="12.6" x14ac:dyDescent="0.25">
      <c r="A46357"/>
    </row>
    <row r="46358" spans="1:1" ht="12.6" x14ac:dyDescent="0.25">
      <c r="A46358"/>
    </row>
    <row r="46359" spans="1:1" ht="12.6" x14ac:dyDescent="0.25">
      <c r="A46359"/>
    </row>
    <row r="46360" spans="1:1" ht="12.6" x14ac:dyDescent="0.25">
      <c r="A46360"/>
    </row>
    <row r="46361" spans="1:1" ht="12.6" x14ac:dyDescent="0.25">
      <c r="A46361"/>
    </row>
    <row r="46362" spans="1:1" ht="12.6" x14ac:dyDescent="0.25">
      <c r="A46362"/>
    </row>
    <row r="46363" spans="1:1" ht="12.6" x14ac:dyDescent="0.25">
      <c r="A46363"/>
    </row>
    <row r="46364" spans="1:1" ht="12.6" x14ac:dyDescent="0.25">
      <c r="A46364"/>
    </row>
    <row r="46365" spans="1:1" ht="12.6" x14ac:dyDescent="0.25">
      <c r="A46365"/>
    </row>
    <row r="46366" spans="1:1" ht="12.6" x14ac:dyDescent="0.25">
      <c r="A46366"/>
    </row>
    <row r="46367" spans="1:1" ht="12.6" x14ac:dyDescent="0.25">
      <c r="A46367"/>
    </row>
    <row r="46368" spans="1:1" ht="12.6" x14ac:dyDescent="0.25">
      <c r="A46368"/>
    </row>
    <row r="46369" spans="1:1" ht="12.6" x14ac:dyDescent="0.25">
      <c r="A46369"/>
    </row>
    <row r="46370" spans="1:1" ht="12.6" x14ac:dyDescent="0.25">
      <c r="A46370"/>
    </row>
    <row r="46371" spans="1:1" ht="12.6" x14ac:dyDescent="0.25">
      <c r="A46371"/>
    </row>
    <row r="46372" spans="1:1" ht="12.6" x14ac:dyDescent="0.25">
      <c r="A46372"/>
    </row>
    <row r="46373" spans="1:1" ht="12.6" x14ac:dyDescent="0.25">
      <c r="A46373"/>
    </row>
    <row r="46374" spans="1:1" ht="12.6" x14ac:dyDescent="0.25">
      <c r="A46374"/>
    </row>
    <row r="46375" spans="1:1" ht="12.6" x14ac:dyDescent="0.25">
      <c r="A46375"/>
    </row>
    <row r="46376" spans="1:1" ht="12.6" x14ac:dyDescent="0.25">
      <c r="A46376"/>
    </row>
    <row r="46377" spans="1:1" ht="12.6" x14ac:dyDescent="0.25">
      <c r="A46377"/>
    </row>
    <row r="46378" spans="1:1" ht="12.6" x14ac:dyDescent="0.25">
      <c r="A46378"/>
    </row>
    <row r="46379" spans="1:1" ht="12.6" x14ac:dyDescent="0.25">
      <c r="A46379"/>
    </row>
    <row r="46380" spans="1:1" ht="12.6" x14ac:dyDescent="0.25">
      <c r="A46380"/>
    </row>
    <row r="46381" spans="1:1" ht="12.6" x14ac:dyDescent="0.25">
      <c r="A46381"/>
    </row>
    <row r="46382" spans="1:1" ht="12.6" x14ac:dyDescent="0.25">
      <c r="A46382"/>
    </row>
    <row r="46383" spans="1:1" ht="12.6" x14ac:dyDescent="0.25">
      <c r="A46383"/>
    </row>
    <row r="46384" spans="1:1" ht="12.6" x14ac:dyDescent="0.25">
      <c r="A46384"/>
    </row>
    <row r="46385" spans="1:1" ht="12.6" x14ac:dyDescent="0.25">
      <c r="A46385"/>
    </row>
    <row r="46386" spans="1:1" ht="12.6" x14ac:dyDescent="0.25">
      <c r="A46386"/>
    </row>
    <row r="46387" spans="1:1" ht="12.6" x14ac:dyDescent="0.25">
      <c r="A46387"/>
    </row>
    <row r="46388" spans="1:1" ht="12.6" x14ac:dyDescent="0.25">
      <c r="A46388"/>
    </row>
    <row r="46389" spans="1:1" ht="12.6" x14ac:dyDescent="0.25">
      <c r="A46389"/>
    </row>
    <row r="46390" spans="1:1" ht="12.6" x14ac:dyDescent="0.25">
      <c r="A46390"/>
    </row>
    <row r="46391" spans="1:1" ht="12.6" x14ac:dyDescent="0.25">
      <c r="A46391"/>
    </row>
    <row r="46392" spans="1:1" ht="12.6" x14ac:dyDescent="0.25">
      <c r="A46392"/>
    </row>
    <row r="46393" spans="1:1" ht="12.6" x14ac:dyDescent="0.25">
      <c r="A46393"/>
    </row>
    <row r="46394" spans="1:1" ht="12.6" x14ac:dyDescent="0.25">
      <c r="A46394"/>
    </row>
    <row r="46395" spans="1:1" ht="12.6" x14ac:dyDescent="0.25">
      <c r="A46395"/>
    </row>
    <row r="46396" spans="1:1" ht="12.6" x14ac:dyDescent="0.25">
      <c r="A46396"/>
    </row>
    <row r="46397" spans="1:1" ht="12.6" x14ac:dyDescent="0.25">
      <c r="A46397"/>
    </row>
    <row r="46398" spans="1:1" ht="12.6" x14ac:dyDescent="0.25">
      <c r="A46398"/>
    </row>
    <row r="46399" spans="1:1" ht="12.6" x14ac:dyDescent="0.25">
      <c r="A46399"/>
    </row>
    <row r="46400" spans="1:1" ht="12.6" x14ac:dyDescent="0.25">
      <c r="A46400"/>
    </row>
    <row r="46401" spans="1:1" ht="12.6" x14ac:dyDescent="0.25">
      <c r="A46401"/>
    </row>
    <row r="46402" spans="1:1" ht="12.6" x14ac:dyDescent="0.25">
      <c r="A46402"/>
    </row>
    <row r="46403" spans="1:1" ht="12.6" x14ac:dyDescent="0.25">
      <c r="A46403"/>
    </row>
    <row r="46404" spans="1:1" ht="12.6" x14ac:dyDescent="0.25">
      <c r="A46404"/>
    </row>
    <row r="46405" spans="1:1" ht="12.6" x14ac:dyDescent="0.25">
      <c r="A46405"/>
    </row>
    <row r="46406" spans="1:1" ht="12.6" x14ac:dyDescent="0.25">
      <c r="A46406"/>
    </row>
    <row r="46407" spans="1:1" ht="12.6" x14ac:dyDescent="0.25">
      <c r="A46407"/>
    </row>
    <row r="46408" spans="1:1" ht="12.6" x14ac:dyDescent="0.25">
      <c r="A46408"/>
    </row>
    <row r="46409" spans="1:1" ht="12.6" x14ac:dyDescent="0.25">
      <c r="A46409"/>
    </row>
    <row r="46410" spans="1:1" ht="12.6" x14ac:dyDescent="0.25">
      <c r="A46410"/>
    </row>
    <row r="46411" spans="1:1" ht="12.6" x14ac:dyDescent="0.25">
      <c r="A46411"/>
    </row>
    <row r="46412" spans="1:1" ht="12.6" x14ac:dyDescent="0.25">
      <c r="A46412"/>
    </row>
    <row r="46413" spans="1:1" ht="12.6" x14ac:dyDescent="0.25">
      <c r="A46413"/>
    </row>
    <row r="46414" spans="1:1" ht="12.6" x14ac:dyDescent="0.25">
      <c r="A46414"/>
    </row>
    <row r="46415" spans="1:1" ht="12.6" x14ac:dyDescent="0.25">
      <c r="A46415"/>
    </row>
    <row r="46416" spans="1:1" ht="12.6" x14ac:dyDescent="0.25">
      <c r="A46416"/>
    </row>
    <row r="46417" spans="1:1" ht="12.6" x14ac:dyDescent="0.25">
      <c r="A46417"/>
    </row>
    <row r="46418" spans="1:1" ht="12.6" x14ac:dyDescent="0.25">
      <c r="A46418"/>
    </row>
    <row r="46419" spans="1:1" ht="12.6" x14ac:dyDescent="0.25">
      <c r="A46419"/>
    </row>
    <row r="46420" spans="1:1" ht="12.6" x14ac:dyDescent="0.25">
      <c r="A46420"/>
    </row>
    <row r="46421" spans="1:1" ht="12.6" x14ac:dyDescent="0.25">
      <c r="A46421"/>
    </row>
    <row r="46422" spans="1:1" ht="12.6" x14ac:dyDescent="0.25">
      <c r="A46422"/>
    </row>
    <row r="46423" spans="1:1" ht="12.6" x14ac:dyDescent="0.25">
      <c r="A46423"/>
    </row>
    <row r="46424" spans="1:1" ht="12.6" x14ac:dyDescent="0.25">
      <c r="A46424"/>
    </row>
    <row r="46425" spans="1:1" ht="12.6" x14ac:dyDescent="0.25">
      <c r="A46425"/>
    </row>
    <row r="46426" spans="1:1" ht="12.6" x14ac:dyDescent="0.25">
      <c r="A46426"/>
    </row>
    <row r="46427" spans="1:1" ht="12.6" x14ac:dyDescent="0.25">
      <c r="A46427"/>
    </row>
    <row r="46428" spans="1:1" ht="12.6" x14ac:dyDescent="0.25">
      <c r="A46428"/>
    </row>
    <row r="46429" spans="1:1" ht="12.6" x14ac:dyDescent="0.25">
      <c r="A46429"/>
    </row>
    <row r="46430" spans="1:1" ht="12.6" x14ac:dyDescent="0.25">
      <c r="A46430"/>
    </row>
    <row r="46431" spans="1:1" ht="12.6" x14ac:dyDescent="0.25">
      <c r="A46431"/>
    </row>
    <row r="46432" spans="1:1" ht="12.6" x14ac:dyDescent="0.25">
      <c r="A46432"/>
    </row>
    <row r="46433" spans="1:1" ht="12.6" x14ac:dyDescent="0.25">
      <c r="A46433"/>
    </row>
    <row r="46434" spans="1:1" ht="12.6" x14ac:dyDescent="0.25">
      <c r="A46434"/>
    </row>
    <row r="46435" spans="1:1" ht="12.6" x14ac:dyDescent="0.25">
      <c r="A46435"/>
    </row>
    <row r="46436" spans="1:1" ht="12.6" x14ac:dyDescent="0.25">
      <c r="A46436"/>
    </row>
    <row r="46437" spans="1:1" ht="12.6" x14ac:dyDescent="0.25">
      <c r="A46437"/>
    </row>
    <row r="46438" spans="1:1" ht="12.6" x14ac:dyDescent="0.25">
      <c r="A46438"/>
    </row>
    <row r="46439" spans="1:1" ht="12.6" x14ac:dyDescent="0.25">
      <c r="A46439"/>
    </row>
    <row r="46440" spans="1:1" ht="12.6" x14ac:dyDescent="0.25">
      <c r="A46440"/>
    </row>
    <row r="46441" spans="1:1" ht="12.6" x14ac:dyDescent="0.25">
      <c r="A46441"/>
    </row>
    <row r="46442" spans="1:1" ht="12.6" x14ac:dyDescent="0.25">
      <c r="A46442"/>
    </row>
    <row r="46443" spans="1:1" ht="12.6" x14ac:dyDescent="0.25">
      <c r="A46443"/>
    </row>
    <row r="46444" spans="1:1" ht="12.6" x14ac:dyDescent="0.25">
      <c r="A46444"/>
    </row>
    <row r="46445" spans="1:1" ht="12.6" x14ac:dyDescent="0.25">
      <c r="A46445"/>
    </row>
    <row r="46446" spans="1:1" ht="12.6" x14ac:dyDescent="0.25">
      <c r="A46446"/>
    </row>
    <row r="46447" spans="1:1" ht="12.6" x14ac:dyDescent="0.25">
      <c r="A46447"/>
    </row>
    <row r="46448" spans="1:1" ht="12.6" x14ac:dyDescent="0.25">
      <c r="A46448"/>
    </row>
    <row r="46449" spans="1:1" ht="12.6" x14ac:dyDescent="0.25">
      <c r="A46449"/>
    </row>
    <row r="46450" spans="1:1" ht="12.6" x14ac:dyDescent="0.25">
      <c r="A46450"/>
    </row>
    <row r="46451" spans="1:1" ht="12.6" x14ac:dyDescent="0.25">
      <c r="A46451"/>
    </row>
    <row r="46452" spans="1:1" ht="12.6" x14ac:dyDescent="0.25">
      <c r="A46452"/>
    </row>
    <row r="46453" spans="1:1" ht="12.6" x14ac:dyDescent="0.25">
      <c r="A46453"/>
    </row>
    <row r="46454" spans="1:1" ht="12.6" x14ac:dyDescent="0.25">
      <c r="A46454"/>
    </row>
    <row r="46455" spans="1:1" ht="12.6" x14ac:dyDescent="0.25">
      <c r="A46455"/>
    </row>
    <row r="46456" spans="1:1" ht="12.6" x14ac:dyDescent="0.25">
      <c r="A46456"/>
    </row>
    <row r="46457" spans="1:1" ht="12.6" x14ac:dyDescent="0.25">
      <c r="A46457"/>
    </row>
    <row r="46458" spans="1:1" ht="12.6" x14ac:dyDescent="0.25">
      <c r="A46458"/>
    </row>
    <row r="46459" spans="1:1" ht="12.6" x14ac:dyDescent="0.25">
      <c r="A46459"/>
    </row>
    <row r="46460" spans="1:1" ht="12.6" x14ac:dyDescent="0.25">
      <c r="A46460"/>
    </row>
    <row r="46461" spans="1:1" ht="12.6" x14ac:dyDescent="0.25">
      <c r="A46461"/>
    </row>
    <row r="46462" spans="1:1" ht="12.6" x14ac:dyDescent="0.25">
      <c r="A46462"/>
    </row>
    <row r="46463" spans="1:1" ht="12.6" x14ac:dyDescent="0.25">
      <c r="A46463"/>
    </row>
    <row r="46464" spans="1:1" ht="12.6" x14ac:dyDescent="0.25">
      <c r="A46464"/>
    </row>
    <row r="46465" spans="1:1" ht="12.6" x14ac:dyDescent="0.25">
      <c r="A46465"/>
    </row>
    <row r="46466" spans="1:1" ht="12.6" x14ac:dyDescent="0.25">
      <c r="A46466"/>
    </row>
    <row r="46467" spans="1:1" ht="12.6" x14ac:dyDescent="0.25">
      <c r="A46467"/>
    </row>
    <row r="46468" spans="1:1" ht="12.6" x14ac:dyDescent="0.25">
      <c r="A46468"/>
    </row>
    <row r="46469" spans="1:1" ht="12.6" x14ac:dyDescent="0.25">
      <c r="A46469"/>
    </row>
    <row r="46470" spans="1:1" ht="12.6" x14ac:dyDescent="0.25">
      <c r="A46470"/>
    </row>
    <row r="46471" spans="1:1" ht="12.6" x14ac:dyDescent="0.25">
      <c r="A46471"/>
    </row>
    <row r="46472" spans="1:1" ht="12.6" x14ac:dyDescent="0.25">
      <c r="A46472"/>
    </row>
    <row r="46473" spans="1:1" ht="12.6" x14ac:dyDescent="0.25">
      <c r="A46473"/>
    </row>
    <row r="46474" spans="1:1" ht="12.6" x14ac:dyDescent="0.25">
      <c r="A46474"/>
    </row>
    <row r="46475" spans="1:1" ht="12.6" x14ac:dyDescent="0.25">
      <c r="A46475"/>
    </row>
    <row r="46476" spans="1:1" ht="12.6" x14ac:dyDescent="0.25">
      <c r="A46476"/>
    </row>
    <row r="46477" spans="1:1" ht="12.6" x14ac:dyDescent="0.25">
      <c r="A46477"/>
    </row>
    <row r="46478" spans="1:1" ht="12.6" x14ac:dyDescent="0.25">
      <c r="A46478"/>
    </row>
    <row r="46479" spans="1:1" ht="12.6" x14ac:dyDescent="0.25">
      <c r="A46479"/>
    </row>
    <row r="46480" spans="1:1" ht="12.6" x14ac:dyDescent="0.25">
      <c r="A46480"/>
    </row>
    <row r="46481" spans="1:1" ht="12.6" x14ac:dyDescent="0.25">
      <c r="A46481"/>
    </row>
    <row r="46482" spans="1:1" ht="12.6" x14ac:dyDescent="0.25">
      <c r="A46482"/>
    </row>
    <row r="46483" spans="1:1" ht="12.6" x14ac:dyDescent="0.25">
      <c r="A46483"/>
    </row>
    <row r="46484" spans="1:1" ht="12.6" x14ac:dyDescent="0.25">
      <c r="A46484"/>
    </row>
    <row r="46485" spans="1:1" ht="12.6" x14ac:dyDescent="0.25">
      <c r="A46485"/>
    </row>
    <row r="46486" spans="1:1" ht="12.6" x14ac:dyDescent="0.25">
      <c r="A46486"/>
    </row>
    <row r="46487" spans="1:1" ht="12.6" x14ac:dyDescent="0.25">
      <c r="A46487"/>
    </row>
    <row r="46488" spans="1:1" ht="12.6" x14ac:dyDescent="0.25">
      <c r="A46488"/>
    </row>
    <row r="46489" spans="1:1" ht="12.6" x14ac:dyDescent="0.25">
      <c r="A46489"/>
    </row>
    <row r="46490" spans="1:1" ht="12.6" x14ac:dyDescent="0.25">
      <c r="A46490"/>
    </row>
    <row r="46491" spans="1:1" ht="12.6" x14ac:dyDescent="0.25">
      <c r="A46491"/>
    </row>
    <row r="46492" spans="1:1" ht="12.6" x14ac:dyDescent="0.25">
      <c r="A46492"/>
    </row>
    <row r="46493" spans="1:1" ht="12.6" x14ac:dyDescent="0.25">
      <c r="A46493"/>
    </row>
    <row r="46494" spans="1:1" ht="12.6" x14ac:dyDescent="0.25">
      <c r="A46494"/>
    </row>
    <row r="46495" spans="1:1" ht="12.6" x14ac:dyDescent="0.25">
      <c r="A46495"/>
    </row>
    <row r="46496" spans="1:1" ht="12.6" x14ac:dyDescent="0.25">
      <c r="A46496"/>
    </row>
    <row r="46497" spans="1:1" ht="12.6" x14ac:dyDescent="0.25">
      <c r="A46497"/>
    </row>
    <row r="46498" spans="1:1" ht="12.6" x14ac:dyDescent="0.25">
      <c r="A46498"/>
    </row>
    <row r="46499" spans="1:1" ht="12.6" x14ac:dyDescent="0.25">
      <c r="A46499"/>
    </row>
    <row r="46500" spans="1:1" ht="12.6" x14ac:dyDescent="0.25">
      <c r="A46500"/>
    </row>
    <row r="46501" spans="1:1" ht="12.6" x14ac:dyDescent="0.25">
      <c r="A46501"/>
    </row>
    <row r="46502" spans="1:1" ht="12.6" x14ac:dyDescent="0.25">
      <c r="A46502"/>
    </row>
    <row r="46503" spans="1:1" ht="12.6" x14ac:dyDescent="0.25">
      <c r="A46503"/>
    </row>
    <row r="46504" spans="1:1" ht="12.6" x14ac:dyDescent="0.25">
      <c r="A46504"/>
    </row>
    <row r="46505" spans="1:1" ht="12.6" x14ac:dyDescent="0.25">
      <c r="A46505"/>
    </row>
    <row r="46506" spans="1:1" ht="12.6" x14ac:dyDescent="0.25">
      <c r="A46506"/>
    </row>
    <row r="46507" spans="1:1" ht="12.6" x14ac:dyDescent="0.25">
      <c r="A46507"/>
    </row>
    <row r="46508" spans="1:1" ht="12.6" x14ac:dyDescent="0.25">
      <c r="A46508"/>
    </row>
    <row r="46509" spans="1:1" ht="12.6" x14ac:dyDescent="0.25">
      <c r="A46509"/>
    </row>
    <row r="46510" spans="1:1" ht="12.6" x14ac:dyDescent="0.25">
      <c r="A46510"/>
    </row>
    <row r="46511" spans="1:1" ht="12.6" x14ac:dyDescent="0.25">
      <c r="A46511"/>
    </row>
    <row r="46512" spans="1:1" ht="12.6" x14ac:dyDescent="0.25">
      <c r="A46512"/>
    </row>
    <row r="46513" spans="1:1" ht="12.6" x14ac:dyDescent="0.25">
      <c r="A46513"/>
    </row>
    <row r="46514" spans="1:1" ht="12.6" x14ac:dyDescent="0.25">
      <c r="A46514"/>
    </row>
    <row r="46515" spans="1:1" ht="12.6" x14ac:dyDescent="0.25">
      <c r="A46515"/>
    </row>
    <row r="46516" spans="1:1" ht="12.6" x14ac:dyDescent="0.25">
      <c r="A46516"/>
    </row>
    <row r="46517" spans="1:1" ht="12.6" x14ac:dyDescent="0.25">
      <c r="A46517"/>
    </row>
    <row r="46518" spans="1:1" ht="12.6" x14ac:dyDescent="0.25">
      <c r="A46518"/>
    </row>
    <row r="46519" spans="1:1" ht="12.6" x14ac:dyDescent="0.25">
      <c r="A46519"/>
    </row>
    <row r="46520" spans="1:1" ht="12.6" x14ac:dyDescent="0.25">
      <c r="A46520"/>
    </row>
    <row r="46521" spans="1:1" ht="12.6" x14ac:dyDescent="0.25">
      <c r="A46521"/>
    </row>
    <row r="46522" spans="1:1" ht="12.6" x14ac:dyDescent="0.25">
      <c r="A46522"/>
    </row>
    <row r="46523" spans="1:1" ht="12.6" x14ac:dyDescent="0.25">
      <c r="A46523"/>
    </row>
    <row r="46524" spans="1:1" ht="12.6" x14ac:dyDescent="0.25">
      <c r="A46524"/>
    </row>
    <row r="46525" spans="1:1" ht="12.6" x14ac:dyDescent="0.25">
      <c r="A46525"/>
    </row>
    <row r="46526" spans="1:1" ht="12.6" x14ac:dyDescent="0.25">
      <c r="A46526"/>
    </row>
    <row r="46527" spans="1:1" ht="12.6" x14ac:dyDescent="0.25">
      <c r="A46527"/>
    </row>
    <row r="46528" spans="1:1" ht="12.6" x14ac:dyDescent="0.25">
      <c r="A46528"/>
    </row>
    <row r="46529" spans="1:1" ht="12.6" x14ac:dyDescent="0.25">
      <c r="A46529"/>
    </row>
    <row r="46530" spans="1:1" ht="12.6" x14ac:dyDescent="0.25">
      <c r="A46530"/>
    </row>
    <row r="46531" spans="1:1" ht="12.6" x14ac:dyDescent="0.25">
      <c r="A46531"/>
    </row>
    <row r="46532" spans="1:1" ht="12.6" x14ac:dyDescent="0.25">
      <c r="A46532"/>
    </row>
    <row r="46533" spans="1:1" ht="12.6" x14ac:dyDescent="0.25">
      <c r="A46533"/>
    </row>
    <row r="46534" spans="1:1" ht="12.6" x14ac:dyDescent="0.25">
      <c r="A46534"/>
    </row>
    <row r="46535" spans="1:1" ht="12.6" x14ac:dyDescent="0.25">
      <c r="A46535"/>
    </row>
    <row r="46536" spans="1:1" ht="12.6" x14ac:dyDescent="0.25">
      <c r="A46536"/>
    </row>
    <row r="46537" spans="1:1" ht="12.6" x14ac:dyDescent="0.25">
      <c r="A46537"/>
    </row>
    <row r="46538" spans="1:1" ht="12.6" x14ac:dyDescent="0.25">
      <c r="A46538"/>
    </row>
    <row r="46539" spans="1:1" ht="12.6" x14ac:dyDescent="0.25">
      <c r="A46539"/>
    </row>
    <row r="46540" spans="1:1" ht="12.6" x14ac:dyDescent="0.25">
      <c r="A46540"/>
    </row>
    <row r="46541" spans="1:1" ht="12.6" x14ac:dyDescent="0.25">
      <c r="A46541"/>
    </row>
    <row r="46542" spans="1:1" ht="12.6" x14ac:dyDescent="0.25">
      <c r="A46542"/>
    </row>
    <row r="46543" spans="1:1" ht="12.6" x14ac:dyDescent="0.25">
      <c r="A46543"/>
    </row>
    <row r="46544" spans="1:1" ht="12.6" x14ac:dyDescent="0.25">
      <c r="A46544"/>
    </row>
    <row r="46545" spans="1:1" ht="12.6" x14ac:dyDescent="0.25">
      <c r="A46545"/>
    </row>
    <row r="46546" spans="1:1" ht="12.6" x14ac:dyDescent="0.25">
      <c r="A46546"/>
    </row>
    <row r="46547" spans="1:1" ht="12.6" x14ac:dyDescent="0.25">
      <c r="A46547"/>
    </row>
    <row r="46548" spans="1:1" ht="12.6" x14ac:dyDescent="0.25">
      <c r="A46548"/>
    </row>
    <row r="46549" spans="1:1" ht="12.6" x14ac:dyDescent="0.25">
      <c r="A46549"/>
    </row>
    <row r="46550" spans="1:1" ht="12.6" x14ac:dyDescent="0.25">
      <c r="A46550"/>
    </row>
    <row r="46551" spans="1:1" ht="12.6" x14ac:dyDescent="0.25">
      <c r="A46551"/>
    </row>
    <row r="46552" spans="1:1" ht="12.6" x14ac:dyDescent="0.25">
      <c r="A46552"/>
    </row>
    <row r="46553" spans="1:1" ht="12.6" x14ac:dyDescent="0.25">
      <c r="A46553"/>
    </row>
    <row r="46554" spans="1:1" ht="12.6" x14ac:dyDescent="0.25">
      <c r="A46554"/>
    </row>
    <row r="46555" spans="1:1" ht="12.6" x14ac:dyDescent="0.25">
      <c r="A46555"/>
    </row>
    <row r="46556" spans="1:1" ht="12.6" x14ac:dyDescent="0.25">
      <c r="A46556"/>
    </row>
    <row r="46557" spans="1:1" ht="12.6" x14ac:dyDescent="0.25">
      <c r="A46557"/>
    </row>
    <row r="46558" spans="1:1" ht="12.6" x14ac:dyDescent="0.25">
      <c r="A46558"/>
    </row>
    <row r="46559" spans="1:1" ht="12.6" x14ac:dyDescent="0.25">
      <c r="A46559"/>
    </row>
    <row r="46560" spans="1:1" ht="12.6" x14ac:dyDescent="0.25">
      <c r="A46560"/>
    </row>
    <row r="46561" spans="1:1" ht="12.6" x14ac:dyDescent="0.25">
      <c r="A46561"/>
    </row>
    <row r="46562" spans="1:1" ht="12.6" x14ac:dyDescent="0.25">
      <c r="A46562"/>
    </row>
    <row r="46563" spans="1:1" ht="12.6" x14ac:dyDescent="0.25">
      <c r="A46563"/>
    </row>
    <row r="46564" spans="1:1" ht="12.6" x14ac:dyDescent="0.25">
      <c r="A46564"/>
    </row>
    <row r="46565" spans="1:1" ht="12.6" x14ac:dyDescent="0.25">
      <c r="A46565"/>
    </row>
    <row r="46566" spans="1:1" ht="12.6" x14ac:dyDescent="0.25">
      <c r="A46566"/>
    </row>
    <row r="46567" spans="1:1" ht="12.6" x14ac:dyDescent="0.25">
      <c r="A46567"/>
    </row>
    <row r="46568" spans="1:1" ht="12.6" x14ac:dyDescent="0.25">
      <c r="A46568"/>
    </row>
    <row r="46569" spans="1:1" ht="12.6" x14ac:dyDescent="0.25">
      <c r="A46569"/>
    </row>
    <row r="46570" spans="1:1" ht="12.6" x14ac:dyDescent="0.25">
      <c r="A46570"/>
    </row>
    <row r="46571" spans="1:1" ht="12.6" x14ac:dyDescent="0.25">
      <c r="A46571"/>
    </row>
    <row r="46572" spans="1:1" ht="12.6" x14ac:dyDescent="0.25">
      <c r="A46572"/>
    </row>
    <row r="46573" spans="1:1" ht="12.6" x14ac:dyDescent="0.25">
      <c r="A46573"/>
    </row>
    <row r="46574" spans="1:1" ht="12.6" x14ac:dyDescent="0.25">
      <c r="A46574"/>
    </row>
    <row r="46575" spans="1:1" ht="12.6" x14ac:dyDescent="0.25">
      <c r="A46575"/>
    </row>
    <row r="46576" spans="1:1" ht="12.6" x14ac:dyDescent="0.25">
      <c r="A46576"/>
    </row>
    <row r="46577" spans="1:1" ht="12.6" x14ac:dyDescent="0.25">
      <c r="A46577"/>
    </row>
    <row r="46578" spans="1:1" ht="12.6" x14ac:dyDescent="0.25">
      <c r="A46578"/>
    </row>
    <row r="46579" spans="1:1" ht="12.6" x14ac:dyDescent="0.25">
      <c r="A46579"/>
    </row>
    <row r="46580" spans="1:1" ht="12.6" x14ac:dyDescent="0.25">
      <c r="A46580"/>
    </row>
    <row r="46581" spans="1:1" ht="12.6" x14ac:dyDescent="0.25">
      <c r="A46581"/>
    </row>
    <row r="46582" spans="1:1" ht="12.6" x14ac:dyDescent="0.25">
      <c r="A46582"/>
    </row>
    <row r="46583" spans="1:1" ht="12.6" x14ac:dyDescent="0.25">
      <c r="A46583"/>
    </row>
    <row r="46584" spans="1:1" ht="12.6" x14ac:dyDescent="0.25">
      <c r="A46584"/>
    </row>
    <row r="46585" spans="1:1" ht="12.6" x14ac:dyDescent="0.25">
      <c r="A46585"/>
    </row>
    <row r="46586" spans="1:1" ht="12.6" x14ac:dyDescent="0.25">
      <c r="A46586"/>
    </row>
    <row r="46587" spans="1:1" ht="12.6" x14ac:dyDescent="0.25">
      <c r="A46587"/>
    </row>
    <row r="46588" spans="1:1" ht="12.6" x14ac:dyDescent="0.25">
      <c r="A46588"/>
    </row>
    <row r="46589" spans="1:1" ht="12.6" x14ac:dyDescent="0.25">
      <c r="A46589"/>
    </row>
    <row r="46590" spans="1:1" ht="12.6" x14ac:dyDescent="0.25">
      <c r="A46590"/>
    </row>
    <row r="46591" spans="1:1" ht="12.6" x14ac:dyDescent="0.25">
      <c r="A46591"/>
    </row>
    <row r="46592" spans="1:1" ht="12.6" x14ac:dyDescent="0.25">
      <c r="A46592"/>
    </row>
    <row r="46593" spans="1:1" ht="12.6" x14ac:dyDescent="0.25">
      <c r="A46593"/>
    </row>
    <row r="46594" spans="1:1" ht="12.6" x14ac:dyDescent="0.25">
      <c r="A46594"/>
    </row>
    <row r="46595" spans="1:1" ht="12.6" x14ac:dyDescent="0.25">
      <c r="A46595"/>
    </row>
    <row r="46596" spans="1:1" ht="12.6" x14ac:dyDescent="0.25">
      <c r="A46596"/>
    </row>
    <row r="46597" spans="1:1" ht="12.6" x14ac:dyDescent="0.25">
      <c r="A46597"/>
    </row>
    <row r="46598" spans="1:1" ht="12.6" x14ac:dyDescent="0.25">
      <c r="A46598"/>
    </row>
    <row r="46599" spans="1:1" ht="12.6" x14ac:dyDescent="0.25">
      <c r="A46599"/>
    </row>
    <row r="46600" spans="1:1" ht="12.6" x14ac:dyDescent="0.25">
      <c r="A46600"/>
    </row>
    <row r="46601" spans="1:1" ht="12.6" x14ac:dyDescent="0.25">
      <c r="A46601"/>
    </row>
    <row r="46602" spans="1:1" ht="12.6" x14ac:dyDescent="0.25">
      <c r="A46602"/>
    </row>
    <row r="46603" spans="1:1" ht="12.6" x14ac:dyDescent="0.25">
      <c r="A46603"/>
    </row>
    <row r="46604" spans="1:1" ht="12.6" x14ac:dyDescent="0.25">
      <c r="A46604"/>
    </row>
    <row r="46605" spans="1:1" ht="12.6" x14ac:dyDescent="0.25">
      <c r="A46605"/>
    </row>
    <row r="46606" spans="1:1" ht="12.6" x14ac:dyDescent="0.25">
      <c r="A46606"/>
    </row>
    <row r="46607" spans="1:1" ht="12.6" x14ac:dyDescent="0.25">
      <c r="A46607"/>
    </row>
    <row r="46608" spans="1:1" ht="12.6" x14ac:dyDescent="0.25">
      <c r="A46608"/>
    </row>
    <row r="46609" spans="1:1" ht="12.6" x14ac:dyDescent="0.25">
      <c r="A46609"/>
    </row>
    <row r="46610" spans="1:1" ht="12.6" x14ac:dyDescent="0.25">
      <c r="A46610"/>
    </row>
    <row r="46611" spans="1:1" ht="12.6" x14ac:dyDescent="0.25">
      <c r="A46611"/>
    </row>
    <row r="46612" spans="1:1" ht="12.6" x14ac:dyDescent="0.25">
      <c r="A46612"/>
    </row>
    <row r="46613" spans="1:1" ht="12.6" x14ac:dyDescent="0.25">
      <c r="A46613"/>
    </row>
    <row r="46614" spans="1:1" ht="12.6" x14ac:dyDescent="0.25">
      <c r="A46614"/>
    </row>
    <row r="46615" spans="1:1" ht="12.6" x14ac:dyDescent="0.25">
      <c r="A46615"/>
    </row>
    <row r="46616" spans="1:1" ht="12.6" x14ac:dyDescent="0.25">
      <c r="A46616"/>
    </row>
    <row r="46617" spans="1:1" ht="12.6" x14ac:dyDescent="0.25">
      <c r="A46617"/>
    </row>
    <row r="46618" spans="1:1" ht="12.6" x14ac:dyDescent="0.25">
      <c r="A46618"/>
    </row>
    <row r="46619" spans="1:1" ht="12.6" x14ac:dyDescent="0.25">
      <c r="A46619"/>
    </row>
    <row r="46620" spans="1:1" ht="12.6" x14ac:dyDescent="0.25">
      <c r="A46620"/>
    </row>
    <row r="46621" spans="1:1" ht="12.6" x14ac:dyDescent="0.25">
      <c r="A46621"/>
    </row>
    <row r="46622" spans="1:1" ht="12.6" x14ac:dyDescent="0.25">
      <c r="A46622"/>
    </row>
    <row r="46623" spans="1:1" ht="12.6" x14ac:dyDescent="0.25">
      <c r="A46623"/>
    </row>
    <row r="46624" spans="1:1" ht="12.6" x14ac:dyDescent="0.25">
      <c r="A46624"/>
    </row>
    <row r="46625" spans="1:1" ht="12.6" x14ac:dyDescent="0.25">
      <c r="A46625"/>
    </row>
    <row r="46626" spans="1:1" ht="12.6" x14ac:dyDescent="0.25">
      <c r="A46626"/>
    </row>
    <row r="46627" spans="1:1" ht="12.6" x14ac:dyDescent="0.25">
      <c r="A46627"/>
    </row>
    <row r="46628" spans="1:1" ht="12.6" x14ac:dyDescent="0.25">
      <c r="A46628"/>
    </row>
    <row r="46629" spans="1:1" ht="12.6" x14ac:dyDescent="0.25">
      <c r="A46629"/>
    </row>
    <row r="46630" spans="1:1" ht="12.6" x14ac:dyDescent="0.25">
      <c r="A46630"/>
    </row>
    <row r="46631" spans="1:1" ht="12.6" x14ac:dyDescent="0.25">
      <c r="A46631"/>
    </row>
    <row r="46632" spans="1:1" ht="12.6" x14ac:dyDescent="0.25">
      <c r="A46632"/>
    </row>
    <row r="46633" spans="1:1" ht="12.6" x14ac:dyDescent="0.25">
      <c r="A46633"/>
    </row>
    <row r="46634" spans="1:1" ht="12.6" x14ac:dyDescent="0.25">
      <c r="A46634"/>
    </row>
    <row r="46635" spans="1:1" ht="12.6" x14ac:dyDescent="0.25">
      <c r="A46635"/>
    </row>
    <row r="46636" spans="1:1" ht="12.6" x14ac:dyDescent="0.25">
      <c r="A46636"/>
    </row>
    <row r="46637" spans="1:1" ht="12.6" x14ac:dyDescent="0.25">
      <c r="A46637"/>
    </row>
    <row r="46638" spans="1:1" ht="12.6" x14ac:dyDescent="0.25">
      <c r="A46638"/>
    </row>
    <row r="46639" spans="1:1" ht="12.6" x14ac:dyDescent="0.25">
      <c r="A46639"/>
    </row>
    <row r="46640" spans="1:1" ht="12.6" x14ac:dyDescent="0.25">
      <c r="A46640"/>
    </row>
    <row r="46641" spans="1:1" ht="12.6" x14ac:dyDescent="0.25">
      <c r="A46641"/>
    </row>
    <row r="46642" spans="1:1" ht="12.6" x14ac:dyDescent="0.25">
      <c r="A46642"/>
    </row>
    <row r="46643" spans="1:1" ht="12.6" x14ac:dyDescent="0.25">
      <c r="A46643"/>
    </row>
    <row r="46644" spans="1:1" ht="12.6" x14ac:dyDescent="0.25">
      <c r="A46644"/>
    </row>
    <row r="46645" spans="1:1" ht="12.6" x14ac:dyDescent="0.25">
      <c r="A46645"/>
    </row>
    <row r="46646" spans="1:1" ht="12.6" x14ac:dyDescent="0.25">
      <c r="A46646"/>
    </row>
    <row r="46647" spans="1:1" ht="12.6" x14ac:dyDescent="0.25">
      <c r="A46647"/>
    </row>
    <row r="46648" spans="1:1" ht="12.6" x14ac:dyDescent="0.25">
      <c r="A46648"/>
    </row>
    <row r="46649" spans="1:1" ht="12.6" x14ac:dyDescent="0.25">
      <c r="A46649"/>
    </row>
    <row r="46650" spans="1:1" ht="12.6" x14ac:dyDescent="0.25">
      <c r="A46650"/>
    </row>
    <row r="46651" spans="1:1" ht="12.6" x14ac:dyDescent="0.25">
      <c r="A46651"/>
    </row>
    <row r="46652" spans="1:1" ht="12.6" x14ac:dyDescent="0.25">
      <c r="A46652"/>
    </row>
    <row r="46653" spans="1:1" ht="12.6" x14ac:dyDescent="0.25">
      <c r="A46653"/>
    </row>
    <row r="46654" spans="1:1" ht="12.6" x14ac:dyDescent="0.25">
      <c r="A46654"/>
    </row>
    <row r="46655" spans="1:1" ht="12.6" x14ac:dyDescent="0.25">
      <c r="A46655"/>
    </row>
    <row r="46656" spans="1:1" ht="12.6" x14ac:dyDescent="0.25">
      <c r="A46656"/>
    </row>
    <row r="46657" spans="1:1" ht="12.6" x14ac:dyDescent="0.25">
      <c r="A46657"/>
    </row>
    <row r="46658" spans="1:1" ht="12.6" x14ac:dyDescent="0.25">
      <c r="A46658"/>
    </row>
    <row r="46659" spans="1:1" ht="12.6" x14ac:dyDescent="0.25">
      <c r="A46659"/>
    </row>
    <row r="46660" spans="1:1" ht="12.6" x14ac:dyDescent="0.25">
      <c r="A46660"/>
    </row>
    <row r="46661" spans="1:1" ht="12.6" x14ac:dyDescent="0.25">
      <c r="A46661"/>
    </row>
    <row r="46662" spans="1:1" ht="12.6" x14ac:dyDescent="0.25">
      <c r="A46662"/>
    </row>
    <row r="46663" spans="1:1" ht="12.6" x14ac:dyDescent="0.25">
      <c r="A46663"/>
    </row>
    <row r="46664" spans="1:1" ht="12.6" x14ac:dyDescent="0.25">
      <c r="A46664"/>
    </row>
    <row r="46665" spans="1:1" ht="12.6" x14ac:dyDescent="0.25">
      <c r="A46665"/>
    </row>
    <row r="46666" spans="1:1" ht="12.6" x14ac:dyDescent="0.25">
      <c r="A46666"/>
    </row>
    <row r="46667" spans="1:1" ht="12.6" x14ac:dyDescent="0.25">
      <c r="A46667"/>
    </row>
    <row r="46668" spans="1:1" ht="12.6" x14ac:dyDescent="0.25">
      <c r="A46668"/>
    </row>
    <row r="46669" spans="1:1" ht="12.6" x14ac:dyDescent="0.25">
      <c r="A46669"/>
    </row>
    <row r="46670" spans="1:1" ht="12.6" x14ac:dyDescent="0.25">
      <c r="A46670"/>
    </row>
    <row r="46671" spans="1:1" ht="12.6" x14ac:dyDescent="0.25">
      <c r="A46671"/>
    </row>
    <row r="46672" spans="1:1" ht="12.6" x14ac:dyDescent="0.25">
      <c r="A46672"/>
    </row>
    <row r="46673" spans="1:1" ht="12.6" x14ac:dyDescent="0.25">
      <c r="A46673"/>
    </row>
    <row r="46674" spans="1:1" ht="12.6" x14ac:dyDescent="0.25">
      <c r="A46674"/>
    </row>
    <row r="46675" spans="1:1" ht="12.6" x14ac:dyDescent="0.25">
      <c r="A46675"/>
    </row>
    <row r="46676" spans="1:1" ht="12.6" x14ac:dyDescent="0.25">
      <c r="A46676"/>
    </row>
    <row r="46677" spans="1:1" ht="12.6" x14ac:dyDescent="0.25">
      <c r="A46677"/>
    </row>
    <row r="46678" spans="1:1" ht="12.6" x14ac:dyDescent="0.25">
      <c r="A46678"/>
    </row>
    <row r="46679" spans="1:1" ht="12.6" x14ac:dyDescent="0.25">
      <c r="A46679"/>
    </row>
    <row r="46680" spans="1:1" ht="12.6" x14ac:dyDescent="0.25">
      <c r="A46680"/>
    </row>
    <row r="46681" spans="1:1" ht="12.6" x14ac:dyDescent="0.25">
      <c r="A46681"/>
    </row>
    <row r="46682" spans="1:1" ht="12.6" x14ac:dyDescent="0.25">
      <c r="A46682"/>
    </row>
    <row r="46683" spans="1:1" ht="12.6" x14ac:dyDescent="0.25">
      <c r="A46683"/>
    </row>
    <row r="46684" spans="1:1" ht="12.6" x14ac:dyDescent="0.25">
      <c r="A46684"/>
    </row>
    <row r="46685" spans="1:1" ht="12.6" x14ac:dyDescent="0.25">
      <c r="A46685"/>
    </row>
    <row r="46686" spans="1:1" ht="12.6" x14ac:dyDescent="0.25">
      <c r="A46686"/>
    </row>
    <row r="46687" spans="1:1" ht="12.6" x14ac:dyDescent="0.25">
      <c r="A46687"/>
    </row>
    <row r="46688" spans="1:1" ht="12.6" x14ac:dyDescent="0.25">
      <c r="A46688"/>
    </row>
    <row r="46689" spans="1:1" ht="12.6" x14ac:dyDescent="0.25">
      <c r="A46689"/>
    </row>
    <row r="46690" spans="1:1" ht="12.6" x14ac:dyDescent="0.25">
      <c r="A46690"/>
    </row>
    <row r="46691" spans="1:1" ht="12.6" x14ac:dyDescent="0.25">
      <c r="A46691"/>
    </row>
    <row r="46692" spans="1:1" ht="12.6" x14ac:dyDescent="0.25">
      <c r="A46692"/>
    </row>
    <row r="46693" spans="1:1" ht="12.6" x14ac:dyDescent="0.25">
      <c r="A46693"/>
    </row>
    <row r="46694" spans="1:1" ht="12.6" x14ac:dyDescent="0.25">
      <c r="A46694"/>
    </row>
    <row r="46695" spans="1:1" ht="12.6" x14ac:dyDescent="0.25">
      <c r="A46695"/>
    </row>
    <row r="46696" spans="1:1" ht="12.6" x14ac:dyDescent="0.25">
      <c r="A46696"/>
    </row>
    <row r="46697" spans="1:1" ht="12.6" x14ac:dyDescent="0.25">
      <c r="A46697"/>
    </row>
    <row r="46698" spans="1:1" ht="12.6" x14ac:dyDescent="0.25">
      <c r="A46698"/>
    </row>
    <row r="46699" spans="1:1" ht="12.6" x14ac:dyDescent="0.25">
      <c r="A46699"/>
    </row>
    <row r="46700" spans="1:1" ht="12.6" x14ac:dyDescent="0.25">
      <c r="A46700"/>
    </row>
    <row r="46701" spans="1:1" ht="12.6" x14ac:dyDescent="0.25">
      <c r="A46701"/>
    </row>
    <row r="46702" spans="1:1" ht="12.6" x14ac:dyDescent="0.25">
      <c r="A46702"/>
    </row>
    <row r="46703" spans="1:1" ht="12.6" x14ac:dyDescent="0.25">
      <c r="A46703"/>
    </row>
    <row r="46704" spans="1:1" ht="12.6" x14ac:dyDescent="0.25">
      <c r="A46704"/>
    </row>
    <row r="46705" spans="1:1" ht="12.6" x14ac:dyDescent="0.25">
      <c r="A46705"/>
    </row>
    <row r="46706" spans="1:1" ht="12.6" x14ac:dyDescent="0.25">
      <c r="A46706"/>
    </row>
    <row r="46707" spans="1:1" ht="12.6" x14ac:dyDescent="0.25">
      <c r="A46707"/>
    </row>
    <row r="46708" spans="1:1" ht="12.6" x14ac:dyDescent="0.25">
      <c r="A46708"/>
    </row>
    <row r="46709" spans="1:1" ht="12.6" x14ac:dyDescent="0.25">
      <c r="A46709"/>
    </row>
    <row r="46710" spans="1:1" ht="12.6" x14ac:dyDescent="0.25">
      <c r="A46710"/>
    </row>
    <row r="46711" spans="1:1" ht="12.6" x14ac:dyDescent="0.25">
      <c r="A46711"/>
    </row>
    <row r="46712" spans="1:1" ht="12.6" x14ac:dyDescent="0.25">
      <c r="A46712"/>
    </row>
    <row r="46713" spans="1:1" ht="12.6" x14ac:dyDescent="0.25">
      <c r="A46713"/>
    </row>
    <row r="46714" spans="1:1" ht="12.6" x14ac:dyDescent="0.25">
      <c r="A46714"/>
    </row>
    <row r="46715" spans="1:1" ht="12.6" x14ac:dyDescent="0.25">
      <c r="A46715"/>
    </row>
    <row r="46716" spans="1:1" ht="12.6" x14ac:dyDescent="0.25">
      <c r="A46716"/>
    </row>
    <row r="46717" spans="1:1" ht="12.6" x14ac:dyDescent="0.25">
      <c r="A46717"/>
    </row>
    <row r="46718" spans="1:1" ht="12.6" x14ac:dyDescent="0.25">
      <c r="A46718"/>
    </row>
    <row r="46719" spans="1:1" ht="12.6" x14ac:dyDescent="0.25">
      <c r="A46719"/>
    </row>
    <row r="46720" spans="1:1" ht="12.6" x14ac:dyDescent="0.25">
      <c r="A46720"/>
    </row>
    <row r="46721" spans="1:1" ht="12.6" x14ac:dyDescent="0.25">
      <c r="A46721"/>
    </row>
    <row r="46722" spans="1:1" ht="12.6" x14ac:dyDescent="0.25">
      <c r="A46722"/>
    </row>
    <row r="46723" spans="1:1" ht="12.6" x14ac:dyDescent="0.25">
      <c r="A46723"/>
    </row>
    <row r="46724" spans="1:1" ht="12.6" x14ac:dyDescent="0.25">
      <c r="A46724"/>
    </row>
    <row r="46725" spans="1:1" ht="12.6" x14ac:dyDescent="0.25">
      <c r="A46725"/>
    </row>
    <row r="46726" spans="1:1" ht="12.6" x14ac:dyDescent="0.25">
      <c r="A46726"/>
    </row>
    <row r="46727" spans="1:1" ht="12.6" x14ac:dyDescent="0.25">
      <c r="A46727"/>
    </row>
    <row r="46728" spans="1:1" ht="12.6" x14ac:dyDescent="0.25">
      <c r="A46728"/>
    </row>
    <row r="46729" spans="1:1" ht="12.6" x14ac:dyDescent="0.25">
      <c r="A46729"/>
    </row>
    <row r="46730" spans="1:1" ht="12.6" x14ac:dyDescent="0.25">
      <c r="A46730"/>
    </row>
    <row r="46731" spans="1:1" ht="12.6" x14ac:dyDescent="0.25">
      <c r="A46731"/>
    </row>
    <row r="46732" spans="1:1" ht="12.6" x14ac:dyDescent="0.25">
      <c r="A46732"/>
    </row>
    <row r="46733" spans="1:1" ht="12.6" x14ac:dyDescent="0.25">
      <c r="A46733"/>
    </row>
    <row r="46734" spans="1:1" ht="12.6" x14ac:dyDescent="0.25">
      <c r="A46734"/>
    </row>
    <row r="46735" spans="1:1" ht="12.6" x14ac:dyDescent="0.25">
      <c r="A46735"/>
    </row>
    <row r="46736" spans="1:1" ht="12.6" x14ac:dyDescent="0.25">
      <c r="A46736"/>
    </row>
    <row r="46737" spans="1:1" ht="12.6" x14ac:dyDescent="0.25">
      <c r="A46737"/>
    </row>
    <row r="46738" spans="1:1" ht="12.6" x14ac:dyDescent="0.25">
      <c r="A46738"/>
    </row>
    <row r="46739" spans="1:1" ht="12.6" x14ac:dyDescent="0.25">
      <c r="A46739"/>
    </row>
    <row r="46740" spans="1:1" ht="12.6" x14ac:dyDescent="0.25">
      <c r="A46740"/>
    </row>
    <row r="46741" spans="1:1" ht="12.6" x14ac:dyDescent="0.25">
      <c r="A46741"/>
    </row>
    <row r="46742" spans="1:1" ht="12.6" x14ac:dyDescent="0.25">
      <c r="A46742"/>
    </row>
    <row r="46743" spans="1:1" ht="12.6" x14ac:dyDescent="0.25">
      <c r="A46743"/>
    </row>
    <row r="46744" spans="1:1" ht="12.6" x14ac:dyDescent="0.25">
      <c r="A46744"/>
    </row>
    <row r="46745" spans="1:1" ht="12.6" x14ac:dyDescent="0.25">
      <c r="A46745"/>
    </row>
    <row r="46746" spans="1:1" ht="12.6" x14ac:dyDescent="0.25">
      <c r="A46746"/>
    </row>
    <row r="46747" spans="1:1" ht="12.6" x14ac:dyDescent="0.25">
      <c r="A46747"/>
    </row>
    <row r="46748" spans="1:1" ht="12.6" x14ac:dyDescent="0.25">
      <c r="A46748"/>
    </row>
    <row r="46749" spans="1:1" ht="12.6" x14ac:dyDescent="0.25">
      <c r="A46749"/>
    </row>
    <row r="46750" spans="1:1" ht="12.6" x14ac:dyDescent="0.25">
      <c r="A46750"/>
    </row>
    <row r="46751" spans="1:1" ht="12.6" x14ac:dyDescent="0.25">
      <c r="A46751"/>
    </row>
    <row r="46752" spans="1:1" ht="12.6" x14ac:dyDescent="0.25">
      <c r="A46752"/>
    </row>
    <row r="46753" spans="1:1" ht="12.6" x14ac:dyDescent="0.25">
      <c r="A46753"/>
    </row>
    <row r="46754" spans="1:1" ht="12.6" x14ac:dyDescent="0.25">
      <c r="A46754"/>
    </row>
    <row r="46755" spans="1:1" ht="12.6" x14ac:dyDescent="0.25">
      <c r="A46755"/>
    </row>
    <row r="46756" spans="1:1" ht="12.6" x14ac:dyDescent="0.25">
      <c r="A46756"/>
    </row>
    <row r="46757" spans="1:1" ht="12.6" x14ac:dyDescent="0.25">
      <c r="A46757"/>
    </row>
    <row r="46758" spans="1:1" ht="12.6" x14ac:dyDescent="0.25">
      <c r="A46758"/>
    </row>
    <row r="46759" spans="1:1" ht="12.6" x14ac:dyDescent="0.25">
      <c r="A46759"/>
    </row>
    <row r="46760" spans="1:1" ht="12.6" x14ac:dyDescent="0.25">
      <c r="A46760"/>
    </row>
    <row r="46761" spans="1:1" ht="12.6" x14ac:dyDescent="0.25">
      <c r="A46761"/>
    </row>
    <row r="46762" spans="1:1" ht="12.6" x14ac:dyDescent="0.25">
      <c r="A46762"/>
    </row>
    <row r="46763" spans="1:1" ht="12.6" x14ac:dyDescent="0.25">
      <c r="A46763"/>
    </row>
    <row r="46764" spans="1:1" ht="12.6" x14ac:dyDescent="0.25">
      <c r="A46764"/>
    </row>
    <row r="46765" spans="1:1" ht="12.6" x14ac:dyDescent="0.25">
      <c r="A46765"/>
    </row>
    <row r="46766" spans="1:1" ht="12.6" x14ac:dyDescent="0.25">
      <c r="A46766"/>
    </row>
    <row r="46767" spans="1:1" ht="12.6" x14ac:dyDescent="0.25">
      <c r="A46767"/>
    </row>
    <row r="46768" spans="1:1" ht="12.6" x14ac:dyDescent="0.25">
      <c r="A46768"/>
    </row>
    <row r="46769" spans="1:1" ht="12.6" x14ac:dyDescent="0.25">
      <c r="A46769"/>
    </row>
    <row r="46770" spans="1:1" ht="12.6" x14ac:dyDescent="0.25">
      <c r="A46770"/>
    </row>
    <row r="46771" spans="1:1" ht="12.6" x14ac:dyDescent="0.25">
      <c r="A46771"/>
    </row>
    <row r="46772" spans="1:1" ht="12.6" x14ac:dyDescent="0.25">
      <c r="A46772"/>
    </row>
    <row r="46773" spans="1:1" ht="12.6" x14ac:dyDescent="0.25">
      <c r="A46773"/>
    </row>
    <row r="46774" spans="1:1" ht="12.6" x14ac:dyDescent="0.25">
      <c r="A46774"/>
    </row>
    <row r="46775" spans="1:1" ht="12.6" x14ac:dyDescent="0.25">
      <c r="A46775"/>
    </row>
    <row r="46776" spans="1:1" ht="12.6" x14ac:dyDescent="0.25">
      <c r="A46776"/>
    </row>
    <row r="46777" spans="1:1" ht="12.6" x14ac:dyDescent="0.25">
      <c r="A46777"/>
    </row>
    <row r="46778" spans="1:1" ht="12.6" x14ac:dyDescent="0.25">
      <c r="A46778"/>
    </row>
    <row r="46779" spans="1:1" ht="12.6" x14ac:dyDescent="0.25">
      <c r="A46779"/>
    </row>
    <row r="46780" spans="1:1" ht="12.6" x14ac:dyDescent="0.25">
      <c r="A46780"/>
    </row>
    <row r="46781" spans="1:1" ht="12.6" x14ac:dyDescent="0.25">
      <c r="A46781"/>
    </row>
    <row r="46782" spans="1:1" ht="12.6" x14ac:dyDescent="0.25">
      <c r="A46782"/>
    </row>
    <row r="46783" spans="1:1" ht="12.6" x14ac:dyDescent="0.25">
      <c r="A46783"/>
    </row>
    <row r="46784" spans="1:1" ht="12.6" x14ac:dyDescent="0.25">
      <c r="A46784"/>
    </row>
    <row r="46785" spans="1:1" ht="12.6" x14ac:dyDescent="0.25">
      <c r="A46785"/>
    </row>
    <row r="46786" spans="1:1" ht="12.6" x14ac:dyDescent="0.25">
      <c r="A46786"/>
    </row>
    <row r="46787" spans="1:1" ht="12.6" x14ac:dyDescent="0.25">
      <c r="A46787"/>
    </row>
    <row r="46788" spans="1:1" ht="12.6" x14ac:dyDescent="0.25">
      <c r="A46788"/>
    </row>
    <row r="46789" spans="1:1" ht="12.6" x14ac:dyDescent="0.25">
      <c r="A46789"/>
    </row>
    <row r="46790" spans="1:1" ht="12.6" x14ac:dyDescent="0.25">
      <c r="A46790"/>
    </row>
    <row r="46791" spans="1:1" ht="12.6" x14ac:dyDescent="0.25">
      <c r="A46791"/>
    </row>
    <row r="46792" spans="1:1" ht="12.6" x14ac:dyDescent="0.25">
      <c r="A46792"/>
    </row>
    <row r="46793" spans="1:1" ht="12.6" x14ac:dyDescent="0.25">
      <c r="A46793"/>
    </row>
    <row r="46794" spans="1:1" ht="12.6" x14ac:dyDescent="0.25">
      <c r="A46794"/>
    </row>
    <row r="46795" spans="1:1" ht="12.6" x14ac:dyDescent="0.25">
      <c r="A46795"/>
    </row>
    <row r="46796" spans="1:1" ht="12.6" x14ac:dyDescent="0.25">
      <c r="A46796"/>
    </row>
    <row r="46797" spans="1:1" ht="12.6" x14ac:dyDescent="0.25">
      <c r="A46797"/>
    </row>
    <row r="46798" spans="1:1" ht="12.6" x14ac:dyDescent="0.25">
      <c r="A46798"/>
    </row>
    <row r="46799" spans="1:1" ht="12.6" x14ac:dyDescent="0.25">
      <c r="A46799"/>
    </row>
    <row r="46800" spans="1:1" ht="12.6" x14ac:dyDescent="0.25">
      <c r="A46800"/>
    </row>
    <row r="46801" spans="1:1" ht="12.6" x14ac:dyDescent="0.25">
      <c r="A46801"/>
    </row>
    <row r="46802" spans="1:1" ht="12.6" x14ac:dyDescent="0.25">
      <c r="A46802"/>
    </row>
    <row r="46803" spans="1:1" ht="12.6" x14ac:dyDescent="0.25">
      <c r="A46803"/>
    </row>
    <row r="46804" spans="1:1" ht="12.6" x14ac:dyDescent="0.25">
      <c r="A46804"/>
    </row>
    <row r="46805" spans="1:1" ht="12.6" x14ac:dyDescent="0.25">
      <c r="A46805"/>
    </row>
    <row r="46806" spans="1:1" ht="12.6" x14ac:dyDescent="0.25">
      <c r="A46806"/>
    </row>
    <row r="46807" spans="1:1" ht="12.6" x14ac:dyDescent="0.25">
      <c r="A46807"/>
    </row>
    <row r="46808" spans="1:1" ht="12.6" x14ac:dyDescent="0.25">
      <c r="A46808"/>
    </row>
    <row r="46809" spans="1:1" ht="12.6" x14ac:dyDescent="0.25">
      <c r="A46809"/>
    </row>
    <row r="46810" spans="1:1" ht="12.6" x14ac:dyDescent="0.25">
      <c r="A46810"/>
    </row>
    <row r="46811" spans="1:1" ht="12.6" x14ac:dyDescent="0.25">
      <c r="A46811"/>
    </row>
    <row r="46812" spans="1:1" ht="12.6" x14ac:dyDescent="0.25">
      <c r="A46812"/>
    </row>
    <row r="46813" spans="1:1" ht="12.6" x14ac:dyDescent="0.25">
      <c r="A46813"/>
    </row>
    <row r="46814" spans="1:1" ht="12.6" x14ac:dyDescent="0.25">
      <c r="A46814"/>
    </row>
    <row r="46815" spans="1:1" ht="12.6" x14ac:dyDescent="0.25">
      <c r="A46815"/>
    </row>
    <row r="46816" spans="1:1" ht="12.6" x14ac:dyDescent="0.25">
      <c r="A46816"/>
    </row>
    <row r="46817" spans="1:1" ht="12.6" x14ac:dyDescent="0.25">
      <c r="A46817"/>
    </row>
    <row r="46818" spans="1:1" ht="12.6" x14ac:dyDescent="0.25">
      <c r="A46818"/>
    </row>
    <row r="46819" spans="1:1" ht="12.6" x14ac:dyDescent="0.25">
      <c r="A46819"/>
    </row>
    <row r="46820" spans="1:1" ht="12.6" x14ac:dyDescent="0.25">
      <c r="A46820"/>
    </row>
    <row r="46821" spans="1:1" ht="12.6" x14ac:dyDescent="0.25">
      <c r="A46821"/>
    </row>
    <row r="46822" spans="1:1" ht="12.6" x14ac:dyDescent="0.25">
      <c r="A46822"/>
    </row>
    <row r="46823" spans="1:1" ht="12.6" x14ac:dyDescent="0.25">
      <c r="A46823"/>
    </row>
    <row r="46824" spans="1:1" ht="12.6" x14ac:dyDescent="0.25">
      <c r="A46824"/>
    </row>
    <row r="46825" spans="1:1" ht="12.6" x14ac:dyDescent="0.25">
      <c r="A46825"/>
    </row>
    <row r="46826" spans="1:1" ht="12.6" x14ac:dyDescent="0.25">
      <c r="A46826"/>
    </row>
    <row r="46827" spans="1:1" ht="12.6" x14ac:dyDescent="0.25">
      <c r="A46827"/>
    </row>
    <row r="46828" spans="1:1" ht="12.6" x14ac:dyDescent="0.25">
      <c r="A46828"/>
    </row>
    <row r="46829" spans="1:1" ht="12.6" x14ac:dyDescent="0.25">
      <c r="A46829"/>
    </row>
    <row r="46830" spans="1:1" ht="12.6" x14ac:dyDescent="0.25">
      <c r="A46830"/>
    </row>
    <row r="46831" spans="1:1" ht="12.6" x14ac:dyDescent="0.25">
      <c r="A46831"/>
    </row>
    <row r="46832" spans="1:1" ht="12.6" x14ac:dyDescent="0.25">
      <c r="A46832"/>
    </row>
    <row r="46833" spans="1:1" ht="12.6" x14ac:dyDescent="0.25">
      <c r="A46833"/>
    </row>
    <row r="46834" spans="1:1" ht="12.6" x14ac:dyDescent="0.25">
      <c r="A46834"/>
    </row>
    <row r="46835" spans="1:1" ht="12.6" x14ac:dyDescent="0.25">
      <c r="A46835"/>
    </row>
    <row r="46836" spans="1:1" ht="12.6" x14ac:dyDescent="0.25">
      <c r="A46836"/>
    </row>
    <row r="46837" spans="1:1" ht="12.6" x14ac:dyDescent="0.25">
      <c r="A46837"/>
    </row>
    <row r="46838" spans="1:1" ht="12.6" x14ac:dyDescent="0.25">
      <c r="A46838"/>
    </row>
    <row r="46839" spans="1:1" ht="12.6" x14ac:dyDescent="0.25">
      <c r="A46839"/>
    </row>
    <row r="46840" spans="1:1" ht="12.6" x14ac:dyDescent="0.25">
      <c r="A46840"/>
    </row>
    <row r="46841" spans="1:1" ht="12.6" x14ac:dyDescent="0.25">
      <c r="A46841"/>
    </row>
    <row r="46842" spans="1:1" ht="12.6" x14ac:dyDescent="0.25">
      <c r="A46842"/>
    </row>
    <row r="46843" spans="1:1" ht="12.6" x14ac:dyDescent="0.25">
      <c r="A46843"/>
    </row>
    <row r="46844" spans="1:1" ht="12.6" x14ac:dyDescent="0.25">
      <c r="A46844"/>
    </row>
    <row r="46845" spans="1:1" ht="12.6" x14ac:dyDescent="0.25">
      <c r="A46845"/>
    </row>
    <row r="46846" spans="1:1" ht="12.6" x14ac:dyDescent="0.25">
      <c r="A46846"/>
    </row>
    <row r="46847" spans="1:1" ht="12.6" x14ac:dyDescent="0.25">
      <c r="A46847"/>
    </row>
    <row r="46848" spans="1:1" ht="12.6" x14ac:dyDescent="0.25">
      <c r="A46848"/>
    </row>
    <row r="46849" spans="1:1" ht="12.6" x14ac:dyDescent="0.25">
      <c r="A46849"/>
    </row>
    <row r="46850" spans="1:1" ht="12.6" x14ac:dyDescent="0.25">
      <c r="A46850"/>
    </row>
    <row r="46851" spans="1:1" ht="12.6" x14ac:dyDescent="0.25">
      <c r="A46851"/>
    </row>
    <row r="46852" spans="1:1" ht="12.6" x14ac:dyDescent="0.25">
      <c r="A46852"/>
    </row>
    <row r="46853" spans="1:1" ht="12.6" x14ac:dyDescent="0.25">
      <c r="A46853"/>
    </row>
    <row r="46854" spans="1:1" ht="12.6" x14ac:dyDescent="0.25">
      <c r="A46854"/>
    </row>
    <row r="46855" spans="1:1" ht="12.6" x14ac:dyDescent="0.25">
      <c r="A46855"/>
    </row>
    <row r="46856" spans="1:1" ht="12.6" x14ac:dyDescent="0.25">
      <c r="A46856"/>
    </row>
    <row r="46857" spans="1:1" ht="12.6" x14ac:dyDescent="0.25">
      <c r="A46857"/>
    </row>
    <row r="46858" spans="1:1" ht="12.6" x14ac:dyDescent="0.25">
      <c r="A46858"/>
    </row>
    <row r="46859" spans="1:1" ht="12.6" x14ac:dyDescent="0.25">
      <c r="A46859"/>
    </row>
    <row r="46860" spans="1:1" ht="12.6" x14ac:dyDescent="0.25">
      <c r="A46860"/>
    </row>
    <row r="46861" spans="1:1" ht="12.6" x14ac:dyDescent="0.25">
      <c r="A46861"/>
    </row>
    <row r="46862" spans="1:1" ht="12.6" x14ac:dyDescent="0.25">
      <c r="A46862"/>
    </row>
    <row r="46863" spans="1:1" ht="12.6" x14ac:dyDescent="0.25">
      <c r="A46863"/>
    </row>
    <row r="46864" spans="1:1" ht="12.6" x14ac:dyDescent="0.25">
      <c r="A46864"/>
    </row>
    <row r="46865" spans="1:1" ht="12.6" x14ac:dyDescent="0.25">
      <c r="A46865"/>
    </row>
    <row r="46866" spans="1:1" ht="12.6" x14ac:dyDescent="0.25">
      <c r="A46866"/>
    </row>
    <row r="46867" spans="1:1" ht="12.6" x14ac:dyDescent="0.25">
      <c r="A46867"/>
    </row>
    <row r="46868" spans="1:1" ht="12.6" x14ac:dyDescent="0.25">
      <c r="A46868"/>
    </row>
    <row r="46869" spans="1:1" ht="12.6" x14ac:dyDescent="0.25">
      <c r="A46869"/>
    </row>
    <row r="46870" spans="1:1" ht="12.6" x14ac:dyDescent="0.25">
      <c r="A46870"/>
    </row>
    <row r="46871" spans="1:1" ht="12.6" x14ac:dyDescent="0.25">
      <c r="A46871"/>
    </row>
    <row r="46872" spans="1:1" ht="12.6" x14ac:dyDescent="0.25">
      <c r="A46872"/>
    </row>
    <row r="46873" spans="1:1" ht="12.6" x14ac:dyDescent="0.25">
      <c r="A46873"/>
    </row>
    <row r="46874" spans="1:1" ht="12.6" x14ac:dyDescent="0.25">
      <c r="A46874"/>
    </row>
    <row r="46875" spans="1:1" ht="12.6" x14ac:dyDescent="0.25">
      <c r="A46875"/>
    </row>
    <row r="46876" spans="1:1" ht="12.6" x14ac:dyDescent="0.25">
      <c r="A46876"/>
    </row>
    <row r="46877" spans="1:1" ht="12.6" x14ac:dyDescent="0.25">
      <c r="A46877"/>
    </row>
    <row r="46878" spans="1:1" ht="12.6" x14ac:dyDescent="0.25">
      <c r="A46878"/>
    </row>
    <row r="46879" spans="1:1" ht="12.6" x14ac:dyDescent="0.25">
      <c r="A46879"/>
    </row>
    <row r="46880" spans="1:1" ht="12.6" x14ac:dyDescent="0.25">
      <c r="A46880"/>
    </row>
    <row r="46881" spans="1:1" ht="12.6" x14ac:dyDescent="0.25">
      <c r="A46881"/>
    </row>
    <row r="46882" spans="1:1" ht="12.6" x14ac:dyDescent="0.25">
      <c r="A46882"/>
    </row>
    <row r="46883" spans="1:1" ht="12.6" x14ac:dyDescent="0.25">
      <c r="A46883"/>
    </row>
    <row r="46884" spans="1:1" ht="12.6" x14ac:dyDescent="0.25">
      <c r="A46884"/>
    </row>
    <row r="46885" spans="1:1" ht="12.6" x14ac:dyDescent="0.25">
      <c r="A46885"/>
    </row>
    <row r="46886" spans="1:1" ht="12.6" x14ac:dyDescent="0.25">
      <c r="A46886"/>
    </row>
    <row r="46887" spans="1:1" ht="12.6" x14ac:dyDescent="0.25">
      <c r="A46887"/>
    </row>
    <row r="46888" spans="1:1" ht="12.6" x14ac:dyDescent="0.25">
      <c r="A46888"/>
    </row>
    <row r="46889" spans="1:1" ht="12.6" x14ac:dyDescent="0.25">
      <c r="A46889"/>
    </row>
    <row r="46890" spans="1:1" ht="12.6" x14ac:dyDescent="0.25">
      <c r="A46890"/>
    </row>
    <row r="46891" spans="1:1" ht="12.6" x14ac:dyDescent="0.25">
      <c r="A46891"/>
    </row>
    <row r="46892" spans="1:1" ht="12.6" x14ac:dyDescent="0.25">
      <c r="A46892"/>
    </row>
    <row r="46893" spans="1:1" ht="12.6" x14ac:dyDescent="0.25">
      <c r="A46893"/>
    </row>
    <row r="46894" spans="1:1" ht="12.6" x14ac:dyDescent="0.25">
      <c r="A46894"/>
    </row>
    <row r="46895" spans="1:1" ht="12.6" x14ac:dyDescent="0.25">
      <c r="A46895"/>
    </row>
    <row r="46896" spans="1:1" ht="12.6" x14ac:dyDescent="0.25">
      <c r="A46896"/>
    </row>
    <row r="46897" spans="1:1" ht="12.6" x14ac:dyDescent="0.25">
      <c r="A46897"/>
    </row>
    <row r="46898" spans="1:1" ht="12.6" x14ac:dyDescent="0.25">
      <c r="A46898"/>
    </row>
    <row r="46899" spans="1:1" ht="12.6" x14ac:dyDescent="0.25">
      <c r="A46899"/>
    </row>
    <row r="46900" spans="1:1" ht="12.6" x14ac:dyDescent="0.25">
      <c r="A46900"/>
    </row>
    <row r="46901" spans="1:1" ht="12.6" x14ac:dyDescent="0.25">
      <c r="A46901"/>
    </row>
    <row r="46902" spans="1:1" ht="12.6" x14ac:dyDescent="0.25">
      <c r="A46902"/>
    </row>
    <row r="46903" spans="1:1" ht="12.6" x14ac:dyDescent="0.25">
      <c r="A46903"/>
    </row>
    <row r="46904" spans="1:1" ht="12.6" x14ac:dyDescent="0.25">
      <c r="A46904"/>
    </row>
    <row r="46905" spans="1:1" ht="12.6" x14ac:dyDescent="0.25">
      <c r="A46905"/>
    </row>
    <row r="46906" spans="1:1" ht="12.6" x14ac:dyDescent="0.25">
      <c r="A46906"/>
    </row>
    <row r="46907" spans="1:1" ht="12.6" x14ac:dyDescent="0.25">
      <c r="A46907"/>
    </row>
    <row r="46908" spans="1:1" ht="12.6" x14ac:dyDescent="0.25">
      <c r="A46908"/>
    </row>
    <row r="46909" spans="1:1" ht="12.6" x14ac:dyDescent="0.25">
      <c r="A46909"/>
    </row>
    <row r="46910" spans="1:1" ht="12.6" x14ac:dyDescent="0.25">
      <c r="A46910"/>
    </row>
    <row r="46911" spans="1:1" ht="12.6" x14ac:dyDescent="0.25">
      <c r="A46911"/>
    </row>
    <row r="46912" spans="1:1" ht="12.6" x14ac:dyDescent="0.25">
      <c r="A46912"/>
    </row>
    <row r="46913" spans="1:1" ht="12.6" x14ac:dyDescent="0.25">
      <c r="A46913"/>
    </row>
    <row r="46914" spans="1:1" ht="12.6" x14ac:dyDescent="0.25">
      <c r="A46914"/>
    </row>
    <row r="46915" spans="1:1" ht="12.6" x14ac:dyDescent="0.25">
      <c r="A46915"/>
    </row>
    <row r="46916" spans="1:1" ht="12.6" x14ac:dyDescent="0.25">
      <c r="A46916"/>
    </row>
    <row r="46917" spans="1:1" ht="12.6" x14ac:dyDescent="0.25">
      <c r="A46917"/>
    </row>
    <row r="46918" spans="1:1" ht="12.6" x14ac:dyDescent="0.25">
      <c r="A46918"/>
    </row>
    <row r="46919" spans="1:1" ht="12.6" x14ac:dyDescent="0.25">
      <c r="A46919"/>
    </row>
    <row r="46920" spans="1:1" ht="12.6" x14ac:dyDescent="0.25">
      <c r="A46920"/>
    </row>
    <row r="46921" spans="1:1" ht="12.6" x14ac:dyDescent="0.25">
      <c r="A46921"/>
    </row>
    <row r="46922" spans="1:1" ht="12.6" x14ac:dyDescent="0.25">
      <c r="A46922"/>
    </row>
    <row r="46923" spans="1:1" ht="12.6" x14ac:dyDescent="0.25">
      <c r="A46923"/>
    </row>
    <row r="46924" spans="1:1" ht="12.6" x14ac:dyDescent="0.25">
      <c r="A46924"/>
    </row>
    <row r="46925" spans="1:1" ht="12.6" x14ac:dyDescent="0.25">
      <c r="A46925"/>
    </row>
    <row r="46926" spans="1:1" ht="12.6" x14ac:dyDescent="0.25">
      <c r="A46926"/>
    </row>
    <row r="46927" spans="1:1" ht="12.6" x14ac:dyDescent="0.25">
      <c r="A46927"/>
    </row>
    <row r="46928" spans="1:1" ht="12.6" x14ac:dyDescent="0.25">
      <c r="A46928"/>
    </row>
    <row r="46929" spans="1:1" ht="12.6" x14ac:dyDescent="0.25">
      <c r="A46929"/>
    </row>
    <row r="46930" spans="1:1" ht="12.6" x14ac:dyDescent="0.25">
      <c r="A46930"/>
    </row>
    <row r="46931" spans="1:1" ht="12.6" x14ac:dyDescent="0.25">
      <c r="A46931"/>
    </row>
    <row r="46932" spans="1:1" ht="12.6" x14ac:dyDescent="0.25">
      <c r="A46932"/>
    </row>
    <row r="46933" spans="1:1" ht="12.6" x14ac:dyDescent="0.25">
      <c r="A46933"/>
    </row>
    <row r="46934" spans="1:1" ht="12.6" x14ac:dyDescent="0.25">
      <c r="A46934"/>
    </row>
    <row r="46935" spans="1:1" ht="12.6" x14ac:dyDescent="0.25">
      <c r="A46935"/>
    </row>
    <row r="46936" spans="1:1" ht="12.6" x14ac:dyDescent="0.25">
      <c r="A46936"/>
    </row>
    <row r="46937" spans="1:1" ht="12.6" x14ac:dyDescent="0.25">
      <c r="A46937"/>
    </row>
    <row r="46938" spans="1:1" ht="12.6" x14ac:dyDescent="0.25">
      <c r="A46938"/>
    </row>
    <row r="46939" spans="1:1" ht="12.6" x14ac:dyDescent="0.25">
      <c r="A46939"/>
    </row>
    <row r="46940" spans="1:1" ht="12.6" x14ac:dyDescent="0.25">
      <c r="A46940"/>
    </row>
    <row r="46941" spans="1:1" ht="12.6" x14ac:dyDescent="0.25">
      <c r="A46941"/>
    </row>
    <row r="46942" spans="1:1" ht="12.6" x14ac:dyDescent="0.25">
      <c r="A46942"/>
    </row>
    <row r="46943" spans="1:1" ht="12.6" x14ac:dyDescent="0.25">
      <c r="A46943"/>
    </row>
    <row r="46944" spans="1:1" ht="12.6" x14ac:dyDescent="0.25">
      <c r="A46944"/>
    </row>
    <row r="46945" spans="1:1" ht="12.6" x14ac:dyDescent="0.25">
      <c r="A46945"/>
    </row>
    <row r="46946" spans="1:1" ht="12.6" x14ac:dyDescent="0.25">
      <c r="A46946"/>
    </row>
    <row r="46947" spans="1:1" ht="12.6" x14ac:dyDescent="0.25">
      <c r="A46947"/>
    </row>
    <row r="46948" spans="1:1" ht="12.6" x14ac:dyDescent="0.25">
      <c r="A46948"/>
    </row>
    <row r="46949" spans="1:1" ht="12.6" x14ac:dyDescent="0.25">
      <c r="A46949"/>
    </row>
    <row r="46950" spans="1:1" ht="12.6" x14ac:dyDescent="0.25">
      <c r="A46950"/>
    </row>
    <row r="46951" spans="1:1" ht="12.6" x14ac:dyDescent="0.25">
      <c r="A46951"/>
    </row>
    <row r="46952" spans="1:1" ht="12.6" x14ac:dyDescent="0.25">
      <c r="A46952"/>
    </row>
    <row r="46953" spans="1:1" ht="12.6" x14ac:dyDescent="0.25">
      <c r="A46953"/>
    </row>
    <row r="46954" spans="1:1" ht="12.6" x14ac:dyDescent="0.25">
      <c r="A46954"/>
    </row>
    <row r="46955" spans="1:1" ht="12.6" x14ac:dyDescent="0.25">
      <c r="A46955"/>
    </row>
    <row r="46956" spans="1:1" ht="12.6" x14ac:dyDescent="0.25">
      <c r="A46956"/>
    </row>
    <row r="46957" spans="1:1" ht="12.6" x14ac:dyDescent="0.25">
      <c r="A46957"/>
    </row>
    <row r="46958" spans="1:1" ht="12.6" x14ac:dyDescent="0.25">
      <c r="A46958"/>
    </row>
    <row r="46959" spans="1:1" ht="12.6" x14ac:dyDescent="0.25">
      <c r="A46959"/>
    </row>
    <row r="46960" spans="1:1" ht="12.6" x14ac:dyDescent="0.25">
      <c r="A46960"/>
    </row>
    <row r="46961" spans="1:1" ht="12.6" x14ac:dyDescent="0.25">
      <c r="A46961"/>
    </row>
    <row r="46962" spans="1:1" ht="12.6" x14ac:dyDescent="0.25">
      <c r="A46962"/>
    </row>
    <row r="46963" spans="1:1" ht="12.6" x14ac:dyDescent="0.25">
      <c r="A46963"/>
    </row>
    <row r="46964" spans="1:1" ht="12.6" x14ac:dyDescent="0.25">
      <c r="A46964"/>
    </row>
    <row r="46965" spans="1:1" ht="12.6" x14ac:dyDescent="0.25">
      <c r="A46965"/>
    </row>
    <row r="46966" spans="1:1" ht="12.6" x14ac:dyDescent="0.25">
      <c r="A46966"/>
    </row>
    <row r="46967" spans="1:1" ht="12.6" x14ac:dyDescent="0.25">
      <c r="A46967"/>
    </row>
    <row r="46968" spans="1:1" ht="12.6" x14ac:dyDescent="0.25">
      <c r="A46968"/>
    </row>
    <row r="46969" spans="1:1" ht="12.6" x14ac:dyDescent="0.25">
      <c r="A46969"/>
    </row>
    <row r="46970" spans="1:1" ht="12.6" x14ac:dyDescent="0.25">
      <c r="A46970"/>
    </row>
    <row r="46971" spans="1:1" ht="12.6" x14ac:dyDescent="0.25">
      <c r="A46971"/>
    </row>
    <row r="46972" spans="1:1" ht="12.6" x14ac:dyDescent="0.25">
      <c r="A46972"/>
    </row>
    <row r="46973" spans="1:1" ht="12.6" x14ac:dyDescent="0.25">
      <c r="A46973"/>
    </row>
    <row r="46974" spans="1:1" ht="12.6" x14ac:dyDescent="0.25">
      <c r="A46974"/>
    </row>
    <row r="46975" spans="1:1" ht="12.6" x14ac:dyDescent="0.25">
      <c r="A46975"/>
    </row>
    <row r="46976" spans="1:1" ht="12.6" x14ac:dyDescent="0.25">
      <c r="A46976"/>
    </row>
    <row r="46977" spans="1:1" ht="12.6" x14ac:dyDescent="0.25">
      <c r="A46977"/>
    </row>
    <row r="46978" spans="1:1" ht="12.6" x14ac:dyDescent="0.25">
      <c r="A46978"/>
    </row>
    <row r="46979" spans="1:1" ht="12.6" x14ac:dyDescent="0.25">
      <c r="A46979"/>
    </row>
    <row r="46980" spans="1:1" ht="12.6" x14ac:dyDescent="0.25">
      <c r="A46980"/>
    </row>
    <row r="46981" spans="1:1" ht="12.6" x14ac:dyDescent="0.25">
      <c r="A46981"/>
    </row>
    <row r="46982" spans="1:1" ht="12.6" x14ac:dyDescent="0.25">
      <c r="A46982"/>
    </row>
    <row r="46983" spans="1:1" ht="12.6" x14ac:dyDescent="0.25">
      <c r="A46983"/>
    </row>
    <row r="46984" spans="1:1" ht="12.6" x14ac:dyDescent="0.25">
      <c r="A46984"/>
    </row>
    <row r="46985" spans="1:1" ht="12.6" x14ac:dyDescent="0.25">
      <c r="A46985"/>
    </row>
    <row r="46986" spans="1:1" ht="12.6" x14ac:dyDescent="0.25">
      <c r="A46986"/>
    </row>
    <row r="46987" spans="1:1" ht="12.6" x14ac:dyDescent="0.25">
      <c r="A46987"/>
    </row>
    <row r="46988" spans="1:1" ht="12.6" x14ac:dyDescent="0.25">
      <c r="A46988"/>
    </row>
    <row r="46989" spans="1:1" ht="12.6" x14ac:dyDescent="0.25">
      <c r="A46989"/>
    </row>
    <row r="46990" spans="1:1" ht="12.6" x14ac:dyDescent="0.25">
      <c r="A46990"/>
    </row>
    <row r="46991" spans="1:1" ht="12.6" x14ac:dyDescent="0.25">
      <c r="A46991"/>
    </row>
    <row r="46992" spans="1:1" ht="12.6" x14ac:dyDescent="0.25">
      <c r="A46992"/>
    </row>
    <row r="46993" spans="1:1" ht="12.6" x14ac:dyDescent="0.25">
      <c r="A46993"/>
    </row>
    <row r="46994" spans="1:1" ht="12.6" x14ac:dyDescent="0.25">
      <c r="A46994"/>
    </row>
    <row r="46995" spans="1:1" ht="12.6" x14ac:dyDescent="0.25">
      <c r="A46995"/>
    </row>
    <row r="46996" spans="1:1" ht="12.6" x14ac:dyDescent="0.25">
      <c r="A46996"/>
    </row>
    <row r="46997" spans="1:1" ht="12.6" x14ac:dyDescent="0.25">
      <c r="A46997"/>
    </row>
    <row r="46998" spans="1:1" ht="12.6" x14ac:dyDescent="0.25">
      <c r="A46998"/>
    </row>
    <row r="46999" spans="1:1" ht="12.6" x14ac:dyDescent="0.25">
      <c r="A46999"/>
    </row>
    <row r="47000" spans="1:1" ht="12.6" x14ac:dyDescent="0.25">
      <c r="A47000"/>
    </row>
    <row r="47001" spans="1:1" ht="12.6" x14ac:dyDescent="0.25">
      <c r="A47001"/>
    </row>
    <row r="47002" spans="1:1" ht="12.6" x14ac:dyDescent="0.25">
      <c r="A47002"/>
    </row>
    <row r="47003" spans="1:1" ht="12.6" x14ac:dyDescent="0.25">
      <c r="A47003"/>
    </row>
    <row r="47004" spans="1:1" ht="12.6" x14ac:dyDescent="0.25">
      <c r="A47004"/>
    </row>
    <row r="47005" spans="1:1" ht="12.6" x14ac:dyDescent="0.25">
      <c r="A47005"/>
    </row>
    <row r="47006" spans="1:1" ht="12.6" x14ac:dyDescent="0.25">
      <c r="A47006"/>
    </row>
    <row r="47007" spans="1:1" ht="12.6" x14ac:dyDescent="0.25">
      <c r="A47007"/>
    </row>
    <row r="47008" spans="1:1" ht="12.6" x14ac:dyDescent="0.25">
      <c r="A47008"/>
    </row>
    <row r="47009" spans="1:1" ht="12.6" x14ac:dyDescent="0.25">
      <c r="A47009"/>
    </row>
    <row r="47010" spans="1:1" ht="12.6" x14ac:dyDescent="0.25">
      <c r="A47010"/>
    </row>
    <row r="47011" spans="1:1" ht="12.6" x14ac:dyDescent="0.25">
      <c r="A47011"/>
    </row>
    <row r="47012" spans="1:1" ht="12.6" x14ac:dyDescent="0.25">
      <c r="A47012"/>
    </row>
    <row r="47013" spans="1:1" ht="12.6" x14ac:dyDescent="0.25">
      <c r="A47013"/>
    </row>
    <row r="47014" spans="1:1" ht="12.6" x14ac:dyDescent="0.25">
      <c r="A47014"/>
    </row>
    <row r="47015" spans="1:1" ht="12.6" x14ac:dyDescent="0.25">
      <c r="A47015"/>
    </row>
    <row r="47016" spans="1:1" ht="12.6" x14ac:dyDescent="0.25">
      <c r="A47016"/>
    </row>
    <row r="47017" spans="1:1" ht="12.6" x14ac:dyDescent="0.25">
      <c r="A47017"/>
    </row>
    <row r="47018" spans="1:1" ht="12.6" x14ac:dyDescent="0.25">
      <c r="A47018"/>
    </row>
    <row r="47019" spans="1:1" ht="12.6" x14ac:dyDescent="0.25">
      <c r="A47019"/>
    </row>
    <row r="47020" spans="1:1" ht="12.6" x14ac:dyDescent="0.25">
      <c r="A47020"/>
    </row>
    <row r="47021" spans="1:1" ht="12.6" x14ac:dyDescent="0.25">
      <c r="A47021"/>
    </row>
    <row r="47022" spans="1:1" ht="12.6" x14ac:dyDescent="0.25">
      <c r="A47022"/>
    </row>
    <row r="47023" spans="1:1" ht="12.6" x14ac:dyDescent="0.25">
      <c r="A47023"/>
    </row>
    <row r="47024" spans="1:1" ht="12.6" x14ac:dyDescent="0.25">
      <c r="A47024"/>
    </row>
    <row r="47025" spans="1:1" ht="12.6" x14ac:dyDescent="0.25">
      <c r="A47025"/>
    </row>
    <row r="47026" spans="1:1" ht="12.6" x14ac:dyDescent="0.25">
      <c r="A47026"/>
    </row>
    <row r="47027" spans="1:1" ht="12.6" x14ac:dyDescent="0.25">
      <c r="A47027"/>
    </row>
    <row r="47028" spans="1:1" ht="12.6" x14ac:dyDescent="0.25">
      <c r="A47028"/>
    </row>
    <row r="47029" spans="1:1" ht="12.6" x14ac:dyDescent="0.25">
      <c r="A47029"/>
    </row>
    <row r="47030" spans="1:1" ht="12.6" x14ac:dyDescent="0.25">
      <c r="A47030"/>
    </row>
    <row r="47031" spans="1:1" ht="12.6" x14ac:dyDescent="0.25">
      <c r="A47031"/>
    </row>
    <row r="47032" spans="1:1" ht="12.6" x14ac:dyDescent="0.25">
      <c r="A47032"/>
    </row>
    <row r="47033" spans="1:1" ht="12.6" x14ac:dyDescent="0.25">
      <c r="A47033"/>
    </row>
    <row r="47034" spans="1:1" ht="12.6" x14ac:dyDescent="0.25">
      <c r="A47034"/>
    </row>
    <row r="47035" spans="1:1" ht="12.6" x14ac:dyDescent="0.25">
      <c r="A47035"/>
    </row>
    <row r="47036" spans="1:1" ht="12.6" x14ac:dyDescent="0.25">
      <c r="A47036"/>
    </row>
    <row r="47037" spans="1:1" ht="12.6" x14ac:dyDescent="0.25">
      <c r="A47037"/>
    </row>
    <row r="47038" spans="1:1" ht="12.6" x14ac:dyDescent="0.25">
      <c r="A47038"/>
    </row>
    <row r="47039" spans="1:1" ht="12.6" x14ac:dyDescent="0.25">
      <c r="A47039"/>
    </row>
    <row r="47040" spans="1:1" ht="12.6" x14ac:dyDescent="0.25">
      <c r="A47040"/>
    </row>
    <row r="47041" spans="1:1" ht="12.6" x14ac:dyDescent="0.25">
      <c r="A47041"/>
    </row>
    <row r="47042" spans="1:1" ht="12.6" x14ac:dyDescent="0.25">
      <c r="A47042"/>
    </row>
    <row r="47043" spans="1:1" ht="12.6" x14ac:dyDescent="0.25">
      <c r="A47043"/>
    </row>
    <row r="47044" spans="1:1" ht="12.6" x14ac:dyDescent="0.25">
      <c r="A47044"/>
    </row>
    <row r="47045" spans="1:1" ht="12.6" x14ac:dyDescent="0.25">
      <c r="A47045"/>
    </row>
    <row r="47046" spans="1:1" ht="12.6" x14ac:dyDescent="0.25">
      <c r="A47046"/>
    </row>
    <row r="47047" spans="1:1" ht="12.6" x14ac:dyDescent="0.25">
      <c r="A47047"/>
    </row>
    <row r="47048" spans="1:1" ht="12.6" x14ac:dyDescent="0.25">
      <c r="A47048"/>
    </row>
    <row r="47049" spans="1:1" ht="12.6" x14ac:dyDescent="0.25">
      <c r="A47049"/>
    </row>
    <row r="47050" spans="1:1" ht="12.6" x14ac:dyDescent="0.25">
      <c r="A47050"/>
    </row>
    <row r="47051" spans="1:1" ht="12.6" x14ac:dyDescent="0.25">
      <c r="A47051"/>
    </row>
    <row r="47052" spans="1:1" ht="12.6" x14ac:dyDescent="0.25">
      <c r="A47052"/>
    </row>
    <row r="47053" spans="1:1" ht="12.6" x14ac:dyDescent="0.25">
      <c r="A47053"/>
    </row>
    <row r="47054" spans="1:1" ht="12.6" x14ac:dyDescent="0.25">
      <c r="A47054"/>
    </row>
    <row r="47055" spans="1:1" ht="12.6" x14ac:dyDescent="0.25">
      <c r="A47055"/>
    </row>
    <row r="47056" spans="1:1" ht="12.6" x14ac:dyDescent="0.25">
      <c r="A47056"/>
    </row>
    <row r="47057" spans="1:1" ht="12.6" x14ac:dyDescent="0.25">
      <c r="A47057"/>
    </row>
    <row r="47058" spans="1:1" ht="12.6" x14ac:dyDescent="0.25">
      <c r="A47058"/>
    </row>
    <row r="47059" spans="1:1" ht="12.6" x14ac:dyDescent="0.25">
      <c r="A47059"/>
    </row>
    <row r="47060" spans="1:1" ht="12.6" x14ac:dyDescent="0.25">
      <c r="A47060"/>
    </row>
    <row r="47061" spans="1:1" ht="12.6" x14ac:dyDescent="0.25">
      <c r="A47061"/>
    </row>
    <row r="47062" spans="1:1" ht="12.6" x14ac:dyDescent="0.25">
      <c r="A47062"/>
    </row>
    <row r="47063" spans="1:1" ht="12.6" x14ac:dyDescent="0.25">
      <c r="A47063"/>
    </row>
    <row r="47064" spans="1:1" ht="12.6" x14ac:dyDescent="0.25">
      <c r="A47064"/>
    </row>
    <row r="47065" spans="1:1" ht="12.6" x14ac:dyDescent="0.25">
      <c r="A47065"/>
    </row>
    <row r="47066" spans="1:1" ht="12.6" x14ac:dyDescent="0.25">
      <c r="A47066"/>
    </row>
    <row r="47067" spans="1:1" ht="12.6" x14ac:dyDescent="0.25">
      <c r="A47067"/>
    </row>
    <row r="47068" spans="1:1" ht="12.6" x14ac:dyDescent="0.25">
      <c r="A47068"/>
    </row>
    <row r="47069" spans="1:1" ht="12.6" x14ac:dyDescent="0.25">
      <c r="A47069"/>
    </row>
    <row r="47070" spans="1:1" ht="12.6" x14ac:dyDescent="0.25">
      <c r="A47070"/>
    </row>
    <row r="47071" spans="1:1" ht="12.6" x14ac:dyDescent="0.25">
      <c r="A47071"/>
    </row>
    <row r="47072" spans="1:1" ht="12.6" x14ac:dyDescent="0.25">
      <c r="A47072"/>
    </row>
    <row r="47073" spans="1:1" ht="12.6" x14ac:dyDescent="0.25">
      <c r="A47073"/>
    </row>
    <row r="47074" spans="1:1" ht="12.6" x14ac:dyDescent="0.25">
      <c r="A47074"/>
    </row>
    <row r="47075" spans="1:1" ht="12.6" x14ac:dyDescent="0.25">
      <c r="A47075"/>
    </row>
    <row r="47076" spans="1:1" ht="12.6" x14ac:dyDescent="0.25">
      <c r="A47076"/>
    </row>
    <row r="47077" spans="1:1" ht="12.6" x14ac:dyDescent="0.25">
      <c r="A47077"/>
    </row>
    <row r="47078" spans="1:1" ht="12.6" x14ac:dyDescent="0.25">
      <c r="A47078"/>
    </row>
    <row r="47079" spans="1:1" ht="12.6" x14ac:dyDescent="0.25">
      <c r="A47079"/>
    </row>
    <row r="47080" spans="1:1" ht="12.6" x14ac:dyDescent="0.25">
      <c r="A47080"/>
    </row>
    <row r="47081" spans="1:1" ht="12.6" x14ac:dyDescent="0.25">
      <c r="A47081"/>
    </row>
    <row r="47082" spans="1:1" ht="12.6" x14ac:dyDescent="0.25">
      <c r="A47082"/>
    </row>
    <row r="47083" spans="1:1" ht="12.6" x14ac:dyDescent="0.25">
      <c r="A47083"/>
    </row>
    <row r="47084" spans="1:1" ht="12.6" x14ac:dyDescent="0.25">
      <c r="A47084"/>
    </row>
    <row r="47085" spans="1:1" ht="12.6" x14ac:dyDescent="0.25">
      <c r="A47085"/>
    </row>
    <row r="47086" spans="1:1" ht="12.6" x14ac:dyDescent="0.25">
      <c r="A47086"/>
    </row>
    <row r="47087" spans="1:1" ht="12.6" x14ac:dyDescent="0.25">
      <c r="A47087"/>
    </row>
    <row r="47088" spans="1:1" ht="12.6" x14ac:dyDescent="0.25">
      <c r="A47088"/>
    </row>
    <row r="47089" spans="1:1" ht="12.6" x14ac:dyDescent="0.25">
      <c r="A47089"/>
    </row>
    <row r="47090" spans="1:1" ht="12.6" x14ac:dyDescent="0.25">
      <c r="A47090"/>
    </row>
    <row r="47091" spans="1:1" ht="12.6" x14ac:dyDescent="0.25">
      <c r="A47091"/>
    </row>
    <row r="47092" spans="1:1" ht="12.6" x14ac:dyDescent="0.25">
      <c r="A47092"/>
    </row>
    <row r="47093" spans="1:1" ht="12.6" x14ac:dyDescent="0.25">
      <c r="A47093"/>
    </row>
    <row r="47094" spans="1:1" ht="12.6" x14ac:dyDescent="0.25">
      <c r="A47094"/>
    </row>
    <row r="47095" spans="1:1" ht="12.6" x14ac:dyDescent="0.25">
      <c r="A47095"/>
    </row>
    <row r="47096" spans="1:1" ht="12.6" x14ac:dyDescent="0.25">
      <c r="A47096"/>
    </row>
    <row r="47097" spans="1:1" ht="12.6" x14ac:dyDescent="0.25">
      <c r="A47097"/>
    </row>
    <row r="47098" spans="1:1" ht="12.6" x14ac:dyDescent="0.25">
      <c r="A47098"/>
    </row>
    <row r="47099" spans="1:1" ht="12.6" x14ac:dyDescent="0.25">
      <c r="A47099"/>
    </row>
    <row r="47100" spans="1:1" ht="12.6" x14ac:dyDescent="0.25">
      <c r="A47100"/>
    </row>
    <row r="47101" spans="1:1" ht="12.6" x14ac:dyDescent="0.25">
      <c r="A47101"/>
    </row>
    <row r="47102" spans="1:1" ht="12.6" x14ac:dyDescent="0.25">
      <c r="A47102"/>
    </row>
    <row r="47103" spans="1:1" ht="12.6" x14ac:dyDescent="0.25">
      <c r="A47103"/>
    </row>
    <row r="47104" spans="1:1" ht="12.6" x14ac:dyDescent="0.25">
      <c r="A47104"/>
    </row>
    <row r="47105" spans="1:1" ht="12.6" x14ac:dyDescent="0.25">
      <c r="A47105"/>
    </row>
    <row r="47106" spans="1:1" ht="12.6" x14ac:dyDescent="0.25">
      <c r="A47106"/>
    </row>
    <row r="47107" spans="1:1" ht="12.6" x14ac:dyDescent="0.25">
      <c r="A47107"/>
    </row>
    <row r="47108" spans="1:1" ht="12.6" x14ac:dyDescent="0.25">
      <c r="A47108"/>
    </row>
    <row r="47109" spans="1:1" ht="12.6" x14ac:dyDescent="0.25">
      <c r="A47109"/>
    </row>
    <row r="47110" spans="1:1" ht="12.6" x14ac:dyDescent="0.25">
      <c r="A47110"/>
    </row>
    <row r="47111" spans="1:1" ht="12.6" x14ac:dyDescent="0.25">
      <c r="A47111"/>
    </row>
    <row r="47112" spans="1:1" ht="12.6" x14ac:dyDescent="0.25">
      <c r="A47112"/>
    </row>
    <row r="47113" spans="1:1" ht="12.6" x14ac:dyDescent="0.25">
      <c r="A47113"/>
    </row>
    <row r="47114" spans="1:1" ht="12.6" x14ac:dyDescent="0.25">
      <c r="A47114"/>
    </row>
    <row r="47115" spans="1:1" ht="12.6" x14ac:dyDescent="0.25">
      <c r="A47115"/>
    </row>
    <row r="47116" spans="1:1" ht="12.6" x14ac:dyDescent="0.25">
      <c r="A47116"/>
    </row>
    <row r="47117" spans="1:1" ht="12.6" x14ac:dyDescent="0.25">
      <c r="A47117"/>
    </row>
    <row r="47118" spans="1:1" ht="12.6" x14ac:dyDescent="0.25">
      <c r="A47118"/>
    </row>
    <row r="47119" spans="1:1" ht="12.6" x14ac:dyDescent="0.25">
      <c r="A47119"/>
    </row>
    <row r="47120" spans="1:1" ht="12.6" x14ac:dyDescent="0.25">
      <c r="A47120"/>
    </row>
    <row r="47121" spans="1:1" ht="12.6" x14ac:dyDescent="0.25">
      <c r="A47121"/>
    </row>
    <row r="47122" spans="1:1" ht="12.6" x14ac:dyDescent="0.25">
      <c r="A47122"/>
    </row>
    <row r="47123" spans="1:1" ht="12.6" x14ac:dyDescent="0.25">
      <c r="A47123"/>
    </row>
    <row r="47124" spans="1:1" ht="12.6" x14ac:dyDescent="0.25">
      <c r="A47124"/>
    </row>
    <row r="47125" spans="1:1" ht="12.6" x14ac:dyDescent="0.25">
      <c r="A47125"/>
    </row>
    <row r="47126" spans="1:1" ht="12.6" x14ac:dyDescent="0.25">
      <c r="A47126"/>
    </row>
    <row r="47127" spans="1:1" ht="12.6" x14ac:dyDescent="0.25">
      <c r="A47127"/>
    </row>
    <row r="47128" spans="1:1" ht="12.6" x14ac:dyDescent="0.25">
      <c r="A47128"/>
    </row>
    <row r="47129" spans="1:1" ht="12.6" x14ac:dyDescent="0.25">
      <c r="A47129"/>
    </row>
    <row r="47130" spans="1:1" ht="12.6" x14ac:dyDescent="0.25">
      <c r="A47130"/>
    </row>
    <row r="47131" spans="1:1" ht="12.6" x14ac:dyDescent="0.25">
      <c r="A47131"/>
    </row>
    <row r="47132" spans="1:1" ht="12.6" x14ac:dyDescent="0.25">
      <c r="A47132"/>
    </row>
    <row r="47133" spans="1:1" ht="12.6" x14ac:dyDescent="0.25">
      <c r="A47133"/>
    </row>
    <row r="47134" spans="1:1" ht="12.6" x14ac:dyDescent="0.25">
      <c r="A47134"/>
    </row>
    <row r="47135" spans="1:1" ht="12.6" x14ac:dyDescent="0.25">
      <c r="A47135"/>
    </row>
    <row r="47136" spans="1:1" ht="12.6" x14ac:dyDescent="0.25">
      <c r="A47136"/>
    </row>
    <row r="47137" spans="1:1" ht="12.6" x14ac:dyDescent="0.25">
      <c r="A47137"/>
    </row>
    <row r="47138" spans="1:1" ht="12.6" x14ac:dyDescent="0.25">
      <c r="A47138"/>
    </row>
    <row r="47139" spans="1:1" ht="12.6" x14ac:dyDescent="0.25">
      <c r="A47139"/>
    </row>
    <row r="47140" spans="1:1" ht="12.6" x14ac:dyDescent="0.25">
      <c r="A47140"/>
    </row>
    <row r="47141" spans="1:1" ht="12.6" x14ac:dyDescent="0.25">
      <c r="A47141"/>
    </row>
    <row r="47142" spans="1:1" ht="12.6" x14ac:dyDescent="0.25">
      <c r="A47142"/>
    </row>
    <row r="47143" spans="1:1" ht="12.6" x14ac:dyDescent="0.25">
      <c r="A47143"/>
    </row>
    <row r="47144" spans="1:1" ht="12.6" x14ac:dyDescent="0.25">
      <c r="A47144"/>
    </row>
    <row r="47145" spans="1:1" ht="12.6" x14ac:dyDescent="0.25">
      <c r="A47145"/>
    </row>
    <row r="47146" spans="1:1" ht="12.6" x14ac:dyDescent="0.25">
      <c r="A47146"/>
    </row>
    <row r="47147" spans="1:1" ht="12.6" x14ac:dyDescent="0.25">
      <c r="A47147"/>
    </row>
    <row r="47148" spans="1:1" ht="12.6" x14ac:dyDescent="0.25">
      <c r="A47148"/>
    </row>
    <row r="47149" spans="1:1" ht="12.6" x14ac:dyDescent="0.25">
      <c r="A47149"/>
    </row>
    <row r="47150" spans="1:1" ht="12.6" x14ac:dyDescent="0.25">
      <c r="A47150"/>
    </row>
    <row r="47151" spans="1:1" ht="12.6" x14ac:dyDescent="0.25">
      <c r="A47151"/>
    </row>
    <row r="47152" spans="1:1" ht="12.6" x14ac:dyDescent="0.25">
      <c r="A47152"/>
    </row>
    <row r="47153" spans="1:1" ht="12.6" x14ac:dyDescent="0.25">
      <c r="A47153"/>
    </row>
    <row r="47154" spans="1:1" ht="12.6" x14ac:dyDescent="0.25">
      <c r="A47154"/>
    </row>
    <row r="47155" spans="1:1" ht="12.6" x14ac:dyDescent="0.25">
      <c r="A47155"/>
    </row>
    <row r="47156" spans="1:1" ht="12.6" x14ac:dyDescent="0.25">
      <c r="A47156"/>
    </row>
    <row r="47157" spans="1:1" ht="12.6" x14ac:dyDescent="0.25">
      <c r="A47157"/>
    </row>
    <row r="47158" spans="1:1" ht="12.6" x14ac:dyDescent="0.25">
      <c r="A47158"/>
    </row>
    <row r="47159" spans="1:1" ht="12.6" x14ac:dyDescent="0.25">
      <c r="A47159"/>
    </row>
    <row r="47160" spans="1:1" ht="12.6" x14ac:dyDescent="0.25">
      <c r="A47160"/>
    </row>
    <row r="47161" spans="1:1" ht="12.6" x14ac:dyDescent="0.25">
      <c r="A47161"/>
    </row>
    <row r="47162" spans="1:1" ht="12.6" x14ac:dyDescent="0.25">
      <c r="A47162"/>
    </row>
    <row r="47163" spans="1:1" ht="12.6" x14ac:dyDescent="0.25">
      <c r="A47163"/>
    </row>
    <row r="47164" spans="1:1" ht="12.6" x14ac:dyDescent="0.25">
      <c r="A47164"/>
    </row>
    <row r="47165" spans="1:1" ht="12.6" x14ac:dyDescent="0.25">
      <c r="A47165"/>
    </row>
    <row r="47166" spans="1:1" ht="12.6" x14ac:dyDescent="0.25">
      <c r="A47166"/>
    </row>
    <row r="47167" spans="1:1" ht="12.6" x14ac:dyDescent="0.25">
      <c r="A47167"/>
    </row>
    <row r="47168" spans="1:1" ht="12.6" x14ac:dyDescent="0.25">
      <c r="A47168"/>
    </row>
    <row r="47169" spans="1:1" ht="12.6" x14ac:dyDescent="0.25">
      <c r="A47169"/>
    </row>
    <row r="47170" spans="1:1" ht="12.6" x14ac:dyDescent="0.25">
      <c r="A47170"/>
    </row>
    <row r="47171" spans="1:1" ht="12.6" x14ac:dyDescent="0.25">
      <c r="A47171"/>
    </row>
    <row r="47172" spans="1:1" ht="12.6" x14ac:dyDescent="0.25">
      <c r="A47172"/>
    </row>
    <row r="47173" spans="1:1" ht="12.6" x14ac:dyDescent="0.25">
      <c r="A47173"/>
    </row>
    <row r="47174" spans="1:1" ht="12.6" x14ac:dyDescent="0.25">
      <c r="A47174"/>
    </row>
    <row r="47175" spans="1:1" ht="12.6" x14ac:dyDescent="0.25">
      <c r="A47175"/>
    </row>
    <row r="47176" spans="1:1" ht="12.6" x14ac:dyDescent="0.25">
      <c r="A47176"/>
    </row>
    <row r="47177" spans="1:1" ht="12.6" x14ac:dyDescent="0.25">
      <c r="A47177"/>
    </row>
    <row r="47178" spans="1:1" ht="12.6" x14ac:dyDescent="0.25">
      <c r="A47178"/>
    </row>
    <row r="47179" spans="1:1" ht="12.6" x14ac:dyDescent="0.25">
      <c r="A47179"/>
    </row>
    <row r="47180" spans="1:1" ht="12.6" x14ac:dyDescent="0.25">
      <c r="A47180"/>
    </row>
    <row r="47181" spans="1:1" ht="12.6" x14ac:dyDescent="0.25">
      <c r="A47181"/>
    </row>
    <row r="47182" spans="1:1" ht="12.6" x14ac:dyDescent="0.25">
      <c r="A47182"/>
    </row>
    <row r="47183" spans="1:1" ht="12.6" x14ac:dyDescent="0.25">
      <c r="A47183"/>
    </row>
    <row r="47184" spans="1:1" ht="12.6" x14ac:dyDescent="0.25">
      <c r="A47184"/>
    </row>
    <row r="47185" spans="1:1" ht="12.6" x14ac:dyDescent="0.25">
      <c r="A47185"/>
    </row>
    <row r="47186" spans="1:1" ht="12.6" x14ac:dyDescent="0.25">
      <c r="A47186"/>
    </row>
    <row r="47187" spans="1:1" ht="12.6" x14ac:dyDescent="0.25">
      <c r="A47187"/>
    </row>
    <row r="47188" spans="1:1" ht="12.6" x14ac:dyDescent="0.25">
      <c r="A47188"/>
    </row>
    <row r="47189" spans="1:1" ht="12.6" x14ac:dyDescent="0.25">
      <c r="A47189"/>
    </row>
    <row r="47190" spans="1:1" ht="12.6" x14ac:dyDescent="0.25">
      <c r="A47190"/>
    </row>
    <row r="47191" spans="1:1" ht="12.6" x14ac:dyDescent="0.25">
      <c r="A47191"/>
    </row>
    <row r="47192" spans="1:1" ht="12.6" x14ac:dyDescent="0.25">
      <c r="A47192"/>
    </row>
    <row r="47193" spans="1:1" ht="12.6" x14ac:dyDescent="0.25">
      <c r="A47193"/>
    </row>
    <row r="47194" spans="1:1" ht="12.6" x14ac:dyDescent="0.25">
      <c r="A47194"/>
    </row>
    <row r="47195" spans="1:1" ht="12.6" x14ac:dyDescent="0.25">
      <c r="A47195"/>
    </row>
    <row r="47196" spans="1:1" ht="12.6" x14ac:dyDescent="0.25">
      <c r="A47196"/>
    </row>
    <row r="47197" spans="1:1" ht="12.6" x14ac:dyDescent="0.25">
      <c r="A47197"/>
    </row>
    <row r="47198" spans="1:1" ht="12.6" x14ac:dyDescent="0.25">
      <c r="A47198"/>
    </row>
    <row r="47199" spans="1:1" ht="12.6" x14ac:dyDescent="0.25">
      <c r="A47199"/>
    </row>
    <row r="47200" spans="1:1" ht="12.6" x14ac:dyDescent="0.25">
      <c r="A47200"/>
    </row>
    <row r="47201" spans="1:1" ht="12.6" x14ac:dyDescent="0.25">
      <c r="A47201"/>
    </row>
    <row r="47202" spans="1:1" ht="12.6" x14ac:dyDescent="0.25">
      <c r="A47202"/>
    </row>
    <row r="47203" spans="1:1" ht="12.6" x14ac:dyDescent="0.25">
      <c r="A47203"/>
    </row>
    <row r="47204" spans="1:1" ht="12.6" x14ac:dyDescent="0.25">
      <c r="A47204"/>
    </row>
    <row r="47205" spans="1:1" ht="12.6" x14ac:dyDescent="0.25">
      <c r="A47205"/>
    </row>
    <row r="47206" spans="1:1" ht="12.6" x14ac:dyDescent="0.25">
      <c r="A47206"/>
    </row>
    <row r="47207" spans="1:1" ht="12.6" x14ac:dyDescent="0.25">
      <c r="A47207"/>
    </row>
    <row r="47208" spans="1:1" ht="12.6" x14ac:dyDescent="0.25">
      <c r="A47208"/>
    </row>
    <row r="47209" spans="1:1" ht="12.6" x14ac:dyDescent="0.25">
      <c r="A47209"/>
    </row>
    <row r="47210" spans="1:1" ht="12.6" x14ac:dyDescent="0.25">
      <c r="A47210"/>
    </row>
    <row r="47211" spans="1:1" ht="12.6" x14ac:dyDescent="0.25">
      <c r="A47211"/>
    </row>
    <row r="47212" spans="1:1" ht="12.6" x14ac:dyDescent="0.25">
      <c r="A47212"/>
    </row>
    <row r="47213" spans="1:1" ht="12.6" x14ac:dyDescent="0.25">
      <c r="A47213"/>
    </row>
    <row r="47214" spans="1:1" ht="12.6" x14ac:dyDescent="0.25">
      <c r="A47214"/>
    </row>
    <row r="47215" spans="1:1" ht="12.6" x14ac:dyDescent="0.25">
      <c r="A47215"/>
    </row>
    <row r="47216" spans="1:1" ht="12.6" x14ac:dyDescent="0.25">
      <c r="A47216"/>
    </row>
    <row r="47217" spans="1:1" ht="12.6" x14ac:dyDescent="0.25">
      <c r="A47217"/>
    </row>
    <row r="47218" spans="1:1" ht="12.6" x14ac:dyDescent="0.25">
      <c r="A47218"/>
    </row>
    <row r="47219" spans="1:1" ht="12.6" x14ac:dyDescent="0.25">
      <c r="A47219"/>
    </row>
    <row r="47220" spans="1:1" ht="12.6" x14ac:dyDescent="0.25">
      <c r="A47220"/>
    </row>
    <row r="47221" spans="1:1" ht="12.6" x14ac:dyDescent="0.25">
      <c r="A47221"/>
    </row>
    <row r="47222" spans="1:1" ht="12.6" x14ac:dyDescent="0.25">
      <c r="A47222"/>
    </row>
    <row r="47223" spans="1:1" ht="12.6" x14ac:dyDescent="0.25">
      <c r="A47223"/>
    </row>
    <row r="47224" spans="1:1" ht="12.6" x14ac:dyDescent="0.25">
      <c r="A47224"/>
    </row>
    <row r="47225" spans="1:1" ht="12.6" x14ac:dyDescent="0.25">
      <c r="A47225"/>
    </row>
    <row r="47226" spans="1:1" ht="12.6" x14ac:dyDescent="0.25">
      <c r="A47226"/>
    </row>
    <row r="47227" spans="1:1" ht="12.6" x14ac:dyDescent="0.25">
      <c r="A47227"/>
    </row>
    <row r="47228" spans="1:1" ht="12.6" x14ac:dyDescent="0.25">
      <c r="A47228"/>
    </row>
    <row r="47229" spans="1:1" ht="12.6" x14ac:dyDescent="0.25">
      <c r="A47229"/>
    </row>
    <row r="47230" spans="1:1" ht="12.6" x14ac:dyDescent="0.25">
      <c r="A47230"/>
    </row>
    <row r="47231" spans="1:1" ht="12.6" x14ac:dyDescent="0.25">
      <c r="A47231"/>
    </row>
    <row r="47232" spans="1:1" ht="12.6" x14ac:dyDescent="0.25">
      <c r="A47232"/>
    </row>
    <row r="47233" spans="1:1" ht="12.6" x14ac:dyDescent="0.25">
      <c r="A47233"/>
    </row>
    <row r="47234" spans="1:1" ht="12.6" x14ac:dyDescent="0.25">
      <c r="A47234"/>
    </row>
    <row r="47235" spans="1:1" ht="12.6" x14ac:dyDescent="0.25">
      <c r="A47235"/>
    </row>
    <row r="47236" spans="1:1" ht="12.6" x14ac:dyDescent="0.25">
      <c r="A47236"/>
    </row>
    <row r="47237" spans="1:1" ht="12.6" x14ac:dyDescent="0.25">
      <c r="A47237"/>
    </row>
    <row r="47238" spans="1:1" ht="12.6" x14ac:dyDescent="0.25">
      <c r="A47238"/>
    </row>
    <row r="47239" spans="1:1" ht="12.6" x14ac:dyDescent="0.25">
      <c r="A47239"/>
    </row>
    <row r="47240" spans="1:1" ht="12.6" x14ac:dyDescent="0.25">
      <c r="A47240"/>
    </row>
    <row r="47241" spans="1:1" ht="12.6" x14ac:dyDescent="0.25">
      <c r="A47241"/>
    </row>
    <row r="47242" spans="1:1" ht="12.6" x14ac:dyDescent="0.25">
      <c r="A47242"/>
    </row>
    <row r="47243" spans="1:1" ht="12.6" x14ac:dyDescent="0.25">
      <c r="A47243"/>
    </row>
    <row r="47244" spans="1:1" ht="12.6" x14ac:dyDescent="0.25">
      <c r="A47244"/>
    </row>
    <row r="47245" spans="1:1" ht="12.6" x14ac:dyDescent="0.25">
      <c r="A47245"/>
    </row>
    <row r="47246" spans="1:1" ht="12.6" x14ac:dyDescent="0.25">
      <c r="A47246"/>
    </row>
    <row r="47247" spans="1:1" ht="12.6" x14ac:dyDescent="0.25">
      <c r="A47247"/>
    </row>
    <row r="47248" spans="1:1" ht="12.6" x14ac:dyDescent="0.25">
      <c r="A47248"/>
    </row>
    <row r="47249" spans="1:1" ht="12.6" x14ac:dyDescent="0.25">
      <c r="A47249"/>
    </row>
    <row r="47250" spans="1:1" ht="12.6" x14ac:dyDescent="0.25">
      <c r="A47250"/>
    </row>
    <row r="47251" spans="1:1" ht="12.6" x14ac:dyDescent="0.25">
      <c r="A47251"/>
    </row>
    <row r="47252" spans="1:1" ht="12.6" x14ac:dyDescent="0.25">
      <c r="A47252"/>
    </row>
    <row r="47253" spans="1:1" ht="12.6" x14ac:dyDescent="0.25">
      <c r="A47253"/>
    </row>
    <row r="47254" spans="1:1" ht="12.6" x14ac:dyDescent="0.25">
      <c r="A47254"/>
    </row>
    <row r="47255" spans="1:1" ht="12.6" x14ac:dyDescent="0.25">
      <c r="A47255"/>
    </row>
    <row r="47256" spans="1:1" ht="12.6" x14ac:dyDescent="0.25">
      <c r="A47256"/>
    </row>
    <row r="47257" spans="1:1" ht="12.6" x14ac:dyDescent="0.25">
      <c r="A47257"/>
    </row>
    <row r="47258" spans="1:1" ht="12.6" x14ac:dyDescent="0.25">
      <c r="A47258"/>
    </row>
    <row r="47259" spans="1:1" ht="12.6" x14ac:dyDescent="0.25">
      <c r="A47259"/>
    </row>
    <row r="47260" spans="1:1" ht="12.6" x14ac:dyDescent="0.25">
      <c r="A47260"/>
    </row>
    <row r="47261" spans="1:1" ht="12.6" x14ac:dyDescent="0.25">
      <c r="A47261"/>
    </row>
    <row r="47262" spans="1:1" ht="12.6" x14ac:dyDescent="0.25">
      <c r="A47262"/>
    </row>
    <row r="47263" spans="1:1" ht="12.6" x14ac:dyDescent="0.25">
      <c r="A47263"/>
    </row>
    <row r="47264" spans="1:1" ht="12.6" x14ac:dyDescent="0.25">
      <c r="A47264"/>
    </row>
    <row r="47265" spans="1:1" ht="12.6" x14ac:dyDescent="0.25">
      <c r="A47265"/>
    </row>
    <row r="47266" spans="1:1" ht="12.6" x14ac:dyDescent="0.25">
      <c r="A47266"/>
    </row>
    <row r="47267" spans="1:1" ht="12.6" x14ac:dyDescent="0.25">
      <c r="A47267"/>
    </row>
    <row r="47268" spans="1:1" ht="12.6" x14ac:dyDescent="0.25">
      <c r="A47268"/>
    </row>
    <row r="47269" spans="1:1" ht="12.6" x14ac:dyDescent="0.25">
      <c r="A47269"/>
    </row>
    <row r="47270" spans="1:1" ht="12.6" x14ac:dyDescent="0.25">
      <c r="A47270"/>
    </row>
    <row r="47271" spans="1:1" ht="12.6" x14ac:dyDescent="0.25">
      <c r="A47271"/>
    </row>
    <row r="47272" spans="1:1" ht="12.6" x14ac:dyDescent="0.25">
      <c r="A47272"/>
    </row>
    <row r="47273" spans="1:1" ht="12.6" x14ac:dyDescent="0.25">
      <c r="A47273"/>
    </row>
    <row r="47274" spans="1:1" ht="12.6" x14ac:dyDescent="0.25">
      <c r="A47274"/>
    </row>
    <row r="47275" spans="1:1" ht="12.6" x14ac:dyDescent="0.25">
      <c r="A47275"/>
    </row>
    <row r="47276" spans="1:1" ht="12.6" x14ac:dyDescent="0.25">
      <c r="A47276"/>
    </row>
    <row r="47277" spans="1:1" ht="12.6" x14ac:dyDescent="0.25">
      <c r="A47277"/>
    </row>
    <row r="47278" spans="1:1" ht="12.6" x14ac:dyDescent="0.25">
      <c r="A47278"/>
    </row>
    <row r="47279" spans="1:1" ht="12.6" x14ac:dyDescent="0.25">
      <c r="A47279"/>
    </row>
    <row r="47280" spans="1:1" ht="12.6" x14ac:dyDescent="0.25">
      <c r="A47280"/>
    </row>
    <row r="47281" spans="1:1" ht="12.6" x14ac:dyDescent="0.25">
      <c r="A47281"/>
    </row>
    <row r="47282" spans="1:1" ht="12.6" x14ac:dyDescent="0.25">
      <c r="A47282"/>
    </row>
    <row r="47283" spans="1:1" ht="12.6" x14ac:dyDescent="0.25">
      <c r="A47283"/>
    </row>
    <row r="47284" spans="1:1" ht="12.6" x14ac:dyDescent="0.25">
      <c r="A47284"/>
    </row>
    <row r="47285" spans="1:1" ht="12.6" x14ac:dyDescent="0.25">
      <c r="A47285"/>
    </row>
    <row r="47286" spans="1:1" ht="12.6" x14ac:dyDescent="0.25">
      <c r="A47286"/>
    </row>
    <row r="47287" spans="1:1" ht="12.6" x14ac:dyDescent="0.25">
      <c r="A47287"/>
    </row>
    <row r="47288" spans="1:1" ht="12.6" x14ac:dyDescent="0.25">
      <c r="A47288"/>
    </row>
    <row r="47289" spans="1:1" ht="12.6" x14ac:dyDescent="0.25">
      <c r="A47289"/>
    </row>
    <row r="47290" spans="1:1" ht="12.6" x14ac:dyDescent="0.25">
      <c r="A47290"/>
    </row>
    <row r="47291" spans="1:1" ht="12.6" x14ac:dyDescent="0.25">
      <c r="A47291"/>
    </row>
    <row r="47292" spans="1:1" ht="12.6" x14ac:dyDescent="0.25">
      <c r="A47292"/>
    </row>
    <row r="47293" spans="1:1" ht="12.6" x14ac:dyDescent="0.25">
      <c r="A47293"/>
    </row>
    <row r="47294" spans="1:1" ht="12.6" x14ac:dyDescent="0.25">
      <c r="A47294"/>
    </row>
    <row r="47295" spans="1:1" ht="12.6" x14ac:dyDescent="0.25">
      <c r="A47295"/>
    </row>
    <row r="47296" spans="1:1" ht="12.6" x14ac:dyDescent="0.25">
      <c r="A47296"/>
    </row>
    <row r="47297" spans="1:1" ht="12.6" x14ac:dyDescent="0.25">
      <c r="A47297"/>
    </row>
    <row r="47298" spans="1:1" ht="12.6" x14ac:dyDescent="0.25">
      <c r="A47298"/>
    </row>
    <row r="47299" spans="1:1" ht="12.6" x14ac:dyDescent="0.25">
      <c r="A47299"/>
    </row>
    <row r="47300" spans="1:1" ht="12.6" x14ac:dyDescent="0.25">
      <c r="A47300"/>
    </row>
    <row r="47301" spans="1:1" ht="12.6" x14ac:dyDescent="0.25">
      <c r="A47301"/>
    </row>
    <row r="47302" spans="1:1" ht="12.6" x14ac:dyDescent="0.25">
      <c r="A47302"/>
    </row>
    <row r="47303" spans="1:1" ht="12.6" x14ac:dyDescent="0.25">
      <c r="A47303"/>
    </row>
    <row r="47304" spans="1:1" ht="12.6" x14ac:dyDescent="0.25">
      <c r="A47304"/>
    </row>
    <row r="47305" spans="1:1" ht="12.6" x14ac:dyDescent="0.25">
      <c r="A47305"/>
    </row>
    <row r="47306" spans="1:1" ht="12.6" x14ac:dyDescent="0.25">
      <c r="A47306"/>
    </row>
    <row r="47307" spans="1:1" ht="12.6" x14ac:dyDescent="0.25">
      <c r="A47307"/>
    </row>
    <row r="47308" spans="1:1" ht="12.6" x14ac:dyDescent="0.25">
      <c r="A47308"/>
    </row>
    <row r="47309" spans="1:1" ht="12.6" x14ac:dyDescent="0.25">
      <c r="A47309"/>
    </row>
    <row r="47310" spans="1:1" ht="12.6" x14ac:dyDescent="0.25">
      <c r="A47310"/>
    </row>
    <row r="47311" spans="1:1" ht="12.6" x14ac:dyDescent="0.25">
      <c r="A47311"/>
    </row>
    <row r="47312" spans="1:1" ht="12.6" x14ac:dyDescent="0.25">
      <c r="A47312"/>
    </row>
    <row r="47313" spans="1:1" ht="12.6" x14ac:dyDescent="0.25">
      <c r="A47313"/>
    </row>
    <row r="47314" spans="1:1" ht="12.6" x14ac:dyDescent="0.25">
      <c r="A47314"/>
    </row>
    <row r="47315" spans="1:1" ht="12.6" x14ac:dyDescent="0.25">
      <c r="A47315"/>
    </row>
    <row r="47316" spans="1:1" ht="12.6" x14ac:dyDescent="0.25">
      <c r="A47316"/>
    </row>
    <row r="47317" spans="1:1" ht="12.6" x14ac:dyDescent="0.25">
      <c r="A47317"/>
    </row>
    <row r="47318" spans="1:1" ht="12.6" x14ac:dyDescent="0.25">
      <c r="A47318"/>
    </row>
    <row r="47319" spans="1:1" ht="12.6" x14ac:dyDescent="0.25">
      <c r="A47319"/>
    </row>
    <row r="47320" spans="1:1" ht="12.6" x14ac:dyDescent="0.25">
      <c r="A47320"/>
    </row>
    <row r="47321" spans="1:1" ht="12.6" x14ac:dyDescent="0.25">
      <c r="A47321"/>
    </row>
    <row r="47322" spans="1:1" ht="12.6" x14ac:dyDescent="0.25">
      <c r="A47322"/>
    </row>
    <row r="47323" spans="1:1" ht="12.6" x14ac:dyDescent="0.25">
      <c r="A47323"/>
    </row>
    <row r="47324" spans="1:1" ht="12.6" x14ac:dyDescent="0.25">
      <c r="A47324"/>
    </row>
    <row r="47325" spans="1:1" ht="12.6" x14ac:dyDescent="0.25">
      <c r="A47325"/>
    </row>
    <row r="47326" spans="1:1" ht="12.6" x14ac:dyDescent="0.25">
      <c r="A47326"/>
    </row>
    <row r="47327" spans="1:1" ht="12.6" x14ac:dyDescent="0.25">
      <c r="A47327"/>
    </row>
    <row r="47328" spans="1:1" ht="12.6" x14ac:dyDescent="0.25">
      <c r="A47328"/>
    </row>
    <row r="47329" spans="1:1" ht="12.6" x14ac:dyDescent="0.25">
      <c r="A47329"/>
    </row>
    <row r="47330" spans="1:1" ht="12.6" x14ac:dyDescent="0.25">
      <c r="A47330"/>
    </row>
    <row r="47331" spans="1:1" ht="12.6" x14ac:dyDescent="0.25">
      <c r="A47331"/>
    </row>
    <row r="47332" spans="1:1" ht="12.6" x14ac:dyDescent="0.25">
      <c r="A47332"/>
    </row>
    <row r="47333" spans="1:1" ht="12.6" x14ac:dyDescent="0.25">
      <c r="A47333"/>
    </row>
    <row r="47334" spans="1:1" ht="12.6" x14ac:dyDescent="0.25">
      <c r="A47334"/>
    </row>
    <row r="47335" spans="1:1" ht="12.6" x14ac:dyDescent="0.25">
      <c r="A47335"/>
    </row>
    <row r="47336" spans="1:1" ht="12.6" x14ac:dyDescent="0.25">
      <c r="A47336"/>
    </row>
    <row r="47337" spans="1:1" ht="12.6" x14ac:dyDescent="0.25">
      <c r="A47337"/>
    </row>
    <row r="47338" spans="1:1" ht="12.6" x14ac:dyDescent="0.25">
      <c r="A47338"/>
    </row>
    <row r="47339" spans="1:1" ht="12.6" x14ac:dyDescent="0.25">
      <c r="A47339"/>
    </row>
    <row r="47340" spans="1:1" ht="12.6" x14ac:dyDescent="0.25">
      <c r="A47340"/>
    </row>
    <row r="47341" spans="1:1" ht="12.6" x14ac:dyDescent="0.25">
      <c r="A47341"/>
    </row>
    <row r="47342" spans="1:1" ht="12.6" x14ac:dyDescent="0.25">
      <c r="A47342"/>
    </row>
    <row r="47343" spans="1:1" ht="12.6" x14ac:dyDescent="0.25">
      <c r="A47343"/>
    </row>
    <row r="47344" spans="1:1" ht="12.6" x14ac:dyDescent="0.25">
      <c r="A47344"/>
    </row>
    <row r="47345" spans="1:1" ht="12.6" x14ac:dyDescent="0.25">
      <c r="A47345"/>
    </row>
    <row r="47346" spans="1:1" ht="12.6" x14ac:dyDescent="0.25">
      <c r="A47346"/>
    </row>
    <row r="47347" spans="1:1" ht="12.6" x14ac:dyDescent="0.25">
      <c r="A47347"/>
    </row>
    <row r="47348" spans="1:1" ht="12.6" x14ac:dyDescent="0.25">
      <c r="A47348"/>
    </row>
    <row r="47349" spans="1:1" ht="12.6" x14ac:dyDescent="0.25">
      <c r="A47349"/>
    </row>
    <row r="47350" spans="1:1" ht="12.6" x14ac:dyDescent="0.25">
      <c r="A47350"/>
    </row>
    <row r="47351" spans="1:1" ht="12.6" x14ac:dyDescent="0.25">
      <c r="A47351"/>
    </row>
    <row r="47352" spans="1:1" ht="12.6" x14ac:dyDescent="0.25">
      <c r="A47352"/>
    </row>
    <row r="47353" spans="1:1" ht="12.6" x14ac:dyDescent="0.25">
      <c r="A47353"/>
    </row>
    <row r="47354" spans="1:1" ht="12.6" x14ac:dyDescent="0.25">
      <c r="A47354"/>
    </row>
    <row r="47355" spans="1:1" ht="12.6" x14ac:dyDescent="0.25">
      <c r="A47355"/>
    </row>
    <row r="47356" spans="1:1" ht="12.6" x14ac:dyDescent="0.25">
      <c r="A47356"/>
    </row>
    <row r="47357" spans="1:1" ht="12.6" x14ac:dyDescent="0.25">
      <c r="A47357"/>
    </row>
    <row r="47358" spans="1:1" ht="12.6" x14ac:dyDescent="0.25">
      <c r="A47358"/>
    </row>
    <row r="47359" spans="1:1" ht="12.6" x14ac:dyDescent="0.25">
      <c r="A47359"/>
    </row>
    <row r="47360" spans="1:1" ht="12.6" x14ac:dyDescent="0.25">
      <c r="A47360"/>
    </row>
    <row r="47361" spans="1:1" ht="12.6" x14ac:dyDescent="0.25">
      <c r="A47361"/>
    </row>
    <row r="47362" spans="1:1" ht="12.6" x14ac:dyDescent="0.25">
      <c r="A47362"/>
    </row>
    <row r="47363" spans="1:1" ht="12.6" x14ac:dyDescent="0.25">
      <c r="A47363"/>
    </row>
    <row r="47364" spans="1:1" ht="12.6" x14ac:dyDescent="0.25">
      <c r="A47364"/>
    </row>
    <row r="47365" spans="1:1" ht="12.6" x14ac:dyDescent="0.25">
      <c r="A47365"/>
    </row>
    <row r="47366" spans="1:1" ht="12.6" x14ac:dyDescent="0.25">
      <c r="A47366"/>
    </row>
    <row r="47367" spans="1:1" ht="12.6" x14ac:dyDescent="0.25">
      <c r="A47367"/>
    </row>
    <row r="47368" spans="1:1" ht="12.6" x14ac:dyDescent="0.25">
      <c r="A47368"/>
    </row>
    <row r="47369" spans="1:1" ht="12.6" x14ac:dyDescent="0.25">
      <c r="A47369"/>
    </row>
    <row r="47370" spans="1:1" ht="12.6" x14ac:dyDescent="0.25">
      <c r="A47370"/>
    </row>
    <row r="47371" spans="1:1" ht="12.6" x14ac:dyDescent="0.25">
      <c r="A47371"/>
    </row>
    <row r="47372" spans="1:1" ht="12.6" x14ac:dyDescent="0.25">
      <c r="A47372"/>
    </row>
    <row r="47373" spans="1:1" ht="12.6" x14ac:dyDescent="0.25">
      <c r="A47373"/>
    </row>
    <row r="47374" spans="1:1" ht="12.6" x14ac:dyDescent="0.25">
      <c r="A47374"/>
    </row>
    <row r="47375" spans="1:1" ht="12.6" x14ac:dyDescent="0.25">
      <c r="A47375"/>
    </row>
    <row r="47376" spans="1:1" ht="12.6" x14ac:dyDescent="0.25">
      <c r="A47376"/>
    </row>
    <row r="47377" spans="1:1" ht="12.6" x14ac:dyDescent="0.25">
      <c r="A47377"/>
    </row>
    <row r="47378" spans="1:1" ht="12.6" x14ac:dyDescent="0.25">
      <c r="A47378"/>
    </row>
    <row r="47379" spans="1:1" ht="12.6" x14ac:dyDescent="0.25">
      <c r="A47379"/>
    </row>
    <row r="47380" spans="1:1" ht="12.6" x14ac:dyDescent="0.25">
      <c r="A47380"/>
    </row>
    <row r="47381" spans="1:1" ht="12.6" x14ac:dyDescent="0.25">
      <c r="A47381"/>
    </row>
    <row r="47382" spans="1:1" ht="12.6" x14ac:dyDescent="0.25">
      <c r="A47382"/>
    </row>
    <row r="47383" spans="1:1" ht="12.6" x14ac:dyDescent="0.25">
      <c r="A47383"/>
    </row>
    <row r="47384" spans="1:1" ht="12.6" x14ac:dyDescent="0.25">
      <c r="A47384"/>
    </row>
    <row r="47385" spans="1:1" ht="12.6" x14ac:dyDescent="0.25">
      <c r="A47385"/>
    </row>
    <row r="47386" spans="1:1" ht="12.6" x14ac:dyDescent="0.25">
      <c r="A47386"/>
    </row>
    <row r="47387" spans="1:1" ht="12.6" x14ac:dyDescent="0.25">
      <c r="A47387"/>
    </row>
    <row r="47388" spans="1:1" ht="12.6" x14ac:dyDescent="0.25">
      <c r="A47388"/>
    </row>
    <row r="47389" spans="1:1" ht="12.6" x14ac:dyDescent="0.25">
      <c r="A47389"/>
    </row>
    <row r="47390" spans="1:1" ht="12.6" x14ac:dyDescent="0.25">
      <c r="A47390"/>
    </row>
    <row r="47391" spans="1:1" ht="12.6" x14ac:dyDescent="0.25">
      <c r="A47391"/>
    </row>
    <row r="47392" spans="1:1" ht="12.6" x14ac:dyDescent="0.25">
      <c r="A47392"/>
    </row>
    <row r="47393" spans="1:1" ht="12.6" x14ac:dyDescent="0.25">
      <c r="A47393"/>
    </row>
    <row r="47394" spans="1:1" ht="12.6" x14ac:dyDescent="0.25">
      <c r="A47394"/>
    </row>
    <row r="47395" spans="1:1" ht="12.6" x14ac:dyDescent="0.25">
      <c r="A47395"/>
    </row>
    <row r="47396" spans="1:1" ht="12.6" x14ac:dyDescent="0.25">
      <c r="A47396"/>
    </row>
    <row r="47397" spans="1:1" ht="12.6" x14ac:dyDescent="0.25">
      <c r="A47397"/>
    </row>
    <row r="47398" spans="1:1" ht="12.6" x14ac:dyDescent="0.25">
      <c r="A47398"/>
    </row>
    <row r="47399" spans="1:1" ht="12.6" x14ac:dyDescent="0.25">
      <c r="A47399"/>
    </row>
    <row r="47400" spans="1:1" ht="12.6" x14ac:dyDescent="0.25">
      <c r="A47400"/>
    </row>
    <row r="47401" spans="1:1" ht="12.6" x14ac:dyDescent="0.25">
      <c r="A47401"/>
    </row>
    <row r="47402" spans="1:1" ht="12.6" x14ac:dyDescent="0.25">
      <c r="A47402"/>
    </row>
    <row r="47403" spans="1:1" ht="12.6" x14ac:dyDescent="0.25">
      <c r="A47403"/>
    </row>
    <row r="47404" spans="1:1" ht="12.6" x14ac:dyDescent="0.25">
      <c r="A47404"/>
    </row>
    <row r="47405" spans="1:1" ht="12.6" x14ac:dyDescent="0.25">
      <c r="A47405"/>
    </row>
    <row r="47406" spans="1:1" ht="12.6" x14ac:dyDescent="0.25">
      <c r="A47406"/>
    </row>
    <row r="47407" spans="1:1" ht="12.6" x14ac:dyDescent="0.25">
      <c r="A47407"/>
    </row>
    <row r="47408" spans="1:1" ht="12.6" x14ac:dyDescent="0.25">
      <c r="A47408"/>
    </row>
    <row r="47409" spans="1:1" ht="12.6" x14ac:dyDescent="0.25">
      <c r="A47409"/>
    </row>
    <row r="47410" spans="1:1" ht="12.6" x14ac:dyDescent="0.25">
      <c r="A47410"/>
    </row>
    <row r="47411" spans="1:1" ht="12.6" x14ac:dyDescent="0.25">
      <c r="A47411"/>
    </row>
    <row r="47412" spans="1:1" ht="12.6" x14ac:dyDescent="0.25">
      <c r="A47412"/>
    </row>
    <row r="47413" spans="1:1" ht="12.6" x14ac:dyDescent="0.25">
      <c r="A47413"/>
    </row>
    <row r="47414" spans="1:1" ht="12.6" x14ac:dyDescent="0.25">
      <c r="A47414"/>
    </row>
    <row r="47415" spans="1:1" ht="12.6" x14ac:dyDescent="0.25">
      <c r="A47415"/>
    </row>
    <row r="47416" spans="1:1" ht="12.6" x14ac:dyDescent="0.25">
      <c r="A47416"/>
    </row>
    <row r="47417" spans="1:1" ht="12.6" x14ac:dyDescent="0.25">
      <c r="A47417"/>
    </row>
    <row r="47418" spans="1:1" ht="12.6" x14ac:dyDescent="0.25">
      <c r="A47418"/>
    </row>
    <row r="47419" spans="1:1" ht="12.6" x14ac:dyDescent="0.25">
      <c r="A47419"/>
    </row>
    <row r="47420" spans="1:1" ht="12.6" x14ac:dyDescent="0.25">
      <c r="A47420"/>
    </row>
    <row r="47421" spans="1:1" ht="12.6" x14ac:dyDescent="0.25">
      <c r="A47421"/>
    </row>
    <row r="47422" spans="1:1" ht="12.6" x14ac:dyDescent="0.25">
      <c r="A47422"/>
    </row>
    <row r="47423" spans="1:1" ht="12.6" x14ac:dyDescent="0.25">
      <c r="A47423"/>
    </row>
    <row r="47424" spans="1:1" ht="12.6" x14ac:dyDescent="0.25">
      <c r="A47424"/>
    </row>
    <row r="47425" spans="1:1" ht="12.6" x14ac:dyDescent="0.25">
      <c r="A47425"/>
    </row>
    <row r="47426" spans="1:1" ht="12.6" x14ac:dyDescent="0.25">
      <c r="A47426"/>
    </row>
    <row r="47427" spans="1:1" ht="12.6" x14ac:dyDescent="0.25">
      <c r="A47427"/>
    </row>
    <row r="47428" spans="1:1" ht="12.6" x14ac:dyDescent="0.25">
      <c r="A47428"/>
    </row>
    <row r="47429" spans="1:1" ht="12.6" x14ac:dyDescent="0.25">
      <c r="A47429"/>
    </row>
    <row r="47430" spans="1:1" ht="12.6" x14ac:dyDescent="0.25">
      <c r="A47430"/>
    </row>
    <row r="47431" spans="1:1" ht="12.6" x14ac:dyDescent="0.25">
      <c r="A47431"/>
    </row>
    <row r="47432" spans="1:1" ht="12.6" x14ac:dyDescent="0.25">
      <c r="A47432"/>
    </row>
    <row r="47433" spans="1:1" ht="12.6" x14ac:dyDescent="0.25">
      <c r="A47433"/>
    </row>
    <row r="47434" spans="1:1" ht="12.6" x14ac:dyDescent="0.25">
      <c r="A47434"/>
    </row>
    <row r="47435" spans="1:1" ht="12.6" x14ac:dyDescent="0.25">
      <c r="A47435"/>
    </row>
    <row r="47436" spans="1:1" ht="12.6" x14ac:dyDescent="0.25">
      <c r="A47436"/>
    </row>
    <row r="47437" spans="1:1" ht="12.6" x14ac:dyDescent="0.25">
      <c r="A47437"/>
    </row>
    <row r="47438" spans="1:1" ht="12.6" x14ac:dyDescent="0.25">
      <c r="A47438"/>
    </row>
    <row r="47439" spans="1:1" ht="12.6" x14ac:dyDescent="0.25">
      <c r="A47439"/>
    </row>
    <row r="47440" spans="1:1" ht="12.6" x14ac:dyDescent="0.25">
      <c r="A47440"/>
    </row>
    <row r="47441" spans="1:1" ht="12.6" x14ac:dyDescent="0.25">
      <c r="A47441"/>
    </row>
    <row r="47442" spans="1:1" ht="12.6" x14ac:dyDescent="0.25">
      <c r="A47442"/>
    </row>
    <row r="47443" spans="1:1" ht="12.6" x14ac:dyDescent="0.25">
      <c r="A47443"/>
    </row>
    <row r="47444" spans="1:1" ht="12.6" x14ac:dyDescent="0.25">
      <c r="A47444"/>
    </row>
    <row r="47445" spans="1:1" ht="12.6" x14ac:dyDescent="0.25">
      <c r="A47445"/>
    </row>
    <row r="47446" spans="1:1" ht="12.6" x14ac:dyDescent="0.25">
      <c r="A47446"/>
    </row>
    <row r="47447" spans="1:1" ht="12.6" x14ac:dyDescent="0.25">
      <c r="A47447"/>
    </row>
    <row r="47448" spans="1:1" ht="12.6" x14ac:dyDescent="0.25">
      <c r="A47448"/>
    </row>
    <row r="47449" spans="1:1" ht="12.6" x14ac:dyDescent="0.25">
      <c r="A47449"/>
    </row>
    <row r="47450" spans="1:1" ht="12.6" x14ac:dyDescent="0.25">
      <c r="A47450"/>
    </row>
    <row r="47451" spans="1:1" ht="12.6" x14ac:dyDescent="0.25">
      <c r="A47451"/>
    </row>
    <row r="47452" spans="1:1" ht="12.6" x14ac:dyDescent="0.25">
      <c r="A47452"/>
    </row>
    <row r="47453" spans="1:1" ht="12.6" x14ac:dyDescent="0.25">
      <c r="A47453"/>
    </row>
    <row r="47454" spans="1:1" ht="12.6" x14ac:dyDescent="0.25">
      <c r="A47454"/>
    </row>
    <row r="47455" spans="1:1" ht="12.6" x14ac:dyDescent="0.25">
      <c r="A47455"/>
    </row>
    <row r="47456" spans="1:1" ht="12.6" x14ac:dyDescent="0.25">
      <c r="A47456"/>
    </row>
    <row r="47457" spans="1:1" ht="12.6" x14ac:dyDescent="0.25">
      <c r="A47457"/>
    </row>
    <row r="47458" spans="1:1" ht="12.6" x14ac:dyDescent="0.25">
      <c r="A47458"/>
    </row>
    <row r="47459" spans="1:1" ht="12.6" x14ac:dyDescent="0.25">
      <c r="A47459"/>
    </row>
    <row r="47460" spans="1:1" ht="12.6" x14ac:dyDescent="0.25">
      <c r="A47460"/>
    </row>
    <row r="47461" spans="1:1" ht="12.6" x14ac:dyDescent="0.25">
      <c r="A47461"/>
    </row>
    <row r="47462" spans="1:1" ht="12.6" x14ac:dyDescent="0.25">
      <c r="A47462"/>
    </row>
    <row r="47463" spans="1:1" ht="12.6" x14ac:dyDescent="0.25">
      <c r="A47463"/>
    </row>
    <row r="47464" spans="1:1" ht="12.6" x14ac:dyDescent="0.25">
      <c r="A47464"/>
    </row>
    <row r="47465" spans="1:1" ht="12.6" x14ac:dyDescent="0.25">
      <c r="A47465"/>
    </row>
    <row r="47466" spans="1:1" ht="12.6" x14ac:dyDescent="0.25">
      <c r="A47466"/>
    </row>
    <row r="47467" spans="1:1" ht="12.6" x14ac:dyDescent="0.25">
      <c r="A47467"/>
    </row>
    <row r="47468" spans="1:1" ht="12.6" x14ac:dyDescent="0.25">
      <c r="A47468"/>
    </row>
    <row r="47469" spans="1:1" ht="12.6" x14ac:dyDescent="0.25">
      <c r="A47469"/>
    </row>
    <row r="47470" spans="1:1" ht="12.6" x14ac:dyDescent="0.25">
      <c r="A47470"/>
    </row>
    <row r="47471" spans="1:1" ht="12.6" x14ac:dyDescent="0.25">
      <c r="A47471"/>
    </row>
    <row r="47472" spans="1:1" ht="12.6" x14ac:dyDescent="0.25">
      <c r="A47472"/>
    </row>
    <row r="47473" spans="1:1" ht="12.6" x14ac:dyDescent="0.25">
      <c r="A47473"/>
    </row>
    <row r="47474" spans="1:1" ht="12.6" x14ac:dyDescent="0.25">
      <c r="A47474"/>
    </row>
    <row r="47475" spans="1:1" ht="12.6" x14ac:dyDescent="0.25">
      <c r="A47475"/>
    </row>
    <row r="47476" spans="1:1" ht="12.6" x14ac:dyDescent="0.25">
      <c r="A47476"/>
    </row>
    <row r="47477" spans="1:1" ht="12.6" x14ac:dyDescent="0.25">
      <c r="A47477"/>
    </row>
    <row r="47478" spans="1:1" ht="12.6" x14ac:dyDescent="0.25">
      <c r="A47478"/>
    </row>
    <row r="47479" spans="1:1" ht="12.6" x14ac:dyDescent="0.25">
      <c r="A47479"/>
    </row>
    <row r="47480" spans="1:1" ht="12.6" x14ac:dyDescent="0.25">
      <c r="A47480"/>
    </row>
    <row r="47481" spans="1:1" ht="12.6" x14ac:dyDescent="0.25">
      <c r="A47481"/>
    </row>
    <row r="47482" spans="1:1" ht="12.6" x14ac:dyDescent="0.25">
      <c r="A47482"/>
    </row>
    <row r="47483" spans="1:1" ht="12.6" x14ac:dyDescent="0.25">
      <c r="A47483"/>
    </row>
    <row r="47484" spans="1:1" ht="12.6" x14ac:dyDescent="0.25">
      <c r="A47484"/>
    </row>
    <row r="47485" spans="1:1" ht="12.6" x14ac:dyDescent="0.25">
      <c r="A47485"/>
    </row>
    <row r="47486" spans="1:1" ht="12.6" x14ac:dyDescent="0.25">
      <c r="A47486"/>
    </row>
    <row r="47487" spans="1:1" ht="12.6" x14ac:dyDescent="0.25">
      <c r="A47487"/>
    </row>
    <row r="47488" spans="1:1" ht="12.6" x14ac:dyDescent="0.25">
      <c r="A47488"/>
    </row>
    <row r="47489" spans="1:1" ht="12.6" x14ac:dyDescent="0.25">
      <c r="A47489"/>
    </row>
    <row r="47490" spans="1:1" ht="12.6" x14ac:dyDescent="0.25">
      <c r="A47490"/>
    </row>
    <row r="47491" spans="1:1" ht="12.6" x14ac:dyDescent="0.25">
      <c r="A47491"/>
    </row>
    <row r="47492" spans="1:1" ht="12.6" x14ac:dyDescent="0.25">
      <c r="A47492"/>
    </row>
    <row r="47493" spans="1:1" ht="12.6" x14ac:dyDescent="0.25">
      <c r="A47493"/>
    </row>
    <row r="47494" spans="1:1" ht="12.6" x14ac:dyDescent="0.25">
      <c r="A47494"/>
    </row>
    <row r="47495" spans="1:1" ht="12.6" x14ac:dyDescent="0.25">
      <c r="A47495"/>
    </row>
    <row r="47496" spans="1:1" ht="12.6" x14ac:dyDescent="0.25">
      <c r="A47496"/>
    </row>
    <row r="47497" spans="1:1" ht="12.6" x14ac:dyDescent="0.25">
      <c r="A47497"/>
    </row>
    <row r="47498" spans="1:1" ht="12.6" x14ac:dyDescent="0.25">
      <c r="A47498"/>
    </row>
    <row r="47499" spans="1:1" ht="12.6" x14ac:dyDescent="0.25">
      <c r="A47499"/>
    </row>
    <row r="47500" spans="1:1" ht="12.6" x14ac:dyDescent="0.25">
      <c r="A47500"/>
    </row>
    <row r="47501" spans="1:1" ht="12.6" x14ac:dyDescent="0.25">
      <c r="A47501"/>
    </row>
    <row r="47502" spans="1:1" ht="12.6" x14ac:dyDescent="0.25">
      <c r="A47502"/>
    </row>
    <row r="47503" spans="1:1" ht="12.6" x14ac:dyDescent="0.25">
      <c r="A47503"/>
    </row>
    <row r="47504" spans="1:1" ht="12.6" x14ac:dyDescent="0.25">
      <c r="A47504"/>
    </row>
    <row r="47505" spans="1:1" ht="12.6" x14ac:dyDescent="0.25">
      <c r="A47505"/>
    </row>
    <row r="47506" spans="1:1" ht="12.6" x14ac:dyDescent="0.25">
      <c r="A47506"/>
    </row>
    <row r="47507" spans="1:1" ht="12.6" x14ac:dyDescent="0.25">
      <c r="A47507"/>
    </row>
    <row r="47508" spans="1:1" ht="12.6" x14ac:dyDescent="0.25">
      <c r="A47508"/>
    </row>
    <row r="47509" spans="1:1" ht="12.6" x14ac:dyDescent="0.25">
      <c r="A47509"/>
    </row>
    <row r="47510" spans="1:1" ht="12.6" x14ac:dyDescent="0.25">
      <c r="A47510"/>
    </row>
    <row r="47511" spans="1:1" ht="12.6" x14ac:dyDescent="0.25">
      <c r="A47511"/>
    </row>
    <row r="47512" spans="1:1" ht="12.6" x14ac:dyDescent="0.25">
      <c r="A47512"/>
    </row>
    <row r="47513" spans="1:1" ht="12.6" x14ac:dyDescent="0.25">
      <c r="A47513"/>
    </row>
    <row r="47514" spans="1:1" ht="12.6" x14ac:dyDescent="0.25">
      <c r="A47514"/>
    </row>
    <row r="47515" spans="1:1" ht="12.6" x14ac:dyDescent="0.25">
      <c r="A47515"/>
    </row>
    <row r="47516" spans="1:1" ht="12.6" x14ac:dyDescent="0.25">
      <c r="A47516"/>
    </row>
    <row r="47517" spans="1:1" ht="12.6" x14ac:dyDescent="0.25">
      <c r="A47517"/>
    </row>
    <row r="47518" spans="1:1" ht="12.6" x14ac:dyDescent="0.25">
      <c r="A47518"/>
    </row>
    <row r="47519" spans="1:1" ht="12.6" x14ac:dyDescent="0.25">
      <c r="A47519"/>
    </row>
    <row r="47520" spans="1:1" ht="12.6" x14ac:dyDescent="0.25">
      <c r="A47520"/>
    </row>
    <row r="47521" spans="1:1" ht="12.6" x14ac:dyDescent="0.25">
      <c r="A47521"/>
    </row>
    <row r="47522" spans="1:1" ht="12.6" x14ac:dyDescent="0.25">
      <c r="A47522"/>
    </row>
    <row r="47523" spans="1:1" ht="12.6" x14ac:dyDescent="0.25">
      <c r="A47523"/>
    </row>
    <row r="47524" spans="1:1" ht="12.6" x14ac:dyDescent="0.25">
      <c r="A47524"/>
    </row>
    <row r="47525" spans="1:1" ht="12.6" x14ac:dyDescent="0.25">
      <c r="A47525"/>
    </row>
    <row r="47526" spans="1:1" ht="12.6" x14ac:dyDescent="0.25">
      <c r="A47526"/>
    </row>
    <row r="47527" spans="1:1" ht="12.6" x14ac:dyDescent="0.25">
      <c r="A47527"/>
    </row>
    <row r="47528" spans="1:1" ht="12.6" x14ac:dyDescent="0.25">
      <c r="A47528"/>
    </row>
    <row r="47529" spans="1:1" ht="12.6" x14ac:dyDescent="0.25">
      <c r="A47529"/>
    </row>
    <row r="47530" spans="1:1" ht="12.6" x14ac:dyDescent="0.25">
      <c r="A47530"/>
    </row>
    <row r="47531" spans="1:1" ht="12.6" x14ac:dyDescent="0.25">
      <c r="A47531"/>
    </row>
    <row r="47532" spans="1:1" ht="12.6" x14ac:dyDescent="0.25">
      <c r="A47532"/>
    </row>
    <row r="47533" spans="1:1" ht="12.6" x14ac:dyDescent="0.25">
      <c r="A47533"/>
    </row>
    <row r="47534" spans="1:1" ht="12.6" x14ac:dyDescent="0.25">
      <c r="A47534"/>
    </row>
    <row r="47535" spans="1:1" ht="12.6" x14ac:dyDescent="0.25">
      <c r="A47535"/>
    </row>
    <row r="47536" spans="1:1" ht="12.6" x14ac:dyDescent="0.25">
      <c r="A47536"/>
    </row>
    <row r="47537" spans="1:1" ht="12.6" x14ac:dyDescent="0.25">
      <c r="A47537"/>
    </row>
    <row r="47538" spans="1:1" ht="12.6" x14ac:dyDescent="0.25">
      <c r="A47538"/>
    </row>
    <row r="47539" spans="1:1" ht="12.6" x14ac:dyDescent="0.25">
      <c r="A47539"/>
    </row>
    <row r="47540" spans="1:1" ht="12.6" x14ac:dyDescent="0.25">
      <c r="A47540"/>
    </row>
    <row r="47541" spans="1:1" ht="12.6" x14ac:dyDescent="0.25">
      <c r="A47541"/>
    </row>
    <row r="47542" spans="1:1" ht="12.6" x14ac:dyDescent="0.25">
      <c r="A47542"/>
    </row>
    <row r="47543" spans="1:1" ht="12.6" x14ac:dyDescent="0.25">
      <c r="A47543"/>
    </row>
    <row r="47544" spans="1:1" ht="12.6" x14ac:dyDescent="0.25">
      <c r="A47544"/>
    </row>
    <row r="47545" spans="1:1" ht="12.6" x14ac:dyDescent="0.25">
      <c r="A47545"/>
    </row>
    <row r="47546" spans="1:1" ht="12.6" x14ac:dyDescent="0.25">
      <c r="A47546"/>
    </row>
    <row r="47547" spans="1:1" ht="12.6" x14ac:dyDescent="0.25">
      <c r="A47547"/>
    </row>
    <row r="47548" spans="1:1" ht="12.6" x14ac:dyDescent="0.25">
      <c r="A47548"/>
    </row>
    <row r="47549" spans="1:1" ht="12.6" x14ac:dyDescent="0.25">
      <c r="A47549"/>
    </row>
    <row r="47550" spans="1:1" ht="12.6" x14ac:dyDescent="0.25">
      <c r="A47550"/>
    </row>
    <row r="47551" spans="1:1" ht="12.6" x14ac:dyDescent="0.25">
      <c r="A47551"/>
    </row>
    <row r="47552" spans="1:1" ht="12.6" x14ac:dyDescent="0.25">
      <c r="A47552"/>
    </row>
    <row r="47553" spans="1:1" ht="12.6" x14ac:dyDescent="0.25">
      <c r="A47553"/>
    </row>
    <row r="47554" spans="1:1" ht="12.6" x14ac:dyDescent="0.25">
      <c r="A47554"/>
    </row>
    <row r="47555" spans="1:1" ht="12.6" x14ac:dyDescent="0.25">
      <c r="A47555"/>
    </row>
    <row r="47556" spans="1:1" ht="12.6" x14ac:dyDescent="0.25">
      <c r="A47556"/>
    </row>
    <row r="47557" spans="1:1" ht="12.6" x14ac:dyDescent="0.25">
      <c r="A47557"/>
    </row>
    <row r="47558" spans="1:1" ht="12.6" x14ac:dyDescent="0.25">
      <c r="A47558"/>
    </row>
    <row r="47559" spans="1:1" ht="12.6" x14ac:dyDescent="0.25">
      <c r="A47559"/>
    </row>
    <row r="47560" spans="1:1" ht="12.6" x14ac:dyDescent="0.25">
      <c r="A47560"/>
    </row>
    <row r="47561" spans="1:1" ht="12.6" x14ac:dyDescent="0.25">
      <c r="A47561"/>
    </row>
    <row r="47562" spans="1:1" ht="12.6" x14ac:dyDescent="0.25">
      <c r="A47562"/>
    </row>
    <row r="47563" spans="1:1" ht="12.6" x14ac:dyDescent="0.25">
      <c r="A47563"/>
    </row>
    <row r="47564" spans="1:1" ht="12.6" x14ac:dyDescent="0.25">
      <c r="A47564"/>
    </row>
    <row r="47565" spans="1:1" ht="12.6" x14ac:dyDescent="0.25">
      <c r="A47565"/>
    </row>
    <row r="47566" spans="1:1" ht="12.6" x14ac:dyDescent="0.25">
      <c r="A47566"/>
    </row>
    <row r="47567" spans="1:1" ht="12.6" x14ac:dyDescent="0.25">
      <c r="A47567"/>
    </row>
    <row r="47568" spans="1:1" ht="12.6" x14ac:dyDescent="0.25">
      <c r="A47568"/>
    </row>
    <row r="47569" spans="1:1" ht="12.6" x14ac:dyDescent="0.25">
      <c r="A47569"/>
    </row>
    <row r="47570" spans="1:1" ht="12.6" x14ac:dyDescent="0.25">
      <c r="A47570"/>
    </row>
    <row r="47571" spans="1:1" ht="12.6" x14ac:dyDescent="0.25">
      <c r="A47571"/>
    </row>
    <row r="47572" spans="1:1" ht="12.6" x14ac:dyDescent="0.25">
      <c r="A47572"/>
    </row>
    <row r="47573" spans="1:1" ht="12.6" x14ac:dyDescent="0.25">
      <c r="A47573"/>
    </row>
    <row r="47574" spans="1:1" ht="12.6" x14ac:dyDescent="0.25">
      <c r="A47574"/>
    </row>
    <row r="47575" spans="1:1" ht="12.6" x14ac:dyDescent="0.25">
      <c r="A47575"/>
    </row>
    <row r="47576" spans="1:1" ht="12.6" x14ac:dyDescent="0.25">
      <c r="A47576"/>
    </row>
    <row r="47577" spans="1:1" ht="12.6" x14ac:dyDescent="0.25">
      <c r="A47577"/>
    </row>
    <row r="47578" spans="1:1" ht="12.6" x14ac:dyDescent="0.25">
      <c r="A47578"/>
    </row>
    <row r="47579" spans="1:1" ht="12.6" x14ac:dyDescent="0.25">
      <c r="A47579"/>
    </row>
    <row r="47580" spans="1:1" ht="12.6" x14ac:dyDescent="0.25">
      <c r="A47580"/>
    </row>
    <row r="47581" spans="1:1" ht="12.6" x14ac:dyDescent="0.25">
      <c r="A47581"/>
    </row>
    <row r="47582" spans="1:1" ht="12.6" x14ac:dyDescent="0.25">
      <c r="A47582"/>
    </row>
    <row r="47583" spans="1:1" ht="12.6" x14ac:dyDescent="0.25">
      <c r="A47583"/>
    </row>
    <row r="47584" spans="1:1" ht="12.6" x14ac:dyDescent="0.25">
      <c r="A47584"/>
    </row>
    <row r="47585" spans="1:1" ht="12.6" x14ac:dyDescent="0.25">
      <c r="A47585"/>
    </row>
    <row r="47586" spans="1:1" ht="12.6" x14ac:dyDescent="0.25">
      <c r="A47586"/>
    </row>
    <row r="47587" spans="1:1" ht="12.6" x14ac:dyDescent="0.25">
      <c r="A47587"/>
    </row>
    <row r="47588" spans="1:1" ht="12.6" x14ac:dyDescent="0.25">
      <c r="A47588"/>
    </row>
    <row r="47589" spans="1:1" ht="12.6" x14ac:dyDescent="0.25">
      <c r="A47589"/>
    </row>
    <row r="47590" spans="1:1" ht="12.6" x14ac:dyDescent="0.25">
      <c r="A47590"/>
    </row>
    <row r="47591" spans="1:1" ht="12.6" x14ac:dyDescent="0.25">
      <c r="A47591"/>
    </row>
    <row r="47592" spans="1:1" ht="12.6" x14ac:dyDescent="0.25">
      <c r="A47592"/>
    </row>
    <row r="47593" spans="1:1" ht="12.6" x14ac:dyDescent="0.25">
      <c r="A47593"/>
    </row>
    <row r="47594" spans="1:1" ht="12.6" x14ac:dyDescent="0.25">
      <c r="A47594"/>
    </row>
    <row r="47595" spans="1:1" ht="12.6" x14ac:dyDescent="0.25">
      <c r="A47595"/>
    </row>
    <row r="47596" spans="1:1" ht="12.6" x14ac:dyDescent="0.25">
      <c r="A47596"/>
    </row>
    <row r="47597" spans="1:1" ht="12.6" x14ac:dyDescent="0.25">
      <c r="A47597"/>
    </row>
    <row r="47598" spans="1:1" ht="12.6" x14ac:dyDescent="0.25">
      <c r="A47598"/>
    </row>
    <row r="47599" spans="1:1" ht="12.6" x14ac:dyDescent="0.25">
      <c r="A47599"/>
    </row>
    <row r="47600" spans="1:1" ht="12.6" x14ac:dyDescent="0.25">
      <c r="A47600"/>
    </row>
    <row r="47601" spans="1:1" ht="12.6" x14ac:dyDescent="0.25">
      <c r="A47601"/>
    </row>
    <row r="47602" spans="1:1" ht="12.6" x14ac:dyDescent="0.25">
      <c r="A47602"/>
    </row>
    <row r="47603" spans="1:1" ht="12.6" x14ac:dyDescent="0.25">
      <c r="A47603"/>
    </row>
    <row r="47604" spans="1:1" ht="12.6" x14ac:dyDescent="0.25">
      <c r="A47604"/>
    </row>
    <row r="47605" spans="1:1" ht="12.6" x14ac:dyDescent="0.25">
      <c r="A47605"/>
    </row>
    <row r="47606" spans="1:1" ht="12.6" x14ac:dyDescent="0.25">
      <c r="A47606"/>
    </row>
    <row r="47607" spans="1:1" ht="12.6" x14ac:dyDescent="0.25">
      <c r="A47607"/>
    </row>
    <row r="47608" spans="1:1" ht="12.6" x14ac:dyDescent="0.25">
      <c r="A47608"/>
    </row>
    <row r="47609" spans="1:1" ht="12.6" x14ac:dyDescent="0.25">
      <c r="A47609"/>
    </row>
    <row r="47610" spans="1:1" ht="12.6" x14ac:dyDescent="0.25">
      <c r="A47610"/>
    </row>
    <row r="47611" spans="1:1" ht="12.6" x14ac:dyDescent="0.25">
      <c r="A47611"/>
    </row>
    <row r="47612" spans="1:1" ht="12.6" x14ac:dyDescent="0.25">
      <c r="A47612"/>
    </row>
    <row r="47613" spans="1:1" ht="12.6" x14ac:dyDescent="0.25">
      <c r="A47613"/>
    </row>
    <row r="47614" spans="1:1" ht="12.6" x14ac:dyDescent="0.25">
      <c r="A47614"/>
    </row>
    <row r="47615" spans="1:1" ht="12.6" x14ac:dyDescent="0.25">
      <c r="A47615"/>
    </row>
    <row r="47616" spans="1:1" ht="12.6" x14ac:dyDescent="0.25">
      <c r="A47616"/>
    </row>
    <row r="47617" spans="1:1" ht="12.6" x14ac:dyDescent="0.25">
      <c r="A47617"/>
    </row>
    <row r="47618" spans="1:1" ht="12.6" x14ac:dyDescent="0.25">
      <c r="A47618"/>
    </row>
    <row r="47619" spans="1:1" ht="12.6" x14ac:dyDescent="0.25">
      <c r="A47619"/>
    </row>
    <row r="47620" spans="1:1" ht="12.6" x14ac:dyDescent="0.25">
      <c r="A47620"/>
    </row>
    <row r="47621" spans="1:1" ht="12.6" x14ac:dyDescent="0.25">
      <c r="A47621"/>
    </row>
    <row r="47622" spans="1:1" ht="12.6" x14ac:dyDescent="0.25">
      <c r="A47622"/>
    </row>
    <row r="47623" spans="1:1" ht="12.6" x14ac:dyDescent="0.25">
      <c r="A47623"/>
    </row>
    <row r="47624" spans="1:1" ht="12.6" x14ac:dyDescent="0.25">
      <c r="A47624"/>
    </row>
    <row r="47625" spans="1:1" ht="12.6" x14ac:dyDescent="0.25">
      <c r="A47625"/>
    </row>
    <row r="47626" spans="1:1" ht="12.6" x14ac:dyDescent="0.25">
      <c r="A47626"/>
    </row>
    <row r="47627" spans="1:1" ht="12.6" x14ac:dyDescent="0.25">
      <c r="A47627"/>
    </row>
    <row r="47628" spans="1:1" ht="12.6" x14ac:dyDescent="0.25">
      <c r="A47628"/>
    </row>
    <row r="47629" spans="1:1" ht="12.6" x14ac:dyDescent="0.25">
      <c r="A47629"/>
    </row>
    <row r="47630" spans="1:1" ht="12.6" x14ac:dyDescent="0.25">
      <c r="A47630"/>
    </row>
    <row r="47631" spans="1:1" ht="12.6" x14ac:dyDescent="0.25">
      <c r="A47631"/>
    </row>
    <row r="47632" spans="1:1" ht="12.6" x14ac:dyDescent="0.25">
      <c r="A47632"/>
    </row>
    <row r="47633" spans="1:1" ht="12.6" x14ac:dyDescent="0.25">
      <c r="A47633"/>
    </row>
    <row r="47634" spans="1:1" ht="12.6" x14ac:dyDescent="0.25">
      <c r="A47634"/>
    </row>
    <row r="47635" spans="1:1" ht="12.6" x14ac:dyDescent="0.25">
      <c r="A47635"/>
    </row>
    <row r="47636" spans="1:1" ht="12.6" x14ac:dyDescent="0.25">
      <c r="A47636"/>
    </row>
    <row r="47637" spans="1:1" ht="12.6" x14ac:dyDescent="0.25">
      <c r="A47637"/>
    </row>
    <row r="47638" spans="1:1" ht="12.6" x14ac:dyDescent="0.25">
      <c r="A47638"/>
    </row>
    <row r="47639" spans="1:1" ht="12.6" x14ac:dyDescent="0.25">
      <c r="A47639"/>
    </row>
    <row r="47640" spans="1:1" ht="12.6" x14ac:dyDescent="0.25">
      <c r="A47640"/>
    </row>
    <row r="47641" spans="1:1" ht="12.6" x14ac:dyDescent="0.25">
      <c r="A47641"/>
    </row>
    <row r="47642" spans="1:1" ht="12.6" x14ac:dyDescent="0.25">
      <c r="A47642"/>
    </row>
    <row r="47643" spans="1:1" ht="12.6" x14ac:dyDescent="0.25">
      <c r="A47643"/>
    </row>
    <row r="47644" spans="1:1" ht="12.6" x14ac:dyDescent="0.25">
      <c r="A47644"/>
    </row>
    <row r="47645" spans="1:1" ht="12.6" x14ac:dyDescent="0.25">
      <c r="A47645"/>
    </row>
    <row r="47646" spans="1:1" ht="12.6" x14ac:dyDescent="0.25">
      <c r="A47646"/>
    </row>
    <row r="47647" spans="1:1" ht="12.6" x14ac:dyDescent="0.25">
      <c r="A47647"/>
    </row>
    <row r="47648" spans="1:1" ht="12.6" x14ac:dyDescent="0.25">
      <c r="A47648"/>
    </row>
    <row r="47649" spans="1:1" ht="12.6" x14ac:dyDescent="0.25">
      <c r="A47649"/>
    </row>
    <row r="47650" spans="1:1" ht="12.6" x14ac:dyDescent="0.25">
      <c r="A47650"/>
    </row>
    <row r="47651" spans="1:1" ht="12.6" x14ac:dyDescent="0.25">
      <c r="A47651"/>
    </row>
    <row r="47652" spans="1:1" ht="12.6" x14ac:dyDescent="0.25">
      <c r="A47652"/>
    </row>
    <row r="47653" spans="1:1" ht="12.6" x14ac:dyDescent="0.25">
      <c r="A47653"/>
    </row>
    <row r="47654" spans="1:1" ht="12.6" x14ac:dyDescent="0.25">
      <c r="A47654"/>
    </row>
    <row r="47655" spans="1:1" ht="12.6" x14ac:dyDescent="0.25">
      <c r="A47655"/>
    </row>
    <row r="47656" spans="1:1" ht="12.6" x14ac:dyDescent="0.25">
      <c r="A47656"/>
    </row>
    <row r="47657" spans="1:1" ht="12.6" x14ac:dyDescent="0.25">
      <c r="A47657"/>
    </row>
    <row r="47658" spans="1:1" ht="12.6" x14ac:dyDescent="0.25">
      <c r="A47658"/>
    </row>
    <row r="47659" spans="1:1" ht="12.6" x14ac:dyDescent="0.25">
      <c r="A47659"/>
    </row>
    <row r="47660" spans="1:1" ht="12.6" x14ac:dyDescent="0.25">
      <c r="A47660"/>
    </row>
    <row r="47661" spans="1:1" ht="12.6" x14ac:dyDescent="0.25">
      <c r="A47661"/>
    </row>
    <row r="47662" spans="1:1" ht="12.6" x14ac:dyDescent="0.25">
      <c r="A47662"/>
    </row>
    <row r="47663" spans="1:1" ht="12.6" x14ac:dyDescent="0.25">
      <c r="A47663"/>
    </row>
    <row r="47664" spans="1:1" ht="12.6" x14ac:dyDescent="0.25">
      <c r="A47664"/>
    </row>
    <row r="47665" spans="1:1" ht="12.6" x14ac:dyDescent="0.25">
      <c r="A47665"/>
    </row>
    <row r="47666" spans="1:1" ht="12.6" x14ac:dyDescent="0.25">
      <c r="A47666"/>
    </row>
    <row r="47667" spans="1:1" ht="12.6" x14ac:dyDescent="0.25">
      <c r="A47667"/>
    </row>
    <row r="47668" spans="1:1" ht="12.6" x14ac:dyDescent="0.25">
      <c r="A47668"/>
    </row>
    <row r="47669" spans="1:1" ht="12.6" x14ac:dyDescent="0.25">
      <c r="A47669"/>
    </row>
    <row r="47670" spans="1:1" ht="12.6" x14ac:dyDescent="0.25">
      <c r="A47670"/>
    </row>
    <row r="47671" spans="1:1" ht="12.6" x14ac:dyDescent="0.25">
      <c r="A47671"/>
    </row>
    <row r="47672" spans="1:1" ht="12.6" x14ac:dyDescent="0.25">
      <c r="A47672"/>
    </row>
    <row r="47673" spans="1:1" ht="12.6" x14ac:dyDescent="0.25">
      <c r="A47673"/>
    </row>
    <row r="47674" spans="1:1" ht="12.6" x14ac:dyDescent="0.25">
      <c r="A47674"/>
    </row>
    <row r="47675" spans="1:1" ht="12.6" x14ac:dyDescent="0.25">
      <c r="A47675"/>
    </row>
    <row r="47676" spans="1:1" ht="12.6" x14ac:dyDescent="0.25">
      <c r="A47676"/>
    </row>
    <row r="47677" spans="1:1" ht="12.6" x14ac:dyDescent="0.25">
      <c r="A47677"/>
    </row>
    <row r="47678" spans="1:1" ht="12.6" x14ac:dyDescent="0.25">
      <c r="A47678"/>
    </row>
    <row r="47679" spans="1:1" ht="12.6" x14ac:dyDescent="0.25">
      <c r="A47679"/>
    </row>
    <row r="47680" spans="1:1" ht="12.6" x14ac:dyDescent="0.25">
      <c r="A47680"/>
    </row>
    <row r="47681" spans="1:1" ht="12.6" x14ac:dyDescent="0.25">
      <c r="A47681"/>
    </row>
    <row r="47682" spans="1:1" ht="12.6" x14ac:dyDescent="0.25">
      <c r="A47682"/>
    </row>
    <row r="47683" spans="1:1" ht="12.6" x14ac:dyDescent="0.25">
      <c r="A47683"/>
    </row>
    <row r="47684" spans="1:1" ht="12.6" x14ac:dyDescent="0.25">
      <c r="A47684"/>
    </row>
    <row r="47685" spans="1:1" ht="12.6" x14ac:dyDescent="0.25">
      <c r="A47685"/>
    </row>
    <row r="47686" spans="1:1" ht="12.6" x14ac:dyDescent="0.25">
      <c r="A47686"/>
    </row>
    <row r="47687" spans="1:1" ht="12.6" x14ac:dyDescent="0.25">
      <c r="A47687"/>
    </row>
    <row r="47688" spans="1:1" ht="12.6" x14ac:dyDescent="0.25">
      <c r="A47688"/>
    </row>
    <row r="47689" spans="1:1" ht="12.6" x14ac:dyDescent="0.25">
      <c r="A47689"/>
    </row>
    <row r="47690" spans="1:1" ht="12.6" x14ac:dyDescent="0.25">
      <c r="A47690"/>
    </row>
    <row r="47691" spans="1:1" ht="12.6" x14ac:dyDescent="0.25">
      <c r="A47691"/>
    </row>
    <row r="47692" spans="1:1" ht="12.6" x14ac:dyDescent="0.25">
      <c r="A47692"/>
    </row>
    <row r="47693" spans="1:1" ht="12.6" x14ac:dyDescent="0.25">
      <c r="A47693"/>
    </row>
    <row r="47694" spans="1:1" ht="12.6" x14ac:dyDescent="0.25">
      <c r="A47694"/>
    </row>
    <row r="47695" spans="1:1" ht="12.6" x14ac:dyDescent="0.25">
      <c r="A47695"/>
    </row>
    <row r="47696" spans="1:1" ht="12.6" x14ac:dyDescent="0.25">
      <c r="A47696"/>
    </row>
    <row r="47697" spans="1:1" ht="12.6" x14ac:dyDescent="0.25">
      <c r="A47697"/>
    </row>
    <row r="47698" spans="1:1" ht="12.6" x14ac:dyDescent="0.25">
      <c r="A47698"/>
    </row>
    <row r="47699" spans="1:1" ht="12.6" x14ac:dyDescent="0.25">
      <c r="A47699"/>
    </row>
    <row r="47700" spans="1:1" ht="12.6" x14ac:dyDescent="0.25">
      <c r="A47700"/>
    </row>
    <row r="47701" spans="1:1" ht="12.6" x14ac:dyDescent="0.25">
      <c r="A47701"/>
    </row>
    <row r="47702" spans="1:1" ht="12.6" x14ac:dyDescent="0.25">
      <c r="A47702"/>
    </row>
    <row r="47703" spans="1:1" ht="12.6" x14ac:dyDescent="0.25">
      <c r="A47703"/>
    </row>
    <row r="47704" spans="1:1" ht="12.6" x14ac:dyDescent="0.25">
      <c r="A47704"/>
    </row>
    <row r="47705" spans="1:1" ht="12.6" x14ac:dyDescent="0.25">
      <c r="A47705"/>
    </row>
    <row r="47706" spans="1:1" ht="12.6" x14ac:dyDescent="0.25">
      <c r="A47706"/>
    </row>
    <row r="47707" spans="1:1" ht="12.6" x14ac:dyDescent="0.25">
      <c r="A47707"/>
    </row>
    <row r="47708" spans="1:1" ht="12.6" x14ac:dyDescent="0.25">
      <c r="A47708"/>
    </row>
    <row r="47709" spans="1:1" ht="12.6" x14ac:dyDescent="0.25">
      <c r="A47709"/>
    </row>
    <row r="47710" spans="1:1" ht="12.6" x14ac:dyDescent="0.25">
      <c r="A47710"/>
    </row>
    <row r="47711" spans="1:1" ht="12.6" x14ac:dyDescent="0.25">
      <c r="A47711"/>
    </row>
    <row r="47712" spans="1:1" ht="12.6" x14ac:dyDescent="0.25">
      <c r="A47712"/>
    </row>
    <row r="47713" spans="1:1" ht="12.6" x14ac:dyDescent="0.25">
      <c r="A47713"/>
    </row>
    <row r="47714" spans="1:1" ht="12.6" x14ac:dyDescent="0.25">
      <c r="A47714"/>
    </row>
    <row r="47715" spans="1:1" ht="12.6" x14ac:dyDescent="0.25">
      <c r="A47715"/>
    </row>
    <row r="47716" spans="1:1" ht="12.6" x14ac:dyDescent="0.25">
      <c r="A47716"/>
    </row>
    <row r="47717" spans="1:1" ht="12.6" x14ac:dyDescent="0.25">
      <c r="A47717"/>
    </row>
    <row r="47718" spans="1:1" ht="12.6" x14ac:dyDescent="0.25">
      <c r="A47718"/>
    </row>
    <row r="47719" spans="1:1" ht="12.6" x14ac:dyDescent="0.25">
      <c r="A47719"/>
    </row>
    <row r="47720" spans="1:1" ht="12.6" x14ac:dyDescent="0.25">
      <c r="A47720"/>
    </row>
    <row r="47721" spans="1:1" ht="12.6" x14ac:dyDescent="0.25">
      <c r="A47721"/>
    </row>
    <row r="47722" spans="1:1" ht="12.6" x14ac:dyDescent="0.25">
      <c r="A47722"/>
    </row>
    <row r="47723" spans="1:1" ht="12.6" x14ac:dyDescent="0.25">
      <c r="A47723"/>
    </row>
    <row r="47724" spans="1:1" ht="12.6" x14ac:dyDescent="0.25">
      <c r="A47724"/>
    </row>
    <row r="47725" spans="1:1" ht="12.6" x14ac:dyDescent="0.25">
      <c r="A47725"/>
    </row>
    <row r="47726" spans="1:1" ht="12.6" x14ac:dyDescent="0.25">
      <c r="A47726"/>
    </row>
    <row r="47727" spans="1:1" ht="12.6" x14ac:dyDescent="0.25">
      <c r="A47727"/>
    </row>
    <row r="47728" spans="1:1" ht="12.6" x14ac:dyDescent="0.25">
      <c r="A47728"/>
    </row>
    <row r="47729" spans="1:1" ht="12.6" x14ac:dyDescent="0.25">
      <c r="A47729"/>
    </row>
    <row r="47730" spans="1:1" ht="12.6" x14ac:dyDescent="0.25">
      <c r="A47730"/>
    </row>
    <row r="47731" spans="1:1" ht="12.6" x14ac:dyDescent="0.25">
      <c r="A47731"/>
    </row>
    <row r="47732" spans="1:1" ht="12.6" x14ac:dyDescent="0.25">
      <c r="A47732"/>
    </row>
    <row r="47733" spans="1:1" ht="12.6" x14ac:dyDescent="0.25">
      <c r="A47733"/>
    </row>
    <row r="47734" spans="1:1" ht="12.6" x14ac:dyDescent="0.25">
      <c r="A47734"/>
    </row>
    <row r="47735" spans="1:1" ht="12.6" x14ac:dyDescent="0.25">
      <c r="A47735"/>
    </row>
    <row r="47736" spans="1:1" ht="12.6" x14ac:dyDescent="0.25">
      <c r="A47736"/>
    </row>
    <row r="47737" spans="1:1" ht="12.6" x14ac:dyDescent="0.25">
      <c r="A47737"/>
    </row>
    <row r="47738" spans="1:1" ht="12.6" x14ac:dyDescent="0.25">
      <c r="A47738"/>
    </row>
    <row r="47739" spans="1:1" ht="12.6" x14ac:dyDescent="0.25">
      <c r="A47739"/>
    </row>
    <row r="47740" spans="1:1" ht="12.6" x14ac:dyDescent="0.25">
      <c r="A47740"/>
    </row>
    <row r="47741" spans="1:1" ht="12.6" x14ac:dyDescent="0.25">
      <c r="A47741"/>
    </row>
    <row r="47742" spans="1:1" ht="12.6" x14ac:dyDescent="0.25">
      <c r="A47742"/>
    </row>
    <row r="47743" spans="1:1" ht="12.6" x14ac:dyDescent="0.25">
      <c r="A47743"/>
    </row>
    <row r="47744" spans="1:1" ht="12.6" x14ac:dyDescent="0.25">
      <c r="A47744"/>
    </row>
    <row r="47745" spans="1:1" ht="12.6" x14ac:dyDescent="0.25">
      <c r="A47745"/>
    </row>
    <row r="47746" spans="1:1" ht="12.6" x14ac:dyDescent="0.25">
      <c r="A47746"/>
    </row>
    <row r="47747" spans="1:1" ht="12.6" x14ac:dyDescent="0.25">
      <c r="A47747"/>
    </row>
    <row r="47748" spans="1:1" ht="12.6" x14ac:dyDescent="0.25">
      <c r="A47748"/>
    </row>
    <row r="47749" spans="1:1" ht="12.6" x14ac:dyDescent="0.25">
      <c r="A47749"/>
    </row>
    <row r="47750" spans="1:1" ht="12.6" x14ac:dyDescent="0.25">
      <c r="A47750"/>
    </row>
    <row r="47751" spans="1:1" ht="12.6" x14ac:dyDescent="0.25">
      <c r="A47751"/>
    </row>
    <row r="47752" spans="1:1" ht="12.6" x14ac:dyDescent="0.25">
      <c r="A47752"/>
    </row>
    <row r="47753" spans="1:1" ht="12.6" x14ac:dyDescent="0.25">
      <c r="A47753"/>
    </row>
    <row r="47754" spans="1:1" ht="12.6" x14ac:dyDescent="0.25">
      <c r="A47754"/>
    </row>
    <row r="47755" spans="1:1" ht="12.6" x14ac:dyDescent="0.25">
      <c r="A47755"/>
    </row>
    <row r="47756" spans="1:1" ht="12.6" x14ac:dyDescent="0.25">
      <c r="A47756"/>
    </row>
    <row r="47757" spans="1:1" ht="12.6" x14ac:dyDescent="0.25">
      <c r="A47757"/>
    </row>
    <row r="47758" spans="1:1" ht="12.6" x14ac:dyDescent="0.25">
      <c r="A47758"/>
    </row>
    <row r="47759" spans="1:1" ht="12.6" x14ac:dyDescent="0.25">
      <c r="A47759"/>
    </row>
    <row r="47760" spans="1:1" ht="12.6" x14ac:dyDescent="0.25">
      <c r="A47760"/>
    </row>
    <row r="47761" spans="1:1" ht="12.6" x14ac:dyDescent="0.25">
      <c r="A47761"/>
    </row>
    <row r="47762" spans="1:1" ht="12.6" x14ac:dyDescent="0.25">
      <c r="A47762"/>
    </row>
    <row r="47763" spans="1:1" ht="12.6" x14ac:dyDescent="0.25">
      <c r="A47763"/>
    </row>
    <row r="47764" spans="1:1" ht="12.6" x14ac:dyDescent="0.25">
      <c r="A47764"/>
    </row>
    <row r="47765" spans="1:1" ht="12.6" x14ac:dyDescent="0.25">
      <c r="A47765"/>
    </row>
    <row r="47766" spans="1:1" ht="12.6" x14ac:dyDescent="0.25">
      <c r="A47766"/>
    </row>
    <row r="47767" spans="1:1" ht="12.6" x14ac:dyDescent="0.25">
      <c r="A47767"/>
    </row>
    <row r="47768" spans="1:1" ht="12.6" x14ac:dyDescent="0.25">
      <c r="A47768"/>
    </row>
    <row r="47769" spans="1:1" ht="12.6" x14ac:dyDescent="0.25">
      <c r="A47769"/>
    </row>
    <row r="47770" spans="1:1" ht="12.6" x14ac:dyDescent="0.25">
      <c r="A47770"/>
    </row>
    <row r="47771" spans="1:1" ht="12.6" x14ac:dyDescent="0.25">
      <c r="A47771"/>
    </row>
    <row r="47772" spans="1:1" ht="12.6" x14ac:dyDescent="0.25">
      <c r="A47772"/>
    </row>
    <row r="47773" spans="1:1" ht="12.6" x14ac:dyDescent="0.25">
      <c r="A47773"/>
    </row>
    <row r="47774" spans="1:1" ht="12.6" x14ac:dyDescent="0.25">
      <c r="A47774"/>
    </row>
    <row r="47775" spans="1:1" ht="12.6" x14ac:dyDescent="0.25">
      <c r="A47775"/>
    </row>
    <row r="47776" spans="1:1" ht="12.6" x14ac:dyDescent="0.25">
      <c r="A47776"/>
    </row>
    <row r="47777" spans="1:1" ht="12.6" x14ac:dyDescent="0.25">
      <c r="A47777"/>
    </row>
    <row r="47778" spans="1:1" ht="12.6" x14ac:dyDescent="0.25">
      <c r="A47778"/>
    </row>
    <row r="47779" spans="1:1" ht="12.6" x14ac:dyDescent="0.25">
      <c r="A47779"/>
    </row>
    <row r="47780" spans="1:1" ht="12.6" x14ac:dyDescent="0.25">
      <c r="A47780"/>
    </row>
    <row r="47781" spans="1:1" ht="12.6" x14ac:dyDescent="0.25">
      <c r="A47781"/>
    </row>
    <row r="47782" spans="1:1" ht="12.6" x14ac:dyDescent="0.25">
      <c r="A47782"/>
    </row>
    <row r="47783" spans="1:1" ht="12.6" x14ac:dyDescent="0.25">
      <c r="A47783"/>
    </row>
    <row r="47784" spans="1:1" ht="12.6" x14ac:dyDescent="0.25">
      <c r="A47784"/>
    </row>
    <row r="47785" spans="1:1" ht="12.6" x14ac:dyDescent="0.25">
      <c r="A47785"/>
    </row>
    <row r="47786" spans="1:1" ht="12.6" x14ac:dyDescent="0.25">
      <c r="A47786"/>
    </row>
    <row r="47787" spans="1:1" ht="12.6" x14ac:dyDescent="0.25">
      <c r="A47787"/>
    </row>
    <row r="47788" spans="1:1" ht="12.6" x14ac:dyDescent="0.25">
      <c r="A47788"/>
    </row>
    <row r="47789" spans="1:1" ht="12.6" x14ac:dyDescent="0.25">
      <c r="A47789"/>
    </row>
    <row r="47790" spans="1:1" ht="12.6" x14ac:dyDescent="0.25">
      <c r="A47790"/>
    </row>
    <row r="47791" spans="1:1" ht="12.6" x14ac:dyDescent="0.25">
      <c r="A47791"/>
    </row>
    <row r="47792" spans="1:1" ht="12.6" x14ac:dyDescent="0.25">
      <c r="A47792"/>
    </row>
    <row r="47793" spans="1:1" ht="12.6" x14ac:dyDescent="0.25">
      <c r="A47793"/>
    </row>
    <row r="47794" spans="1:1" ht="12.6" x14ac:dyDescent="0.25">
      <c r="A47794"/>
    </row>
    <row r="47795" spans="1:1" ht="12.6" x14ac:dyDescent="0.25">
      <c r="A47795"/>
    </row>
    <row r="47796" spans="1:1" ht="12.6" x14ac:dyDescent="0.25">
      <c r="A47796"/>
    </row>
    <row r="47797" spans="1:1" ht="12.6" x14ac:dyDescent="0.25">
      <c r="A47797"/>
    </row>
    <row r="47798" spans="1:1" ht="12.6" x14ac:dyDescent="0.25">
      <c r="A47798"/>
    </row>
    <row r="47799" spans="1:1" ht="12.6" x14ac:dyDescent="0.25">
      <c r="A47799"/>
    </row>
    <row r="47800" spans="1:1" ht="12.6" x14ac:dyDescent="0.25">
      <c r="A47800"/>
    </row>
    <row r="47801" spans="1:1" ht="12.6" x14ac:dyDescent="0.25">
      <c r="A47801"/>
    </row>
    <row r="47802" spans="1:1" ht="12.6" x14ac:dyDescent="0.25">
      <c r="A47802"/>
    </row>
    <row r="47803" spans="1:1" ht="12.6" x14ac:dyDescent="0.25">
      <c r="A47803"/>
    </row>
    <row r="47804" spans="1:1" ht="12.6" x14ac:dyDescent="0.25">
      <c r="A47804"/>
    </row>
    <row r="47805" spans="1:1" ht="12.6" x14ac:dyDescent="0.25">
      <c r="A47805"/>
    </row>
    <row r="47806" spans="1:1" ht="12.6" x14ac:dyDescent="0.25">
      <c r="A47806"/>
    </row>
    <row r="47807" spans="1:1" ht="12.6" x14ac:dyDescent="0.25">
      <c r="A47807"/>
    </row>
    <row r="47808" spans="1:1" ht="12.6" x14ac:dyDescent="0.25">
      <c r="A47808"/>
    </row>
    <row r="47809" spans="1:1" ht="12.6" x14ac:dyDescent="0.25">
      <c r="A47809"/>
    </row>
    <row r="47810" spans="1:1" ht="12.6" x14ac:dyDescent="0.25">
      <c r="A47810"/>
    </row>
    <row r="47811" spans="1:1" ht="12.6" x14ac:dyDescent="0.25">
      <c r="A47811"/>
    </row>
    <row r="47812" spans="1:1" ht="12.6" x14ac:dyDescent="0.25">
      <c r="A47812"/>
    </row>
    <row r="47813" spans="1:1" ht="12.6" x14ac:dyDescent="0.25">
      <c r="A47813"/>
    </row>
    <row r="47814" spans="1:1" ht="12.6" x14ac:dyDescent="0.25">
      <c r="A47814"/>
    </row>
    <row r="47815" spans="1:1" ht="12.6" x14ac:dyDescent="0.25">
      <c r="A47815"/>
    </row>
    <row r="47816" spans="1:1" ht="12.6" x14ac:dyDescent="0.25">
      <c r="A47816"/>
    </row>
    <row r="47817" spans="1:1" ht="12.6" x14ac:dyDescent="0.25">
      <c r="A47817"/>
    </row>
    <row r="47818" spans="1:1" ht="12.6" x14ac:dyDescent="0.25">
      <c r="A47818"/>
    </row>
    <row r="47819" spans="1:1" ht="12.6" x14ac:dyDescent="0.25">
      <c r="A47819"/>
    </row>
    <row r="47820" spans="1:1" ht="12.6" x14ac:dyDescent="0.25">
      <c r="A47820"/>
    </row>
    <row r="47821" spans="1:1" ht="12.6" x14ac:dyDescent="0.25">
      <c r="A47821"/>
    </row>
    <row r="47822" spans="1:1" ht="12.6" x14ac:dyDescent="0.25">
      <c r="A47822"/>
    </row>
    <row r="47823" spans="1:1" ht="12.6" x14ac:dyDescent="0.25">
      <c r="A47823"/>
    </row>
    <row r="47824" spans="1:1" ht="12.6" x14ac:dyDescent="0.25">
      <c r="A47824"/>
    </row>
    <row r="47825" spans="1:1" ht="12.6" x14ac:dyDescent="0.25">
      <c r="A47825"/>
    </row>
    <row r="47826" spans="1:1" ht="12.6" x14ac:dyDescent="0.25">
      <c r="A47826"/>
    </row>
    <row r="47827" spans="1:1" ht="12.6" x14ac:dyDescent="0.25">
      <c r="A47827"/>
    </row>
    <row r="47828" spans="1:1" ht="12.6" x14ac:dyDescent="0.25">
      <c r="A47828"/>
    </row>
    <row r="47829" spans="1:1" ht="12.6" x14ac:dyDescent="0.25">
      <c r="A47829"/>
    </row>
    <row r="47830" spans="1:1" ht="12.6" x14ac:dyDescent="0.25">
      <c r="A47830"/>
    </row>
    <row r="47831" spans="1:1" ht="12.6" x14ac:dyDescent="0.25">
      <c r="A47831"/>
    </row>
    <row r="47832" spans="1:1" ht="12.6" x14ac:dyDescent="0.25">
      <c r="A47832"/>
    </row>
    <row r="47833" spans="1:1" ht="12.6" x14ac:dyDescent="0.25">
      <c r="A47833"/>
    </row>
    <row r="47834" spans="1:1" ht="12.6" x14ac:dyDescent="0.25">
      <c r="A47834"/>
    </row>
    <row r="47835" spans="1:1" ht="12.6" x14ac:dyDescent="0.25">
      <c r="A47835"/>
    </row>
    <row r="47836" spans="1:1" ht="12.6" x14ac:dyDescent="0.25">
      <c r="A47836"/>
    </row>
    <row r="47837" spans="1:1" ht="12.6" x14ac:dyDescent="0.25">
      <c r="A47837"/>
    </row>
    <row r="47838" spans="1:1" ht="12.6" x14ac:dyDescent="0.25">
      <c r="A47838"/>
    </row>
    <row r="47839" spans="1:1" ht="12.6" x14ac:dyDescent="0.25">
      <c r="A47839"/>
    </row>
    <row r="47840" spans="1:1" ht="12.6" x14ac:dyDescent="0.25">
      <c r="A47840"/>
    </row>
    <row r="47841" spans="1:1" ht="12.6" x14ac:dyDescent="0.25">
      <c r="A47841"/>
    </row>
    <row r="47842" spans="1:1" ht="12.6" x14ac:dyDescent="0.25">
      <c r="A47842"/>
    </row>
    <row r="47843" spans="1:1" ht="12.6" x14ac:dyDescent="0.25">
      <c r="A47843"/>
    </row>
    <row r="47844" spans="1:1" ht="12.6" x14ac:dyDescent="0.25">
      <c r="A47844"/>
    </row>
    <row r="47845" spans="1:1" ht="12.6" x14ac:dyDescent="0.25">
      <c r="A47845"/>
    </row>
    <row r="47846" spans="1:1" ht="12.6" x14ac:dyDescent="0.25">
      <c r="A47846"/>
    </row>
    <row r="47847" spans="1:1" ht="12.6" x14ac:dyDescent="0.25">
      <c r="A47847"/>
    </row>
    <row r="47848" spans="1:1" ht="12.6" x14ac:dyDescent="0.25">
      <c r="A47848"/>
    </row>
    <row r="47849" spans="1:1" ht="12.6" x14ac:dyDescent="0.25">
      <c r="A47849"/>
    </row>
    <row r="47850" spans="1:1" ht="12.6" x14ac:dyDescent="0.25">
      <c r="A47850"/>
    </row>
    <row r="47851" spans="1:1" ht="12.6" x14ac:dyDescent="0.25">
      <c r="A47851"/>
    </row>
    <row r="47852" spans="1:1" ht="12.6" x14ac:dyDescent="0.25">
      <c r="A47852"/>
    </row>
    <row r="47853" spans="1:1" ht="12.6" x14ac:dyDescent="0.25">
      <c r="A47853"/>
    </row>
    <row r="47854" spans="1:1" ht="12.6" x14ac:dyDescent="0.25">
      <c r="A47854"/>
    </row>
    <row r="47855" spans="1:1" ht="12.6" x14ac:dyDescent="0.25">
      <c r="A47855"/>
    </row>
    <row r="47856" spans="1:1" ht="12.6" x14ac:dyDescent="0.25">
      <c r="A47856"/>
    </row>
    <row r="47857" spans="1:1" ht="12.6" x14ac:dyDescent="0.25">
      <c r="A47857"/>
    </row>
    <row r="47858" spans="1:1" ht="12.6" x14ac:dyDescent="0.25">
      <c r="A47858"/>
    </row>
    <row r="47859" spans="1:1" ht="12.6" x14ac:dyDescent="0.25">
      <c r="A47859"/>
    </row>
    <row r="47860" spans="1:1" ht="12.6" x14ac:dyDescent="0.25">
      <c r="A47860"/>
    </row>
    <row r="47861" spans="1:1" ht="12.6" x14ac:dyDescent="0.25">
      <c r="A47861"/>
    </row>
    <row r="47862" spans="1:1" ht="12.6" x14ac:dyDescent="0.25">
      <c r="A47862"/>
    </row>
    <row r="47863" spans="1:1" ht="12.6" x14ac:dyDescent="0.25">
      <c r="A47863"/>
    </row>
    <row r="47864" spans="1:1" ht="12.6" x14ac:dyDescent="0.25">
      <c r="A47864"/>
    </row>
    <row r="47865" spans="1:1" ht="12.6" x14ac:dyDescent="0.25">
      <c r="A47865"/>
    </row>
    <row r="47866" spans="1:1" ht="12.6" x14ac:dyDescent="0.25">
      <c r="A47866"/>
    </row>
    <row r="47867" spans="1:1" ht="12.6" x14ac:dyDescent="0.25">
      <c r="A47867"/>
    </row>
    <row r="47868" spans="1:1" ht="12.6" x14ac:dyDescent="0.25">
      <c r="A47868"/>
    </row>
    <row r="47869" spans="1:1" ht="12.6" x14ac:dyDescent="0.25">
      <c r="A47869"/>
    </row>
    <row r="47870" spans="1:1" ht="12.6" x14ac:dyDescent="0.25">
      <c r="A47870"/>
    </row>
    <row r="47871" spans="1:1" ht="12.6" x14ac:dyDescent="0.25">
      <c r="A47871"/>
    </row>
    <row r="47872" spans="1:1" ht="12.6" x14ac:dyDescent="0.25">
      <c r="A47872"/>
    </row>
    <row r="47873" spans="1:1" ht="12.6" x14ac:dyDescent="0.25">
      <c r="A47873"/>
    </row>
    <row r="47874" spans="1:1" ht="12.6" x14ac:dyDescent="0.25">
      <c r="A47874"/>
    </row>
    <row r="47875" spans="1:1" ht="12.6" x14ac:dyDescent="0.25">
      <c r="A47875"/>
    </row>
    <row r="47876" spans="1:1" ht="12.6" x14ac:dyDescent="0.25">
      <c r="A47876"/>
    </row>
    <row r="47877" spans="1:1" ht="12.6" x14ac:dyDescent="0.25">
      <c r="A47877"/>
    </row>
    <row r="47878" spans="1:1" ht="12.6" x14ac:dyDescent="0.25">
      <c r="A47878"/>
    </row>
    <row r="47879" spans="1:1" ht="12.6" x14ac:dyDescent="0.25">
      <c r="A47879"/>
    </row>
    <row r="47880" spans="1:1" ht="12.6" x14ac:dyDescent="0.25">
      <c r="A47880"/>
    </row>
    <row r="47881" spans="1:1" ht="12.6" x14ac:dyDescent="0.25">
      <c r="A47881"/>
    </row>
    <row r="47882" spans="1:1" ht="12.6" x14ac:dyDescent="0.25">
      <c r="A47882"/>
    </row>
    <row r="47883" spans="1:1" ht="12.6" x14ac:dyDescent="0.25">
      <c r="A47883"/>
    </row>
    <row r="47884" spans="1:1" ht="12.6" x14ac:dyDescent="0.25">
      <c r="A47884"/>
    </row>
    <row r="47885" spans="1:1" ht="12.6" x14ac:dyDescent="0.25">
      <c r="A47885"/>
    </row>
    <row r="47886" spans="1:1" ht="12.6" x14ac:dyDescent="0.25">
      <c r="A47886"/>
    </row>
    <row r="47887" spans="1:1" ht="12.6" x14ac:dyDescent="0.25">
      <c r="A47887"/>
    </row>
    <row r="47888" spans="1:1" ht="12.6" x14ac:dyDescent="0.25">
      <c r="A47888"/>
    </row>
    <row r="47889" spans="1:1" ht="12.6" x14ac:dyDescent="0.25">
      <c r="A47889"/>
    </row>
    <row r="47890" spans="1:1" ht="12.6" x14ac:dyDescent="0.25">
      <c r="A47890"/>
    </row>
    <row r="47891" spans="1:1" ht="12.6" x14ac:dyDescent="0.25">
      <c r="A47891"/>
    </row>
    <row r="47892" spans="1:1" ht="12.6" x14ac:dyDescent="0.25">
      <c r="A47892"/>
    </row>
    <row r="47893" spans="1:1" ht="12.6" x14ac:dyDescent="0.25">
      <c r="A47893"/>
    </row>
    <row r="47894" spans="1:1" ht="12.6" x14ac:dyDescent="0.25">
      <c r="A47894"/>
    </row>
    <row r="47895" spans="1:1" ht="12.6" x14ac:dyDescent="0.25">
      <c r="A47895"/>
    </row>
    <row r="47896" spans="1:1" ht="12.6" x14ac:dyDescent="0.25">
      <c r="A47896"/>
    </row>
    <row r="47897" spans="1:1" ht="12.6" x14ac:dyDescent="0.25">
      <c r="A47897"/>
    </row>
    <row r="47898" spans="1:1" ht="12.6" x14ac:dyDescent="0.25">
      <c r="A47898"/>
    </row>
    <row r="47899" spans="1:1" ht="12.6" x14ac:dyDescent="0.25">
      <c r="A47899"/>
    </row>
    <row r="47900" spans="1:1" ht="12.6" x14ac:dyDescent="0.25">
      <c r="A47900"/>
    </row>
    <row r="47901" spans="1:1" ht="12.6" x14ac:dyDescent="0.25">
      <c r="A47901"/>
    </row>
    <row r="47902" spans="1:1" ht="12.6" x14ac:dyDescent="0.25">
      <c r="A47902"/>
    </row>
    <row r="47903" spans="1:1" ht="12.6" x14ac:dyDescent="0.25">
      <c r="A47903"/>
    </row>
    <row r="47904" spans="1:1" ht="12.6" x14ac:dyDescent="0.25">
      <c r="A47904"/>
    </row>
    <row r="47905" spans="1:1" ht="12.6" x14ac:dyDescent="0.25">
      <c r="A47905"/>
    </row>
    <row r="47906" spans="1:1" ht="12.6" x14ac:dyDescent="0.25">
      <c r="A47906"/>
    </row>
    <row r="47907" spans="1:1" ht="12.6" x14ac:dyDescent="0.25">
      <c r="A47907"/>
    </row>
    <row r="47908" spans="1:1" ht="12.6" x14ac:dyDescent="0.25">
      <c r="A47908"/>
    </row>
    <row r="47909" spans="1:1" ht="12.6" x14ac:dyDescent="0.25">
      <c r="A47909"/>
    </row>
    <row r="47910" spans="1:1" ht="12.6" x14ac:dyDescent="0.25">
      <c r="A47910"/>
    </row>
    <row r="47911" spans="1:1" ht="12.6" x14ac:dyDescent="0.25">
      <c r="A47911"/>
    </row>
    <row r="47912" spans="1:1" ht="12.6" x14ac:dyDescent="0.25">
      <c r="A47912"/>
    </row>
    <row r="47913" spans="1:1" ht="12.6" x14ac:dyDescent="0.25">
      <c r="A47913"/>
    </row>
    <row r="47914" spans="1:1" ht="12.6" x14ac:dyDescent="0.25">
      <c r="A47914"/>
    </row>
    <row r="47915" spans="1:1" ht="12.6" x14ac:dyDescent="0.25">
      <c r="A47915"/>
    </row>
    <row r="47916" spans="1:1" ht="12.6" x14ac:dyDescent="0.25">
      <c r="A47916"/>
    </row>
    <row r="47917" spans="1:1" ht="12.6" x14ac:dyDescent="0.25">
      <c r="A47917"/>
    </row>
    <row r="47918" spans="1:1" ht="12.6" x14ac:dyDescent="0.25">
      <c r="A47918"/>
    </row>
    <row r="47919" spans="1:1" ht="12.6" x14ac:dyDescent="0.25">
      <c r="A47919"/>
    </row>
    <row r="47920" spans="1:1" ht="12.6" x14ac:dyDescent="0.25">
      <c r="A47920"/>
    </row>
    <row r="47921" spans="1:1" ht="12.6" x14ac:dyDescent="0.25">
      <c r="A47921"/>
    </row>
    <row r="47922" spans="1:1" ht="12.6" x14ac:dyDescent="0.25">
      <c r="A47922"/>
    </row>
    <row r="47923" spans="1:1" ht="12.6" x14ac:dyDescent="0.25">
      <c r="A47923"/>
    </row>
    <row r="47924" spans="1:1" ht="12.6" x14ac:dyDescent="0.25">
      <c r="A47924"/>
    </row>
    <row r="47925" spans="1:1" ht="12.6" x14ac:dyDescent="0.25">
      <c r="A47925"/>
    </row>
    <row r="47926" spans="1:1" ht="12.6" x14ac:dyDescent="0.25">
      <c r="A47926"/>
    </row>
    <row r="47927" spans="1:1" ht="12.6" x14ac:dyDescent="0.25">
      <c r="A47927"/>
    </row>
    <row r="47928" spans="1:1" ht="12.6" x14ac:dyDescent="0.25">
      <c r="A47928"/>
    </row>
    <row r="47929" spans="1:1" ht="12.6" x14ac:dyDescent="0.25">
      <c r="A47929"/>
    </row>
    <row r="47930" spans="1:1" ht="12.6" x14ac:dyDescent="0.25">
      <c r="A47930"/>
    </row>
    <row r="47931" spans="1:1" ht="12.6" x14ac:dyDescent="0.25">
      <c r="A47931"/>
    </row>
    <row r="47932" spans="1:1" ht="12.6" x14ac:dyDescent="0.25">
      <c r="A47932"/>
    </row>
    <row r="47933" spans="1:1" ht="12.6" x14ac:dyDescent="0.25">
      <c r="A47933"/>
    </row>
    <row r="47934" spans="1:1" ht="12.6" x14ac:dyDescent="0.25">
      <c r="A47934"/>
    </row>
    <row r="47935" spans="1:1" ht="12.6" x14ac:dyDescent="0.25">
      <c r="A47935"/>
    </row>
    <row r="47936" spans="1:1" ht="12.6" x14ac:dyDescent="0.25">
      <c r="A47936"/>
    </row>
    <row r="47937" spans="1:1" ht="12.6" x14ac:dyDescent="0.25">
      <c r="A47937"/>
    </row>
    <row r="47938" spans="1:1" ht="12.6" x14ac:dyDescent="0.25">
      <c r="A47938"/>
    </row>
    <row r="47939" spans="1:1" ht="12.6" x14ac:dyDescent="0.25">
      <c r="A47939"/>
    </row>
    <row r="47940" spans="1:1" ht="12.6" x14ac:dyDescent="0.25">
      <c r="A47940"/>
    </row>
    <row r="47941" spans="1:1" ht="12.6" x14ac:dyDescent="0.25">
      <c r="A47941"/>
    </row>
    <row r="47942" spans="1:1" ht="12.6" x14ac:dyDescent="0.25">
      <c r="A47942"/>
    </row>
    <row r="47943" spans="1:1" ht="12.6" x14ac:dyDescent="0.25">
      <c r="A47943"/>
    </row>
    <row r="47944" spans="1:1" ht="12.6" x14ac:dyDescent="0.25">
      <c r="A47944"/>
    </row>
    <row r="47945" spans="1:1" ht="12.6" x14ac:dyDescent="0.25">
      <c r="A47945"/>
    </row>
    <row r="47946" spans="1:1" ht="12.6" x14ac:dyDescent="0.25">
      <c r="A47946"/>
    </row>
    <row r="47947" spans="1:1" ht="12.6" x14ac:dyDescent="0.25">
      <c r="A47947"/>
    </row>
    <row r="47948" spans="1:1" ht="12.6" x14ac:dyDescent="0.25">
      <c r="A47948"/>
    </row>
    <row r="47949" spans="1:1" ht="12.6" x14ac:dyDescent="0.25">
      <c r="A47949"/>
    </row>
    <row r="47950" spans="1:1" ht="12.6" x14ac:dyDescent="0.25">
      <c r="A47950"/>
    </row>
    <row r="47951" spans="1:1" ht="12.6" x14ac:dyDescent="0.25">
      <c r="A47951"/>
    </row>
    <row r="47952" spans="1:1" ht="12.6" x14ac:dyDescent="0.25">
      <c r="A47952"/>
    </row>
    <row r="47953" spans="1:1" ht="12.6" x14ac:dyDescent="0.25">
      <c r="A47953"/>
    </row>
    <row r="47954" spans="1:1" ht="12.6" x14ac:dyDescent="0.25">
      <c r="A47954"/>
    </row>
    <row r="47955" spans="1:1" ht="12.6" x14ac:dyDescent="0.25">
      <c r="A47955"/>
    </row>
    <row r="47956" spans="1:1" ht="12.6" x14ac:dyDescent="0.25">
      <c r="A47956"/>
    </row>
    <row r="47957" spans="1:1" ht="12.6" x14ac:dyDescent="0.25">
      <c r="A47957"/>
    </row>
    <row r="47958" spans="1:1" ht="12.6" x14ac:dyDescent="0.25">
      <c r="A47958"/>
    </row>
    <row r="47959" spans="1:1" ht="12.6" x14ac:dyDescent="0.25">
      <c r="A47959"/>
    </row>
    <row r="47960" spans="1:1" ht="12.6" x14ac:dyDescent="0.25">
      <c r="A47960"/>
    </row>
    <row r="47961" spans="1:1" ht="12.6" x14ac:dyDescent="0.25">
      <c r="A47961"/>
    </row>
    <row r="47962" spans="1:1" ht="12.6" x14ac:dyDescent="0.25">
      <c r="A47962"/>
    </row>
    <row r="47963" spans="1:1" ht="12.6" x14ac:dyDescent="0.25">
      <c r="A47963"/>
    </row>
    <row r="47964" spans="1:1" ht="12.6" x14ac:dyDescent="0.25">
      <c r="A47964"/>
    </row>
    <row r="47965" spans="1:1" ht="12.6" x14ac:dyDescent="0.25">
      <c r="A47965"/>
    </row>
    <row r="47966" spans="1:1" ht="12.6" x14ac:dyDescent="0.25">
      <c r="A47966"/>
    </row>
    <row r="47967" spans="1:1" ht="12.6" x14ac:dyDescent="0.25">
      <c r="A47967"/>
    </row>
    <row r="47968" spans="1:1" ht="12.6" x14ac:dyDescent="0.25">
      <c r="A47968"/>
    </row>
    <row r="47969" spans="1:1" ht="12.6" x14ac:dyDescent="0.25">
      <c r="A47969"/>
    </row>
    <row r="47970" spans="1:1" ht="12.6" x14ac:dyDescent="0.25">
      <c r="A47970"/>
    </row>
    <row r="47971" spans="1:1" ht="12.6" x14ac:dyDescent="0.25">
      <c r="A47971"/>
    </row>
    <row r="47972" spans="1:1" ht="12.6" x14ac:dyDescent="0.25">
      <c r="A47972"/>
    </row>
    <row r="47973" spans="1:1" ht="12.6" x14ac:dyDescent="0.25">
      <c r="A47973"/>
    </row>
    <row r="47974" spans="1:1" ht="12.6" x14ac:dyDescent="0.25">
      <c r="A47974"/>
    </row>
    <row r="47975" spans="1:1" ht="12.6" x14ac:dyDescent="0.25">
      <c r="A47975"/>
    </row>
    <row r="47976" spans="1:1" ht="12.6" x14ac:dyDescent="0.25">
      <c r="A47976"/>
    </row>
    <row r="47977" spans="1:1" ht="12.6" x14ac:dyDescent="0.25">
      <c r="A47977"/>
    </row>
    <row r="47978" spans="1:1" ht="12.6" x14ac:dyDescent="0.25">
      <c r="A47978"/>
    </row>
    <row r="47979" spans="1:1" ht="12.6" x14ac:dyDescent="0.25">
      <c r="A47979"/>
    </row>
    <row r="47980" spans="1:1" ht="12.6" x14ac:dyDescent="0.25">
      <c r="A47980"/>
    </row>
    <row r="47981" spans="1:1" ht="12.6" x14ac:dyDescent="0.25">
      <c r="A47981"/>
    </row>
    <row r="47982" spans="1:1" ht="12.6" x14ac:dyDescent="0.25">
      <c r="A47982"/>
    </row>
    <row r="47983" spans="1:1" ht="12.6" x14ac:dyDescent="0.25">
      <c r="A47983"/>
    </row>
    <row r="47984" spans="1:1" ht="12.6" x14ac:dyDescent="0.25">
      <c r="A47984"/>
    </row>
    <row r="47985" spans="1:1" ht="12.6" x14ac:dyDescent="0.25">
      <c r="A47985"/>
    </row>
    <row r="47986" spans="1:1" ht="12.6" x14ac:dyDescent="0.25">
      <c r="A47986"/>
    </row>
    <row r="47987" spans="1:1" ht="12.6" x14ac:dyDescent="0.25">
      <c r="A47987"/>
    </row>
    <row r="47988" spans="1:1" ht="12.6" x14ac:dyDescent="0.25">
      <c r="A47988"/>
    </row>
    <row r="47989" spans="1:1" ht="12.6" x14ac:dyDescent="0.25">
      <c r="A47989"/>
    </row>
    <row r="47990" spans="1:1" ht="12.6" x14ac:dyDescent="0.25">
      <c r="A47990"/>
    </row>
    <row r="47991" spans="1:1" ht="12.6" x14ac:dyDescent="0.25">
      <c r="A47991"/>
    </row>
    <row r="47992" spans="1:1" ht="12.6" x14ac:dyDescent="0.25">
      <c r="A47992"/>
    </row>
    <row r="47993" spans="1:1" ht="12.6" x14ac:dyDescent="0.25">
      <c r="A47993"/>
    </row>
    <row r="47994" spans="1:1" ht="12.6" x14ac:dyDescent="0.25">
      <c r="A47994"/>
    </row>
    <row r="47995" spans="1:1" ht="12.6" x14ac:dyDescent="0.25">
      <c r="A47995"/>
    </row>
    <row r="47996" spans="1:1" ht="12.6" x14ac:dyDescent="0.25">
      <c r="A47996"/>
    </row>
    <row r="47997" spans="1:1" ht="12.6" x14ac:dyDescent="0.25">
      <c r="A47997"/>
    </row>
    <row r="47998" spans="1:1" ht="12.6" x14ac:dyDescent="0.25">
      <c r="A47998"/>
    </row>
    <row r="47999" spans="1:1" ht="12.6" x14ac:dyDescent="0.25">
      <c r="A47999"/>
    </row>
    <row r="48000" spans="1:1" ht="12.6" x14ac:dyDescent="0.25">
      <c r="A48000"/>
    </row>
    <row r="48001" spans="1:1" ht="12.6" x14ac:dyDescent="0.25">
      <c r="A48001"/>
    </row>
    <row r="48002" spans="1:1" ht="12.6" x14ac:dyDescent="0.25">
      <c r="A48002"/>
    </row>
    <row r="48003" spans="1:1" ht="12.6" x14ac:dyDescent="0.25">
      <c r="A48003"/>
    </row>
    <row r="48004" spans="1:1" ht="12.6" x14ac:dyDescent="0.25">
      <c r="A48004"/>
    </row>
    <row r="48005" spans="1:1" ht="12.6" x14ac:dyDescent="0.25">
      <c r="A48005"/>
    </row>
    <row r="48006" spans="1:1" ht="12.6" x14ac:dyDescent="0.25">
      <c r="A48006"/>
    </row>
    <row r="48007" spans="1:1" ht="12.6" x14ac:dyDescent="0.25">
      <c r="A48007"/>
    </row>
    <row r="48008" spans="1:1" ht="12.6" x14ac:dyDescent="0.25">
      <c r="A48008"/>
    </row>
    <row r="48009" spans="1:1" ht="12.6" x14ac:dyDescent="0.25">
      <c r="A48009"/>
    </row>
    <row r="48010" spans="1:1" ht="12.6" x14ac:dyDescent="0.25">
      <c r="A48010"/>
    </row>
    <row r="48011" spans="1:1" ht="12.6" x14ac:dyDescent="0.25">
      <c r="A48011"/>
    </row>
    <row r="48012" spans="1:1" ht="12.6" x14ac:dyDescent="0.25">
      <c r="A48012"/>
    </row>
    <row r="48013" spans="1:1" ht="12.6" x14ac:dyDescent="0.25">
      <c r="A48013"/>
    </row>
    <row r="48014" spans="1:1" ht="12.6" x14ac:dyDescent="0.25">
      <c r="A48014"/>
    </row>
    <row r="48015" spans="1:1" ht="12.6" x14ac:dyDescent="0.25">
      <c r="A48015"/>
    </row>
    <row r="48016" spans="1:1" ht="12.6" x14ac:dyDescent="0.25">
      <c r="A48016"/>
    </row>
    <row r="48017" spans="1:1" ht="12.6" x14ac:dyDescent="0.25">
      <c r="A48017"/>
    </row>
    <row r="48018" spans="1:1" ht="12.6" x14ac:dyDescent="0.25">
      <c r="A48018"/>
    </row>
    <row r="48019" spans="1:1" ht="12.6" x14ac:dyDescent="0.25">
      <c r="A48019"/>
    </row>
    <row r="48020" spans="1:1" ht="12.6" x14ac:dyDescent="0.25">
      <c r="A48020"/>
    </row>
    <row r="48021" spans="1:1" ht="12.6" x14ac:dyDescent="0.25">
      <c r="A48021"/>
    </row>
    <row r="48022" spans="1:1" ht="12.6" x14ac:dyDescent="0.25">
      <c r="A48022"/>
    </row>
    <row r="48023" spans="1:1" ht="12.6" x14ac:dyDescent="0.25">
      <c r="A48023"/>
    </row>
    <row r="48024" spans="1:1" ht="12.6" x14ac:dyDescent="0.25">
      <c r="A48024"/>
    </row>
    <row r="48025" spans="1:1" ht="12.6" x14ac:dyDescent="0.25">
      <c r="A48025"/>
    </row>
    <row r="48026" spans="1:1" ht="12.6" x14ac:dyDescent="0.25">
      <c r="A48026"/>
    </row>
    <row r="48027" spans="1:1" ht="12.6" x14ac:dyDescent="0.25">
      <c r="A48027"/>
    </row>
    <row r="48028" spans="1:1" ht="12.6" x14ac:dyDescent="0.25">
      <c r="A48028"/>
    </row>
    <row r="48029" spans="1:1" ht="12.6" x14ac:dyDescent="0.25">
      <c r="A48029"/>
    </row>
    <row r="48030" spans="1:1" ht="12.6" x14ac:dyDescent="0.25">
      <c r="A48030"/>
    </row>
    <row r="48031" spans="1:1" ht="12.6" x14ac:dyDescent="0.25">
      <c r="A48031"/>
    </row>
    <row r="48032" spans="1:1" ht="12.6" x14ac:dyDescent="0.25">
      <c r="A48032"/>
    </row>
    <row r="48033" spans="1:1" ht="12.6" x14ac:dyDescent="0.25">
      <c r="A48033"/>
    </row>
    <row r="48034" spans="1:1" ht="12.6" x14ac:dyDescent="0.25">
      <c r="A48034"/>
    </row>
    <row r="48035" spans="1:1" ht="12.6" x14ac:dyDescent="0.25">
      <c r="A48035"/>
    </row>
    <row r="48036" spans="1:1" ht="12.6" x14ac:dyDescent="0.25">
      <c r="A48036"/>
    </row>
    <row r="48037" spans="1:1" ht="12.6" x14ac:dyDescent="0.25">
      <c r="A48037"/>
    </row>
    <row r="48038" spans="1:1" ht="12.6" x14ac:dyDescent="0.25">
      <c r="A48038"/>
    </row>
    <row r="48039" spans="1:1" ht="12.6" x14ac:dyDescent="0.25">
      <c r="A48039"/>
    </row>
    <row r="48040" spans="1:1" ht="12.6" x14ac:dyDescent="0.25">
      <c r="A48040"/>
    </row>
    <row r="48041" spans="1:1" ht="12.6" x14ac:dyDescent="0.25">
      <c r="A48041"/>
    </row>
    <row r="48042" spans="1:1" ht="12.6" x14ac:dyDescent="0.25">
      <c r="A48042"/>
    </row>
    <row r="48043" spans="1:1" ht="12.6" x14ac:dyDescent="0.25">
      <c r="A48043"/>
    </row>
    <row r="48044" spans="1:1" ht="12.6" x14ac:dyDescent="0.25">
      <c r="A48044"/>
    </row>
    <row r="48045" spans="1:1" ht="12.6" x14ac:dyDescent="0.25">
      <c r="A48045"/>
    </row>
    <row r="48046" spans="1:1" ht="12.6" x14ac:dyDescent="0.25">
      <c r="A48046"/>
    </row>
    <row r="48047" spans="1:1" ht="12.6" x14ac:dyDescent="0.25">
      <c r="A48047"/>
    </row>
    <row r="48048" spans="1:1" ht="12.6" x14ac:dyDescent="0.25">
      <c r="A48048"/>
    </row>
    <row r="48049" spans="1:1" ht="12.6" x14ac:dyDescent="0.25">
      <c r="A48049"/>
    </row>
    <row r="48050" spans="1:1" ht="12.6" x14ac:dyDescent="0.25">
      <c r="A48050"/>
    </row>
    <row r="48051" spans="1:1" ht="12.6" x14ac:dyDescent="0.25">
      <c r="A48051"/>
    </row>
    <row r="48052" spans="1:1" ht="12.6" x14ac:dyDescent="0.25">
      <c r="A48052"/>
    </row>
    <row r="48053" spans="1:1" ht="12.6" x14ac:dyDescent="0.25">
      <c r="A48053"/>
    </row>
    <row r="48054" spans="1:1" ht="12.6" x14ac:dyDescent="0.25">
      <c r="A48054"/>
    </row>
    <row r="48055" spans="1:1" ht="12.6" x14ac:dyDescent="0.25">
      <c r="A48055"/>
    </row>
    <row r="48056" spans="1:1" ht="12.6" x14ac:dyDescent="0.25">
      <c r="A48056"/>
    </row>
    <row r="48057" spans="1:1" ht="12.6" x14ac:dyDescent="0.25">
      <c r="A48057"/>
    </row>
    <row r="48058" spans="1:1" ht="12.6" x14ac:dyDescent="0.25">
      <c r="A48058"/>
    </row>
    <row r="48059" spans="1:1" ht="12.6" x14ac:dyDescent="0.25">
      <c r="A48059"/>
    </row>
    <row r="48060" spans="1:1" ht="12.6" x14ac:dyDescent="0.25">
      <c r="A48060"/>
    </row>
    <row r="48061" spans="1:1" ht="12.6" x14ac:dyDescent="0.25">
      <c r="A48061"/>
    </row>
    <row r="48062" spans="1:1" ht="12.6" x14ac:dyDescent="0.25">
      <c r="A48062"/>
    </row>
    <row r="48063" spans="1:1" ht="12.6" x14ac:dyDescent="0.25">
      <c r="A48063"/>
    </row>
    <row r="48064" spans="1:1" ht="12.6" x14ac:dyDescent="0.25">
      <c r="A48064"/>
    </row>
    <row r="48065" spans="1:1" ht="12.6" x14ac:dyDescent="0.25">
      <c r="A48065"/>
    </row>
    <row r="48066" spans="1:1" ht="12.6" x14ac:dyDescent="0.25">
      <c r="A48066"/>
    </row>
    <row r="48067" spans="1:1" ht="12.6" x14ac:dyDescent="0.25">
      <c r="A48067"/>
    </row>
    <row r="48068" spans="1:1" ht="12.6" x14ac:dyDescent="0.25">
      <c r="A48068"/>
    </row>
    <row r="48069" spans="1:1" ht="12.6" x14ac:dyDescent="0.25">
      <c r="A48069"/>
    </row>
    <row r="48070" spans="1:1" ht="12.6" x14ac:dyDescent="0.25">
      <c r="A48070"/>
    </row>
    <row r="48071" spans="1:1" ht="12.6" x14ac:dyDescent="0.25">
      <c r="A48071"/>
    </row>
    <row r="48072" spans="1:1" ht="12.6" x14ac:dyDescent="0.25">
      <c r="A48072"/>
    </row>
    <row r="48073" spans="1:1" ht="12.6" x14ac:dyDescent="0.25">
      <c r="A48073"/>
    </row>
    <row r="48074" spans="1:1" ht="12.6" x14ac:dyDescent="0.25">
      <c r="A48074"/>
    </row>
    <row r="48075" spans="1:1" ht="12.6" x14ac:dyDescent="0.25">
      <c r="A48075"/>
    </row>
    <row r="48076" spans="1:1" ht="12.6" x14ac:dyDescent="0.25">
      <c r="A48076"/>
    </row>
    <row r="48077" spans="1:1" ht="12.6" x14ac:dyDescent="0.25">
      <c r="A48077"/>
    </row>
    <row r="48078" spans="1:1" ht="12.6" x14ac:dyDescent="0.25">
      <c r="A48078"/>
    </row>
    <row r="48079" spans="1:1" ht="12.6" x14ac:dyDescent="0.25">
      <c r="A48079"/>
    </row>
    <row r="48080" spans="1:1" ht="12.6" x14ac:dyDescent="0.25">
      <c r="A48080"/>
    </row>
    <row r="48081" spans="1:1" ht="12.6" x14ac:dyDescent="0.25">
      <c r="A48081"/>
    </row>
    <row r="48082" spans="1:1" ht="12.6" x14ac:dyDescent="0.25">
      <c r="A48082"/>
    </row>
    <row r="48083" spans="1:1" ht="12.6" x14ac:dyDescent="0.25">
      <c r="A48083"/>
    </row>
    <row r="48084" spans="1:1" ht="12.6" x14ac:dyDescent="0.25">
      <c r="A48084"/>
    </row>
    <row r="48085" spans="1:1" ht="12.6" x14ac:dyDescent="0.25">
      <c r="A48085"/>
    </row>
    <row r="48086" spans="1:1" ht="12.6" x14ac:dyDescent="0.25">
      <c r="A48086"/>
    </row>
    <row r="48087" spans="1:1" ht="12.6" x14ac:dyDescent="0.25">
      <c r="A48087"/>
    </row>
    <row r="48088" spans="1:1" ht="12.6" x14ac:dyDescent="0.25">
      <c r="A48088"/>
    </row>
    <row r="48089" spans="1:1" ht="12.6" x14ac:dyDescent="0.25">
      <c r="A48089"/>
    </row>
    <row r="48090" spans="1:1" ht="12.6" x14ac:dyDescent="0.25">
      <c r="A48090"/>
    </row>
    <row r="48091" spans="1:1" ht="12.6" x14ac:dyDescent="0.25">
      <c r="A48091"/>
    </row>
    <row r="48092" spans="1:1" ht="12.6" x14ac:dyDescent="0.25">
      <c r="A48092"/>
    </row>
    <row r="48093" spans="1:1" ht="12.6" x14ac:dyDescent="0.25">
      <c r="A48093"/>
    </row>
    <row r="48094" spans="1:1" ht="12.6" x14ac:dyDescent="0.25">
      <c r="A48094"/>
    </row>
    <row r="48095" spans="1:1" ht="12.6" x14ac:dyDescent="0.25">
      <c r="A48095"/>
    </row>
    <row r="48096" spans="1:1" ht="12.6" x14ac:dyDescent="0.25">
      <c r="A48096"/>
    </row>
    <row r="48097" spans="1:1" ht="12.6" x14ac:dyDescent="0.25">
      <c r="A48097"/>
    </row>
    <row r="48098" spans="1:1" ht="12.6" x14ac:dyDescent="0.25">
      <c r="A48098"/>
    </row>
    <row r="48099" spans="1:1" ht="12.6" x14ac:dyDescent="0.25">
      <c r="A48099"/>
    </row>
    <row r="48100" spans="1:1" ht="12.6" x14ac:dyDescent="0.25">
      <c r="A48100"/>
    </row>
    <row r="48101" spans="1:1" ht="12.6" x14ac:dyDescent="0.25">
      <c r="A48101"/>
    </row>
    <row r="48102" spans="1:1" ht="12.6" x14ac:dyDescent="0.25">
      <c r="A48102"/>
    </row>
    <row r="48103" spans="1:1" ht="12.6" x14ac:dyDescent="0.25">
      <c r="A48103"/>
    </row>
    <row r="48104" spans="1:1" ht="12.6" x14ac:dyDescent="0.25">
      <c r="A48104"/>
    </row>
    <row r="48105" spans="1:1" ht="12.6" x14ac:dyDescent="0.25">
      <c r="A48105"/>
    </row>
    <row r="48106" spans="1:1" ht="12.6" x14ac:dyDescent="0.25">
      <c r="A48106"/>
    </row>
    <row r="48107" spans="1:1" ht="12.6" x14ac:dyDescent="0.25">
      <c r="A48107"/>
    </row>
    <row r="48108" spans="1:1" ht="12.6" x14ac:dyDescent="0.25">
      <c r="A48108"/>
    </row>
    <row r="48109" spans="1:1" ht="12.6" x14ac:dyDescent="0.25">
      <c r="A48109"/>
    </row>
    <row r="48110" spans="1:1" ht="12.6" x14ac:dyDescent="0.25">
      <c r="A48110"/>
    </row>
    <row r="48111" spans="1:1" ht="12.6" x14ac:dyDescent="0.25">
      <c r="A48111"/>
    </row>
    <row r="48112" spans="1:1" ht="12.6" x14ac:dyDescent="0.25">
      <c r="A48112"/>
    </row>
    <row r="48113" spans="1:1" ht="12.6" x14ac:dyDescent="0.25">
      <c r="A48113"/>
    </row>
    <row r="48114" spans="1:1" ht="12.6" x14ac:dyDescent="0.25">
      <c r="A48114"/>
    </row>
    <row r="48115" spans="1:1" ht="12.6" x14ac:dyDescent="0.25">
      <c r="A48115"/>
    </row>
    <row r="48116" spans="1:1" ht="12.6" x14ac:dyDescent="0.25">
      <c r="A48116"/>
    </row>
    <row r="48117" spans="1:1" ht="12.6" x14ac:dyDescent="0.25">
      <c r="A48117"/>
    </row>
    <row r="48118" spans="1:1" ht="12.6" x14ac:dyDescent="0.25">
      <c r="A48118"/>
    </row>
    <row r="48119" spans="1:1" ht="12.6" x14ac:dyDescent="0.25">
      <c r="A48119"/>
    </row>
    <row r="48120" spans="1:1" ht="12.6" x14ac:dyDescent="0.25">
      <c r="A48120"/>
    </row>
    <row r="48121" spans="1:1" ht="12.6" x14ac:dyDescent="0.25">
      <c r="A48121"/>
    </row>
    <row r="48122" spans="1:1" ht="12.6" x14ac:dyDescent="0.25">
      <c r="A48122"/>
    </row>
    <row r="48123" spans="1:1" ht="12.6" x14ac:dyDescent="0.25">
      <c r="A48123"/>
    </row>
    <row r="48124" spans="1:1" ht="12.6" x14ac:dyDescent="0.25">
      <c r="A48124"/>
    </row>
    <row r="48125" spans="1:1" ht="12.6" x14ac:dyDescent="0.25">
      <c r="A48125"/>
    </row>
    <row r="48126" spans="1:1" ht="12.6" x14ac:dyDescent="0.25">
      <c r="A48126"/>
    </row>
    <row r="48127" spans="1:1" ht="12.6" x14ac:dyDescent="0.25">
      <c r="A48127"/>
    </row>
    <row r="48128" spans="1:1" ht="12.6" x14ac:dyDescent="0.25">
      <c r="A48128"/>
    </row>
    <row r="48129" spans="1:1" ht="12.6" x14ac:dyDescent="0.25">
      <c r="A48129"/>
    </row>
    <row r="48130" spans="1:1" ht="12.6" x14ac:dyDescent="0.25">
      <c r="A48130"/>
    </row>
    <row r="48131" spans="1:1" ht="12.6" x14ac:dyDescent="0.25">
      <c r="A48131"/>
    </row>
    <row r="48132" spans="1:1" ht="12.6" x14ac:dyDescent="0.25">
      <c r="A48132"/>
    </row>
    <row r="48133" spans="1:1" ht="12.6" x14ac:dyDescent="0.25">
      <c r="A48133"/>
    </row>
    <row r="48134" spans="1:1" ht="12.6" x14ac:dyDescent="0.25">
      <c r="A48134"/>
    </row>
    <row r="48135" spans="1:1" ht="12.6" x14ac:dyDescent="0.25">
      <c r="A48135"/>
    </row>
    <row r="48136" spans="1:1" ht="12.6" x14ac:dyDescent="0.25">
      <c r="A48136"/>
    </row>
    <row r="48137" spans="1:1" ht="12.6" x14ac:dyDescent="0.25">
      <c r="A48137"/>
    </row>
    <row r="48138" spans="1:1" ht="12.6" x14ac:dyDescent="0.25">
      <c r="A48138"/>
    </row>
    <row r="48139" spans="1:1" ht="12.6" x14ac:dyDescent="0.25">
      <c r="A48139"/>
    </row>
    <row r="48140" spans="1:1" ht="12.6" x14ac:dyDescent="0.25">
      <c r="A48140"/>
    </row>
    <row r="48141" spans="1:1" ht="12.6" x14ac:dyDescent="0.25">
      <c r="A48141"/>
    </row>
    <row r="48142" spans="1:1" ht="12.6" x14ac:dyDescent="0.25">
      <c r="A48142"/>
    </row>
    <row r="48143" spans="1:1" ht="12.6" x14ac:dyDescent="0.25">
      <c r="A48143"/>
    </row>
    <row r="48144" spans="1:1" ht="12.6" x14ac:dyDescent="0.25">
      <c r="A48144"/>
    </row>
    <row r="48145" spans="1:1" ht="12.6" x14ac:dyDescent="0.25">
      <c r="A48145"/>
    </row>
    <row r="48146" spans="1:1" ht="12.6" x14ac:dyDescent="0.25">
      <c r="A48146"/>
    </row>
    <row r="48147" spans="1:1" ht="12.6" x14ac:dyDescent="0.25">
      <c r="A48147"/>
    </row>
    <row r="48148" spans="1:1" ht="12.6" x14ac:dyDescent="0.25">
      <c r="A48148"/>
    </row>
    <row r="48149" spans="1:1" ht="12.6" x14ac:dyDescent="0.25">
      <c r="A48149"/>
    </row>
    <row r="48150" spans="1:1" ht="12.6" x14ac:dyDescent="0.25">
      <c r="A48150"/>
    </row>
    <row r="48151" spans="1:1" ht="12.6" x14ac:dyDescent="0.25">
      <c r="A48151"/>
    </row>
    <row r="48152" spans="1:1" ht="12.6" x14ac:dyDescent="0.25">
      <c r="A48152"/>
    </row>
    <row r="48153" spans="1:1" ht="12.6" x14ac:dyDescent="0.25">
      <c r="A48153"/>
    </row>
    <row r="48154" spans="1:1" ht="12.6" x14ac:dyDescent="0.25">
      <c r="A48154"/>
    </row>
    <row r="48155" spans="1:1" ht="12.6" x14ac:dyDescent="0.25">
      <c r="A48155"/>
    </row>
    <row r="48156" spans="1:1" ht="12.6" x14ac:dyDescent="0.25">
      <c r="A48156"/>
    </row>
    <row r="48157" spans="1:1" ht="12.6" x14ac:dyDescent="0.25">
      <c r="A48157"/>
    </row>
    <row r="48158" spans="1:1" ht="12.6" x14ac:dyDescent="0.25">
      <c r="A48158"/>
    </row>
    <row r="48159" spans="1:1" ht="12.6" x14ac:dyDescent="0.25">
      <c r="A48159"/>
    </row>
    <row r="48160" spans="1:1" ht="12.6" x14ac:dyDescent="0.25">
      <c r="A48160"/>
    </row>
    <row r="48161" spans="1:1" ht="12.6" x14ac:dyDescent="0.25">
      <c r="A48161"/>
    </row>
    <row r="48162" spans="1:1" ht="12.6" x14ac:dyDescent="0.25">
      <c r="A48162"/>
    </row>
    <row r="48163" spans="1:1" ht="12.6" x14ac:dyDescent="0.25">
      <c r="A48163"/>
    </row>
    <row r="48164" spans="1:1" ht="12.6" x14ac:dyDescent="0.25">
      <c r="A48164"/>
    </row>
    <row r="48165" spans="1:1" ht="12.6" x14ac:dyDescent="0.25">
      <c r="A48165"/>
    </row>
    <row r="48166" spans="1:1" ht="12.6" x14ac:dyDescent="0.25">
      <c r="A48166"/>
    </row>
    <row r="48167" spans="1:1" ht="12.6" x14ac:dyDescent="0.25">
      <c r="A48167"/>
    </row>
    <row r="48168" spans="1:1" ht="12.6" x14ac:dyDescent="0.25">
      <c r="A48168"/>
    </row>
    <row r="48169" spans="1:1" ht="12.6" x14ac:dyDescent="0.25">
      <c r="A48169"/>
    </row>
    <row r="48170" spans="1:1" ht="12.6" x14ac:dyDescent="0.25">
      <c r="A48170"/>
    </row>
    <row r="48171" spans="1:1" ht="12.6" x14ac:dyDescent="0.25">
      <c r="A48171"/>
    </row>
    <row r="48172" spans="1:1" ht="12.6" x14ac:dyDescent="0.25">
      <c r="A48172"/>
    </row>
    <row r="48173" spans="1:1" ht="12.6" x14ac:dyDescent="0.25">
      <c r="A48173"/>
    </row>
    <row r="48174" spans="1:1" ht="12.6" x14ac:dyDescent="0.25">
      <c r="A48174"/>
    </row>
    <row r="48175" spans="1:1" ht="12.6" x14ac:dyDescent="0.25">
      <c r="A48175"/>
    </row>
    <row r="48176" spans="1:1" ht="12.6" x14ac:dyDescent="0.25">
      <c r="A48176"/>
    </row>
    <row r="48177" spans="1:1" ht="12.6" x14ac:dyDescent="0.25">
      <c r="A48177"/>
    </row>
    <row r="48178" spans="1:1" ht="12.6" x14ac:dyDescent="0.25">
      <c r="A48178"/>
    </row>
    <row r="48179" spans="1:1" ht="12.6" x14ac:dyDescent="0.25">
      <c r="A48179"/>
    </row>
    <row r="48180" spans="1:1" ht="12.6" x14ac:dyDescent="0.25">
      <c r="A48180"/>
    </row>
    <row r="48181" spans="1:1" ht="12.6" x14ac:dyDescent="0.25">
      <c r="A48181"/>
    </row>
    <row r="48182" spans="1:1" ht="12.6" x14ac:dyDescent="0.25">
      <c r="A48182"/>
    </row>
    <row r="48183" spans="1:1" ht="12.6" x14ac:dyDescent="0.25">
      <c r="A48183"/>
    </row>
    <row r="48184" spans="1:1" ht="12.6" x14ac:dyDescent="0.25">
      <c r="A48184"/>
    </row>
    <row r="48185" spans="1:1" ht="12.6" x14ac:dyDescent="0.25">
      <c r="A48185"/>
    </row>
    <row r="48186" spans="1:1" ht="12.6" x14ac:dyDescent="0.25">
      <c r="A48186"/>
    </row>
    <row r="48187" spans="1:1" ht="12.6" x14ac:dyDescent="0.25">
      <c r="A48187"/>
    </row>
    <row r="48188" spans="1:1" ht="12.6" x14ac:dyDescent="0.25">
      <c r="A48188"/>
    </row>
    <row r="48189" spans="1:1" ht="12.6" x14ac:dyDescent="0.25">
      <c r="A48189"/>
    </row>
    <row r="48190" spans="1:1" ht="12.6" x14ac:dyDescent="0.25">
      <c r="A48190"/>
    </row>
    <row r="48191" spans="1:1" ht="12.6" x14ac:dyDescent="0.25">
      <c r="A48191"/>
    </row>
    <row r="48192" spans="1:1" ht="12.6" x14ac:dyDescent="0.25">
      <c r="A48192"/>
    </row>
    <row r="48193" spans="1:1" ht="12.6" x14ac:dyDescent="0.25">
      <c r="A48193"/>
    </row>
    <row r="48194" spans="1:1" ht="12.6" x14ac:dyDescent="0.25">
      <c r="A48194"/>
    </row>
    <row r="48195" spans="1:1" ht="12.6" x14ac:dyDescent="0.25">
      <c r="A48195"/>
    </row>
    <row r="48196" spans="1:1" ht="12.6" x14ac:dyDescent="0.25">
      <c r="A48196"/>
    </row>
    <row r="48197" spans="1:1" ht="12.6" x14ac:dyDescent="0.25">
      <c r="A48197"/>
    </row>
    <row r="48198" spans="1:1" ht="12.6" x14ac:dyDescent="0.25">
      <c r="A48198"/>
    </row>
    <row r="48199" spans="1:1" ht="12.6" x14ac:dyDescent="0.25">
      <c r="A48199"/>
    </row>
    <row r="48200" spans="1:1" ht="12.6" x14ac:dyDescent="0.25">
      <c r="A48200"/>
    </row>
    <row r="48201" spans="1:1" ht="12.6" x14ac:dyDescent="0.25">
      <c r="A48201"/>
    </row>
    <row r="48202" spans="1:1" ht="12.6" x14ac:dyDescent="0.25">
      <c r="A48202"/>
    </row>
    <row r="48203" spans="1:1" ht="12.6" x14ac:dyDescent="0.25">
      <c r="A48203"/>
    </row>
    <row r="48204" spans="1:1" ht="12.6" x14ac:dyDescent="0.25">
      <c r="A48204"/>
    </row>
    <row r="48205" spans="1:1" ht="12.6" x14ac:dyDescent="0.25">
      <c r="A48205"/>
    </row>
    <row r="48206" spans="1:1" ht="12.6" x14ac:dyDescent="0.25">
      <c r="A48206"/>
    </row>
    <row r="48207" spans="1:1" ht="12.6" x14ac:dyDescent="0.25">
      <c r="A48207"/>
    </row>
    <row r="48208" spans="1:1" ht="12.6" x14ac:dyDescent="0.25">
      <c r="A48208"/>
    </row>
    <row r="48209" spans="1:1" ht="12.6" x14ac:dyDescent="0.25">
      <c r="A48209"/>
    </row>
    <row r="48210" spans="1:1" ht="12.6" x14ac:dyDescent="0.25">
      <c r="A48210"/>
    </row>
    <row r="48211" spans="1:1" ht="12.6" x14ac:dyDescent="0.25">
      <c r="A48211"/>
    </row>
    <row r="48212" spans="1:1" ht="12.6" x14ac:dyDescent="0.25">
      <c r="A48212"/>
    </row>
    <row r="48213" spans="1:1" ht="12.6" x14ac:dyDescent="0.25">
      <c r="A48213"/>
    </row>
    <row r="48214" spans="1:1" ht="12.6" x14ac:dyDescent="0.25">
      <c r="A48214"/>
    </row>
    <row r="48215" spans="1:1" ht="12.6" x14ac:dyDescent="0.25">
      <c r="A48215"/>
    </row>
    <row r="48216" spans="1:1" ht="12.6" x14ac:dyDescent="0.25">
      <c r="A48216"/>
    </row>
    <row r="48217" spans="1:1" ht="12.6" x14ac:dyDescent="0.25">
      <c r="A48217"/>
    </row>
    <row r="48218" spans="1:1" ht="12.6" x14ac:dyDescent="0.25">
      <c r="A48218"/>
    </row>
    <row r="48219" spans="1:1" ht="12.6" x14ac:dyDescent="0.25">
      <c r="A48219"/>
    </row>
    <row r="48220" spans="1:1" ht="12.6" x14ac:dyDescent="0.25">
      <c r="A48220"/>
    </row>
    <row r="48221" spans="1:1" ht="12.6" x14ac:dyDescent="0.25">
      <c r="A48221"/>
    </row>
    <row r="48222" spans="1:1" ht="12.6" x14ac:dyDescent="0.25">
      <c r="A48222"/>
    </row>
    <row r="48223" spans="1:1" ht="12.6" x14ac:dyDescent="0.25">
      <c r="A48223"/>
    </row>
    <row r="48224" spans="1:1" ht="12.6" x14ac:dyDescent="0.25">
      <c r="A48224"/>
    </row>
    <row r="48225" spans="1:1" ht="12.6" x14ac:dyDescent="0.25">
      <c r="A48225"/>
    </row>
    <row r="48226" spans="1:1" ht="12.6" x14ac:dyDescent="0.25">
      <c r="A48226"/>
    </row>
    <row r="48227" spans="1:1" ht="12.6" x14ac:dyDescent="0.25">
      <c r="A48227"/>
    </row>
    <row r="48228" spans="1:1" ht="12.6" x14ac:dyDescent="0.25">
      <c r="A48228"/>
    </row>
    <row r="48229" spans="1:1" ht="12.6" x14ac:dyDescent="0.25">
      <c r="A48229"/>
    </row>
    <row r="48230" spans="1:1" ht="12.6" x14ac:dyDescent="0.25">
      <c r="A48230"/>
    </row>
    <row r="48231" spans="1:1" ht="12.6" x14ac:dyDescent="0.25">
      <c r="A48231"/>
    </row>
    <row r="48232" spans="1:1" ht="12.6" x14ac:dyDescent="0.25">
      <c r="A48232"/>
    </row>
    <row r="48233" spans="1:1" ht="12.6" x14ac:dyDescent="0.25">
      <c r="A48233"/>
    </row>
    <row r="48234" spans="1:1" ht="12.6" x14ac:dyDescent="0.25">
      <c r="A48234"/>
    </row>
    <row r="48235" spans="1:1" ht="12.6" x14ac:dyDescent="0.25">
      <c r="A48235"/>
    </row>
    <row r="48236" spans="1:1" ht="12.6" x14ac:dyDescent="0.25">
      <c r="A48236"/>
    </row>
    <row r="48237" spans="1:1" ht="12.6" x14ac:dyDescent="0.25">
      <c r="A48237"/>
    </row>
    <row r="48238" spans="1:1" ht="12.6" x14ac:dyDescent="0.25">
      <c r="A48238"/>
    </row>
    <row r="48239" spans="1:1" ht="12.6" x14ac:dyDescent="0.25">
      <c r="A48239"/>
    </row>
    <row r="48240" spans="1:1" ht="12.6" x14ac:dyDescent="0.25">
      <c r="A48240"/>
    </row>
    <row r="48241" spans="1:1" ht="12.6" x14ac:dyDescent="0.25">
      <c r="A48241"/>
    </row>
    <row r="48242" spans="1:1" ht="12.6" x14ac:dyDescent="0.25">
      <c r="A48242"/>
    </row>
    <row r="48243" spans="1:1" ht="12.6" x14ac:dyDescent="0.25">
      <c r="A48243"/>
    </row>
    <row r="48244" spans="1:1" ht="12.6" x14ac:dyDescent="0.25">
      <c r="A48244"/>
    </row>
    <row r="48245" spans="1:1" ht="12.6" x14ac:dyDescent="0.25">
      <c r="A48245"/>
    </row>
    <row r="48246" spans="1:1" ht="12.6" x14ac:dyDescent="0.25">
      <c r="A48246"/>
    </row>
    <row r="48247" spans="1:1" ht="12.6" x14ac:dyDescent="0.25">
      <c r="A48247"/>
    </row>
    <row r="48248" spans="1:1" ht="12.6" x14ac:dyDescent="0.25">
      <c r="A48248"/>
    </row>
    <row r="48249" spans="1:1" ht="12.6" x14ac:dyDescent="0.25">
      <c r="A48249"/>
    </row>
    <row r="48250" spans="1:1" ht="12.6" x14ac:dyDescent="0.25">
      <c r="A48250"/>
    </row>
    <row r="48251" spans="1:1" ht="12.6" x14ac:dyDescent="0.25">
      <c r="A48251"/>
    </row>
    <row r="48252" spans="1:1" ht="12.6" x14ac:dyDescent="0.25">
      <c r="A48252"/>
    </row>
    <row r="48253" spans="1:1" ht="12.6" x14ac:dyDescent="0.25">
      <c r="A48253"/>
    </row>
    <row r="48254" spans="1:1" ht="12.6" x14ac:dyDescent="0.25">
      <c r="A48254"/>
    </row>
    <row r="48255" spans="1:1" ht="12.6" x14ac:dyDescent="0.25">
      <c r="A48255"/>
    </row>
    <row r="48256" spans="1:1" ht="12.6" x14ac:dyDescent="0.25">
      <c r="A48256"/>
    </row>
    <row r="48257" spans="1:1" ht="12.6" x14ac:dyDescent="0.25">
      <c r="A48257"/>
    </row>
    <row r="48258" spans="1:1" ht="12.6" x14ac:dyDescent="0.25">
      <c r="A48258"/>
    </row>
    <row r="48259" spans="1:1" ht="12.6" x14ac:dyDescent="0.25">
      <c r="A48259"/>
    </row>
    <row r="48260" spans="1:1" ht="12.6" x14ac:dyDescent="0.25">
      <c r="A48260"/>
    </row>
    <row r="48261" spans="1:1" ht="12.6" x14ac:dyDescent="0.25">
      <c r="A48261"/>
    </row>
    <row r="48262" spans="1:1" ht="12.6" x14ac:dyDescent="0.25">
      <c r="A48262"/>
    </row>
    <row r="48263" spans="1:1" ht="12.6" x14ac:dyDescent="0.25">
      <c r="A48263"/>
    </row>
    <row r="48264" spans="1:1" ht="12.6" x14ac:dyDescent="0.25">
      <c r="A48264"/>
    </row>
    <row r="48265" spans="1:1" ht="12.6" x14ac:dyDescent="0.25">
      <c r="A48265"/>
    </row>
    <row r="48266" spans="1:1" ht="12.6" x14ac:dyDescent="0.25">
      <c r="A48266"/>
    </row>
    <row r="48267" spans="1:1" ht="12.6" x14ac:dyDescent="0.25">
      <c r="A48267"/>
    </row>
    <row r="48268" spans="1:1" ht="12.6" x14ac:dyDescent="0.25">
      <c r="A48268"/>
    </row>
    <row r="48269" spans="1:1" ht="12.6" x14ac:dyDescent="0.25">
      <c r="A48269"/>
    </row>
    <row r="48270" spans="1:1" ht="12.6" x14ac:dyDescent="0.25">
      <c r="A48270"/>
    </row>
    <row r="48271" spans="1:1" ht="12.6" x14ac:dyDescent="0.25">
      <c r="A48271"/>
    </row>
    <row r="48272" spans="1:1" ht="12.6" x14ac:dyDescent="0.25">
      <c r="A48272"/>
    </row>
    <row r="48273" spans="1:1" ht="12.6" x14ac:dyDescent="0.25">
      <c r="A48273"/>
    </row>
    <row r="48274" spans="1:1" ht="12.6" x14ac:dyDescent="0.25">
      <c r="A48274"/>
    </row>
    <row r="48275" spans="1:1" ht="12.6" x14ac:dyDescent="0.25">
      <c r="A48275"/>
    </row>
    <row r="48276" spans="1:1" ht="12.6" x14ac:dyDescent="0.25">
      <c r="A48276"/>
    </row>
    <row r="48277" spans="1:1" ht="12.6" x14ac:dyDescent="0.25">
      <c r="A48277"/>
    </row>
    <row r="48278" spans="1:1" ht="12.6" x14ac:dyDescent="0.25">
      <c r="A48278"/>
    </row>
    <row r="48279" spans="1:1" ht="12.6" x14ac:dyDescent="0.25">
      <c r="A48279"/>
    </row>
    <row r="48280" spans="1:1" ht="12.6" x14ac:dyDescent="0.25">
      <c r="A48280"/>
    </row>
    <row r="48281" spans="1:1" ht="12.6" x14ac:dyDescent="0.25">
      <c r="A48281"/>
    </row>
    <row r="48282" spans="1:1" ht="12.6" x14ac:dyDescent="0.25">
      <c r="A48282"/>
    </row>
    <row r="48283" spans="1:1" ht="12.6" x14ac:dyDescent="0.25">
      <c r="A48283"/>
    </row>
    <row r="48284" spans="1:1" ht="12.6" x14ac:dyDescent="0.25">
      <c r="A48284"/>
    </row>
    <row r="48285" spans="1:1" ht="12.6" x14ac:dyDescent="0.25">
      <c r="A48285"/>
    </row>
    <row r="48286" spans="1:1" ht="12.6" x14ac:dyDescent="0.25">
      <c r="A48286"/>
    </row>
    <row r="48287" spans="1:1" ht="12.6" x14ac:dyDescent="0.25">
      <c r="A48287"/>
    </row>
    <row r="48288" spans="1:1" ht="12.6" x14ac:dyDescent="0.25">
      <c r="A48288"/>
    </row>
    <row r="48289" spans="1:1" ht="12.6" x14ac:dyDescent="0.25">
      <c r="A48289"/>
    </row>
    <row r="48290" spans="1:1" ht="12.6" x14ac:dyDescent="0.25">
      <c r="A48290"/>
    </row>
    <row r="48291" spans="1:1" ht="12.6" x14ac:dyDescent="0.25">
      <c r="A48291"/>
    </row>
    <row r="48292" spans="1:1" ht="12.6" x14ac:dyDescent="0.25">
      <c r="A48292"/>
    </row>
    <row r="48293" spans="1:1" ht="12.6" x14ac:dyDescent="0.25">
      <c r="A48293"/>
    </row>
    <row r="48294" spans="1:1" ht="12.6" x14ac:dyDescent="0.25">
      <c r="A48294"/>
    </row>
    <row r="48295" spans="1:1" ht="12.6" x14ac:dyDescent="0.25">
      <c r="A48295"/>
    </row>
    <row r="48296" spans="1:1" ht="12.6" x14ac:dyDescent="0.25">
      <c r="A48296"/>
    </row>
    <row r="48297" spans="1:1" ht="12.6" x14ac:dyDescent="0.25">
      <c r="A48297"/>
    </row>
    <row r="48298" spans="1:1" ht="12.6" x14ac:dyDescent="0.25">
      <c r="A48298"/>
    </row>
    <row r="48299" spans="1:1" ht="12.6" x14ac:dyDescent="0.25">
      <c r="A48299"/>
    </row>
    <row r="48300" spans="1:1" ht="12.6" x14ac:dyDescent="0.25">
      <c r="A48300"/>
    </row>
    <row r="48301" spans="1:1" ht="12.6" x14ac:dyDescent="0.25">
      <c r="A48301"/>
    </row>
    <row r="48302" spans="1:1" ht="12.6" x14ac:dyDescent="0.25">
      <c r="A48302"/>
    </row>
    <row r="48303" spans="1:1" ht="12.6" x14ac:dyDescent="0.25">
      <c r="A48303"/>
    </row>
    <row r="48304" spans="1:1" ht="12.6" x14ac:dyDescent="0.25">
      <c r="A48304"/>
    </row>
    <row r="48305" spans="1:1" ht="12.6" x14ac:dyDescent="0.25">
      <c r="A48305"/>
    </row>
    <row r="48306" spans="1:1" ht="12.6" x14ac:dyDescent="0.25">
      <c r="A48306"/>
    </row>
    <row r="48307" spans="1:1" ht="12.6" x14ac:dyDescent="0.25">
      <c r="A48307"/>
    </row>
    <row r="48308" spans="1:1" ht="12.6" x14ac:dyDescent="0.25">
      <c r="A48308"/>
    </row>
    <row r="48309" spans="1:1" ht="12.6" x14ac:dyDescent="0.25">
      <c r="A48309"/>
    </row>
    <row r="48310" spans="1:1" ht="12.6" x14ac:dyDescent="0.25">
      <c r="A48310"/>
    </row>
    <row r="48311" spans="1:1" ht="12.6" x14ac:dyDescent="0.25">
      <c r="A48311"/>
    </row>
    <row r="48312" spans="1:1" ht="12.6" x14ac:dyDescent="0.25">
      <c r="A48312"/>
    </row>
    <row r="48313" spans="1:1" ht="12.6" x14ac:dyDescent="0.25">
      <c r="A48313"/>
    </row>
    <row r="48314" spans="1:1" ht="12.6" x14ac:dyDescent="0.25">
      <c r="A48314"/>
    </row>
    <row r="48315" spans="1:1" ht="12.6" x14ac:dyDescent="0.25">
      <c r="A48315"/>
    </row>
    <row r="48316" spans="1:1" ht="12.6" x14ac:dyDescent="0.25">
      <c r="A48316"/>
    </row>
    <row r="48317" spans="1:1" ht="12.6" x14ac:dyDescent="0.25">
      <c r="A48317"/>
    </row>
    <row r="48318" spans="1:1" ht="12.6" x14ac:dyDescent="0.25">
      <c r="A48318"/>
    </row>
    <row r="48319" spans="1:1" ht="12.6" x14ac:dyDescent="0.25">
      <c r="A48319"/>
    </row>
    <row r="48320" spans="1:1" ht="12.6" x14ac:dyDescent="0.25">
      <c r="A48320"/>
    </row>
    <row r="48321" spans="1:1" ht="12.6" x14ac:dyDescent="0.25">
      <c r="A48321"/>
    </row>
    <row r="48322" spans="1:1" ht="12.6" x14ac:dyDescent="0.25">
      <c r="A48322"/>
    </row>
    <row r="48323" spans="1:1" ht="12.6" x14ac:dyDescent="0.25">
      <c r="A48323"/>
    </row>
    <row r="48324" spans="1:1" ht="12.6" x14ac:dyDescent="0.25">
      <c r="A48324"/>
    </row>
    <row r="48325" spans="1:1" ht="12.6" x14ac:dyDescent="0.25">
      <c r="A48325"/>
    </row>
    <row r="48326" spans="1:1" ht="12.6" x14ac:dyDescent="0.25">
      <c r="A48326"/>
    </row>
    <row r="48327" spans="1:1" ht="12.6" x14ac:dyDescent="0.25">
      <c r="A48327"/>
    </row>
    <row r="48328" spans="1:1" ht="12.6" x14ac:dyDescent="0.25">
      <c r="A48328"/>
    </row>
    <row r="48329" spans="1:1" ht="12.6" x14ac:dyDescent="0.25">
      <c r="A48329"/>
    </row>
    <row r="48330" spans="1:1" ht="12.6" x14ac:dyDescent="0.25">
      <c r="A48330"/>
    </row>
    <row r="48331" spans="1:1" ht="12.6" x14ac:dyDescent="0.25">
      <c r="A48331"/>
    </row>
    <row r="48332" spans="1:1" ht="12.6" x14ac:dyDescent="0.25">
      <c r="A48332"/>
    </row>
    <row r="48333" spans="1:1" ht="12.6" x14ac:dyDescent="0.25">
      <c r="A48333"/>
    </row>
    <row r="48334" spans="1:1" ht="12.6" x14ac:dyDescent="0.25">
      <c r="A48334"/>
    </row>
    <row r="48335" spans="1:1" ht="12.6" x14ac:dyDescent="0.25">
      <c r="A48335"/>
    </row>
    <row r="48336" spans="1:1" ht="12.6" x14ac:dyDescent="0.25">
      <c r="A48336"/>
    </row>
    <row r="48337" spans="1:1" ht="12.6" x14ac:dyDescent="0.25">
      <c r="A48337"/>
    </row>
    <row r="48338" spans="1:1" ht="12.6" x14ac:dyDescent="0.25">
      <c r="A48338"/>
    </row>
    <row r="48339" spans="1:1" ht="12.6" x14ac:dyDescent="0.25">
      <c r="A48339"/>
    </row>
    <row r="48340" spans="1:1" ht="12.6" x14ac:dyDescent="0.25">
      <c r="A48340"/>
    </row>
    <row r="48341" spans="1:1" ht="12.6" x14ac:dyDescent="0.25">
      <c r="A48341"/>
    </row>
    <row r="48342" spans="1:1" ht="12.6" x14ac:dyDescent="0.25">
      <c r="A48342"/>
    </row>
    <row r="48343" spans="1:1" ht="12.6" x14ac:dyDescent="0.25">
      <c r="A48343"/>
    </row>
    <row r="48344" spans="1:1" ht="12.6" x14ac:dyDescent="0.25">
      <c r="A48344"/>
    </row>
    <row r="48345" spans="1:1" ht="12.6" x14ac:dyDescent="0.25">
      <c r="A48345"/>
    </row>
    <row r="48346" spans="1:1" ht="12.6" x14ac:dyDescent="0.25">
      <c r="A48346"/>
    </row>
    <row r="48347" spans="1:1" ht="12.6" x14ac:dyDescent="0.25">
      <c r="A48347"/>
    </row>
    <row r="48348" spans="1:1" ht="12.6" x14ac:dyDescent="0.25">
      <c r="A48348"/>
    </row>
    <row r="48349" spans="1:1" ht="12.6" x14ac:dyDescent="0.25">
      <c r="A48349"/>
    </row>
    <row r="48350" spans="1:1" ht="12.6" x14ac:dyDescent="0.25">
      <c r="A48350"/>
    </row>
    <row r="48351" spans="1:1" ht="12.6" x14ac:dyDescent="0.25">
      <c r="A48351"/>
    </row>
    <row r="48352" spans="1:1" ht="12.6" x14ac:dyDescent="0.25">
      <c r="A48352"/>
    </row>
    <row r="48353" spans="1:1" ht="12.6" x14ac:dyDescent="0.25">
      <c r="A48353"/>
    </row>
    <row r="48354" spans="1:1" ht="12.6" x14ac:dyDescent="0.25">
      <c r="A48354"/>
    </row>
    <row r="48355" spans="1:1" ht="12.6" x14ac:dyDescent="0.25">
      <c r="A48355"/>
    </row>
    <row r="48356" spans="1:1" ht="12.6" x14ac:dyDescent="0.25">
      <c r="A48356"/>
    </row>
    <row r="48357" spans="1:1" ht="12.6" x14ac:dyDescent="0.25">
      <c r="A48357"/>
    </row>
    <row r="48358" spans="1:1" ht="12.6" x14ac:dyDescent="0.25">
      <c r="A48358"/>
    </row>
    <row r="48359" spans="1:1" ht="12.6" x14ac:dyDescent="0.25">
      <c r="A48359"/>
    </row>
    <row r="48360" spans="1:1" ht="12.6" x14ac:dyDescent="0.25">
      <c r="A48360"/>
    </row>
    <row r="48361" spans="1:1" ht="12.6" x14ac:dyDescent="0.25">
      <c r="A48361"/>
    </row>
    <row r="48362" spans="1:1" ht="12.6" x14ac:dyDescent="0.25">
      <c r="A48362"/>
    </row>
    <row r="48363" spans="1:1" ht="12.6" x14ac:dyDescent="0.25">
      <c r="A48363"/>
    </row>
    <row r="48364" spans="1:1" ht="12.6" x14ac:dyDescent="0.25">
      <c r="A48364"/>
    </row>
    <row r="48365" spans="1:1" ht="12.6" x14ac:dyDescent="0.25">
      <c r="A48365"/>
    </row>
    <row r="48366" spans="1:1" ht="12.6" x14ac:dyDescent="0.25">
      <c r="A48366"/>
    </row>
    <row r="48367" spans="1:1" ht="12.6" x14ac:dyDescent="0.25">
      <c r="A48367"/>
    </row>
    <row r="48368" spans="1:1" ht="12.6" x14ac:dyDescent="0.25">
      <c r="A48368"/>
    </row>
    <row r="48369" spans="1:1" ht="12.6" x14ac:dyDescent="0.25">
      <c r="A48369"/>
    </row>
    <row r="48370" spans="1:1" ht="12.6" x14ac:dyDescent="0.25">
      <c r="A48370"/>
    </row>
    <row r="48371" spans="1:1" ht="12.6" x14ac:dyDescent="0.25">
      <c r="A48371"/>
    </row>
    <row r="48372" spans="1:1" ht="12.6" x14ac:dyDescent="0.25">
      <c r="A48372"/>
    </row>
    <row r="48373" spans="1:1" ht="12.6" x14ac:dyDescent="0.25">
      <c r="A48373"/>
    </row>
    <row r="48374" spans="1:1" ht="12.6" x14ac:dyDescent="0.25">
      <c r="A48374"/>
    </row>
    <row r="48375" spans="1:1" ht="12.6" x14ac:dyDescent="0.25">
      <c r="A48375"/>
    </row>
    <row r="48376" spans="1:1" ht="12.6" x14ac:dyDescent="0.25">
      <c r="A48376"/>
    </row>
    <row r="48377" spans="1:1" ht="12.6" x14ac:dyDescent="0.25">
      <c r="A48377"/>
    </row>
    <row r="48378" spans="1:1" ht="12.6" x14ac:dyDescent="0.25">
      <c r="A48378"/>
    </row>
    <row r="48379" spans="1:1" ht="12.6" x14ac:dyDescent="0.25">
      <c r="A48379"/>
    </row>
    <row r="48380" spans="1:1" ht="12.6" x14ac:dyDescent="0.25">
      <c r="A48380"/>
    </row>
    <row r="48381" spans="1:1" ht="12.6" x14ac:dyDescent="0.25">
      <c r="A48381"/>
    </row>
    <row r="48382" spans="1:1" ht="12.6" x14ac:dyDescent="0.25">
      <c r="A48382"/>
    </row>
    <row r="48383" spans="1:1" ht="12.6" x14ac:dyDescent="0.25">
      <c r="A48383"/>
    </row>
    <row r="48384" spans="1:1" ht="12.6" x14ac:dyDescent="0.25">
      <c r="A48384"/>
    </row>
    <row r="48385" spans="1:1" ht="12.6" x14ac:dyDescent="0.25">
      <c r="A48385"/>
    </row>
    <row r="48386" spans="1:1" ht="12.6" x14ac:dyDescent="0.25">
      <c r="A48386"/>
    </row>
    <row r="48387" spans="1:1" ht="12.6" x14ac:dyDescent="0.25">
      <c r="A48387"/>
    </row>
    <row r="48388" spans="1:1" ht="12.6" x14ac:dyDescent="0.25">
      <c r="A48388"/>
    </row>
    <row r="48389" spans="1:1" ht="12.6" x14ac:dyDescent="0.25">
      <c r="A48389"/>
    </row>
    <row r="48390" spans="1:1" ht="12.6" x14ac:dyDescent="0.25">
      <c r="A48390"/>
    </row>
    <row r="48391" spans="1:1" ht="12.6" x14ac:dyDescent="0.25">
      <c r="A48391"/>
    </row>
    <row r="48392" spans="1:1" ht="12.6" x14ac:dyDescent="0.25">
      <c r="A48392"/>
    </row>
    <row r="48393" spans="1:1" ht="12.6" x14ac:dyDescent="0.25">
      <c r="A48393"/>
    </row>
    <row r="48394" spans="1:1" ht="12.6" x14ac:dyDescent="0.25">
      <c r="A48394"/>
    </row>
    <row r="48395" spans="1:1" ht="12.6" x14ac:dyDescent="0.25">
      <c r="A48395"/>
    </row>
    <row r="48396" spans="1:1" ht="12.6" x14ac:dyDescent="0.25">
      <c r="A48396"/>
    </row>
    <row r="48397" spans="1:1" ht="12.6" x14ac:dyDescent="0.25">
      <c r="A48397"/>
    </row>
    <row r="48398" spans="1:1" ht="12.6" x14ac:dyDescent="0.25">
      <c r="A48398"/>
    </row>
    <row r="48399" spans="1:1" ht="12.6" x14ac:dyDescent="0.25">
      <c r="A48399"/>
    </row>
    <row r="48400" spans="1:1" ht="12.6" x14ac:dyDescent="0.25">
      <c r="A48400"/>
    </row>
    <row r="48401" spans="1:1" ht="12.6" x14ac:dyDescent="0.25">
      <c r="A48401"/>
    </row>
    <row r="48402" spans="1:1" ht="12.6" x14ac:dyDescent="0.25">
      <c r="A48402"/>
    </row>
    <row r="48403" spans="1:1" ht="12.6" x14ac:dyDescent="0.25">
      <c r="A48403"/>
    </row>
    <row r="48404" spans="1:1" ht="12.6" x14ac:dyDescent="0.25">
      <c r="A48404"/>
    </row>
    <row r="48405" spans="1:1" ht="12.6" x14ac:dyDescent="0.25">
      <c r="A48405"/>
    </row>
    <row r="48406" spans="1:1" ht="12.6" x14ac:dyDescent="0.25">
      <c r="A48406"/>
    </row>
    <row r="48407" spans="1:1" ht="12.6" x14ac:dyDescent="0.25">
      <c r="A48407"/>
    </row>
    <row r="48408" spans="1:1" ht="12.6" x14ac:dyDescent="0.25">
      <c r="A48408"/>
    </row>
    <row r="48409" spans="1:1" ht="12.6" x14ac:dyDescent="0.25">
      <c r="A48409"/>
    </row>
    <row r="48410" spans="1:1" ht="12.6" x14ac:dyDescent="0.25">
      <c r="A48410"/>
    </row>
    <row r="48411" spans="1:1" ht="12.6" x14ac:dyDescent="0.25">
      <c r="A48411"/>
    </row>
    <row r="48412" spans="1:1" ht="12.6" x14ac:dyDescent="0.25">
      <c r="A48412"/>
    </row>
    <row r="48413" spans="1:1" ht="12.6" x14ac:dyDescent="0.25">
      <c r="A48413"/>
    </row>
    <row r="48414" spans="1:1" ht="12.6" x14ac:dyDescent="0.25">
      <c r="A48414"/>
    </row>
    <row r="48415" spans="1:1" ht="12.6" x14ac:dyDescent="0.25">
      <c r="A48415"/>
    </row>
    <row r="48416" spans="1:1" ht="12.6" x14ac:dyDescent="0.25">
      <c r="A48416"/>
    </row>
    <row r="48417" spans="1:1" ht="12.6" x14ac:dyDescent="0.25">
      <c r="A48417"/>
    </row>
    <row r="48418" spans="1:1" ht="12.6" x14ac:dyDescent="0.25">
      <c r="A48418"/>
    </row>
    <row r="48419" spans="1:1" ht="12.6" x14ac:dyDescent="0.25">
      <c r="A48419"/>
    </row>
    <row r="48420" spans="1:1" ht="12.6" x14ac:dyDescent="0.25">
      <c r="A48420"/>
    </row>
    <row r="48421" spans="1:1" ht="12.6" x14ac:dyDescent="0.25">
      <c r="A48421"/>
    </row>
    <row r="48422" spans="1:1" ht="12.6" x14ac:dyDescent="0.25">
      <c r="A48422"/>
    </row>
    <row r="48423" spans="1:1" ht="12.6" x14ac:dyDescent="0.25">
      <c r="A48423"/>
    </row>
    <row r="48424" spans="1:1" ht="12.6" x14ac:dyDescent="0.25">
      <c r="A48424"/>
    </row>
    <row r="48425" spans="1:1" ht="12.6" x14ac:dyDescent="0.25">
      <c r="A48425"/>
    </row>
    <row r="48426" spans="1:1" ht="12.6" x14ac:dyDescent="0.25">
      <c r="A48426"/>
    </row>
    <row r="48427" spans="1:1" ht="12.6" x14ac:dyDescent="0.25">
      <c r="A48427"/>
    </row>
    <row r="48428" spans="1:1" ht="12.6" x14ac:dyDescent="0.25">
      <c r="A48428"/>
    </row>
    <row r="48429" spans="1:1" ht="12.6" x14ac:dyDescent="0.25">
      <c r="A48429"/>
    </row>
    <row r="48430" spans="1:1" ht="12.6" x14ac:dyDescent="0.25">
      <c r="A48430"/>
    </row>
    <row r="48431" spans="1:1" ht="12.6" x14ac:dyDescent="0.25">
      <c r="A48431"/>
    </row>
    <row r="48432" spans="1:1" ht="12.6" x14ac:dyDescent="0.25">
      <c r="A48432"/>
    </row>
    <row r="48433" spans="1:1" ht="12.6" x14ac:dyDescent="0.25">
      <c r="A48433"/>
    </row>
    <row r="48434" spans="1:1" ht="12.6" x14ac:dyDescent="0.25">
      <c r="A48434"/>
    </row>
    <row r="48435" spans="1:1" ht="12.6" x14ac:dyDescent="0.25">
      <c r="A48435"/>
    </row>
    <row r="48436" spans="1:1" ht="12.6" x14ac:dyDescent="0.25">
      <c r="A48436"/>
    </row>
    <row r="48437" spans="1:1" ht="12.6" x14ac:dyDescent="0.25">
      <c r="A48437"/>
    </row>
    <row r="48438" spans="1:1" ht="12.6" x14ac:dyDescent="0.25">
      <c r="A48438"/>
    </row>
    <row r="48439" spans="1:1" ht="12.6" x14ac:dyDescent="0.25">
      <c r="A48439"/>
    </row>
    <row r="48440" spans="1:1" ht="12.6" x14ac:dyDescent="0.25">
      <c r="A48440"/>
    </row>
    <row r="48441" spans="1:1" ht="12.6" x14ac:dyDescent="0.25">
      <c r="A48441"/>
    </row>
    <row r="48442" spans="1:1" ht="12.6" x14ac:dyDescent="0.25">
      <c r="A48442"/>
    </row>
    <row r="48443" spans="1:1" ht="12.6" x14ac:dyDescent="0.25">
      <c r="A48443"/>
    </row>
    <row r="48444" spans="1:1" ht="12.6" x14ac:dyDescent="0.25">
      <c r="A48444"/>
    </row>
    <row r="48445" spans="1:1" ht="12.6" x14ac:dyDescent="0.25">
      <c r="A48445"/>
    </row>
    <row r="48446" spans="1:1" ht="12.6" x14ac:dyDescent="0.25">
      <c r="A48446"/>
    </row>
    <row r="48447" spans="1:1" ht="12.6" x14ac:dyDescent="0.25">
      <c r="A48447"/>
    </row>
    <row r="48448" spans="1:1" ht="12.6" x14ac:dyDescent="0.25">
      <c r="A48448"/>
    </row>
    <row r="48449" spans="1:1" ht="12.6" x14ac:dyDescent="0.25">
      <c r="A48449"/>
    </row>
    <row r="48450" spans="1:1" ht="12.6" x14ac:dyDescent="0.25">
      <c r="A48450"/>
    </row>
    <row r="48451" spans="1:1" ht="12.6" x14ac:dyDescent="0.25">
      <c r="A48451"/>
    </row>
    <row r="48452" spans="1:1" ht="12.6" x14ac:dyDescent="0.25">
      <c r="A48452"/>
    </row>
    <row r="48453" spans="1:1" ht="12.6" x14ac:dyDescent="0.25">
      <c r="A48453"/>
    </row>
    <row r="48454" spans="1:1" ht="12.6" x14ac:dyDescent="0.25">
      <c r="A48454"/>
    </row>
    <row r="48455" spans="1:1" ht="12.6" x14ac:dyDescent="0.25">
      <c r="A48455"/>
    </row>
    <row r="48456" spans="1:1" ht="12.6" x14ac:dyDescent="0.25">
      <c r="A48456"/>
    </row>
    <row r="48457" spans="1:1" ht="12.6" x14ac:dyDescent="0.25">
      <c r="A48457"/>
    </row>
    <row r="48458" spans="1:1" ht="12.6" x14ac:dyDescent="0.25">
      <c r="A48458"/>
    </row>
    <row r="48459" spans="1:1" ht="12.6" x14ac:dyDescent="0.25">
      <c r="A48459"/>
    </row>
    <row r="48460" spans="1:1" ht="12.6" x14ac:dyDescent="0.25">
      <c r="A48460"/>
    </row>
    <row r="48461" spans="1:1" ht="12.6" x14ac:dyDescent="0.25">
      <c r="A48461"/>
    </row>
    <row r="48462" spans="1:1" ht="12.6" x14ac:dyDescent="0.25">
      <c r="A48462"/>
    </row>
    <row r="48463" spans="1:1" ht="12.6" x14ac:dyDescent="0.25">
      <c r="A48463"/>
    </row>
    <row r="48464" spans="1:1" ht="12.6" x14ac:dyDescent="0.25">
      <c r="A48464"/>
    </row>
    <row r="48465" spans="1:1" ht="12.6" x14ac:dyDescent="0.25">
      <c r="A48465"/>
    </row>
    <row r="48466" spans="1:1" ht="12.6" x14ac:dyDescent="0.25">
      <c r="A48466"/>
    </row>
    <row r="48467" spans="1:1" ht="12.6" x14ac:dyDescent="0.25">
      <c r="A48467"/>
    </row>
    <row r="48468" spans="1:1" ht="12.6" x14ac:dyDescent="0.25">
      <c r="A48468"/>
    </row>
    <row r="48469" spans="1:1" ht="12.6" x14ac:dyDescent="0.25">
      <c r="A48469"/>
    </row>
    <row r="48470" spans="1:1" ht="12.6" x14ac:dyDescent="0.25">
      <c r="A48470"/>
    </row>
    <row r="48471" spans="1:1" ht="12.6" x14ac:dyDescent="0.25">
      <c r="A48471"/>
    </row>
    <row r="48472" spans="1:1" ht="12.6" x14ac:dyDescent="0.25">
      <c r="A48472"/>
    </row>
    <row r="48473" spans="1:1" ht="12.6" x14ac:dyDescent="0.25">
      <c r="A48473"/>
    </row>
    <row r="48474" spans="1:1" ht="12.6" x14ac:dyDescent="0.25">
      <c r="A48474"/>
    </row>
    <row r="48475" spans="1:1" ht="12.6" x14ac:dyDescent="0.25">
      <c r="A48475"/>
    </row>
    <row r="48476" spans="1:1" ht="12.6" x14ac:dyDescent="0.25">
      <c r="A48476"/>
    </row>
    <row r="48477" spans="1:1" ht="12.6" x14ac:dyDescent="0.25">
      <c r="A48477"/>
    </row>
    <row r="48478" spans="1:1" ht="12.6" x14ac:dyDescent="0.25">
      <c r="A48478"/>
    </row>
    <row r="48479" spans="1:1" ht="12.6" x14ac:dyDescent="0.25">
      <c r="A48479"/>
    </row>
    <row r="48480" spans="1:1" ht="12.6" x14ac:dyDescent="0.25">
      <c r="A48480"/>
    </row>
    <row r="48481" spans="1:1" ht="12.6" x14ac:dyDescent="0.25">
      <c r="A48481"/>
    </row>
    <row r="48482" spans="1:1" ht="12.6" x14ac:dyDescent="0.25">
      <c r="A48482"/>
    </row>
    <row r="48483" spans="1:1" ht="12.6" x14ac:dyDescent="0.25">
      <c r="A48483"/>
    </row>
    <row r="48484" spans="1:1" ht="12.6" x14ac:dyDescent="0.25">
      <c r="A48484"/>
    </row>
    <row r="48485" spans="1:1" ht="12.6" x14ac:dyDescent="0.25">
      <c r="A48485"/>
    </row>
    <row r="48486" spans="1:1" ht="12.6" x14ac:dyDescent="0.25">
      <c r="A48486"/>
    </row>
    <row r="48487" spans="1:1" ht="12.6" x14ac:dyDescent="0.25">
      <c r="A48487"/>
    </row>
    <row r="48488" spans="1:1" ht="12.6" x14ac:dyDescent="0.25">
      <c r="A48488"/>
    </row>
    <row r="48489" spans="1:1" ht="12.6" x14ac:dyDescent="0.25">
      <c r="A48489"/>
    </row>
    <row r="48490" spans="1:1" ht="12.6" x14ac:dyDescent="0.25">
      <c r="A48490"/>
    </row>
    <row r="48491" spans="1:1" ht="12.6" x14ac:dyDescent="0.25">
      <c r="A48491"/>
    </row>
    <row r="48492" spans="1:1" ht="12.6" x14ac:dyDescent="0.25">
      <c r="A48492"/>
    </row>
    <row r="48493" spans="1:1" ht="12.6" x14ac:dyDescent="0.25">
      <c r="A48493"/>
    </row>
    <row r="48494" spans="1:1" ht="12.6" x14ac:dyDescent="0.25">
      <c r="A48494"/>
    </row>
    <row r="48495" spans="1:1" ht="12.6" x14ac:dyDescent="0.25">
      <c r="A48495"/>
    </row>
    <row r="48496" spans="1:1" ht="12.6" x14ac:dyDescent="0.25">
      <c r="A48496"/>
    </row>
    <row r="48497" spans="1:1" ht="12.6" x14ac:dyDescent="0.25">
      <c r="A48497"/>
    </row>
    <row r="48498" spans="1:1" ht="12.6" x14ac:dyDescent="0.25">
      <c r="A48498"/>
    </row>
    <row r="48499" spans="1:1" ht="12.6" x14ac:dyDescent="0.25">
      <c r="A48499"/>
    </row>
    <row r="48500" spans="1:1" ht="12.6" x14ac:dyDescent="0.25">
      <c r="A48500"/>
    </row>
    <row r="48501" spans="1:1" ht="12.6" x14ac:dyDescent="0.25">
      <c r="A48501"/>
    </row>
    <row r="48502" spans="1:1" ht="12.6" x14ac:dyDescent="0.25">
      <c r="A48502"/>
    </row>
    <row r="48503" spans="1:1" ht="12.6" x14ac:dyDescent="0.25">
      <c r="A48503"/>
    </row>
    <row r="48504" spans="1:1" ht="12.6" x14ac:dyDescent="0.25">
      <c r="A48504"/>
    </row>
    <row r="48505" spans="1:1" ht="12.6" x14ac:dyDescent="0.25">
      <c r="A48505"/>
    </row>
    <row r="48506" spans="1:1" ht="12.6" x14ac:dyDescent="0.25">
      <c r="A48506"/>
    </row>
    <row r="48507" spans="1:1" ht="12.6" x14ac:dyDescent="0.25">
      <c r="A48507"/>
    </row>
    <row r="48508" spans="1:1" ht="12.6" x14ac:dyDescent="0.25">
      <c r="A48508"/>
    </row>
    <row r="48509" spans="1:1" ht="12.6" x14ac:dyDescent="0.25">
      <c r="A48509"/>
    </row>
    <row r="48510" spans="1:1" ht="12.6" x14ac:dyDescent="0.25">
      <c r="A48510"/>
    </row>
    <row r="48511" spans="1:1" ht="12.6" x14ac:dyDescent="0.25">
      <c r="A48511"/>
    </row>
    <row r="48512" spans="1:1" ht="12.6" x14ac:dyDescent="0.25">
      <c r="A48512"/>
    </row>
    <row r="48513" spans="1:1" ht="12.6" x14ac:dyDescent="0.25">
      <c r="A48513"/>
    </row>
    <row r="48514" spans="1:1" ht="12.6" x14ac:dyDescent="0.25">
      <c r="A48514"/>
    </row>
    <row r="48515" spans="1:1" ht="12.6" x14ac:dyDescent="0.25">
      <c r="A48515"/>
    </row>
    <row r="48516" spans="1:1" ht="12.6" x14ac:dyDescent="0.25">
      <c r="A48516"/>
    </row>
    <row r="48517" spans="1:1" ht="12.6" x14ac:dyDescent="0.25">
      <c r="A48517"/>
    </row>
    <row r="48518" spans="1:1" ht="12.6" x14ac:dyDescent="0.25">
      <c r="A48518"/>
    </row>
    <row r="48519" spans="1:1" ht="12.6" x14ac:dyDescent="0.25">
      <c r="A48519"/>
    </row>
    <row r="48520" spans="1:1" ht="12.6" x14ac:dyDescent="0.25">
      <c r="A48520"/>
    </row>
    <row r="48521" spans="1:1" ht="12.6" x14ac:dyDescent="0.25">
      <c r="A48521"/>
    </row>
    <row r="48522" spans="1:1" ht="12.6" x14ac:dyDescent="0.25">
      <c r="A48522"/>
    </row>
    <row r="48523" spans="1:1" ht="12.6" x14ac:dyDescent="0.25">
      <c r="A48523"/>
    </row>
    <row r="48524" spans="1:1" ht="12.6" x14ac:dyDescent="0.25">
      <c r="A48524"/>
    </row>
    <row r="48525" spans="1:1" ht="12.6" x14ac:dyDescent="0.25">
      <c r="A48525"/>
    </row>
    <row r="48526" spans="1:1" ht="12.6" x14ac:dyDescent="0.25">
      <c r="A48526"/>
    </row>
    <row r="48527" spans="1:1" ht="12.6" x14ac:dyDescent="0.25">
      <c r="A48527"/>
    </row>
    <row r="48528" spans="1:1" ht="12.6" x14ac:dyDescent="0.25">
      <c r="A48528"/>
    </row>
    <row r="48529" spans="1:1" ht="12.6" x14ac:dyDescent="0.25">
      <c r="A48529"/>
    </row>
    <row r="48530" spans="1:1" ht="12.6" x14ac:dyDescent="0.25">
      <c r="A48530"/>
    </row>
    <row r="48531" spans="1:1" ht="12.6" x14ac:dyDescent="0.25">
      <c r="A48531"/>
    </row>
    <row r="48532" spans="1:1" ht="12.6" x14ac:dyDescent="0.25">
      <c r="A48532"/>
    </row>
    <row r="48533" spans="1:1" ht="12.6" x14ac:dyDescent="0.25">
      <c r="A48533"/>
    </row>
    <row r="48534" spans="1:1" ht="12.6" x14ac:dyDescent="0.25">
      <c r="A48534"/>
    </row>
    <row r="48535" spans="1:1" ht="12.6" x14ac:dyDescent="0.25">
      <c r="A48535"/>
    </row>
    <row r="48536" spans="1:1" ht="12.6" x14ac:dyDescent="0.25">
      <c r="A48536"/>
    </row>
    <row r="48537" spans="1:1" ht="12.6" x14ac:dyDescent="0.25">
      <c r="A48537"/>
    </row>
    <row r="48538" spans="1:1" ht="12.6" x14ac:dyDescent="0.25">
      <c r="A48538"/>
    </row>
    <row r="48539" spans="1:1" ht="12.6" x14ac:dyDescent="0.25">
      <c r="A48539"/>
    </row>
    <row r="48540" spans="1:1" ht="12.6" x14ac:dyDescent="0.25">
      <c r="A48540"/>
    </row>
    <row r="48541" spans="1:1" ht="12.6" x14ac:dyDescent="0.25">
      <c r="A48541"/>
    </row>
    <row r="48542" spans="1:1" ht="12.6" x14ac:dyDescent="0.25">
      <c r="A48542"/>
    </row>
    <row r="48543" spans="1:1" ht="12.6" x14ac:dyDescent="0.25">
      <c r="A48543"/>
    </row>
    <row r="48544" spans="1:1" ht="12.6" x14ac:dyDescent="0.25">
      <c r="A48544"/>
    </row>
    <row r="48545" spans="1:1" ht="12.6" x14ac:dyDescent="0.25">
      <c r="A48545"/>
    </row>
    <row r="48546" spans="1:1" ht="12.6" x14ac:dyDescent="0.25">
      <c r="A48546"/>
    </row>
    <row r="48547" spans="1:1" ht="12.6" x14ac:dyDescent="0.25">
      <c r="A48547"/>
    </row>
    <row r="48548" spans="1:1" ht="12.6" x14ac:dyDescent="0.25">
      <c r="A48548"/>
    </row>
    <row r="48549" spans="1:1" ht="12.6" x14ac:dyDescent="0.25">
      <c r="A48549"/>
    </row>
    <row r="48550" spans="1:1" ht="12.6" x14ac:dyDescent="0.25">
      <c r="A48550"/>
    </row>
    <row r="48551" spans="1:1" ht="12.6" x14ac:dyDescent="0.25">
      <c r="A48551"/>
    </row>
    <row r="48552" spans="1:1" ht="12.6" x14ac:dyDescent="0.25">
      <c r="A48552"/>
    </row>
    <row r="48553" spans="1:1" ht="12.6" x14ac:dyDescent="0.25">
      <c r="A48553"/>
    </row>
    <row r="48554" spans="1:1" ht="12.6" x14ac:dyDescent="0.25">
      <c r="A48554"/>
    </row>
    <row r="48555" spans="1:1" ht="12.6" x14ac:dyDescent="0.25">
      <c r="A48555"/>
    </row>
    <row r="48556" spans="1:1" ht="12.6" x14ac:dyDescent="0.25">
      <c r="A48556"/>
    </row>
    <row r="48557" spans="1:1" ht="12.6" x14ac:dyDescent="0.25">
      <c r="A48557"/>
    </row>
    <row r="48558" spans="1:1" ht="12.6" x14ac:dyDescent="0.25">
      <c r="A48558"/>
    </row>
    <row r="48559" spans="1:1" ht="12.6" x14ac:dyDescent="0.25">
      <c r="A48559"/>
    </row>
    <row r="48560" spans="1:1" ht="12.6" x14ac:dyDescent="0.25">
      <c r="A48560"/>
    </row>
    <row r="48561" spans="1:1" ht="12.6" x14ac:dyDescent="0.25">
      <c r="A48561"/>
    </row>
    <row r="48562" spans="1:1" ht="12.6" x14ac:dyDescent="0.25">
      <c r="A48562"/>
    </row>
    <row r="48563" spans="1:1" ht="12.6" x14ac:dyDescent="0.25">
      <c r="A48563"/>
    </row>
    <row r="48564" spans="1:1" ht="12.6" x14ac:dyDescent="0.25">
      <c r="A48564"/>
    </row>
    <row r="48565" spans="1:1" ht="12.6" x14ac:dyDescent="0.25">
      <c r="A48565"/>
    </row>
    <row r="48566" spans="1:1" ht="12.6" x14ac:dyDescent="0.25">
      <c r="A48566"/>
    </row>
    <row r="48567" spans="1:1" ht="12.6" x14ac:dyDescent="0.25">
      <c r="A48567"/>
    </row>
    <row r="48568" spans="1:1" ht="12.6" x14ac:dyDescent="0.25">
      <c r="A48568"/>
    </row>
    <row r="48569" spans="1:1" ht="12.6" x14ac:dyDescent="0.25">
      <c r="A48569"/>
    </row>
    <row r="48570" spans="1:1" ht="12.6" x14ac:dyDescent="0.25">
      <c r="A48570"/>
    </row>
    <row r="48571" spans="1:1" ht="12.6" x14ac:dyDescent="0.25">
      <c r="A48571"/>
    </row>
    <row r="48572" spans="1:1" ht="12.6" x14ac:dyDescent="0.25">
      <c r="A48572"/>
    </row>
    <row r="48573" spans="1:1" ht="12.6" x14ac:dyDescent="0.25">
      <c r="A48573"/>
    </row>
    <row r="48574" spans="1:1" ht="12.6" x14ac:dyDescent="0.25">
      <c r="A48574"/>
    </row>
    <row r="48575" spans="1:1" ht="12.6" x14ac:dyDescent="0.25">
      <c r="A48575"/>
    </row>
    <row r="48576" spans="1:1" ht="12.6" x14ac:dyDescent="0.25">
      <c r="A48576"/>
    </row>
    <row r="48577" spans="1:1" ht="12.6" x14ac:dyDescent="0.25">
      <c r="A48577"/>
    </row>
    <row r="48578" spans="1:1" ht="12.6" x14ac:dyDescent="0.25">
      <c r="A48578"/>
    </row>
    <row r="48579" spans="1:1" ht="12.6" x14ac:dyDescent="0.25">
      <c r="A48579"/>
    </row>
    <row r="48580" spans="1:1" ht="12.6" x14ac:dyDescent="0.25">
      <c r="A48580"/>
    </row>
    <row r="48581" spans="1:1" ht="12.6" x14ac:dyDescent="0.25">
      <c r="A48581"/>
    </row>
    <row r="48582" spans="1:1" ht="12.6" x14ac:dyDescent="0.25">
      <c r="A48582"/>
    </row>
    <row r="48583" spans="1:1" ht="12.6" x14ac:dyDescent="0.25">
      <c r="A48583"/>
    </row>
    <row r="48584" spans="1:1" ht="12.6" x14ac:dyDescent="0.25">
      <c r="A48584"/>
    </row>
    <row r="48585" spans="1:1" ht="12.6" x14ac:dyDescent="0.25">
      <c r="A48585"/>
    </row>
    <row r="48586" spans="1:1" ht="12.6" x14ac:dyDescent="0.25">
      <c r="A48586"/>
    </row>
    <row r="48587" spans="1:1" ht="12.6" x14ac:dyDescent="0.25">
      <c r="A48587"/>
    </row>
    <row r="48588" spans="1:1" ht="12.6" x14ac:dyDescent="0.25">
      <c r="A48588"/>
    </row>
    <row r="48589" spans="1:1" ht="12.6" x14ac:dyDescent="0.25">
      <c r="A48589"/>
    </row>
    <row r="48590" spans="1:1" ht="12.6" x14ac:dyDescent="0.25">
      <c r="A48590"/>
    </row>
    <row r="48591" spans="1:1" ht="12.6" x14ac:dyDescent="0.25">
      <c r="A48591"/>
    </row>
    <row r="48592" spans="1:1" ht="12.6" x14ac:dyDescent="0.25">
      <c r="A48592"/>
    </row>
    <row r="48593" spans="1:1" ht="12.6" x14ac:dyDescent="0.25">
      <c r="A48593"/>
    </row>
    <row r="48594" spans="1:1" ht="12.6" x14ac:dyDescent="0.25">
      <c r="A48594"/>
    </row>
    <row r="48595" spans="1:1" ht="12.6" x14ac:dyDescent="0.25">
      <c r="A48595"/>
    </row>
    <row r="48596" spans="1:1" ht="12.6" x14ac:dyDescent="0.25">
      <c r="A48596"/>
    </row>
    <row r="48597" spans="1:1" ht="12.6" x14ac:dyDescent="0.25">
      <c r="A48597"/>
    </row>
    <row r="48598" spans="1:1" ht="12.6" x14ac:dyDescent="0.25">
      <c r="A48598"/>
    </row>
    <row r="48599" spans="1:1" ht="12.6" x14ac:dyDescent="0.25">
      <c r="A48599"/>
    </row>
    <row r="48600" spans="1:1" ht="12.6" x14ac:dyDescent="0.25">
      <c r="A48600"/>
    </row>
    <row r="48601" spans="1:1" ht="12.6" x14ac:dyDescent="0.25">
      <c r="A48601"/>
    </row>
    <row r="48602" spans="1:1" ht="12.6" x14ac:dyDescent="0.25">
      <c r="A48602"/>
    </row>
    <row r="48603" spans="1:1" ht="12.6" x14ac:dyDescent="0.25">
      <c r="A48603"/>
    </row>
    <row r="48604" spans="1:1" ht="12.6" x14ac:dyDescent="0.25">
      <c r="A48604"/>
    </row>
    <row r="48605" spans="1:1" ht="12.6" x14ac:dyDescent="0.25">
      <c r="A48605"/>
    </row>
    <row r="48606" spans="1:1" ht="12.6" x14ac:dyDescent="0.25">
      <c r="A48606"/>
    </row>
    <row r="48607" spans="1:1" ht="12.6" x14ac:dyDescent="0.25">
      <c r="A48607"/>
    </row>
    <row r="48608" spans="1:1" ht="12.6" x14ac:dyDescent="0.25">
      <c r="A48608"/>
    </row>
    <row r="48609" spans="1:1" ht="12.6" x14ac:dyDescent="0.25">
      <c r="A48609"/>
    </row>
    <row r="48610" spans="1:1" ht="12.6" x14ac:dyDescent="0.25">
      <c r="A48610"/>
    </row>
    <row r="48611" spans="1:1" ht="12.6" x14ac:dyDescent="0.25">
      <c r="A48611"/>
    </row>
    <row r="48612" spans="1:1" ht="12.6" x14ac:dyDescent="0.25">
      <c r="A48612"/>
    </row>
    <row r="48613" spans="1:1" ht="12.6" x14ac:dyDescent="0.25">
      <c r="A48613"/>
    </row>
    <row r="48614" spans="1:1" ht="12.6" x14ac:dyDescent="0.25">
      <c r="A48614"/>
    </row>
    <row r="48615" spans="1:1" ht="12.6" x14ac:dyDescent="0.25">
      <c r="A48615"/>
    </row>
    <row r="48616" spans="1:1" ht="12.6" x14ac:dyDescent="0.25">
      <c r="A48616"/>
    </row>
    <row r="48617" spans="1:1" ht="12.6" x14ac:dyDescent="0.25">
      <c r="A48617"/>
    </row>
    <row r="48618" spans="1:1" ht="12.6" x14ac:dyDescent="0.25">
      <c r="A48618"/>
    </row>
    <row r="48619" spans="1:1" ht="12.6" x14ac:dyDescent="0.25">
      <c r="A48619"/>
    </row>
    <row r="48620" spans="1:1" ht="12.6" x14ac:dyDescent="0.25">
      <c r="A48620"/>
    </row>
    <row r="48621" spans="1:1" ht="12.6" x14ac:dyDescent="0.25">
      <c r="A48621"/>
    </row>
    <row r="48622" spans="1:1" ht="12.6" x14ac:dyDescent="0.25">
      <c r="A48622"/>
    </row>
    <row r="48623" spans="1:1" ht="12.6" x14ac:dyDescent="0.25">
      <c r="A48623"/>
    </row>
    <row r="48624" spans="1:1" ht="12.6" x14ac:dyDescent="0.25">
      <c r="A48624"/>
    </row>
    <row r="48625" spans="1:1" ht="12.6" x14ac:dyDescent="0.25">
      <c r="A48625"/>
    </row>
    <row r="48626" spans="1:1" ht="12.6" x14ac:dyDescent="0.25">
      <c r="A48626"/>
    </row>
    <row r="48627" spans="1:1" ht="12.6" x14ac:dyDescent="0.25">
      <c r="A48627"/>
    </row>
    <row r="48628" spans="1:1" ht="12.6" x14ac:dyDescent="0.25">
      <c r="A48628"/>
    </row>
    <row r="48629" spans="1:1" ht="12.6" x14ac:dyDescent="0.25">
      <c r="A48629"/>
    </row>
    <row r="48630" spans="1:1" ht="12.6" x14ac:dyDescent="0.25">
      <c r="A48630"/>
    </row>
    <row r="48631" spans="1:1" ht="12.6" x14ac:dyDescent="0.25">
      <c r="A48631"/>
    </row>
    <row r="48632" spans="1:1" ht="12.6" x14ac:dyDescent="0.25">
      <c r="A48632"/>
    </row>
    <row r="48633" spans="1:1" ht="12.6" x14ac:dyDescent="0.25">
      <c r="A48633"/>
    </row>
    <row r="48634" spans="1:1" ht="12.6" x14ac:dyDescent="0.25">
      <c r="A48634"/>
    </row>
    <row r="48635" spans="1:1" ht="12.6" x14ac:dyDescent="0.25">
      <c r="A48635"/>
    </row>
    <row r="48636" spans="1:1" ht="12.6" x14ac:dyDescent="0.25">
      <c r="A48636"/>
    </row>
    <row r="48637" spans="1:1" ht="12.6" x14ac:dyDescent="0.25">
      <c r="A48637"/>
    </row>
    <row r="48638" spans="1:1" ht="12.6" x14ac:dyDescent="0.25">
      <c r="A48638"/>
    </row>
    <row r="48639" spans="1:1" ht="12.6" x14ac:dyDescent="0.25">
      <c r="A48639"/>
    </row>
    <row r="48640" spans="1:1" ht="12.6" x14ac:dyDescent="0.25">
      <c r="A48640"/>
    </row>
    <row r="48641" spans="1:1" ht="12.6" x14ac:dyDescent="0.25">
      <c r="A48641"/>
    </row>
    <row r="48642" spans="1:1" ht="12.6" x14ac:dyDescent="0.25">
      <c r="A48642"/>
    </row>
    <row r="48643" spans="1:1" ht="12.6" x14ac:dyDescent="0.25">
      <c r="A48643"/>
    </row>
    <row r="48644" spans="1:1" ht="12.6" x14ac:dyDescent="0.25">
      <c r="A48644"/>
    </row>
    <row r="48645" spans="1:1" ht="12.6" x14ac:dyDescent="0.25">
      <c r="A48645"/>
    </row>
    <row r="48646" spans="1:1" ht="12.6" x14ac:dyDescent="0.25">
      <c r="A48646"/>
    </row>
    <row r="48647" spans="1:1" ht="12.6" x14ac:dyDescent="0.25">
      <c r="A48647"/>
    </row>
    <row r="48648" spans="1:1" ht="12.6" x14ac:dyDescent="0.25">
      <c r="A48648"/>
    </row>
    <row r="48649" spans="1:1" ht="12.6" x14ac:dyDescent="0.25">
      <c r="A48649"/>
    </row>
    <row r="48650" spans="1:1" ht="12.6" x14ac:dyDescent="0.25">
      <c r="A48650"/>
    </row>
    <row r="48651" spans="1:1" ht="12.6" x14ac:dyDescent="0.25">
      <c r="A48651"/>
    </row>
    <row r="48652" spans="1:1" ht="12.6" x14ac:dyDescent="0.25">
      <c r="A48652"/>
    </row>
    <row r="48653" spans="1:1" ht="12.6" x14ac:dyDescent="0.25">
      <c r="A48653"/>
    </row>
    <row r="48654" spans="1:1" ht="12.6" x14ac:dyDescent="0.25">
      <c r="A48654"/>
    </row>
    <row r="48655" spans="1:1" ht="12.6" x14ac:dyDescent="0.25">
      <c r="A48655"/>
    </row>
    <row r="48656" spans="1:1" ht="12.6" x14ac:dyDescent="0.25">
      <c r="A48656"/>
    </row>
    <row r="48657" spans="1:1" ht="12.6" x14ac:dyDescent="0.25">
      <c r="A48657"/>
    </row>
    <row r="48658" spans="1:1" ht="12.6" x14ac:dyDescent="0.25">
      <c r="A48658"/>
    </row>
    <row r="48659" spans="1:1" ht="12.6" x14ac:dyDescent="0.25">
      <c r="A48659"/>
    </row>
    <row r="48660" spans="1:1" ht="12.6" x14ac:dyDescent="0.25">
      <c r="A48660"/>
    </row>
    <row r="48661" spans="1:1" ht="12.6" x14ac:dyDescent="0.25">
      <c r="A48661"/>
    </row>
    <row r="48662" spans="1:1" ht="12.6" x14ac:dyDescent="0.25">
      <c r="A48662"/>
    </row>
    <row r="48663" spans="1:1" ht="12.6" x14ac:dyDescent="0.25">
      <c r="A48663"/>
    </row>
    <row r="48664" spans="1:1" ht="12.6" x14ac:dyDescent="0.25">
      <c r="A48664"/>
    </row>
    <row r="48665" spans="1:1" ht="12.6" x14ac:dyDescent="0.25">
      <c r="A48665"/>
    </row>
    <row r="48666" spans="1:1" ht="12.6" x14ac:dyDescent="0.25">
      <c r="A48666"/>
    </row>
    <row r="48667" spans="1:1" ht="12.6" x14ac:dyDescent="0.25">
      <c r="A48667"/>
    </row>
    <row r="48668" spans="1:1" ht="12.6" x14ac:dyDescent="0.25">
      <c r="A48668"/>
    </row>
    <row r="48669" spans="1:1" ht="12.6" x14ac:dyDescent="0.25">
      <c r="A48669"/>
    </row>
    <row r="48670" spans="1:1" ht="12.6" x14ac:dyDescent="0.25">
      <c r="A48670"/>
    </row>
    <row r="48671" spans="1:1" ht="12.6" x14ac:dyDescent="0.25">
      <c r="A48671"/>
    </row>
    <row r="48672" spans="1:1" ht="12.6" x14ac:dyDescent="0.25">
      <c r="A48672"/>
    </row>
    <row r="48673" spans="1:1" ht="12.6" x14ac:dyDescent="0.25">
      <c r="A48673"/>
    </row>
    <row r="48674" spans="1:1" ht="12.6" x14ac:dyDescent="0.25">
      <c r="A48674"/>
    </row>
    <row r="48675" spans="1:1" ht="12.6" x14ac:dyDescent="0.25">
      <c r="A48675"/>
    </row>
    <row r="48676" spans="1:1" ht="12.6" x14ac:dyDescent="0.25">
      <c r="A48676"/>
    </row>
    <row r="48677" spans="1:1" ht="12.6" x14ac:dyDescent="0.25">
      <c r="A48677"/>
    </row>
    <row r="48678" spans="1:1" ht="12.6" x14ac:dyDescent="0.25">
      <c r="A48678"/>
    </row>
    <row r="48679" spans="1:1" ht="12.6" x14ac:dyDescent="0.25">
      <c r="A48679"/>
    </row>
    <row r="48680" spans="1:1" ht="12.6" x14ac:dyDescent="0.25">
      <c r="A48680"/>
    </row>
    <row r="48681" spans="1:1" ht="12.6" x14ac:dyDescent="0.25">
      <c r="A48681"/>
    </row>
    <row r="48682" spans="1:1" ht="12.6" x14ac:dyDescent="0.25">
      <c r="A48682"/>
    </row>
    <row r="48683" spans="1:1" ht="12.6" x14ac:dyDescent="0.25">
      <c r="A48683"/>
    </row>
    <row r="48684" spans="1:1" ht="12.6" x14ac:dyDescent="0.25">
      <c r="A48684"/>
    </row>
    <row r="48685" spans="1:1" ht="12.6" x14ac:dyDescent="0.25">
      <c r="A48685"/>
    </row>
    <row r="48686" spans="1:1" ht="12.6" x14ac:dyDescent="0.25">
      <c r="A48686"/>
    </row>
    <row r="48687" spans="1:1" ht="12.6" x14ac:dyDescent="0.25">
      <c r="A48687"/>
    </row>
    <row r="48688" spans="1:1" ht="12.6" x14ac:dyDescent="0.25">
      <c r="A48688"/>
    </row>
    <row r="48689" spans="1:1" ht="12.6" x14ac:dyDescent="0.25">
      <c r="A48689"/>
    </row>
    <row r="48690" spans="1:1" ht="12.6" x14ac:dyDescent="0.25">
      <c r="A48690"/>
    </row>
    <row r="48691" spans="1:1" ht="12.6" x14ac:dyDescent="0.25">
      <c r="A48691"/>
    </row>
    <row r="48692" spans="1:1" ht="12.6" x14ac:dyDescent="0.25">
      <c r="A48692"/>
    </row>
    <row r="48693" spans="1:1" ht="12.6" x14ac:dyDescent="0.25">
      <c r="A48693"/>
    </row>
    <row r="48694" spans="1:1" ht="12.6" x14ac:dyDescent="0.25">
      <c r="A48694"/>
    </row>
    <row r="48695" spans="1:1" ht="12.6" x14ac:dyDescent="0.25">
      <c r="A48695"/>
    </row>
    <row r="48696" spans="1:1" ht="12.6" x14ac:dyDescent="0.25">
      <c r="A48696"/>
    </row>
    <row r="48697" spans="1:1" ht="12.6" x14ac:dyDescent="0.25">
      <c r="A48697"/>
    </row>
    <row r="48698" spans="1:1" ht="12.6" x14ac:dyDescent="0.25">
      <c r="A48698"/>
    </row>
    <row r="48699" spans="1:1" ht="12.6" x14ac:dyDescent="0.25">
      <c r="A48699"/>
    </row>
    <row r="48700" spans="1:1" ht="12.6" x14ac:dyDescent="0.25">
      <c r="A48700"/>
    </row>
    <row r="48701" spans="1:1" ht="12.6" x14ac:dyDescent="0.25">
      <c r="A48701"/>
    </row>
    <row r="48702" spans="1:1" ht="12.6" x14ac:dyDescent="0.25">
      <c r="A48702"/>
    </row>
    <row r="48703" spans="1:1" ht="12.6" x14ac:dyDescent="0.25">
      <c r="A48703"/>
    </row>
    <row r="48704" spans="1:1" ht="12.6" x14ac:dyDescent="0.25">
      <c r="A48704"/>
    </row>
    <row r="48705" spans="1:1" ht="12.6" x14ac:dyDescent="0.25">
      <c r="A48705"/>
    </row>
    <row r="48706" spans="1:1" ht="12.6" x14ac:dyDescent="0.25">
      <c r="A48706"/>
    </row>
    <row r="48707" spans="1:1" ht="12.6" x14ac:dyDescent="0.25">
      <c r="A48707"/>
    </row>
    <row r="48708" spans="1:1" ht="12.6" x14ac:dyDescent="0.25">
      <c r="A48708"/>
    </row>
    <row r="48709" spans="1:1" ht="12.6" x14ac:dyDescent="0.25">
      <c r="A48709"/>
    </row>
    <row r="48710" spans="1:1" ht="12.6" x14ac:dyDescent="0.25">
      <c r="A48710"/>
    </row>
    <row r="48711" spans="1:1" ht="12.6" x14ac:dyDescent="0.25">
      <c r="A48711"/>
    </row>
    <row r="48712" spans="1:1" ht="12.6" x14ac:dyDescent="0.25">
      <c r="A48712"/>
    </row>
    <row r="48713" spans="1:1" ht="12.6" x14ac:dyDescent="0.25">
      <c r="A48713"/>
    </row>
    <row r="48714" spans="1:1" ht="12.6" x14ac:dyDescent="0.25">
      <c r="A48714"/>
    </row>
    <row r="48715" spans="1:1" ht="12.6" x14ac:dyDescent="0.25">
      <c r="A48715"/>
    </row>
    <row r="48716" spans="1:1" ht="12.6" x14ac:dyDescent="0.25">
      <c r="A48716"/>
    </row>
    <row r="48717" spans="1:1" ht="12.6" x14ac:dyDescent="0.25">
      <c r="A48717"/>
    </row>
    <row r="48718" spans="1:1" ht="12.6" x14ac:dyDescent="0.25">
      <c r="A48718"/>
    </row>
    <row r="48719" spans="1:1" ht="12.6" x14ac:dyDescent="0.25">
      <c r="A48719"/>
    </row>
    <row r="48720" spans="1:1" ht="12.6" x14ac:dyDescent="0.25">
      <c r="A48720"/>
    </row>
    <row r="48721" spans="1:1" ht="12.6" x14ac:dyDescent="0.25">
      <c r="A48721"/>
    </row>
    <row r="48722" spans="1:1" ht="12.6" x14ac:dyDescent="0.25">
      <c r="A48722"/>
    </row>
    <row r="48723" spans="1:1" ht="12.6" x14ac:dyDescent="0.25">
      <c r="A48723"/>
    </row>
    <row r="48724" spans="1:1" ht="12.6" x14ac:dyDescent="0.25">
      <c r="A48724"/>
    </row>
    <row r="48725" spans="1:1" ht="12.6" x14ac:dyDescent="0.25">
      <c r="A48725"/>
    </row>
    <row r="48726" spans="1:1" ht="12.6" x14ac:dyDescent="0.25">
      <c r="A48726"/>
    </row>
    <row r="48727" spans="1:1" ht="12.6" x14ac:dyDescent="0.25">
      <c r="A48727"/>
    </row>
    <row r="48728" spans="1:1" ht="12.6" x14ac:dyDescent="0.25">
      <c r="A48728"/>
    </row>
    <row r="48729" spans="1:1" ht="12.6" x14ac:dyDescent="0.25">
      <c r="A48729"/>
    </row>
    <row r="48730" spans="1:1" ht="12.6" x14ac:dyDescent="0.25">
      <c r="A48730"/>
    </row>
    <row r="48731" spans="1:1" ht="12.6" x14ac:dyDescent="0.25">
      <c r="A48731"/>
    </row>
    <row r="48732" spans="1:1" ht="12.6" x14ac:dyDescent="0.25">
      <c r="A48732"/>
    </row>
    <row r="48733" spans="1:1" ht="12.6" x14ac:dyDescent="0.25">
      <c r="A48733"/>
    </row>
    <row r="48734" spans="1:1" ht="12.6" x14ac:dyDescent="0.25">
      <c r="A48734"/>
    </row>
    <row r="48735" spans="1:1" ht="12.6" x14ac:dyDescent="0.25">
      <c r="A48735"/>
    </row>
    <row r="48736" spans="1:1" ht="12.6" x14ac:dyDescent="0.25">
      <c r="A48736"/>
    </row>
    <row r="48737" spans="1:1" ht="12.6" x14ac:dyDescent="0.25">
      <c r="A48737"/>
    </row>
    <row r="48738" spans="1:1" ht="12.6" x14ac:dyDescent="0.25">
      <c r="A48738"/>
    </row>
    <row r="48739" spans="1:1" ht="12.6" x14ac:dyDescent="0.25">
      <c r="A48739"/>
    </row>
    <row r="48740" spans="1:1" ht="12.6" x14ac:dyDescent="0.25">
      <c r="A48740"/>
    </row>
    <row r="48741" spans="1:1" ht="12.6" x14ac:dyDescent="0.25">
      <c r="A48741"/>
    </row>
    <row r="48742" spans="1:1" ht="12.6" x14ac:dyDescent="0.25">
      <c r="A48742"/>
    </row>
    <row r="48743" spans="1:1" ht="12.6" x14ac:dyDescent="0.25">
      <c r="A48743"/>
    </row>
    <row r="48744" spans="1:1" ht="12.6" x14ac:dyDescent="0.25">
      <c r="A48744"/>
    </row>
    <row r="48745" spans="1:1" ht="12.6" x14ac:dyDescent="0.25">
      <c r="A48745"/>
    </row>
    <row r="48746" spans="1:1" ht="12.6" x14ac:dyDescent="0.25">
      <c r="A48746"/>
    </row>
    <row r="48747" spans="1:1" ht="12.6" x14ac:dyDescent="0.25">
      <c r="A48747"/>
    </row>
    <row r="48748" spans="1:1" ht="12.6" x14ac:dyDescent="0.25">
      <c r="A48748"/>
    </row>
    <row r="48749" spans="1:1" ht="12.6" x14ac:dyDescent="0.25">
      <c r="A48749"/>
    </row>
    <row r="48750" spans="1:1" ht="12.6" x14ac:dyDescent="0.25">
      <c r="A48750"/>
    </row>
    <row r="48751" spans="1:1" ht="12.6" x14ac:dyDescent="0.25">
      <c r="A48751"/>
    </row>
    <row r="48752" spans="1:1" ht="12.6" x14ac:dyDescent="0.25">
      <c r="A48752"/>
    </row>
    <row r="48753" spans="1:1" ht="12.6" x14ac:dyDescent="0.25">
      <c r="A48753"/>
    </row>
    <row r="48754" spans="1:1" ht="12.6" x14ac:dyDescent="0.25">
      <c r="A48754"/>
    </row>
    <row r="48755" spans="1:1" ht="12.6" x14ac:dyDescent="0.25">
      <c r="A48755"/>
    </row>
    <row r="48756" spans="1:1" ht="12.6" x14ac:dyDescent="0.25">
      <c r="A48756"/>
    </row>
    <row r="48757" spans="1:1" ht="12.6" x14ac:dyDescent="0.25">
      <c r="A48757"/>
    </row>
    <row r="48758" spans="1:1" ht="12.6" x14ac:dyDescent="0.25">
      <c r="A48758"/>
    </row>
    <row r="48759" spans="1:1" ht="12.6" x14ac:dyDescent="0.25">
      <c r="A48759"/>
    </row>
    <row r="48760" spans="1:1" ht="12.6" x14ac:dyDescent="0.25">
      <c r="A48760"/>
    </row>
    <row r="48761" spans="1:1" ht="12.6" x14ac:dyDescent="0.25">
      <c r="A48761"/>
    </row>
    <row r="48762" spans="1:1" ht="12.6" x14ac:dyDescent="0.25">
      <c r="A48762"/>
    </row>
    <row r="48763" spans="1:1" ht="12.6" x14ac:dyDescent="0.25">
      <c r="A48763"/>
    </row>
    <row r="48764" spans="1:1" ht="12.6" x14ac:dyDescent="0.25">
      <c r="A48764"/>
    </row>
    <row r="48765" spans="1:1" ht="12.6" x14ac:dyDescent="0.25">
      <c r="A48765"/>
    </row>
    <row r="48766" spans="1:1" ht="12.6" x14ac:dyDescent="0.25">
      <c r="A48766"/>
    </row>
    <row r="48767" spans="1:1" ht="12.6" x14ac:dyDescent="0.25">
      <c r="A48767"/>
    </row>
    <row r="48768" spans="1:1" ht="12.6" x14ac:dyDescent="0.25">
      <c r="A48768"/>
    </row>
    <row r="48769" spans="1:1" ht="12.6" x14ac:dyDescent="0.25">
      <c r="A48769"/>
    </row>
    <row r="48770" spans="1:1" ht="12.6" x14ac:dyDescent="0.25">
      <c r="A48770"/>
    </row>
    <row r="48771" spans="1:1" ht="12.6" x14ac:dyDescent="0.25">
      <c r="A48771"/>
    </row>
    <row r="48772" spans="1:1" ht="12.6" x14ac:dyDescent="0.25">
      <c r="A48772"/>
    </row>
    <row r="48773" spans="1:1" ht="12.6" x14ac:dyDescent="0.25">
      <c r="A48773"/>
    </row>
    <row r="48774" spans="1:1" ht="12.6" x14ac:dyDescent="0.25">
      <c r="A48774"/>
    </row>
    <row r="48775" spans="1:1" ht="12.6" x14ac:dyDescent="0.25">
      <c r="A48775"/>
    </row>
    <row r="48776" spans="1:1" ht="12.6" x14ac:dyDescent="0.25">
      <c r="A48776"/>
    </row>
    <row r="48777" spans="1:1" ht="12.6" x14ac:dyDescent="0.25">
      <c r="A48777"/>
    </row>
    <row r="48778" spans="1:1" ht="12.6" x14ac:dyDescent="0.25">
      <c r="A48778"/>
    </row>
    <row r="48779" spans="1:1" ht="12.6" x14ac:dyDescent="0.25">
      <c r="A48779"/>
    </row>
    <row r="48780" spans="1:1" ht="12.6" x14ac:dyDescent="0.25">
      <c r="A48780"/>
    </row>
    <row r="48781" spans="1:1" ht="12.6" x14ac:dyDescent="0.25">
      <c r="A48781"/>
    </row>
    <row r="48782" spans="1:1" ht="12.6" x14ac:dyDescent="0.25">
      <c r="A48782"/>
    </row>
    <row r="48783" spans="1:1" ht="12.6" x14ac:dyDescent="0.25">
      <c r="A48783"/>
    </row>
    <row r="48784" spans="1:1" ht="12.6" x14ac:dyDescent="0.25">
      <c r="A48784"/>
    </row>
    <row r="48785" spans="1:1" ht="12.6" x14ac:dyDescent="0.25">
      <c r="A48785"/>
    </row>
    <row r="48786" spans="1:1" ht="12.6" x14ac:dyDescent="0.25">
      <c r="A48786"/>
    </row>
    <row r="48787" spans="1:1" ht="12.6" x14ac:dyDescent="0.25">
      <c r="A48787"/>
    </row>
    <row r="48788" spans="1:1" ht="12.6" x14ac:dyDescent="0.25">
      <c r="A48788"/>
    </row>
    <row r="48789" spans="1:1" ht="12.6" x14ac:dyDescent="0.25">
      <c r="A48789"/>
    </row>
    <row r="48790" spans="1:1" ht="12.6" x14ac:dyDescent="0.25">
      <c r="A48790"/>
    </row>
    <row r="48791" spans="1:1" ht="12.6" x14ac:dyDescent="0.25">
      <c r="A48791"/>
    </row>
    <row r="48792" spans="1:1" ht="12.6" x14ac:dyDescent="0.25">
      <c r="A48792"/>
    </row>
    <row r="48793" spans="1:1" ht="12.6" x14ac:dyDescent="0.25">
      <c r="A48793"/>
    </row>
    <row r="48794" spans="1:1" ht="12.6" x14ac:dyDescent="0.25">
      <c r="A48794"/>
    </row>
    <row r="48795" spans="1:1" ht="12.6" x14ac:dyDescent="0.25">
      <c r="A48795"/>
    </row>
    <row r="48796" spans="1:1" ht="12.6" x14ac:dyDescent="0.25">
      <c r="A48796"/>
    </row>
    <row r="48797" spans="1:1" ht="12.6" x14ac:dyDescent="0.25">
      <c r="A48797"/>
    </row>
    <row r="48798" spans="1:1" ht="12.6" x14ac:dyDescent="0.25">
      <c r="A48798"/>
    </row>
    <row r="48799" spans="1:1" ht="12.6" x14ac:dyDescent="0.25">
      <c r="A48799"/>
    </row>
    <row r="48800" spans="1:1" ht="12.6" x14ac:dyDescent="0.25">
      <c r="A48800"/>
    </row>
    <row r="48801" spans="1:1" ht="12.6" x14ac:dyDescent="0.25">
      <c r="A48801"/>
    </row>
    <row r="48802" spans="1:1" ht="12.6" x14ac:dyDescent="0.25">
      <c r="A48802"/>
    </row>
    <row r="48803" spans="1:1" ht="12.6" x14ac:dyDescent="0.25">
      <c r="A48803"/>
    </row>
    <row r="48804" spans="1:1" ht="12.6" x14ac:dyDescent="0.25">
      <c r="A48804"/>
    </row>
    <row r="48805" spans="1:1" ht="12.6" x14ac:dyDescent="0.25">
      <c r="A48805"/>
    </row>
    <row r="48806" spans="1:1" ht="12.6" x14ac:dyDescent="0.25">
      <c r="A48806"/>
    </row>
    <row r="48807" spans="1:1" ht="12.6" x14ac:dyDescent="0.25">
      <c r="A48807"/>
    </row>
    <row r="48808" spans="1:1" ht="12.6" x14ac:dyDescent="0.25">
      <c r="A48808"/>
    </row>
    <row r="48809" spans="1:1" ht="12.6" x14ac:dyDescent="0.25">
      <c r="A48809"/>
    </row>
    <row r="48810" spans="1:1" ht="12.6" x14ac:dyDescent="0.25">
      <c r="A48810"/>
    </row>
    <row r="48811" spans="1:1" ht="12.6" x14ac:dyDescent="0.25">
      <c r="A48811"/>
    </row>
    <row r="48812" spans="1:1" ht="12.6" x14ac:dyDescent="0.25">
      <c r="A48812"/>
    </row>
    <row r="48813" spans="1:1" ht="12.6" x14ac:dyDescent="0.25">
      <c r="A48813"/>
    </row>
    <row r="48814" spans="1:1" ht="12.6" x14ac:dyDescent="0.25">
      <c r="A48814"/>
    </row>
    <row r="48815" spans="1:1" ht="12.6" x14ac:dyDescent="0.25">
      <c r="A48815"/>
    </row>
    <row r="48816" spans="1:1" ht="12.6" x14ac:dyDescent="0.25">
      <c r="A48816"/>
    </row>
    <row r="48817" spans="1:1" ht="12.6" x14ac:dyDescent="0.25">
      <c r="A48817"/>
    </row>
    <row r="48818" spans="1:1" ht="12.6" x14ac:dyDescent="0.25">
      <c r="A48818"/>
    </row>
    <row r="48819" spans="1:1" ht="12.6" x14ac:dyDescent="0.25">
      <c r="A48819"/>
    </row>
    <row r="48820" spans="1:1" ht="12.6" x14ac:dyDescent="0.25">
      <c r="A48820"/>
    </row>
    <row r="48821" spans="1:1" ht="12.6" x14ac:dyDescent="0.25">
      <c r="A48821"/>
    </row>
    <row r="48822" spans="1:1" ht="12.6" x14ac:dyDescent="0.25">
      <c r="A48822"/>
    </row>
    <row r="48823" spans="1:1" ht="12.6" x14ac:dyDescent="0.25">
      <c r="A48823"/>
    </row>
    <row r="48824" spans="1:1" ht="12.6" x14ac:dyDescent="0.25">
      <c r="A48824"/>
    </row>
    <row r="48825" spans="1:1" ht="12.6" x14ac:dyDescent="0.25">
      <c r="A48825"/>
    </row>
    <row r="48826" spans="1:1" ht="12.6" x14ac:dyDescent="0.25">
      <c r="A48826"/>
    </row>
    <row r="48827" spans="1:1" ht="12.6" x14ac:dyDescent="0.25">
      <c r="A48827"/>
    </row>
    <row r="48828" spans="1:1" ht="12.6" x14ac:dyDescent="0.25">
      <c r="A48828"/>
    </row>
    <row r="48829" spans="1:1" ht="12.6" x14ac:dyDescent="0.25">
      <c r="A48829"/>
    </row>
    <row r="48830" spans="1:1" ht="12.6" x14ac:dyDescent="0.25">
      <c r="A48830"/>
    </row>
    <row r="48831" spans="1:1" ht="12.6" x14ac:dyDescent="0.25">
      <c r="A48831"/>
    </row>
    <row r="48832" spans="1:1" ht="12.6" x14ac:dyDescent="0.25">
      <c r="A48832"/>
    </row>
    <row r="48833" spans="1:1" ht="12.6" x14ac:dyDescent="0.25">
      <c r="A48833"/>
    </row>
    <row r="48834" spans="1:1" ht="12.6" x14ac:dyDescent="0.25">
      <c r="A48834"/>
    </row>
    <row r="48835" spans="1:1" ht="12.6" x14ac:dyDescent="0.25">
      <c r="A48835"/>
    </row>
    <row r="48836" spans="1:1" ht="12.6" x14ac:dyDescent="0.25">
      <c r="A48836"/>
    </row>
    <row r="48837" spans="1:1" ht="12.6" x14ac:dyDescent="0.25">
      <c r="A48837"/>
    </row>
    <row r="48838" spans="1:1" ht="12.6" x14ac:dyDescent="0.25">
      <c r="A48838"/>
    </row>
    <row r="48839" spans="1:1" ht="12.6" x14ac:dyDescent="0.25">
      <c r="A48839"/>
    </row>
    <row r="48840" spans="1:1" ht="12.6" x14ac:dyDescent="0.25">
      <c r="A48840"/>
    </row>
    <row r="48841" spans="1:1" ht="12.6" x14ac:dyDescent="0.25">
      <c r="A48841"/>
    </row>
    <row r="48842" spans="1:1" ht="12.6" x14ac:dyDescent="0.25">
      <c r="A48842"/>
    </row>
    <row r="48843" spans="1:1" ht="12.6" x14ac:dyDescent="0.25">
      <c r="A48843"/>
    </row>
    <row r="48844" spans="1:1" ht="12.6" x14ac:dyDescent="0.25">
      <c r="A48844"/>
    </row>
    <row r="48845" spans="1:1" ht="12.6" x14ac:dyDescent="0.25">
      <c r="A48845"/>
    </row>
    <row r="48846" spans="1:1" ht="12.6" x14ac:dyDescent="0.25">
      <c r="A48846"/>
    </row>
    <row r="48847" spans="1:1" ht="12.6" x14ac:dyDescent="0.25">
      <c r="A48847"/>
    </row>
    <row r="48848" spans="1:1" ht="12.6" x14ac:dyDescent="0.25">
      <c r="A48848"/>
    </row>
    <row r="48849" spans="1:1" ht="12.6" x14ac:dyDescent="0.25">
      <c r="A48849"/>
    </row>
    <row r="48850" spans="1:1" ht="12.6" x14ac:dyDescent="0.25">
      <c r="A48850"/>
    </row>
    <row r="48851" spans="1:1" ht="12.6" x14ac:dyDescent="0.25">
      <c r="A48851"/>
    </row>
    <row r="48852" spans="1:1" ht="12.6" x14ac:dyDescent="0.25">
      <c r="A48852"/>
    </row>
    <row r="48853" spans="1:1" ht="12.6" x14ac:dyDescent="0.25">
      <c r="A48853"/>
    </row>
    <row r="48854" spans="1:1" ht="12.6" x14ac:dyDescent="0.25">
      <c r="A48854"/>
    </row>
    <row r="48855" spans="1:1" ht="12.6" x14ac:dyDescent="0.25">
      <c r="A48855"/>
    </row>
    <row r="48856" spans="1:1" ht="12.6" x14ac:dyDescent="0.25">
      <c r="A48856"/>
    </row>
    <row r="48857" spans="1:1" ht="12.6" x14ac:dyDescent="0.25">
      <c r="A48857"/>
    </row>
    <row r="48858" spans="1:1" ht="12.6" x14ac:dyDescent="0.25">
      <c r="A48858"/>
    </row>
    <row r="48859" spans="1:1" ht="12.6" x14ac:dyDescent="0.25">
      <c r="A48859"/>
    </row>
    <row r="48860" spans="1:1" ht="12.6" x14ac:dyDescent="0.25">
      <c r="A48860"/>
    </row>
    <row r="48861" spans="1:1" ht="12.6" x14ac:dyDescent="0.25">
      <c r="A48861"/>
    </row>
    <row r="48862" spans="1:1" ht="12.6" x14ac:dyDescent="0.25">
      <c r="A48862"/>
    </row>
    <row r="48863" spans="1:1" ht="12.6" x14ac:dyDescent="0.25">
      <c r="A48863"/>
    </row>
    <row r="48864" spans="1:1" ht="12.6" x14ac:dyDescent="0.25">
      <c r="A48864"/>
    </row>
    <row r="48865" spans="1:1" ht="12.6" x14ac:dyDescent="0.25">
      <c r="A48865"/>
    </row>
    <row r="48866" spans="1:1" ht="12.6" x14ac:dyDescent="0.25">
      <c r="A48866"/>
    </row>
    <row r="48867" spans="1:1" ht="12.6" x14ac:dyDescent="0.25">
      <c r="A48867"/>
    </row>
    <row r="48868" spans="1:1" ht="12.6" x14ac:dyDescent="0.25">
      <c r="A48868"/>
    </row>
    <row r="48869" spans="1:1" ht="12.6" x14ac:dyDescent="0.25">
      <c r="A48869"/>
    </row>
    <row r="48870" spans="1:1" ht="12.6" x14ac:dyDescent="0.25">
      <c r="A48870"/>
    </row>
    <row r="48871" spans="1:1" ht="12.6" x14ac:dyDescent="0.25">
      <c r="A48871"/>
    </row>
    <row r="48872" spans="1:1" ht="12.6" x14ac:dyDescent="0.25">
      <c r="A48872"/>
    </row>
    <row r="48873" spans="1:1" ht="12.6" x14ac:dyDescent="0.25">
      <c r="A48873"/>
    </row>
    <row r="48874" spans="1:1" ht="12.6" x14ac:dyDescent="0.25">
      <c r="A48874"/>
    </row>
    <row r="48875" spans="1:1" ht="12.6" x14ac:dyDescent="0.25">
      <c r="A48875"/>
    </row>
    <row r="48876" spans="1:1" ht="12.6" x14ac:dyDescent="0.25">
      <c r="A48876"/>
    </row>
    <row r="48877" spans="1:1" ht="12.6" x14ac:dyDescent="0.25">
      <c r="A48877"/>
    </row>
    <row r="48878" spans="1:1" ht="12.6" x14ac:dyDescent="0.25">
      <c r="A48878"/>
    </row>
    <row r="48879" spans="1:1" ht="12.6" x14ac:dyDescent="0.25">
      <c r="A48879"/>
    </row>
    <row r="48880" spans="1:1" ht="12.6" x14ac:dyDescent="0.25">
      <c r="A48880"/>
    </row>
    <row r="48881" spans="1:1" ht="12.6" x14ac:dyDescent="0.25">
      <c r="A48881"/>
    </row>
    <row r="48882" spans="1:1" ht="12.6" x14ac:dyDescent="0.25">
      <c r="A48882"/>
    </row>
    <row r="48883" spans="1:1" ht="12.6" x14ac:dyDescent="0.25">
      <c r="A48883"/>
    </row>
    <row r="48884" spans="1:1" ht="12.6" x14ac:dyDescent="0.25">
      <c r="A48884"/>
    </row>
    <row r="48885" spans="1:1" ht="12.6" x14ac:dyDescent="0.25">
      <c r="A48885"/>
    </row>
    <row r="48886" spans="1:1" ht="12.6" x14ac:dyDescent="0.25">
      <c r="A48886"/>
    </row>
    <row r="48887" spans="1:1" ht="12.6" x14ac:dyDescent="0.25">
      <c r="A48887"/>
    </row>
    <row r="48888" spans="1:1" ht="12.6" x14ac:dyDescent="0.25">
      <c r="A48888"/>
    </row>
    <row r="48889" spans="1:1" ht="12.6" x14ac:dyDescent="0.25">
      <c r="A48889"/>
    </row>
    <row r="48890" spans="1:1" ht="12.6" x14ac:dyDescent="0.25">
      <c r="A48890"/>
    </row>
    <row r="48891" spans="1:1" ht="12.6" x14ac:dyDescent="0.25">
      <c r="A48891"/>
    </row>
    <row r="48892" spans="1:1" ht="12.6" x14ac:dyDescent="0.25">
      <c r="A48892"/>
    </row>
    <row r="48893" spans="1:1" ht="12.6" x14ac:dyDescent="0.25">
      <c r="A48893"/>
    </row>
    <row r="48894" spans="1:1" ht="12.6" x14ac:dyDescent="0.25">
      <c r="A48894"/>
    </row>
    <row r="48895" spans="1:1" ht="12.6" x14ac:dyDescent="0.25">
      <c r="A48895"/>
    </row>
    <row r="48896" spans="1:1" ht="12.6" x14ac:dyDescent="0.25">
      <c r="A48896"/>
    </row>
    <row r="48897" spans="1:1" ht="12.6" x14ac:dyDescent="0.25">
      <c r="A48897"/>
    </row>
    <row r="48898" spans="1:1" ht="12.6" x14ac:dyDescent="0.25">
      <c r="A48898"/>
    </row>
    <row r="48899" spans="1:1" ht="12.6" x14ac:dyDescent="0.25">
      <c r="A48899"/>
    </row>
    <row r="48900" spans="1:1" ht="12.6" x14ac:dyDescent="0.25">
      <c r="A48900"/>
    </row>
    <row r="48901" spans="1:1" ht="12.6" x14ac:dyDescent="0.25">
      <c r="A48901"/>
    </row>
    <row r="48902" spans="1:1" ht="12.6" x14ac:dyDescent="0.25">
      <c r="A48902"/>
    </row>
    <row r="48903" spans="1:1" ht="12.6" x14ac:dyDescent="0.25">
      <c r="A48903"/>
    </row>
    <row r="48904" spans="1:1" ht="12.6" x14ac:dyDescent="0.25">
      <c r="A48904"/>
    </row>
    <row r="48905" spans="1:1" ht="12.6" x14ac:dyDescent="0.25">
      <c r="A48905"/>
    </row>
    <row r="48906" spans="1:1" ht="12.6" x14ac:dyDescent="0.25">
      <c r="A48906"/>
    </row>
    <row r="48907" spans="1:1" ht="12.6" x14ac:dyDescent="0.25">
      <c r="A48907"/>
    </row>
    <row r="48908" spans="1:1" ht="12.6" x14ac:dyDescent="0.25">
      <c r="A48908"/>
    </row>
    <row r="48909" spans="1:1" ht="12.6" x14ac:dyDescent="0.25">
      <c r="A48909"/>
    </row>
    <row r="48910" spans="1:1" ht="12.6" x14ac:dyDescent="0.25">
      <c r="A48910"/>
    </row>
    <row r="48911" spans="1:1" ht="12.6" x14ac:dyDescent="0.25">
      <c r="A48911"/>
    </row>
    <row r="48912" spans="1:1" ht="12.6" x14ac:dyDescent="0.25">
      <c r="A48912"/>
    </row>
    <row r="48913" spans="1:1" ht="12.6" x14ac:dyDescent="0.25">
      <c r="A48913"/>
    </row>
    <row r="48914" spans="1:1" ht="12.6" x14ac:dyDescent="0.25">
      <c r="A48914"/>
    </row>
    <row r="48915" spans="1:1" ht="12.6" x14ac:dyDescent="0.25">
      <c r="A48915"/>
    </row>
    <row r="48916" spans="1:1" ht="12.6" x14ac:dyDescent="0.25">
      <c r="A48916"/>
    </row>
    <row r="48917" spans="1:1" ht="12.6" x14ac:dyDescent="0.25">
      <c r="A48917"/>
    </row>
    <row r="48918" spans="1:1" ht="12.6" x14ac:dyDescent="0.25">
      <c r="A48918"/>
    </row>
    <row r="48919" spans="1:1" ht="12.6" x14ac:dyDescent="0.25">
      <c r="A48919"/>
    </row>
    <row r="48920" spans="1:1" ht="12.6" x14ac:dyDescent="0.25">
      <c r="A48920"/>
    </row>
    <row r="48921" spans="1:1" ht="12.6" x14ac:dyDescent="0.25">
      <c r="A48921"/>
    </row>
    <row r="48922" spans="1:1" ht="12.6" x14ac:dyDescent="0.25">
      <c r="A48922"/>
    </row>
    <row r="48923" spans="1:1" ht="12.6" x14ac:dyDescent="0.25">
      <c r="A48923"/>
    </row>
    <row r="48924" spans="1:1" ht="12.6" x14ac:dyDescent="0.25">
      <c r="A48924"/>
    </row>
    <row r="48925" spans="1:1" ht="12.6" x14ac:dyDescent="0.25">
      <c r="A48925"/>
    </row>
    <row r="48926" spans="1:1" ht="12.6" x14ac:dyDescent="0.25">
      <c r="A48926"/>
    </row>
    <row r="48927" spans="1:1" ht="12.6" x14ac:dyDescent="0.25">
      <c r="A48927"/>
    </row>
    <row r="48928" spans="1:1" ht="12.6" x14ac:dyDescent="0.25">
      <c r="A48928"/>
    </row>
    <row r="48929" spans="1:1" ht="12.6" x14ac:dyDescent="0.25">
      <c r="A48929"/>
    </row>
    <row r="48930" spans="1:1" ht="12.6" x14ac:dyDescent="0.25">
      <c r="A48930"/>
    </row>
    <row r="48931" spans="1:1" ht="12.6" x14ac:dyDescent="0.25">
      <c r="A48931"/>
    </row>
    <row r="48932" spans="1:1" ht="12.6" x14ac:dyDescent="0.25">
      <c r="A48932"/>
    </row>
    <row r="48933" spans="1:1" ht="12.6" x14ac:dyDescent="0.25">
      <c r="A48933"/>
    </row>
    <row r="48934" spans="1:1" ht="12.6" x14ac:dyDescent="0.25">
      <c r="A48934"/>
    </row>
    <row r="48935" spans="1:1" ht="12.6" x14ac:dyDescent="0.25">
      <c r="A48935"/>
    </row>
    <row r="48936" spans="1:1" ht="12.6" x14ac:dyDescent="0.25">
      <c r="A48936"/>
    </row>
    <row r="48937" spans="1:1" ht="12.6" x14ac:dyDescent="0.25">
      <c r="A48937"/>
    </row>
    <row r="48938" spans="1:1" ht="12.6" x14ac:dyDescent="0.25">
      <c r="A48938"/>
    </row>
    <row r="48939" spans="1:1" ht="12.6" x14ac:dyDescent="0.25">
      <c r="A48939"/>
    </row>
    <row r="48940" spans="1:1" ht="12.6" x14ac:dyDescent="0.25">
      <c r="A48940"/>
    </row>
    <row r="48941" spans="1:1" ht="12.6" x14ac:dyDescent="0.25">
      <c r="A48941"/>
    </row>
    <row r="48942" spans="1:1" ht="12.6" x14ac:dyDescent="0.25">
      <c r="A48942"/>
    </row>
    <row r="48943" spans="1:1" ht="12.6" x14ac:dyDescent="0.25">
      <c r="A48943"/>
    </row>
    <row r="48944" spans="1:1" ht="12.6" x14ac:dyDescent="0.25">
      <c r="A48944"/>
    </row>
    <row r="48945" spans="1:1" ht="12.6" x14ac:dyDescent="0.25">
      <c r="A48945"/>
    </row>
    <row r="48946" spans="1:1" ht="12.6" x14ac:dyDescent="0.25">
      <c r="A48946"/>
    </row>
    <row r="48947" spans="1:1" ht="12.6" x14ac:dyDescent="0.25">
      <c r="A48947"/>
    </row>
    <row r="48948" spans="1:1" ht="12.6" x14ac:dyDescent="0.25">
      <c r="A48948"/>
    </row>
    <row r="48949" spans="1:1" ht="12.6" x14ac:dyDescent="0.25">
      <c r="A48949"/>
    </row>
    <row r="48950" spans="1:1" ht="12.6" x14ac:dyDescent="0.25">
      <c r="A48950"/>
    </row>
    <row r="48951" spans="1:1" ht="12.6" x14ac:dyDescent="0.25">
      <c r="A48951"/>
    </row>
    <row r="48952" spans="1:1" ht="12.6" x14ac:dyDescent="0.25">
      <c r="A48952"/>
    </row>
    <row r="48953" spans="1:1" ht="12.6" x14ac:dyDescent="0.25">
      <c r="A48953"/>
    </row>
    <row r="48954" spans="1:1" ht="12.6" x14ac:dyDescent="0.25">
      <c r="A48954"/>
    </row>
    <row r="48955" spans="1:1" ht="12.6" x14ac:dyDescent="0.25">
      <c r="A48955"/>
    </row>
    <row r="48956" spans="1:1" ht="12.6" x14ac:dyDescent="0.25">
      <c r="A48956"/>
    </row>
    <row r="48957" spans="1:1" ht="12.6" x14ac:dyDescent="0.25">
      <c r="A48957"/>
    </row>
    <row r="48958" spans="1:1" ht="12.6" x14ac:dyDescent="0.25">
      <c r="A48958"/>
    </row>
    <row r="48959" spans="1:1" ht="12.6" x14ac:dyDescent="0.25">
      <c r="A48959"/>
    </row>
    <row r="48960" spans="1:1" ht="12.6" x14ac:dyDescent="0.25">
      <c r="A48960"/>
    </row>
    <row r="48961" spans="1:1" ht="12.6" x14ac:dyDescent="0.25">
      <c r="A48961"/>
    </row>
    <row r="48962" spans="1:1" ht="12.6" x14ac:dyDescent="0.25">
      <c r="A48962"/>
    </row>
    <row r="48963" spans="1:1" ht="12.6" x14ac:dyDescent="0.25">
      <c r="A48963"/>
    </row>
    <row r="48964" spans="1:1" ht="12.6" x14ac:dyDescent="0.25">
      <c r="A48964"/>
    </row>
    <row r="48965" spans="1:1" ht="12.6" x14ac:dyDescent="0.25">
      <c r="A48965"/>
    </row>
    <row r="48966" spans="1:1" ht="12.6" x14ac:dyDescent="0.25">
      <c r="A48966"/>
    </row>
    <row r="48967" spans="1:1" ht="12.6" x14ac:dyDescent="0.25">
      <c r="A48967"/>
    </row>
    <row r="48968" spans="1:1" ht="12.6" x14ac:dyDescent="0.25">
      <c r="A48968"/>
    </row>
    <row r="48969" spans="1:1" ht="12.6" x14ac:dyDescent="0.25">
      <c r="A48969"/>
    </row>
    <row r="48970" spans="1:1" ht="12.6" x14ac:dyDescent="0.25">
      <c r="A48970"/>
    </row>
    <row r="48971" spans="1:1" ht="12.6" x14ac:dyDescent="0.25">
      <c r="A48971"/>
    </row>
    <row r="48972" spans="1:1" ht="12.6" x14ac:dyDescent="0.25">
      <c r="A48972"/>
    </row>
    <row r="48973" spans="1:1" ht="12.6" x14ac:dyDescent="0.25">
      <c r="A48973"/>
    </row>
    <row r="48974" spans="1:1" ht="12.6" x14ac:dyDescent="0.25">
      <c r="A48974"/>
    </row>
    <row r="48975" spans="1:1" ht="12.6" x14ac:dyDescent="0.25">
      <c r="A48975"/>
    </row>
    <row r="48976" spans="1:1" ht="12.6" x14ac:dyDescent="0.25">
      <c r="A48976"/>
    </row>
    <row r="48977" spans="1:1" ht="12.6" x14ac:dyDescent="0.25">
      <c r="A48977"/>
    </row>
    <row r="48978" spans="1:1" ht="12.6" x14ac:dyDescent="0.25">
      <c r="A48978"/>
    </row>
    <row r="48979" spans="1:1" ht="12.6" x14ac:dyDescent="0.25">
      <c r="A48979"/>
    </row>
    <row r="48980" spans="1:1" ht="12.6" x14ac:dyDescent="0.25">
      <c r="A48980"/>
    </row>
    <row r="48981" spans="1:1" ht="12.6" x14ac:dyDescent="0.25">
      <c r="A48981"/>
    </row>
    <row r="48982" spans="1:1" ht="12.6" x14ac:dyDescent="0.25">
      <c r="A48982"/>
    </row>
    <row r="48983" spans="1:1" ht="12.6" x14ac:dyDescent="0.25">
      <c r="A48983"/>
    </row>
    <row r="48984" spans="1:1" ht="12.6" x14ac:dyDescent="0.25">
      <c r="A48984"/>
    </row>
    <row r="48985" spans="1:1" ht="12.6" x14ac:dyDescent="0.25">
      <c r="A48985"/>
    </row>
    <row r="48986" spans="1:1" ht="12.6" x14ac:dyDescent="0.25">
      <c r="A48986"/>
    </row>
    <row r="48987" spans="1:1" ht="12.6" x14ac:dyDescent="0.25">
      <c r="A48987"/>
    </row>
    <row r="48988" spans="1:1" ht="12.6" x14ac:dyDescent="0.25">
      <c r="A48988"/>
    </row>
    <row r="48989" spans="1:1" ht="12.6" x14ac:dyDescent="0.25">
      <c r="A48989"/>
    </row>
    <row r="48990" spans="1:1" ht="12.6" x14ac:dyDescent="0.25">
      <c r="A48990"/>
    </row>
    <row r="48991" spans="1:1" ht="12.6" x14ac:dyDescent="0.25">
      <c r="A48991"/>
    </row>
    <row r="48992" spans="1:1" ht="12.6" x14ac:dyDescent="0.25">
      <c r="A48992"/>
    </row>
    <row r="48993" spans="1:1" ht="12.6" x14ac:dyDescent="0.25">
      <c r="A48993"/>
    </row>
    <row r="48994" spans="1:1" ht="12.6" x14ac:dyDescent="0.25">
      <c r="A48994"/>
    </row>
    <row r="48995" spans="1:1" ht="12.6" x14ac:dyDescent="0.25">
      <c r="A48995"/>
    </row>
    <row r="48996" spans="1:1" ht="12.6" x14ac:dyDescent="0.25">
      <c r="A48996"/>
    </row>
    <row r="48997" spans="1:1" ht="12.6" x14ac:dyDescent="0.25">
      <c r="A48997"/>
    </row>
    <row r="48998" spans="1:1" ht="12.6" x14ac:dyDescent="0.25">
      <c r="A48998"/>
    </row>
    <row r="48999" spans="1:1" ht="12.6" x14ac:dyDescent="0.25">
      <c r="A48999"/>
    </row>
    <row r="49000" spans="1:1" ht="12.6" x14ac:dyDescent="0.25">
      <c r="A49000"/>
    </row>
    <row r="49001" spans="1:1" ht="12.6" x14ac:dyDescent="0.25">
      <c r="A49001"/>
    </row>
    <row r="49002" spans="1:1" ht="12.6" x14ac:dyDescent="0.25">
      <c r="A49002"/>
    </row>
    <row r="49003" spans="1:1" ht="12.6" x14ac:dyDescent="0.25">
      <c r="A49003"/>
    </row>
    <row r="49004" spans="1:1" ht="12.6" x14ac:dyDescent="0.25">
      <c r="A49004"/>
    </row>
    <row r="49005" spans="1:1" ht="12.6" x14ac:dyDescent="0.25">
      <c r="A49005"/>
    </row>
    <row r="49006" spans="1:1" ht="12.6" x14ac:dyDescent="0.25">
      <c r="A49006"/>
    </row>
    <row r="49007" spans="1:1" ht="12.6" x14ac:dyDescent="0.25">
      <c r="A49007"/>
    </row>
    <row r="49008" spans="1:1" ht="12.6" x14ac:dyDescent="0.25">
      <c r="A49008"/>
    </row>
    <row r="49009" spans="1:1" ht="12.6" x14ac:dyDescent="0.25">
      <c r="A49009"/>
    </row>
    <row r="49010" spans="1:1" ht="12.6" x14ac:dyDescent="0.25">
      <c r="A49010"/>
    </row>
    <row r="49011" spans="1:1" ht="12.6" x14ac:dyDescent="0.25">
      <c r="A49011"/>
    </row>
    <row r="49012" spans="1:1" ht="12.6" x14ac:dyDescent="0.25">
      <c r="A49012"/>
    </row>
    <row r="49013" spans="1:1" ht="12.6" x14ac:dyDescent="0.25">
      <c r="A49013"/>
    </row>
    <row r="49014" spans="1:1" ht="12.6" x14ac:dyDescent="0.25">
      <c r="A49014"/>
    </row>
    <row r="49015" spans="1:1" ht="12.6" x14ac:dyDescent="0.25">
      <c r="A49015"/>
    </row>
    <row r="49016" spans="1:1" ht="12.6" x14ac:dyDescent="0.25">
      <c r="A49016"/>
    </row>
    <row r="49017" spans="1:1" ht="12.6" x14ac:dyDescent="0.25">
      <c r="A49017"/>
    </row>
    <row r="49018" spans="1:1" ht="12.6" x14ac:dyDescent="0.25">
      <c r="A49018"/>
    </row>
    <row r="49019" spans="1:1" ht="12.6" x14ac:dyDescent="0.25">
      <c r="A49019"/>
    </row>
    <row r="49020" spans="1:1" ht="12.6" x14ac:dyDescent="0.25">
      <c r="A49020"/>
    </row>
    <row r="49021" spans="1:1" ht="12.6" x14ac:dyDescent="0.25">
      <c r="A49021"/>
    </row>
    <row r="49022" spans="1:1" ht="12.6" x14ac:dyDescent="0.25">
      <c r="A49022"/>
    </row>
    <row r="49023" spans="1:1" ht="12.6" x14ac:dyDescent="0.25">
      <c r="A49023"/>
    </row>
    <row r="49024" spans="1:1" ht="12.6" x14ac:dyDescent="0.25">
      <c r="A49024"/>
    </row>
    <row r="49025" spans="1:1" ht="12.6" x14ac:dyDescent="0.25">
      <c r="A49025"/>
    </row>
    <row r="49026" spans="1:1" ht="12.6" x14ac:dyDescent="0.25">
      <c r="A49026"/>
    </row>
    <row r="49027" spans="1:1" ht="12.6" x14ac:dyDescent="0.25">
      <c r="A49027"/>
    </row>
    <row r="49028" spans="1:1" ht="12.6" x14ac:dyDescent="0.25">
      <c r="A49028"/>
    </row>
    <row r="49029" spans="1:1" ht="12.6" x14ac:dyDescent="0.25">
      <c r="A49029"/>
    </row>
    <row r="49030" spans="1:1" ht="12.6" x14ac:dyDescent="0.25">
      <c r="A49030"/>
    </row>
    <row r="49031" spans="1:1" ht="12.6" x14ac:dyDescent="0.25">
      <c r="A49031"/>
    </row>
    <row r="49032" spans="1:1" ht="12.6" x14ac:dyDescent="0.25">
      <c r="A49032"/>
    </row>
    <row r="49033" spans="1:1" ht="12.6" x14ac:dyDescent="0.25">
      <c r="A49033"/>
    </row>
    <row r="49034" spans="1:1" ht="12.6" x14ac:dyDescent="0.25">
      <c r="A49034"/>
    </row>
    <row r="49035" spans="1:1" ht="12.6" x14ac:dyDescent="0.25">
      <c r="A49035"/>
    </row>
    <row r="49036" spans="1:1" ht="12.6" x14ac:dyDescent="0.25">
      <c r="A49036"/>
    </row>
    <row r="49037" spans="1:1" ht="12.6" x14ac:dyDescent="0.25">
      <c r="A49037"/>
    </row>
    <row r="49038" spans="1:1" ht="12.6" x14ac:dyDescent="0.25">
      <c r="A49038"/>
    </row>
    <row r="49039" spans="1:1" ht="12.6" x14ac:dyDescent="0.25">
      <c r="A49039"/>
    </row>
    <row r="49040" spans="1:1" ht="12.6" x14ac:dyDescent="0.25">
      <c r="A49040"/>
    </row>
    <row r="49041" spans="1:1" ht="12.6" x14ac:dyDescent="0.25">
      <c r="A49041"/>
    </row>
    <row r="49042" spans="1:1" ht="12.6" x14ac:dyDescent="0.25">
      <c r="A49042"/>
    </row>
    <row r="49043" spans="1:1" ht="12.6" x14ac:dyDescent="0.25">
      <c r="A49043"/>
    </row>
    <row r="49044" spans="1:1" ht="12.6" x14ac:dyDescent="0.25">
      <c r="A49044"/>
    </row>
    <row r="49045" spans="1:1" ht="12.6" x14ac:dyDescent="0.25">
      <c r="A49045"/>
    </row>
    <row r="49046" spans="1:1" ht="12.6" x14ac:dyDescent="0.25">
      <c r="A49046"/>
    </row>
    <row r="49047" spans="1:1" ht="12.6" x14ac:dyDescent="0.25">
      <c r="A49047"/>
    </row>
    <row r="49048" spans="1:1" ht="12.6" x14ac:dyDescent="0.25">
      <c r="A49048"/>
    </row>
    <row r="49049" spans="1:1" ht="12.6" x14ac:dyDescent="0.25">
      <c r="A49049"/>
    </row>
    <row r="49050" spans="1:1" ht="12.6" x14ac:dyDescent="0.25">
      <c r="A49050"/>
    </row>
    <row r="49051" spans="1:1" ht="12.6" x14ac:dyDescent="0.25">
      <c r="A49051"/>
    </row>
    <row r="49052" spans="1:1" ht="12.6" x14ac:dyDescent="0.25">
      <c r="A49052"/>
    </row>
    <row r="49053" spans="1:1" ht="12.6" x14ac:dyDescent="0.25">
      <c r="A49053"/>
    </row>
    <row r="49054" spans="1:1" ht="12.6" x14ac:dyDescent="0.25">
      <c r="A49054"/>
    </row>
    <row r="49055" spans="1:1" ht="12.6" x14ac:dyDescent="0.25">
      <c r="A49055"/>
    </row>
    <row r="49056" spans="1:1" ht="12.6" x14ac:dyDescent="0.25">
      <c r="A49056"/>
    </row>
    <row r="49057" spans="1:1" ht="12.6" x14ac:dyDescent="0.25">
      <c r="A49057"/>
    </row>
    <row r="49058" spans="1:1" ht="12.6" x14ac:dyDescent="0.25">
      <c r="A49058"/>
    </row>
    <row r="49059" spans="1:1" ht="12.6" x14ac:dyDescent="0.25">
      <c r="A49059"/>
    </row>
    <row r="49060" spans="1:1" ht="12.6" x14ac:dyDescent="0.25">
      <c r="A49060"/>
    </row>
    <row r="49061" spans="1:1" ht="12.6" x14ac:dyDescent="0.25">
      <c r="A49061"/>
    </row>
    <row r="49062" spans="1:1" ht="12.6" x14ac:dyDescent="0.25">
      <c r="A49062"/>
    </row>
    <row r="49063" spans="1:1" ht="12.6" x14ac:dyDescent="0.25">
      <c r="A49063"/>
    </row>
    <row r="49064" spans="1:1" ht="12.6" x14ac:dyDescent="0.25">
      <c r="A49064"/>
    </row>
    <row r="49065" spans="1:1" ht="12.6" x14ac:dyDescent="0.25">
      <c r="A49065"/>
    </row>
    <row r="49066" spans="1:1" ht="12.6" x14ac:dyDescent="0.25">
      <c r="A49066"/>
    </row>
    <row r="49067" spans="1:1" ht="12.6" x14ac:dyDescent="0.25">
      <c r="A49067"/>
    </row>
    <row r="49068" spans="1:1" ht="12.6" x14ac:dyDescent="0.25">
      <c r="A49068"/>
    </row>
    <row r="49069" spans="1:1" ht="12.6" x14ac:dyDescent="0.25">
      <c r="A49069"/>
    </row>
    <row r="49070" spans="1:1" ht="12.6" x14ac:dyDescent="0.25">
      <c r="A49070"/>
    </row>
    <row r="49071" spans="1:1" ht="12.6" x14ac:dyDescent="0.25">
      <c r="A49071"/>
    </row>
    <row r="49072" spans="1:1" ht="12.6" x14ac:dyDescent="0.25">
      <c r="A49072"/>
    </row>
    <row r="49073" spans="1:1" ht="12.6" x14ac:dyDescent="0.25">
      <c r="A49073"/>
    </row>
    <row r="49074" spans="1:1" ht="12.6" x14ac:dyDescent="0.25">
      <c r="A49074"/>
    </row>
    <row r="49075" spans="1:1" ht="12.6" x14ac:dyDescent="0.25">
      <c r="A49075"/>
    </row>
    <row r="49076" spans="1:1" ht="12.6" x14ac:dyDescent="0.25">
      <c r="A49076"/>
    </row>
    <row r="49077" spans="1:1" ht="12.6" x14ac:dyDescent="0.25">
      <c r="A49077"/>
    </row>
    <row r="49078" spans="1:1" ht="12.6" x14ac:dyDescent="0.25">
      <c r="A49078"/>
    </row>
    <row r="49079" spans="1:1" ht="12.6" x14ac:dyDescent="0.25">
      <c r="A49079"/>
    </row>
    <row r="49080" spans="1:1" ht="12.6" x14ac:dyDescent="0.25">
      <c r="A49080"/>
    </row>
    <row r="49081" spans="1:1" ht="12.6" x14ac:dyDescent="0.25">
      <c r="A49081"/>
    </row>
    <row r="49082" spans="1:1" ht="12.6" x14ac:dyDescent="0.25">
      <c r="A49082"/>
    </row>
    <row r="49083" spans="1:1" ht="12.6" x14ac:dyDescent="0.25">
      <c r="A49083"/>
    </row>
    <row r="49084" spans="1:1" ht="12.6" x14ac:dyDescent="0.25">
      <c r="A49084"/>
    </row>
    <row r="49085" spans="1:1" ht="12.6" x14ac:dyDescent="0.25">
      <c r="A49085"/>
    </row>
    <row r="49086" spans="1:1" ht="12.6" x14ac:dyDescent="0.25">
      <c r="A49086"/>
    </row>
    <row r="49087" spans="1:1" ht="12.6" x14ac:dyDescent="0.25">
      <c r="A49087"/>
    </row>
    <row r="49088" spans="1:1" ht="12.6" x14ac:dyDescent="0.25">
      <c r="A49088"/>
    </row>
    <row r="49089" spans="1:1" ht="12.6" x14ac:dyDescent="0.25">
      <c r="A49089"/>
    </row>
    <row r="49090" spans="1:1" ht="12.6" x14ac:dyDescent="0.25">
      <c r="A49090"/>
    </row>
    <row r="49091" spans="1:1" ht="12.6" x14ac:dyDescent="0.25">
      <c r="A49091"/>
    </row>
    <row r="49092" spans="1:1" ht="12.6" x14ac:dyDescent="0.25">
      <c r="A49092"/>
    </row>
    <row r="49093" spans="1:1" ht="12.6" x14ac:dyDescent="0.25">
      <c r="A49093"/>
    </row>
    <row r="49094" spans="1:1" ht="12.6" x14ac:dyDescent="0.25">
      <c r="A49094"/>
    </row>
    <row r="49095" spans="1:1" ht="12.6" x14ac:dyDescent="0.25">
      <c r="A49095"/>
    </row>
    <row r="49096" spans="1:1" ht="12.6" x14ac:dyDescent="0.25">
      <c r="A49096"/>
    </row>
    <row r="49097" spans="1:1" ht="12.6" x14ac:dyDescent="0.25">
      <c r="A49097"/>
    </row>
    <row r="49098" spans="1:1" ht="12.6" x14ac:dyDescent="0.25">
      <c r="A49098"/>
    </row>
    <row r="49099" spans="1:1" ht="12.6" x14ac:dyDescent="0.25">
      <c r="A49099"/>
    </row>
    <row r="49100" spans="1:1" ht="12.6" x14ac:dyDescent="0.25">
      <c r="A49100"/>
    </row>
    <row r="49101" spans="1:1" ht="12.6" x14ac:dyDescent="0.25">
      <c r="A49101"/>
    </row>
    <row r="49102" spans="1:1" ht="12.6" x14ac:dyDescent="0.25">
      <c r="A49102"/>
    </row>
    <row r="49103" spans="1:1" ht="12.6" x14ac:dyDescent="0.25">
      <c r="A49103"/>
    </row>
    <row r="49104" spans="1:1" ht="12.6" x14ac:dyDescent="0.25">
      <c r="A49104"/>
    </row>
    <row r="49105" spans="1:1" ht="12.6" x14ac:dyDescent="0.25">
      <c r="A49105"/>
    </row>
    <row r="49106" spans="1:1" ht="12.6" x14ac:dyDescent="0.25">
      <c r="A49106"/>
    </row>
    <row r="49107" spans="1:1" ht="12.6" x14ac:dyDescent="0.25">
      <c r="A49107"/>
    </row>
    <row r="49108" spans="1:1" ht="12.6" x14ac:dyDescent="0.25">
      <c r="A49108"/>
    </row>
    <row r="49109" spans="1:1" ht="12.6" x14ac:dyDescent="0.25">
      <c r="A49109"/>
    </row>
    <row r="49110" spans="1:1" ht="12.6" x14ac:dyDescent="0.25">
      <c r="A49110"/>
    </row>
    <row r="49111" spans="1:1" ht="12.6" x14ac:dyDescent="0.25">
      <c r="A49111"/>
    </row>
    <row r="49112" spans="1:1" ht="12.6" x14ac:dyDescent="0.25">
      <c r="A49112"/>
    </row>
    <row r="49113" spans="1:1" ht="12.6" x14ac:dyDescent="0.25">
      <c r="A49113"/>
    </row>
    <row r="49114" spans="1:1" ht="12.6" x14ac:dyDescent="0.25">
      <c r="A49114"/>
    </row>
    <row r="49115" spans="1:1" ht="12.6" x14ac:dyDescent="0.25">
      <c r="A49115"/>
    </row>
    <row r="49116" spans="1:1" ht="12.6" x14ac:dyDescent="0.25">
      <c r="A49116"/>
    </row>
    <row r="49117" spans="1:1" ht="12.6" x14ac:dyDescent="0.25">
      <c r="A49117"/>
    </row>
    <row r="49118" spans="1:1" ht="12.6" x14ac:dyDescent="0.25">
      <c r="A49118"/>
    </row>
    <row r="49119" spans="1:1" ht="12.6" x14ac:dyDescent="0.25">
      <c r="A49119"/>
    </row>
    <row r="49120" spans="1:1" ht="12.6" x14ac:dyDescent="0.25">
      <c r="A49120"/>
    </row>
    <row r="49121" spans="1:1" ht="12.6" x14ac:dyDescent="0.25">
      <c r="A49121"/>
    </row>
    <row r="49122" spans="1:1" ht="12.6" x14ac:dyDescent="0.25">
      <c r="A49122"/>
    </row>
    <row r="49123" spans="1:1" ht="12.6" x14ac:dyDescent="0.25">
      <c r="A49123"/>
    </row>
    <row r="49124" spans="1:1" ht="12.6" x14ac:dyDescent="0.25">
      <c r="A49124"/>
    </row>
    <row r="49125" spans="1:1" ht="12.6" x14ac:dyDescent="0.25">
      <c r="A49125"/>
    </row>
    <row r="49126" spans="1:1" ht="12.6" x14ac:dyDescent="0.25">
      <c r="A49126"/>
    </row>
    <row r="49127" spans="1:1" ht="12.6" x14ac:dyDescent="0.25">
      <c r="A49127"/>
    </row>
    <row r="49128" spans="1:1" ht="12.6" x14ac:dyDescent="0.25">
      <c r="A49128"/>
    </row>
    <row r="49129" spans="1:1" ht="12.6" x14ac:dyDescent="0.25">
      <c r="A49129"/>
    </row>
    <row r="49130" spans="1:1" ht="12.6" x14ac:dyDescent="0.25">
      <c r="A49130"/>
    </row>
    <row r="49131" spans="1:1" ht="12.6" x14ac:dyDescent="0.25">
      <c r="A49131"/>
    </row>
    <row r="49132" spans="1:1" ht="12.6" x14ac:dyDescent="0.25">
      <c r="A49132"/>
    </row>
    <row r="49133" spans="1:1" ht="12.6" x14ac:dyDescent="0.25">
      <c r="A49133"/>
    </row>
    <row r="49134" spans="1:1" ht="12.6" x14ac:dyDescent="0.25">
      <c r="A49134"/>
    </row>
    <row r="49135" spans="1:1" ht="12.6" x14ac:dyDescent="0.25">
      <c r="A49135"/>
    </row>
    <row r="49136" spans="1:1" ht="12.6" x14ac:dyDescent="0.25">
      <c r="A49136"/>
    </row>
    <row r="49137" spans="1:1" ht="12.6" x14ac:dyDescent="0.25">
      <c r="A49137"/>
    </row>
    <row r="49138" spans="1:1" ht="12.6" x14ac:dyDescent="0.25">
      <c r="A49138"/>
    </row>
    <row r="49139" spans="1:1" ht="12.6" x14ac:dyDescent="0.25">
      <c r="A49139"/>
    </row>
    <row r="49140" spans="1:1" ht="12.6" x14ac:dyDescent="0.25">
      <c r="A49140"/>
    </row>
    <row r="49141" spans="1:1" ht="12.6" x14ac:dyDescent="0.25">
      <c r="A49141"/>
    </row>
    <row r="49142" spans="1:1" ht="12.6" x14ac:dyDescent="0.25">
      <c r="A49142"/>
    </row>
    <row r="49143" spans="1:1" ht="12.6" x14ac:dyDescent="0.25">
      <c r="A49143"/>
    </row>
    <row r="49144" spans="1:1" ht="12.6" x14ac:dyDescent="0.25">
      <c r="A49144"/>
    </row>
    <row r="49145" spans="1:1" ht="12.6" x14ac:dyDescent="0.25">
      <c r="A49145"/>
    </row>
    <row r="49146" spans="1:1" ht="12.6" x14ac:dyDescent="0.25">
      <c r="A49146"/>
    </row>
    <row r="49147" spans="1:1" ht="12.6" x14ac:dyDescent="0.25">
      <c r="A49147"/>
    </row>
    <row r="49148" spans="1:1" ht="12.6" x14ac:dyDescent="0.25">
      <c r="A49148"/>
    </row>
    <row r="49149" spans="1:1" ht="12.6" x14ac:dyDescent="0.25">
      <c r="A49149"/>
    </row>
    <row r="49150" spans="1:1" ht="12.6" x14ac:dyDescent="0.25">
      <c r="A49150"/>
    </row>
    <row r="49151" spans="1:1" ht="12.6" x14ac:dyDescent="0.25">
      <c r="A49151"/>
    </row>
    <row r="49152" spans="1:1" ht="12.6" x14ac:dyDescent="0.25">
      <c r="A49152"/>
    </row>
    <row r="49153" spans="1:1" ht="12.6" x14ac:dyDescent="0.25">
      <c r="A49153"/>
    </row>
    <row r="49154" spans="1:1" ht="12.6" x14ac:dyDescent="0.25">
      <c r="A49154"/>
    </row>
    <row r="49155" spans="1:1" ht="12.6" x14ac:dyDescent="0.25">
      <c r="A49155"/>
    </row>
    <row r="49156" spans="1:1" ht="12.6" x14ac:dyDescent="0.25">
      <c r="A49156"/>
    </row>
    <row r="49157" spans="1:1" ht="12.6" x14ac:dyDescent="0.25">
      <c r="A49157"/>
    </row>
    <row r="49158" spans="1:1" ht="12.6" x14ac:dyDescent="0.25">
      <c r="A49158"/>
    </row>
    <row r="49159" spans="1:1" ht="12.6" x14ac:dyDescent="0.25">
      <c r="A49159"/>
    </row>
    <row r="49160" spans="1:1" ht="12.6" x14ac:dyDescent="0.25">
      <c r="A49160"/>
    </row>
    <row r="49161" spans="1:1" ht="12.6" x14ac:dyDescent="0.25">
      <c r="A49161"/>
    </row>
    <row r="49162" spans="1:1" ht="12.6" x14ac:dyDescent="0.25">
      <c r="A49162"/>
    </row>
    <row r="49163" spans="1:1" ht="12.6" x14ac:dyDescent="0.25">
      <c r="A49163"/>
    </row>
    <row r="49164" spans="1:1" ht="12.6" x14ac:dyDescent="0.25">
      <c r="A49164"/>
    </row>
    <row r="49165" spans="1:1" ht="12.6" x14ac:dyDescent="0.25">
      <c r="A49165"/>
    </row>
    <row r="49166" spans="1:1" ht="12.6" x14ac:dyDescent="0.25">
      <c r="A49166"/>
    </row>
    <row r="49167" spans="1:1" ht="12.6" x14ac:dyDescent="0.25">
      <c r="A49167"/>
    </row>
    <row r="49168" spans="1:1" ht="12.6" x14ac:dyDescent="0.25">
      <c r="A49168"/>
    </row>
    <row r="49169" spans="1:1" ht="12.6" x14ac:dyDescent="0.25">
      <c r="A49169"/>
    </row>
    <row r="49170" spans="1:1" ht="12.6" x14ac:dyDescent="0.25">
      <c r="A49170"/>
    </row>
    <row r="49171" spans="1:1" ht="12.6" x14ac:dyDescent="0.25">
      <c r="A49171"/>
    </row>
    <row r="49172" spans="1:1" ht="12.6" x14ac:dyDescent="0.25">
      <c r="A49172"/>
    </row>
    <row r="49173" spans="1:1" ht="12.6" x14ac:dyDescent="0.25">
      <c r="A49173"/>
    </row>
    <row r="49174" spans="1:1" ht="12.6" x14ac:dyDescent="0.25">
      <c r="A49174"/>
    </row>
    <row r="49175" spans="1:1" ht="12.6" x14ac:dyDescent="0.25">
      <c r="A49175"/>
    </row>
    <row r="49176" spans="1:1" ht="12.6" x14ac:dyDescent="0.25">
      <c r="A49176"/>
    </row>
    <row r="49177" spans="1:1" ht="12.6" x14ac:dyDescent="0.25">
      <c r="A49177"/>
    </row>
    <row r="49178" spans="1:1" ht="12.6" x14ac:dyDescent="0.25">
      <c r="A49178"/>
    </row>
    <row r="49179" spans="1:1" ht="12.6" x14ac:dyDescent="0.25">
      <c r="A49179"/>
    </row>
    <row r="49180" spans="1:1" ht="12.6" x14ac:dyDescent="0.25">
      <c r="A49180"/>
    </row>
    <row r="49181" spans="1:1" ht="12.6" x14ac:dyDescent="0.25">
      <c r="A49181"/>
    </row>
    <row r="49182" spans="1:1" ht="12.6" x14ac:dyDescent="0.25">
      <c r="A49182"/>
    </row>
    <row r="49183" spans="1:1" ht="12.6" x14ac:dyDescent="0.25">
      <c r="A49183"/>
    </row>
    <row r="49184" spans="1:1" ht="12.6" x14ac:dyDescent="0.25">
      <c r="A49184"/>
    </row>
    <row r="49185" spans="1:1" ht="12.6" x14ac:dyDescent="0.25">
      <c r="A49185"/>
    </row>
    <row r="49186" spans="1:1" ht="12.6" x14ac:dyDescent="0.25">
      <c r="A49186"/>
    </row>
    <row r="49187" spans="1:1" ht="12.6" x14ac:dyDescent="0.25">
      <c r="A49187"/>
    </row>
    <row r="49188" spans="1:1" ht="12.6" x14ac:dyDescent="0.25">
      <c r="A49188"/>
    </row>
    <row r="49189" spans="1:1" ht="12.6" x14ac:dyDescent="0.25">
      <c r="A49189"/>
    </row>
    <row r="49190" spans="1:1" ht="12.6" x14ac:dyDescent="0.25">
      <c r="A49190"/>
    </row>
    <row r="49191" spans="1:1" ht="12.6" x14ac:dyDescent="0.25">
      <c r="A49191"/>
    </row>
    <row r="49192" spans="1:1" ht="12.6" x14ac:dyDescent="0.25">
      <c r="A49192"/>
    </row>
    <row r="49193" spans="1:1" ht="12.6" x14ac:dyDescent="0.25">
      <c r="A49193"/>
    </row>
    <row r="49194" spans="1:1" ht="12.6" x14ac:dyDescent="0.25">
      <c r="A49194"/>
    </row>
    <row r="49195" spans="1:1" ht="12.6" x14ac:dyDescent="0.25">
      <c r="A49195"/>
    </row>
    <row r="49196" spans="1:1" ht="12.6" x14ac:dyDescent="0.25">
      <c r="A49196"/>
    </row>
    <row r="49197" spans="1:1" ht="12.6" x14ac:dyDescent="0.25">
      <c r="A49197"/>
    </row>
    <row r="49198" spans="1:1" ht="12.6" x14ac:dyDescent="0.25">
      <c r="A49198"/>
    </row>
    <row r="49199" spans="1:1" ht="12.6" x14ac:dyDescent="0.25">
      <c r="A49199"/>
    </row>
    <row r="49200" spans="1:1" ht="12.6" x14ac:dyDescent="0.25">
      <c r="A49200"/>
    </row>
    <row r="49201" spans="1:1" ht="12.6" x14ac:dyDescent="0.25">
      <c r="A49201"/>
    </row>
    <row r="49202" spans="1:1" ht="12.6" x14ac:dyDescent="0.25">
      <c r="A49202"/>
    </row>
    <row r="49203" spans="1:1" ht="12.6" x14ac:dyDescent="0.25">
      <c r="A49203"/>
    </row>
    <row r="49204" spans="1:1" ht="12.6" x14ac:dyDescent="0.25">
      <c r="A49204"/>
    </row>
    <row r="49205" spans="1:1" ht="12.6" x14ac:dyDescent="0.25">
      <c r="A49205"/>
    </row>
    <row r="49206" spans="1:1" ht="12.6" x14ac:dyDescent="0.25">
      <c r="A49206"/>
    </row>
    <row r="49207" spans="1:1" ht="12.6" x14ac:dyDescent="0.25">
      <c r="A49207"/>
    </row>
    <row r="49208" spans="1:1" ht="12.6" x14ac:dyDescent="0.25">
      <c r="A49208"/>
    </row>
    <row r="49209" spans="1:1" ht="12.6" x14ac:dyDescent="0.25">
      <c r="A49209"/>
    </row>
    <row r="49210" spans="1:1" ht="12.6" x14ac:dyDescent="0.25">
      <c r="A49210"/>
    </row>
    <row r="49211" spans="1:1" ht="12.6" x14ac:dyDescent="0.25">
      <c r="A49211"/>
    </row>
    <row r="49212" spans="1:1" ht="12.6" x14ac:dyDescent="0.25">
      <c r="A49212"/>
    </row>
    <row r="49213" spans="1:1" ht="12.6" x14ac:dyDescent="0.25">
      <c r="A49213"/>
    </row>
    <row r="49214" spans="1:1" ht="12.6" x14ac:dyDescent="0.25">
      <c r="A49214"/>
    </row>
    <row r="49215" spans="1:1" ht="12.6" x14ac:dyDescent="0.25">
      <c r="A49215"/>
    </row>
    <row r="49216" spans="1:1" ht="12.6" x14ac:dyDescent="0.25">
      <c r="A49216"/>
    </row>
    <row r="49217" spans="1:1" ht="12.6" x14ac:dyDescent="0.25">
      <c r="A49217"/>
    </row>
    <row r="49218" spans="1:1" ht="12.6" x14ac:dyDescent="0.25">
      <c r="A49218"/>
    </row>
    <row r="49219" spans="1:1" ht="12.6" x14ac:dyDescent="0.25">
      <c r="A49219"/>
    </row>
    <row r="49220" spans="1:1" ht="12.6" x14ac:dyDescent="0.25">
      <c r="A49220"/>
    </row>
    <row r="49221" spans="1:1" ht="12.6" x14ac:dyDescent="0.25">
      <c r="A49221"/>
    </row>
    <row r="49222" spans="1:1" ht="12.6" x14ac:dyDescent="0.25">
      <c r="A49222"/>
    </row>
    <row r="49223" spans="1:1" ht="12.6" x14ac:dyDescent="0.25">
      <c r="A49223"/>
    </row>
    <row r="49224" spans="1:1" ht="12.6" x14ac:dyDescent="0.25">
      <c r="A49224"/>
    </row>
    <row r="49225" spans="1:1" ht="12.6" x14ac:dyDescent="0.25">
      <c r="A49225"/>
    </row>
    <row r="49226" spans="1:1" ht="12.6" x14ac:dyDescent="0.25">
      <c r="A49226"/>
    </row>
    <row r="49227" spans="1:1" ht="12.6" x14ac:dyDescent="0.25">
      <c r="A49227"/>
    </row>
    <row r="49228" spans="1:1" ht="12.6" x14ac:dyDescent="0.25">
      <c r="A49228"/>
    </row>
    <row r="49229" spans="1:1" ht="12.6" x14ac:dyDescent="0.25">
      <c r="A49229"/>
    </row>
    <row r="49230" spans="1:1" ht="12.6" x14ac:dyDescent="0.25">
      <c r="A49230"/>
    </row>
    <row r="49231" spans="1:1" ht="12.6" x14ac:dyDescent="0.25">
      <c r="A49231"/>
    </row>
    <row r="49232" spans="1:1" ht="12.6" x14ac:dyDescent="0.25">
      <c r="A49232"/>
    </row>
    <row r="49233" spans="1:1" ht="12.6" x14ac:dyDescent="0.25">
      <c r="A49233"/>
    </row>
    <row r="49234" spans="1:1" ht="12.6" x14ac:dyDescent="0.25">
      <c r="A49234"/>
    </row>
    <row r="49235" spans="1:1" ht="12.6" x14ac:dyDescent="0.25">
      <c r="A49235"/>
    </row>
    <row r="49236" spans="1:1" ht="12.6" x14ac:dyDescent="0.25">
      <c r="A49236"/>
    </row>
    <row r="49237" spans="1:1" ht="12.6" x14ac:dyDescent="0.25">
      <c r="A49237"/>
    </row>
    <row r="49238" spans="1:1" ht="12.6" x14ac:dyDescent="0.25">
      <c r="A49238"/>
    </row>
    <row r="49239" spans="1:1" ht="12.6" x14ac:dyDescent="0.25">
      <c r="A49239"/>
    </row>
    <row r="49240" spans="1:1" ht="12.6" x14ac:dyDescent="0.25">
      <c r="A49240"/>
    </row>
    <row r="49241" spans="1:1" ht="12.6" x14ac:dyDescent="0.25">
      <c r="A49241"/>
    </row>
    <row r="49242" spans="1:1" ht="12.6" x14ac:dyDescent="0.25">
      <c r="A49242"/>
    </row>
    <row r="49243" spans="1:1" ht="12.6" x14ac:dyDescent="0.25">
      <c r="A49243"/>
    </row>
    <row r="49244" spans="1:1" ht="12.6" x14ac:dyDescent="0.25">
      <c r="A49244"/>
    </row>
    <row r="49245" spans="1:1" ht="12.6" x14ac:dyDescent="0.25">
      <c r="A49245"/>
    </row>
    <row r="49246" spans="1:1" ht="12.6" x14ac:dyDescent="0.25">
      <c r="A49246"/>
    </row>
    <row r="49247" spans="1:1" ht="12.6" x14ac:dyDescent="0.25">
      <c r="A49247"/>
    </row>
    <row r="49248" spans="1:1" ht="12.6" x14ac:dyDescent="0.25">
      <c r="A49248"/>
    </row>
    <row r="49249" spans="1:1" ht="12.6" x14ac:dyDescent="0.25">
      <c r="A49249"/>
    </row>
    <row r="49250" spans="1:1" ht="12.6" x14ac:dyDescent="0.25">
      <c r="A49250"/>
    </row>
    <row r="49251" spans="1:1" ht="12.6" x14ac:dyDescent="0.25">
      <c r="A49251"/>
    </row>
    <row r="49252" spans="1:1" ht="12.6" x14ac:dyDescent="0.25">
      <c r="A49252"/>
    </row>
    <row r="49253" spans="1:1" ht="12.6" x14ac:dyDescent="0.25">
      <c r="A49253"/>
    </row>
    <row r="49254" spans="1:1" ht="12.6" x14ac:dyDescent="0.25">
      <c r="A49254"/>
    </row>
    <row r="49255" spans="1:1" ht="12.6" x14ac:dyDescent="0.25">
      <c r="A49255"/>
    </row>
    <row r="49256" spans="1:1" ht="12.6" x14ac:dyDescent="0.25">
      <c r="A49256"/>
    </row>
    <row r="49257" spans="1:1" ht="12.6" x14ac:dyDescent="0.25">
      <c r="A49257"/>
    </row>
    <row r="49258" spans="1:1" ht="12.6" x14ac:dyDescent="0.25">
      <c r="A49258"/>
    </row>
    <row r="49259" spans="1:1" ht="12.6" x14ac:dyDescent="0.25">
      <c r="A49259"/>
    </row>
    <row r="49260" spans="1:1" ht="12.6" x14ac:dyDescent="0.25">
      <c r="A49260"/>
    </row>
    <row r="49261" spans="1:1" ht="12.6" x14ac:dyDescent="0.25">
      <c r="A49261"/>
    </row>
    <row r="49262" spans="1:1" ht="12.6" x14ac:dyDescent="0.25">
      <c r="A49262"/>
    </row>
    <row r="49263" spans="1:1" ht="12.6" x14ac:dyDescent="0.25">
      <c r="A49263"/>
    </row>
    <row r="49264" spans="1:1" ht="12.6" x14ac:dyDescent="0.25">
      <c r="A49264"/>
    </row>
    <row r="49265" spans="1:1" ht="12.6" x14ac:dyDescent="0.25">
      <c r="A49265"/>
    </row>
    <row r="49266" spans="1:1" ht="12.6" x14ac:dyDescent="0.25">
      <c r="A49266"/>
    </row>
    <row r="49267" spans="1:1" ht="12.6" x14ac:dyDescent="0.25">
      <c r="A49267"/>
    </row>
    <row r="49268" spans="1:1" ht="12.6" x14ac:dyDescent="0.25">
      <c r="A49268"/>
    </row>
    <row r="49269" spans="1:1" ht="12.6" x14ac:dyDescent="0.25">
      <c r="A49269"/>
    </row>
    <row r="49270" spans="1:1" ht="12.6" x14ac:dyDescent="0.25">
      <c r="A49270"/>
    </row>
    <row r="49271" spans="1:1" ht="12.6" x14ac:dyDescent="0.25">
      <c r="A49271"/>
    </row>
    <row r="49272" spans="1:1" ht="12.6" x14ac:dyDescent="0.25">
      <c r="A49272"/>
    </row>
    <row r="49273" spans="1:1" ht="12.6" x14ac:dyDescent="0.25">
      <c r="A49273"/>
    </row>
    <row r="49274" spans="1:1" ht="12.6" x14ac:dyDescent="0.25">
      <c r="A49274"/>
    </row>
    <row r="49275" spans="1:1" ht="12.6" x14ac:dyDescent="0.25">
      <c r="A49275"/>
    </row>
    <row r="49276" spans="1:1" ht="12.6" x14ac:dyDescent="0.25">
      <c r="A49276"/>
    </row>
    <row r="49277" spans="1:1" ht="12.6" x14ac:dyDescent="0.25">
      <c r="A49277"/>
    </row>
    <row r="49278" spans="1:1" ht="12.6" x14ac:dyDescent="0.25">
      <c r="A49278"/>
    </row>
    <row r="49279" spans="1:1" ht="12.6" x14ac:dyDescent="0.25">
      <c r="A49279"/>
    </row>
    <row r="49280" spans="1:1" ht="12.6" x14ac:dyDescent="0.25">
      <c r="A49280"/>
    </row>
    <row r="49281" spans="1:1" ht="12.6" x14ac:dyDescent="0.25">
      <c r="A49281"/>
    </row>
    <row r="49282" spans="1:1" ht="12.6" x14ac:dyDescent="0.25">
      <c r="A49282"/>
    </row>
    <row r="49283" spans="1:1" ht="12.6" x14ac:dyDescent="0.25">
      <c r="A49283"/>
    </row>
    <row r="49284" spans="1:1" ht="12.6" x14ac:dyDescent="0.25">
      <c r="A49284"/>
    </row>
    <row r="49285" spans="1:1" ht="12.6" x14ac:dyDescent="0.25">
      <c r="A49285"/>
    </row>
    <row r="49286" spans="1:1" ht="12.6" x14ac:dyDescent="0.25">
      <c r="A49286"/>
    </row>
    <row r="49287" spans="1:1" ht="12.6" x14ac:dyDescent="0.25">
      <c r="A49287"/>
    </row>
    <row r="49288" spans="1:1" ht="12.6" x14ac:dyDescent="0.25">
      <c r="A49288"/>
    </row>
    <row r="49289" spans="1:1" ht="12.6" x14ac:dyDescent="0.25">
      <c r="A49289"/>
    </row>
    <row r="49290" spans="1:1" ht="12.6" x14ac:dyDescent="0.25">
      <c r="A49290"/>
    </row>
    <row r="49291" spans="1:1" ht="12.6" x14ac:dyDescent="0.25">
      <c r="A49291"/>
    </row>
    <row r="49292" spans="1:1" ht="12.6" x14ac:dyDescent="0.25">
      <c r="A49292"/>
    </row>
    <row r="49293" spans="1:1" ht="12.6" x14ac:dyDescent="0.25">
      <c r="A49293"/>
    </row>
    <row r="49294" spans="1:1" ht="12.6" x14ac:dyDescent="0.25">
      <c r="A49294"/>
    </row>
    <row r="49295" spans="1:1" ht="12.6" x14ac:dyDescent="0.25">
      <c r="A49295"/>
    </row>
    <row r="49296" spans="1:1" ht="12.6" x14ac:dyDescent="0.25">
      <c r="A49296"/>
    </row>
    <row r="49297" spans="1:1" ht="12.6" x14ac:dyDescent="0.25">
      <c r="A49297"/>
    </row>
    <row r="49298" spans="1:1" ht="12.6" x14ac:dyDescent="0.25">
      <c r="A49298"/>
    </row>
    <row r="49299" spans="1:1" ht="12.6" x14ac:dyDescent="0.25">
      <c r="A49299"/>
    </row>
    <row r="49300" spans="1:1" ht="12.6" x14ac:dyDescent="0.25">
      <c r="A49300"/>
    </row>
    <row r="49301" spans="1:1" ht="12.6" x14ac:dyDescent="0.25">
      <c r="A49301"/>
    </row>
    <row r="49302" spans="1:1" ht="12.6" x14ac:dyDescent="0.25">
      <c r="A49302"/>
    </row>
    <row r="49303" spans="1:1" ht="12.6" x14ac:dyDescent="0.25">
      <c r="A49303"/>
    </row>
    <row r="49304" spans="1:1" ht="12.6" x14ac:dyDescent="0.25">
      <c r="A49304"/>
    </row>
    <row r="49305" spans="1:1" ht="12.6" x14ac:dyDescent="0.25">
      <c r="A49305"/>
    </row>
    <row r="49306" spans="1:1" ht="12.6" x14ac:dyDescent="0.25">
      <c r="A49306"/>
    </row>
    <row r="49307" spans="1:1" ht="12.6" x14ac:dyDescent="0.25">
      <c r="A49307"/>
    </row>
    <row r="49308" spans="1:1" ht="12.6" x14ac:dyDescent="0.25">
      <c r="A49308"/>
    </row>
    <row r="49309" spans="1:1" ht="12.6" x14ac:dyDescent="0.25">
      <c r="A49309"/>
    </row>
    <row r="49310" spans="1:1" ht="12.6" x14ac:dyDescent="0.25">
      <c r="A49310"/>
    </row>
    <row r="49311" spans="1:1" ht="12.6" x14ac:dyDescent="0.25">
      <c r="A49311"/>
    </row>
    <row r="49312" spans="1:1" ht="12.6" x14ac:dyDescent="0.25">
      <c r="A49312"/>
    </row>
    <row r="49313" spans="1:1" ht="12.6" x14ac:dyDescent="0.25">
      <c r="A49313"/>
    </row>
    <row r="49314" spans="1:1" ht="12.6" x14ac:dyDescent="0.25">
      <c r="A49314"/>
    </row>
    <row r="49315" spans="1:1" ht="12.6" x14ac:dyDescent="0.25">
      <c r="A49315"/>
    </row>
    <row r="49316" spans="1:1" ht="12.6" x14ac:dyDescent="0.25">
      <c r="A49316"/>
    </row>
    <row r="49317" spans="1:1" ht="12.6" x14ac:dyDescent="0.25">
      <c r="A49317"/>
    </row>
    <row r="49318" spans="1:1" ht="12.6" x14ac:dyDescent="0.25">
      <c r="A49318"/>
    </row>
    <row r="49319" spans="1:1" ht="12.6" x14ac:dyDescent="0.25">
      <c r="A49319"/>
    </row>
    <row r="49320" spans="1:1" ht="12.6" x14ac:dyDescent="0.25">
      <c r="A49320"/>
    </row>
    <row r="49321" spans="1:1" ht="12.6" x14ac:dyDescent="0.25">
      <c r="A49321"/>
    </row>
    <row r="49322" spans="1:1" ht="12.6" x14ac:dyDescent="0.25">
      <c r="A49322"/>
    </row>
    <row r="49323" spans="1:1" ht="12.6" x14ac:dyDescent="0.25">
      <c r="A49323"/>
    </row>
    <row r="49324" spans="1:1" ht="12.6" x14ac:dyDescent="0.25">
      <c r="A49324"/>
    </row>
    <row r="49325" spans="1:1" ht="12.6" x14ac:dyDescent="0.25">
      <c r="A49325"/>
    </row>
    <row r="49326" spans="1:1" ht="12.6" x14ac:dyDescent="0.25">
      <c r="A49326"/>
    </row>
    <row r="49327" spans="1:1" ht="12.6" x14ac:dyDescent="0.25">
      <c r="A49327"/>
    </row>
    <row r="49328" spans="1:1" ht="12.6" x14ac:dyDescent="0.25">
      <c r="A49328"/>
    </row>
    <row r="49329" spans="1:1" ht="12.6" x14ac:dyDescent="0.25">
      <c r="A49329"/>
    </row>
    <row r="49330" spans="1:1" ht="12.6" x14ac:dyDescent="0.25">
      <c r="A49330"/>
    </row>
    <row r="49331" spans="1:1" ht="12.6" x14ac:dyDescent="0.25">
      <c r="A49331"/>
    </row>
    <row r="49332" spans="1:1" ht="12.6" x14ac:dyDescent="0.25">
      <c r="A49332"/>
    </row>
    <row r="49333" spans="1:1" ht="12.6" x14ac:dyDescent="0.25">
      <c r="A49333"/>
    </row>
    <row r="49334" spans="1:1" ht="12.6" x14ac:dyDescent="0.25">
      <c r="A49334"/>
    </row>
    <row r="49335" spans="1:1" ht="12.6" x14ac:dyDescent="0.25">
      <c r="A49335"/>
    </row>
    <row r="49336" spans="1:1" ht="12.6" x14ac:dyDescent="0.25">
      <c r="A49336"/>
    </row>
    <row r="49337" spans="1:1" ht="12.6" x14ac:dyDescent="0.25">
      <c r="A49337"/>
    </row>
    <row r="49338" spans="1:1" ht="12.6" x14ac:dyDescent="0.25">
      <c r="A49338"/>
    </row>
    <row r="49339" spans="1:1" ht="12.6" x14ac:dyDescent="0.25">
      <c r="A49339"/>
    </row>
    <row r="49340" spans="1:1" ht="12.6" x14ac:dyDescent="0.25">
      <c r="A49340"/>
    </row>
    <row r="49341" spans="1:1" ht="12.6" x14ac:dyDescent="0.25">
      <c r="A49341"/>
    </row>
    <row r="49342" spans="1:1" ht="12.6" x14ac:dyDescent="0.25">
      <c r="A49342"/>
    </row>
    <row r="49343" spans="1:1" ht="12.6" x14ac:dyDescent="0.25">
      <c r="A49343"/>
    </row>
    <row r="49344" spans="1:1" ht="12.6" x14ac:dyDescent="0.25">
      <c r="A49344"/>
    </row>
    <row r="49345" spans="1:1" ht="12.6" x14ac:dyDescent="0.25">
      <c r="A49345"/>
    </row>
    <row r="49346" spans="1:1" ht="12.6" x14ac:dyDescent="0.25">
      <c r="A49346"/>
    </row>
    <row r="49347" spans="1:1" ht="12.6" x14ac:dyDescent="0.25">
      <c r="A49347"/>
    </row>
    <row r="49348" spans="1:1" ht="12.6" x14ac:dyDescent="0.25">
      <c r="A49348"/>
    </row>
    <row r="49349" spans="1:1" ht="12.6" x14ac:dyDescent="0.25">
      <c r="A49349"/>
    </row>
    <row r="49350" spans="1:1" ht="12.6" x14ac:dyDescent="0.25">
      <c r="A49350"/>
    </row>
    <row r="49351" spans="1:1" ht="12.6" x14ac:dyDescent="0.25">
      <c r="A49351"/>
    </row>
    <row r="49352" spans="1:1" ht="12.6" x14ac:dyDescent="0.25">
      <c r="A49352"/>
    </row>
    <row r="49353" spans="1:1" ht="12.6" x14ac:dyDescent="0.25">
      <c r="A49353"/>
    </row>
    <row r="49354" spans="1:1" ht="12.6" x14ac:dyDescent="0.25">
      <c r="A49354"/>
    </row>
    <row r="49355" spans="1:1" ht="12.6" x14ac:dyDescent="0.25">
      <c r="A49355"/>
    </row>
    <row r="49356" spans="1:1" ht="12.6" x14ac:dyDescent="0.25">
      <c r="A49356"/>
    </row>
    <row r="49357" spans="1:1" ht="12.6" x14ac:dyDescent="0.25">
      <c r="A49357"/>
    </row>
    <row r="49358" spans="1:1" ht="12.6" x14ac:dyDescent="0.25">
      <c r="A49358"/>
    </row>
    <row r="49359" spans="1:1" ht="12.6" x14ac:dyDescent="0.25">
      <c r="A49359"/>
    </row>
    <row r="49360" spans="1:1" ht="12.6" x14ac:dyDescent="0.25">
      <c r="A49360"/>
    </row>
    <row r="49361" spans="1:1" ht="12.6" x14ac:dyDescent="0.25">
      <c r="A49361"/>
    </row>
    <row r="49362" spans="1:1" ht="12.6" x14ac:dyDescent="0.25">
      <c r="A49362"/>
    </row>
    <row r="49363" spans="1:1" ht="12.6" x14ac:dyDescent="0.25">
      <c r="A49363"/>
    </row>
    <row r="49364" spans="1:1" ht="12.6" x14ac:dyDescent="0.25">
      <c r="A49364"/>
    </row>
    <row r="49365" spans="1:1" ht="12.6" x14ac:dyDescent="0.25">
      <c r="A49365"/>
    </row>
    <row r="49366" spans="1:1" ht="12.6" x14ac:dyDescent="0.25">
      <c r="A49366"/>
    </row>
    <row r="49367" spans="1:1" ht="12.6" x14ac:dyDescent="0.25">
      <c r="A49367"/>
    </row>
    <row r="49368" spans="1:1" ht="12.6" x14ac:dyDescent="0.25">
      <c r="A49368"/>
    </row>
    <row r="49369" spans="1:1" ht="12.6" x14ac:dyDescent="0.25">
      <c r="A49369"/>
    </row>
    <row r="49370" spans="1:1" ht="12.6" x14ac:dyDescent="0.25">
      <c r="A49370"/>
    </row>
    <row r="49371" spans="1:1" ht="12.6" x14ac:dyDescent="0.25">
      <c r="A49371"/>
    </row>
    <row r="49372" spans="1:1" ht="12.6" x14ac:dyDescent="0.25">
      <c r="A49372"/>
    </row>
    <row r="49373" spans="1:1" ht="12.6" x14ac:dyDescent="0.25">
      <c r="A49373"/>
    </row>
    <row r="49374" spans="1:1" ht="12.6" x14ac:dyDescent="0.25">
      <c r="A49374"/>
    </row>
    <row r="49375" spans="1:1" ht="12.6" x14ac:dyDescent="0.25">
      <c r="A49375"/>
    </row>
    <row r="49376" spans="1:1" ht="12.6" x14ac:dyDescent="0.25">
      <c r="A49376"/>
    </row>
    <row r="49377" spans="1:1" ht="12.6" x14ac:dyDescent="0.25">
      <c r="A49377"/>
    </row>
    <row r="49378" spans="1:1" ht="12.6" x14ac:dyDescent="0.25">
      <c r="A49378"/>
    </row>
    <row r="49379" spans="1:1" ht="12.6" x14ac:dyDescent="0.25">
      <c r="A49379"/>
    </row>
    <row r="49380" spans="1:1" ht="12.6" x14ac:dyDescent="0.25">
      <c r="A49380"/>
    </row>
    <row r="49381" spans="1:1" ht="12.6" x14ac:dyDescent="0.25">
      <c r="A49381"/>
    </row>
    <row r="49382" spans="1:1" ht="12.6" x14ac:dyDescent="0.25">
      <c r="A49382"/>
    </row>
    <row r="49383" spans="1:1" ht="12.6" x14ac:dyDescent="0.25">
      <c r="A49383"/>
    </row>
    <row r="49384" spans="1:1" ht="12.6" x14ac:dyDescent="0.25">
      <c r="A49384"/>
    </row>
    <row r="49385" spans="1:1" ht="12.6" x14ac:dyDescent="0.25">
      <c r="A49385"/>
    </row>
    <row r="49386" spans="1:1" ht="12.6" x14ac:dyDescent="0.25">
      <c r="A49386"/>
    </row>
    <row r="49387" spans="1:1" ht="12.6" x14ac:dyDescent="0.25">
      <c r="A49387"/>
    </row>
    <row r="49388" spans="1:1" ht="12.6" x14ac:dyDescent="0.25">
      <c r="A49388"/>
    </row>
    <row r="49389" spans="1:1" ht="12.6" x14ac:dyDescent="0.25">
      <c r="A49389"/>
    </row>
    <row r="49390" spans="1:1" ht="12.6" x14ac:dyDescent="0.25">
      <c r="A49390"/>
    </row>
    <row r="49391" spans="1:1" ht="12.6" x14ac:dyDescent="0.25">
      <c r="A49391"/>
    </row>
    <row r="49392" spans="1:1" ht="12.6" x14ac:dyDescent="0.25">
      <c r="A49392"/>
    </row>
    <row r="49393" spans="1:1" ht="12.6" x14ac:dyDescent="0.25">
      <c r="A49393"/>
    </row>
    <row r="49394" spans="1:1" ht="12.6" x14ac:dyDescent="0.25">
      <c r="A49394"/>
    </row>
    <row r="49395" spans="1:1" ht="12.6" x14ac:dyDescent="0.25">
      <c r="A49395"/>
    </row>
    <row r="49396" spans="1:1" ht="12.6" x14ac:dyDescent="0.25">
      <c r="A49396"/>
    </row>
    <row r="49397" spans="1:1" ht="12.6" x14ac:dyDescent="0.25">
      <c r="A49397"/>
    </row>
    <row r="49398" spans="1:1" ht="12.6" x14ac:dyDescent="0.25">
      <c r="A49398"/>
    </row>
    <row r="49399" spans="1:1" ht="12.6" x14ac:dyDescent="0.25">
      <c r="A49399"/>
    </row>
    <row r="49400" spans="1:1" ht="12.6" x14ac:dyDescent="0.25">
      <c r="A49400"/>
    </row>
    <row r="49401" spans="1:1" ht="12.6" x14ac:dyDescent="0.25">
      <c r="A49401"/>
    </row>
    <row r="49402" spans="1:1" ht="12.6" x14ac:dyDescent="0.25">
      <c r="A49402"/>
    </row>
    <row r="49403" spans="1:1" ht="12.6" x14ac:dyDescent="0.25">
      <c r="A49403"/>
    </row>
    <row r="49404" spans="1:1" ht="12.6" x14ac:dyDescent="0.25">
      <c r="A49404"/>
    </row>
    <row r="49405" spans="1:1" ht="12.6" x14ac:dyDescent="0.25">
      <c r="A49405"/>
    </row>
    <row r="49406" spans="1:1" ht="12.6" x14ac:dyDescent="0.25">
      <c r="A49406"/>
    </row>
    <row r="49407" spans="1:1" ht="12.6" x14ac:dyDescent="0.25">
      <c r="A49407"/>
    </row>
    <row r="49408" spans="1:1" ht="12.6" x14ac:dyDescent="0.25">
      <c r="A49408"/>
    </row>
    <row r="49409" spans="1:1" ht="12.6" x14ac:dyDescent="0.25">
      <c r="A49409"/>
    </row>
    <row r="49410" spans="1:1" ht="12.6" x14ac:dyDescent="0.25">
      <c r="A49410"/>
    </row>
    <row r="49411" spans="1:1" ht="12.6" x14ac:dyDescent="0.25">
      <c r="A49411"/>
    </row>
    <row r="49412" spans="1:1" ht="12.6" x14ac:dyDescent="0.25">
      <c r="A49412"/>
    </row>
    <row r="49413" spans="1:1" ht="12.6" x14ac:dyDescent="0.25">
      <c r="A49413"/>
    </row>
    <row r="49414" spans="1:1" ht="12.6" x14ac:dyDescent="0.25">
      <c r="A49414"/>
    </row>
    <row r="49415" spans="1:1" ht="12.6" x14ac:dyDescent="0.25">
      <c r="A49415"/>
    </row>
    <row r="49416" spans="1:1" ht="12.6" x14ac:dyDescent="0.25">
      <c r="A49416"/>
    </row>
    <row r="49417" spans="1:1" ht="12.6" x14ac:dyDescent="0.25">
      <c r="A49417"/>
    </row>
    <row r="49418" spans="1:1" ht="12.6" x14ac:dyDescent="0.25">
      <c r="A49418"/>
    </row>
    <row r="49419" spans="1:1" ht="12.6" x14ac:dyDescent="0.25">
      <c r="A49419"/>
    </row>
    <row r="49420" spans="1:1" ht="12.6" x14ac:dyDescent="0.25">
      <c r="A49420"/>
    </row>
    <row r="49421" spans="1:1" ht="12.6" x14ac:dyDescent="0.25">
      <c r="A49421"/>
    </row>
    <row r="49422" spans="1:1" ht="12.6" x14ac:dyDescent="0.25">
      <c r="A49422"/>
    </row>
    <row r="49423" spans="1:1" ht="12.6" x14ac:dyDescent="0.25">
      <c r="A49423"/>
    </row>
    <row r="49424" spans="1:1" ht="12.6" x14ac:dyDescent="0.25">
      <c r="A49424"/>
    </row>
    <row r="49425" spans="1:1" ht="12.6" x14ac:dyDescent="0.25">
      <c r="A49425"/>
    </row>
    <row r="49426" spans="1:1" ht="12.6" x14ac:dyDescent="0.25">
      <c r="A49426"/>
    </row>
    <row r="49427" spans="1:1" ht="12.6" x14ac:dyDescent="0.25">
      <c r="A49427"/>
    </row>
    <row r="49428" spans="1:1" ht="12.6" x14ac:dyDescent="0.25">
      <c r="A49428"/>
    </row>
    <row r="49429" spans="1:1" ht="12.6" x14ac:dyDescent="0.25">
      <c r="A49429"/>
    </row>
    <row r="49430" spans="1:1" ht="12.6" x14ac:dyDescent="0.25">
      <c r="A49430"/>
    </row>
    <row r="49431" spans="1:1" ht="12.6" x14ac:dyDescent="0.25">
      <c r="A49431"/>
    </row>
    <row r="49432" spans="1:1" ht="12.6" x14ac:dyDescent="0.25">
      <c r="A49432"/>
    </row>
    <row r="49433" spans="1:1" ht="12.6" x14ac:dyDescent="0.25">
      <c r="A49433"/>
    </row>
    <row r="49434" spans="1:1" ht="12.6" x14ac:dyDescent="0.25">
      <c r="A49434"/>
    </row>
    <row r="49435" spans="1:1" ht="12.6" x14ac:dyDescent="0.25">
      <c r="A49435"/>
    </row>
    <row r="49436" spans="1:1" ht="12.6" x14ac:dyDescent="0.25">
      <c r="A49436"/>
    </row>
    <row r="49437" spans="1:1" ht="12.6" x14ac:dyDescent="0.25">
      <c r="A49437"/>
    </row>
    <row r="49438" spans="1:1" ht="12.6" x14ac:dyDescent="0.25">
      <c r="A49438"/>
    </row>
    <row r="49439" spans="1:1" ht="12.6" x14ac:dyDescent="0.25">
      <c r="A49439"/>
    </row>
    <row r="49440" spans="1:1" ht="12.6" x14ac:dyDescent="0.25">
      <c r="A49440"/>
    </row>
    <row r="49441" spans="1:1" ht="12.6" x14ac:dyDescent="0.25">
      <c r="A49441"/>
    </row>
    <row r="49442" spans="1:1" ht="12.6" x14ac:dyDescent="0.25">
      <c r="A49442"/>
    </row>
    <row r="49443" spans="1:1" ht="12.6" x14ac:dyDescent="0.25">
      <c r="A49443"/>
    </row>
    <row r="49444" spans="1:1" ht="12.6" x14ac:dyDescent="0.25">
      <c r="A49444"/>
    </row>
    <row r="49445" spans="1:1" ht="12.6" x14ac:dyDescent="0.25">
      <c r="A49445"/>
    </row>
    <row r="49446" spans="1:1" ht="12.6" x14ac:dyDescent="0.25">
      <c r="A49446"/>
    </row>
    <row r="49447" spans="1:1" ht="12.6" x14ac:dyDescent="0.25">
      <c r="A49447"/>
    </row>
    <row r="49448" spans="1:1" ht="12.6" x14ac:dyDescent="0.25">
      <c r="A49448"/>
    </row>
    <row r="49449" spans="1:1" ht="12.6" x14ac:dyDescent="0.25">
      <c r="A49449"/>
    </row>
    <row r="49450" spans="1:1" ht="12.6" x14ac:dyDescent="0.25">
      <c r="A49450"/>
    </row>
    <row r="49451" spans="1:1" ht="12.6" x14ac:dyDescent="0.25">
      <c r="A49451"/>
    </row>
    <row r="49452" spans="1:1" ht="12.6" x14ac:dyDescent="0.25">
      <c r="A49452"/>
    </row>
    <row r="49453" spans="1:1" ht="12.6" x14ac:dyDescent="0.25">
      <c r="A49453"/>
    </row>
    <row r="49454" spans="1:1" ht="12.6" x14ac:dyDescent="0.25">
      <c r="A49454"/>
    </row>
    <row r="49455" spans="1:1" ht="12.6" x14ac:dyDescent="0.25">
      <c r="A49455"/>
    </row>
    <row r="49456" spans="1:1" ht="12.6" x14ac:dyDescent="0.25">
      <c r="A49456"/>
    </row>
    <row r="49457" spans="1:1" ht="12.6" x14ac:dyDescent="0.25">
      <c r="A49457"/>
    </row>
    <row r="49458" spans="1:1" ht="12.6" x14ac:dyDescent="0.25">
      <c r="A49458"/>
    </row>
    <row r="49459" spans="1:1" ht="12.6" x14ac:dyDescent="0.25">
      <c r="A49459"/>
    </row>
    <row r="49460" spans="1:1" ht="12.6" x14ac:dyDescent="0.25">
      <c r="A49460"/>
    </row>
    <row r="49461" spans="1:1" ht="12.6" x14ac:dyDescent="0.25">
      <c r="A49461"/>
    </row>
    <row r="49462" spans="1:1" ht="12.6" x14ac:dyDescent="0.25">
      <c r="A49462"/>
    </row>
    <row r="49463" spans="1:1" ht="12.6" x14ac:dyDescent="0.25">
      <c r="A49463"/>
    </row>
    <row r="49464" spans="1:1" ht="12.6" x14ac:dyDescent="0.25">
      <c r="A49464"/>
    </row>
    <row r="49465" spans="1:1" ht="12.6" x14ac:dyDescent="0.25">
      <c r="A49465"/>
    </row>
    <row r="49466" spans="1:1" ht="12.6" x14ac:dyDescent="0.25">
      <c r="A49466"/>
    </row>
    <row r="49467" spans="1:1" ht="12.6" x14ac:dyDescent="0.25">
      <c r="A49467"/>
    </row>
    <row r="49468" spans="1:1" ht="12.6" x14ac:dyDescent="0.25">
      <c r="A49468"/>
    </row>
    <row r="49469" spans="1:1" ht="12.6" x14ac:dyDescent="0.25">
      <c r="A49469"/>
    </row>
    <row r="49470" spans="1:1" ht="12.6" x14ac:dyDescent="0.25">
      <c r="A49470"/>
    </row>
    <row r="49471" spans="1:1" ht="12.6" x14ac:dyDescent="0.25">
      <c r="A49471"/>
    </row>
    <row r="49472" spans="1:1" ht="12.6" x14ac:dyDescent="0.25">
      <c r="A49472"/>
    </row>
    <row r="49473" spans="1:1" ht="12.6" x14ac:dyDescent="0.25">
      <c r="A49473"/>
    </row>
    <row r="49474" spans="1:1" ht="12.6" x14ac:dyDescent="0.25">
      <c r="A49474"/>
    </row>
    <row r="49475" spans="1:1" ht="12.6" x14ac:dyDescent="0.25">
      <c r="A49475"/>
    </row>
    <row r="49476" spans="1:1" ht="12.6" x14ac:dyDescent="0.25">
      <c r="A49476"/>
    </row>
    <row r="49477" spans="1:1" ht="12.6" x14ac:dyDescent="0.25">
      <c r="A49477"/>
    </row>
    <row r="49478" spans="1:1" ht="12.6" x14ac:dyDescent="0.25">
      <c r="A49478"/>
    </row>
    <row r="49479" spans="1:1" ht="12.6" x14ac:dyDescent="0.25">
      <c r="A49479"/>
    </row>
    <row r="49480" spans="1:1" ht="12.6" x14ac:dyDescent="0.25">
      <c r="A49480"/>
    </row>
    <row r="49481" spans="1:1" ht="12.6" x14ac:dyDescent="0.25">
      <c r="A49481"/>
    </row>
    <row r="49482" spans="1:1" ht="12.6" x14ac:dyDescent="0.25">
      <c r="A49482"/>
    </row>
    <row r="49483" spans="1:1" ht="12.6" x14ac:dyDescent="0.25">
      <c r="A49483"/>
    </row>
    <row r="49484" spans="1:1" ht="12.6" x14ac:dyDescent="0.25">
      <c r="A49484"/>
    </row>
    <row r="49485" spans="1:1" ht="12.6" x14ac:dyDescent="0.25">
      <c r="A49485"/>
    </row>
    <row r="49486" spans="1:1" ht="12.6" x14ac:dyDescent="0.25">
      <c r="A49486"/>
    </row>
    <row r="49487" spans="1:1" ht="12.6" x14ac:dyDescent="0.25">
      <c r="A49487"/>
    </row>
    <row r="49488" spans="1:1" ht="12.6" x14ac:dyDescent="0.25">
      <c r="A49488"/>
    </row>
    <row r="49489" spans="1:1" ht="12.6" x14ac:dyDescent="0.25">
      <c r="A49489"/>
    </row>
    <row r="49490" spans="1:1" ht="12.6" x14ac:dyDescent="0.25">
      <c r="A49490"/>
    </row>
    <row r="49491" spans="1:1" ht="12.6" x14ac:dyDescent="0.25">
      <c r="A49491"/>
    </row>
    <row r="49492" spans="1:1" ht="12.6" x14ac:dyDescent="0.25">
      <c r="A49492"/>
    </row>
    <row r="49493" spans="1:1" ht="12.6" x14ac:dyDescent="0.25">
      <c r="A49493"/>
    </row>
    <row r="49494" spans="1:1" ht="12.6" x14ac:dyDescent="0.25">
      <c r="A49494"/>
    </row>
    <row r="49495" spans="1:1" ht="12.6" x14ac:dyDescent="0.25">
      <c r="A49495"/>
    </row>
    <row r="49496" spans="1:1" ht="12.6" x14ac:dyDescent="0.25">
      <c r="A49496"/>
    </row>
    <row r="49497" spans="1:1" ht="12.6" x14ac:dyDescent="0.25">
      <c r="A49497"/>
    </row>
    <row r="49498" spans="1:1" ht="12.6" x14ac:dyDescent="0.25">
      <c r="A49498"/>
    </row>
    <row r="49499" spans="1:1" ht="12.6" x14ac:dyDescent="0.25">
      <c r="A49499"/>
    </row>
    <row r="49500" spans="1:1" ht="12.6" x14ac:dyDescent="0.25">
      <c r="A49500"/>
    </row>
    <row r="49501" spans="1:1" ht="12.6" x14ac:dyDescent="0.25">
      <c r="A49501"/>
    </row>
    <row r="49502" spans="1:1" ht="12.6" x14ac:dyDescent="0.25">
      <c r="A49502"/>
    </row>
    <row r="49503" spans="1:1" ht="12.6" x14ac:dyDescent="0.25">
      <c r="A49503"/>
    </row>
    <row r="49504" spans="1:1" ht="12.6" x14ac:dyDescent="0.25">
      <c r="A49504"/>
    </row>
    <row r="49505" spans="1:1" ht="12.6" x14ac:dyDescent="0.25">
      <c r="A49505"/>
    </row>
    <row r="49506" spans="1:1" ht="12.6" x14ac:dyDescent="0.25">
      <c r="A49506"/>
    </row>
    <row r="49507" spans="1:1" ht="12.6" x14ac:dyDescent="0.25">
      <c r="A49507"/>
    </row>
    <row r="49508" spans="1:1" ht="12.6" x14ac:dyDescent="0.25">
      <c r="A49508"/>
    </row>
    <row r="49509" spans="1:1" ht="12.6" x14ac:dyDescent="0.25">
      <c r="A49509"/>
    </row>
    <row r="49510" spans="1:1" ht="12.6" x14ac:dyDescent="0.25">
      <c r="A49510"/>
    </row>
    <row r="49511" spans="1:1" ht="12.6" x14ac:dyDescent="0.25">
      <c r="A49511"/>
    </row>
    <row r="49512" spans="1:1" ht="12.6" x14ac:dyDescent="0.25">
      <c r="A49512"/>
    </row>
    <row r="49513" spans="1:1" ht="12.6" x14ac:dyDescent="0.25">
      <c r="A49513"/>
    </row>
    <row r="49514" spans="1:1" ht="12.6" x14ac:dyDescent="0.25">
      <c r="A49514"/>
    </row>
    <row r="49515" spans="1:1" ht="12.6" x14ac:dyDescent="0.25">
      <c r="A49515"/>
    </row>
    <row r="49516" spans="1:1" ht="12.6" x14ac:dyDescent="0.25">
      <c r="A49516"/>
    </row>
    <row r="49517" spans="1:1" ht="12.6" x14ac:dyDescent="0.25">
      <c r="A49517"/>
    </row>
    <row r="49518" spans="1:1" ht="12.6" x14ac:dyDescent="0.25">
      <c r="A49518"/>
    </row>
    <row r="49519" spans="1:1" ht="12.6" x14ac:dyDescent="0.25">
      <c r="A49519"/>
    </row>
    <row r="49520" spans="1:1" ht="12.6" x14ac:dyDescent="0.25">
      <c r="A49520"/>
    </row>
    <row r="49521" spans="1:1" ht="12.6" x14ac:dyDescent="0.25">
      <c r="A49521"/>
    </row>
    <row r="49522" spans="1:1" ht="12.6" x14ac:dyDescent="0.25">
      <c r="A49522"/>
    </row>
    <row r="49523" spans="1:1" ht="12.6" x14ac:dyDescent="0.25">
      <c r="A49523"/>
    </row>
    <row r="49524" spans="1:1" ht="12.6" x14ac:dyDescent="0.25">
      <c r="A49524"/>
    </row>
    <row r="49525" spans="1:1" ht="12.6" x14ac:dyDescent="0.25">
      <c r="A49525"/>
    </row>
    <row r="49526" spans="1:1" ht="12.6" x14ac:dyDescent="0.25">
      <c r="A49526"/>
    </row>
    <row r="49527" spans="1:1" ht="12.6" x14ac:dyDescent="0.25">
      <c r="A49527"/>
    </row>
    <row r="49528" spans="1:1" ht="12.6" x14ac:dyDescent="0.25">
      <c r="A49528"/>
    </row>
    <row r="49529" spans="1:1" ht="12.6" x14ac:dyDescent="0.25">
      <c r="A49529"/>
    </row>
    <row r="49530" spans="1:1" ht="12.6" x14ac:dyDescent="0.25">
      <c r="A49530"/>
    </row>
    <row r="49531" spans="1:1" ht="12.6" x14ac:dyDescent="0.25">
      <c r="A49531"/>
    </row>
    <row r="49532" spans="1:1" ht="12.6" x14ac:dyDescent="0.25">
      <c r="A49532"/>
    </row>
    <row r="49533" spans="1:1" ht="12.6" x14ac:dyDescent="0.25">
      <c r="A49533"/>
    </row>
    <row r="49534" spans="1:1" ht="12.6" x14ac:dyDescent="0.25">
      <c r="A49534"/>
    </row>
    <row r="49535" spans="1:1" ht="12.6" x14ac:dyDescent="0.25">
      <c r="A49535"/>
    </row>
    <row r="49536" spans="1:1" ht="12.6" x14ac:dyDescent="0.25">
      <c r="A49536"/>
    </row>
    <row r="49537" spans="1:1" ht="12.6" x14ac:dyDescent="0.25">
      <c r="A49537"/>
    </row>
    <row r="49538" spans="1:1" ht="12.6" x14ac:dyDescent="0.25">
      <c r="A49538"/>
    </row>
    <row r="49539" spans="1:1" ht="12.6" x14ac:dyDescent="0.25">
      <c r="A49539"/>
    </row>
    <row r="49540" spans="1:1" ht="12.6" x14ac:dyDescent="0.25">
      <c r="A49540"/>
    </row>
    <row r="49541" spans="1:1" ht="12.6" x14ac:dyDescent="0.25">
      <c r="A49541"/>
    </row>
    <row r="49542" spans="1:1" ht="12.6" x14ac:dyDescent="0.25">
      <c r="A49542"/>
    </row>
    <row r="49543" spans="1:1" ht="12.6" x14ac:dyDescent="0.25">
      <c r="A49543"/>
    </row>
    <row r="49544" spans="1:1" ht="12.6" x14ac:dyDescent="0.25">
      <c r="A49544"/>
    </row>
    <row r="49545" spans="1:1" ht="12.6" x14ac:dyDescent="0.25">
      <c r="A49545"/>
    </row>
    <row r="49546" spans="1:1" ht="12.6" x14ac:dyDescent="0.25">
      <c r="A49546"/>
    </row>
    <row r="49547" spans="1:1" ht="12.6" x14ac:dyDescent="0.25">
      <c r="A49547"/>
    </row>
    <row r="49548" spans="1:1" ht="12.6" x14ac:dyDescent="0.25">
      <c r="A49548"/>
    </row>
    <row r="49549" spans="1:1" ht="12.6" x14ac:dyDescent="0.25">
      <c r="A49549"/>
    </row>
    <row r="49550" spans="1:1" ht="12.6" x14ac:dyDescent="0.25">
      <c r="A49550"/>
    </row>
    <row r="49551" spans="1:1" ht="12.6" x14ac:dyDescent="0.25">
      <c r="A49551"/>
    </row>
    <row r="49552" spans="1:1" ht="12.6" x14ac:dyDescent="0.25">
      <c r="A49552"/>
    </row>
    <row r="49553" spans="1:1" ht="12.6" x14ac:dyDescent="0.25">
      <c r="A49553"/>
    </row>
    <row r="49554" spans="1:1" ht="12.6" x14ac:dyDescent="0.25">
      <c r="A49554"/>
    </row>
    <row r="49555" spans="1:1" ht="12.6" x14ac:dyDescent="0.25">
      <c r="A49555"/>
    </row>
    <row r="49556" spans="1:1" ht="12.6" x14ac:dyDescent="0.25">
      <c r="A49556"/>
    </row>
    <row r="49557" spans="1:1" ht="12.6" x14ac:dyDescent="0.25">
      <c r="A49557"/>
    </row>
    <row r="49558" spans="1:1" ht="12.6" x14ac:dyDescent="0.25">
      <c r="A49558"/>
    </row>
    <row r="49559" spans="1:1" ht="12.6" x14ac:dyDescent="0.25">
      <c r="A49559"/>
    </row>
    <row r="49560" spans="1:1" ht="12.6" x14ac:dyDescent="0.25">
      <c r="A49560"/>
    </row>
    <row r="49561" spans="1:1" ht="12.6" x14ac:dyDescent="0.25">
      <c r="A49561"/>
    </row>
    <row r="49562" spans="1:1" ht="12.6" x14ac:dyDescent="0.25">
      <c r="A49562"/>
    </row>
    <row r="49563" spans="1:1" ht="12.6" x14ac:dyDescent="0.25">
      <c r="A49563"/>
    </row>
    <row r="49564" spans="1:1" ht="12.6" x14ac:dyDescent="0.25">
      <c r="A49564"/>
    </row>
    <row r="49565" spans="1:1" ht="12.6" x14ac:dyDescent="0.25">
      <c r="A49565"/>
    </row>
    <row r="49566" spans="1:1" ht="12.6" x14ac:dyDescent="0.25">
      <c r="A49566"/>
    </row>
    <row r="49567" spans="1:1" ht="12.6" x14ac:dyDescent="0.25">
      <c r="A49567"/>
    </row>
    <row r="49568" spans="1:1" ht="12.6" x14ac:dyDescent="0.25">
      <c r="A49568"/>
    </row>
    <row r="49569" spans="1:1" ht="12.6" x14ac:dyDescent="0.25">
      <c r="A49569"/>
    </row>
    <row r="49570" spans="1:1" ht="12.6" x14ac:dyDescent="0.25">
      <c r="A49570"/>
    </row>
    <row r="49571" spans="1:1" ht="12.6" x14ac:dyDescent="0.25">
      <c r="A49571"/>
    </row>
    <row r="49572" spans="1:1" ht="12.6" x14ac:dyDescent="0.25">
      <c r="A49572"/>
    </row>
    <row r="49573" spans="1:1" ht="12.6" x14ac:dyDescent="0.25">
      <c r="A49573"/>
    </row>
    <row r="49574" spans="1:1" ht="12.6" x14ac:dyDescent="0.25">
      <c r="A49574"/>
    </row>
    <row r="49575" spans="1:1" ht="12.6" x14ac:dyDescent="0.25">
      <c r="A49575"/>
    </row>
    <row r="49576" spans="1:1" ht="12.6" x14ac:dyDescent="0.25">
      <c r="A49576"/>
    </row>
    <row r="49577" spans="1:1" ht="12.6" x14ac:dyDescent="0.25">
      <c r="A49577"/>
    </row>
    <row r="49578" spans="1:1" ht="12.6" x14ac:dyDescent="0.25">
      <c r="A49578"/>
    </row>
    <row r="49579" spans="1:1" ht="12.6" x14ac:dyDescent="0.25">
      <c r="A49579"/>
    </row>
    <row r="49580" spans="1:1" ht="12.6" x14ac:dyDescent="0.25">
      <c r="A49580"/>
    </row>
    <row r="49581" spans="1:1" ht="12.6" x14ac:dyDescent="0.25">
      <c r="A49581"/>
    </row>
    <row r="49582" spans="1:1" ht="12.6" x14ac:dyDescent="0.25">
      <c r="A49582"/>
    </row>
    <row r="49583" spans="1:1" ht="12.6" x14ac:dyDescent="0.25">
      <c r="A49583"/>
    </row>
    <row r="49584" spans="1:1" ht="12.6" x14ac:dyDescent="0.25">
      <c r="A49584"/>
    </row>
    <row r="49585" spans="1:1" ht="12.6" x14ac:dyDescent="0.25">
      <c r="A49585"/>
    </row>
    <row r="49586" spans="1:1" ht="12.6" x14ac:dyDescent="0.25">
      <c r="A49586"/>
    </row>
    <row r="49587" spans="1:1" ht="12.6" x14ac:dyDescent="0.25">
      <c r="A49587"/>
    </row>
    <row r="49588" spans="1:1" ht="12.6" x14ac:dyDescent="0.25">
      <c r="A49588"/>
    </row>
    <row r="49589" spans="1:1" ht="12.6" x14ac:dyDescent="0.25">
      <c r="A49589"/>
    </row>
    <row r="49590" spans="1:1" ht="12.6" x14ac:dyDescent="0.25">
      <c r="A49590"/>
    </row>
    <row r="49591" spans="1:1" ht="12.6" x14ac:dyDescent="0.25">
      <c r="A49591"/>
    </row>
    <row r="49592" spans="1:1" ht="12.6" x14ac:dyDescent="0.25">
      <c r="A49592"/>
    </row>
    <row r="49593" spans="1:1" ht="12.6" x14ac:dyDescent="0.25">
      <c r="A49593"/>
    </row>
    <row r="49594" spans="1:1" ht="12.6" x14ac:dyDescent="0.25">
      <c r="A49594"/>
    </row>
    <row r="49595" spans="1:1" ht="12.6" x14ac:dyDescent="0.25">
      <c r="A49595"/>
    </row>
    <row r="49596" spans="1:1" ht="12.6" x14ac:dyDescent="0.25">
      <c r="A49596"/>
    </row>
    <row r="49597" spans="1:1" ht="12.6" x14ac:dyDescent="0.25">
      <c r="A49597"/>
    </row>
    <row r="49598" spans="1:1" ht="12.6" x14ac:dyDescent="0.25">
      <c r="A49598"/>
    </row>
    <row r="49599" spans="1:1" ht="12.6" x14ac:dyDescent="0.25">
      <c r="A49599"/>
    </row>
    <row r="49600" spans="1:1" ht="12.6" x14ac:dyDescent="0.25">
      <c r="A49600"/>
    </row>
    <row r="49601" spans="1:1" ht="12.6" x14ac:dyDescent="0.25">
      <c r="A49601"/>
    </row>
    <row r="49602" spans="1:1" ht="12.6" x14ac:dyDescent="0.25">
      <c r="A49602"/>
    </row>
    <row r="49603" spans="1:1" ht="12.6" x14ac:dyDescent="0.25">
      <c r="A49603"/>
    </row>
    <row r="49604" spans="1:1" ht="12.6" x14ac:dyDescent="0.25">
      <c r="A49604"/>
    </row>
    <row r="49605" spans="1:1" ht="12.6" x14ac:dyDescent="0.25">
      <c r="A49605"/>
    </row>
    <row r="49606" spans="1:1" ht="12.6" x14ac:dyDescent="0.25">
      <c r="A49606"/>
    </row>
    <row r="49607" spans="1:1" ht="12.6" x14ac:dyDescent="0.25">
      <c r="A49607"/>
    </row>
    <row r="49608" spans="1:1" ht="12.6" x14ac:dyDescent="0.25">
      <c r="A49608"/>
    </row>
    <row r="49609" spans="1:1" ht="12.6" x14ac:dyDescent="0.25">
      <c r="A49609"/>
    </row>
    <row r="49610" spans="1:1" ht="12.6" x14ac:dyDescent="0.25">
      <c r="A49610"/>
    </row>
    <row r="49611" spans="1:1" ht="12.6" x14ac:dyDescent="0.25">
      <c r="A49611"/>
    </row>
    <row r="49612" spans="1:1" ht="12.6" x14ac:dyDescent="0.25">
      <c r="A49612"/>
    </row>
    <row r="49613" spans="1:1" ht="12.6" x14ac:dyDescent="0.25">
      <c r="A49613"/>
    </row>
    <row r="49614" spans="1:1" ht="12.6" x14ac:dyDescent="0.25">
      <c r="A49614"/>
    </row>
    <row r="49615" spans="1:1" ht="12.6" x14ac:dyDescent="0.25">
      <c r="A49615"/>
    </row>
    <row r="49616" spans="1:1" ht="12.6" x14ac:dyDescent="0.25">
      <c r="A49616"/>
    </row>
    <row r="49617" spans="1:1" ht="12.6" x14ac:dyDescent="0.25">
      <c r="A49617"/>
    </row>
    <row r="49618" spans="1:1" ht="12.6" x14ac:dyDescent="0.25">
      <c r="A49618"/>
    </row>
    <row r="49619" spans="1:1" ht="12.6" x14ac:dyDescent="0.25">
      <c r="A49619"/>
    </row>
    <row r="49620" spans="1:1" ht="12.6" x14ac:dyDescent="0.25">
      <c r="A49620"/>
    </row>
    <row r="49621" spans="1:1" ht="12.6" x14ac:dyDescent="0.25">
      <c r="A49621"/>
    </row>
    <row r="49622" spans="1:1" ht="12.6" x14ac:dyDescent="0.25">
      <c r="A49622"/>
    </row>
    <row r="49623" spans="1:1" ht="12.6" x14ac:dyDescent="0.25">
      <c r="A49623"/>
    </row>
    <row r="49624" spans="1:1" ht="12.6" x14ac:dyDescent="0.25">
      <c r="A49624"/>
    </row>
    <row r="49625" spans="1:1" ht="12.6" x14ac:dyDescent="0.25">
      <c r="A49625"/>
    </row>
    <row r="49626" spans="1:1" ht="12.6" x14ac:dyDescent="0.25">
      <c r="A49626"/>
    </row>
    <row r="49627" spans="1:1" ht="12.6" x14ac:dyDescent="0.25">
      <c r="A49627"/>
    </row>
    <row r="49628" spans="1:1" ht="12.6" x14ac:dyDescent="0.25">
      <c r="A49628"/>
    </row>
    <row r="49629" spans="1:1" ht="12.6" x14ac:dyDescent="0.25">
      <c r="A49629"/>
    </row>
    <row r="49630" spans="1:1" ht="12.6" x14ac:dyDescent="0.25">
      <c r="A49630"/>
    </row>
    <row r="49631" spans="1:1" ht="12.6" x14ac:dyDescent="0.25">
      <c r="A49631"/>
    </row>
    <row r="49632" spans="1:1" ht="12.6" x14ac:dyDescent="0.25">
      <c r="A49632"/>
    </row>
    <row r="49633" spans="1:1" ht="12.6" x14ac:dyDescent="0.25">
      <c r="A49633"/>
    </row>
    <row r="49634" spans="1:1" ht="12.6" x14ac:dyDescent="0.25">
      <c r="A49634"/>
    </row>
    <row r="49635" spans="1:1" ht="12.6" x14ac:dyDescent="0.25">
      <c r="A49635"/>
    </row>
    <row r="49636" spans="1:1" ht="12.6" x14ac:dyDescent="0.25">
      <c r="A49636"/>
    </row>
    <row r="49637" spans="1:1" ht="12.6" x14ac:dyDescent="0.25">
      <c r="A49637"/>
    </row>
    <row r="49638" spans="1:1" ht="12.6" x14ac:dyDescent="0.25">
      <c r="A49638"/>
    </row>
    <row r="49639" spans="1:1" ht="12.6" x14ac:dyDescent="0.25">
      <c r="A49639"/>
    </row>
    <row r="49640" spans="1:1" ht="12.6" x14ac:dyDescent="0.25">
      <c r="A49640"/>
    </row>
    <row r="49641" spans="1:1" ht="12.6" x14ac:dyDescent="0.25">
      <c r="A49641"/>
    </row>
    <row r="49642" spans="1:1" ht="12.6" x14ac:dyDescent="0.25">
      <c r="A49642"/>
    </row>
    <row r="49643" spans="1:1" ht="12.6" x14ac:dyDescent="0.25">
      <c r="A49643"/>
    </row>
    <row r="49644" spans="1:1" ht="12.6" x14ac:dyDescent="0.25">
      <c r="A49644"/>
    </row>
    <row r="49645" spans="1:1" ht="12.6" x14ac:dyDescent="0.25">
      <c r="A49645"/>
    </row>
    <row r="49646" spans="1:1" ht="12.6" x14ac:dyDescent="0.25">
      <c r="A49646"/>
    </row>
    <row r="49647" spans="1:1" ht="12.6" x14ac:dyDescent="0.25">
      <c r="A49647"/>
    </row>
    <row r="49648" spans="1:1" ht="12.6" x14ac:dyDescent="0.25">
      <c r="A49648"/>
    </row>
    <row r="49649" spans="1:1" ht="12.6" x14ac:dyDescent="0.25">
      <c r="A49649"/>
    </row>
    <row r="49650" spans="1:1" ht="12.6" x14ac:dyDescent="0.25">
      <c r="A49650"/>
    </row>
    <row r="49651" spans="1:1" ht="12.6" x14ac:dyDescent="0.25">
      <c r="A49651"/>
    </row>
    <row r="49652" spans="1:1" ht="12.6" x14ac:dyDescent="0.25">
      <c r="A49652"/>
    </row>
    <row r="49653" spans="1:1" ht="12.6" x14ac:dyDescent="0.25">
      <c r="A49653"/>
    </row>
    <row r="49654" spans="1:1" ht="12.6" x14ac:dyDescent="0.25">
      <c r="A49654"/>
    </row>
    <row r="49655" spans="1:1" ht="12.6" x14ac:dyDescent="0.25">
      <c r="A49655"/>
    </row>
    <row r="49656" spans="1:1" ht="12.6" x14ac:dyDescent="0.25">
      <c r="A49656"/>
    </row>
    <row r="49657" spans="1:1" ht="12.6" x14ac:dyDescent="0.25">
      <c r="A49657"/>
    </row>
    <row r="49658" spans="1:1" ht="12.6" x14ac:dyDescent="0.25">
      <c r="A49658"/>
    </row>
    <row r="49659" spans="1:1" ht="12.6" x14ac:dyDescent="0.25">
      <c r="A49659"/>
    </row>
    <row r="49660" spans="1:1" ht="12.6" x14ac:dyDescent="0.25">
      <c r="A49660"/>
    </row>
    <row r="49661" spans="1:1" ht="12.6" x14ac:dyDescent="0.25">
      <c r="A49661"/>
    </row>
    <row r="49662" spans="1:1" ht="12.6" x14ac:dyDescent="0.25">
      <c r="A49662"/>
    </row>
    <row r="49663" spans="1:1" ht="12.6" x14ac:dyDescent="0.25">
      <c r="A49663"/>
    </row>
    <row r="49664" spans="1:1" ht="12.6" x14ac:dyDescent="0.25">
      <c r="A49664"/>
    </row>
    <row r="49665" spans="1:1" ht="12.6" x14ac:dyDescent="0.25">
      <c r="A49665"/>
    </row>
    <row r="49666" spans="1:1" ht="12.6" x14ac:dyDescent="0.25">
      <c r="A49666"/>
    </row>
    <row r="49667" spans="1:1" ht="12.6" x14ac:dyDescent="0.25">
      <c r="A49667"/>
    </row>
    <row r="49668" spans="1:1" ht="12.6" x14ac:dyDescent="0.25">
      <c r="A49668"/>
    </row>
    <row r="49669" spans="1:1" ht="12.6" x14ac:dyDescent="0.25">
      <c r="A49669"/>
    </row>
    <row r="49670" spans="1:1" ht="12.6" x14ac:dyDescent="0.25">
      <c r="A49670"/>
    </row>
    <row r="49671" spans="1:1" ht="12.6" x14ac:dyDescent="0.25">
      <c r="A49671"/>
    </row>
    <row r="49672" spans="1:1" ht="12.6" x14ac:dyDescent="0.25">
      <c r="A49672"/>
    </row>
    <row r="49673" spans="1:1" ht="12.6" x14ac:dyDescent="0.25">
      <c r="A49673"/>
    </row>
    <row r="49674" spans="1:1" ht="12.6" x14ac:dyDescent="0.25">
      <c r="A49674"/>
    </row>
    <row r="49675" spans="1:1" ht="12.6" x14ac:dyDescent="0.25">
      <c r="A49675"/>
    </row>
    <row r="49676" spans="1:1" ht="12.6" x14ac:dyDescent="0.25">
      <c r="A49676"/>
    </row>
    <row r="49677" spans="1:1" ht="12.6" x14ac:dyDescent="0.25">
      <c r="A49677"/>
    </row>
    <row r="49678" spans="1:1" ht="12.6" x14ac:dyDescent="0.25">
      <c r="A49678"/>
    </row>
    <row r="49679" spans="1:1" ht="12.6" x14ac:dyDescent="0.25">
      <c r="A49679"/>
    </row>
    <row r="49680" spans="1:1" ht="12.6" x14ac:dyDescent="0.25">
      <c r="A49680"/>
    </row>
    <row r="49681" spans="1:1" ht="12.6" x14ac:dyDescent="0.25">
      <c r="A49681"/>
    </row>
    <row r="49682" spans="1:1" ht="12.6" x14ac:dyDescent="0.25">
      <c r="A49682"/>
    </row>
    <row r="49683" spans="1:1" ht="12.6" x14ac:dyDescent="0.25">
      <c r="A49683"/>
    </row>
    <row r="49684" spans="1:1" ht="12.6" x14ac:dyDescent="0.25">
      <c r="A49684"/>
    </row>
    <row r="49685" spans="1:1" ht="12.6" x14ac:dyDescent="0.25">
      <c r="A49685"/>
    </row>
    <row r="49686" spans="1:1" ht="12.6" x14ac:dyDescent="0.25">
      <c r="A49686"/>
    </row>
    <row r="49687" spans="1:1" ht="12.6" x14ac:dyDescent="0.25">
      <c r="A49687"/>
    </row>
    <row r="49688" spans="1:1" ht="12.6" x14ac:dyDescent="0.25">
      <c r="A49688"/>
    </row>
    <row r="49689" spans="1:1" ht="12.6" x14ac:dyDescent="0.25">
      <c r="A49689"/>
    </row>
    <row r="49690" spans="1:1" ht="12.6" x14ac:dyDescent="0.25">
      <c r="A49690"/>
    </row>
    <row r="49691" spans="1:1" ht="12.6" x14ac:dyDescent="0.25">
      <c r="A49691"/>
    </row>
    <row r="49692" spans="1:1" ht="12.6" x14ac:dyDescent="0.25">
      <c r="A49692"/>
    </row>
    <row r="49693" spans="1:1" ht="12.6" x14ac:dyDescent="0.25">
      <c r="A49693"/>
    </row>
    <row r="49694" spans="1:1" ht="12.6" x14ac:dyDescent="0.25">
      <c r="A49694"/>
    </row>
    <row r="49695" spans="1:1" ht="12.6" x14ac:dyDescent="0.25">
      <c r="A49695"/>
    </row>
    <row r="49696" spans="1:1" ht="12.6" x14ac:dyDescent="0.25">
      <c r="A49696"/>
    </row>
    <row r="49697" spans="1:1" ht="12.6" x14ac:dyDescent="0.25">
      <c r="A49697"/>
    </row>
    <row r="49698" spans="1:1" ht="12.6" x14ac:dyDescent="0.25">
      <c r="A49698"/>
    </row>
    <row r="49699" spans="1:1" ht="12.6" x14ac:dyDescent="0.25">
      <c r="A49699"/>
    </row>
    <row r="49700" spans="1:1" ht="12.6" x14ac:dyDescent="0.25">
      <c r="A49700"/>
    </row>
    <row r="49701" spans="1:1" ht="12.6" x14ac:dyDescent="0.25">
      <c r="A49701"/>
    </row>
    <row r="49702" spans="1:1" ht="12.6" x14ac:dyDescent="0.25">
      <c r="A49702"/>
    </row>
    <row r="49703" spans="1:1" ht="12.6" x14ac:dyDescent="0.25">
      <c r="A49703"/>
    </row>
    <row r="49704" spans="1:1" ht="12.6" x14ac:dyDescent="0.25">
      <c r="A49704"/>
    </row>
    <row r="49705" spans="1:1" ht="12.6" x14ac:dyDescent="0.25">
      <c r="A49705"/>
    </row>
    <row r="49706" spans="1:1" ht="12.6" x14ac:dyDescent="0.25">
      <c r="A49706"/>
    </row>
    <row r="49707" spans="1:1" ht="12.6" x14ac:dyDescent="0.25">
      <c r="A49707"/>
    </row>
    <row r="49708" spans="1:1" ht="12.6" x14ac:dyDescent="0.25">
      <c r="A49708"/>
    </row>
    <row r="49709" spans="1:1" ht="12.6" x14ac:dyDescent="0.25">
      <c r="A49709"/>
    </row>
    <row r="49710" spans="1:1" ht="12.6" x14ac:dyDescent="0.25">
      <c r="A49710"/>
    </row>
    <row r="49711" spans="1:1" ht="12.6" x14ac:dyDescent="0.25">
      <c r="A49711"/>
    </row>
    <row r="49712" spans="1:1" ht="12.6" x14ac:dyDescent="0.25">
      <c r="A49712"/>
    </row>
    <row r="49713" spans="1:1" ht="12.6" x14ac:dyDescent="0.25">
      <c r="A49713"/>
    </row>
    <row r="49714" spans="1:1" ht="12.6" x14ac:dyDescent="0.25">
      <c r="A49714"/>
    </row>
    <row r="49715" spans="1:1" ht="12.6" x14ac:dyDescent="0.25">
      <c r="A49715"/>
    </row>
    <row r="49716" spans="1:1" ht="12.6" x14ac:dyDescent="0.25">
      <c r="A49716"/>
    </row>
    <row r="49717" spans="1:1" ht="12.6" x14ac:dyDescent="0.25">
      <c r="A49717"/>
    </row>
    <row r="49718" spans="1:1" ht="12.6" x14ac:dyDescent="0.25">
      <c r="A49718"/>
    </row>
    <row r="49719" spans="1:1" ht="12.6" x14ac:dyDescent="0.25">
      <c r="A49719"/>
    </row>
    <row r="49720" spans="1:1" ht="12.6" x14ac:dyDescent="0.25">
      <c r="A49720"/>
    </row>
    <row r="49721" spans="1:1" ht="12.6" x14ac:dyDescent="0.25">
      <c r="A49721"/>
    </row>
    <row r="49722" spans="1:1" ht="12.6" x14ac:dyDescent="0.25">
      <c r="A49722"/>
    </row>
    <row r="49723" spans="1:1" ht="12.6" x14ac:dyDescent="0.25">
      <c r="A49723"/>
    </row>
    <row r="49724" spans="1:1" ht="12.6" x14ac:dyDescent="0.25">
      <c r="A49724"/>
    </row>
    <row r="49725" spans="1:1" ht="12.6" x14ac:dyDescent="0.25">
      <c r="A49725"/>
    </row>
    <row r="49726" spans="1:1" ht="12.6" x14ac:dyDescent="0.25">
      <c r="A49726"/>
    </row>
    <row r="49727" spans="1:1" ht="12.6" x14ac:dyDescent="0.25">
      <c r="A49727"/>
    </row>
    <row r="49728" spans="1:1" ht="12.6" x14ac:dyDescent="0.25">
      <c r="A49728"/>
    </row>
    <row r="49729" spans="1:1" ht="12.6" x14ac:dyDescent="0.25">
      <c r="A49729"/>
    </row>
    <row r="49730" spans="1:1" ht="12.6" x14ac:dyDescent="0.25">
      <c r="A49730"/>
    </row>
    <row r="49731" spans="1:1" ht="12.6" x14ac:dyDescent="0.25">
      <c r="A49731"/>
    </row>
    <row r="49732" spans="1:1" ht="12.6" x14ac:dyDescent="0.25">
      <c r="A49732"/>
    </row>
    <row r="49733" spans="1:1" ht="12.6" x14ac:dyDescent="0.25">
      <c r="A49733"/>
    </row>
    <row r="49734" spans="1:1" ht="12.6" x14ac:dyDescent="0.25">
      <c r="A49734"/>
    </row>
    <row r="49735" spans="1:1" ht="12.6" x14ac:dyDescent="0.25">
      <c r="A49735"/>
    </row>
    <row r="49736" spans="1:1" ht="12.6" x14ac:dyDescent="0.25">
      <c r="A49736"/>
    </row>
    <row r="49737" spans="1:1" ht="12.6" x14ac:dyDescent="0.25">
      <c r="A49737"/>
    </row>
    <row r="49738" spans="1:1" ht="12.6" x14ac:dyDescent="0.25">
      <c r="A49738"/>
    </row>
    <row r="49739" spans="1:1" ht="12.6" x14ac:dyDescent="0.25">
      <c r="A49739"/>
    </row>
    <row r="49740" spans="1:1" ht="12.6" x14ac:dyDescent="0.25">
      <c r="A49740"/>
    </row>
    <row r="49741" spans="1:1" ht="12.6" x14ac:dyDescent="0.25">
      <c r="A49741"/>
    </row>
    <row r="49742" spans="1:1" ht="12.6" x14ac:dyDescent="0.25">
      <c r="A49742"/>
    </row>
    <row r="49743" spans="1:1" ht="12.6" x14ac:dyDescent="0.25">
      <c r="A49743"/>
    </row>
    <row r="49744" spans="1:1" ht="12.6" x14ac:dyDescent="0.25">
      <c r="A49744"/>
    </row>
    <row r="49745" spans="1:1" ht="12.6" x14ac:dyDescent="0.25">
      <c r="A49745"/>
    </row>
    <row r="49746" spans="1:1" ht="12.6" x14ac:dyDescent="0.25">
      <c r="A49746"/>
    </row>
    <row r="49747" spans="1:1" ht="12.6" x14ac:dyDescent="0.25">
      <c r="A49747"/>
    </row>
    <row r="49748" spans="1:1" ht="12.6" x14ac:dyDescent="0.25">
      <c r="A49748"/>
    </row>
    <row r="49749" spans="1:1" ht="12.6" x14ac:dyDescent="0.25">
      <c r="A49749"/>
    </row>
    <row r="49750" spans="1:1" ht="12.6" x14ac:dyDescent="0.25">
      <c r="A49750"/>
    </row>
    <row r="49751" spans="1:1" ht="12.6" x14ac:dyDescent="0.25">
      <c r="A49751"/>
    </row>
    <row r="49752" spans="1:1" ht="12.6" x14ac:dyDescent="0.25">
      <c r="A49752"/>
    </row>
    <row r="49753" spans="1:1" ht="12.6" x14ac:dyDescent="0.25">
      <c r="A49753"/>
    </row>
    <row r="49754" spans="1:1" ht="12.6" x14ac:dyDescent="0.25">
      <c r="A49754"/>
    </row>
    <row r="49755" spans="1:1" ht="12.6" x14ac:dyDescent="0.25">
      <c r="A49755"/>
    </row>
    <row r="49756" spans="1:1" ht="12.6" x14ac:dyDescent="0.25">
      <c r="A49756"/>
    </row>
    <row r="49757" spans="1:1" ht="12.6" x14ac:dyDescent="0.25">
      <c r="A49757"/>
    </row>
    <row r="49758" spans="1:1" ht="12.6" x14ac:dyDescent="0.25">
      <c r="A49758"/>
    </row>
    <row r="49759" spans="1:1" ht="12.6" x14ac:dyDescent="0.25">
      <c r="A49759"/>
    </row>
    <row r="49760" spans="1:1" ht="12.6" x14ac:dyDescent="0.25">
      <c r="A49760"/>
    </row>
    <row r="49761" spans="1:1" ht="12.6" x14ac:dyDescent="0.25">
      <c r="A49761"/>
    </row>
    <row r="49762" spans="1:1" ht="12.6" x14ac:dyDescent="0.25">
      <c r="A49762"/>
    </row>
    <row r="49763" spans="1:1" ht="12.6" x14ac:dyDescent="0.25">
      <c r="A49763"/>
    </row>
    <row r="49764" spans="1:1" ht="12.6" x14ac:dyDescent="0.25">
      <c r="A49764"/>
    </row>
    <row r="49765" spans="1:1" ht="12.6" x14ac:dyDescent="0.25">
      <c r="A49765"/>
    </row>
    <row r="49766" spans="1:1" ht="12.6" x14ac:dyDescent="0.25">
      <c r="A49766"/>
    </row>
    <row r="49767" spans="1:1" ht="12.6" x14ac:dyDescent="0.25">
      <c r="A49767"/>
    </row>
    <row r="49768" spans="1:1" ht="12.6" x14ac:dyDescent="0.25">
      <c r="A49768"/>
    </row>
    <row r="49769" spans="1:1" ht="12.6" x14ac:dyDescent="0.25">
      <c r="A49769"/>
    </row>
    <row r="49770" spans="1:1" ht="12.6" x14ac:dyDescent="0.25">
      <c r="A49770"/>
    </row>
    <row r="49771" spans="1:1" ht="12.6" x14ac:dyDescent="0.25">
      <c r="A49771"/>
    </row>
    <row r="49772" spans="1:1" ht="12.6" x14ac:dyDescent="0.25">
      <c r="A49772"/>
    </row>
    <row r="49773" spans="1:1" ht="12.6" x14ac:dyDescent="0.25">
      <c r="A49773"/>
    </row>
    <row r="49774" spans="1:1" ht="12.6" x14ac:dyDescent="0.25">
      <c r="A49774"/>
    </row>
    <row r="49775" spans="1:1" ht="12.6" x14ac:dyDescent="0.25">
      <c r="A49775"/>
    </row>
    <row r="49776" spans="1:1" ht="12.6" x14ac:dyDescent="0.25">
      <c r="A49776"/>
    </row>
    <row r="49777" spans="1:1" ht="12.6" x14ac:dyDescent="0.25">
      <c r="A49777"/>
    </row>
    <row r="49778" spans="1:1" ht="12.6" x14ac:dyDescent="0.25">
      <c r="A49778"/>
    </row>
    <row r="49779" spans="1:1" ht="12.6" x14ac:dyDescent="0.25">
      <c r="A49779"/>
    </row>
    <row r="49780" spans="1:1" ht="12.6" x14ac:dyDescent="0.25">
      <c r="A49780"/>
    </row>
    <row r="49781" spans="1:1" ht="12.6" x14ac:dyDescent="0.25">
      <c r="A49781"/>
    </row>
    <row r="49782" spans="1:1" ht="12.6" x14ac:dyDescent="0.25">
      <c r="A49782"/>
    </row>
    <row r="49783" spans="1:1" ht="12.6" x14ac:dyDescent="0.25">
      <c r="A49783"/>
    </row>
    <row r="49784" spans="1:1" ht="12.6" x14ac:dyDescent="0.25">
      <c r="A49784"/>
    </row>
    <row r="49785" spans="1:1" ht="12.6" x14ac:dyDescent="0.25">
      <c r="A49785"/>
    </row>
    <row r="49786" spans="1:1" ht="12.6" x14ac:dyDescent="0.25">
      <c r="A49786"/>
    </row>
    <row r="49787" spans="1:1" ht="12.6" x14ac:dyDescent="0.25">
      <c r="A49787"/>
    </row>
    <row r="49788" spans="1:1" ht="12.6" x14ac:dyDescent="0.25">
      <c r="A49788"/>
    </row>
    <row r="49789" spans="1:1" ht="12.6" x14ac:dyDescent="0.25">
      <c r="A49789"/>
    </row>
    <row r="49790" spans="1:1" ht="12.6" x14ac:dyDescent="0.25">
      <c r="A49790"/>
    </row>
    <row r="49791" spans="1:1" ht="12.6" x14ac:dyDescent="0.25">
      <c r="A49791"/>
    </row>
    <row r="49792" spans="1:1" ht="12.6" x14ac:dyDescent="0.25">
      <c r="A49792"/>
    </row>
    <row r="49793" spans="1:1" ht="12.6" x14ac:dyDescent="0.25">
      <c r="A49793"/>
    </row>
    <row r="49794" spans="1:1" ht="12.6" x14ac:dyDescent="0.25">
      <c r="A49794"/>
    </row>
    <row r="49795" spans="1:1" ht="12.6" x14ac:dyDescent="0.25">
      <c r="A49795"/>
    </row>
    <row r="49796" spans="1:1" ht="12.6" x14ac:dyDescent="0.25">
      <c r="A49796"/>
    </row>
    <row r="49797" spans="1:1" ht="12.6" x14ac:dyDescent="0.25">
      <c r="A49797"/>
    </row>
    <row r="49798" spans="1:1" ht="12.6" x14ac:dyDescent="0.25">
      <c r="A49798"/>
    </row>
    <row r="49799" spans="1:1" ht="12.6" x14ac:dyDescent="0.25">
      <c r="A49799"/>
    </row>
    <row r="49800" spans="1:1" ht="12.6" x14ac:dyDescent="0.25">
      <c r="A49800"/>
    </row>
    <row r="49801" spans="1:1" ht="12.6" x14ac:dyDescent="0.25">
      <c r="A49801"/>
    </row>
    <row r="49802" spans="1:1" ht="12.6" x14ac:dyDescent="0.25">
      <c r="A49802"/>
    </row>
    <row r="49803" spans="1:1" ht="12.6" x14ac:dyDescent="0.25">
      <c r="A49803"/>
    </row>
    <row r="49804" spans="1:1" ht="12.6" x14ac:dyDescent="0.25">
      <c r="A49804"/>
    </row>
    <row r="49805" spans="1:1" ht="12.6" x14ac:dyDescent="0.25">
      <c r="A49805"/>
    </row>
    <row r="49806" spans="1:1" ht="12.6" x14ac:dyDescent="0.25">
      <c r="A49806"/>
    </row>
    <row r="49807" spans="1:1" ht="12.6" x14ac:dyDescent="0.25">
      <c r="A49807"/>
    </row>
    <row r="49808" spans="1:1" ht="12.6" x14ac:dyDescent="0.25">
      <c r="A49808"/>
    </row>
    <row r="49809" spans="1:1" ht="12.6" x14ac:dyDescent="0.25">
      <c r="A49809"/>
    </row>
    <row r="49810" spans="1:1" ht="12.6" x14ac:dyDescent="0.25">
      <c r="A49810"/>
    </row>
    <row r="49811" spans="1:1" ht="12.6" x14ac:dyDescent="0.25">
      <c r="A49811"/>
    </row>
    <row r="49812" spans="1:1" ht="12.6" x14ac:dyDescent="0.25">
      <c r="A49812"/>
    </row>
    <row r="49813" spans="1:1" ht="12.6" x14ac:dyDescent="0.25">
      <c r="A49813"/>
    </row>
    <row r="49814" spans="1:1" ht="12.6" x14ac:dyDescent="0.25">
      <c r="A49814"/>
    </row>
    <row r="49815" spans="1:1" ht="12.6" x14ac:dyDescent="0.25">
      <c r="A49815"/>
    </row>
    <row r="49816" spans="1:1" ht="12.6" x14ac:dyDescent="0.25">
      <c r="A49816"/>
    </row>
    <row r="49817" spans="1:1" ht="12.6" x14ac:dyDescent="0.25">
      <c r="A49817"/>
    </row>
    <row r="49818" spans="1:1" ht="12.6" x14ac:dyDescent="0.25">
      <c r="A49818"/>
    </row>
    <row r="49819" spans="1:1" ht="12.6" x14ac:dyDescent="0.25">
      <c r="A49819"/>
    </row>
    <row r="49820" spans="1:1" ht="12.6" x14ac:dyDescent="0.25">
      <c r="A49820"/>
    </row>
    <row r="49821" spans="1:1" ht="12.6" x14ac:dyDescent="0.25">
      <c r="A49821"/>
    </row>
    <row r="49822" spans="1:1" ht="12.6" x14ac:dyDescent="0.25">
      <c r="A49822"/>
    </row>
    <row r="49823" spans="1:1" ht="12.6" x14ac:dyDescent="0.25">
      <c r="A49823"/>
    </row>
    <row r="49824" spans="1:1" ht="12.6" x14ac:dyDescent="0.25">
      <c r="A49824"/>
    </row>
    <row r="49825" spans="1:1" ht="12.6" x14ac:dyDescent="0.25">
      <c r="A49825"/>
    </row>
    <row r="49826" spans="1:1" ht="12.6" x14ac:dyDescent="0.25">
      <c r="A49826"/>
    </row>
    <row r="49827" spans="1:1" ht="12.6" x14ac:dyDescent="0.25">
      <c r="A49827"/>
    </row>
    <row r="49828" spans="1:1" ht="12.6" x14ac:dyDescent="0.25">
      <c r="A49828"/>
    </row>
    <row r="49829" spans="1:1" ht="12.6" x14ac:dyDescent="0.25">
      <c r="A49829"/>
    </row>
    <row r="49830" spans="1:1" ht="12.6" x14ac:dyDescent="0.25">
      <c r="A49830"/>
    </row>
    <row r="49831" spans="1:1" ht="12.6" x14ac:dyDescent="0.25">
      <c r="A49831"/>
    </row>
    <row r="49832" spans="1:1" ht="12.6" x14ac:dyDescent="0.25">
      <c r="A49832"/>
    </row>
    <row r="49833" spans="1:1" ht="12.6" x14ac:dyDescent="0.25">
      <c r="A49833"/>
    </row>
    <row r="49834" spans="1:1" ht="12.6" x14ac:dyDescent="0.25">
      <c r="A49834"/>
    </row>
    <row r="49835" spans="1:1" ht="12.6" x14ac:dyDescent="0.25">
      <c r="A49835"/>
    </row>
    <row r="49836" spans="1:1" ht="12.6" x14ac:dyDescent="0.25">
      <c r="A49836"/>
    </row>
    <row r="49837" spans="1:1" ht="12.6" x14ac:dyDescent="0.25">
      <c r="A49837"/>
    </row>
    <row r="49838" spans="1:1" ht="12.6" x14ac:dyDescent="0.25">
      <c r="A49838"/>
    </row>
    <row r="49839" spans="1:1" ht="12.6" x14ac:dyDescent="0.25">
      <c r="A49839"/>
    </row>
    <row r="49840" spans="1:1" ht="12.6" x14ac:dyDescent="0.25">
      <c r="A49840"/>
    </row>
    <row r="49841" spans="1:1" ht="12.6" x14ac:dyDescent="0.25">
      <c r="A49841"/>
    </row>
    <row r="49842" spans="1:1" ht="12.6" x14ac:dyDescent="0.25">
      <c r="A49842"/>
    </row>
    <row r="49843" spans="1:1" ht="12.6" x14ac:dyDescent="0.25">
      <c r="A49843"/>
    </row>
    <row r="49844" spans="1:1" ht="12.6" x14ac:dyDescent="0.25">
      <c r="A49844"/>
    </row>
    <row r="49845" spans="1:1" ht="12.6" x14ac:dyDescent="0.25">
      <c r="A49845"/>
    </row>
    <row r="49846" spans="1:1" ht="12.6" x14ac:dyDescent="0.25">
      <c r="A49846"/>
    </row>
    <row r="49847" spans="1:1" ht="12.6" x14ac:dyDescent="0.25">
      <c r="A49847"/>
    </row>
    <row r="49848" spans="1:1" ht="12.6" x14ac:dyDescent="0.25">
      <c r="A49848"/>
    </row>
    <row r="49849" spans="1:1" ht="12.6" x14ac:dyDescent="0.25">
      <c r="A49849"/>
    </row>
    <row r="49850" spans="1:1" ht="12.6" x14ac:dyDescent="0.25">
      <c r="A49850"/>
    </row>
    <row r="49851" spans="1:1" ht="12.6" x14ac:dyDescent="0.25">
      <c r="A49851"/>
    </row>
    <row r="49852" spans="1:1" ht="12.6" x14ac:dyDescent="0.25">
      <c r="A49852"/>
    </row>
    <row r="49853" spans="1:1" ht="12.6" x14ac:dyDescent="0.25">
      <c r="A49853"/>
    </row>
    <row r="49854" spans="1:1" ht="12.6" x14ac:dyDescent="0.25">
      <c r="A49854"/>
    </row>
    <row r="49855" spans="1:1" ht="12.6" x14ac:dyDescent="0.25">
      <c r="A49855"/>
    </row>
    <row r="49856" spans="1:1" ht="12.6" x14ac:dyDescent="0.25">
      <c r="A49856"/>
    </row>
    <row r="49857" spans="1:1" ht="12.6" x14ac:dyDescent="0.25">
      <c r="A49857"/>
    </row>
    <row r="49858" spans="1:1" ht="12.6" x14ac:dyDescent="0.25">
      <c r="A49858"/>
    </row>
    <row r="49859" spans="1:1" ht="12.6" x14ac:dyDescent="0.25">
      <c r="A49859"/>
    </row>
    <row r="49860" spans="1:1" ht="12.6" x14ac:dyDescent="0.25">
      <c r="A49860"/>
    </row>
    <row r="49861" spans="1:1" ht="12.6" x14ac:dyDescent="0.25">
      <c r="A49861"/>
    </row>
    <row r="49862" spans="1:1" ht="12.6" x14ac:dyDescent="0.25">
      <c r="A49862"/>
    </row>
    <row r="49863" spans="1:1" ht="12.6" x14ac:dyDescent="0.25">
      <c r="A49863"/>
    </row>
    <row r="49864" spans="1:1" ht="12.6" x14ac:dyDescent="0.25">
      <c r="A49864"/>
    </row>
    <row r="49865" spans="1:1" ht="12.6" x14ac:dyDescent="0.25">
      <c r="A49865"/>
    </row>
    <row r="49866" spans="1:1" ht="12.6" x14ac:dyDescent="0.25">
      <c r="A49866"/>
    </row>
    <row r="49867" spans="1:1" ht="12.6" x14ac:dyDescent="0.25">
      <c r="A49867"/>
    </row>
    <row r="49868" spans="1:1" ht="12.6" x14ac:dyDescent="0.25">
      <c r="A49868"/>
    </row>
    <row r="49869" spans="1:1" ht="12.6" x14ac:dyDescent="0.25">
      <c r="A49869"/>
    </row>
    <row r="49870" spans="1:1" ht="12.6" x14ac:dyDescent="0.25">
      <c r="A49870"/>
    </row>
    <row r="49871" spans="1:1" ht="12.6" x14ac:dyDescent="0.25">
      <c r="A49871"/>
    </row>
    <row r="49872" spans="1:1" ht="12.6" x14ac:dyDescent="0.25">
      <c r="A49872"/>
    </row>
    <row r="49873" spans="1:1" ht="12.6" x14ac:dyDescent="0.25">
      <c r="A49873"/>
    </row>
    <row r="49874" spans="1:1" ht="12.6" x14ac:dyDescent="0.25">
      <c r="A49874"/>
    </row>
    <row r="49875" spans="1:1" ht="12.6" x14ac:dyDescent="0.25">
      <c r="A49875"/>
    </row>
    <row r="49876" spans="1:1" ht="12.6" x14ac:dyDescent="0.25">
      <c r="A49876"/>
    </row>
    <row r="49877" spans="1:1" ht="12.6" x14ac:dyDescent="0.25">
      <c r="A49877"/>
    </row>
    <row r="49878" spans="1:1" ht="12.6" x14ac:dyDescent="0.25">
      <c r="A49878"/>
    </row>
    <row r="49879" spans="1:1" ht="12.6" x14ac:dyDescent="0.25">
      <c r="A49879"/>
    </row>
    <row r="49880" spans="1:1" ht="12.6" x14ac:dyDescent="0.25">
      <c r="A49880"/>
    </row>
    <row r="49881" spans="1:1" ht="12.6" x14ac:dyDescent="0.25">
      <c r="A49881"/>
    </row>
    <row r="49882" spans="1:1" ht="12.6" x14ac:dyDescent="0.25">
      <c r="A49882"/>
    </row>
    <row r="49883" spans="1:1" ht="12.6" x14ac:dyDescent="0.25">
      <c r="A49883"/>
    </row>
    <row r="49884" spans="1:1" ht="12.6" x14ac:dyDescent="0.25">
      <c r="A49884"/>
    </row>
    <row r="49885" spans="1:1" ht="12.6" x14ac:dyDescent="0.25">
      <c r="A49885"/>
    </row>
    <row r="49886" spans="1:1" ht="12.6" x14ac:dyDescent="0.25">
      <c r="A49886"/>
    </row>
    <row r="49887" spans="1:1" ht="12.6" x14ac:dyDescent="0.25">
      <c r="A49887"/>
    </row>
    <row r="49888" spans="1:1" ht="12.6" x14ac:dyDescent="0.25">
      <c r="A49888"/>
    </row>
    <row r="49889" spans="1:1" ht="12.6" x14ac:dyDescent="0.25">
      <c r="A49889"/>
    </row>
    <row r="49890" spans="1:1" ht="12.6" x14ac:dyDescent="0.25">
      <c r="A49890"/>
    </row>
    <row r="49891" spans="1:1" ht="12.6" x14ac:dyDescent="0.25">
      <c r="A49891"/>
    </row>
    <row r="49892" spans="1:1" ht="12.6" x14ac:dyDescent="0.25">
      <c r="A49892"/>
    </row>
    <row r="49893" spans="1:1" ht="12.6" x14ac:dyDescent="0.25">
      <c r="A49893"/>
    </row>
    <row r="49894" spans="1:1" ht="12.6" x14ac:dyDescent="0.25">
      <c r="A49894"/>
    </row>
    <row r="49895" spans="1:1" ht="12.6" x14ac:dyDescent="0.25">
      <c r="A49895"/>
    </row>
    <row r="49896" spans="1:1" ht="12.6" x14ac:dyDescent="0.25">
      <c r="A49896"/>
    </row>
    <row r="49897" spans="1:1" ht="12.6" x14ac:dyDescent="0.25">
      <c r="A49897"/>
    </row>
    <row r="49898" spans="1:1" ht="12.6" x14ac:dyDescent="0.25">
      <c r="A49898"/>
    </row>
    <row r="49899" spans="1:1" ht="12.6" x14ac:dyDescent="0.25">
      <c r="A49899"/>
    </row>
    <row r="49900" spans="1:1" ht="12.6" x14ac:dyDescent="0.25">
      <c r="A49900"/>
    </row>
    <row r="49901" spans="1:1" ht="12.6" x14ac:dyDescent="0.25">
      <c r="A49901"/>
    </row>
    <row r="49902" spans="1:1" ht="12.6" x14ac:dyDescent="0.25">
      <c r="A49902"/>
    </row>
    <row r="49903" spans="1:1" ht="12.6" x14ac:dyDescent="0.25">
      <c r="A49903"/>
    </row>
    <row r="49904" spans="1:1" ht="12.6" x14ac:dyDescent="0.25">
      <c r="A49904"/>
    </row>
    <row r="49905" spans="1:1" ht="12.6" x14ac:dyDescent="0.25">
      <c r="A49905"/>
    </row>
    <row r="49906" spans="1:1" ht="12.6" x14ac:dyDescent="0.25">
      <c r="A49906"/>
    </row>
    <row r="49907" spans="1:1" ht="12.6" x14ac:dyDescent="0.25">
      <c r="A49907"/>
    </row>
    <row r="49908" spans="1:1" ht="12.6" x14ac:dyDescent="0.25">
      <c r="A49908"/>
    </row>
    <row r="49909" spans="1:1" ht="12.6" x14ac:dyDescent="0.25">
      <c r="A49909"/>
    </row>
    <row r="49910" spans="1:1" ht="12.6" x14ac:dyDescent="0.25">
      <c r="A49910"/>
    </row>
    <row r="49911" spans="1:1" ht="12.6" x14ac:dyDescent="0.25">
      <c r="A49911"/>
    </row>
    <row r="49912" spans="1:1" ht="12.6" x14ac:dyDescent="0.25">
      <c r="A49912"/>
    </row>
    <row r="49913" spans="1:1" ht="12.6" x14ac:dyDescent="0.25">
      <c r="A49913"/>
    </row>
    <row r="49914" spans="1:1" ht="12.6" x14ac:dyDescent="0.25">
      <c r="A49914"/>
    </row>
    <row r="49915" spans="1:1" ht="12.6" x14ac:dyDescent="0.25">
      <c r="A49915"/>
    </row>
    <row r="49916" spans="1:1" ht="12.6" x14ac:dyDescent="0.25">
      <c r="A49916"/>
    </row>
    <row r="49917" spans="1:1" ht="12.6" x14ac:dyDescent="0.25">
      <c r="A49917"/>
    </row>
    <row r="49918" spans="1:1" ht="12.6" x14ac:dyDescent="0.25">
      <c r="A49918"/>
    </row>
    <row r="49919" spans="1:1" ht="12.6" x14ac:dyDescent="0.25">
      <c r="A49919"/>
    </row>
    <row r="49920" spans="1:1" ht="12.6" x14ac:dyDescent="0.25">
      <c r="A49920"/>
    </row>
    <row r="49921" spans="1:1" ht="12.6" x14ac:dyDescent="0.25">
      <c r="A49921"/>
    </row>
    <row r="49922" spans="1:1" ht="12.6" x14ac:dyDescent="0.25">
      <c r="A49922"/>
    </row>
    <row r="49923" spans="1:1" ht="12.6" x14ac:dyDescent="0.25">
      <c r="A49923"/>
    </row>
    <row r="49924" spans="1:1" ht="12.6" x14ac:dyDescent="0.25">
      <c r="A49924"/>
    </row>
    <row r="49925" spans="1:1" ht="12.6" x14ac:dyDescent="0.25">
      <c r="A49925"/>
    </row>
    <row r="49926" spans="1:1" ht="12.6" x14ac:dyDescent="0.25">
      <c r="A49926"/>
    </row>
    <row r="49927" spans="1:1" ht="12.6" x14ac:dyDescent="0.25">
      <c r="A49927"/>
    </row>
    <row r="49928" spans="1:1" ht="12.6" x14ac:dyDescent="0.25">
      <c r="A49928"/>
    </row>
    <row r="49929" spans="1:1" ht="12.6" x14ac:dyDescent="0.25">
      <c r="A49929"/>
    </row>
    <row r="49930" spans="1:1" ht="12.6" x14ac:dyDescent="0.25">
      <c r="A49930"/>
    </row>
    <row r="49931" spans="1:1" ht="12.6" x14ac:dyDescent="0.25">
      <c r="A49931"/>
    </row>
    <row r="49932" spans="1:1" ht="12.6" x14ac:dyDescent="0.25">
      <c r="A49932"/>
    </row>
    <row r="49933" spans="1:1" ht="12.6" x14ac:dyDescent="0.25">
      <c r="A49933"/>
    </row>
    <row r="49934" spans="1:1" ht="12.6" x14ac:dyDescent="0.25">
      <c r="A49934"/>
    </row>
    <row r="49935" spans="1:1" ht="12.6" x14ac:dyDescent="0.25">
      <c r="A49935"/>
    </row>
    <row r="49936" spans="1:1" ht="12.6" x14ac:dyDescent="0.25">
      <c r="A49936"/>
    </row>
    <row r="49937" spans="1:1" ht="12.6" x14ac:dyDescent="0.25">
      <c r="A49937"/>
    </row>
    <row r="49938" spans="1:1" ht="12.6" x14ac:dyDescent="0.25">
      <c r="A49938"/>
    </row>
    <row r="49939" spans="1:1" ht="12.6" x14ac:dyDescent="0.25">
      <c r="A49939"/>
    </row>
    <row r="49940" spans="1:1" ht="12.6" x14ac:dyDescent="0.25">
      <c r="A49940"/>
    </row>
    <row r="49941" spans="1:1" ht="12.6" x14ac:dyDescent="0.25">
      <c r="A49941"/>
    </row>
    <row r="49942" spans="1:1" ht="12.6" x14ac:dyDescent="0.25">
      <c r="A49942"/>
    </row>
    <row r="49943" spans="1:1" ht="12.6" x14ac:dyDescent="0.25">
      <c r="A49943"/>
    </row>
    <row r="49944" spans="1:1" ht="12.6" x14ac:dyDescent="0.25">
      <c r="A49944"/>
    </row>
    <row r="49945" spans="1:1" ht="12.6" x14ac:dyDescent="0.25">
      <c r="A49945"/>
    </row>
    <row r="49946" spans="1:1" ht="12.6" x14ac:dyDescent="0.25">
      <c r="A49946"/>
    </row>
    <row r="49947" spans="1:1" ht="12.6" x14ac:dyDescent="0.25">
      <c r="A49947"/>
    </row>
    <row r="49948" spans="1:1" ht="12.6" x14ac:dyDescent="0.25">
      <c r="A49948"/>
    </row>
    <row r="49949" spans="1:1" ht="12.6" x14ac:dyDescent="0.25">
      <c r="A49949"/>
    </row>
    <row r="49950" spans="1:1" ht="12.6" x14ac:dyDescent="0.25">
      <c r="A49950"/>
    </row>
    <row r="49951" spans="1:1" ht="12.6" x14ac:dyDescent="0.25">
      <c r="A49951"/>
    </row>
    <row r="49952" spans="1:1" ht="12.6" x14ac:dyDescent="0.25">
      <c r="A49952"/>
    </row>
    <row r="49953" spans="1:1" ht="12.6" x14ac:dyDescent="0.25">
      <c r="A49953"/>
    </row>
    <row r="49954" spans="1:1" ht="12.6" x14ac:dyDescent="0.25">
      <c r="A49954"/>
    </row>
    <row r="49955" spans="1:1" ht="12.6" x14ac:dyDescent="0.25">
      <c r="A49955"/>
    </row>
    <row r="49956" spans="1:1" ht="12.6" x14ac:dyDescent="0.25">
      <c r="A49956"/>
    </row>
    <row r="49957" spans="1:1" ht="12.6" x14ac:dyDescent="0.25">
      <c r="A49957"/>
    </row>
    <row r="49958" spans="1:1" ht="12.6" x14ac:dyDescent="0.25">
      <c r="A49958"/>
    </row>
    <row r="49959" spans="1:1" ht="12.6" x14ac:dyDescent="0.25">
      <c r="A49959"/>
    </row>
    <row r="49960" spans="1:1" ht="12.6" x14ac:dyDescent="0.25">
      <c r="A49960"/>
    </row>
    <row r="49961" spans="1:1" ht="12.6" x14ac:dyDescent="0.25">
      <c r="A49961"/>
    </row>
    <row r="49962" spans="1:1" ht="12.6" x14ac:dyDescent="0.25">
      <c r="A49962"/>
    </row>
    <row r="49963" spans="1:1" ht="12.6" x14ac:dyDescent="0.25">
      <c r="A49963"/>
    </row>
    <row r="49964" spans="1:1" ht="12.6" x14ac:dyDescent="0.25">
      <c r="A49964"/>
    </row>
    <row r="49965" spans="1:1" ht="12.6" x14ac:dyDescent="0.25">
      <c r="A49965"/>
    </row>
    <row r="49966" spans="1:1" ht="12.6" x14ac:dyDescent="0.25">
      <c r="A49966"/>
    </row>
    <row r="49967" spans="1:1" ht="12.6" x14ac:dyDescent="0.25">
      <c r="A49967"/>
    </row>
    <row r="49968" spans="1:1" ht="12.6" x14ac:dyDescent="0.25">
      <c r="A49968"/>
    </row>
    <row r="49969" spans="1:1" ht="12.6" x14ac:dyDescent="0.25">
      <c r="A49969"/>
    </row>
    <row r="49970" spans="1:1" ht="12.6" x14ac:dyDescent="0.25">
      <c r="A49970"/>
    </row>
    <row r="49971" spans="1:1" ht="12.6" x14ac:dyDescent="0.25">
      <c r="A49971"/>
    </row>
    <row r="49972" spans="1:1" ht="12.6" x14ac:dyDescent="0.25">
      <c r="A49972"/>
    </row>
    <row r="49973" spans="1:1" ht="12.6" x14ac:dyDescent="0.25">
      <c r="A49973"/>
    </row>
    <row r="49974" spans="1:1" ht="12.6" x14ac:dyDescent="0.25">
      <c r="A49974"/>
    </row>
    <row r="49975" spans="1:1" ht="12.6" x14ac:dyDescent="0.25">
      <c r="A49975"/>
    </row>
    <row r="49976" spans="1:1" ht="12.6" x14ac:dyDescent="0.25">
      <c r="A49976"/>
    </row>
    <row r="49977" spans="1:1" ht="12.6" x14ac:dyDescent="0.25">
      <c r="A49977"/>
    </row>
    <row r="49978" spans="1:1" ht="12.6" x14ac:dyDescent="0.25">
      <c r="A49978"/>
    </row>
    <row r="49979" spans="1:1" ht="12.6" x14ac:dyDescent="0.25">
      <c r="A49979"/>
    </row>
    <row r="49980" spans="1:1" ht="12.6" x14ac:dyDescent="0.25">
      <c r="A49980"/>
    </row>
    <row r="49981" spans="1:1" ht="12.6" x14ac:dyDescent="0.25">
      <c r="A49981"/>
    </row>
    <row r="49982" spans="1:1" ht="12.6" x14ac:dyDescent="0.25">
      <c r="A49982"/>
    </row>
    <row r="49983" spans="1:1" ht="12.6" x14ac:dyDescent="0.25">
      <c r="A49983"/>
    </row>
    <row r="49984" spans="1:1" ht="12.6" x14ac:dyDescent="0.25">
      <c r="A49984"/>
    </row>
    <row r="49985" spans="1:1" ht="12.6" x14ac:dyDescent="0.25">
      <c r="A49985"/>
    </row>
    <row r="49986" spans="1:1" ht="12.6" x14ac:dyDescent="0.25">
      <c r="A49986"/>
    </row>
    <row r="49987" spans="1:1" ht="12.6" x14ac:dyDescent="0.25">
      <c r="A49987"/>
    </row>
    <row r="49988" spans="1:1" ht="12.6" x14ac:dyDescent="0.25">
      <c r="A49988"/>
    </row>
    <row r="49989" spans="1:1" ht="12.6" x14ac:dyDescent="0.25">
      <c r="A49989"/>
    </row>
    <row r="49990" spans="1:1" ht="12.6" x14ac:dyDescent="0.25">
      <c r="A49990"/>
    </row>
    <row r="49991" spans="1:1" ht="12.6" x14ac:dyDescent="0.25">
      <c r="A49991"/>
    </row>
    <row r="49992" spans="1:1" ht="12.6" x14ac:dyDescent="0.25">
      <c r="A49992"/>
    </row>
    <row r="49993" spans="1:1" ht="12.6" x14ac:dyDescent="0.25">
      <c r="A49993"/>
    </row>
    <row r="49994" spans="1:1" ht="12.6" x14ac:dyDescent="0.25">
      <c r="A49994"/>
    </row>
    <row r="49995" spans="1:1" ht="12.6" x14ac:dyDescent="0.25">
      <c r="A49995"/>
    </row>
    <row r="49996" spans="1:1" ht="12.6" x14ac:dyDescent="0.25">
      <c r="A49996"/>
    </row>
    <row r="49997" spans="1:1" ht="12.6" x14ac:dyDescent="0.25">
      <c r="A49997"/>
    </row>
    <row r="49998" spans="1:1" ht="12.6" x14ac:dyDescent="0.25">
      <c r="A49998"/>
    </row>
    <row r="49999" spans="1:1" ht="12.6" x14ac:dyDescent="0.25">
      <c r="A49999"/>
    </row>
    <row r="50000" spans="1:1" ht="12.6" x14ac:dyDescent="0.25">
      <c r="A50000"/>
    </row>
    <row r="50001" spans="1:1" ht="12.6" x14ac:dyDescent="0.25">
      <c r="A50001"/>
    </row>
    <row r="50002" spans="1:1" ht="12.6" x14ac:dyDescent="0.25">
      <c r="A50002"/>
    </row>
    <row r="50003" spans="1:1" ht="12.6" x14ac:dyDescent="0.25">
      <c r="A50003"/>
    </row>
    <row r="50004" spans="1:1" ht="12.6" x14ac:dyDescent="0.25">
      <c r="A50004"/>
    </row>
    <row r="50005" spans="1:1" ht="12.6" x14ac:dyDescent="0.25">
      <c r="A50005"/>
    </row>
    <row r="50006" spans="1:1" ht="12.6" x14ac:dyDescent="0.25">
      <c r="A50006"/>
    </row>
    <row r="50007" spans="1:1" ht="12.6" x14ac:dyDescent="0.25">
      <c r="A50007"/>
    </row>
    <row r="50008" spans="1:1" ht="12.6" x14ac:dyDescent="0.25">
      <c r="A50008"/>
    </row>
    <row r="50009" spans="1:1" ht="12.6" x14ac:dyDescent="0.25">
      <c r="A50009"/>
    </row>
    <row r="50010" spans="1:1" ht="12.6" x14ac:dyDescent="0.25">
      <c r="A50010"/>
    </row>
    <row r="50011" spans="1:1" ht="12.6" x14ac:dyDescent="0.25">
      <c r="A50011"/>
    </row>
    <row r="50012" spans="1:1" ht="12.6" x14ac:dyDescent="0.25">
      <c r="A50012"/>
    </row>
    <row r="50013" spans="1:1" ht="12.6" x14ac:dyDescent="0.25">
      <c r="A50013"/>
    </row>
    <row r="50014" spans="1:1" ht="12.6" x14ac:dyDescent="0.25">
      <c r="A50014"/>
    </row>
    <row r="50015" spans="1:1" ht="12.6" x14ac:dyDescent="0.25">
      <c r="A50015"/>
    </row>
    <row r="50016" spans="1:1" ht="12.6" x14ac:dyDescent="0.25">
      <c r="A50016"/>
    </row>
    <row r="50017" spans="1:1" ht="12.6" x14ac:dyDescent="0.25">
      <c r="A50017"/>
    </row>
    <row r="50018" spans="1:1" ht="12.6" x14ac:dyDescent="0.25">
      <c r="A50018"/>
    </row>
    <row r="50019" spans="1:1" ht="12.6" x14ac:dyDescent="0.25">
      <c r="A50019"/>
    </row>
    <row r="50020" spans="1:1" ht="12.6" x14ac:dyDescent="0.25">
      <c r="A50020"/>
    </row>
    <row r="50021" spans="1:1" ht="12.6" x14ac:dyDescent="0.25">
      <c r="A50021"/>
    </row>
    <row r="50022" spans="1:1" ht="12.6" x14ac:dyDescent="0.25">
      <c r="A50022"/>
    </row>
    <row r="50023" spans="1:1" ht="12.6" x14ac:dyDescent="0.25">
      <c r="A50023"/>
    </row>
    <row r="50024" spans="1:1" ht="12.6" x14ac:dyDescent="0.25">
      <c r="A50024"/>
    </row>
    <row r="50025" spans="1:1" ht="12.6" x14ac:dyDescent="0.25">
      <c r="A50025"/>
    </row>
    <row r="50026" spans="1:1" ht="12.6" x14ac:dyDescent="0.25">
      <c r="A50026"/>
    </row>
    <row r="50027" spans="1:1" ht="12.6" x14ac:dyDescent="0.25">
      <c r="A50027"/>
    </row>
    <row r="50028" spans="1:1" ht="12.6" x14ac:dyDescent="0.25">
      <c r="A50028"/>
    </row>
    <row r="50029" spans="1:1" ht="12.6" x14ac:dyDescent="0.25">
      <c r="A50029"/>
    </row>
    <row r="50030" spans="1:1" ht="12.6" x14ac:dyDescent="0.25">
      <c r="A50030"/>
    </row>
    <row r="50031" spans="1:1" ht="12.6" x14ac:dyDescent="0.25">
      <c r="A50031"/>
    </row>
    <row r="50032" spans="1:1" ht="12.6" x14ac:dyDescent="0.25">
      <c r="A50032"/>
    </row>
    <row r="50033" spans="1:1" ht="12.6" x14ac:dyDescent="0.25">
      <c r="A50033"/>
    </row>
    <row r="50034" spans="1:1" ht="12.6" x14ac:dyDescent="0.25">
      <c r="A50034"/>
    </row>
    <row r="50035" spans="1:1" ht="12.6" x14ac:dyDescent="0.25">
      <c r="A50035"/>
    </row>
    <row r="50036" spans="1:1" ht="12.6" x14ac:dyDescent="0.25">
      <c r="A50036"/>
    </row>
    <row r="50037" spans="1:1" ht="12.6" x14ac:dyDescent="0.25">
      <c r="A50037"/>
    </row>
    <row r="50038" spans="1:1" ht="12.6" x14ac:dyDescent="0.25">
      <c r="A50038"/>
    </row>
    <row r="50039" spans="1:1" ht="12.6" x14ac:dyDescent="0.25">
      <c r="A50039"/>
    </row>
    <row r="50040" spans="1:1" ht="12.6" x14ac:dyDescent="0.25">
      <c r="A50040"/>
    </row>
    <row r="50041" spans="1:1" ht="12.6" x14ac:dyDescent="0.25">
      <c r="A50041"/>
    </row>
    <row r="50042" spans="1:1" ht="12.6" x14ac:dyDescent="0.25">
      <c r="A50042"/>
    </row>
    <row r="50043" spans="1:1" ht="12.6" x14ac:dyDescent="0.25">
      <c r="A50043"/>
    </row>
    <row r="50044" spans="1:1" ht="12.6" x14ac:dyDescent="0.25">
      <c r="A50044"/>
    </row>
    <row r="50045" spans="1:1" ht="12.6" x14ac:dyDescent="0.25">
      <c r="A50045"/>
    </row>
    <row r="50046" spans="1:1" ht="12.6" x14ac:dyDescent="0.25">
      <c r="A50046"/>
    </row>
    <row r="50047" spans="1:1" ht="12.6" x14ac:dyDescent="0.25">
      <c r="A50047"/>
    </row>
    <row r="50048" spans="1:1" ht="12.6" x14ac:dyDescent="0.25">
      <c r="A50048"/>
    </row>
    <row r="50049" spans="1:1" ht="12.6" x14ac:dyDescent="0.25">
      <c r="A50049"/>
    </row>
    <row r="50050" spans="1:1" ht="12.6" x14ac:dyDescent="0.25">
      <c r="A50050"/>
    </row>
    <row r="50051" spans="1:1" ht="12.6" x14ac:dyDescent="0.25">
      <c r="A50051"/>
    </row>
    <row r="50052" spans="1:1" ht="12.6" x14ac:dyDescent="0.25">
      <c r="A50052"/>
    </row>
    <row r="50053" spans="1:1" ht="12.6" x14ac:dyDescent="0.25">
      <c r="A50053"/>
    </row>
    <row r="50054" spans="1:1" ht="12.6" x14ac:dyDescent="0.25">
      <c r="A50054"/>
    </row>
    <row r="50055" spans="1:1" ht="12.6" x14ac:dyDescent="0.25">
      <c r="A50055"/>
    </row>
    <row r="50056" spans="1:1" ht="12.6" x14ac:dyDescent="0.25">
      <c r="A50056"/>
    </row>
    <row r="50057" spans="1:1" ht="12.6" x14ac:dyDescent="0.25">
      <c r="A50057"/>
    </row>
    <row r="50058" spans="1:1" ht="12.6" x14ac:dyDescent="0.25">
      <c r="A50058"/>
    </row>
    <row r="50059" spans="1:1" ht="12.6" x14ac:dyDescent="0.25">
      <c r="A50059"/>
    </row>
    <row r="50060" spans="1:1" ht="12.6" x14ac:dyDescent="0.25">
      <c r="A50060"/>
    </row>
    <row r="50061" spans="1:1" ht="12.6" x14ac:dyDescent="0.25">
      <c r="A50061"/>
    </row>
    <row r="50062" spans="1:1" ht="12.6" x14ac:dyDescent="0.25">
      <c r="A50062"/>
    </row>
    <row r="50063" spans="1:1" ht="12.6" x14ac:dyDescent="0.25">
      <c r="A50063"/>
    </row>
    <row r="50064" spans="1:1" ht="12.6" x14ac:dyDescent="0.25">
      <c r="A50064"/>
    </row>
    <row r="50065" spans="1:1" ht="12.6" x14ac:dyDescent="0.25">
      <c r="A50065"/>
    </row>
    <row r="50066" spans="1:1" ht="12.6" x14ac:dyDescent="0.25">
      <c r="A50066"/>
    </row>
    <row r="50067" spans="1:1" ht="12.6" x14ac:dyDescent="0.25">
      <c r="A50067"/>
    </row>
    <row r="50068" spans="1:1" ht="12.6" x14ac:dyDescent="0.25">
      <c r="A50068"/>
    </row>
    <row r="50069" spans="1:1" ht="12.6" x14ac:dyDescent="0.25">
      <c r="A50069"/>
    </row>
    <row r="50070" spans="1:1" ht="12.6" x14ac:dyDescent="0.25">
      <c r="A50070"/>
    </row>
    <row r="50071" spans="1:1" ht="12.6" x14ac:dyDescent="0.25">
      <c r="A50071"/>
    </row>
    <row r="50072" spans="1:1" ht="12.6" x14ac:dyDescent="0.25">
      <c r="A50072"/>
    </row>
    <row r="50073" spans="1:1" ht="12.6" x14ac:dyDescent="0.25">
      <c r="A50073"/>
    </row>
    <row r="50074" spans="1:1" ht="12.6" x14ac:dyDescent="0.25">
      <c r="A50074"/>
    </row>
    <row r="50075" spans="1:1" ht="12.6" x14ac:dyDescent="0.25">
      <c r="A50075"/>
    </row>
    <row r="50076" spans="1:1" ht="12.6" x14ac:dyDescent="0.25">
      <c r="A50076"/>
    </row>
    <row r="50077" spans="1:1" ht="12.6" x14ac:dyDescent="0.25">
      <c r="A50077"/>
    </row>
    <row r="50078" spans="1:1" ht="12.6" x14ac:dyDescent="0.25">
      <c r="A50078"/>
    </row>
    <row r="50079" spans="1:1" ht="12.6" x14ac:dyDescent="0.25">
      <c r="A50079"/>
    </row>
    <row r="50080" spans="1:1" ht="12.6" x14ac:dyDescent="0.25">
      <c r="A50080"/>
    </row>
    <row r="50081" spans="1:1" ht="12.6" x14ac:dyDescent="0.25">
      <c r="A50081"/>
    </row>
    <row r="50082" spans="1:1" ht="12.6" x14ac:dyDescent="0.25">
      <c r="A50082"/>
    </row>
    <row r="50083" spans="1:1" ht="12.6" x14ac:dyDescent="0.25">
      <c r="A50083"/>
    </row>
    <row r="50084" spans="1:1" ht="12.6" x14ac:dyDescent="0.25">
      <c r="A50084"/>
    </row>
    <row r="50085" spans="1:1" ht="12.6" x14ac:dyDescent="0.25">
      <c r="A50085"/>
    </row>
    <row r="50086" spans="1:1" ht="12.6" x14ac:dyDescent="0.25">
      <c r="A50086"/>
    </row>
    <row r="50087" spans="1:1" ht="12.6" x14ac:dyDescent="0.25">
      <c r="A50087"/>
    </row>
    <row r="50088" spans="1:1" ht="12.6" x14ac:dyDescent="0.25">
      <c r="A50088"/>
    </row>
    <row r="50089" spans="1:1" ht="12.6" x14ac:dyDescent="0.25">
      <c r="A50089"/>
    </row>
    <row r="50090" spans="1:1" ht="12.6" x14ac:dyDescent="0.25">
      <c r="A50090"/>
    </row>
    <row r="50091" spans="1:1" ht="12.6" x14ac:dyDescent="0.25">
      <c r="A50091"/>
    </row>
    <row r="50092" spans="1:1" ht="12.6" x14ac:dyDescent="0.25">
      <c r="A50092"/>
    </row>
    <row r="50093" spans="1:1" ht="12.6" x14ac:dyDescent="0.25">
      <c r="A50093"/>
    </row>
    <row r="50094" spans="1:1" ht="12.6" x14ac:dyDescent="0.25">
      <c r="A50094"/>
    </row>
    <row r="50095" spans="1:1" ht="12.6" x14ac:dyDescent="0.25">
      <c r="A50095"/>
    </row>
    <row r="50096" spans="1:1" ht="12.6" x14ac:dyDescent="0.25">
      <c r="A50096"/>
    </row>
    <row r="50097" spans="1:1" ht="12.6" x14ac:dyDescent="0.25">
      <c r="A50097"/>
    </row>
    <row r="50098" spans="1:1" ht="12.6" x14ac:dyDescent="0.25">
      <c r="A50098"/>
    </row>
    <row r="50099" spans="1:1" ht="12.6" x14ac:dyDescent="0.25">
      <c r="A50099"/>
    </row>
    <row r="50100" spans="1:1" ht="12.6" x14ac:dyDescent="0.25">
      <c r="A50100"/>
    </row>
    <row r="50101" spans="1:1" ht="12.6" x14ac:dyDescent="0.25">
      <c r="A50101"/>
    </row>
    <row r="50102" spans="1:1" ht="12.6" x14ac:dyDescent="0.25">
      <c r="A50102"/>
    </row>
    <row r="50103" spans="1:1" ht="12.6" x14ac:dyDescent="0.25">
      <c r="A50103"/>
    </row>
    <row r="50104" spans="1:1" ht="12.6" x14ac:dyDescent="0.25">
      <c r="A50104"/>
    </row>
    <row r="50105" spans="1:1" ht="12.6" x14ac:dyDescent="0.25">
      <c r="A50105"/>
    </row>
    <row r="50106" spans="1:1" ht="12.6" x14ac:dyDescent="0.25">
      <c r="A50106"/>
    </row>
    <row r="50107" spans="1:1" ht="12.6" x14ac:dyDescent="0.25">
      <c r="A50107"/>
    </row>
    <row r="50108" spans="1:1" ht="12.6" x14ac:dyDescent="0.25">
      <c r="A50108"/>
    </row>
    <row r="50109" spans="1:1" ht="12.6" x14ac:dyDescent="0.25">
      <c r="A50109"/>
    </row>
    <row r="50110" spans="1:1" ht="12.6" x14ac:dyDescent="0.25">
      <c r="A50110"/>
    </row>
    <row r="50111" spans="1:1" ht="12.6" x14ac:dyDescent="0.25">
      <c r="A50111"/>
    </row>
    <row r="50112" spans="1:1" ht="12.6" x14ac:dyDescent="0.25">
      <c r="A50112"/>
    </row>
    <row r="50113" spans="1:1" ht="12.6" x14ac:dyDescent="0.25">
      <c r="A50113"/>
    </row>
    <row r="50114" spans="1:1" ht="12.6" x14ac:dyDescent="0.25">
      <c r="A50114"/>
    </row>
    <row r="50115" spans="1:1" ht="12.6" x14ac:dyDescent="0.25">
      <c r="A50115"/>
    </row>
    <row r="50116" spans="1:1" ht="12.6" x14ac:dyDescent="0.25">
      <c r="A50116"/>
    </row>
    <row r="50117" spans="1:1" ht="12.6" x14ac:dyDescent="0.25">
      <c r="A50117"/>
    </row>
    <row r="50118" spans="1:1" ht="12.6" x14ac:dyDescent="0.25">
      <c r="A50118"/>
    </row>
    <row r="50119" spans="1:1" ht="12.6" x14ac:dyDescent="0.25">
      <c r="A50119"/>
    </row>
    <row r="50120" spans="1:1" ht="12.6" x14ac:dyDescent="0.25">
      <c r="A50120"/>
    </row>
    <row r="50121" spans="1:1" ht="12.6" x14ac:dyDescent="0.25">
      <c r="A50121"/>
    </row>
    <row r="50122" spans="1:1" ht="12.6" x14ac:dyDescent="0.25">
      <c r="A50122"/>
    </row>
    <row r="50123" spans="1:1" ht="12.6" x14ac:dyDescent="0.25">
      <c r="A50123"/>
    </row>
    <row r="50124" spans="1:1" ht="12.6" x14ac:dyDescent="0.25">
      <c r="A50124"/>
    </row>
    <row r="50125" spans="1:1" ht="12.6" x14ac:dyDescent="0.25">
      <c r="A50125"/>
    </row>
    <row r="50126" spans="1:1" ht="12.6" x14ac:dyDescent="0.25">
      <c r="A50126"/>
    </row>
    <row r="50127" spans="1:1" ht="12.6" x14ac:dyDescent="0.25">
      <c r="A50127"/>
    </row>
    <row r="50128" spans="1:1" ht="12.6" x14ac:dyDescent="0.25">
      <c r="A50128"/>
    </row>
    <row r="50129" spans="1:1" ht="12.6" x14ac:dyDescent="0.25">
      <c r="A50129"/>
    </row>
    <row r="50130" spans="1:1" ht="12.6" x14ac:dyDescent="0.25">
      <c r="A50130"/>
    </row>
    <row r="50131" spans="1:1" ht="12.6" x14ac:dyDescent="0.25">
      <c r="A50131"/>
    </row>
    <row r="50132" spans="1:1" ht="12.6" x14ac:dyDescent="0.25">
      <c r="A50132"/>
    </row>
    <row r="50133" spans="1:1" ht="12.6" x14ac:dyDescent="0.25">
      <c r="A50133"/>
    </row>
    <row r="50134" spans="1:1" ht="12.6" x14ac:dyDescent="0.25">
      <c r="A50134"/>
    </row>
    <row r="50135" spans="1:1" ht="12.6" x14ac:dyDescent="0.25">
      <c r="A50135"/>
    </row>
    <row r="50136" spans="1:1" ht="12.6" x14ac:dyDescent="0.25">
      <c r="A50136"/>
    </row>
    <row r="50137" spans="1:1" ht="12.6" x14ac:dyDescent="0.25">
      <c r="A50137"/>
    </row>
    <row r="50138" spans="1:1" ht="12.6" x14ac:dyDescent="0.25">
      <c r="A50138"/>
    </row>
    <row r="50139" spans="1:1" ht="12.6" x14ac:dyDescent="0.25">
      <c r="A50139"/>
    </row>
    <row r="50140" spans="1:1" ht="12.6" x14ac:dyDescent="0.25">
      <c r="A50140"/>
    </row>
    <row r="50141" spans="1:1" ht="12.6" x14ac:dyDescent="0.25">
      <c r="A50141"/>
    </row>
    <row r="50142" spans="1:1" ht="12.6" x14ac:dyDescent="0.25">
      <c r="A50142"/>
    </row>
    <row r="50143" spans="1:1" ht="12.6" x14ac:dyDescent="0.25">
      <c r="A50143"/>
    </row>
    <row r="50144" spans="1:1" ht="12.6" x14ac:dyDescent="0.25">
      <c r="A50144"/>
    </row>
    <row r="50145" spans="1:1" ht="12.6" x14ac:dyDescent="0.25">
      <c r="A50145"/>
    </row>
    <row r="50146" spans="1:1" ht="12.6" x14ac:dyDescent="0.25">
      <c r="A50146"/>
    </row>
    <row r="50147" spans="1:1" ht="12.6" x14ac:dyDescent="0.25">
      <c r="A50147"/>
    </row>
    <row r="50148" spans="1:1" ht="12.6" x14ac:dyDescent="0.25">
      <c r="A50148"/>
    </row>
    <row r="50149" spans="1:1" ht="12.6" x14ac:dyDescent="0.25">
      <c r="A50149"/>
    </row>
    <row r="50150" spans="1:1" ht="12.6" x14ac:dyDescent="0.25">
      <c r="A50150"/>
    </row>
    <row r="50151" spans="1:1" ht="12.6" x14ac:dyDescent="0.25">
      <c r="A50151"/>
    </row>
    <row r="50152" spans="1:1" ht="12.6" x14ac:dyDescent="0.25">
      <c r="A50152"/>
    </row>
    <row r="50153" spans="1:1" ht="12.6" x14ac:dyDescent="0.25">
      <c r="A50153"/>
    </row>
    <row r="50154" spans="1:1" ht="12.6" x14ac:dyDescent="0.25">
      <c r="A50154"/>
    </row>
    <row r="50155" spans="1:1" ht="12.6" x14ac:dyDescent="0.25">
      <c r="A50155"/>
    </row>
    <row r="50156" spans="1:1" ht="12.6" x14ac:dyDescent="0.25">
      <c r="A50156"/>
    </row>
    <row r="50157" spans="1:1" ht="12.6" x14ac:dyDescent="0.25">
      <c r="A50157"/>
    </row>
    <row r="50158" spans="1:1" ht="12.6" x14ac:dyDescent="0.25">
      <c r="A50158"/>
    </row>
    <row r="50159" spans="1:1" ht="12.6" x14ac:dyDescent="0.25">
      <c r="A50159"/>
    </row>
    <row r="50160" spans="1:1" ht="12.6" x14ac:dyDescent="0.25">
      <c r="A50160"/>
    </row>
    <row r="50161" spans="1:1" ht="12.6" x14ac:dyDescent="0.25">
      <c r="A50161"/>
    </row>
    <row r="50162" spans="1:1" ht="12.6" x14ac:dyDescent="0.25">
      <c r="A50162"/>
    </row>
    <row r="50163" spans="1:1" ht="12.6" x14ac:dyDescent="0.25">
      <c r="A50163"/>
    </row>
    <row r="50164" spans="1:1" ht="12.6" x14ac:dyDescent="0.25">
      <c r="A50164"/>
    </row>
    <row r="50165" spans="1:1" ht="12.6" x14ac:dyDescent="0.25">
      <c r="A50165"/>
    </row>
    <row r="50166" spans="1:1" ht="12.6" x14ac:dyDescent="0.25">
      <c r="A50166"/>
    </row>
    <row r="50167" spans="1:1" ht="12.6" x14ac:dyDescent="0.25">
      <c r="A50167"/>
    </row>
    <row r="50168" spans="1:1" ht="12.6" x14ac:dyDescent="0.25">
      <c r="A50168"/>
    </row>
    <row r="50169" spans="1:1" ht="12.6" x14ac:dyDescent="0.25">
      <c r="A50169"/>
    </row>
    <row r="50170" spans="1:1" ht="12.6" x14ac:dyDescent="0.25">
      <c r="A50170"/>
    </row>
    <row r="50171" spans="1:1" ht="12.6" x14ac:dyDescent="0.25">
      <c r="A50171"/>
    </row>
    <row r="50172" spans="1:1" ht="12.6" x14ac:dyDescent="0.25">
      <c r="A50172"/>
    </row>
    <row r="50173" spans="1:1" ht="12.6" x14ac:dyDescent="0.25">
      <c r="A50173"/>
    </row>
    <row r="50174" spans="1:1" ht="12.6" x14ac:dyDescent="0.25">
      <c r="A50174"/>
    </row>
    <row r="50175" spans="1:1" ht="12.6" x14ac:dyDescent="0.25">
      <c r="A50175"/>
    </row>
    <row r="50176" spans="1:1" ht="12.6" x14ac:dyDescent="0.25">
      <c r="A50176"/>
    </row>
    <row r="50177" spans="1:1" ht="12.6" x14ac:dyDescent="0.25">
      <c r="A50177"/>
    </row>
    <row r="50178" spans="1:1" ht="12.6" x14ac:dyDescent="0.25">
      <c r="A50178"/>
    </row>
    <row r="50179" spans="1:1" ht="12.6" x14ac:dyDescent="0.25">
      <c r="A50179"/>
    </row>
    <row r="50180" spans="1:1" ht="12.6" x14ac:dyDescent="0.25">
      <c r="A50180"/>
    </row>
    <row r="50181" spans="1:1" ht="12.6" x14ac:dyDescent="0.25">
      <c r="A50181"/>
    </row>
    <row r="50182" spans="1:1" ht="12.6" x14ac:dyDescent="0.25">
      <c r="A50182"/>
    </row>
    <row r="50183" spans="1:1" ht="12.6" x14ac:dyDescent="0.25">
      <c r="A50183"/>
    </row>
    <row r="50184" spans="1:1" ht="12.6" x14ac:dyDescent="0.25">
      <c r="A50184"/>
    </row>
    <row r="50185" spans="1:1" ht="12.6" x14ac:dyDescent="0.25">
      <c r="A50185"/>
    </row>
    <row r="50186" spans="1:1" ht="12.6" x14ac:dyDescent="0.25">
      <c r="A50186"/>
    </row>
    <row r="50187" spans="1:1" ht="12.6" x14ac:dyDescent="0.25">
      <c r="A50187"/>
    </row>
    <row r="50188" spans="1:1" ht="12.6" x14ac:dyDescent="0.25">
      <c r="A50188"/>
    </row>
    <row r="50189" spans="1:1" ht="12.6" x14ac:dyDescent="0.25">
      <c r="A50189"/>
    </row>
    <row r="50190" spans="1:1" ht="12.6" x14ac:dyDescent="0.25">
      <c r="A50190"/>
    </row>
    <row r="50191" spans="1:1" ht="12.6" x14ac:dyDescent="0.25">
      <c r="A50191"/>
    </row>
    <row r="50192" spans="1:1" ht="12.6" x14ac:dyDescent="0.25">
      <c r="A50192"/>
    </row>
    <row r="50193" spans="1:1" ht="12.6" x14ac:dyDescent="0.25">
      <c r="A50193"/>
    </row>
    <row r="50194" spans="1:1" ht="12.6" x14ac:dyDescent="0.25">
      <c r="A50194"/>
    </row>
    <row r="50195" spans="1:1" ht="12.6" x14ac:dyDescent="0.25">
      <c r="A50195"/>
    </row>
    <row r="50196" spans="1:1" ht="12.6" x14ac:dyDescent="0.25">
      <c r="A50196"/>
    </row>
    <row r="50197" spans="1:1" ht="12.6" x14ac:dyDescent="0.25">
      <c r="A50197"/>
    </row>
    <row r="50198" spans="1:1" ht="12.6" x14ac:dyDescent="0.25">
      <c r="A50198"/>
    </row>
    <row r="50199" spans="1:1" ht="12.6" x14ac:dyDescent="0.25">
      <c r="A50199"/>
    </row>
    <row r="50200" spans="1:1" ht="12.6" x14ac:dyDescent="0.25">
      <c r="A50200"/>
    </row>
    <row r="50201" spans="1:1" ht="12.6" x14ac:dyDescent="0.25">
      <c r="A50201"/>
    </row>
    <row r="50202" spans="1:1" ht="12.6" x14ac:dyDescent="0.25">
      <c r="A50202"/>
    </row>
    <row r="50203" spans="1:1" ht="12.6" x14ac:dyDescent="0.25">
      <c r="A50203"/>
    </row>
    <row r="50204" spans="1:1" ht="12.6" x14ac:dyDescent="0.25">
      <c r="A50204"/>
    </row>
    <row r="50205" spans="1:1" ht="12.6" x14ac:dyDescent="0.25">
      <c r="A50205"/>
    </row>
    <row r="50206" spans="1:1" ht="12.6" x14ac:dyDescent="0.25">
      <c r="A50206"/>
    </row>
    <row r="50207" spans="1:1" ht="12.6" x14ac:dyDescent="0.25">
      <c r="A50207"/>
    </row>
    <row r="50208" spans="1:1" ht="12.6" x14ac:dyDescent="0.25">
      <c r="A50208"/>
    </row>
    <row r="50209" spans="1:1" ht="12.6" x14ac:dyDescent="0.25">
      <c r="A50209"/>
    </row>
    <row r="50210" spans="1:1" ht="12.6" x14ac:dyDescent="0.25">
      <c r="A50210"/>
    </row>
    <row r="50211" spans="1:1" ht="12.6" x14ac:dyDescent="0.25">
      <c r="A50211"/>
    </row>
    <row r="50212" spans="1:1" ht="12.6" x14ac:dyDescent="0.25">
      <c r="A50212"/>
    </row>
    <row r="50213" spans="1:1" ht="12.6" x14ac:dyDescent="0.25">
      <c r="A50213"/>
    </row>
    <row r="50214" spans="1:1" ht="12.6" x14ac:dyDescent="0.25">
      <c r="A50214"/>
    </row>
    <row r="50215" spans="1:1" ht="12.6" x14ac:dyDescent="0.25">
      <c r="A50215"/>
    </row>
    <row r="50216" spans="1:1" ht="12.6" x14ac:dyDescent="0.25">
      <c r="A50216"/>
    </row>
    <row r="50217" spans="1:1" ht="12.6" x14ac:dyDescent="0.25">
      <c r="A50217"/>
    </row>
    <row r="50218" spans="1:1" ht="12.6" x14ac:dyDescent="0.25">
      <c r="A50218"/>
    </row>
    <row r="50219" spans="1:1" ht="12.6" x14ac:dyDescent="0.25">
      <c r="A50219"/>
    </row>
    <row r="50220" spans="1:1" ht="12.6" x14ac:dyDescent="0.25">
      <c r="A50220"/>
    </row>
    <row r="50221" spans="1:1" ht="12.6" x14ac:dyDescent="0.25">
      <c r="A50221"/>
    </row>
    <row r="50222" spans="1:1" ht="12.6" x14ac:dyDescent="0.25">
      <c r="A50222"/>
    </row>
    <row r="50223" spans="1:1" ht="12.6" x14ac:dyDescent="0.25">
      <c r="A50223"/>
    </row>
    <row r="50224" spans="1:1" ht="12.6" x14ac:dyDescent="0.25">
      <c r="A50224"/>
    </row>
    <row r="50225" spans="1:1" ht="12.6" x14ac:dyDescent="0.25">
      <c r="A50225"/>
    </row>
    <row r="50226" spans="1:1" ht="12.6" x14ac:dyDescent="0.25">
      <c r="A50226"/>
    </row>
    <row r="50227" spans="1:1" ht="12.6" x14ac:dyDescent="0.25">
      <c r="A50227"/>
    </row>
    <row r="50228" spans="1:1" ht="12.6" x14ac:dyDescent="0.25">
      <c r="A50228"/>
    </row>
    <row r="50229" spans="1:1" ht="12.6" x14ac:dyDescent="0.25">
      <c r="A50229"/>
    </row>
    <row r="50230" spans="1:1" ht="12.6" x14ac:dyDescent="0.25">
      <c r="A50230"/>
    </row>
    <row r="50231" spans="1:1" ht="12.6" x14ac:dyDescent="0.25">
      <c r="A50231"/>
    </row>
    <row r="50232" spans="1:1" ht="12.6" x14ac:dyDescent="0.25">
      <c r="A50232"/>
    </row>
    <row r="50233" spans="1:1" ht="12.6" x14ac:dyDescent="0.25">
      <c r="A50233"/>
    </row>
    <row r="50234" spans="1:1" ht="12.6" x14ac:dyDescent="0.25">
      <c r="A50234"/>
    </row>
    <row r="50235" spans="1:1" ht="12.6" x14ac:dyDescent="0.25">
      <c r="A50235"/>
    </row>
    <row r="50236" spans="1:1" ht="12.6" x14ac:dyDescent="0.25">
      <c r="A50236"/>
    </row>
    <row r="50237" spans="1:1" ht="12.6" x14ac:dyDescent="0.25">
      <c r="A50237"/>
    </row>
    <row r="50238" spans="1:1" ht="12.6" x14ac:dyDescent="0.25">
      <c r="A50238"/>
    </row>
    <row r="50239" spans="1:1" ht="12.6" x14ac:dyDescent="0.25">
      <c r="A50239"/>
    </row>
    <row r="50240" spans="1:1" ht="12.6" x14ac:dyDescent="0.25">
      <c r="A50240"/>
    </row>
    <row r="50241" spans="1:1" ht="12.6" x14ac:dyDescent="0.25">
      <c r="A50241"/>
    </row>
    <row r="50242" spans="1:1" ht="12.6" x14ac:dyDescent="0.25">
      <c r="A50242"/>
    </row>
    <row r="50243" spans="1:1" ht="12.6" x14ac:dyDescent="0.25">
      <c r="A50243"/>
    </row>
    <row r="50244" spans="1:1" ht="12.6" x14ac:dyDescent="0.25">
      <c r="A50244"/>
    </row>
    <row r="50245" spans="1:1" ht="12.6" x14ac:dyDescent="0.25">
      <c r="A50245"/>
    </row>
    <row r="50246" spans="1:1" ht="12.6" x14ac:dyDescent="0.25">
      <c r="A50246"/>
    </row>
    <row r="50247" spans="1:1" ht="12.6" x14ac:dyDescent="0.25">
      <c r="A50247"/>
    </row>
    <row r="50248" spans="1:1" ht="12.6" x14ac:dyDescent="0.25">
      <c r="A50248"/>
    </row>
    <row r="50249" spans="1:1" ht="12.6" x14ac:dyDescent="0.25">
      <c r="A50249"/>
    </row>
    <row r="50250" spans="1:1" ht="12.6" x14ac:dyDescent="0.25">
      <c r="A50250"/>
    </row>
    <row r="50251" spans="1:1" ht="12.6" x14ac:dyDescent="0.25">
      <c r="A50251"/>
    </row>
    <row r="50252" spans="1:1" ht="12.6" x14ac:dyDescent="0.25">
      <c r="A50252"/>
    </row>
    <row r="50253" spans="1:1" ht="12.6" x14ac:dyDescent="0.25">
      <c r="A50253"/>
    </row>
    <row r="50254" spans="1:1" ht="12.6" x14ac:dyDescent="0.25">
      <c r="A50254"/>
    </row>
    <row r="50255" spans="1:1" ht="12.6" x14ac:dyDescent="0.25">
      <c r="A50255"/>
    </row>
    <row r="50256" spans="1:1" ht="12.6" x14ac:dyDescent="0.25">
      <c r="A50256"/>
    </row>
    <row r="50257" spans="1:1" ht="12.6" x14ac:dyDescent="0.25">
      <c r="A50257"/>
    </row>
    <row r="50258" spans="1:1" ht="12.6" x14ac:dyDescent="0.25">
      <c r="A50258"/>
    </row>
    <row r="50259" spans="1:1" ht="12.6" x14ac:dyDescent="0.25">
      <c r="A50259"/>
    </row>
    <row r="50260" spans="1:1" ht="12.6" x14ac:dyDescent="0.25">
      <c r="A50260"/>
    </row>
    <row r="50261" spans="1:1" ht="12.6" x14ac:dyDescent="0.25">
      <c r="A50261"/>
    </row>
    <row r="50262" spans="1:1" ht="12.6" x14ac:dyDescent="0.25">
      <c r="A50262"/>
    </row>
    <row r="50263" spans="1:1" ht="12.6" x14ac:dyDescent="0.25">
      <c r="A50263"/>
    </row>
    <row r="50264" spans="1:1" ht="12.6" x14ac:dyDescent="0.25">
      <c r="A50264"/>
    </row>
    <row r="50265" spans="1:1" ht="12.6" x14ac:dyDescent="0.25">
      <c r="A50265"/>
    </row>
    <row r="50266" spans="1:1" ht="12.6" x14ac:dyDescent="0.25">
      <c r="A50266"/>
    </row>
    <row r="50267" spans="1:1" ht="12.6" x14ac:dyDescent="0.25">
      <c r="A50267"/>
    </row>
    <row r="50268" spans="1:1" ht="12.6" x14ac:dyDescent="0.25">
      <c r="A50268"/>
    </row>
    <row r="50269" spans="1:1" ht="12.6" x14ac:dyDescent="0.25">
      <c r="A50269"/>
    </row>
    <row r="50270" spans="1:1" ht="12.6" x14ac:dyDescent="0.25">
      <c r="A50270"/>
    </row>
    <row r="50271" spans="1:1" ht="12.6" x14ac:dyDescent="0.25">
      <c r="A50271"/>
    </row>
    <row r="50272" spans="1:1" ht="12.6" x14ac:dyDescent="0.25">
      <c r="A50272"/>
    </row>
    <row r="50273" spans="1:1" ht="12.6" x14ac:dyDescent="0.25">
      <c r="A50273"/>
    </row>
    <row r="50274" spans="1:1" ht="12.6" x14ac:dyDescent="0.25">
      <c r="A50274"/>
    </row>
    <row r="50275" spans="1:1" ht="12.6" x14ac:dyDescent="0.25">
      <c r="A50275"/>
    </row>
    <row r="50276" spans="1:1" ht="12.6" x14ac:dyDescent="0.25">
      <c r="A50276"/>
    </row>
    <row r="50277" spans="1:1" ht="12.6" x14ac:dyDescent="0.25">
      <c r="A50277"/>
    </row>
    <row r="50278" spans="1:1" ht="12.6" x14ac:dyDescent="0.25">
      <c r="A50278"/>
    </row>
    <row r="50279" spans="1:1" ht="12.6" x14ac:dyDescent="0.25">
      <c r="A50279"/>
    </row>
    <row r="50280" spans="1:1" ht="12.6" x14ac:dyDescent="0.25">
      <c r="A50280"/>
    </row>
    <row r="50281" spans="1:1" ht="12.6" x14ac:dyDescent="0.25">
      <c r="A50281"/>
    </row>
    <row r="50282" spans="1:1" ht="12.6" x14ac:dyDescent="0.25">
      <c r="A50282"/>
    </row>
    <row r="50283" spans="1:1" ht="12.6" x14ac:dyDescent="0.25">
      <c r="A50283"/>
    </row>
    <row r="50284" spans="1:1" ht="12.6" x14ac:dyDescent="0.25">
      <c r="A50284"/>
    </row>
    <row r="50285" spans="1:1" ht="12.6" x14ac:dyDescent="0.25">
      <c r="A50285"/>
    </row>
    <row r="50286" spans="1:1" ht="12.6" x14ac:dyDescent="0.25">
      <c r="A50286"/>
    </row>
    <row r="50287" spans="1:1" ht="12.6" x14ac:dyDescent="0.25">
      <c r="A50287"/>
    </row>
    <row r="50288" spans="1:1" ht="12.6" x14ac:dyDescent="0.25">
      <c r="A50288"/>
    </row>
    <row r="50289" spans="1:1" ht="12.6" x14ac:dyDescent="0.25">
      <c r="A50289"/>
    </row>
    <row r="50290" spans="1:1" ht="12.6" x14ac:dyDescent="0.25">
      <c r="A50290"/>
    </row>
    <row r="50291" spans="1:1" ht="12.6" x14ac:dyDescent="0.25">
      <c r="A50291"/>
    </row>
    <row r="50292" spans="1:1" ht="12.6" x14ac:dyDescent="0.25">
      <c r="A50292"/>
    </row>
    <row r="50293" spans="1:1" ht="12.6" x14ac:dyDescent="0.25">
      <c r="A50293"/>
    </row>
    <row r="50294" spans="1:1" ht="12.6" x14ac:dyDescent="0.25">
      <c r="A50294"/>
    </row>
    <row r="50295" spans="1:1" ht="12.6" x14ac:dyDescent="0.25">
      <c r="A50295"/>
    </row>
    <row r="50296" spans="1:1" ht="12.6" x14ac:dyDescent="0.25">
      <c r="A50296"/>
    </row>
    <row r="50297" spans="1:1" ht="12.6" x14ac:dyDescent="0.25">
      <c r="A50297"/>
    </row>
    <row r="50298" spans="1:1" ht="12.6" x14ac:dyDescent="0.25">
      <c r="A50298"/>
    </row>
    <row r="50299" spans="1:1" ht="12.6" x14ac:dyDescent="0.25">
      <c r="A50299"/>
    </row>
    <row r="50300" spans="1:1" ht="12.6" x14ac:dyDescent="0.25">
      <c r="A50300"/>
    </row>
    <row r="50301" spans="1:1" ht="12.6" x14ac:dyDescent="0.25">
      <c r="A50301"/>
    </row>
    <row r="50302" spans="1:1" ht="12.6" x14ac:dyDescent="0.25">
      <c r="A50302"/>
    </row>
    <row r="50303" spans="1:1" ht="12.6" x14ac:dyDescent="0.25">
      <c r="A50303"/>
    </row>
    <row r="50304" spans="1:1" ht="12.6" x14ac:dyDescent="0.25">
      <c r="A50304"/>
    </row>
    <row r="50305" spans="1:1" ht="12.6" x14ac:dyDescent="0.25">
      <c r="A50305"/>
    </row>
    <row r="50306" spans="1:1" ht="12.6" x14ac:dyDescent="0.25">
      <c r="A50306"/>
    </row>
    <row r="50307" spans="1:1" ht="12.6" x14ac:dyDescent="0.25">
      <c r="A50307"/>
    </row>
    <row r="50308" spans="1:1" ht="12.6" x14ac:dyDescent="0.25">
      <c r="A50308"/>
    </row>
    <row r="50309" spans="1:1" ht="12.6" x14ac:dyDescent="0.25">
      <c r="A50309"/>
    </row>
    <row r="50310" spans="1:1" ht="12.6" x14ac:dyDescent="0.25">
      <c r="A50310"/>
    </row>
    <row r="50311" spans="1:1" ht="12.6" x14ac:dyDescent="0.25">
      <c r="A50311"/>
    </row>
    <row r="50312" spans="1:1" ht="12.6" x14ac:dyDescent="0.25">
      <c r="A50312"/>
    </row>
    <row r="50313" spans="1:1" ht="12.6" x14ac:dyDescent="0.25">
      <c r="A50313"/>
    </row>
    <row r="50314" spans="1:1" ht="12.6" x14ac:dyDescent="0.25">
      <c r="A50314"/>
    </row>
    <row r="50315" spans="1:1" ht="12.6" x14ac:dyDescent="0.25">
      <c r="A50315"/>
    </row>
    <row r="50316" spans="1:1" ht="12.6" x14ac:dyDescent="0.25">
      <c r="A50316"/>
    </row>
    <row r="50317" spans="1:1" ht="12.6" x14ac:dyDescent="0.25">
      <c r="A50317"/>
    </row>
    <row r="50318" spans="1:1" ht="12.6" x14ac:dyDescent="0.25">
      <c r="A50318"/>
    </row>
    <row r="50319" spans="1:1" ht="12.6" x14ac:dyDescent="0.25">
      <c r="A50319"/>
    </row>
    <row r="50320" spans="1:1" ht="12.6" x14ac:dyDescent="0.25">
      <c r="A50320"/>
    </row>
    <row r="50321" spans="1:1" ht="12.6" x14ac:dyDescent="0.25">
      <c r="A50321"/>
    </row>
    <row r="50322" spans="1:1" ht="12.6" x14ac:dyDescent="0.25">
      <c r="A50322"/>
    </row>
    <row r="50323" spans="1:1" ht="12.6" x14ac:dyDescent="0.25">
      <c r="A50323"/>
    </row>
    <row r="50324" spans="1:1" ht="12.6" x14ac:dyDescent="0.25">
      <c r="A50324"/>
    </row>
    <row r="50325" spans="1:1" ht="12.6" x14ac:dyDescent="0.25">
      <c r="A50325"/>
    </row>
    <row r="50326" spans="1:1" ht="12.6" x14ac:dyDescent="0.25">
      <c r="A50326"/>
    </row>
    <row r="50327" spans="1:1" ht="12.6" x14ac:dyDescent="0.25">
      <c r="A50327"/>
    </row>
    <row r="50328" spans="1:1" ht="12.6" x14ac:dyDescent="0.25">
      <c r="A50328"/>
    </row>
    <row r="50329" spans="1:1" ht="12.6" x14ac:dyDescent="0.25">
      <c r="A50329"/>
    </row>
    <row r="50330" spans="1:1" ht="12.6" x14ac:dyDescent="0.25">
      <c r="A50330"/>
    </row>
    <row r="50331" spans="1:1" ht="12.6" x14ac:dyDescent="0.25">
      <c r="A50331"/>
    </row>
    <row r="50332" spans="1:1" ht="12.6" x14ac:dyDescent="0.25">
      <c r="A50332"/>
    </row>
    <row r="50333" spans="1:1" ht="12.6" x14ac:dyDescent="0.25">
      <c r="A50333"/>
    </row>
    <row r="50334" spans="1:1" ht="12.6" x14ac:dyDescent="0.25">
      <c r="A50334"/>
    </row>
    <row r="50335" spans="1:1" ht="12.6" x14ac:dyDescent="0.25">
      <c r="A50335"/>
    </row>
    <row r="50336" spans="1:1" ht="12.6" x14ac:dyDescent="0.25">
      <c r="A50336"/>
    </row>
    <row r="50337" spans="1:1" ht="12.6" x14ac:dyDescent="0.25">
      <c r="A50337"/>
    </row>
    <row r="50338" spans="1:1" ht="12.6" x14ac:dyDescent="0.25">
      <c r="A50338"/>
    </row>
    <row r="50339" spans="1:1" ht="12.6" x14ac:dyDescent="0.25">
      <c r="A50339"/>
    </row>
    <row r="50340" spans="1:1" ht="12.6" x14ac:dyDescent="0.25">
      <c r="A50340"/>
    </row>
    <row r="50341" spans="1:1" ht="12.6" x14ac:dyDescent="0.25">
      <c r="A50341"/>
    </row>
    <row r="50342" spans="1:1" ht="12.6" x14ac:dyDescent="0.25">
      <c r="A50342"/>
    </row>
    <row r="50343" spans="1:1" ht="12.6" x14ac:dyDescent="0.25">
      <c r="A50343"/>
    </row>
    <row r="50344" spans="1:1" ht="12.6" x14ac:dyDescent="0.25">
      <c r="A50344"/>
    </row>
    <row r="50345" spans="1:1" ht="12.6" x14ac:dyDescent="0.25">
      <c r="A50345"/>
    </row>
    <row r="50346" spans="1:1" ht="12.6" x14ac:dyDescent="0.25">
      <c r="A50346"/>
    </row>
    <row r="50347" spans="1:1" ht="12.6" x14ac:dyDescent="0.25">
      <c r="A50347"/>
    </row>
    <row r="50348" spans="1:1" ht="12.6" x14ac:dyDescent="0.25">
      <c r="A50348"/>
    </row>
    <row r="50349" spans="1:1" ht="12.6" x14ac:dyDescent="0.25">
      <c r="A50349"/>
    </row>
    <row r="50350" spans="1:1" ht="12.6" x14ac:dyDescent="0.25">
      <c r="A50350"/>
    </row>
    <row r="50351" spans="1:1" ht="12.6" x14ac:dyDescent="0.25">
      <c r="A50351"/>
    </row>
    <row r="50352" spans="1:1" ht="12.6" x14ac:dyDescent="0.25">
      <c r="A50352"/>
    </row>
    <row r="50353" spans="1:1" ht="12.6" x14ac:dyDescent="0.25">
      <c r="A50353"/>
    </row>
    <row r="50354" spans="1:1" ht="12.6" x14ac:dyDescent="0.25">
      <c r="A50354"/>
    </row>
    <row r="50355" spans="1:1" ht="12.6" x14ac:dyDescent="0.25">
      <c r="A50355"/>
    </row>
    <row r="50356" spans="1:1" ht="12.6" x14ac:dyDescent="0.25">
      <c r="A50356"/>
    </row>
    <row r="50357" spans="1:1" ht="12.6" x14ac:dyDescent="0.25">
      <c r="A50357"/>
    </row>
    <row r="50358" spans="1:1" ht="12.6" x14ac:dyDescent="0.25">
      <c r="A50358"/>
    </row>
    <row r="50359" spans="1:1" ht="12.6" x14ac:dyDescent="0.25">
      <c r="A50359"/>
    </row>
    <row r="50360" spans="1:1" ht="12.6" x14ac:dyDescent="0.25">
      <c r="A50360"/>
    </row>
    <row r="50361" spans="1:1" ht="12.6" x14ac:dyDescent="0.25">
      <c r="A50361"/>
    </row>
    <row r="50362" spans="1:1" ht="12.6" x14ac:dyDescent="0.25">
      <c r="A50362"/>
    </row>
    <row r="50363" spans="1:1" ht="12.6" x14ac:dyDescent="0.25">
      <c r="A50363"/>
    </row>
    <row r="50364" spans="1:1" ht="12.6" x14ac:dyDescent="0.25">
      <c r="A50364"/>
    </row>
    <row r="50365" spans="1:1" ht="12.6" x14ac:dyDescent="0.25">
      <c r="A50365"/>
    </row>
    <row r="50366" spans="1:1" ht="12.6" x14ac:dyDescent="0.25">
      <c r="A50366"/>
    </row>
    <row r="50367" spans="1:1" ht="12.6" x14ac:dyDescent="0.25">
      <c r="A50367"/>
    </row>
    <row r="50368" spans="1:1" ht="12.6" x14ac:dyDescent="0.25">
      <c r="A50368"/>
    </row>
    <row r="50369" spans="1:1" ht="12.6" x14ac:dyDescent="0.25">
      <c r="A50369"/>
    </row>
    <row r="50370" spans="1:1" ht="12.6" x14ac:dyDescent="0.25">
      <c r="A50370"/>
    </row>
    <row r="50371" spans="1:1" ht="12.6" x14ac:dyDescent="0.25">
      <c r="A50371"/>
    </row>
    <row r="50372" spans="1:1" ht="12.6" x14ac:dyDescent="0.25">
      <c r="A50372"/>
    </row>
    <row r="50373" spans="1:1" ht="12.6" x14ac:dyDescent="0.25">
      <c r="A50373"/>
    </row>
    <row r="50374" spans="1:1" ht="12.6" x14ac:dyDescent="0.25">
      <c r="A50374"/>
    </row>
    <row r="50375" spans="1:1" ht="12.6" x14ac:dyDescent="0.25">
      <c r="A50375"/>
    </row>
    <row r="50376" spans="1:1" ht="12.6" x14ac:dyDescent="0.25">
      <c r="A50376"/>
    </row>
    <row r="50377" spans="1:1" ht="12.6" x14ac:dyDescent="0.25">
      <c r="A50377"/>
    </row>
    <row r="50378" spans="1:1" ht="12.6" x14ac:dyDescent="0.25">
      <c r="A50378"/>
    </row>
    <row r="50379" spans="1:1" ht="12.6" x14ac:dyDescent="0.25">
      <c r="A50379"/>
    </row>
    <row r="50380" spans="1:1" ht="12.6" x14ac:dyDescent="0.25">
      <c r="A50380"/>
    </row>
    <row r="50381" spans="1:1" ht="12.6" x14ac:dyDescent="0.25">
      <c r="A50381"/>
    </row>
    <row r="50382" spans="1:1" ht="12.6" x14ac:dyDescent="0.25">
      <c r="A50382"/>
    </row>
    <row r="50383" spans="1:1" ht="12.6" x14ac:dyDescent="0.25">
      <c r="A50383"/>
    </row>
    <row r="50384" spans="1:1" ht="12.6" x14ac:dyDescent="0.25">
      <c r="A50384"/>
    </row>
    <row r="50385" spans="1:1" ht="12.6" x14ac:dyDescent="0.25">
      <c r="A50385"/>
    </row>
    <row r="50386" spans="1:1" ht="12.6" x14ac:dyDescent="0.25">
      <c r="A50386"/>
    </row>
    <row r="50387" spans="1:1" ht="12.6" x14ac:dyDescent="0.25">
      <c r="A50387"/>
    </row>
    <row r="50388" spans="1:1" ht="12.6" x14ac:dyDescent="0.25">
      <c r="A50388"/>
    </row>
    <row r="50389" spans="1:1" ht="12.6" x14ac:dyDescent="0.25">
      <c r="A50389"/>
    </row>
    <row r="50390" spans="1:1" ht="12.6" x14ac:dyDescent="0.25">
      <c r="A50390"/>
    </row>
    <row r="50391" spans="1:1" ht="12.6" x14ac:dyDescent="0.25">
      <c r="A50391"/>
    </row>
    <row r="50392" spans="1:1" ht="12.6" x14ac:dyDescent="0.25">
      <c r="A50392"/>
    </row>
    <row r="50393" spans="1:1" ht="12.6" x14ac:dyDescent="0.25">
      <c r="A50393"/>
    </row>
    <row r="50394" spans="1:1" ht="12.6" x14ac:dyDescent="0.25">
      <c r="A50394"/>
    </row>
    <row r="50395" spans="1:1" ht="12.6" x14ac:dyDescent="0.25">
      <c r="A50395"/>
    </row>
    <row r="50396" spans="1:1" ht="12.6" x14ac:dyDescent="0.25">
      <c r="A50396"/>
    </row>
    <row r="50397" spans="1:1" ht="12.6" x14ac:dyDescent="0.25">
      <c r="A50397"/>
    </row>
    <row r="50398" spans="1:1" ht="12.6" x14ac:dyDescent="0.25">
      <c r="A50398"/>
    </row>
    <row r="50399" spans="1:1" ht="12.6" x14ac:dyDescent="0.25">
      <c r="A50399"/>
    </row>
    <row r="50400" spans="1:1" ht="12.6" x14ac:dyDescent="0.25">
      <c r="A50400"/>
    </row>
    <row r="50401" spans="1:1" ht="12.6" x14ac:dyDescent="0.25">
      <c r="A50401"/>
    </row>
    <row r="50402" spans="1:1" ht="12.6" x14ac:dyDescent="0.25">
      <c r="A50402"/>
    </row>
    <row r="50403" spans="1:1" ht="12.6" x14ac:dyDescent="0.25">
      <c r="A50403"/>
    </row>
    <row r="50404" spans="1:1" ht="12.6" x14ac:dyDescent="0.25">
      <c r="A50404"/>
    </row>
    <row r="50405" spans="1:1" ht="12.6" x14ac:dyDescent="0.25">
      <c r="A50405"/>
    </row>
    <row r="50406" spans="1:1" ht="12.6" x14ac:dyDescent="0.25">
      <c r="A50406"/>
    </row>
    <row r="50407" spans="1:1" ht="12.6" x14ac:dyDescent="0.25">
      <c r="A50407"/>
    </row>
    <row r="50408" spans="1:1" ht="12.6" x14ac:dyDescent="0.25">
      <c r="A50408"/>
    </row>
    <row r="50409" spans="1:1" ht="12.6" x14ac:dyDescent="0.25">
      <c r="A50409"/>
    </row>
    <row r="50410" spans="1:1" ht="12.6" x14ac:dyDescent="0.25">
      <c r="A50410"/>
    </row>
    <row r="50411" spans="1:1" ht="12.6" x14ac:dyDescent="0.25">
      <c r="A50411"/>
    </row>
    <row r="50412" spans="1:1" ht="12.6" x14ac:dyDescent="0.25">
      <c r="A50412"/>
    </row>
    <row r="50413" spans="1:1" ht="12.6" x14ac:dyDescent="0.25">
      <c r="A50413"/>
    </row>
    <row r="50414" spans="1:1" ht="12.6" x14ac:dyDescent="0.25">
      <c r="A50414"/>
    </row>
    <row r="50415" spans="1:1" ht="12.6" x14ac:dyDescent="0.25">
      <c r="A50415"/>
    </row>
    <row r="50416" spans="1:1" ht="12.6" x14ac:dyDescent="0.25">
      <c r="A50416"/>
    </row>
    <row r="50417" spans="1:1" ht="12.6" x14ac:dyDescent="0.25">
      <c r="A50417"/>
    </row>
    <row r="50418" spans="1:1" ht="12.6" x14ac:dyDescent="0.25">
      <c r="A50418"/>
    </row>
    <row r="50419" spans="1:1" ht="12.6" x14ac:dyDescent="0.25">
      <c r="A50419"/>
    </row>
    <row r="50420" spans="1:1" ht="12.6" x14ac:dyDescent="0.25">
      <c r="A50420"/>
    </row>
    <row r="50421" spans="1:1" ht="12.6" x14ac:dyDescent="0.25">
      <c r="A50421"/>
    </row>
    <row r="50422" spans="1:1" ht="12.6" x14ac:dyDescent="0.25">
      <c r="A50422"/>
    </row>
    <row r="50423" spans="1:1" ht="12.6" x14ac:dyDescent="0.25">
      <c r="A50423"/>
    </row>
    <row r="50424" spans="1:1" ht="12.6" x14ac:dyDescent="0.25">
      <c r="A50424"/>
    </row>
    <row r="50425" spans="1:1" ht="12.6" x14ac:dyDescent="0.25">
      <c r="A50425"/>
    </row>
    <row r="50426" spans="1:1" ht="12.6" x14ac:dyDescent="0.25">
      <c r="A50426"/>
    </row>
    <row r="50427" spans="1:1" ht="12.6" x14ac:dyDescent="0.25">
      <c r="A50427"/>
    </row>
    <row r="50428" spans="1:1" ht="12.6" x14ac:dyDescent="0.25">
      <c r="A50428"/>
    </row>
    <row r="50429" spans="1:1" ht="12.6" x14ac:dyDescent="0.25">
      <c r="A50429"/>
    </row>
    <row r="50430" spans="1:1" ht="12.6" x14ac:dyDescent="0.25">
      <c r="A50430"/>
    </row>
    <row r="50431" spans="1:1" ht="12.6" x14ac:dyDescent="0.25">
      <c r="A50431"/>
    </row>
    <row r="50432" spans="1:1" ht="12.6" x14ac:dyDescent="0.25">
      <c r="A50432"/>
    </row>
    <row r="50433" spans="1:1" ht="12.6" x14ac:dyDescent="0.25">
      <c r="A50433"/>
    </row>
    <row r="50434" spans="1:1" ht="12.6" x14ac:dyDescent="0.25">
      <c r="A50434"/>
    </row>
    <row r="50435" spans="1:1" ht="12.6" x14ac:dyDescent="0.25">
      <c r="A50435"/>
    </row>
    <row r="50436" spans="1:1" ht="12.6" x14ac:dyDescent="0.25">
      <c r="A50436"/>
    </row>
    <row r="50437" spans="1:1" ht="12.6" x14ac:dyDescent="0.25">
      <c r="A50437"/>
    </row>
    <row r="50438" spans="1:1" ht="12.6" x14ac:dyDescent="0.25">
      <c r="A50438"/>
    </row>
    <row r="50439" spans="1:1" ht="12.6" x14ac:dyDescent="0.25">
      <c r="A50439"/>
    </row>
    <row r="50440" spans="1:1" ht="12.6" x14ac:dyDescent="0.25">
      <c r="A50440"/>
    </row>
    <row r="50441" spans="1:1" ht="12.6" x14ac:dyDescent="0.25">
      <c r="A50441"/>
    </row>
    <row r="50442" spans="1:1" ht="12.6" x14ac:dyDescent="0.25">
      <c r="A50442"/>
    </row>
    <row r="50443" spans="1:1" ht="12.6" x14ac:dyDescent="0.25">
      <c r="A50443"/>
    </row>
    <row r="50444" spans="1:1" ht="12.6" x14ac:dyDescent="0.25">
      <c r="A50444"/>
    </row>
    <row r="50445" spans="1:1" ht="12.6" x14ac:dyDescent="0.25">
      <c r="A50445"/>
    </row>
    <row r="50446" spans="1:1" ht="12.6" x14ac:dyDescent="0.25">
      <c r="A50446"/>
    </row>
    <row r="50447" spans="1:1" ht="12.6" x14ac:dyDescent="0.25">
      <c r="A50447"/>
    </row>
    <row r="50448" spans="1:1" ht="12.6" x14ac:dyDescent="0.25">
      <c r="A50448"/>
    </row>
    <row r="50449" spans="1:1" ht="12.6" x14ac:dyDescent="0.25">
      <c r="A50449"/>
    </row>
    <row r="50450" spans="1:1" ht="12.6" x14ac:dyDescent="0.25">
      <c r="A50450"/>
    </row>
    <row r="50451" spans="1:1" ht="12.6" x14ac:dyDescent="0.25">
      <c r="A50451"/>
    </row>
    <row r="50452" spans="1:1" ht="12.6" x14ac:dyDescent="0.25">
      <c r="A50452"/>
    </row>
    <row r="50453" spans="1:1" ht="12.6" x14ac:dyDescent="0.25">
      <c r="A50453"/>
    </row>
    <row r="50454" spans="1:1" ht="12.6" x14ac:dyDescent="0.25">
      <c r="A50454"/>
    </row>
    <row r="50455" spans="1:1" ht="12.6" x14ac:dyDescent="0.25">
      <c r="A50455"/>
    </row>
    <row r="50456" spans="1:1" ht="12.6" x14ac:dyDescent="0.25">
      <c r="A50456"/>
    </row>
    <row r="50457" spans="1:1" ht="12.6" x14ac:dyDescent="0.25">
      <c r="A50457"/>
    </row>
    <row r="50458" spans="1:1" ht="12.6" x14ac:dyDescent="0.25">
      <c r="A50458"/>
    </row>
    <row r="50459" spans="1:1" ht="12.6" x14ac:dyDescent="0.25">
      <c r="A50459"/>
    </row>
    <row r="50460" spans="1:1" ht="12.6" x14ac:dyDescent="0.25">
      <c r="A50460"/>
    </row>
    <row r="50461" spans="1:1" ht="12.6" x14ac:dyDescent="0.25">
      <c r="A50461"/>
    </row>
    <row r="50462" spans="1:1" ht="12.6" x14ac:dyDescent="0.25">
      <c r="A50462"/>
    </row>
    <row r="50463" spans="1:1" ht="12.6" x14ac:dyDescent="0.25">
      <c r="A50463"/>
    </row>
    <row r="50464" spans="1:1" ht="12.6" x14ac:dyDescent="0.25">
      <c r="A50464"/>
    </row>
    <row r="50465" spans="1:1" ht="12.6" x14ac:dyDescent="0.25">
      <c r="A50465"/>
    </row>
    <row r="50466" spans="1:1" ht="12.6" x14ac:dyDescent="0.25">
      <c r="A50466"/>
    </row>
    <row r="50467" spans="1:1" ht="12.6" x14ac:dyDescent="0.25">
      <c r="A50467"/>
    </row>
    <row r="50468" spans="1:1" ht="12.6" x14ac:dyDescent="0.25">
      <c r="A50468"/>
    </row>
    <row r="50469" spans="1:1" ht="12.6" x14ac:dyDescent="0.25">
      <c r="A50469"/>
    </row>
    <row r="50470" spans="1:1" ht="12.6" x14ac:dyDescent="0.25">
      <c r="A50470"/>
    </row>
    <row r="50471" spans="1:1" ht="12.6" x14ac:dyDescent="0.25">
      <c r="A50471"/>
    </row>
    <row r="50472" spans="1:1" ht="12.6" x14ac:dyDescent="0.25">
      <c r="A50472"/>
    </row>
    <row r="50473" spans="1:1" ht="12.6" x14ac:dyDescent="0.25">
      <c r="A50473"/>
    </row>
    <row r="50474" spans="1:1" ht="12.6" x14ac:dyDescent="0.25">
      <c r="A50474"/>
    </row>
    <row r="50475" spans="1:1" ht="12.6" x14ac:dyDescent="0.25">
      <c r="A50475"/>
    </row>
    <row r="50476" spans="1:1" ht="12.6" x14ac:dyDescent="0.25">
      <c r="A50476"/>
    </row>
    <row r="50477" spans="1:1" ht="12.6" x14ac:dyDescent="0.25">
      <c r="A50477"/>
    </row>
    <row r="50478" spans="1:1" ht="12.6" x14ac:dyDescent="0.25">
      <c r="A50478"/>
    </row>
    <row r="50479" spans="1:1" ht="12.6" x14ac:dyDescent="0.25">
      <c r="A50479"/>
    </row>
    <row r="50480" spans="1:1" ht="12.6" x14ac:dyDescent="0.25">
      <c r="A50480"/>
    </row>
    <row r="50481" spans="1:1" ht="12.6" x14ac:dyDescent="0.25">
      <c r="A50481"/>
    </row>
    <row r="50482" spans="1:1" ht="12.6" x14ac:dyDescent="0.25">
      <c r="A50482"/>
    </row>
    <row r="50483" spans="1:1" ht="12.6" x14ac:dyDescent="0.25">
      <c r="A50483"/>
    </row>
    <row r="50484" spans="1:1" ht="12.6" x14ac:dyDescent="0.25">
      <c r="A50484"/>
    </row>
    <row r="50485" spans="1:1" ht="12.6" x14ac:dyDescent="0.25">
      <c r="A50485"/>
    </row>
    <row r="50486" spans="1:1" ht="12.6" x14ac:dyDescent="0.25">
      <c r="A50486"/>
    </row>
    <row r="50487" spans="1:1" ht="12.6" x14ac:dyDescent="0.25">
      <c r="A50487"/>
    </row>
    <row r="50488" spans="1:1" ht="12.6" x14ac:dyDescent="0.25">
      <c r="A50488"/>
    </row>
    <row r="50489" spans="1:1" ht="12.6" x14ac:dyDescent="0.25">
      <c r="A50489"/>
    </row>
    <row r="50490" spans="1:1" ht="12.6" x14ac:dyDescent="0.25">
      <c r="A50490"/>
    </row>
    <row r="50491" spans="1:1" ht="12.6" x14ac:dyDescent="0.25">
      <c r="A50491"/>
    </row>
    <row r="50492" spans="1:1" ht="12.6" x14ac:dyDescent="0.25">
      <c r="A50492"/>
    </row>
    <row r="50493" spans="1:1" ht="12.6" x14ac:dyDescent="0.25">
      <c r="A50493"/>
    </row>
    <row r="50494" spans="1:1" ht="12.6" x14ac:dyDescent="0.25">
      <c r="A50494"/>
    </row>
    <row r="50495" spans="1:1" ht="12.6" x14ac:dyDescent="0.25">
      <c r="A50495"/>
    </row>
    <row r="50496" spans="1:1" ht="12.6" x14ac:dyDescent="0.25">
      <c r="A50496"/>
    </row>
    <row r="50497" spans="1:1" ht="12.6" x14ac:dyDescent="0.25">
      <c r="A50497"/>
    </row>
    <row r="50498" spans="1:1" ht="12.6" x14ac:dyDescent="0.25">
      <c r="A50498"/>
    </row>
    <row r="50499" spans="1:1" ht="12.6" x14ac:dyDescent="0.25">
      <c r="A50499"/>
    </row>
    <row r="50500" spans="1:1" ht="12.6" x14ac:dyDescent="0.25">
      <c r="A50500"/>
    </row>
    <row r="50501" spans="1:1" ht="12.6" x14ac:dyDescent="0.25">
      <c r="A50501"/>
    </row>
    <row r="50502" spans="1:1" ht="12.6" x14ac:dyDescent="0.25">
      <c r="A50502"/>
    </row>
    <row r="50503" spans="1:1" ht="12.6" x14ac:dyDescent="0.25">
      <c r="A50503"/>
    </row>
    <row r="50504" spans="1:1" ht="12.6" x14ac:dyDescent="0.25">
      <c r="A50504"/>
    </row>
    <row r="50505" spans="1:1" ht="12.6" x14ac:dyDescent="0.25">
      <c r="A50505"/>
    </row>
    <row r="50506" spans="1:1" ht="12.6" x14ac:dyDescent="0.25">
      <c r="A50506"/>
    </row>
    <row r="50507" spans="1:1" ht="12.6" x14ac:dyDescent="0.25">
      <c r="A50507"/>
    </row>
    <row r="50508" spans="1:1" ht="12.6" x14ac:dyDescent="0.25">
      <c r="A50508"/>
    </row>
    <row r="50509" spans="1:1" ht="12.6" x14ac:dyDescent="0.25">
      <c r="A50509"/>
    </row>
    <row r="50510" spans="1:1" ht="12.6" x14ac:dyDescent="0.25">
      <c r="A50510"/>
    </row>
    <row r="50511" spans="1:1" ht="12.6" x14ac:dyDescent="0.25">
      <c r="A50511"/>
    </row>
    <row r="50512" spans="1:1" ht="12.6" x14ac:dyDescent="0.25">
      <c r="A50512"/>
    </row>
    <row r="50513" spans="1:1" ht="12.6" x14ac:dyDescent="0.25">
      <c r="A50513"/>
    </row>
    <row r="50514" spans="1:1" ht="12.6" x14ac:dyDescent="0.25">
      <c r="A50514"/>
    </row>
    <row r="50515" spans="1:1" ht="12.6" x14ac:dyDescent="0.25">
      <c r="A50515"/>
    </row>
    <row r="50516" spans="1:1" ht="12.6" x14ac:dyDescent="0.25">
      <c r="A50516"/>
    </row>
    <row r="50517" spans="1:1" ht="12.6" x14ac:dyDescent="0.25">
      <c r="A50517"/>
    </row>
    <row r="50518" spans="1:1" ht="12.6" x14ac:dyDescent="0.25">
      <c r="A50518"/>
    </row>
    <row r="50519" spans="1:1" ht="12.6" x14ac:dyDescent="0.25">
      <c r="A50519"/>
    </row>
    <row r="50520" spans="1:1" ht="12.6" x14ac:dyDescent="0.25">
      <c r="A50520"/>
    </row>
    <row r="50521" spans="1:1" ht="12.6" x14ac:dyDescent="0.25">
      <c r="A50521"/>
    </row>
    <row r="50522" spans="1:1" ht="12.6" x14ac:dyDescent="0.25">
      <c r="A50522"/>
    </row>
    <row r="50523" spans="1:1" ht="12.6" x14ac:dyDescent="0.25">
      <c r="A50523"/>
    </row>
    <row r="50524" spans="1:1" ht="12.6" x14ac:dyDescent="0.25">
      <c r="A50524"/>
    </row>
    <row r="50525" spans="1:1" ht="12.6" x14ac:dyDescent="0.25">
      <c r="A50525"/>
    </row>
    <row r="50526" spans="1:1" ht="12.6" x14ac:dyDescent="0.25">
      <c r="A50526"/>
    </row>
    <row r="50527" spans="1:1" ht="12.6" x14ac:dyDescent="0.25">
      <c r="A50527"/>
    </row>
    <row r="50528" spans="1:1" ht="12.6" x14ac:dyDescent="0.25">
      <c r="A50528"/>
    </row>
    <row r="50529" spans="1:1" ht="12.6" x14ac:dyDescent="0.25">
      <c r="A50529"/>
    </row>
    <row r="50530" spans="1:1" ht="12.6" x14ac:dyDescent="0.25">
      <c r="A50530"/>
    </row>
    <row r="50531" spans="1:1" ht="12.6" x14ac:dyDescent="0.25">
      <c r="A50531"/>
    </row>
    <row r="50532" spans="1:1" ht="12.6" x14ac:dyDescent="0.25">
      <c r="A50532"/>
    </row>
    <row r="50533" spans="1:1" ht="12.6" x14ac:dyDescent="0.25">
      <c r="A50533"/>
    </row>
    <row r="50534" spans="1:1" ht="12.6" x14ac:dyDescent="0.25">
      <c r="A50534"/>
    </row>
    <row r="50535" spans="1:1" ht="12.6" x14ac:dyDescent="0.25">
      <c r="A50535"/>
    </row>
    <row r="50536" spans="1:1" ht="12.6" x14ac:dyDescent="0.25">
      <c r="A50536"/>
    </row>
    <row r="50537" spans="1:1" ht="12.6" x14ac:dyDescent="0.25">
      <c r="A50537"/>
    </row>
    <row r="50538" spans="1:1" ht="12.6" x14ac:dyDescent="0.25">
      <c r="A50538"/>
    </row>
    <row r="50539" spans="1:1" ht="12.6" x14ac:dyDescent="0.25">
      <c r="A50539"/>
    </row>
    <row r="50540" spans="1:1" ht="12.6" x14ac:dyDescent="0.25">
      <c r="A50540"/>
    </row>
    <row r="50541" spans="1:1" ht="12.6" x14ac:dyDescent="0.25">
      <c r="A50541"/>
    </row>
    <row r="50542" spans="1:1" ht="12.6" x14ac:dyDescent="0.25">
      <c r="A50542"/>
    </row>
    <row r="50543" spans="1:1" ht="12.6" x14ac:dyDescent="0.25">
      <c r="A50543"/>
    </row>
    <row r="50544" spans="1:1" ht="12.6" x14ac:dyDescent="0.25">
      <c r="A50544"/>
    </row>
    <row r="50545" spans="1:1" ht="12.6" x14ac:dyDescent="0.25">
      <c r="A50545"/>
    </row>
    <row r="50546" spans="1:1" ht="12.6" x14ac:dyDescent="0.25">
      <c r="A50546"/>
    </row>
    <row r="50547" spans="1:1" ht="12.6" x14ac:dyDescent="0.25">
      <c r="A50547"/>
    </row>
    <row r="50548" spans="1:1" ht="12.6" x14ac:dyDescent="0.25">
      <c r="A50548"/>
    </row>
    <row r="50549" spans="1:1" ht="12.6" x14ac:dyDescent="0.25">
      <c r="A50549"/>
    </row>
    <row r="50550" spans="1:1" ht="12.6" x14ac:dyDescent="0.25">
      <c r="A50550"/>
    </row>
    <row r="50551" spans="1:1" ht="12.6" x14ac:dyDescent="0.25">
      <c r="A50551"/>
    </row>
    <row r="50552" spans="1:1" ht="12.6" x14ac:dyDescent="0.25">
      <c r="A50552"/>
    </row>
    <row r="50553" spans="1:1" ht="12.6" x14ac:dyDescent="0.25">
      <c r="A50553"/>
    </row>
    <row r="50554" spans="1:1" ht="12.6" x14ac:dyDescent="0.25">
      <c r="A50554"/>
    </row>
    <row r="50555" spans="1:1" ht="12.6" x14ac:dyDescent="0.25">
      <c r="A50555"/>
    </row>
    <row r="50556" spans="1:1" ht="12.6" x14ac:dyDescent="0.25">
      <c r="A50556"/>
    </row>
    <row r="50557" spans="1:1" ht="12.6" x14ac:dyDescent="0.25">
      <c r="A50557"/>
    </row>
    <row r="50558" spans="1:1" ht="12.6" x14ac:dyDescent="0.25">
      <c r="A50558"/>
    </row>
    <row r="50559" spans="1:1" ht="12.6" x14ac:dyDescent="0.25">
      <c r="A50559"/>
    </row>
    <row r="50560" spans="1:1" ht="12.6" x14ac:dyDescent="0.25">
      <c r="A50560"/>
    </row>
    <row r="50561" spans="1:1" ht="12.6" x14ac:dyDescent="0.25">
      <c r="A50561"/>
    </row>
    <row r="50562" spans="1:1" ht="12.6" x14ac:dyDescent="0.25">
      <c r="A50562"/>
    </row>
    <row r="50563" spans="1:1" ht="12.6" x14ac:dyDescent="0.25">
      <c r="A50563"/>
    </row>
    <row r="50564" spans="1:1" ht="12.6" x14ac:dyDescent="0.25">
      <c r="A50564"/>
    </row>
    <row r="50565" spans="1:1" ht="12.6" x14ac:dyDescent="0.25">
      <c r="A50565"/>
    </row>
    <row r="50566" spans="1:1" ht="12.6" x14ac:dyDescent="0.25">
      <c r="A50566"/>
    </row>
    <row r="50567" spans="1:1" ht="12.6" x14ac:dyDescent="0.25">
      <c r="A50567"/>
    </row>
    <row r="50568" spans="1:1" ht="12.6" x14ac:dyDescent="0.25">
      <c r="A50568"/>
    </row>
    <row r="50569" spans="1:1" ht="12.6" x14ac:dyDescent="0.25">
      <c r="A50569"/>
    </row>
    <row r="50570" spans="1:1" ht="12.6" x14ac:dyDescent="0.25">
      <c r="A50570"/>
    </row>
    <row r="50571" spans="1:1" ht="12.6" x14ac:dyDescent="0.25">
      <c r="A50571"/>
    </row>
    <row r="50572" spans="1:1" ht="12.6" x14ac:dyDescent="0.25">
      <c r="A50572"/>
    </row>
    <row r="50573" spans="1:1" ht="12.6" x14ac:dyDescent="0.25">
      <c r="A50573"/>
    </row>
    <row r="50574" spans="1:1" ht="12.6" x14ac:dyDescent="0.25">
      <c r="A50574"/>
    </row>
    <row r="50575" spans="1:1" ht="12.6" x14ac:dyDescent="0.25">
      <c r="A50575"/>
    </row>
    <row r="50576" spans="1:1" ht="12.6" x14ac:dyDescent="0.25">
      <c r="A50576"/>
    </row>
    <row r="50577" spans="1:1" ht="12.6" x14ac:dyDescent="0.25">
      <c r="A50577"/>
    </row>
    <row r="50578" spans="1:1" ht="12.6" x14ac:dyDescent="0.25">
      <c r="A50578"/>
    </row>
    <row r="50579" spans="1:1" ht="12.6" x14ac:dyDescent="0.25">
      <c r="A50579"/>
    </row>
    <row r="50580" spans="1:1" ht="12.6" x14ac:dyDescent="0.25">
      <c r="A50580"/>
    </row>
    <row r="50581" spans="1:1" ht="12.6" x14ac:dyDescent="0.25">
      <c r="A50581"/>
    </row>
    <row r="50582" spans="1:1" ht="12.6" x14ac:dyDescent="0.25">
      <c r="A50582"/>
    </row>
    <row r="50583" spans="1:1" ht="12.6" x14ac:dyDescent="0.25">
      <c r="A50583"/>
    </row>
    <row r="50584" spans="1:1" ht="12.6" x14ac:dyDescent="0.25">
      <c r="A50584"/>
    </row>
    <row r="50585" spans="1:1" ht="12.6" x14ac:dyDescent="0.25">
      <c r="A50585"/>
    </row>
    <row r="50586" spans="1:1" ht="12.6" x14ac:dyDescent="0.25">
      <c r="A50586"/>
    </row>
    <row r="50587" spans="1:1" ht="12.6" x14ac:dyDescent="0.25">
      <c r="A50587"/>
    </row>
    <row r="50588" spans="1:1" ht="12.6" x14ac:dyDescent="0.25">
      <c r="A50588"/>
    </row>
    <row r="50589" spans="1:1" ht="12.6" x14ac:dyDescent="0.25">
      <c r="A50589"/>
    </row>
    <row r="50590" spans="1:1" ht="12.6" x14ac:dyDescent="0.25">
      <c r="A50590"/>
    </row>
    <row r="50591" spans="1:1" ht="12.6" x14ac:dyDescent="0.25">
      <c r="A50591"/>
    </row>
    <row r="50592" spans="1:1" ht="12.6" x14ac:dyDescent="0.25">
      <c r="A50592"/>
    </row>
    <row r="50593" spans="1:1" ht="12.6" x14ac:dyDescent="0.25">
      <c r="A50593"/>
    </row>
    <row r="50594" spans="1:1" ht="12.6" x14ac:dyDescent="0.25">
      <c r="A50594"/>
    </row>
    <row r="50595" spans="1:1" ht="12.6" x14ac:dyDescent="0.25">
      <c r="A50595"/>
    </row>
    <row r="50596" spans="1:1" ht="12.6" x14ac:dyDescent="0.25">
      <c r="A50596"/>
    </row>
    <row r="50597" spans="1:1" ht="12.6" x14ac:dyDescent="0.25">
      <c r="A50597"/>
    </row>
    <row r="50598" spans="1:1" ht="12.6" x14ac:dyDescent="0.25">
      <c r="A50598"/>
    </row>
    <row r="50599" spans="1:1" ht="12.6" x14ac:dyDescent="0.25">
      <c r="A50599"/>
    </row>
    <row r="50600" spans="1:1" ht="12.6" x14ac:dyDescent="0.25">
      <c r="A50600"/>
    </row>
    <row r="50601" spans="1:1" ht="12.6" x14ac:dyDescent="0.25">
      <c r="A50601"/>
    </row>
    <row r="50602" spans="1:1" ht="12.6" x14ac:dyDescent="0.25">
      <c r="A50602"/>
    </row>
    <row r="50603" spans="1:1" ht="12.6" x14ac:dyDescent="0.25">
      <c r="A50603"/>
    </row>
    <row r="50604" spans="1:1" ht="12.6" x14ac:dyDescent="0.25">
      <c r="A50604"/>
    </row>
    <row r="50605" spans="1:1" ht="12.6" x14ac:dyDescent="0.25">
      <c r="A50605"/>
    </row>
    <row r="50606" spans="1:1" ht="12.6" x14ac:dyDescent="0.25">
      <c r="A50606"/>
    </row>
    <row r="50607" spans="1:1" ht="12.6" x14ac:dyDescent="0.25">
      <c r="A50607"/>
    </row>
    <row r="50608" spans="1:1" ht="12.6" x14ac:dyDescent="0.25">
      <c r="A50608"/>
    </row>
    <row r="50609" spans="1:1" ht="12.6" x14ac:dyDescent="0.25">
      <c r="A50609"/>
    </row>
    <row r="50610" spans="1:1" ht="12.6" x14ac:dyDescent="0.25">
      <c r="A50610"/>
    </row>
    <row r="50611" spans="1:1" ht="12.6" x14ac:dyDescent="0.25">
      <c r="A50611"/>
    </row>
    <row r="50612" spans="1:1" ht="12.6" x14ac:dyDescent="0.25">
      <c r="A50612"/>
    </row>
    <row r="50613" spans="1:1" ht="12.6" x14ac:dyDescent="0.25">
      <c r="A50613"/>
    </row>
    <row r="50614" spans="1:1" ht="12.6" x14ac:dyDescent="0.25">
      <c r="A50614"/>
    </row>
    <row r="50615" spans="1:1" ht="12.6" x14ac:dyDescent="0.25">
      <c r="A50615"/>
    </row>
    <row r="50616" spans="1:1" ht="12.6" x14ac:dyDescent="0.25">
      <c r="A50616"/>
    </row>
    <row r="50617" spans="1:1" ht="12.6" x14ac:dyDescent="0.25">
      <c r="A50617"/>
    </row>
    <row r="50618" spans="1:1" ht="12.6" x14ac:dyDescent="0.25">
      <c r="A50618"/>
    </row>
    <row r="50619" spans="1:1" ht="12.6" x14ac:dyDescent="0.25">
      <c r="A50619"/>
    </row>
    <row r="50620" spans="1:1" ht="12.6" x14ac:dyDescent="0.25">
      <c r="A50620"/>
    </row>
    <row r="50621" spans="1:1" ht="12.6" x14ac:dyDescent="0.25">
      <c r="A50621"/>
    </row>
    <row r="50622" spans="1:1" ht="12.6" x14ac:dyDescent="0.25">
      <c r="A50622"/>
    </row>
    <row r="50623" spans="1:1" ht="12.6" x14ac:dyDescent="0.25">
      <c r="A50623"/>
    </row>
    <row r="50624" spans="1:1" ht="12.6" x14ac:dyDescent="0.25">
      <c r="A50624"/>
    </row>
    <row r="50625" spans="1:1" ht="12.6" x14ac:dyDescent="0.25">
      <c r="A50625"/>
    </row>
    <row r="50626" spans="1:1" ht="12.6" x14ac:dyDescent="0.25">
      <c r="A50626"/>
    </row>
    <row r="50627" spans="1:1" ht="12.6" x14ac:dyDescent="0.25">
      <c r="A50627"/>
    </row>
    <row r="50628" spans="1:1" ht="12.6" x14ac:dyDescent="0.25">
      <c r="A50628"/>
    </row>
    <row r="50629" spans="1:1" ht="12.6" x14ac:dyDescent="0.25">
      <c r="A50629"/>
    </row>
    <row r="50630" spans="1:1" ht="12.6" x14ac:dyDescent="0.25">
      <c r="A50630"/>
    </row>
    <row r="50631" spans="1:1" ht="12.6" x14ac:dyDescent="0.25">
      <c r="A50631"/>
    </row>
    <row r="50632" spans="1:1" ht="12.6" x14ac:dyDescent="0.25">
      <c r="A50632"/>
    </row>
    <row r="50633" spans="1:1" ht="12.6" x14ac:dyDescent="0.25">
      <c r="A50633"/>
    </row>
    <row r="50634" spans="1:1" ht="12.6" x14ac:dyDescent="0.25">
      <c r="A50634"/>
    </row>
    <row r="50635" spans="1:1" ht="12.6" x14ac:dyDescent="0.25">
      <c r="A50635"/>
    </row>
    <row r="50636" spans="1:1" ht="12.6" x14ac:dyDescent="0.25">
      <c r="A50636"/>
    </row>
    <row r="50637" spans="1:1" ht="12.6" x14ac:dyDescent="0.25">
      <c r="A50637"/>
    </row>
    <row r="50638" spans="1:1" ht="12.6" x14ac:dyDescent="0.25">
      <c r="A50638"/>
    </row>
    <row r="50639" spans="1:1" ht="12.6" x14ac:dyDescent="0.25">
      <c r="A50639"/>
    </row>
    <row r="50640" spans="1:1" ht="12.6" x14ac:dyDescent="0.25">
      <c r="A50640"/>
    </row>
    <row r="50641" spans="1:1" ht="12.6" x14ac:dyDescent="0.25">
      <c r="A50641"/>
    </row>
    <row r="50642" spans="1:1" ht="12.6" x14ac:dyDescent="0.25">
      <c r="A50642"/>
    </row>
    <row r="50643" spans="1:1" ht="12.6" x14ac:dyDescent="0.25">
      <c r="A50643"/>
    </row>
    <row r="50644" spans="1:1" ht="12.6" x14ac:dyDescent="0.25">
      <c r="A50644"/>
    </row>
    <row r="50645" spans="1:1" ht="12.6" x14ac:dyDescent="0.25">
      <c r="A50645"/>
    </row>
    <row r="50646" spans="1:1" ht="12.6" x14ac:dyDescent="0.25">
      <c r="A50646"/>
    </row>
    <row r="50647" spans="1:1" ht="12.6" x14ac:dyDescent="0.25">
      <c r="A50647"/>
    </row>
    <row r="50648" spans="1:1" ht="12.6" x14ac:dyDescent="0.25">
      <c r="A50648"/>
    </row>
    <row r="50649" spans="1:1" ht="12.6" x14ac:dyDescent="0.25">
      <c r="A50649"/>
    </row>
    <row r="50650" spans="1:1" ht="12.6" x14ac:dyDescent="0.25">
      <c r="A50650"/>
    </row>
    <row r="50651" spans="1:1" ht="12.6" x14ac:dyDescent="0.25">
      <c r="A50651"/>
    </row>
    <row r="50652" spans="1:1" ht="12.6" x14ac:dyDescent="0.25">
      <c r="A50652"/>
    </row>
    <row r="50653" spans="1:1" ht="12.6" x14ac:dyDescent="0.25">
      <c r="A50653"/>
    </row>
    <row r="50654" spans="1:1" ht="12.6" x14ac:dyDescent="0.25">
      <c r="A50654"/>
    </row>
    <row r="50655" spans="1:1" ht="12.6" x14ac:dyDescent="0.25">
      <c r="A50655"/>
    </row>
    <row r="50656" spans="1:1" ht="12.6" x14ac:dyDescent="0.25">
      <c r="A50656"/>
    </row>
    <row r="50657" spans="1:1" ht="12.6" x14ac:dyDescent="0.25">
      <c r="A50657"/>
    </row>
    <row r="50658" spans="1:1" ht="12.6" x14ac:dyDescent="0.25">
      <c r="A50658"/>
    </row>
    <row r="50659" spans="1:1" ht="12.6" x14ac:dyDescent="0.25">
      <c r="A50659"/>
    </row>
    <row r="50660" spans="1:1" ht="12.6" x14ac:dyDescent="0.25">
      <c r="A50660"/>
    </row>
    <row r="50661" spans="1:1" ht="12.6" x14ac:dyDescent="0.25">
      <c r="A50661"/>
    </row>
    <row r="50662" spans="1:1" ht="12.6" x14ac:dyDescent="0.25">
      <c r="A50662"/>
    </row>
    <row r="50663" spans="1:1" ht="12.6" x14ac:dyDescent="0.25">
      <c r="A50663"/>
    </row>
    <row r="50664" spans="1:1" ht="12.6" x14ac:dyDescent="0.25">
      <c r="A50664"/>
    </row>
    <row r="50665" spans="1:1" ht="12.6" x14ac:dyDescent="0.25">
      <c r="A50665"/>
    </row>
    <row r="50666" spans="1:1" ht="12.6" x14ac:dyDescent="0.25">
      <c r="A50666"/>
    </row>
    <row r="50667" spans="1:1" ht="12.6" x14ac:dyDescent="0.25">
      <c r="A50667"/>
    </row>
    <row r="50668" spans="1:1" ht="12.6" x14ac:dyDescent="0.25">
      <c r="A50668"/>
    </row>
    <row r="50669" spans="1:1" ht="12.6" x14ac:dyDescent="0.25">
      <c r="A50669"/>
    </row>
    <row r="50670" spans="1:1" ht="12.6" x14ac:dyDescent="0.25">
      <c r="A50670"/>
    </row>
    <row r="50671" spans="1:1" ht="12.6" x14ac:dyDescent="0.25">
      <c r="A50671"/>
    </row>
    <row r="50672" spans="1:1" ht="12.6" x14ac:dyDescent="0.25">
      <c r="A50672"/>
    </row>
    <row r="50673" spans="1:1" ht="12.6" x14ac:dyDescent="0.25">
      <c r="A50673"/>
    </row>
    <row r="50674" spans="1:1" ht="12.6" x14ac:dyDescent="0.25">
      <c r="A50674"/>
    </row>
    <row r="50675" spans="1:1" ht="12.6" x14ac:dyDescent="0.25">
      <c r="A50675"/>
    </row>
    <row r="50676" spans="1:1" ht="12.6" x14ac:dyDescent="0.25">
      <c r="A50676"/>
    </row>
    <row r="50677" spans="1:1" ht="12.6" x14ac:dyDescent="0.25">
      <c r="A50677"/>
    </row>
    <row r="50678" spans="1:1" ht="12.6" x14ac:dyDescent="0.25">
      <c r="A50678"/>
    </row>
    <row r="50679" spans="1:1" ht="12.6" x14ac:dyDescent="0.25">
      <c r="A50679"/>
    </row>
    <row r="50680" spans="1:1" ht="12.6" x14ac:dyDescent="0.25">
      <c r="A50680"/>
    </row>
    <row r="50681" spans="1:1" ht="12.6" x14ac:dyDescent="0.25">
      <c r="A50681"/>
    </row>
    <row r="50682" spans="1:1" ht="12.6" x14ac:dyDescent="0.25">
      <c r="A50682"/>
    </row>
    <row r="50683" spans="1:1" ht="12.6" x14ac:dyDescent="0.25">
      <c r="A50683"/>
    </row>
    <row r="50684" spans="1:1" ht="12.6" x14ac:dyDescent="0.25">
      <c r="A50684"/>
    </row>
    <row r="50685" spans="1:1" ht="12.6" x14ac:dyDescent="0.25">
      <c r="A50685"/>
    </row>
    <row r="50686" spans="1:1" ht="12.6" x14ac:dyDescent="0.25">
      <c r="A50686"/>
    </row>
    <row r="50687" spans="1:1" ht="12.6" x14ac:dyDescent="0.25">
      <c r="A50687"/>
    </row>
    <row r="50688" spans="1:1" ht="12.6" x14ac:dyDescent="0.25">
      <c r="A50688"/>
    </row>
    <row r="50689" spans="1:1" ht="12.6" x14ac:dyDescent="0.25">
      <c r="A50689"/>
    </row>
    <row r="50690" spans="1:1" ht="12.6" x14ac:dyDescent="0.25">
      <c r="A50690"/>
    </row>
    <row r="50691" spans="1:1" ht="12.6" x14ac:dyDescent="0.25">
      <c r="A50691"/>
    </row>
    <row r="50692" spans="1:1" ht="12.6" x14ac:dyDescent="0.25">
      <c r="A50692"/>
    </row>
    <row r="50693" spans="1:1" ht="12.6" x14ac:dyDescent="0.25">
      <c r="A50693"/>
    </row>
    <row r="50694" spans="1:1" ht="12.6" x14ac:dyDescent="0.25">
      <c r="A50694"/>
    </row>
    <row r="50695" spans="1:1" ht="12.6" x14ac:dyDescent="0.25">
      <c r="A50695"/>
    </row>
    <row r="50696" spans="1:1" ht="12.6" x14ac:dyDescent="0.25">
      <c r="A50696"/>
    </row>
    <row r="50697" spans="1:1" ht="12.6" x14ac:dyDescent="0.25">
      <c r="A50697"/>
    </row>
    <row r="50698" spans="1:1" ht="12.6" x14ac:dyDescent="0.25">
      <c r="A50698"/>
    </row>
    <row r="50699" spans="1:1" ht="12.6" x14ac:dyDescent="0.25">
      <c r="A50699"/>
    </row>
    <row r="50700" spans="1:1" ht="12.6" x14ac:dyDescent="0.25">
      <c r="A50700"/>
    </row>
    <row r="50701" spans="1:1" ht="12.6" x14ac:dyDescent="0.25">
      <c r="A50701"/>
    </row>
    <row r="50702" spans="1:1" ht="12.6" x14ac:dyDescent="0.25">
      <c r="A50702"/>
    </row>
    <row r="50703" spans="1:1" ht="12.6" x14ac:dyDescent="0.25">
      <c r="A50703"/>
    </row>
    <row r="50704" spans="1:1" ht="12.6" x14ac:dyDescent="0.25">
      <c r="A50704"/>
    </row>
    <row r="50705" spans="1:1" ht="12.6" x14ac:dyDescent="0.25">
      <c r="A50705"/>
    </row>
    <row r="50706" spans="1:1" ht="12.6" x14ac:dyDescent="0.25">
      <c r="A50706"/>
    </row>
    <row r="50707" spans="1:1" ht="12.6" x14ac:dyDescent="0.25">
      <c r="A50707"/>
    </row>
    <row r="50708" spans="1:1" ht="12.6" x14ac:dyDescent="0.25">
      <c r="A50708"/>
    </row>
    <row r="50709" spans="1:1" ht="12.6" x14ac:dyDescent="0.25">
      <c r="A50709"/>
    </row>
    <row r="50710" spans="1:1" ht="12.6" x14ac:dyDescent="0.25">
      <c r="A50710"/>
    </row>
    <row r="50711" spans="1:1" ht="12.6" x14ac:dyDescent="0.25">
      <c r="A50711"/>
    </row>
    <row r="50712" spans="1:1" ht="12.6" x14ac:dyDescent="0.25">
      <c r="A50712"/>
    </row>
    <row r="50713" spans="1:1" ht="12.6" x14ac:dyDescent="0.25">
      <c r="A50713"/>
    </row>
    <row r="50714" spans="1:1" ht="12.6" x14ac:dyDescent="0.25">
      <c r="A50714"/>
    </row>
    <row r="50715" spans="1:1" ht="12.6" x14ac:dyDescent="0.25">
      <c r="A50715"/>
    </row>
    <row r="50716" spans="1:1" ht="12.6" x14ac:dyDescent="0.25">
      <c r="A50716"/>
    </row>
    <row r="50717" spans="1:1" ht="12.6" x14ac:dyDescent="0.25">
      <c r="A50717"/>
    </row>
    <row r="50718" spans="1:1" ht="12.6" x14ac:dyDescent="0.25">
      <c r="A50718"/>
    </row>
    <row r="50719" spans="1:1" ht="12.6" x14ac:dyDescent="0.25">
      <c r="A50719"/>
    </row>
    <row r="50720" spans="1:1" ht="12.6" x14ac:dyDescent="0.25">
      <c r="A50720"/>
    </row>
    <row r="50721" spans="1:1" ht="12.6" x14ac:dyDescent="0.25">
      <c r="A50721"/>
    </row>
    <row r="50722" spans="1:1" ht="12.6" x14ac:dyDescent="0.25">
      <c r="A50722"/>
    </row>
    <row r="50723" spans="1:1" ht="12.6" x14ac:dyDescent="0.25">
      <c r="A50723"/>
    </row>
    <row r="50724" spans="1:1" ht="12.6" x14ac:dyDescent="0.25">
      <c r="A50724"/>
    </row>
    <row r="50725" spans="1:1" ht="12.6" x14ac:dyDescent="0.25">
      <c r="A50725"/>
    </row>
    <row r="50726" spans="1:1" ht="12.6" x14ac:dyDescent="0.25">
      <c r="A50726"/>
    </row>
    <row r="50727" spans="1:1" ht="12.6" x14ac:dyDescent="0.25">
      <c r="A50727"/>
    </row>
    <row r="50728" spans="1:1" ht="12.6" x14ac:dyDescent="0.25">
      <c r="A50728"/>
    </row>
    <row r="50729" spans="1:1" ht="12.6" x14ac:dyDescent="0.25">
      <c r="A50729"/>
    </row>
    <row r="50730" spans="1:1" ht="12.6" x14ac:dyDescent="0.25">
      <c r="A50730"/>
    </row>
    <row r="50731" spans="1:1" ht="12.6" x14ac:dyDescent="0.25">
      <c r="A50731"/>
    </row>
    <row r="50732" spans="1:1" ht="12.6" x14ac:dyDescent="0.25">
      <c r="A50732"/>
    </row>
    <row r="50733" spans="1:1" ht="12.6" x14ac:dyDescent="0.25">
      <c r="A50733"/>
    </row>
    <row r="50734" spans="1:1" ht="12.6" x14ac:dyDescent="0.25">
      <c r="A50734"/>
    </row>
    <row r="50735" spans="1:1" ht="12.6" x14ac:dyDescent="0.25">
      <c r="A50735"/>
    </row>
    <row r="50736" spans="1:1" ht="12.6" x14ac:dyDescent="0.25">
      <c r="A50736"/>
    </row>
    <row r="50737" spans="1:1" ht="12.6" x14ac:dyDescent="0.25">
      <c r="A50737"/>
    </row>
    <row r="50738" spans="1:1" ht="12.6" x14ac:dyDescent="0.25">
      <c r="A50738"/>
    </row>
    <row r="50739" spans="1:1" ht="12.6" x14ac:dyDescent="0.25">
      <c r="A50739"/>
    </row>
    <row r="50740" spans="1:1" ht="12.6" x14ac:dyDescent="0.25">
      <c r="A50740"/>
    </row>
    <row r="50741" spans="1:1" ht="12.6" x14ac:dyDescent="0.25">
      <c r="A50741"/>
    </row>
    <row r="50742" spans="1:1" ht="12.6" x14ac:dyDescent="0.25">
      <c r="A50742"/>
    </row>
    <row r="50743" spans="1:1" ht="12.6" x14ac:dyDescent="0.25">
      <c r="A50743"/>
    </row>
    <row r="50744" spans="1:1" ht="12.6" x14ac:dyDescent="0.25">
      <c r="A50744"/>
    </row>
    <row r="50745" spans="1:1" ht="12.6" x14ac:dyDescent="0.25">
      <c r="A50745"/>
    </row>
    <row r="50746" spans="1:1" ht="12.6" x14ac:dyDescent="0.25">
      <c r="A50746"/>
    </row>
    <row r="50747" spans="1:1" ht="12.6" x14ac:dyDescent="0.25">
      <c r="A50747"/>
    </row>
    <row r="50748" spans="1:1" ht="12.6" x14ac:dyDescent="0.25">
      <c r="A50748"/>
    </row>
    <row r="50749" spans="1:1" ht="12.6" x14ac:dyDescent="0.25">
      <c r="A50749"/>
    </row>
    <row r="50750" spans="1:1" ht="12.6" x14ac:dyDescent="0.25">
      <c r="A50750"/>
    </row>
    <row r="50751" spans="1:1" ht="12.6" x14ac:dyDescent="0.25">
      <c r="A50751"/>
    </row>
    <row r="50752" spans="1:1" ht="12.6" x14ac:dyDescent="0.25">
      <c r="A50752"/>
    </row>
    <row r="50753" spans="1:1" ht="12.6" x14ac:dyDescent="0.25">
      <c r="A50753"/>
    </row>
    <row r="50754" spans="1:1" ht="12.6" x14ac:dyDescent="0.25">
      <c r="A50754"/>
    </row>
    <row r="50755" spans="1:1" ht="12.6" x14ac:dyDescent="0.25">
      <c r="A50755"/>
    </row>
    <row r="50756" spans="1:1" ht="12.6" x14ac:dyDescent="0.25">
      <c r="A50756"/>
    </row>
    <row r="50757" spans="1:1" ht="12.6" x14ac:dyDescent="0.25">
      <c r="A50757"/>
    </row>
    <row r="50758" spans="1:1" ht="12.6" x14ac:dyDescent="0.25">
      <c r="A50758"/>
    </row>
    <row r="50759" spans="1:1" ht="12.6" x14ac:dyDescent="0.25">
      <c r="A50759"/>
    </row>
    <row r="50760" spans="1:1" ht="12.6" x14ac:dyDescent="0.25">
      <c r="A50760"/>
    </row>
    <row r="50761" spans="1:1" ht="12.6" x14ac:dyDescent="0.25">
      <c r="A50761"/>
    </row>
    <row r="50762" spans="1:1" ht="12.6" x14ac:dyDescent="0.25">
      <c r="A50762"/>
    </row>
    <row r="50763" spans="1:1" ht="12.6" x14ac:dyDescent="0.25">
      <c r="A50763"/>
    </row>
    <row r="50764" spans="1:1" ht="12.6" x14ac:dyDescent="0.25">
      <c r="A50764"/>
    </row>
    <row r="50765" spans="1:1" ht="12.6" x14ac:dyDescent="0.25">
      <c r="A50765"/>
    </row>
    <row r="50766" spans="1:1" ht="12.6" x14ac:dyDescent="0.25">
      <c r="A50766"/>
    </row>
    <row r="50767" spans="1:1" ht="12.6" x14ac:dyDescent="0.25">
      <c r="A50767"/>
    </row>
    <row r="50768" spans="1:1" ht="12.6" x14ac:dyDescent="0.25">
      <c r="A50768"/>
    </row>
    <row r="50769" spans="1:1" ht="12.6" x14ac:dyDescent="0.25">
      <c r="A50769"/>
    </row>
    <row r="50770" spans="1:1" ht="12.6" x14ac:dyDescent="0.25">
      <c r="A50770"/>
    </row>
    <row r="50771" spans="1:1" ht="12.6" x14ac:dyDescent="0.25">
      <c r="A50771"/>
    </row>
    <row r="50772" spans="1:1" ht="12.6" x14ac:dyDescent="0.25">
      <c r="A50772"/>
    </row>
    <row r="50773" spans="1:1" ht="12.6" x14ac:dyDescent="0.25">
      <c r="A50773"/>
    </row>
    <row r="50774" spans="1:1" ht="12.6" x14ac:dyDescent="0.25">
      <c r="A50774"/>
    </row>
    <row r="50775" spans="1:1" ht="12.6" x14ac:dyDescent="0.25">
      <c r="A50775"/>
    </row>
    <row r="50776" spans="1:1" ht="12.6" x14ac:dyDescent="0.25">
      <c r="A50776"/>
    </row>
    <row r="50777" spans="1:1" ht="12.6" x14ac:dyDescent="0.25">
      <c r="A50777"/>
    </row>
    <row r="50778" spans="1:1" ht="12.6" x14ac:dyDescent="0.25">
      <c r="A50778"/>
    </row>
    <row r="50779" spans="1:1" ht="12.6" x14ac:dyDescent="0.25">
      <c r="A50779"/>
    </row>
    <row r="50780" spans="1:1" ht="12.6" x14ac:dyDescent="0.25">
      <c r="A50780"/>
    </row>
    <row r="50781" spans="1:1" ht="12.6" x14ac:dyDescent="0.25">
      <c r="A50781"/>
    </row>
    <row r="50782" spans="1:1" ht="12.6" x14ac:dyDescent="0.25">
      <c r="A50782"/>
    </row>
    <row r="50783" spans="1:1" ht="12.6" x14ac:dyDescent="0.25">
      <c r="A50783"/>
    </row>
    <row r="50784" spans="1:1" ht="12.6" x14ac:dyDescent="0.25">
      <c r="A50784"/>
    </row>
    <row r="50785" spans="1:1" ht="12.6" x14ac:dyDescent="0.25">
      <c r="A50785"/>
    </row>
    <row r="50786" spans="1:1" ht="12.6" x14ac:dyDescent="0.25">
      <c r="A50786"/>
    </row>
    <row r="50787" spans="1:1" ht="12.6" x14ac:dyDescent="0.25">
      <c r="A50787"/>
    </row>
    <row r="50788" spans="1:1" ht="12.6" x14ac:dyDescent="0.25">
      <c r="A50788"/>
    </row>
    <row r="50789" spans="1:1" ht="12.6" x14ac:dyDescent="0.25">
      <c r="A50789"/>
    </row>
    <row r="50790" spans="1:1" ht="12.6" x14ac:dyDescent="0.25">
      <c r="A50790"/>
    </row>
    <row r="50791" spans="1:1" ht="12.6" x14ac:dyDescent="0.25">
      <c r="A50791"/>
    </row>
    <row r="50792" spans="1:1" ht="12.6" x14ac:dyDescent="0.25">
      <c r="A50792"/>
    </row>
    <row r="50793" spans="1:1" ht="12.6" x14ac:dyDescent="0.25">
      <c r="A50793"/>
    </row>
    <row r="50794" spans="1:1" ht="12.6" x14ac:dyDescent="0.25">
      <c r="A50794"/>
    </row>
    <row r="50795" spans="1:1" ht="12.6" x14ac:dyDescent="0.25">
      <c r="A50795"/>
    </row>
    <row r="50796" spans="1:1" ht="12.6" x14ac:dyDescent="0.25">
      <c r="A50796"/>
    </row>
    <row r="50797" spans="1:1" ht="12.6" x14ac:dyDescent="0.25">
      <c r="A50797"/>
    </row>
    <row r="50798" spans="1:1" ht="12.6" x14ac:dyDescent="0.25">
      <c r="A50798"/>
    </row>
    <row r="50799" spans="1:1" ht="12.6" x14ac:dyDescent="0.25">
      <c r="A50799"/>
    </row>
    <row r="50800" spans="1:1" ht="12.6" x14ac:dyDescent="0.25">
      <c r="A50800"/>
    </row>
    <row r="50801" spans="1:1" ht="12.6" x14ac:dyDescent="0.25">
      <c r="A50801"/>
    </row>
    <row r="50802" spans="1:1" ht="12.6" x14ac:dyDescent="0.25">
      <c r="A50802"/>
    </row>
    <row r="50803" spans="1:1" ht="12.6" x14ac:dyDescent="0.25">
      <c r="A50803"/>
    </row>
    <row r="50804" spans="1:1" ht="12.6" x14ac:dyDescent="0.25">
      <c r="A50804"/>
    </row>
    <row r="50805" spans="1:1" ht="12.6" x14ac:dyDescent="0.25">
      <c r="A50805"/>
    </row>
    <row r="50806" spans="1:1" ht="12.6" x14ac:dyDescent="0.25">
      <c r="A50806"/>
    </row>
    <row r="50807" spans="1:1" ht="12.6" x14ac:dyDescent="0.25">
      <c r="A50807"/>
    </row>
    <row r="50808" spans="1:1" ht="12.6" x14ac:dyDescent="0.25">
      <c r="A50808"/>
    </row>
    <row r="50809" spans="1:1" ht="12.6" x14ac:dyDescent="0.25">
      <c r="A50809"/>
    </row>
    <row r="50810" spans="1:1" ht="12.6" x14ac:dyDescent="0.25">
      <c r="A50810"/>
    </row>
    <row r="50811" spans="1:1" ht="12.6" x14ac:dyDescent="0.25">
      <c r="A50811"/>
    </row>
    <row r="50812" spans="1:1" ht="12.6" x14ac:dyDescent="0.25">
      <c r="A50812"/>
    </row>
    <row r="50813" spans="1:1" ht="12.6" x14ac:dyDescent="0.25">
      <c r="A50813"/>
    </row>
    <row r="50814" spans="1:1" ht="12.6" x14ac:dyDescent="0.25">
      <c r="A50814"/>
    </row>
    <row r="50815" spans="1:1" ht="12.6" x14ac:dyDescent="0.25">
      <c r="A50815"/>
    </row>
    <row r="50816" spans="1:1" ht="12.6" x14ac:dyDescent="0.25">
      <c r="A50816"/>
    </row>
    <row r="50817" spans="1:1" ht="12.6" x14ac:dyDescent="0.25">
      <c r="A50817"/>
    </row>
    <row r="50818" spans="1:1" ht="12.6" x14ac:dyDescent="0.25">
      <c r="A50818"/>
    </row>
    <row r="50819" spans="1:1" ht="12.6" x14ac:dyDescent="0.25">
      <c r="A50819"/>
    </row>
    <row r="50820" spans="1:1" ht="12.6" x14ac:dyDescent="0.25">
      <c r="A50820"/>
    </row>
    <row r="50821" spans="1:1" ht="12.6" x14ac:dyDescent="0.25">
      <c r="A50821"/>
    </row>
    <row r="50822" spans="1:1" ht="12.6" x14ac:dyDescent="0.25">
      <c r="A50822"/>
    </row>
    <row r="50823" spans="1:1" ht="12.6" x14ac:dyDescent="0.25">
      <c r="A50823"/>
    </row>
    <row r="50824" spans="1:1" ht="12.6" x14ac:dyDescent="0.25">
      <c r="A50824"/>
    </row>
    <row r="50825" spans="1:1" ht="12.6" x14ac:dyDescent="0.25">
      <c r="A50825"/>
    </row>
    <row r="50826" spans="1:1" ht="12.6" x14ac:dyDescent="0.25">
      <c r="A50826"/>
    </row>
    <row r="50827" spans="1:1" ht="12.6" x14ac:dyDescent="0.25">
      <c r="A50827"/>
    </row>
    <row r="50828" spans="1:1" ht="12.6" x14ac:dyDescent="0.25">
      <c r="A50828"/>
    </row>
    <row r="50829" spans="1:1" ht="12.6" x14ac:dyDescent="0.25">
      <c r="A50829"/>
    </row>
    <row r="50830" spans="1:1" ht="12.6" x14ac:dyDescent="0.25">
      <c r="A50830"/>
    </row>
    <row r="50831" spans="1:1" ht="12.6" x14ac:dyDescent="0.25">
      <c r="A50831"/>
    </row>
    <row r="50832" spans="1:1" ht="12.6" x14ac:dyDescent="0.25">
      <c r="A50832"/>
    </row>
    <row r="50833" spans="1:1" ht="12.6" x14ac:dyDescent="0.25">
      <c r="A50833"/>
    </row>
    <row r="50834" spans="1:1" ht="12.6" x14ac:dyDescent="0.25">
      <c r="A50834"/>
    </row>
    <row r="50835" spans="1:1" ht="12.6" x14ac:dyDescent="0.25">
      <c r="A50835"/>
    </row>
    <row r="50836" spans="1:1" ht="12.6" x14ac:dyDescent="0.25">
      <c r="A50836"/>
    </row>
    <row r="50837" spans="1:1" ht="12.6" x14ac:dyDescent="0.25">
      <c r="A50837"/>
    </row>
    <row r="50838" spans="1:1" ht="12.6" x14ac:dyDescent="0.25">
      <c r="A50838"/>
    </row>
    <row r="50839" spans="1:1" ht="12.6" x14ac:dyDescent="0.25">
      <c r="A50839"/>
    </row>
    <row r="50840" spans="1:1" ht="12.6" x14ac:dyDescent="0.25">
      <c r="A50840"/>
    </row>
    <row r="50841" spans="1:1" ht="12.6" x14ac:dyDescent="0.25">
      <c r="A50841"/>
    </row>
    <row r="50842" spans="1:1" ht="12.6" x14ac:dyDescent="0.25">
      <c r="A50842"/>
    </row>
    <row r="50843" spans="1:1" ht="12.6" x14ac:dyDescent="0.25">
      <c r="A50843"/>
    </row>
    <row r="50844" spans="1:1" ht="12.6" x14ac:dyDescent="0.25">
      <c r="A50844"/>
    </row>
    <row r="50845" spans="1:1" ht="12.6" x14ac:dyDescent="0.25">
      <c r="A50845"/>
    </row>
    <row r="50846" spans="1:1" ht="12.6" x14ac:dyDescent="0.25">
      <c r="A50846"/>
    </row>
    <row r="50847" spans="1:1" ht="12.6" x14ac:dyDescent="0.25">
      <c r="A50847"/>
    </row>
    <row r="50848" spans="1:1" ht="12.6" x14ac:dyDescent="0.25">
      <c r="A50848"/>
    </row>
    <row r="50849" spans="1:1" ht="12.6" x14ac:dyDescent="0.25">
      <c r="A50849"/>
    </row>
    <row r="50850" spans="1:1" ht="12.6" x14ac:dyDescent="0.25">
      <c r="A50850"/>
    </row>
    <row r="50851" spans="1:1" ht="12.6" x14ac:dyDescent="0.25">
      <c r="A50851"/>
    </row>
    <row r="50852" spans="1:1" ht="12.6" x14ac:dyDescent="0.25">
      <c r="A50852"/>
    </row>
    <row r="50853" spans="1:1" ht="12.6" x14ac:dyDescent="0.25">
      <c r="A50853"/>
    </row>
    <row r="50854" spans="1:1" ht="12.6" x14ac:dyDescent="0.25">
      <c r="A50854"/>
    </row>
    <row r="50855" spans="1:1" ht="12.6" x14ac:dyDescent="0.25">
      <c r="A50855"/>
    </row>
    <row r="50856" spans="1:1" ht="12.6" x14ac:dyDescent="0.25">
      <c r="A50856"/>
    </row>
    <row r="50857" spans="1:1" ht="12.6" x14ac:dyDescent="0.25">
      <c r="A50857"/>
    </row>
    <row r="50858" spans="1:1" ht="12.6" x14ac:dyDescent="0.25">
      <c r="A50858"/>
    </row>
    <row r="50859" spans="1:1" ht="12.6" x14ac:dyDescent="0.25">
      <c r="A50859"/>
    </row>
    <row r="50860" spans="1:1" ht="12.6" x14ac:dyDescent="0.25">
      <c r="A50860"/>
    </row>
    <row r="50861" spans="1:1" ht="12.6" x14ac:dyDescent="0.25">
      <c r="A50861"/>
    </row>
    <row r="50862" spans="1:1" ht="12.6" x14ac:dyDescent="0.25">
      <c r="A50862"/>
    </row>
    <row r="50863" spans="1:1" ht="12.6" x14ac:dyDescent="0.25">
      <c r="A50863"/>
    </row>
    <row r="50864" spans="1:1" ht="12.6" x14ac:dyDescent="0.25">
      <c r="A50864"/>
    </row>
    <row r="50865" spans="1:1" ht="12.6" x14ac:dyDescent="0.25">
      <c r="A50865"/>
    </row>
    <row r="50866" spans="1:1" ht="12.6" x14ac:dyDescent="0.25">
      <c r="A50866"/>
    </row>
    <row r="50867" spans="1:1" ht="12.6" x14ac:dyDescent="0.25">
      <c r="A50867"/>
    </row>
    <row r="50868" spans="1:1" ht="12.6" x14ac:dyDescent="0.25">
      <c r="A50868"/>
    </row>
    <row r="50869" spans="1:1" ht="12.6" x14ac:dyDescent="0.25">
      <c r="A50869"/>
    </row>
    <row r="50870" spans="1:1" ht="12.6" x14ac:dyDescent="0.25">
      <c r="A50870"/>
    </row>
    <row r="50871" spans="1:1" ht="12.6" x14ac:dyDescent="0.25">
      <c r="A50871"/>
    </row>
    <row r="50872" spans="1:1" ht="12.6" x14ac:dyDescent="0.25">
      <c r="A50872"/>
    </row>
    <row r="50873" spans="1:1" ht="12.6" x14ac:dyDescent="0.25">
      <c r="A50873"/>
    </row>
    <row r="50874" spans="1:1" ht="12.6" x14ac:dyDescent="0.25">
      <c r="A50874"/>
    </row>
    <row r="50875" spans="1:1" ht="12.6" x14ac:dyDescent="0.25">
      <c r="A50875"/>
    </row>
    <row r="50876" spans="1:1" ht="12.6" x14ac:dyDescent="0.25">
      <c r="A50876"/>
    </row>
    <row r="50877" spans="1:1" ht="12.6" x14ac:dyDescent="0.25">
      <c r="A50877"/>
    </row>
    <row r="50878" spans="1:1" ht="12.6" x14ac:dyDescent="0.25">
      <c r="A50878"/>
    </row>
    <row r="50879" spans="1:1" ht="12.6" x14ac:dyDescent="0.25">
      <c r="A50879"/>
    </row>
    <row r="50880" spans="1:1" ht="12.6" x14ac:dyDescent="0.25">
      <c r="A50880"/>
    </row>
    <row r="50881" spans="1:1" ht="12.6" x14ac:dyDescent="0.25">
      <c r="A50881"/>
    </row>
    <row r="50882" spans="1:1" ht="12.6" x14ac:dyDescent="0.25">
      <c r="A50882"/>
    </row>
    <row r="50883" spans="1:1" ht="12.6" x14ac:dyDescent="0.25">
      <c r="A50883"/>
    </row>
    <row r="50884" spans="1:1" ht="12.6" x14ac:dyDescent="0.25">
      <c r="A50884"/>
    </row>
    <row r="50885" spans="1:1" ht="12.6" x14ac:dyDescent="0.25">
      <c r="A50885"/>
    </row>
    <row r="50886" spans="1:1" ht="12.6" x14ac:dyDescent="0.25">
      <c r="A50886"/>
    </row>
    <row r="50887" spans="1:1" ht="12.6" x14ac:dyDescent="0.25">
      <c r="A50887"/>
    </row>
    <row r="50888" spans="1:1" ht="12.6" x14ac:dyDescent="0.25">
      <c r="A50888"/>
    </row>
    <row r="50889" spans="1:1" ht="12.6" x14ac:dyDescent="0.25">
      <c r="A50889"/>
    </row>
    <row r="50890" spans="1:1" ht="12.6" x14ac:dyDescent="0.25">
      <c r="A50890"/>
    </row>
    <row r="50891" spans="1:1" ht="12.6" x14ac:dyDescent="0.25">
      <c r="A50891"/>
    </row>
    <row r="50892" spans="1:1" ht="12.6" x14ac:dyDescent="0.25">
      <c r="A50892"/>
    </row>
    <row r="50893" spans="1:1" ht="12.6" x14ac:dyDescent="0.25">
      <c r="A50893"/>
    </row>
    <row r="50894" spans="1:1" ht="12.6" x14ac:dyDescent="0.25">
      <c r="A50894"/>
    </row>
    <row r="50895" spans="1:1" ht="12.6" x14ac:dyDescent="0.25">
      <c r="A50895"/>
    </row>
    <row r="50896" spans="1:1" ht="12.6" x14ac:dyDescent="0.25">
      <c r="A50896"/>
    </row>
    <row r="50897" spans="1:1" ht="12.6" x14ac:dyDescent="0.25">
      <c r="A50897"/>
    </row>
    <row r="50898" spans="1:1" ht="12.6" x14ac:dyDescent="0.25">
      <c r="A50898"/>
    </row>
    <row r="50899" spans="1:1" ht="12.6" x14ac:dyDescent="0.25">
      <c r="A50899"/>
    </row>
    <row r="50900" spans="1:1" ht="12.6" x14ac:dyDescent="0.25">
      <c r="A50900"/>
    </row>
    <row r="50901" spans="1:1" ht="12.6" x14ac:dyDescent="0.25">
      <c r="A50901"/>
    </row>
    <row r="50902" spans="1:1" ht="12.6" x14ac:dyDescent="0.25">
      <c r="A50902"/>
    </row>
    <row r="50903" spans="1:1" ht="12.6" x14ac:dyDescent="0.25">
      <c r="A50903"/>
    </row>
    <row r="50904" spans="1:1" ht="12.6" x14ac:dyDescent="0.25">
      <c r="A50904"/>
    </row>
    <row r="50905" spans="1:1" ht="12.6" x14ac:dyDescent="0.25">
      <c r="A50905"/>
    </row>
    <row r="50906" spans="1:1" ht="12.6" x14ac:dyDescent="0.25">
      <c r="A50906"/>
    </row>
    <row r="50907" spans="1:1" ht="12.6" x14ac:dyDescent="0.25">
      <c r="A50907"/>
    </row>
    <row r="50908" spans="1:1" ht="12.6" x14ac:dyDescent="0.25">
      <c r="A50908"/>
    </row>
    <row r="50909" spans="1:1" ht="12.6" x14ac:dyDescent="0.25">
      <c r="A50909"/>
    </row>
    <row r="50910" spans="1:1" ht="12.6" x14ac:dyDescent="0.25">
      <c r="A50910"/>
    </row>
    <row r="50911" spans="1:1" ht="12.6" x14ac:dyDescent="0.25">
      <c r="A50911"/>
    </row>
    <row r="50912" spans="1:1" ht="12.6" x14ac:dyDescent="0.25">
      <c r="A50912"/>
    </row>
    <row r="50913" spans="1:1" ht="12.6" x14ac:dyDescent="0.25">
      <c r="A50913"/>
    </row>
    <row r="50914" spans="1:1" ht="12.6" x14ac:dyDescent="0.25">
      <c r="A50914"/>
    </row>
    <row r="50915" spans="1:1" ht="12.6" x14ac:dyDescent="0.25">
      <c r="A50915"/>
    </row>
    <row r="50916" spans="1:1" ht="12.6" x14ac:dyDescent="0.25">
      <c r="A50916"/>
    </row>
    <row r="50917" spans="1:1" ht="12.6" x14ac:dyDescent="0.25">
      <c r="A50917"/>
    </row>
    <row r="50918" spans="1:1" ht="12.6" x14ac:dyDescent="0.25">
      <c r="A50918"/>
    </row>
    <row r="50919" spans="1:1" ht="12.6" x14ac:dyDescent="0.25">
      <c r="A50919"/>
    </row>
    <row r="50920" spans="1:1" ht="12.6" x14ac:dyDescent="0.25">
      <c r="A50920"/>
    </row>
    <row r="50921" spans="1:1" ht="12.6" x14ac:dyDescent="0.25">
      <c r="A50921"/>
    </row>
    <row r="50922" spans="1:1" ht="12.6" x14ac:dyDescent="0.25">
      <c r="A50922"/>
    </row>
    <row r="50923" spans="1:1" ht="12.6" x14ac:dyDescent="0.25">
      <c r="A50923"/>
    </row>
    <row r="50924" spans="1:1" ht="12.6" x14ac:dyDescent="0.25">
      <c r="A50924"/>
    </row>
    <row r="50925" spans="1:1" ht="12.6" x14ac:dyDescent="0.25">
      <c r="A50925"/>
    </row>
    <row r="50926" spans="1:1" ht="12.6" x14ac:dyDescent="0.25">
      <c r="A50926"/>
    </row>
    <row r="50927" spans="1:1" ht="12.6" x14ac:dyDescent="0.25">
      <c r="A50927"/>
    </row>
    <row r="50928" spans="1:1" ht="12.6" x14ac:dyDescent="0.25">
      <c r="A50928"/>
    </row>
    <row r="50929" spans="1:1" ht="12.6" x14ac:dyDescent="0.25">
      <c r="A50929"/>
    </row>
    <row r="50930" spans="1:1" ht="12.6" x14ac:dyDescent="0.25">
      <c r="A50930"/>
    </row>
    <row r="50931" spans="1:1" ht="12.6" x14ac:dyDescent="0.25">
      <c r="A50931"/>
    </row>
    <row r="50932" spans="1:1" ht="12.6" x14ac:dyDescent="0.25">
      <c r="A50932"/>
    </row>
    <row r="50933" spans="1:1" ht="12.6" x14ac:dyDescent="0.25">
      <c r="A50933"/>
    </row>
    <row r="50934" spans="1:1" ht="12.6" x14ac:dyDescent="0.25">
      <c r="A50934"/>
    </row>
    <row r="50935" spans="1:1" ht="12.6" x14ac:dyDescent="0.25">
      <c r="A50935"/>
    </row>
    <row r="50936" spans="1:1" ht="12.6" x14ac:dyDescent="0.25">
      <c r="A50936"/>
    </row>
    <row r="50937" spans="1:1" ht="12.6" x14ac:dyDescent="0.25">
      <c r="A50937"/>
    </row>
    <row r="50938" spans="1:1" ht="12.6" x14ac:dyDescent="0.25">
      <c r="A50938"/>
    </row>
    <row r="50939" spans="1:1" ht="12.6" x14ac:dyDescent="0.25">
      <c r="A50939"/>
    </row>
    <row r="50940" spans="1:1" ht="12.6" x14ac:dyDescent="0.25">
      <c r="A50940"/>
    </row>
    <row r="50941" spans="1:1" ht="12.6" x14ac:dyDescent="0.25">
      <c r="A50941"/>
    </row>
    <row r="50942" spans="1:1" ht="12.6" x14ac:dyDescent="0.25">
      <c r="A50942"/>
    </row>
    <row r="50943" spans="1:1" ht="12.6" x14ac:dyDescent="0.25">
      <c r="A50943"/>
    </row>
    <row r="50944" spans="1:1" ht="12.6" x14ac:dyDescent="0.25">
      <c r="A50944"/>
    </row>
    <row r="50945" spans="1:1" ht="12.6" x14ac:dyDescent="0.25">
      <c r="A50945"/>
    </row>
    <row r="50946" spans="1:1" ht="12.6" x14ac:dyDescent="0.25">
      <c r="A50946"/>
    </row>
    <row r="50947" spans="1:1" ht="12.6" x14ac:dyDescent="0.25">
      <c r="A50947"/>
    </row>
    <row r="50948" spans="1:1" ht="12.6" x14ac:dyDescent="0.25">
      <c r="A50948"/>
    </row>
    <row r="50949" spans="1:1" ht="12.6" x14ac:dyDescent="0.25">
      <c r="A50949"/>
    </row>
    <row r="50950" spans="1:1" ht="12.6" x14ac:dyDescent="0.25">
      <c r="A50950"/>
    </row>
    <row r="50951" spans="1:1" ht="12.6" x14ac:dyDescent="0.25">
      <c r="A50951"/>
    </row>
    <row r="50952" spans="1:1" ht="12.6" x14ac:dyDescent="0.25">
      <c r="A50952"/>
    </row>
    <row r="50953" spans="1:1" ht="12.6" x14ac:dyDescent="0.25">
      <c r="A50953"/>
    </row>
    <row r="50954" spans="1:1" ht="12.6" x14ac:dyDescent="0.25">
      <c r="A50954"/>
    </row>
    <row r="50955" spans="1:1" ht="12.6" x14ac:dyDescent="0.25">
      <c r="A50955"/>
    </row>
    <row r="50956" spans="1:1" ht="12.6" x14ac:dyDescent="0.25">
      <c r="A50956"/>
    </row>
    <row r="50957" spans="1:1" ht="12.6" x14ac:dyDescent="0.25">
      <c r="A50957"/>
    </row>
    <row r="50958" spans="1:1" ht="12.6" x14ac:dyDescent="0.25">
      <c r="A50958"/>
    </row>
    <row r="50959" spans="1:1" ht="12.6" x14ac:dyDescent="0.25">
      <c r="A50959"/>
    </row>
    <row r="50960" spans="1:1" ht="12.6" x14ac:dyDescent="0.25">
      <c r="A50960"/>
    </row>
    <row r="50961" spans="1:1" ht="12.6" x14ac:dyDescent="0.25">
      <c r="A50961"/>
    </row>
    <row r="50962" spans="1:1" ht="12.6" x14ac:dyDescent="0.25">
      <c r="A50962"/>
    </row>
    <row r="50963" spans="1:1" ht="12.6" x14ac:dyDescent="0.25">
      <c r="A50963"/>
    </row>
    <row r="50964" spans="1:1" ht="12.6" x14ac:dyDescent="0.25">
      <c r="A50964"/>
    </row>
    <row r="50965" spans="1:1" ht="12.6" x14ac:dyDescent="0.25">
      <c r="A50965"/>
    </row>
    <row r="50966" spans="1:1" ht="12.6" x14ac:dyDescent="0.25">
      <c r="A50966"/>
    </row>
    <row r="50967" spans="1:1" ht="12.6" x14ac:dyDescent="0.25">
      <c r="A50967"/>
    </row>
    <row r="50968" spans="1:1" ht="12.6" x14ac:dyDescent="0.25">
      <c r="A50968"/>
    </row>
    <row r="50969" spans="1:1" ht="12.6" x14ac:dyDescent="0.25">
      <c r="A50969"/>
    </row>
    <row r="50970" spans="1:1" ht="12.6" x14ac:dyDescent="0.25">
      <c r="A50970"/>
    </row>
    <row r="50971" spans="1:1" ht="12.6" x14ac:dyDescent="0.25">
      <c r="A50971"/>
    </row>
    <row r="50972" spans="1:1" ht="12.6" x14ac:dyDescent="0.25">
      <c r="A50972"/>
    </row>
    <row r="50973" spans="1:1" ht="12.6" x14ac:dyDescent="0.25">
      <c r="A50973"/>
    </row>
    <row r="50974" spans="1:1" ht="12.6" x14ac:dyDescent="0.25">
      <c r="A50974"/>
    </row>
    <row r="50975" spans="1:1" ht="12.6" x14ac:dyDescent="0.25">
      <c r="A50975"/>
    </row>
    <row r="50976" spans="1:1" ht="12.6" x14ac:dyDescent="0.25">
      <c r="A50976"/>
    </row>
    <row r="50977" spans="1:1" ht="12.6" x14ac:dyDescent="0.25">
      <c r="A50977"/>
    </row>
    <row r="50978" spans="1:1" ht="12.6" x14ac:dyDescent="0.25">
      <c r="A50978"/>
    </row>
    <row r="50979" spans="1:1" ht="12.6" x14ac:dyDescent="0.25">
      <c r="A50979"/>
    </row>
    <row r="50980" spans="1:1" ht="12.6" x14ac:dyDescent="0.25">
      <c r="A50980"/>
    </row>
    <row r="50981" spans="1:1" ht="12.6" x14ac:dyDescent="0.25">
      <c r="A50981"/>
    </row>
    <row r="50982" spans="1:1" ht="12.6" x14ac:dyDescent="0.25">
      <c r="A50982"/>
    </row>
    <row r="50983" spans="1:1" ht="12.6" x14ac:dyDescent="0.25">
      <c r="A50983"/>
    </row>
    <row r="50984" spans="1:1" ht="12.6" x14ac:dyDescent="0.25">
      <c r="A50984"/>
    </row>
    <row r="50985" spans="1:1" ht="12.6" x14ac:dyDescent="0.25">
      <c r="A50985"/>
    </row>
    <row r="50986" spans="1:1" ht="12.6" x14ac:dyDescent="0.25">
      <c r="A50986"/>
    </row>
    <row r="50987" spans="1:1" ht="12.6" x14ac:dyDescent="0.25">
      <c r="A50987"/>
    </row>
    <row r="50988" spans="1:1" ht="12.6" x14ac:dyDescent="0.25">
      <c r="A50988"/>
    </row>
    <row r="50989" spans="1:1" ht="12.6" x14ac:dyDescent="0.25">
      <c r="A50989"/>
    </row>
    <row r="50990" spans="1:1" ht="12.6" x14ac:dyDescent="0.25">
      <c r="A50990"/>
    </row>
    <row r="50991" spans="1:1" ht="12.6" x14ac:dyDescent="0.25">
      <c r="A50991"/>
    </row>
    <row r="50992" spans="1:1" ht="12.6" x14ac:dyDescent="0.25">
      <c r="A50992"/>
    </row>
    <row r="50993" spans="1:1" ht="12.6" x14ac:dyDescent="0.25">
      <c r="A50993"/>
    </row>
    <row r="50994" spans="1:1" ht="12.6" x14ac:dyDescent="0.25">
      <c r="A50994"/>
    </row>
    <row r="50995" spans="1:1" ht="12.6" x14ac:dyDescent="0.25">
      <c r="A50995"/>
    </row>
    <row r="50996" spans="1:1" ht="12.6" x14ac:dyDescent="0.25">
      <c r="A50996"/>
    </row>
    <row r="50997" spans="1:1" ht="12.6" x14ac:dyDescent="0.25">
      <c r="A50997"/>
    </row>
    <row r="50998" spans="1:1" ht="12.6" x14ac:dyDescent="0.25">
      <c r="A50998"/>
    </row>
    <row r="50999" spans="1:1" ht="12.6" x14ac:dyDescent="0.25">
      <c r="A50999"/>
    </row>
    <row r="51000" spans="1:1" ht="12.6" x14ac:dyDescent="0.25">
      <c r="A51000"/>
    </row>
    <row r="51001" spans="1:1" ht="12.6" x14ac:dyDescent="0.25">
      <c r="A51001"/>
    </row>
    <row r="51002" spans="1:1" ht="12.6" x14ac:dyDescent="0.25">
      <c r="A51002"/>
    </row>
    <row r="51003" spans="1:1" ht="12.6" x14ac:dyDescent="0.25">
      <c r="A51003"/>
    </row>
    <row r="51004" spans="1:1" ht="12.6" x14ac:dyDescent="0.25">
      <c r="A51004"/>
    </row>
    <row r="51005" spans="1:1" ht="12.6" x14ac:dyDescent="0.25">
      <c r="A51005"/>
    </row>
    <row r="51006" spans="1:1" ht="12.6" x14ac:dyDescent="0.25">
      <c r="A51006"/>
    </row>
    <row r="51007" spans="1:1" ht="12.6" x14ac:dyDescent="0.25">
      <c r="A51007"/>
    </row>
    <row r="51008" spans="1:1" ht="12.6" x14ac:dyDescent="0.25">
      <c r="A51008"/>
    </row>
    <row r="51009" spans="1:1" ht="12.6" x14ac:dyDescent="0.25">
      <c r="A51009"/>
    </row>
    <row r="51010" spans="1:1" ht="12.6" x14ac:dyDescent="0.25">
      <c r="A51010"/>
    </row>
    <row r="51011" spans="1:1" ht="12.6" x14ac:dyDescent="0.25">
      <c r="A51011"/>
    </row>
    <row r="51012" spans="1:1" ht="12.6" x14ac:dyDescent="0.25">
      <c r="A51012"/>
    </row>
    <row r="51013" spans="1:1" ht="12.6" x14ac:dyDescent="0.25">
      <c r="A51013"/>
    </row>
    <row r="51014" spans="1:1" ht="12.6" x14ac:dyDescent="0.25">
      <c r="A51014"/>
    </row>
    <row r="51015" spans="1:1" ht="12.6" x14ac:dyDescent="0.25">
      <c r="A51015"/>
    </row>
    <row r="51016" spans="1:1" ht="12.6" x14ac:dyDescent="0.25">
      <c r="A51016"/>
    </row>
    <row r="51017" spans="1:1" ht="12.6" x14ac:dyDescent="0.25">
      <c r="A51017"/>
    </row>
    <row r="51018" spans="1:1" ht="12.6" x14ac:dyDescent="0.25">
      <c r="A51018"/>
    </row>
    <row r="51019" spans="1:1" ht="12.6" x14ac:dyDescent="0.25">
      <c r="A51019"/>
    </row>
    <row r="51020" spans="1:1" ht="12.6" x14ac:dyDescent="0.25">
      <c r="A51020"/>
    </row>
    <row r="51021" spans="1:1" ht="12.6" x14ac:dyDescent="0.25">
      <c r="A51021"/>
    </row>
    <row r="51022" spans="1:1" ht="12.6" x14ac:dyDescent="0.25">
      <c r="A51022"/>
    </row>
    <row r="51023" spans="1:1" ht="12.6" x14ac:dyDescent="0.25">
      <c r="A51023"/>
    </row>
    <row r="51024" spans="1:1" ht="12.6" x14ac:dyDescent="0.25">
      <c r="A51024"/>
    </row>
    <row r="51025" spans="1:1" ht="12.6" x14ac:dyDescent="0.25">
      <c r="A51025"/>
    </row>
    <row r="51026" spans="1:1" ht="12.6" x14ac:dyDescent="0.25">
      <c r="A51026"/>
    </row>
    <row r="51027" spans="1:1" ht="12.6" x14ac:dyDescent="0.25">
      <c r="A51027"/>
    </row>
    <row r="51028" spans="1:1" ht="12.6" x14ac:dyDescent="0.25">
      <c r="A51028"/>
    </row>
    <row r="51029" spans="1:1" ht="12.6" x14ac:dyDescent="0.25">
      <c r="A51029"/>
    </row>
    <row r="51030" spans="1:1" ht="12.6" x14ac:dyDescent="0.25">
      <c r="A51030"/>
    </row>
    <row r="51031" spans="1:1" ht="12.6" x14ac:dyDescent="0.25">
      <c r="A51031"/>
    </row>
    <row r="51032" spans="1:1" ht="12.6" x14ac:dyDescent="0.25">
      <c r="A51032"/>
    </row>
    <row r="51033" spans="1:1" ht="12.6" x14ac:dyDescent="0.25">
      <c r="A51033"/>
    </row>
    <row r="51034" spans="1:1" ht="12.6" x14ac:dyDescent="0.25">
      <c r="A51034"/>
    </row>
    <row r="51035" spans="1:1" ht="12.6" x14ac:dyDescent="0.25">
      <c r="A51035"/>
    </row>
    <row r="51036" spans="1:1" ht="12.6" x14ac:dyDescent="0.25">
      <c r="A51036"/>
    </row>
    <row r="51037" spans="1:1" ht="12.6" x14ac:dyDescent="0.25">
      <c r="A51037"/>
    </row>
    <row r="51038" spans="1:1" ht="12.6" x14ac:dyDescent="0.25">
      <c r="A51038"/>
    </row>
    <row r="51039" spans="1:1" ht="12.6" x14ac:dyDescent="0.25">
      <c r="A51039"/>
    </row>
    <row r="51040" spans="1:1" ht="12.6" x14ac:dyDescent="0.25">
      <c r="A51040"/>
    </row>
    <row r="51041" spans="1:1" ht="12.6" x14ac:dyDescent="0.25">
      <c r="A51041"/>
    </row>
    <row r="51042" spans="1:1" ht="12.6" x14ac:dyDescent="0.25">
      <c r="A51042"/>
    </row>
    <row r="51043" spans="1:1" ht="12.6" x14ac:dyDescent="0.25">
      <c r="A51043"/>
    </row>
    <row r="51044" spans="1:1" ht="12.6" x14ac:dyDescent="0.25">
      <c r="A51044"/>
    </row>
    <row r="51045" spans="1:1" ht="12.6" x14ac:dyDescent="0.25">
      <c r="A51045"/>
    </row>
    <row r="51046" spans="1:1" ht="12.6" x14ac:dyDescent="0.25">
      <c r="A51046"/>
    </row>
    <row r="51047" spans="1:1" ht="12.6" x14ac:dyDescent="0.25">
      <c r="A51047"/>
    </row>
    <row r="51048" spans="1:1" ht="12.6" x14ac:dyDescent="0.25">
      <c r="A51048"/>
    </row>
    <row r="51049" spans="1:1" ht="12.6" x14ac:dyDescent="0.25">
      <c r="A51049"/>
    </row>
    <row r="51050" spans="1:1" ht="12.6" x14ac:dyDescent="0.25">
      <c r="A51050"/>
    </row>
    <row r="51051" spans="1:1" ht="12.6" x14ac:dyDescent="0.25">
      <c r="A51051"/>
    </row>
    <row r="51052" spans="1:1" ht="12.6" x14ac:dyDescent="0.25">
      <c r="A51052"/>
    </row>
    <row r="51053" spans="1:1" ht="12.6" x14ac:dyDescent="0.25">
      <c r="A51053"/>
    </row>
    <row r="51054" spans="1:1" ht="12.6" x14ac:dyDescent="0.25">
      <c r="A51054"/>
    </row>
    <row r="51055" spans="1:1" ht="12.6" x14ac:dyDescent="0.25">
      <c r="A51055"/>
    </row>
    <row r="51056" spans="1:1" ht="12.6" x14ac:dyDescent="0.25">
      <c r="A51056"/>
    </row>
    <row r="51057" spans="1:1" ht="12.6" x14ac:dyDescent="0.25">
      <c r="A51057"/>
    </row>
    <row r="51058" spans="1:1" ht="12.6" x14ac:dyDescent="0.25">
      <c r="A51058"/>
    </row>
    <row r="51059" spans="1:1" ht="12.6" x14ac:dyDescent="0.25">
      <c r="A51059"/>
    </row>
    <row r="51060" spans="1:1" ht="12.6" x14ac:dyDescent="0.25">
      <c r="A51060"/>
    </row>
    <row r="51061" spans="1:1" ht="12.6" x14ac:dyDescent="0.25">
      <c r="A51061"/>
    </row>
    <row r="51062" spans="1:1" ht="12.6" x14ac:dyDescent="0.25">
      <c r="A51062"/>
    </row>
    <row r="51063" spans="1:1" ht="12.6" x14ac:dyDescent="0.25">
      <c r="A51063"/>
    </row>
    <row r="51064" spans="1:1" ht="12.6" x14ac:dyDescent="0.25">
      <c r="A51064"/>
    </row>
    <row r="51065" spans="1:1" ht="12.6" x14ac:dyDescent="0.25">
      <c r="A51065"/>
    </row>
    <row r="51066" spans="1:1" ht="12.6" x14ac:dyDescent="0.25">
      <c r="A51066"/>
    </row>
    <row r="51067" spans="1:1" ht="12.6" x14ac:dyDescent="0.25">
      <c r="A51067"/>
    </row>
    <row r="51068" spans="1:1" ht="12.6" x14ac:dyDescent="0.25">
      <c r="A51068"/>
    </row>
    <row r="51069" spans="1:1" ht="12.6" x14ac:dyDescent="0.25">
      <c r="A51069"/>
    </row>
    <row r="51070" spans="1:1" ht="12.6" x14ac:dyDescent="0.25">
      <c r="A51070"/>
    </row>
    <row r="51071" spans="1:1" ht="12.6" x14ac:dyDescent="0.25">
      <c r="A51071"/>
    </row>
    <row r="51072" spans="1:1" ht="12.6" x14ac:dyDescent="0.25">
      <c r="A51072"/>
    </row>
    <row r="51073" spans="1:1" ht="12.6" x14ac:dyDescent="0.25">
      <c r="A51073"/>
    </row>
    <row r="51074" spans="1:1" ht="12.6" x14ac:dyDescent="0.25">
      <c r="A51074"/>
    </row>
    <row r="51075" spans="1:1" ht="12.6" x14ac:dyDescent="0.25">
      <c r="A51075"/>
    </row>
    <row r="51076" spans="1:1" ht="12.6" x14ac:dyDescent="0.25">
      <c r="A51076"/>
    </row>
    <row r="51077" spans="1:1" ht="12.6" x14ac:dyDescent="0.25">
      <c r="A51077"/>
    </row>
    <row r="51078" spans="1:1" ht="12.6" x14ac:dyDescent="0.25">
      <c r="A51078"/>
    </row>
    <row r="51079" spans="1:1" ht="12.6" x14ac:dyDescent="0.25">
      <c r="A51079"/>
    </row>
    <row r="51080" spans="1:1" ht="12.6" x14ac:dyDescent="0.25">
      <c r="A51080"/>
    </row>
    <row r="51081" spans="1:1" ht="12.6" x14ac:dyDescent="0.25">
      <c r="A51081"/>
    </row>
    <row r="51082" spans="1:1" ht="12.6" x14ac:dyDescent="0.25">
      <c r="A51082"/>
    </row>
    <row r="51083" spans="1:1" ht="12.6" x14ac:dyDescent="0.25">
      <c r="A51083"/>
    </row>
    <row r="51084" spans="1:1" ht="12.6" x14ac:dyDescent="0.25">
      <c r="A51084"/>
    </row>
    <row r="51085" spans="1:1" ht="12.6" x14ac:dyDescent="0.25">
      <c r="A51085"/>
    </row>
    <row r="51086" spans="1:1" ht="12.6" x14ac:dyDescent="0.25">
      <c r="A51086"/>
    </row>
    <row r="51087" spans="1:1" ht="12.6" x14ac:dyDescent="0.25">
      <c r="A51087"/>
    </row>
    <row r="51088" spans="1:1" ht="12.6" x14ac:dyDescent="0.25">
      <c r="A51088"/>
    </row>
    <row r="51089" spans="1:1" ht="12.6" x14ac:dyDescent="0.25">
      <c r="A51089"/>
    </row>
    <row r="51090" spans="1:1" ht="12.6" x14ac:dyDescent="0.25">
      <c r="A51090"/>
    </row>
    <row r="51091" spans="1:1" ht="12.6" x14ac:dyDescent="0.25">
      <c r="A51091"/>
    </row>
    <row r="51092" spans="1:1" ht="12.6" x14ac:dyDescent="0.25">
      <c r="A51092"/>
    </row>
    <row r="51093" spans="1:1" ht="12.6" x14ac:dyDescent="0.25">
      <c r="A51093"/>
    </row>
    <row r="51094" spans="1:1" ht="12.6" x14ac:dyDescent="0.25">
      <c r="A51094"/>
    </row>
    <row r="51095" spans="1:1" ht="12.6" x14ac:dyDescent="0.25">
      <c r="A51095"/>
    </row>
    <row r="51096" spans="1:1" ht="12.6" x14ac:dyDescent="0.25">
      <c r="A51096"/>
    </row>
    <row r="51097" spans="1:1" ht="12.6" x14ac:dyDescent="0.25">
      <c r="A51097"/>
    </row>
    <row r="51098" spans="1:1" ht="12.6" x14ac:dyDescent="0.25">
      <c r="A51098"/>
    </row>
    <row r="51099" spans="1:1" ht="12.6" x14ac:dyDescent="0.25">
      <c r="A51099"/>
    </row>
    <row r="51100" spans="1:1" ht="12.6" x14ac:dyDescent="0.25">
      <c r="A51100"/>
    </row>
    <row r="51101" spans="1:1" ht="12.6" x14ac:dyDescent="0.25">
      <c r="A51101"/>
    </row>
    <row r="51102" spans="1:1" ht="12.6" x14ac:dyDescent="0.25">
      <c r="A51102"/>
    </row>
    <row r="51103" spans="1:1" ht="12.6" x14ac:dyDescent="0.25">
      <c r="A51103"/>
    </row>
    <row r="51104" spans="1:1" ht="12.6" x14ac:dyDescent="0.25">
      <c r="A51104"/>
    </row>
    <row r="51105" spans="1:1" ht="12.6" x14ac:dyDescent="0.25">
      <c r="A51105"/>
    </row>
    <row r="51106" spans="1:1" ht="12.6" x14ac:dyDescent="0.25">
      <c r="A51106"/>
    </row>
    <row r="51107" spans="1:1" ht="12.6" x14ac:dyDescent="0.25">
      <c r="A51107"/>
    </row>
    <row r="51108" spans="1:1" ht="12.6" x14ac:dyDescent="0.25">
      <c r="A51108"/>
    </row>
    <row r="51109" spans="1:1" ht="12.6" x14ac:dyDescent="0.25">
      <c r="A51109"/>
    </row>
    <row r="51110" spans="1:1" ht="12.6" x14ac:dyDescent="0.25">
      <c r="A51110"/>
    </row>
    <row r="51111" spans="1:1" ht="12.6" x14ac:dyDescent="0.25">
      <c r="A51111"/>
    </row>
    <row r="51112" spans="1:1" ht="12.6" x14ac:dyDescent="0.25">
      <c r="A51112"/>
    </row>
    <row r="51113" spans="1:1" ht="12.6" x14ac:dyDescent="0.25">
      <c r="A51113"/>
    </row>
    <row r="51114" spans="1:1" ht="12.6" x14ac:dyDescent="0.25">
      <c r="A51114"/>
    </row>
    <row r="51115" spans="1:1" ht="12.6" x14ac:dyDescent="0.25">
      <c r="A51115"/>
    </row>
    <row r="51116" spans="1:1" ht="12.6" x14ac:dyDescent="0.25">
      <c r="A51116"/>
    </row>
    <row r="51117" spans="1:1" ht="12.6" x14ac:dyDescent="0.25">
      <c r="A51117"/>
    </row>
    <row r="51118" spans="1:1" ht="12.6" x14ac:dyDescent="0.25">
      <c r="A51118"/>
    </row>
    <row r="51119" spans="1:1" ht="12.6" x14ac:dyDescent="0.25">
      <c r="A51119"/>
    </row>
    <row r="51120" spans="1:1" ht="12.6" x14ac:dyDescent="0.25">
      <c r="A51120"/>
    </row>
    <row r="51121" spans="1:1" ht="12.6" x14ac:dyDescent="0.25">
      <c r="A51121"/>
    </row>
    <row r="51122" spans="1:1" ht="12.6" x14ac:dyDescent="0.25">
      <c r="A51122"/>
    </row>
    <row r="51123" spans="1:1" ht="12.6" x14ac:dyDescent="0.25">
      <c r="A51123"/>
    </row>
    <row r="51124" spans="1:1" ht="12.6" x14ac:dyDescent="0.25">
      <c r="A51124"/>
    </row>
    <row r="51125" spans="1:1" ht="12.6" x14ac:dyDescent="0.25">
      <c r="A51125"/>
    </row>
    <row r="51126" spans="1:1" ht="12.6" x14ac:dyDescent="0.25">
      <c r="A51126"/>
    </row>
    <row r="51127" spans="1:1" ht="12.6" x14ac:dyDescent="0.25">
      <c r="A51127"/>
    </row>
    <row r="51128" spans="1:1" ht="12.6" x14ac:dyDescent="0.25">
      <c r="A51128"/>
    </row>
    <row r="51129" spans="1:1" ht="12.6" x14ac:dyDescent="0.25">
      <c r="A51129"/>
    </row>
    <row r="51130" spans="1:1" ht="12.6" x14ac:dyDescent="0.25">
      <c r="A51130"/>
    </row>
    <row r="51131" spans="1:1" ht="12.6" x14ac:dyDescent="0.25">
      <c r="A51131"/>
    </row>
    <row r="51132" spans="1:1" ht="12.6" x14ac:dyDescent="0.25">
      <c r="A51132"/>
    </row>
    <row r="51133" spans="1:1" ht="12.6" x14ac:dyDescent="0.25">
      <c r="A51133"/>
    </row>
    <row r="51134" spans="1:1" ht="12.6" x14ac:dyDescent="0.25">
      <c r="A51134"/>
    </row>
    <row r="51135" spans="1:1" ht="12.6" x14ac:dyDescent="0.25">
      <c r="A51135"/>
    </row>
    <row r="51136" spans="1:1" ht="12.6" x14ac:dyDescent="0.25">
      <c r="A51136"/>
    </row>
    <row r="51137" spans="1:1" ht="12.6" x14ac:dyDescent="0.25">
      <c r="A51137"/>
    </row>
    <row r="51138" spans="1:1" ht="12.6" x14ac:dyDescent="0.25">
      <c r="A51138"/>
    </row>
    <row r="51139" spans="1:1" ht="12.6" x14ac:dyDescent="0.25">
      <c r="A51139"/>
    </row>
    <row r="51140" spans="1:1" ht="12.6" x14ac:dyDescent="0.25">
      <c r="A51140"/>
    </row>
    <row r="51141" spans="1:1" ht="12.6" x14ac:dyDescent="0.25">
      <c r="A51141"/>
    </row>
    <row r="51142" spans="1:1" ht="12.6" x14ac:dyDescent="0.25">
      <c r="A51142"/>
    </row>
    <row r="51143" spans="1:1" ht="12.6" x14ac:dyDescent="0.25">
      <c r="A51143"/>
    </row>
    <row r="51144" spans="1:1" ht="12.6" x14ac:dyDescent="0.25">
      <c r="A51144"/>
    </row>
    <row r="51145" spans="1:1" ht="12.6" x14ac:dyDescent="0.25">
      <c r="A51145"/>
    </row>
    <row r="51146" spans="1:1" ht="12.6" x14ac:dyDescent="0.25">
      <c r="A51146"/>
    </row>
    <row r="51147" spans="1:1" ht="12.6" x14ac:dyDescent="0.25">
      <c r="A51147"/>
    </row>
    <row r="51148" spans="1:1" ht="12.6" x14ac:dyDescent="0.25">
      <c r="A51148"/>
    </row>
    <row r="51149" spans="1:1" ht="12.6" x14ac:dyDescent="0.25">
      <c r="A51149"/>
    </row>
    <row r="51150" spans="1:1" ht="12.6" x14ac:dyDescent="0.25">
      <c r="A51150"/>
    </row>
    <row r="51151" spans="1:1" ht="12.6" x14ac:dyDescent="0.25">
      <c r="A51151"/>
    </row>
    <row r="51152" spans="1:1" ht="12.6" x14ac:dyDescent="0.25">
      <c r="A51152"/>
    </row>
    <row r="51153" spans="1:1" ht="12.6" x14ac:dyDescent="0.25">
      <c r="A51153"/>
    </row>
    <row r="51154" spans="1:1" ht="12.6" x14ac:dyDescent="0.25">
      <c r="A51154"/>
    </row>
    <row r="51155" spans="1:1" ht="12.6" x14ac:dyDescent="0.25">
      <c r="A51155"/>
    </row>
    <row r="51156" spans="1:1" ht="12.6" x14ac:dyDescent="0.25">
      <c r="A51156"/>
    </row>
    <row r="51157" spans="1:1" ht="12.6" x14ac:dyDescent="0.25">
      <c r="A51157"/>
    </row>
    <row r="51158" spans="1:1" ht="12.6" x14ac:dyDescent="0.25">
      <c r="A51158"/>
    </row>
    <row r="51159" spans="1:1" ht="12.6" x14ac:dyDescent="0.25">
      <c r="A51159"/>
    </row>
    <row r="51160" spans="1:1" ht="12.6" x14ac:dyDescent="0.25">
      <c r="A51160"/>
    </row>
    <row r="51161" spans="1:1" ht="12.6" x14ac:dyDescent="0.25">
      <c r="A51161"/>
    </row>
    <row r="51162" spans="1:1" ht="12.6" x14ac:dyDescent="0.25">
      <c r="A51162"/>
    </row>
    <row r="51163" spans="1:1" ht="12.6" x14ac:dyDescent="0.25">
      <c r="A51163"/>
    </row>
    <row r="51164" spans="1:1" ht="12.6" x14ac:dyDescent="0.25">
      <c r="A51164"/>
    </row>
    <row r="51165" spans="1:1" ht="12.6" x14ac:dyDescent="0.25">
      <c r="A51165"/>
    </row>
    <row r="51166" spans="1:1" ht="12.6" x14ac:dyDescent="0.25">
      <c r="A51166"/>
    </row>
    <row r="51167" spans="1:1" ht="12.6" x14ac:dyDescent="0.25">
      <c r="A51167"/>
    </row>
    <row r="51168" spans="1:1" ht="12.6" x14ac:dyDescent="0.25">
      <c r="A51168"/>
    </row>
    <row r="51169" spans="1:1" ht="12.6" x14ac:dyDescent="0.25">
      <c r="A51169"/>
    </row>
    <row r="51170" spans="1:1" ht="12.6" x14ac:dyDescent="0.25">
      <c r="A51170"/>
    </row>
    <row r="51171" spans="1:1" ht="12.6" x14ac:dyDescent="0.25">
      <c r="A51171"/>
    </row>
    <row r="51172" spans="1:1" ht="12.6" x14ac:dyDescent="0.25">
      <c r="A51172"/>
    </row>
    <row r="51173" spans="1:1" ht="12.6" x14ac:dyDescent="0.25">
      <c r="A51173"/>
    </row>
    <row r="51174" spans="1:1" ht="12.6" x14ac:dyDescent="0.25">
      <c r="A51174"/>
    </row>
    <row r="51175" spans="1:1" ht="12.6" x14ac:dyDescent="0.25">
      <c r="A51175"/>
    </row>
    <row r="51176" spans="1:1" ht="12.6" x14ac:dyDescent="0.25">
      <c r="A51176"/>
    </row>
    <row r="51177" spans="1:1" ht="12.6" x14ac:dyDescent="0.25">
      <c r="A51177"/>
    </row>
    <row r="51178" spans="1:1" ht="12.6" x14ac:dyDescent="0.25">
      <c r="A51178"/>
    </row>
    <row r="51179" spans="1:1" ht="12.6" x14ac:dyDescent="0.25">
      <c r="A51179"/>
    </row>
    <row r="51180" spans="1:1" ht="12.6" x14ac:dyDescent="0.25">
      <c r="A51180"/>
    </row>
    <row r="51181" spans="1:1" ht="12.6" x14ac:dyDescent="0.25">
      <c r="A51181"/>
    </row>
    <row r="51182" spans="1:1" ht="12.6" x14ac:dyDescent="0.25">
      <c r="A51182"/>
    </row>
    <row r="51183" spans="1:1" ht="12.6" x14ac:dyDescent="0.25">
      <c r="A51183"/>
    </row>
    <row r="51184" spans="1:1" ht="12.6" x14ac:dyDescent="0.25">
      <c r="A51184"/>
    </row>
    <row r="51185" spans="1:1" ht="12.6" x14ac:dyDescent="0.25">
      <c r="A51185"/>
    </row>
    <row r="51186" spans="1:1" ht="12.6" x14ac:dyDescent="0.25">
      <c r="A51186"/>
    </row>
    <row r="51187" spans="1:1" ht="12.6" x14ac:dyDescent="0.25">
      <c r="A51187"/>
    </row>
    <row r="51188" spans="1:1" ht="12.6" x14ac:dyDescent="0.25">
      <c r="A51188"/>
    </row>
    <row r="51189" spans="1:1" ht="12.6" x14ac:dyDescent="0.25">
      <c r="A51189"/>
    </row>
    <row r="51190" spans="1:1" ht="12.6" x14ac:dyDescent="0.25">
      <c r="A51190"/>
    </row>
    <row r="51191" spans="1:1" ht="12.6" x14ac:dyDescent="0.25">
      <c r="A51191"/>
    </row>
    <row r="51192" spans="1:1" ht="12.6" x14ac:dyDescent="0.25">
      <c r="A51192"/>
    </row>
    <row r="51193" spans="1:1" ht="12.6" x14ac:dyDescent="0.25">
      <c r="A51193"/>
    </row>
    <row r="51194" spans="1:1" ht="12.6" x14ac:dyDescent="0.25">
      <c r="A51194"/>
    </row>
    <row r="51195" spans="1:1" ht="12.6" x14ac:dyDescent="0.25">
      <c r="A51195"/>
    </row>
    <row r="51196" spans="1:1" ht="12.6" x14ac:dyDescent="0.25">
      <c r="A51196"/>
    </row>
    <row r="51197" spans="1:1" ht="12.6" x14ac:dyDescent="0.25">
      <c r="A51197"/>
    </row>
    <row r="51198" spans="1:1" ht="12.6" x14ac:dyDescent="0.25">
      <c r="A51198"/>
    </row>
    <row r="51199" spans="1:1" ht="12.6" x14ac:dyDescent="0.25">
      <c r="A51199"/>
    </row>
    <row r="51200" spans="1:1" ht="12.6" x14ac:dyDescent="0.25">
      <c r="A51200"/>
    </row>
    <row r="51201" spans="1:1" ht="12.6" x14ac:dyDescent="0.25">
      <c r="A51201"/>
    </row>
    <row r="51202" spans="1:1" ht="12.6" x14ac:dyDescent="0.25">
      <c r="A51202"/>
    </row>
    <row r="51203" spans="1:1" ht="12.6" x14ac:dyDescent="0.25">
      <c r="A51203"/>
    </row>
    <row r="51204" spans="1:1" ht="12.6" x14ac:dyDescent="0.25">
      <c r="A51204"/>
    </row>
    <row r="51205" spans="1:1" ht="12.6" x14ac:dyDescent="0.25">
      <c r="A51205"/>
    </row>
    <row r="51206" spans="1:1" ht="12.6" x14ac:dyDescent="0.25">
      <c r="A51206"/>
    </row>
    <row r="51207" spans="1:1" ht="12.6" x14ac:dyDescent="0.25">
      <c r="A51207"/>
    </row>
    <row r="51208" spans="1:1" ht="12.6" x14ac:dyDescent="0.25">
      <c r="A51208"/>
    </row>
    <row r="51209" spans="1:1" ht="12.6" x14ac:dyDescent="0.25">
      <c r="A51209"/>
    </row>
    <row r="51210" spans="1:1" ht="12.6" x14ac:dyDescent="0.25">
      <c r="A51210"/>
    </row>
    <row r="51211" spans="1:1" ht="12.6" x14ac:dyDescent="0.25">
      <c r="A51211"/>
    </row>
    <row r="51212" spans="1:1" ht="12.6" x14ac:dyDescent="0.25">
      <c r="A51212"/>
    </row>
    <row r="51213" spans="1:1" ht="12.6" x14ac:dyDescent="0.25">
      <c r="A51213"/>
    </row>
    <row r="51214" spans="1:1" ht="12.6" x14ac:dyDescent="0.25">
      <c r="A51214"/>
    </row>
    <row r="51215" spans="1:1" ht="12.6" x14ac:dyDescent="0.25">
      <c r="A51215"/>
    </row>
    <row r="51216" spans="1:1" ht="12.6" x14ac:dyDescent="0.25">
      <c r="A51216"/>
    </row>
    <row r="51217" spans="1:1" ht="12.6" x14ac:dyDescent="0.25">
      <c r="A51217"/>
    </row>
    <row r="51218" spans="1:1" ht="12.6" x14ac:dyDescent="0.25">
      <c r="A51218"/>
    </row>
    <row r="51219" spans="1:1" ht="12.6" x14ac:dyDescent="0.25">
      <c r="A51219"/>
    </row>
    <row r="51220" spans="1:1" ht="12.6" x14ac:dyDescent="0.25">
      <c r="A51220"/>
    </row>
    <row r="51221" spans="1:1" ht="12.6" x14ac:dyDescent="0.25">
      <c r="A51221"/>
    </row>
    <row r="51222" spans="1:1" ht="12.6" x14ac:dyDescent="0.25">
      <c r="A51222"/>
    </row>
    <row r="51223" spans="1:1" ht="12.6" x14ac:dyDescent="0.25">
      <c r="A51223"/>
    </row>
    <row r="51224" spans="1:1" ht="12.6" x14ac:dyDescent="0.25">
      <c r="A51224"/>
    </row>
    <row r="51225" spans="1:1" ht="12.6" x14ac:dyDescent="0.25">
      <c r="A51225"/>
    </row>
    <row r="51226" spans="1:1" ht="12.6" x14ac:dyDescent="0.25">
      <c r="A51226"/>
    </row>
    <row r="51227" spans="1:1" ht="12.6" x14ac:dyDescent="0.25">
      <c r="A51227"/>
    </row>
    <row r="51228" spans="1:1" ht="12.6" x14ac:dyDescent="0.25">
      <c r="A51228"/>
    </row>
    <row r="51229" spans="1:1" ht="12.6" x14ac:dyDescent="0.25">
      <c r="A51229"/>
    </row>
    <row r="51230" spans="1:1" ht="12.6" x14ac:dyDescent="0.25">
      <c r="A51230"/>
    </row>
    <row r="51231" spans="1:1" ht="12.6" x14ac:dyDescent="0.25">
      <c r="A51231"/>
    </row>
    <row r="51232" spans="1:1" ht="12.6" x14ac:dyDescent="0.25">
      <c r="A51232"/>
    </row>
    <row r="51233" spans="1:1" ht="12.6" x14ac:dyDescent="0.25">
      <c r="A51233"/>
    </row>
    <row r="51234" spans="1:1" ht="12.6" x14ac:dyDescent="0.25">
      <c r="A51234"/>
    </row>
    <row r="51235" spans="1:1" ht="12.6" x14ac:dyDescent="0.25">
      <c r="A51235"/>
    </row>
    <row r="51236" spans="1:1" ht="12.6" x14ac:dyDescent="0.25">
      <c r="A51236"/>
    </row>
    <row r="51237" spans="1:1" ht="12.6" x14ac:dyDescent="0.25">
      <c r="A51237"/>
    </row>
    <row r="51238" spans="1:1" ht="12.6" x14ac:dyDescent="0.25">
      <c r="A51238"/>
    </row>
    <row r="51239" spans="1:1" ht="12.6" x14ac:dyDescent="0.25">
      <c r="A51239"/>
    </row>
    <row r="51240" spans="1:1" ht="12.6" x14ac:dyDescent="0.25">
      <c r="A51240"/>
    </row>
    <row r="51241" spans="1:1" ht="12.6" x14ac:dyDescent="0.25">
      <c r="A51241"/>
    </row>
    <row r="51242" spans="1:1" ht="12.6" x14ac:dyDescent="0.25">
      <c r="A51242"/>
    </row>
    <row r="51243" spans="1:1" ht="12.6" x14ac:dyDescent="0.25">
      <c r="A51243"/>
    </row>
    <row r="51244" spans="1:1" ht="12.6" x14ac:dyDescent="0.25">
      <c r="A51244"/>
    </row>
    <row r="51245" spans="1:1" ht="12.6" x14ac:dyDescent="0.25">
      <c r="A51245"/>
    </row>
    <row r="51246" spans="1:1" ht="12.6" x14ac:dyDescent="0.25">
      <c r="A51246"/>
    </row>
    <row r="51247" spans="1:1" ht="12.6" x14ac:dyDescent="0.25">
      <c r="A51247"/>
    </row>
    <row r="51248" spans="1:1" ht="12.6" x14ac:dyDescent="0.25">
      <c r="A51248"/>
    </row>
    <row r="51249" spans="1:1" ht="12.6" x14ac:dyDescent="0.25">
      <c r="A51249"/>
    </row>
    <row r="51250" spans="1:1" ht="12.6" x14ac:dyDescent="0.25">
      <c r="A51250"/>
    </row>
    <row r="51251" spans="1:1" ht="12.6" x14ac:dyDescent="0.25">
      <c r="A51251"/>
    </row>
    <row r="51252" spans="1:1" ht="12.6" x14ac:dyDescent="0.25">
      <c r="A51252"/>
    </row>
    <row r="51253" spans="1:1" ht="12.6" x14ac:dyDescent="0.25">
      <c r="A51253"/>
    </row>
    <row r="51254" spans="1:1" ht="12.6" x14ac:dyDescent="0.25">
      <c r="A51254"/>
    </row>
    <row r="51255" spans="1:1" ht="12.6" x14ac:dyDescent="0.25">
      <c r="A51255"/>
    </row>
    <row r="51256" spans="1:1" ht="12.6" x14ac:dyDescent="0.25">
      <c r="A51256"/>
    </row>
    <row r="51257" spans="1:1" ht="12.6" x14ac:dyDescent="0.25">
      <c r="A51257"/>
    </row>
    <row r="51258" spans="1:1" ht="12.6" x14ac:dyDescent="0.25">
      <c r="A51258"/>
    </row>
    <row r="51259" spans="1:1" ht="12.6" x14ac:dyDescent="0.25">
      <c r="A51259"/>
    </row>
    <row r="51260" spans="1:1" ht="12.6" x14ac:dyDescent="0.25">
      <c r="A51260"/>
    </row>
    <row r="51261" spans="1:1" ht="12.6" x14ac:dyDescent="0.25">
      <c r="A51261"/>
    </row>
    <row r="51262" spans="1:1" ht="12.6" x14ac:dyDescent="0.25">
      <c r="A51262"/>
    </row>
    <row r="51263" spans="1:1" ht="12.6" x14ac:dyDescent="0.25">
      <c r="A51263"/>
    </row>
    <row r="51264" spans="1:1" ht="12.6" x14ac:dyDescent="0.25">
      <c r="A51264"/>
    </row>
    <row r="51265" spans="1:1" ht="12.6" x14ac:dyDescent="0.25">
      <c r="A51265"/>
    </row>
    <row r="51266" spans="1:1" ht="12.6" x14ac:dyDescent="0.25">
      <c r="A51266"/>
    </row>
    <row r="51267" spans="1:1" ht="12.6" x14ac:dyDescent="0.25">
      <c r="A51267"/>
    </row>
    <row r="51268" spans="1:1" ht="12.6" x14ac:dyDescent="0.25">
      <c r="A51268"/>
    </row>
    <row r="51269" spans="1:1" ht="12.6" x14ac:dyDescent="0.25">
      <c r="A51269"/>
    </row>
    <row r="51270" spans="1:1" ht="12.6" x14ac:dyDescent="0.25">
      <c r="A51270"/>
    </row>
    <row r="51271" spans="1:1" ht="12.6" x14ac:dyDescent="0.25">
      <c r="A51271"/>
    </row>
    <row r="51272" spans="1:1" ht="12.6" x14ac:dyDescent="0.25">
      <c r="A51272"/>
    </row>
    <row r="51273" spans="1:1" ht="12.6" x14ac:dyDescent="0.25">
      <c r="A51273"/>
    </row>
    <row r="51274" spans="1:1" ht="12.6" x14ac:dyDescent="0.25">
      <c r="A51274"/>
    </row>
    <row r="51275" spans="1:1" ht="12.6" x14ac:dyDescent="0.25">
      <c r="A51275"/>
    </row>
    <row r="51276" spans="1:1" ht="12.6" x14ac:dyDescent="0.25">
      <c r="A51276"/>
    </row>
    <row r="51277" spans="1:1" ht="12.6" x14ac:dyDescent="0.25">
      <c r="A51277"/>
    </row>
    <row r="51278" spans="1:1" ht="12.6" x14ac:dyDescent="0.25">
      <c r="A51278"/>
    </row>
    <row r="51279" spans="1:1" ht="12.6" x14ac:dyDescent="0.25">
      <c r="A51279"/>
    </row>
    <row r="51280" spans="1:1" ht="12.6" x14ac:dyDescent="0.25">
      <c r="A51280"/>
    </row>
    <row r="51281" spans="1:1" ht="12.6" x14ac:dyDescent="0.25">
      <c r="A51281"/>
    </row>
    <row r="51282" spans="1:1" ht="12.6" x14ac:dyDescent="0.25">
      <c r="A51282"/>
    </row>
    <row r="51283" spans="1:1" ht="12.6" x14ac:dyDescent="0.25">
      <c r="A51283"/>
    </row>
    <row r="51284" spans="1:1" ht="12.6" x14ac:dyDescent="0.25">
      <c r="A51284"/>
    </row>
    <row r="51285" spans="1:1" ht="12.6" x14ac:dyDescent="0.25">
      <c r="A51285"/>
    </row>
    <row r="51286" spans="1:1" ht="12.6" x14ac:dyDescent="0.25">
      <c r="A51286"/>
    </row>
    <row r="51287" spans="1:1" ht="12.6" x14ac:dyDescent="0.25">
      <c r="A51287"/>
    </row>
    <row r="51288" spans="1:1" ht="12.6" x14ac:dyDescent="0.25">
      <c r="A51288"/>
    </row>
    <row r="51289" spans="1:1" ht="12.6" x14ac:dyDescent="0.25">
      <c r="A51289"/>
    </row>
    <row r="51290" spans="1:1" ht="12.6" x14ac:dyDescent="0.25">
      <c r="A51290"/>
    </row>
    <row r="51291" spans="1:1" ht="12.6" x14ac:dyDescent="0.25">
      <c r="A51291"/>
    </row>
    <row r="51292" spans="1:1" ht="12.6" x14ac:dyDescent="0.25">
      <c r="A51292"/>
    </row>
    <row r="51293" spans="1:1" ht="12.6" x14ac:dyDescent="0.25">
      <c r="A51293"/>
    </row>
    <row r="51294" spans="1:1" ht="12.6" x14ac:dyDescent="0.25">
      <c r="A51294"/>
    </row>
    <row r="51295" spans="1:1" ht="12.6" x14ac:dyDescent="0.25">
      <c r="A51295"/>
    </row>
    <row r="51296" spans="1:1" ht="12.6" x14ac:dyDescent="0.25">
      <c r="A51296"/>
    </row>
    <row r="51297" spans="1:1" ht="12.6" x14ac:dyDescent="0.25">
      <c r="A51297"/>
    </row>
    <row r="51298" spans="1:1" ht="12.6" x14ac:dyDescent="0.25">
      <c r="A51298"/>
    </row>
    <row r="51299" spans="1:1" ht="12.6" x14ac:dyDescent="0.25">
      <c r="A51299"/>
    </row>
    <row r="51300" spans="1:1" ht="12.6" x14ac:dyDescent="0.25">
      <c r="A51300"/>
    </row>
    <row r="51301" spans="1:1" ht="12.6" x14ac:dyDescent="0.25">
      <c r="A51301"/>
    </row>
    <row r="51302" spans="1:1" ht="12.6" x14ac:dyDescent="0.25">
      <c r="A51302"/>
    </row>
    <row r="51303" spans="1:1" ht="12.6" x14ac:dyDescent="0.25">
      <c r="A51303"/>
    </row>
    <row r="51304" spans="1:1" ht="12.6" x14ac:dyDescent="0.25">
      <c r="A51304"/>
    </row>
    <row r="51305" spans="1:1" ht="12.6" x14ac:dyDescent="0.25">
      <c r="A51305"/>
    </row>
    <row r="51306" spans="1:1" ht="12.6" x14ac:dyDescent="0.25">
      <c r="A51306"/>
    </row>
    <row r="51307" spans="1:1" ht="12.6" x14ac:dyDescent="0.25">
      <c r="A51307"/>
    </row>
    <row r="51308" spans="1:1" ht="12.6" x14ac:dyDescent="0.25">
      <c r="A51308"/>
    </row>
    <row r="51309" spans="1:1" ht="12.6" x14ac:dyDescent="0.25">
      <c r="A51309"/>
    </row>
    <row r="51310" spans="1:1" ht="12.6" x14ac:dyDescent="0.25">
      <c r="A51310"/>
    </row>
    <row r="51311" spans="1:1" ht="12.6" x14ac:dyDescent="0.25">
      <c r="A51311"/>
    </row>
    <row r="51312" spans="1:1" ht="12.6" x14ac:dyDescent="0.25">
      <c r="A51312"/>
    </row>
    <row r="51313" spans="1:1" ht="12.6" x14ac:dyDescent="0.25">
      <c r="A51313"/>
    </row>
    <row r="51314" spans="1:1" ht="12.6" x14ac:dyDescent="0.25">
      <c r="A51314"/>
    </row>
    <row r="51315" spans="1:1" ht="12.6" x14ac:dyDescent="0.25">
      <c r="A51315"/>
    </row>
    <row r="51316" spans="1:1" ht="12.6" x14ac:dyDescent="0.25">
      <c r="A51316"/>
    </row>
    <row r="51317" spans="1:1" ht="12.6" x14ac:dyDescent="0.25">
      <c r="A51317"/>
    </row>
    <row r="51318" spans="1:1" ht="12.6" x14ac:dyDescent="0.25">
      <c r="A51318"/>
    </row>
    <row r="51319" spans="1:1" ht="12.6" x14ac:dyDescent="0.25">
      <c r="A51319"/>
    </row>
    <row r="51320" spans="1:1" ht="12.6" x14ac:dyDescent="0.25">
      <c r="A51320"/>
    </row>
    <row r="51321" spans="1:1" ht="12.6" x14ac:dyDescent="0.25">
      <c r="A51321"/>
    </row>
    <row r="51322" spans="1:1" ht="12.6" x14ac:dyDescent="0.25">
      <c r="A51322"/>
    </row>
    <row r="51323" spans="1:1" ht="12.6" x14ac:dyDescent="0.25">
      <c r="A51323"/>
    </row>
    <row r="51324" spans="1:1" ht="12.6" x14ac:dyDescent="0.25">
      <c r="A51324"/>
    </row>
    <row r="51325" spans="1:1" ht="12.6" x14ac:dyDescent="0.25">
      <c r="A51325"/>
    </row>
    <row r="51326" spans="1:1" ht="12.6" x14ac:dyDescent="0.25">
      <c r="A51326"/>
    </row>
    <row r="51327" spans="1:1" ht="12.6" x14ac:dyDescent="0.25">
      <c r="A51327"/>
    </row>
    <row r="51328" spans="1:1" ht="12.6" x14ac:dyDescent="0.25">
      <c r="A51328"/>
    </row>
    <row r="51329" spans="1:1" ht="12.6" x14ac:dyDescent="0.25">
      <c r="A51329"/>
    </row>
    <row r="51330" spans="1:1" ht="12.6" x14ac:dyDescent="0.25">
      <c r="A51330"/>
    </row>
    <row r="51331" spans="1:1" ht="12.6" x14ac:dyDescent="0.25">
      <c r="A51331"/>
    </row>
    <row r="51332" spans="1:1" ht="12.6" x14ac:dyDescent="0.25">
      <c r="A51332"/>
    </row>
    <row r="51333" spans="1:1" ht="12.6" x14ac:dyDescent="0.25">
      <c r="A51333"/>
    </row>
    <row r="51334" spans="1:1" ht="12.6" x14ac:dyDescent="0.25">
      <c r="A51334"/>
    </row>
    <row r="51335" spans="1:1" ht="12.6" x14ac:dyDescent="0.25">
      <c r="A51335"/>
    </row>
    <row r="51336" spans="1:1" ht="12.6" x14ac:dyDescent="0.25">
      <c r="A51336"/>
    </row>
    <row r="51337" spans="1:1" ht="12.6" x14ac:dyDescent="0.25">
      <c r="A51337"/>
    </row>
    <row r="51338" spans="1:1" ht="12.6" x14ac:dyDescent="0.25">
      <c r="A51338"/>
    </row>
    <row r="51339" spans="1:1" ht="12.6" x14ac:dyDescent="0.25">
      <c r="A51339"/>
    </row>
    <row r="51340" spans="1:1" ht="12.6" x14ac:dyDescent="0.25">
      <c r="A51340"/>
    </row>
    <row r="51341" spans="1:1" ht="12.6" x14ac:dyDescent="0.25">
      <c r="A51341"/>
    </row>
    <row r="51342" spans="1:1" ht="12.6" x14ac:dyDescent="0.25">
      <c r="A51342"/>
    </row>
    <row r="51343" spans="1:1" ht="12.6" x14ac:dyDescent="0.25">
      <c r="A51343"/>
    </row>
    <row r="51344" spans="1:1" ht="12.6" x14ac:dyDescent="0.25">
      <c r="A51344"/>
    </row>
    <row r="51345" spans="1:1" ht="12.6" x14ac:dyDescent="0.25">
      <c r="A51345"/>
    </row>
    <row r="51346" spans="1:1" ht="12.6" x14ac:dyDescent="0.25">
      <c r="A51346"/>
    </row>
    <row r="51347" spans="1:1" ht="12.6" x14ac:dyDescent="0.25">
      <c r="A51347"/>
    </row>
    <row r="51348" spans="1:1" ht="12.6" x14ac:dyDescent="0.25">
      <c r="A51348"/>
    </row>
    <row r="51349" spans="1:1" ht="12.6" x14ac:dyDescent="0.25">
      <c r="A51349"/>
    </row>
    <row r="51350" spans="1:1" ht="12.6" x14ac:dyDescent="0.25">
      <c r="A51350"/>
    </row>
    <row r="51351" spans="1:1" ht="12.6" x14ac:dyDescent="0.25">
      <c r="A51351"/>
    </row>
    <row r="51352" spans="1:1" ht="12.6" x14ac:dyDescent="0.25">
      <c r="A51352"/>
    </row>
    <row r="51353" spans="1:1" ht="12.6" x14ac:dyDescent="0.25">
      <c r="A51353"/>
    </row>
    <row r="51354" spans="1:1" ht="12.6" x14ac:dyDescent="0.25">
      <c r="A51354"/>
    </row>
    <row r="51355" spans="1:1" ht="12.6" x14ac:dyDescent="0.25">
      <c r="A51355"/>
    </row>
    <row r="51356" spans="1:1" ht="12.6" x14ac:dyDescent="0.25">
      <c r="A51356"/>
    </row>
    <row r="51357" spans="1:1" ht="12.6" x14ac:dyDescent="0.25">
      <c r="A51357"/>
    </row>
    <row r="51358" spans="1:1" ht="12.6" x14ac:dyDescent="0.25">
      <c r="A51358"/>
    </row>
    <row r="51359" spans="1:1" ht="12.6" x14ac:dyDescent="0.25">
      <c r="A51359"/>
    </row>
    <row r="51360" spans="1:1" ht="12.6" x14ac:dyDescent="0.25">
      <c r="A51360"/>
    </row>
    <row r="51361" spans="1:1" ht="12.6" x14ac:dyDescent="0.25">
      <c r="A51361"/>
    </row>
    <row r="51362" spans="1:1" ht="12.6" x14ac:dyDescent="0.25">
      <c r="A51362"/>
    </row>
    <row r="51363" spans="1:1" ht="12.6" x14ac:dyDescent="0.25">
      <c r="A51363"/>
    </row>
    <row r="51364" spans="1:1" ht="12.6" x14ac:dyDescent="0.25">
      <c r="A51364"/>
    </row>
    <row r="51365" spans="1:1" ht="12.6" x14ac:dyDescent="0.25">
      <c r="A51365"/>
    </row>
    <row r="51366" spans="1:1" ht="12.6" x14ac:dyDescent="0.25">
      <c r="A51366"/>
    </row>
    <row r="51367" spans="1:1" ht="12.6" x14ac:dyDescent="0.25">
      <c r="A51367"/>
    </row>
    <row r="51368" spans="1:1" ht="12.6" x14ac:dyDescent="0.25">
      <c r="A51368"/>
    </row>
    <row r="51369" spans="1:1" ht="12.6" x14ac:dyDescent="0.25">
      <c r="A51369"/>
    </row>
    <row r="51370" spans="1:1" ht="12.6" x14ac:dyDescent="0.25">
      <c r="A51370"/>
    </row>
    <row r="51371" spans="1:1" ht="12.6" x14ac:dyDescent="0.25">
      <c r="A51371"/>
    </row>
    <row r="51372" spans="1:1" ht="12.6" x14ac:dyDescent="0.25">
      <c r="A51372"/>
    </row>
    <row r="51373" spans="1:1" ht="12.6" x14ac:dyDescent="0.25">
      <c r="A51373"/>
    </row>
    <row r="51374" spans="1:1" ht="12.6" x14ac:dyDescent="0.25">
      <c r="A51374"/>
    </row>
    <row r="51375" spans="1:1" ht="12.6" x14ac:dyDescent="0.25">
      <c r="A51375"/>
    </row>
    <row r="51376" spans="1:1" ht="12.6" x14ac:dyDescent="0.25">
      <c r="A51376"/>
    </row>
    <row r="51377" spans="1:1" ht="12.6" x14ac:dyDescent="0.25">
      <c r="A51377"/>
    </row>
    <row r="51378" spans="1:1" ht="12.6" x14ac:dyDescent="0.25">
      <c r="A51378"/>
    </row>
    <row r="51379" spans="1:1" ht="12.6" x14ac:dyDescent="0.25">
      <c r="A51379"/>
    </row>
    <row r="51380" spans="1:1" ht="12.6" x14ac:dyDescent="0.25">
      <c r="A51380"/>
    </row>
    <row r="51381" spans="1:1" ht="12.6" x14ac:dyDescent="0.25">
      <c r="A51381"/>
    </row>
    <row r="51382" spans="1:1" ht="12.6" x14ac:dyDescent="0.25">
      <c r="A51382"/>
    </row>
    <row r="51383" spans="1:1" ht="12.6" x14ac:dyDescent="0.25">
      <c r="A51383"/>
    </row>
    <row r="51384" spans="1:1" ht="12.6" x14ac:dyDescent="0.25">
      <c r="A51384"/>
    </row>
    <row r="51385" spans="1:1" ht="12.6" x14ac:dyDescent="0.25">
      <c r="A51385"/>
    </row>
    <row r="51386" spans="1:1" ht="12.6" x14ac:dyDescent="0.25">
      <c r="A51386"/>
    </row>
    <row r="51387" spans="1:1" ht="12.6" x14ac:dyDescent="0.25">
      <c r="A51387"/>
    </row>
    <row r="51388" spans="1:1" ht="12.6" x14ac:dyDescent="0.25">
      <c r="A51388"/>
    </row>
    <row r="51389" spans="1:1" ht="12.6" x14ac:dyDescent="0.25">
      <c r="A51389"/>
    </row>
    <row r="51390" spans="1:1" ht="12.6" x14ac:dyDescent="0.25">
      <c r="A51390"/>
    </row>
    <row r="51391" spans="1:1" ht="12.6" x14ac:dyDescent="0.25">
      <c r="A51391"/>
    </row>
    <row r="51392" spans="1:1" ht="12.6" x14ac:dyDescent="0.25">
      <c r="A51392"/>
    </row>
    <row r="51393" spans="1:1" ht="12.6" x14ac:dyDescent="0.25">
      <c r="A51393"/>
    </row>
    <row r="51394" spans="1:1" ht="12.6" x14ac:dyDescent="0.25">
      <c r="A51394"/>
    </row>
    <row r="51395" spans="1:1" ht="12.6" x14ac:dyDescent="0.25">
      <c r="A51395"/>
    </row>
    <row r="51396" spans="1:1" ht="12.6" x14ac:dyDescent="0.25">
      <c r="A51396"/>
    </row>
    <row r="51397" spans="1:1" ht="12.6" x14ac:dyDescent="0.25">
      <c r="A51397"/>
    </row>
    <row r="51398" spans="1:1" ht="12.6" x14ac:dyDescent="0.25">
      <c r="A51398"/>
    </row>
    <row r="51399" spans="1:1" ht="12.6" x14ac:dyDescent="0.25">
      <c r="A51399"/>
    </row>
    <row r="51400" spans="1:1" ht="12.6" x14ac:dyDescent="0.25">
      <c r="A51400"/>
    </row>
    <row r="51401" spans="1:1" ht="12.6" x14ac:dyDescent="0.25">
      <c r="A51401"/>
    </row>
    <row r="51402" spans="1:1" ht="12.6" x14ac:dyDescent="0.25">
      <c r="A51402"/>
    </row>
    <row r="51403" spans="1:1" ht="12.6" x14ac:dyDescent="0.25">
      <c r="A51403"/>
    </row>
    <row r="51404" spans="1:1" ht="12.6" x14ac:dyDescent="0.25">
      <c r="A51404"/>
    </row>
    <row r="51405" spans="1:1" ht="12.6" x14ac:dyDescent="0.25">
      <c r="A51405"/>
    </row>
    <row r="51406" spans="1:1" ht="12.6" x14ac:dyDescent="0.25">
      <c r="A51406"/>
    </row>
    <row r="51407" spans="1:1" ht="12.6" x14ac:dyDescent="0.25">
      <c r="A51407"/>
    </row>
    <row r="51408" spans="1:1" ht="12.6" x14ac:dyDescent="0.25">
      <c r="A51408"/>
    </row>
    <row r="51409" spans="1:1" ht="12.6" x14ac:dyDescent="0.25">
      <c r="A51409"/>
    </row>
    <row r="51410" spans="1:1" ht="12.6" x14ac:dyDescent="0.25">
      <c r="A51410"/>
    </row>
    <row r="51411" spans="1:1" ht="12.6" x14ac:dyDescent="0.25">
      <c r="A51411"/>
    </row>
    <row r="51412" spans="1:1" ht="12.6" x14ac:dyDescent="0.25">
      <c r="A51412"/>
    </row>
    <row r="51413" spans="1:1" ht="12.6" x14ac:dyDescent="0.25">
      <c r="A51413"/>
    </row>
    <row r="51414" spans="1:1" ht="12.6" x14ac:dyDescent="0.25">
      <c r="A51414"/>
    </row>
    <row r="51415" spans="1:1" ht="12.6" x14ac:dyDescent="0.25">
      <c r="A51415"/>
    </row>
    <row r="51416" spans="1:1" ht="12.6" x14ac:dyDescent="0.25">
      <c r="A51416"/>
    </row>
    <row r="51417" spans="1:1" ht="12.6" x14ac:dyDescent="0.25">
      <c r="A51417"/>
    </row>
    <row r="51418" spans="1:1" ht="12.6" x14ac:dyDescent="0.25">
      <c r="A51418"/>
    </row>
    <row r="51419" spans="1:1" ht="12.6" x14ac:dyDescent="0.25">
      <c r="A51419"/>
    </row>
    <row r="51420" spans="1:1" ht="12.6" x14ac:dyDescent="0.25">
      <c r="A51420"/>
    </row>
    <row r="51421" spans="1:1" ht="12.6" x14ac:dyDescent="0.25">
      <c r="A51421"/>
    </row>
    <row r="51422" spans="1:1" ht="12.6" x14ac:dyDescent="0.25">
      <c r="A51422"/>
    </row>
    <row r="51423" spans="1:1" ht="12.6" x14ac:dyDescent="0.25">
      <c r="A51423"/>
    </row>
    <row r="51424" spans="1:1" ht="12.6" x14ac:dyDescent="0.25">
      <c r="A51424"/>
    </row>
    <row r="51425" spans="1:1" ht="12.6" x14ac:dyDescent="0.25">
      <c r="A51425"/>
    </row>
    <row r="51426" spans="1:1" ht="12.6" x14ac:dyDescent="0.25">
      <c r="A51426"/>
    </row>
    <row r="51427" spans="1:1" ht="12.6" x14ac:dyDescent="0.25">
      <c r="A51427"/>
    </row>
    <row r="51428" spans="1:1" ht="12.6" x14ac:dyDescent="0.25">
      <c r="A51428"/>
    </row>
    <row r="51429" spans="1:1" ht="12.6" x14ac:dyDescent="0.25">
      <c r="A51429"/>
    </row>
    <row r="51430" spans="1:1" ht="12.6" x14ac:dyDescent="0.25">
      <c r="A51430"/>
    </row>
    <row r="51431" spans="1:1" ht="12.6" x14ac:dyDescent="0.25">
      <c r="A51431"/>
    </row>
    <row r="51432" spans="1:1" ht="12.6" x14ac:dyDescent="0.25">
      <c r="A51432"/>
    </row>
    <row r="51433" spans="1:1" ht="12.6" x14ac:dyDescent="0.25">
      <c r="A51433"/>
    </row>
    <row r="51434" spans="1:1" ht="12.6" x14ac:dyDescent="0.25">
      <c r="A51434"/>
    </row>
    <row r="51435" spans="1:1" ht="12.6" x14ac:dyDescent="0.25">
      <c r="A51435"/>
    </row>
    <row r="51436" spans="1:1" ht="12.6" x14ac:dyDescent="0.25">
      <c r="A51436"/>
    </row>
    <row r="51437" spans="1:1" ht="12.6" x14ac:dyDescent="0.25">
      <c r="A51437"/>
    </row>
    <row r="51438" spans="1:1" ht="12.6" x14ac:dyDescent="0.25">
      <c r="A51438"/>
    </row>
    <row r="51439" spans="1:1" ht="12.6" x14ac:dyDescent="0.25">
      <c r="A51439"/>
    </row>
    <row r="51440" spans="1:1" ht="12.6" x14ac:dyDescent="0.25">
      <c r="A51440"/>
    </row>
    <row r="51441" spans="1:1" ht="12.6" x14ac:dyDescent="0.25">
      <c r="A51441"/>
    </row>
    <row r="51442" spans="1:1" ht="12.6" x14ac:dyDescent="0.25">
      <c r="A51442"/>
    </row>
    <row r="51443" spans="1:1" ht="12.6" x14ac:dyDescent="0.25">
      <c r="A51443"/>
    </row>
    <row r="51444" spans="1:1" ht="12.6" x14ac:dyDescent="0.25">
      <c r="A51444"/>
    </row>
    <row r="51445" spans="1:1" ht="12.6" x14ac:dyDescent="0.25">
      <c r="A51445"/>
    </row>
    <row r="51446" spans="1:1" ht="12.6" x14ac:dyDescent="0.25">
      <c r="A51446"/>
    </row>
    <row r="51447" spans="1:1" ht="12.6" x14ac:dyDescent="0.25">
      <c r="A51447"/>
    </row>
    <row r="51448" spans="1:1" ht="12.6" x14ac:dyDescent="0.25">
      <c r="A51448"/>
    </row>
    <row r="51449" spans="1:1" ht="12.6" x14ac:dyDescent="0.25">
      <c r="A51449"/>
    </row>
    <row r="51450" spans="1:1" ht="12.6" x14ac:dyDescent="0.25">
      <c r="A51450"/>
    </row>
    <row r="51451" spans="1:1" ht="12.6" x14ac:dyDescent="0.25">
      <c r="A51451"/>
    </row>
    <row r="51452" spans="1:1" ht="12.6" x14ac:dyDescent="0.25">
      <c r="A51452"/>
    </row>
    <row r="51453" spans="1:1" ht="12.6" x14ac:dyDescent="0.25">
      <c r="A51453"/>
    </row>
    <row r="51454" spans="1:1" ht="12.6" x14ac:dyDescent="0.25">
      <c r="A51454"/>
    </row>
    <row r="51455" spans="1:1" ht="12.6" x14ac:dyDescent="0.25">
      <c r="A51455"/>
    </row>
    <row r="51456" spans="1:1" ht="12.6" x14ac:dyDescent="0.25">
      <c r="A51456"/>
    </row>
    <row r="51457" spans="1:1" ht="12.6" x14ac:dyDescent="0.25">
      <c r="A51457"/>
    </row>
    <row r="51458" spans="1:1" ht="12.6" x14ac:dyDescent="0.25">
      <c r="A51458"/>
    </row>
    <row r="51459" spans="1:1" ht="12.6" x14ac:dyDescent="0.25">
      <c r="A51459"/>
    </row>
    <row r="51460" spans="1:1" ht="12.6" x14ac:dyDescent="0.25">
      <c r="A51460"/>
    </row>
    <row r="51461" spans="1:1" ht="12.6" x14ac:dyDescent="0.25">
      <c r="A51461"/>
    </row>
    <row r="51462" spans="1:1" ht="12.6" x14ac:dyDescent="0.25">
      <c r="A51462"/>
    </row>
    <row r="51463" spans="1:1" ht="12.6" x14ac:dyDescent="0.25">
      <c r="A51463"/>
    </row>
    <row r="51464" spans="1:1" ht="12.6" x14ac:dyDescent="0.25">
      <c r="A51464"/>
    </row>
    <row r="51465" spans="1:1" ht="12.6" x14ac:dyDescent="0.25">
      <c r="A51465"/>
    </row>
    <row r="51466" spans="1:1" ht="12.6" x14ac:dyDescent="0.25">
      <c r="A51466"/>
    </row>
    <row r="51467" spans="1:1" ht="12.6" x14ac:dyDescent="0.25">
      <c r="A51467"/>
    </row>
    <row r="51468" spans="1:1" ht="12.6" x14ac:dyDescent="0.25">
      <c r="A51468"/>
    </row>
    <row r="51469" spans="1:1" ht="12.6" x14ac:dyDescent="0.25">
      <c r="A51469"/>
    </row>
    <row r="51470" spans="1:1" ht="12.6" x14ac:dyDescent="0.25">
      <c r="A51470"/>
    </row>
    <row r="51471" spans="1:1" ht="12.6" x14ac:dyDescent="0.25">
      <c r="A51471"/>
    </row>
    <row r="51472" spans="1:1" ht="12.6" x14ac:dyDescent="0.25">
      <c r="A51472"/>
    </row>
    <row r="51473" spans="1:1" ht="12.6" x14ac:dyDescent="0.25">
      <c r="A51473"/>
    </row>
    <row r="51474" spans="1:1" ht="12.6" x14ac:dyDescent="0.25">
      <c r="A51474"/>
    </row>
    <row r="51475" spans="1:1" ht="12.6" x14ac:dyDescent="0.25">
      <c r="A51475"/>
    </row>
    <row r="51476" spans="1:1" ht="12.6" x14ac:dyDescent="0.25">
      <c r="A51476"/>
    </row>
    <row r="51477" spans="1:1" ht="12.6" x14ac:dyDescent="0.25">
      <c r="A51477"/>
    </row>
    <row r="51478" spans="1:1" ht="12.6" x14ac:dyDescent="0.25">
      <c r="A51478"/>
    </row>
    <row r="51479" spans="1:1" ht="12.6" x14ac:dyDescent="0.25">
      <c r="A51479"/>
    </row>
    <row r="51480" spans="1:1" ht="12.6" x14ac:dyDescent="0.25">
      <c r="A51480"/>
    </row>
    <row r="51481" spans="1:1" ht="12.6" x14ac:dyDescent="0.25">
      <c r="A51481"/>
    </row>
    <row r="51482" spans="1:1" ht="12.6" x14ac:dyDescent="0.25">
      <c r="A51482"/>
    </row>
    <row r="51483" spans="1:1" ht="12.6" x14ac:dyDescent="0.25">
      <c r="A51483"/>
    </row>
    <row r="51484" spans="1:1" ht="12.6" x14ac:dyDescent="0.25">
      <c r="A51484"/>
    </row>
    <row r="51485" spans="1:1" ht="12.6" x14ac:dyDescent="0.25">
      <c r="A51485"/>
    </row>
    <row r="51486" spans="1:1" ht="12.6" x14ac:dyDescent="0.25">
      <c r="A51486"/>
    </row>
    <row r="51487" spans="1:1" ht="12.6" x14ac:dyDescent="0.25">
      <c r="A51487"/>
    </row>
    <row r="51488" spans="1:1" ht="12.6" x14ac:dyDescent="0.25">
      <c r="A51488"/>
    </row>
    <row r="51489" spans="1:1" ht="12.6" x14ac:dyDescent="0.25">
      <c r="A51489"/>
    </row>
    <row r="51490" spans="1:1" ht="12.6" x14ac:dyDescent="0.25">
      <c r="A51490"/>
    </row>
    <row r="51491" spans="1:1" ht="12.6" x14ac:dyDescent="0.25">
      <c r="A51491"/>
    </row>
    <row r="51492" spans="1:1" ht="12.6" x14ac:dyDescent="0.25">
      <c r="A51492"/>
    </row>
    <row r="51493" spans="1:1" ht="12.6" x14ac:dyDescent="0.25">
      <c r="A51493"/>
    </row>
    <row r="51494" spans="1:1" ht="12.6" x14ac:dyDescent="0.25">
      <c r="A51494"/>
    </row>
    <row r="51495" spans="1:1" ht="12.6" x14ac:dyDescent="0.25">
      <c r="A51495"/>
    </row>
    <row r="51496" spans="1:1" ht="12.6" x14ac:dyDescent="0.25">
      <c r="A51496"/>
    </row>
    <row r="51497" spans="1:1" ht="12.6" x14ac:dyDescent="0.25">
      <c r="A51497"/>
    </row>
    <row r="51498" spans="1:1" ht="12.6" x14ac:dyDescent="0.25">
      <c r="A51498"/>
    </row>
    <row r="51499" spans="1:1" ht="12.6" x14ac:dyDescent="0.25">
      <c r="A51499"/>
    </row>
    <row r="51500" spans="1:1" ht="12.6" x14ac:dyDescent="0.25">
      <c r="A51500"/>
    </row>
    <row r="51501" spans="1:1" ht="12.6" x14ac:dyDescent="0.25">
      <c r="A51501"/>
    </row>
    <row r="51502" spans="1:1" ht="12.6" x14ac:dyDescent="0.25">
      <c r="A51502"/>
    </row>
    <row r="51503" spans="1:1" ht="12.6" x14ac:dyDescent="0.25">
      <c r="A51503"/>
    </row>
    <row r="51504" spans="1:1" ht="12.6" x14ac:dyDescent="0.25">
      <c r="A51504"/>
    </row>
    <row r="51505" spans="1:1" ht="12.6" x14ac:dyDescent="0.25">
      <c r="A51505"/>
    </row>
    <row r="51506" spans="1:1" ht="12.6" x14ac:dyDescent="0.25">
      <c r="A51506"/>
    </row>
    <row r="51507" spans="1:1" ht="12.6" x14ac:dyDescent="0.25">
      <c r="A51507"/>
    </row>
    <row r="51508" spans="1:1" ht="12.6" x14ac:dyDescent="0.25">
      <c r="A51508"/>
    </row>
    <row r="51509" spans="1:1" ht="12.6" x14ac:dyDescent="0.25">
      <c r="A51509"/>
    </row>
    <row r="51510" spans="1:1" ht="12.6" x14ac:dyDescent="0.25">
      <c r="A51510"/>
    </row>
    <row r="51511" spans="1:1" ht="12.6" x14ac:dyDescent="0.25">
      <c r="A51511"/>
    </row>
    <row r="51512" spans="1:1" ht="12.6" x14ac:dyDescent="0.25">
      <c r="A51512"/>
    </row>
    <row r="51513" spans="1:1" ht="12.6" x14ac:dyDescent="0.25">
      <c r="A51513"/>
    </row>
    <row r="51514" spans="1:1" ht="12.6" x14ac:dyDescent="0.25">
      <c r="A51514"/>
    </row>
    <row r="51515" spans="1:1" ht="12.6" x14ac:dyDescent="0.25">
      <c r="A51515"/>
    </row>
    <row r="51516" spans="1:1" ht="12.6" x14ac:dyDescent="0.25">
      <c r="A51516"/>
    </row>
    <row r="51517" spans="1:1" ht="12.6" x14ac:dyDescent="0.25">
      <c r="A51517"/>
    </row>
    <row r="51518" spans="1:1" ht="12.6" x14ac:dyDescent="0.25">
      <c r="A51518"/>
    </row>
    <row r="51519" spans="1:1" ht="12.6" x14ac:dyDescent="0.25">
      <c r="A51519"/>
    </row>
    <row r="51520" spans="1:1" ht="12.6" x14ac:dyDescent="0.25">
      <c r="A51520"/>
    </row>
    <row r="51521" spans="1:1" ht="12.6" x14ac:dyDescent="0.25">
      <c r="A51521"/>
    </row>
    <row r="51522" spans="1:1" ht="12.6" x14ac:dyDescent="0.25">
      <c r="A51522"/>
    </row>
    <row r="51523" spans="1:1" ht="12.6" x14ac:dyDescent="0.25">
      <c r="A51523"/>
    </row>
    <row r="51524" spans="1:1" ht="12.6" x14ac:dyDescent="0.25">
      <c r="A51524"/>
    </row>
    <row r="51525" spans="1:1" ht="12.6" x14ac:dyDescent="0.25">
      <c r="A51525"/>
    </row>
    <row r="51526" spans="1:1" ht="12.6" x14ac:dyDescent="0.25">
      <c r="A51526"/>
    </row>
    <row r="51527" spans="1:1" ht="12.6" x14ac:dyDescent="0.25">
      <c r="A51527"/>
    </row>
    <row r="51528" spans="1:1" ht="12.6" x14ac:dyDescent="0.25">
      <c r="A51528"/>
    </row>
    <row r="51529" spans="1:1" ht="12.6" x14ac:dyDescent="0.25">
      <c r="A51529"/>
    </row>
    <row r="51530" spans="1:1" ht="12.6" x14ac:dyDescent="0.25">
      <c r="A51530"/>
    </row>
    <row r="51531" spans="1:1" ht="12.6" x14ac:dyDescent="0.25">
      <c r="A51531"/>
    </row>
    <row r="51532" spans="1:1" ht="12.6" x14ac:dyDescent="0.25">
      <c r="A51532"/>
    </row>
    <row r="51533" spans="1:1" ht="12.6" x14ac:dyDescent="0.25">
      <c r="A51533"/>
    </row>
    <row r="51534" spans="1:1" ht="12.6" x14ac:dyDescent="0.25">
      <c r="A51534"/>
    </row>
    <row r="51535" spans="1:1" ht="12.6" x14ac:dyDescent="0.25">
      <c r="A51535"/>
    </row>
    <row r="51536" spans="1:1" ht="12.6" x14ac:dyDescent="0.25">
      <c r="A51536"/>
    </row>
    <row r="51537" spans="1:1" ht="12.6" x14ac:dyDescent="0.25">
      <c r="A51537"/>
    </row>
    <row r="51538" spans="1:1" ht="12.6" x14ac:dyDescent="0.25">
      <c r="A51538"/>
    </row>
    <row r="51539" spans="1:1" ht="12.6" x14ac:dyDescent="0.25">
      <c r="A51539"/>
    </row>
    <row r="51540" spans="1:1" ht="12.6" x14ac:dyDescent="0.25">
      <c r="A51540"/>
    </row>
    <row r="51541" spans="1:1" ht="12.6" x14ac:dyDescent="0.25">
      <c r="A51541"/>
    </row>
    <row r="51542" spans="1:1" ht="12.6" x14ac:dyDescent="0.25">
      <c r="A51542"/>
    </row>
    <row r="51543" spans="1:1" ht="12.6" x14ac:dyDescent="0.25">
      <c r="A51543"/>
    </row>
    <row r="51544" spans="1:1" ht="12.6" x14ac:dyDescent="0.25">
      <c r="A51544"/>
    </row>
    <row r="51545" spans="1:1" ht="12.6" x14ac:dyDescent="0.25">
      <c r="A51545"/>
    </row>
    <row r="51546" spans="1:1" ht="12.6" x14ac:dyDescent="0.25">
      <c r="A51546"/>
    </row>
    <row r="51547" spans="1:1" ht="12.6" x14ac:dyDescent="0.25">
      <c r="A51547"/>
    </row>
    <row r="51548" spans="1:1" ht="12.6" x14ac:dyDescent="0.25">
      <c r="A51548"/>
    </row>
    <row r="51549" spans="1:1" ht="12.6" x14ac:dyDescent="0.25">
      <c r="A51549"/>
    </row>
    <row r="51550" spans="1:1" ht="12.6" x14ac:dyDescent="0.25">
      <c r="A51550"/>
    </row>
    <row r="51551" spans="1:1" ht="12.6" x14ac:dyDescent="0.25">
      <c r="A51551"/>
    </row>
    <row r="51552" spans="1:1" ht="12.6" x14ac:dyDescent="0.25">
      <c r="A51552"/>
    </row>
    <row r="51553" spans="1:1" ht="12.6" x14ac:dyDescent="0.25">
      <c r="A51553"/>
    </row>
    <row r="51554" spans="1:1" ht="12.6" x14ac:dyDescent="0.25">
      <c r="A51554"/>
    </row>
    <row r="51555" spans="1:1" ht="12.6" x14ac:dyDescent="0.25">
      <c r="A51555"/>
    </row>
    <row r="51556" spans="1:1" ht="12.6" x14ac:dyDescent="0.25">
      <c r="A51556"/>
    </row>
    <row r="51557" spans="1:1" ht="12.6" x14ac:dyDescent="0.25">
      <c r="A51557"/>
    </row>
    <row r="51558" spans="1:1" ht="12.6" x14ac:dyDescent="0.25">
      <c r="A51558"/>
    </row>
    <row r="51559" spans="1:1" ht="12.6" x14ac:dyDescent="0.25">
      <c r="A51559"/>
    </row>
    <row r="51560" spans="1:1" ht="12.6" x14ac:dyDescent="0.25">
      <c r="A51560"/>
    </row>
    <row r="51561" spans="1:1" ht="12.6" x14ac:dyDescent="0.25">
      <c r="A51561"/>
    </row>
    <row r="51562" spans="1:1" ht="12.6" x14ac:dyDescent="0.25">
      <c r="A51562"/>
    </row>
    <row r="51563" spans="1:1" ht="12.6" x14ac:dyDescent="0.25">
      <c r="A51563"/>
    </row>
    <row r="51564" spans="1:1" ht="12.6" x14ac:dyDescent="0.25">
      <c r="A51564"/>
    </row>
    <row r="51565" spans="1:1" ht="12.6" x14ac:dyDescent="0.25">
      <c r="A51565"/>
    </row>
    <row r="51566" spans="1:1" ht="12.6" x14ac:dyDescent="0.25">
      <c r="A51566"/>
    </row>
    <row r="51567" spans="1:1" ht="12.6" x14ac:dyDescent="0.25">
      <c r="A51567"/>
    </row>
    <row r="51568" spans="1:1" ht="12.6" x14ac:dyDescent="0.25">
      <c r="A51568"/>
    </row>
    <row r="51569" spans="1:1" ht="12.6" x14ac:dyDescent="0.25">
      <c r="A51569"/>
    </row>
    <row r="51570" spans="1:1" ht="12.6" x14ac:dyDescent="0.25">
      <c r="A51570"/>
    </row>
    <row r="51571" spans="1:1" ht="12.6" x14ac:dyDescent="0.25">
      <c r="A51571"/>
    </row>
    <row r="51572" spans="1:1" ht="12.6" x14ac:dyDescent="0.25">
      <c r="A51572"/>
    </row>
    <row r="51573" spans="1:1" ht="12.6" x14ac:dyDescent="0.25">
      <c r="A51573"/>
    </row>
    <row r="51574" spans="1:1" ht="12.6" x14ac:dyDescent="0.25">
      <c r="A51574"/>
    </row>
    <row r="51575" spans="1:1" ht="12.6" x14ac:dyDescent="0.25">
      <c r="A51575"/>
    </row>
    <row r="51576" spans="1:1" ht="12.6" x14ac:dyDescent="0.25">
      <c r="A51576"/>
    </row>
    <row r="51577" spans="1:1" ht="12.6" x14ac:dyDescent="0.25">
      <c r="A51577"/>
    </row>
    <row r="51578" spans="1:1" ht="12.6" x14ac:dyDescent="0.25">
      <c r="A51578"/>
    </row>
    <row r="51579" spans="1:1" ht="12.6" x14ac:dyDescent="0.25">
      <c r="A51579"/>
    </row>
    <row r="51580" spans="1:1" ht="12.6" x14ac:dyDescent="0.25">
      <c r="A51580"/>
    </row>
    <row r="51581" spans="1:1" ht="12.6" x14ac:dyDescent="0.25">
      <c r="A51581"/>
    </row>
    <row r="51582" spans="1:1" ht="12.6" x14ac:dyDescent="0.25">
      <c r="A51582"/>
    </row>
    <row r="51583" spans="1:1" ht="12.6" x14ac:dyDescent="0.25">
      <c r="A51583"/>
    </row>
    <row r="51584" spans="1:1" ht="12.6" x14ac:dyDescent="0.25">
      <c r="A51584"/>
    </row>
    <row r="51585" spans="1:1" ht="12.6" x14ac:dyDescent="0.25">
      <c r="A51585"/>
    </row>
    <row r="51586" spans="1:1" ht="12.6" x14ac:dyDescent="0.25">
      <c r="A51586"/>
    </row>
    <row r="51587" spans="1:1" ht="12.6" x14ac:dyDescent="0.25">
      <c r="A51587"/>
    </row>
    <row r="51588" spans="1:1" ht="12.6" x14ac:dyDescent="0.25">
      <c r="A51588"/>
    </row>
    <row r="51589" spans="1:1" ht="12.6" x14ac:dyDescent="0.25">
      <c r="A51589"/>
    </row>
    <row r="51590" spans="1:1" ht="12.6" x14ac:dyDescent="0.25">
      <c r="A51590"/>
    </row>
    <row r="51591" spans="1:1" ht="12.6" x14ac:dyDescent="0.25">
      <c r="A51591"/>
    </row>
    <row r="51592" spans="1:1" ht="12.6" x14ac:dyDescent="0.25">
      <c r="A51592"/>
    </row>
    <row r="51593" spans="1:1" ht="12.6" x14ac:dyDescent="0.25">
      <c r="A51593"/>
    </row>
    <row r="51594" spans="1:1" ht="12.6" x14ac:dyDescent="0.25">
      <c r="A51594"/>
    </row>
    <row r="51595" spans="1:1" ht="12.6" x14ac:dyDescent="0.25">
      <c r="A51595"/>
    </row>
    <row r="51596" spans="1:1" ht="12.6" x14ac:dyDescent="0.25">
      <c r="A51596"/>
    </row>
    <row r="51597" spans="1:1" ht="12.6" x14ac:dyDescent="0.25">
      <c r="A51597"/>
    </row>
    <row r="51598" spans="1:1" ht="12.6" x14ac:dyDescent="0.25">
      <c r="A51598"/>
    </row>
    <row r="51599" spans="1:1" ht="12.6" x14ac:dyDescent="0.25">
      <c r="A51599"/>
    </row>
    <row r="51600" spans="1:1" ht="12.6" x14ac:dyDescent="0.25">
      <c r="A51600"/>
    </row>
    <row r="51601" spans="1:1" ht="12.6" x14ac:dyDescent="0.25">
      <c r="A51601"/>
    </row>
    <row r="51602" spans="1:1" ht="12.6" x14ac:dyDescent="0.25">
      <c r="A51602"/>
    </row>
    <row r="51603" spans="1:1" ht="12.6" x14ac:dyDescent="0.25">
      <c r="A51603"/>
    </row>
    <row r="51604" spans="1:1" ht="12.6" x14ac:dyDescent="0.25">
      <c r="A51604"/>
    </row>
    <row r="51605" spans="1:1" ht="12.6" x14ac:dyDescent="0.25">
      <c r="A51605"/>
    </row>
    <row r="51606" spans="1:1" ht="12.6" x14ac:dyDescent="0.25">
      <c r="A51606"/>
    </row>
    <row r="51607" spans="1:1" ht="12.6" x14ac:dyDescent="0.25">
      <c r="A51607"/>
    </row>
    <row r="51608" spans="1:1" ht="12.6" x14ac:dyDescent="0.25">
      <c r="A51608"/>
    </row>
    <row r="51609" spans="1:1" ht="12.6" x14ac:dyDescent="0.25">
      <c r="A51609"/>
    </row>
    <row r="51610" spans="1:1" ht="12.6" x14ac:dyDescent="0.25">
      <c r="A51610"/>
    </row>
    <row r="51611" spans="1:1" ht="12.6" x14ac:dyDescent="0.25">
      <c r="A51611"/>
    </row>
    <row r="51612" spans="1:1" ht="12.6" x14ac:dyDescent="0.25">
      <c r="A51612"/>
    </row>
    <row r="51613" spans="1:1" ht="12.6" x14ac:dyDescent="0.25">
      <c r="A51613"/>
    </row>
    <row r="51614" spans="1:1" ht="12.6" x14ac:dyDescent="0.25">
      <c r="A51614"/>
    </row>
    <row r="51615" spans="1:1" ht="12.6" x14ac:dyDescent="0.25">
      <c r="A51615"/>
    </row>
    <row r="51616" spans="1:1" ht="12.6" x14ac:dyDescent="0.25">
      <c r="A51616"/>
    </row>
    <row r="51617" spans="1:1" ht="12.6" x14ac:dyDescent="0.25">
      <c r="A51617"/>
    </row>
    <row r="51618" spans="1:1" ht="12.6" x14ac:dyDescent="0.25">
      <c r="A51618"/>
    </row>
    <row r="51619" spans="1:1" ht="12.6" x14ac:dyDescent="0.25">
      <c r="A51619"/>
    </row>
    <row r="51620" spans="1:1" ht="12.6" x14ac:dyDescent="0.25">
      <c r="A51620"/>
    </row>
    <row r="51621" spans="1:1" ht="12.6" x14ac:dyDescent="0.25">
      <c r="A51621"/>
    </row>
    <row r="51622" spans="1:1" ht="12.6" x14ac:dyDescent="0.25">
      <c r="A51622"/>
    </row>
    <row r="51623" spans="1:1" ht="12.6" x14ac:dyDescent="0.25">
      <c r="A51623"/>
    </row>
    <row r="51624" spans="1:1" ht="12.6" x14ac:dyDescent="0.25">
      <c r="A51624"/>
    </row>
    <row r="51625" spans="1:1" ht="12.6" x14ac:dyDescent="0.25">
      <c r="A51625"/>
    </row>
    <row r="51626" spans="1:1" ht="12.6" x14ac:dyDescent="0.25">
      <c r="A51626"/>
    </row>
    <row r="51627" spans="1:1" ht="12.6" x14ac:dyDescent="0.25">
      <c r="A51627"/>
    </row>
    <row r="51628" spans="1:1" ht="12.6" x14ac:dyDescent="0.25">
      <c r="A51628"/>
    </row>
    <row r="51629" spans="1:1" ht="12.6" x14ac:dyDescent="0.25">
      <c r="A51629"/>
    </row>
    <row r="51630" spans="1:1" ht="12.6" x14ac:dyDescent="0.25">
      <c r="A51630"/>
    </row>
    <row r="51631" spans="1:1" ht="12.6" x14ac:dyDescent="0.25">
      <c r="A51631"/>
    </row>
    <row r="51632" spans="1:1" ht="12.6" x14ac:dyDescent="0.25">
      <c r="A51632"/>
    </row>
    <row r="51633" spans="1:1" ht="12.6" x14ac:dyDescent="0.25">
      <c r="A51633"/>
    </row>
    <row r="51634" spans="1:1" ht="12.6" x14ac:dyDescent="0.25">
      <c r="A51634"/>
    </row>
    <row r="51635" spans="1:1" ht="12.6" x14ac:dyDescent="0.25">
      <c r="A51635"/>
    </row>
    <row r="51636" spans="1:1" ht="12.6" x14ac:dyDescent="0.25">
      <c r="A51636"/>
    </row>
    <row r="51637" spans="1:1" ht="12.6" x14ac:dyDescent="0.25">
      <c r="A51637"/>
    </row>
    <row r="51638" spans="1:1" ht="12.6" x14ac:dyDescent="0.25">
      <c r="A51638"/>
    </row>
    <row r="51639" spans="1:1" ht="12.6" x14ac:dyDescent="0.25">
      <c r="A51639"/>
    </row>
    <row r="51640" spans="1:1" ht="12.6" x14ac:dyDescent="0.25">
      <c r="A51640"/>
    </row>
    <row r="51641" spans="1:1" ht="12.6" x14ac:dyDescent="0.25">
      <c r="A51641"/>
    </row>
    <row r="51642" spans="1:1" ht="12.6" x14ac:dyDescent="0.25">
      <c r="A51642"/>
    </row>
    <row r="51643" spans="1:1" ht="12.6" x14ac:dyDescent="0.25">
      <c r="A51643"/>
    </row>
    <row r="51644" spans="1:1" ht="12.6" x14ac:dyDescent="0.25">
      <c r="A51644"/>
    </row>
    <row r="51645" spans="1:1" ht="12.6" x14ac:dyDescent="0.25">
      <c r="A51645"/>
    </row>
    <row r="51646" spans="1:1" ht="12.6" x14ac:dyDescent="0.25">
      <c r="A51646"/>
    </row>
    <row r="51647" spans="1:1" ht="12.6" x14ac:dyDescent="0.25">
      <c r="A51647"/>
    </row>
    <row r="51648" spans="1:1" ht="12.6" x14ac:dyDescent="0.25">
      <c r="A51648"/>
    </row>
    <row r="51649" spans="1:1" ht="12.6" x14ac:dyDescent="0.25">
      <c r="A51649"/>
    </row>
    <row r="51650" spans="1:1" ht="12.6" x14ac:dyDescent="0.25">
      <c r="A51650"/>
    </row>
    <row r="51651" spans="1:1" ht="12.6" x14ac:dyDescent="0.25">
      <c r="A51651"/>
    </row>
    <row r="51652" spans="1:1" ht="12.6" x14ac:dyDescent="0.25">
      <c r="A51652"/>
    </row>
    <row r="51653" spans="1:1" ht="12.6" x14ac:dyDescent="0.25">
      <c r="A51653"/>
    </row>
    <row r="51654" spans="1:1" ht="12.6" x14ac:dyDescent="0.25">
      <c r="A51654"/>
    </row>
    <row r="51655" spans="1:1" ht="12.6" x14ac:dyDescent="0.25">
      <c r="A51655"/>
    </row>
    <row r="51656" spans="1:1" ht="12.6" x14ac:dyDescent="0.25">
      <c r="A51656"/>
    </row>
    <row r="51657" spans="1:1" ht="12.6" x14ac:dyDescent="0.25">
      <c r="A51657"/>
    </row>
    <row r="51658" spans="1:1" ht="12.6" x14ac:dyDescent="0.25">
      <c r="A51658"/>
    </row>
    <row r="51659" spans="1:1" ht="12.6" x14ac:dyDescent="0.25">
      <c r="A51659"/>
    </row>
    <row r="51660" spans="1:1" ht="12.6" x14ac:dyDescent="0.25">
      <c r="A51660"/>
    </row>
    <row r="51661" spans="1:1" ht="12.6" x14ac:dyDescent="0.25">
      <c r="A51661"/>
    </row>
    <row r="51662" spans="1:1" ht="12.6" x14ac:dyDescent="0.25">
      <c r="A51662"/>
    </row>
    <row r="51663" spans="1:1" ht="12.6" x14ac:dyDescent="0.25">
      <c r="A51663"/>
    </row>
    <row r="51664" spans="1:1" ht="12.6" x14ac:dyDescent="0.25">
      <c r="A51664"/>
    </row>
    <row r="51665" spans="1:1" ht="12.6" x14ac:dyDescent="0.25">
      <c r="A51665"/>
    </row>
    <row r="51666" spans="1:1" ht="12.6" x14ac:dyDescent="0.25">
      <c r="A51666"/>
    </row>
    <row r="51667" spans="1:1" ht="12.6" x14ac:dyDescent="0.25">
      <c r="A51667"/>
    </row>
    <row r="51668" spans="1:1" ht="12.6" x14ac:dyDescent="0.25">
      <c r="A51668"/>
    </row>
    <row r="51669" spans="1:1" ht="12.6" x14ac:dyDescent="0.25">
      <c r="A51669"/>
    </row>
    <row r="51670" spans="1:1" ht="12.6" x14ac:dyDescent="0.25">
      <c r="A51670"/>
    </row>
    <row r="51671" spans="1:1" ht="12.6" x14ac:dyDescent="0.25">
      <c r="A51671"/>
    </row>
    <row r="51672" spans="1:1" ht="12.6" x14ac:dyDescent="0.25">
      <c r="A51672"/>
    </row>
    <row r="51673" spans="1:1" ht="12.6" x14ac:dyDescent="0.25">
      <c r="A51673"/>
    </row>
    <row r="51674" spans="1:1" ht="12.6" x14ac:dyDescent="0.25">
      <c r="A51674"/>
    </row>
    <row r="51675" spans="1:1" ht="12.6" x14ac:dyDescent="0.25">
      <c r="A51675"/>
    </row>
    <row r="51676" spans="1:1" ht="12.6" x14ac:dyDescent="0.25">
      <c r="A51676"/>
    </row>
    <row r="51677" spans="1:1" ht="12.6" x14ac:dyDescent="0.25">
      <c r="A51677"/>
    </row>
    <row r="51678" spans="1:1" ht="12.6" x14ac:dyDescent="0.25">
      <c r="A51678"/>
    </row>
    <row r="51679" spans="1:1" ht="12.6" x14ac:dyDescent="0.25">
      <c r="A51679"/>
    </row>
    <row r="51680" spans="1:1" ht="12.6" x14ac:dyDescent="0.25">
      <c r="A51680"/>
    </row>
    <row r="51681" spans="1:1" ht="12.6" x14ac:dyDescent="0.25">
      <c r="A51681"/>
    </row>
    <row r="51682" spans="1:1" ht="12.6" x14ac:dyDescent="0.25">
      <c r="A51682"/>
    </row>
    <row r="51683" spans="1:1" ht="12.6" x14ac:dyDescent="0.25">
      <c r="A51683"/>
    </row>
    <row r="51684" spans="1:1" ht="12.6" x14ac:dyDescent="0.25">
      <c r="A51684"/>
    </row>
    <row r="51685" spans="1:1" ht="12.6" x14ac:dyDescent="0.25">
      <c r="A51685"/>
    </row>
    <row r="51686" spans="1:1" ht="12.6" x14ac:dyDescent="0.25">
      <c r="A51686"/>
    </row>
    <row r="51687" spans="1:1" ht="12.6" x14ac:dyDescent="0.25">
      <c r="A51687"/>
    </row>
    <row r="51688" spans="1:1" ht="12.6" x14ac:dyDescent="0.25">
      <c r="A51688"/>
    </row>
    <row r="51689" spans="1:1" ht="12.6" x14ac:dyDescent="0.25">
      <c r="A51689"/>
    </row>
    <row r="51690" spans="1:1" ht="12.6" x14ac:dyDescent="0.25">
      <c r="A51690"/>
    </row>
    <row r="51691" spans="1:1" ht="12.6" x14ac:dyDescent="0.25">
      <c r="A51691"/>
    </row>
    <row r="51692" spans="1:1" ht="12.6" x14ac:dyDescent="0.25">
      <c r="A51692"/>
    </row>
    <row r="51693" spans="1:1" ht="12.6" x14ac:dyDescent="0.25">
      <c r="A51693"/>
    </row>
    <row r="51694" spans="1:1" ht="12.6" x14ac:dyDescent="0.25">
      <c r="A51694"/>
    </row>
    <row r="51695" spans="1:1" ht="12.6" x14ac:dyDescent="0.25">
      <c r="A51695"/>
    </row>
    <row r="51696" spans="1:1" ht="12.6" x14ac:dyDescent="0.25">
      <c r="A51696"/>
    </row>
    <row r="51697" spans="1:1" ht="12.6" x14ac:dyDescent="0.25">
      <c r="A51697"/>
    </row>
    <row r="51698" spans="1:1" ht="12.6" x14ac:dyDescent="0.25">
      <c r="A51698"/>
    </row>
    <row r="51699" spans="1:1" ht="12.6" x14ac:dyDescent="0.25">
      <c r="A51699"/>
    </row>
    <row r="51700" spans="1:1" ht="12.6" x14ac:dyDescent="0.25">
      <c r="A51700"/>
    </row>
    <row r="51701" spans="1:1" ht="12.6" x14ac:dyDescent="0.25">
      <c r="A51701"/>
    </row>
    <row r="51702" spans="1:1" ht="12.6" x14ac:dyDescent="0.25">
      <c r="A51702"/>
    </row>
    <row r="51703" spans="1:1" ht="12.6" x14ac:dyDescent="0.25">
      <c r="A51703"/>
    </row>
    <row r="51704" spans="1:1" ht="12.6" x14ac:dyDescent="0.25">
      <c r="A51704"/>
    </row>
    <row r="51705" spans="1:1" ht="12.6" x14ac:dyDescent="0.25">
      <c r="A51705"/>
    </row>
    <row r="51706" spans="1:1" ht="12.6" x14ac:dyDescent="0.25">
      <c r="A51706"/>
    </row>
    <row r="51707" spans="1:1" ht="12.6" x14ac:dyDescent="0.25">
      <c r="A51707"/>
    </row>
    <row r="51708" spans="1:1" ht="12.6" x14ac:dyDescent="0.25">
      <c r="A51708"/>
    </row>
    <row r="51709" spans="1:1" ht="12.6" x14ac:dyDescent="0.25">
      <c r="A51709"/>
    </row>
    <row r="51710" spans="1:1" ht="12.6" x14ac:dyDescent="0.25">
      <c r="A51710"/>
    </row>
    <row r="51711" spans="1:1" ht="12.6" x14ac:dyDescent="0.25">
      <c r="A51711"/>
    </row>
    <row r="51712" spans="1:1" ht="12.6" x14ac:dyDescent="0.25">
      <c r="A51712"/>
    </row>
    <row r="51713" spans="1:1" ht="12.6" x14ac:dyDescent="0.25">
      <c r="A51713"/>
    </row>
    <row r="51714" spans="1:1" ht="12.6" x14ac:dyDescent="0.25">
      <c r="A51714"/>
    </row>
    <row r="51715" spans="1:1" ht="12.6" x14ac:dyDescent="0.25">
      <c r="A51715"/>
    </row>
    <row r="51716" spans="1:1" ht="12.6" x14ac:dyDescent="0.25">
      <c r="A51716"/>
    </row>
    <row r="51717" spans="1:1" ht="12.6" x14ac:dyDescent="0.25">
      <c r="A51717"/>
    </row>
    <row r="51718" spans="1:1" ht="12.6" x14ac:dyDescent="0.25">
      <c r="A51718"/>
    </row>
    <row r="51719" spans="1:1" ht="12.6" x14ac:dyDescent="0.25">
      <c r="A51719"/>
    </row>
    <row r="51720" spans="1:1" ht="12.6" x14ac:dyDescent="0.25">
      <c r="A51720"/>
    </row>
    <row r="51721" spans="1:1" ht="12.6" x14ac:dyDescent="0.25">
      <c r="A51721"/>
    </row>
    <row r="51722" spans="1:1" ht="12.6" x14ac:dyDescent="0.25">
      <c r="A51722"/>
    </row>
    <row r="51723" spans="1:1" ht="12.6" x14ac:dyDescent="0.25">
      <c r="A51723"/>
    </row>
    <row r="51724" spans="1:1" ht="12.6" x14ac:dyDescent="0.25">
      <c r="A51724"/>
    </row>
    <row r="51725" spans="1:1" ht="12.6" x14ac:dyDescent="0.25">
      <c r="A51725"/>
    </row>
    <row r="51726" spans="1:1" ht="12.6" x14ac:dyDescent="0.25">
      <c r="A51726"/>
    </row>
    <row r="51727" spans="1:1" ht="12.6" x14ac:dyDescent="0.25">
      <c r="A51727"/>
    </row>
    <row r="51728" spans="1:1" ht="12.6" x14ac:dyDescent="0.25">
      <c r="A51728"/>
    </row>
    <row r="51729" spans="1:1" ht="12.6" x14ac:dyDescent="0.25">
      <c r="A51729"/>
    </row>
    <row r="51730" spans="1:1" ht="12.6" x14ac:dyDescent="0.25">
      <c r="A51730"/>
    </row>
    <row r="51731" spans="1:1" ht="12.6" x14ac:dyDescent="0.25">
      <c r="A51731"/>
    </row>
    <row r="51732" spans="1:1" ht="12.6" x14ac:dyDescent="0.25">
      <c r="A51732"/>
    </row>
    <row r="51733" spans="1:1" ht="12.6" x14ac:dyDescent="0.25">
      <c r="A51733"/>
    </row>
    <row r="51734" spans="1:1" ht="12.6" x14ac:dyDescent="0.25">
      <c r="A51734"/>
    </row>
    <row r="51735" spans="1:1" ht="12.6" x14ac:dyDescent="0.25">
      <c r="A51735"/>
    </row>
    <row r="51736" spans="1:1" ht="12.6" x14ac:dyDescent="0.25">
      <c r="A51736"/>
    </row>
    <row r="51737" spans="1:1" ht="12.6" x14ac:dyDescent="0.25">
      <c r="A51737"/>
    </row>
    <row r="51738" spans="1:1" ht="12.6" x14ac:dyDescent="0.25">
      <c r="A51738"/>
    </row>
    <row r="51739" spans="1:1" ht="12.6" x14ac:dyDescent="0.25">
      <c r="A51739"/>
    </row>
    <row r="51740" spans="1:1" ht="12.6" x14ac:dyDescent="0.25">
      <c r="A51740"/>
    </row>
    <row r="51741" spans="1:1" ht="12.6" x14ac:dyDescent="0.25">
      <c r="A51741"/>
    </row>
    <row r="51742" spans="1:1" ht="12.6" x14ac:dyDescent="0.25">
      <c r="A51742"/>
    </row>
    <row r="51743" spans="1:1" ht="12.6" x14ac:dyDescent="0.25">
      <c r="A51743"/>
    </row>
    <row r="51744" spans="1:1" ht="12.6" x14ac:dyDescent="0.25">
      <c r="A51744"/>
    </row>
    <row r="51745" spans="1:1" ht="12.6" x14ac:dyDescent="0.25">
      <c r="A51745"/>
    </row>
    <row r="51746" spans="1:1" ht="12.6" x14ac:dyDescent="0.25">
      <c r="A51746"/>
    </row>
    <row r="51747" spans="1:1" ht="12.6" x14ac:dyDescent="0.25">
      <c r="A51747"/>
    </row>
    <row r="51748" spans="1:1" ht="12.6" x14ac:dyDescent="0.25">
      <c r="A51748"/>
    </row>
    <row r="51749" spans="1:1" ht="12.6" x14ac:dyDescent="0.25">
      <c r="A51749"/>
    </row>
    <row r="51750" spans="1:1" ht="12.6" x14ac:dyDescent="0.25">
      <c r="A51750"/>
    </row>
    <row r="51751" spans="1:1" ht="12.6" x14ac:dyDescent="0.25">
      <c r="A51751"/>
    </row>
    <row r="51752" spans="1:1" ht="12.6" x14ac:dyDescent="0.25">
      <c r="A51752"/>
    </row>
    <row r="51753" spans="1:1" ht="12.6" x14ac:dyDescent="0.25">
      <c r="A51753"/>
    </row>
    <row r="51754" spans="1:1" ht="12.6" x14ac:dyDescent="0.25">
      <c r="A51754"/>
    </row>
    <row r="51755" spans="1:1" ht="12.6" x14ac:dyDescent="0.25">
      <c r="A51755"/>
    </row>
    <row r="51756" spans="1:1" ht="12.6" x14ac:dyDescent="0.25">
      <c r="A51756"/>
    </row>
    <row r="51757" spans="1:1" ht="12.6" x14ac:dyDescent="0.25">
      <c r="A51757"/>
    </row>
    <row r="51758" spans="1:1" ht="12.6" x14ac:dyDescent="0.25">
      <c r="A51758"/>
    </row>
    <row r="51759" spans="1:1" ht="12.6" x14ac:dyDescent="0.25">
      <c r="A51759"/>
    </row>
    <row r="51760" spans="1:1" ht="12.6" x14ac:dyDescent="0.25">
      <c r="A51760"/>
    </row>
    <row r="51761" spans="1:1" ht="12.6" x14ac:dyDescent="0.25">
      <c r="A51761"/>
    </row>
    <row r="51762" spans="1:1" ht="12.6" x14ac:dyDescent="0.25">
      <c r="A51762"/>
    </row>
    <row r="51763" spans="1:1" ht="12.6" x14ac:dyDescent="0.25">
      <c r="A51763"/>
    </row>
    <row r="51764" spans="1:1" ht="12.6" x14ac:dyDescent="0.25">
      <c r="A51764"/>
    </row>
    <row r="51765" spans="1:1" ht="12.6" x14ac:dyDescent="0.25">
      <c r="A51765"/>
    </row>
    <row r="51766" spans="1:1" ht="12.6" x14ac:dyDescent="0.25">
      <c r="A51766"/>
    </row>
    <row r="51767" spans="1:1" ht="12.6" x14ac:dyDescent="0.25">
      <c r="A51767"/>
    </row>
    <row r="51768" spans="1:1" ht="12.6" x14ac:dyDescent="0.25">
      <c r="A51768"/>
    </row>
    <row r="51769" spans="1:1" ht="12.6" x14ac:dyDescent="0.25">
      <c r="A51769"/>
    </row>
    <row r="51770" spans="1:1" ht="12.6" x14ac:dyDescent="0.25">
      <c r="A51770"/>
    </row>
    <row r="51771" spans="1:1" ht="12.6" x14ac:dyDescent="0.25">
      <c r="A51771"/>
    </row>
    <row r="51772" spans="1:1" ht="12.6" x14ac:dyDescent="0.25">
      <c r="A51772"/>
    </row>
    <row r="51773" spans="1:1" ht="12.6" x14ac:dyDescent="0.25">
      <c r="A51773"/>
    </row>
    <row r="51774" spans="1:1" ht="12.6" x14ac:dyDescent="0.25">
      <c r="A51774"/>
    </row>
    <row r="51775" spans="1:1" ht="12.6" x14ac:dyDescent="0.25">
      <c r="A51775"/>
    </row>
    <row r="51776" spans="1:1" ht="12.6" x14ac:dyDescent="0.25">
      <c r="A51776"/>
    </row>
    <row r="51777" spans="1:1" ht="12.6" x14ac:dyDescent="0.25">
      <c r="A51777"/>
    </row>
    <row r="51778" spans="1:1" ht="12.6" x14ac:dyDescent="0.25">
      <c r="A51778"/>
    </row>
    <row r="51779" spans="1:1" ht="12.6" x14ac:dyDescent="0.25">
      <c r="A51779"/>
    </row>
    <row r="51780" spans="1:1" ht="12.6" x14ac:dyDescent="0.25">
      <c r="A51780"/>
    </row>
    <row r="51781" spans="1:1" ht="12.6" x14ac:dyDescent="0.25">
      <c r="A51781"/>
    </row>
    <row r="51782" spans="1:1" ht="12.6" x14ac:dyDescent="0.25">
      <c r="A51782"/>
    </row>
    <row r="51783" spans="1:1" ht="12.6" x14ac:dyDescent="0.25">
      <c r="A51783"/>
    </row>
    <row r="51784" spans="1:1" ht="12.6" x14ac:dyDescent="0.25">
      <c r="A51784"/>
    </row>
    <row r="51785" spans="1:1" ht="12.6" x14ac:dyDescent="0.25">
      <c r="A51785"/>
    </row>
    <row r="51786" spans="1:1" ht="12.6" x14ac:dyDescent="0.25">
      <c r="A51786"/>
    </row>
    <row r="51787" spans="1:1" ht="12.6" x14ac:dyDescent="0.25">
      <c r="A51787"/>
    </row>
    <row r="51788" spans="1:1" ht="12.6" x14ac:dyDescent="0.25">
      <c r="A51788"/>
    </row>
    <row r="51789" spans="1:1" ht="12.6" x14ac:dyDescent="0.25">
      <c r="A51789"/>
    </row>
    <row r="51790" spans="1:1" ht="12.6" x14ac:dyDescent="0.25">
      <c r="A51790"/>
    </row>
    <row r="51791" spans="1:1" ht="12.6" x14ac:dyDescent="0.25">
      <c r="A51791"/>
    </row>
    <row r="51792" spans="1:1" ht="12.6" x14ac:dyDescent="0.25">
      <c r="A51792"/>
    </row>
    <row r="51793" spans="1:1" ht="12.6" x14ac:dyDescent="0.25">
      <c r="A51793"/>
    </row>
    <row r="51794" spans="1:1" ht="12.6" x14ac:dyDescent="0.25">
      <c r="A51794"/>
    </row>
    <row r="51795" spans="1:1" ht="12.6" x14ac:dyDescent="0.25">
      <c r="A51795"/>
    </row>
    <row r="51796" spans="1:1" ht="12.6" x14ac:dyDescent="0.25">
      <c r="A51796"/>
    </row>
    <row r="51797" spans="1:1" ht="12.6" x14ac:dyDescent="0.25">
      <c r="A51797"/>
    </row>
    <row r="51798" spans="1:1" ht="12.6" x14ac:dyDescent="0.25">
      <c r="A51798"/>
    </row>
    <row r="51799" spans="1:1" ht="12.6" x14ac:dyDescent="0.25">
      <c r="A51799"/>
    </row>
    <row r="51800" spans="1:1" ht="12.6" x14ac:dyDescent="0.25">
      <c r="A51800"/>
    </row>
    <row r="51801" spans="1:1" ht="12.6" x14ac:dyDescent="0.25">
      <c r="A51801"/>
    </row>
    <row r="51802" spans="1:1" ht="12.6" x14ac:dyDescent="0.25">
      <c r="A51802"/>
    </row>
    <row r="51803" spans="1:1" ht="12.6" x14ac:dyDescent="0.25">
      <c r="A51803"/>
    </row>
    <row r="51804" spans="1:1" ht="12.6" x14ac:dyDescent="0.25">
      <c r="A51804"/>
    </row>
    <row r="51805" spans="1:1" ht="12.6" x14ac:dyDescent="0.25">
      <c r="A51805"/>
    </row>
    <row r="51806" spans="1:1" ht="12.6" x14ac:dyDescent="0.25">
      <c r="A51806"/>
    </row>
    <row r="51807" spans="1:1" ht="12.6" x14ac:dyDescent="0.25">
      <c r="A51807"/>
    </row>
    <row r="51808" spans="1:1" ht="12.6" x14ac:dyDescent="0.25">
      <c r="A51808"/>
    </row>
    <row r="51809" spans="1:1" ht="12.6" x14ac:dyDescent="0.25">
      <c r="A51809"/>
    </row>
    <row r="51810" spans="1:1" ht="12.6" x14ac:dyDescent="0.25">
      <c r="A51810"/>
    </row>
    <row r="51811" spans="1:1" ht="12.6" x14ac:dyDescent="0.25">
      <c r="A51811"/>
    </row>
    <row r="51812" spans="1:1" ht="12.6" x14ac:dyDescent="0.25">
      <c r="A51812"/>
    </row>
    <row r="51813" spans="1:1" ht="12.6" x14ac:dyDescent="0.25">
      <c r="A51813"/>
    </row>
    <row r="51814" spans="1:1" ht="12.6" x14ac:dyDescent="0.25">
      <c r="A51814"/>
    </row>
    <row r="51815" spans="1:1" ht="12.6" x14ac:dyDescent="0.25">
      <c r="A51815"/>
    </row>
    <row r="51816" spans="1:1" ht="12.6" x14ac:dyDescent="0.25">
      <c r="A51816"/>
    </row>
    <row r="51817" spans="1:1" ht="12.6" x14ac:dyDescent="0.25">
      <c r="A51817"/>
    </row>
    <row r="51818" spans="1:1" ht="12.6" x14ac:dyDescent="0.25">
      <c r="A51818"/>
    </row>
    <row r="51819" spans="1:1" ht="12.6" x14ac:dyDescent="0.25">
      <c r="A51819"/>
    </row>
    <row r="51820" spans="1:1" ht="12.6" x14ac:dyDescent="0.25">
      <c r="A51820"/>
    </row>
    <row r="51821" spans="1:1" ht="12.6" x14ac:dyDescent="0.25">
      <c r="A51821"/>
    </row>
    <row r="51822" spans="1:1" ht="12.6" x14ac:dyDescent="0.25">
      <c r="A51822"/>
    </row>
    <row r="51823" spans="1:1" ht="12.6" x14ac:dyDescent="0.25">
      <c r="A51823"/>
    </row>
    <row r="51824" spans="1:1" ht="12.6" x14ac:dyDescent="0.25">
      <c r="A51824"/>
    </row>
    <row r="51825" spans="1:1" ht="12.6" x14ac:dyDescent="0.25">
      <c r="A51825"/>
    </row>
    <row r="51826" spans="1:1" ht="12.6" x14ac:dyDescent="0.25">
      <c r="A51826"/>
    </row>
    <row r="51827" spans="1:1" ht="12.6" x14ac:dyDescent="0.25">
      <c r="A51827"/>
    </row>
    <row r="51828" spans="1:1" ht="12.6" x14ac:dyDescent="0.25">
      <c r="A51828"/>
    </row>
    <row r="51829" spans="1:1" ht="12.6" x14ac:dyDescent="0.25">
      <c r="A51829"/>
    </row>
    <row r="51830" spans="1:1" ht="12.6" x14ac:dyDescent="0.25">
      <c r="A51830"/>
    </row>
    <row r="51831" spans="1:1" ht="12.6" x14ac:dyDescent="0.25">
      <c r="A51831"/>
    </row>
    <row r="51832" spans="1:1" ht="12.6" x14ac:dyDescent="0.25">
      <c r="A51832"/>
    </row>
    <row r="51833" spans="1:1" ht="12.6" x14ac:dyDescent="0.25">
      <c r="A51833"/>
    </row>
    <row r="51834" spans="1:1" ht="12.6" x14ac:dyDescent="0.25">
      <c r="A51834"/>
    </row>
    <row r="51835" spans="1:1" ht="12.6" x14ac:dyDescent="0.25">
      <c r="A51835"/>
    </row>
    <row r="51836" spans="1:1" ht="12.6" x14ac:dyDescent="0.25">
      <c r="A51836"/>
    </row>
    <row r="51837" spans="1:1" ht="12.6" x14ac:dyDescent="0.25">
      <c r="A51837"/>
    </row>
    <row r="51838" spans="1:1" ht="12.6" x14ac:dyDescent="0.25">
      <c r="A51838"/>
    </row>
    <row r="51839" spans="1:1" ht="12.6" x14ac:dyDescent="0.25">
      <c r="A51839"/>
    </row>
    <row r="51840" spans="1:1" ht="12.6" x14ac:dyDescent="0.25">
      <c r="A51840"/>
    </row>
    <row r="51841" spans="1:1" ht="12.6" x14ac:dyDescent="0.25">
      <c r="A51841"/>
    </row>
    <row r="51842" spans="1:1" ht="12.6" x14ac:dyDescent="0.25">
      <c r="A51842"/>
    </row>
    <row r="51843" spans="1:1" ht="12.6" x14ac:dyDescent="0.25">
      <c r="A51843"/>
    </row>
    <row r="51844" spans="1:1" ht="12.6" x14ac:dyDescent="0.25">
      <c r="A51844"/>
    </row>
    <row r="51845" spans="1:1" ht="12.6" x14ac:dyDescent="0.25">
      <c r="A51845"/>
    </row>
    <row r="51846" spans="1:1" ht="12.6" x14ac:dyDescent="0.25">
      <c r="A51846"/>
    </row>
    <row r="51847" spans="1:1" ht="12.6" x14ac:dyDescent="0.25">
      <c r="A51847"/>
    </row>
    <row r="51848" spans="1:1" ht="12.6" x14ac:dyDescent="0.25">
      <c r="A51848"/>
    </row>
    <row r="51849" spans="1:1" ht="12.6" x14ac:dyDescent="0.25">
      <c r="A51849"/>
    </row>
    <row r="51850" spans="1:1" ht="12.6" x14ac:dyDescent="0.25">
      <c r="A51850"/>
    </row>
    <row r="51851" spans="1:1" ht="12.6" x14ac:dyDescent="0.25">
      <c r="A51851"/>
    </row>
    <row r="51852" spans="1:1" ht="12.6" x14ac:dyDescent="0.25">
      <c r="A51852"/>
    </row>
    <row r="51853" spans="1:1" ht="12.6" x14ac:dyDescent="0.25">
      <c r="A51853"/>
    </row>
    <row r="51854" spans="1:1" ht="12.6" x14ac:dyDescent="0.25">
      <c r="A51854"/>
    </row>
    <row r="51855" spans="1:1" ht="12.6" x14ac:dyDescent="0.25">
      <c r="A51855"/>
    </row>
    <row r="51856" spans="1:1" ht="12.6" x14ac:dyDescent="0.25">
      <c r="A51856"/>
    </row>
    <row r="51857" spans="1:1" ht="12.6" x14ac:dyDescent="0.25">
      <c r="A51857"/>
    </row>
    <row r="51858" spans="1:1" ht="12.6" x14ac:dyDescent="0.25">
      <c r="A51858"/>
    </row>
    <row r="51859" spans="1:1" ht="12.6" x14ac:dyDescent="0.25">
      <c r="A51859"/>
    </row>
    <row r="51860" spans="1:1" ht="12.6" x14ac:dyDescent="0.25">
      <c r="A51860"/>
    </row>
    <row r="51861" spans="1:1" ht="12.6" x14ac:dyDescent="0.25">
      <c r="A51861"/>
    </row>
    <row r="51862" spans="1:1" ht="12.6" x14ac:dyDescent="0.25">
      <c r="A51862"/>
    </row>
    <row r="51863" spans="1:1" ht="12.6" x14ac:dyDescent="0.25">
      <c r="A51863"/>
    </row>
    <row r="51864" spans="1:1" ht="12.6" x14ac:dyDescent="0.25">
      <c r="A51864"/>
    </row>
    <row r="51865" spans="1:1" ht="12.6" x14ac:dyDescent="0.25">
      <c r="A51865"/>
    </row>
    <row r="51866" spans="1:1" ht="12.6" x14ac:dyDescent="0.25">
      <c r="A51866"/>
    </row>
    <row r="51867" spans="1:1" ht="12.6" x14ac:dyDescent="0.25">
      <c r="A51867"/>
    </row>
    <row r="51868" spans="1:1" ht="12.6" x14ac:dyDescent="0.25">
      <c r="A51868"/>
    </row>
    <row r="51869" spans="1:1" ht="12.6" x14ac:dyDescent="0.25">
      <c r="A51869"/>
    </row>
    <row r="51870" spans="1:1" ht="12.6" x14ac:dyDescent="0.25">
      <c r="A51870"/>
    </row>
    <row r="51871" spans="1:1" ht="12.6" x14ac:dyDescent="0.25">
      <c r="A51871"/>
    </row>
    <row r="51872" spans="1:1" ht="12.6" x14ac:dyDescent="0.25">
      <c r="A51872"/>
    </row>
    <row r="51873" spans="1:1" ht="12.6" x14ac:dyDescent="0.25">
      <c r="A51873"/>
    </row>
    <row r="51874" spans="1:1" ht="12.6" x14ac:dyDescent="0.25">
      <c r="A51874"/>
    </row>
    <row r="51875" spans="1:1" ht="12.6" x14ac:dyDescent="0.25">
      <c r="A51875"/>
    </row>
    <row r="51876" spans="1:1" ht="12.6" x14ac:dyDescent="0.25">
      <c r="A51876"/>
    </row>
    <row r="51877" spans="1:1" ht="12.6" x14ac:dyDescent="0.25">
      <c r="A51877"/>
    </row>
    <row r="51878" spans="1:1" ht="12.6" x14ac:dyDescent="0.25">
      <c r="A51878"/>
    </row>
    <row r="51879" spans="1:1" ht="12.6" x14ac:dyDescent="0.25">
      <c r="A51879"/>
    </row>
    <row r="51880" spans="1:1" ht="12.6" x14ac:dyDescent="0.25">
      <c r="A51880"/>
    </row>
    <row r="51881" spans="1:1" ht="12.6" x14ac:dyDescent="0.25">
      <c r="A51881"/>
    </row>
    <row r="51882" spans="1:1" ht="12.6" x14ac:dyDescent="0.25">
      <c r="A51882"/>
    </row>
    <row r="51883" spans="1:1" ht="12.6" x14ac:dyDescent="0.25">
      <c r="A51883"/>
    </row>
    <row r="51884" spans="1:1" ht="12.6" x14ac:dyDescent="0.25">
      <c r="A51884"/>
    </row>
    <row r="51885" spans="1:1" ht="12.6" x14ac:dyDescent="0.25">
      <c r="A51885"/>
    </row>
    <row r="51886" spans="1:1" ht="12.6" x14ac:dyDescent="0.25">
      <c r="A51886"/>
    </row>
    <row r="51887" spans="1:1" ht="12.6" x14ac:dyDescent="0.25">
      <c r="A51887"/>
    </row>
    <row r="51888" spans="1:1" ht="12.6" x14ac:dyDescent="0.25">
      <c r="A51888"/>
    </row>
    <row r="51889" spans="1:1" ht="12.6" x14ac:dyDescent="0.25">
      <c r="A51889"/>
    </row>
    <row r="51890" spans="1:1" ht="12.6" x14ac:dyDescent="0.25">
      <c r="A51890"/>
    </row>
    <row r="51891" spans="1:1" ht="12.6" x14ac:dyDescent="0.25">
      <c r="A51891"/>
    </row>
    <row r="51892" spans="1:1" ht="12.6" x14ac:dyDescent="0.25">
      <c r="A51892"/>
    </row>
    <row r="51893" spans="1:1" ht="12.6" x14ac:dyDescent="0.25">
      <c r="A51893"/>
    </row>
    <row r="51894" spans="1:1" ht="12.6" x14ac:dyDescent="0.25">
      <c r="A51894"/>
    </row>
    <row r="51895" spans="1:1" ht="12.6" x14ac:dyDescent="0.25">
      <c r="A51895"/>
    </row>
    <row r="51896" spans="1:1" ht="12.6" x14ac:dyDescent="0.25">
      <c r="A51896"/>
    </row>
    <row r="51897" spans="1:1" ht="12.6" x14ac:dyDescent="0.25">
      <c r="A51897"/>
    </row>
    <row r="51898" spans="1:1" ht="12.6" x14ac:dyDescent="0.25">
      <c r="A51898"/>
    </row>
    <row r="51899" spans="1:1" ht="12.6" x14ac:dyDescent="0.25">
      <c r="A51899"/>
    </row>
    <row r="51900" spans="1:1" ht="12.6" x14ac:dyDescent="0.25">
      <c r="A51900"/>
    </row>
    <row r="51901" spans="1:1" ht="12.6" x14ac:dyDescent="0.25">
      <c r="A51901"/>
    </row>
    <row r="51902" spans="1:1" ht="12.6" x14ac:dyDescent="0.25">
      <c r="A51902"/>
    </row>
    <row r="51903" spans="1:1" ht="12.6" x14ac:dyDescent="0.25">
      <c r="A51903"/>
    </row>
    <row r="51904" spans="1:1" ht="12.6" x14ac:dyDescent="0.25">
      <c r="A51904"/>
    </row>
    <row r="51905" spans="1:1" ht="12.6" x14ac:dyDescent="0.25">
      <c r="A51905"/>
    </row>
    <row r="51906" spans="1:1" ht="12.6" x14ac:dyDescent="0.25">
      <c r="A51906"/>
    </row>
    <row r="51907" spans="1:1" ht="12.6" x14ac:dyDescent="0.25">
      <c r="A51907"/>
    </row>
    <row r="51908" spans="1:1" ht="12.6" x14ac:dyDescent="0.25">
      <c r="A51908"/>
    </row>
    <row r="51909" spans="1:1" ht="12.6" x14ac:dyDescent="0.25">
      <c r="A51909"/>
    </row>
    <row r="51910" spans="1:1" ht="12.6" x14ac:dyDescent="0.25">
      <c r="A51910"/>
    </row>
    <row r="51911" spans="1:1" ht="12.6" x14ac:dyDescent="0.25">
      <c r="A51911"/>
    </row>
    <row r="51912" spans="1:1" ht="12.6" x14ac:dyDescent="0.25">
      <c r="A51912"/>
    </row>
    <row r="51913" spans="1:1" ht="12.6" x14ac:dyDescent="0.25">
      <c r="A51913"/>
    </row>
    <row r="51914" spans="1:1" ht="12.6" x14ac:dyDescent="0.25">
      <c r="A51914"/>
    </row>
    <row r="51915" spans="1:1" ht="12.6" x14ac:dyDescent="0.25">
      <c r="A51915"/>
    </row>
    <row r="51916" spans="1:1" ht="12.6" x14ac:dyDescent="0.25">
      <c r="A51916"/>
    </row>
    <row r="51917" spans="1:1" ht="12.6" x14ac:dyDescent="0.25">
      <c r="A51917"/>
    </row>
    <row r="51918" spans="1:1" ht="12.6" x14ac:dyDescent="0.25">
      <c r="A51918"/>
    </row>
    <row r="51919" spans="1:1" ht="12.6" x14ac:dyDescent="0.25">
      <c r="A51919"/>
    </row>
    <row r="51920" spans="1:1" ht="12.6" x14ac:dyDescent="0.25">
      <c r="A51920"/>
    </row>
    <row r="51921" spans="1:1" ht="12.6" x14ac:dyDescent="0.25">
      <c r="A51921"/>
    </row>
    <row r="51922" spans="1:1" ht="12.6" x14ac:dyDescent="0.25">
      <c r="A51922"/>
    </row>
    <row r="51923" spans="1:1" ht="12.6" x14ac:dyDescent="0.25">
      <c r="A51923"/>
    </row>
    <row r="51924" spans="1:1" ht="12.6" x14ac:dyDescent="0.25">
      <c r="A51924"/>
    </row>
    <row r="51925" spans="1:1" ht="12.6" x14ac:dyDescent="0.25">
      <c r="A51925"/>
    </row>
    <row r="51926" spans="1:1" ht="12.6" x14ac:dyDescent="0.25">
      <c r="A51926"/>
    </row>
    <row r="51927" spans="1:1" ht="12.6" x14ac:dyDescent="0.25">
      <c r="A51927"/>
    </row>
    <row r="51928" spans="1:1" ht="12.6" x14ac:dyDescent="0.25">
      <c r="A51928"/>
    </row>
    <row r="51929" spans="1:1" ht="12.6" x14ac:dyDescent="0.25">
      <c r="A51929"/>
    </row>
    <row r="51930" spans="1:1" ht="12.6" x14ac:dyDescent="0.25">
      <c r="A51930"/>
    </row>
    <row r="51931" spans="1:1" ht="12.6" x14ac:dyDescent="0.25">
      <c r="A51931"/>
    </row>
    <row r="51932" spans="1:1" ht="12.6" x14ac:dyDescent="0.25">
      <c r="A51932"/>
    </row>
    <row r="51933" spans="1:1" ht="12.6" x14ac:dyDescent="0.25">
      <c r="A51933"/>
    </row>
    <row r="51934" spans="1:1" ht="12.6" x14ac:dyDescent="0.25">
      <c r="A51934"/>
    </row>
    <row r="51935" spans="1:1" ht="12.6" x14ac:dyDescent="0.25">
      <c r="A51935"/>
    </row>
    <row r="51936" spans="1:1" ht="12.6" x14ac:dyDescent="0.25">
      <c r="A51936"/>
    </row>
    <row r="51937" spans="1:1" ht="12.6" x14ac:dyDescent="0.25">
      <c r="A51937"/>
    </row>
    <row r="51938" spans="1:1" ht="12.6" x14ac:dyDescent="0.25">
      <c r="A51938"/>
    </row>
    <row r="51939" spans="1:1" ht="12.6" x14ac:dyDescent="0.25">
      <c r="A51939"/>
    </row>
    <row r="51940" spans="1:1" ht="12.6" x14ac:dyDescent="0.25">
      <c r="A51940"/>
    </row>
    <row r="51941" spans="1:1" ht="12.6" x14ac:dyDescent="0.25">
      <c r="A51941"/>
    </row>
    <row r="51942" spans="1:1" ht="12.6" x14ac:dyDescent="0.25">
      <c r="A51942"/>
    </row>
    <row r="51943" spans="1:1" ht="12.6" x14ac:dyDescent="0.25">
      <c r="A51943"/>
    </row>
    <row r="51944" spans="1:1" ht="12.6" x14ac:dyDescent="0.25">
      <c r="A51944"/>
    </row>
    <row r="51945" spans="1:1" ht="12.6" x14ac:dyDescent="0.25">
      <c r="A51945"/>
    </row>
    <row r="51946" spans="1:1" ht="12.6" x14ac:dyDescent="0.25">
      <c r="A51946"/>
    </row>
    <row r="51947" spans="1:1" ht="12.6" x14ac:dyDescent="0.25">
      <c r="A51947"/>
    </row>
    <row r="51948" spans="1:1" ht="12.6" x14ac:dyDescent="0.25">
      <c r="A51948"/>
    </row>
    <row r="51949" spans="1:1" ht="12.6" x14ac:dyDescent="0.25">
      <c r="A51949"/>
    </row>
    <row r="51950" spans="1:1" ht="12.6" x14ac:dyDescent="0.25">
      <c r="A51950"/>
    </row>
    <row r="51951" spans="1:1" ht="12.6" x14ac:dyDescent="0.25">
      <c r="A51951"/>
    </row>
    <row r="51952" spans="1:1" ht="12.6" x14ac:dyDescent="0.25">
      <c r="A51952"/>
    </row>
    <row r="51953" spans="1:1" ht="12.6" x14ac:dyDescent="0.25">
      <c r="A51953"/>
    </row>
    <row r="51954" spans="1:1" ht="12.6" x14ac:dyDescent="0.25">
      <c r="A51954"/>
    </row>
    <row r="51955" spans="1:1" ht="12.6" x14ac:dyDescent="0.25">
      <c r="A51955"/>
    </row>
    <row r="51956" spans="1:1" ht="12.6" x14ac:dyDescent="0.25">
      <c r="A51956"/>
    </row>
    <row r="51957" spans="1:1" ht="12.6" x14ac:dyDescent="0.25">
      <c r="A51957"/>
    </row>
    <row r="51958" spans="1:1" ht="12.6" x14ac:dyDescent="0.25">
      <c r="A51958"/>
    </row>
    <row r="51959" spans="1:1" ht="12.6" x14ac:dyDescent="0.25">
      <c r="A51959"/>
    </row>
    <row r="51960" spans="1:1" ht="12.6" x14ac:dyDescent="0.25">
      <c r="A51960"/>
    </row>
    <row r="51961" spans="1:1" ht="12.6" x14ac:dyDescent="0.25">
      <c r="A51961"/>
    </row>
    <row r="51962" spans="1:1" ht="12.6" x14ac:dyDescent="0.25">
      <c r="A51962"/>
    </row>
    <row r="51963" spans="1:1" ht="12.6" x14ac:dyDescent="0.25">
      <c r="A51963"/>
    </row>
    <row r="51964" spans="1:1" ht="12.6" x14ac:dyDescent="0.25">
      <c r="A51964"/>
    </row>
    <row r="51965" spans="1:1" ht="12.6" x14ac:dyDescent="0.25">
      <c r="A51965"/>
    </row>
    <row r="51966" spans="1:1" ht="12.6" x14ac:dyDescent="0.25">
      <c r="A51966"/>
    </row>
    <row r="51967" spans="1:1" ht="12.6" x14ac:dyDescent="0.25">
      <c r="A51967"/>
    </row>
    <row r="51968" spans="1:1" ht="12.6" x14ac:dyDescent="0.25">
      <c r="A51968"/>
    </row>
    <row r="51969" spans="1:1" ht="12.6" x14ac:dyDescent="0.25">
      <c r="A51969"/>
    </row>
    <row r="51970" spans="1:1" ht="12.6" x14ac:dyDescent="0.25">
      <c r="A51970"/>
    </row>
    <row r="51971" spans="1:1" ht="12.6" x14ac:dyDescent="0.25">
      <c r="A51971"/>
    </row>
    <row r="51972" spans="1:1" ht="12.6" x14ac:dyDescent="0.25">
      <c r="A51972"/>
    </row>
    <row r="51973" spans="1:1" ht="12.6" x14ac:dyDescent="0.25">
      <c r="A51973"/>
    </row>
    <row r="51974" spans="1:1" ht="12.6" x14ac:dyDescent="0.25">
      <c r="A51974"/>
    </row>
    <row r="51975" spans="1:1" ht="12.6" x14ac:dyDescent="0.25">
      <c r="A51975"/>
    </row>
    <row r="51976" spans="1:1" ht="12.6" x14ac:dyDescent="0.25">
      <c r="A51976"/>
    </row>
    <row r="51977" spans="1:1" ht="12.6" x14ac:dyDescent="0.25">
      <c r="A51977"/>
    </row>
    <row r="51978" spans="1:1" ht="12.6" x14ac:dyDescent="0.25">
      <c r="A51978"/>
    </row>
    <row r="51979" spans="1:1" ht="12.6" x14ac:dyDescent="0.25">
      <c r="A51979"/>
    </row>
    <row r="51980" spans="1:1" ht="12.6" x14ac:dyDescent="0.25">
      <c r="A51980"/>
    </row>
    <row r="51981" spans="1:1" ht="12.6" x14ac:dyDescent="0.25">
      <c r="A51981"/>
    </row>
    <row r="51982" spans="1:1" ht="12.6" x14ac:dyDescent="0.25">
      <c r="A51982"/>
    </row>
    <row r="51983" spans="1:1" ht="12.6" x14ac:dyDescent="0.25">
      <c r="A51983"/>
    </row>
    <row r="51984" spans="1:1" ht="12.6" x14ac:dyDescent="0.25">
      <c r="A51984"/>
    </row>
    <row r="51985" spans="1:1" ht="12.6" x14ac:dyDescent="0.25">
      <c r="A51985"/>
    </row>
    <row r="51986" spans="1:1" ht="12.6" x14ac:dyDescent="0.25">
      <c r="A51986"/>
    </row>
    <row r="51987" spans="1:1" ht="12.6" x14ac:dyDescent="0.25">
      <c r="A51987"/>
    </row>
    <row r="51988" spans="1:1" ht="12.6" x14ac:dyDescent="0.25">
      <c r="A51988"/>
    </row>
    <row r="51989" spans="1:1" ht="12.6" x14ac:dyDescent="0.25">
      <c r="A51989"/>
    </row>
    <row r="51990" spans="1:1" ht="12.6" x14ac:dyDescent="0.25">
      <c r="A51990"/>
    </row>
    <row r="51991" spans="1:1" ht="12.6" x14ac:dyDescent="0.25">
      <c r="A51991"/>
    </row>
    <row r="51992" spans="1:1" ht="12.6" x14ac:dyDescent="0.25">
      <c r="A51992"/>
    </row>
    <row r="51993" spans="1:1" ht="12.6" x14ac:dyDescent="0.25">
      <c r="A51993"/>
    </row>
    <row r="51994" spans="1:1" ht="12.6" x14ac:dyDescent="0.25">
      <c r="A51994"/>
    </row>
    <row r="51995" spans="1:1" ht="12.6" x14ac:dyDescent="0.25">
      <c r="A51995"/>
    </row>
    <row r="51996" spans="1:1" ht="12.6" x14ac:dyDescent="0.25">
      <c r="A51996"/>
    </row>
    <row r="51997" spans="1:1" ht="12.6" x14ac:dyDescent="0.25">
      <c r="A51997"/>
    </row>
    <row r="51998" spans="1:1" ht="12.6" x14ac:dyDescent="0.25">
      <c r="A51998"/>
    </row>
    <row r="51999" spans="1:1" ht="12.6" x14ac:dyDescent="0.25">
      <c r="A51999"/>
    </row>
    <row r="52000" spans="1:1" ht="12.6" x14ac:dyDescent="0.25">
      <c r="A52000"/>
    </row>
    <row r="52001" spans="1:1" ht="12.6" x14ac:dyDescent="0.25">
      <c r="A52001"/>
    </row>
    <row r="52002" spans="1:1" ht="12.6" x14ac:dyDescent="0.25">
      <c r="A52002"/>
    </row>
    <row r="52003" spans="1:1" ht="12.6" x14ac:dyDescent="0.25">
      <c r="A52003"/>
    </row>
    <row r="52004" spans="1:1" ht="12.6" x14ac:dyDescent="0.25">
      <c r="A52004"/>
    </row>
    <row r="52005" spans="1:1" ht="12.6" x14ac:dyDescent="0.25">
      <c r="A52005"/>
    </row>
    <row r="52006" spans="1:1" ht="12.6" x14ac:dyDescent="0.25">
      <c r="A52006"/>
    </row>
    <row r="52007" spans="1:1" ht="12.6" x14ac:dyDescent="0.25">
      <c r="A52007"/>
    </row>
    <row r="52008" spans="1:1" ht="12.6" x14ac:dyDescent="0.25">
      <c r="A52008"/>
    </row>
    <row r="52009" spans="1:1" ht="12.6" x14ac:dyDescent="0.25">
      <c r="A52009"/>
    </row>
    <row r="52010" spans="1:1" ht="12.6" x14ac:dyDescent="0.25">
      <c r="A52010"/>
    </row>
    <row r="52011" spans="1:1" ht="12.6" x14ac:dyDescent="0.25">
      <c r="A52011"/>
    </row>
    <row r="52012" spans="1:1" ht="12.6" x14ac:dyDescent="0.25">
      <c r="A52012"/>
    </row>
    <row r="52013" spans="1:1" ht="12.6" x14ac:dyDescent="0.25">
      <c r="A52013"/>
    </row>
    <row r="52014" spans="1:1" ht="12.6" x14ac:dyDescent="0.25">
      <c r="A52014"/>
    </row>
    <row r="52015" spans="1:1" ht="12.6" x14ac:dyDescent="0.25">
      <c r="A52015"/>
    </row>
    <row r="52016" spans="1:1" ht="12.6" x14ac:dyDescent="0.25">
      <c r="A52016"/>
    </row>
    <row r="52017" spans="1:1" ht="12.6" x14ac:dyDescent="0.25">
      <c r="A52017"/>
    </row>
    <row r="52018" spans="1:1" ht="12.6" x14ac:dyDescent="0.25">
      <c r="A52018"/>
    </row>
    <row r="52019" spans="1:1" ht="12.6" x14ac:dyDescent="0.25">
      <c r="A52019"/>
    </row>
    <row r="52020" spans="1:1" ht="12.6" x14ac:dyDescent="0.25">
      <c r="A52020"/>
    </row>
    <row r="52021" spans="1:1" ht="12.6" x14ac:dyDescent="0.25">
      <c r="A52021"/>
    </row>
    <row r="52022" spans="1:1" ht="12.6" x14ac:dyDescent="0.25">
      <c r="A52022"/>
    </row>
    <row r="52023" spans="1:1" ht="12.6" x14ac:dyDescent="0.25">
      <c r="A52023"/>
    </row>
    <row r="52024" spans="1:1" ht="12.6" x14ac:dyDescent="0.25">
      <c r="A52024"/>
    </row>
    <row r="52025" spans="1:1" ht="12.6" x14ac:dyDescent="0.25">
      <c r="A52025"/>
    </row>
    <row r="52026" spans="1:1" ht="12.6" x14ac:dyDescent="0.25">
      <c r="A52026"/>
    </row>
    <row r="52027" spans="1:1" ht="12.6" x14ac:dyDescent="0.25">
      <c r="A52027"/>
    </row>
    <row r="52028" spans="1:1" ht="12.6" x14ac:dyDescent="0.25">
      <c r="A52028"/>
    </row>
    <row r="52029" spans="1:1" ht="12.6" x14ac:dyDescent="0.25">
      <c r="A52029"/>
    </row>
    <row r="52030" spans="1:1" ht="12.6" x14ac:dyDescent="0.25">
      <c r="A52030"/>
    </row>
    <row r="52031" spans="1:1" ht="12.6" x14ac:dyDescent="0.25">
      <c r="A52031"/>
    </row>
    <row r="52032" spans="1:1" ht="12.6" x14ac:dyDescent="0.25">
      <c r="A52032"/>
    </row>
    <row r="52033" spans="1:1" ht="12.6" x14ac:dyDescent="0.25">
      <c r="A52033"/>
    </row>
    <row r="52034" spans="1:1" ht="12.6" x14ac:dyDescent="0.25">
      <c r="A52034"/>
    </row>
    <row r="52035" spans="1:1" ht="12.6" x14ac:dyDescent="0.25">
      <c r="A52035"/>
    </row>
    <row r="52036" spans="1:1" ht="12.6" x14ac:dyDescent="0.25">
      <c r="A52036"/>
    </row>
    <row r="52037" spans="1:1" ht="12.6" x14ac:dyDescent="0.25">
      <c r="A52037"/>
    </row>
    <row r="52038" spans="1:1" ht="12.6" x14ac:dyDescent="0.25">
      <c r="A52038"/>
    </row>
    <row r="52039" spans="1:1" ht="12.6" x14ac:dyDescent="0.25">
      <c r="A52039"/>
    </row>
    <row r="52040" spans="1:1" ht="12.6" x14ac:dyDescent="0.25">
      <c r="A52040"/>
    </row>
    <row r="52041" spans="1:1" ht="12.6" x14ac:dyDescent="0.25">
      <c r="A52041"/>
    </row>
    <row r="52042" spans="1:1" ht="12.6" x14ac:dyDescent="0.25">
      <c r="A52042"/>
    </row>
    <row r="52043" spans="1:1" ht="12.6" x14ac:dyDescent="0.25">
      <c r="A52043"/>
    </row>
    <row r="52044" spans="1:1" ht="12.6" x14ac:dyDescent="0.25">
      <c r="A52044"/>
    </row>
    <row r="52045" spans="1:1" ht="12.6" x14ac:dyDescent="0.25">
      <c r="A52045"/>
    </row>
    <row r="52046" spans="1:1" ht="12.6" x14ac:dyDescent="0.25">
      <c r="A52046"/>
    </row>
    <row r="52047" spans="1:1" ht="12.6" x14ac:dyDescent="0.25">
      <c r="A52047"/>
    </row>
    <row r="52048" spans="1:1" ht="12.6" x14ac:dyDescent="0.25">
      <c r="A52048"/>
    </row>
    <row r="52049" spans="1:1" ht="12.6" x14ac:dyDescent="0.25">
      <c r="A52049"/>
    </row>
    <row r="52050" spans="1:1" ht="12.6" x14ac:dyDescent="0.25">
      <c r="A52050"/>
    </row>
    <row r="52051" spans="1:1" ht="12.6" x14ac:dyDescent="0.25">
      <c r="A52051"/>
    </row>
    <row r="52052" spans="1:1" ht="12.6" x14ac:dyDescent="0.25">
      <c r="A52052"/>
    </row>
    <row r="52053" spans="1:1" ht="12.6" x14ac:dyDescent="0.25">
      <c r="A52053"/>
    </row>
    <row r="52054" spans="1:1" ht="12.6" x14ac:dyDescent="0.25">
      <c r="A52054"/>
    </row>
    <row r="52055" spans="1:1" ht="12.6" x14ac:dyDescent="0.25">
      <c r="A52055"/>
    </row>
    <row r="52056" spans="1:1" ht="12.6" x14ac:dyDescent="0.25">
      <c r="A52056"/>
    </row>
    <row r="52057" spans="1:1" ht="12.6" x14ac:dyDescent="0.25">
      <c r="A52057"/>
    </row>
    <row r="52058" spans="1:1" ht="12.6" x14ac:dyDescent="0.25">
      <c r="A52058"/>
    </row>
    <row r="52059" spans="1:1" ht="12.6" x14ac:dyDescent="0.25">
      <c r="A52059"/>
    </row>
    <row r="52060" spans="1:1" ht="12.6" x14ac:dyDescent="0.25">
      <c r="A52060"/>
    </row>
    <row r="52061" spans="1:1" ht="12.6" x14ac:dyDescent="0.25">
      <c r="A52061"/>
    </row>
    <row r="52062" spans="1:1" ht="12.6" x14ac:dyDescent="0.25">
      <c r="A52062"/>
    </row>
    <row r="52063" spans="1:1" ht="12.6" x14ac:dyDescent="0.25">
      <c r="A52063"/>
    </row>
    <row r="52064" spans="1:1" ht="12.6" x14ac:dyDescent="0.25">
      <c r="A52064"/>
    </row>
    <row r="52065" spans="1:1" ht="12.6" x14ac:dyDescent="0.25">
      <c r="A52065"/>
    </row>
    <row r="52066" spans="1:1" ht="12.6" x14ac:dyDescent="0.25">
      <c r="A52066"/>
    </row>
    <row r="52067" spans="1:1" ht="12.6" x14ac:dyDescent="0.25">
      <c r="A52067"/>
    </row>
    <row r="52068" spans="1:1" ht="12.6" x14ac:dyDescent="0.25">
      <c r="A52068"/>
    </row>
    <row r="52069" spans="1:1" ht="12.6" x14ac:dyDescent="0.25">
      <c r="A52069"/>
    </row>
    <row r="52070" spans="1:1" ht="12.6" x14ac:dyDescent="0.25">
      <c r="A52070"/>
    </row>
    <row r="52071" spans="1:1" ht="12.6" x14ac:dyDescent="0.25">
      <c r="A52071"/>
    </row>
    <row r="52072" spans="1:1" ht="12.6" x14ac:dyDescent="0.25">
      <c r="A52072"/>
    </row>
    <row r="52073" spans="1:1" ht="12.6" x14ac:dyDescent="0.25">
      <c r="A52073"/>
    </row>
    <row r="52074" spans="1:1" ht="12.6" x14ac:dyDescent="0.25">
      <c r="A52074"/>
    </row>
    <row r="52075" spans="1:1" ht="12.6" x14ac:dyDescent="0.25">
      <c r="A52075"/>
    </row>
    <row r="52076" spans="1:1" ht="12.6" x14ac:dyDescent="0.25">
      <c r="A52076"/>
    </row>
    <row r="52077" spans="1:1" ht="12.6" x14ac:dyDescent="0.25">
      <c r="A52077"/>
    </row>
    <row r="52078" spans="1:1" ht="12.6" x14ac:dyDescent="0.25">
      <c r="A52078"/>
    </row>
    <row r="52079" spans="1:1" ht="12.6" x14ac:dyDescent="0.25">
      <c r="A52079"/>
    </row>
    <row r="52080" spans="1:1" ht="12.6" x14ac:dyDescent="0.25">
      <c r="A52080"/>
    </row>
    <row r="52081" spans="1:1" ht="12.6" x14ac:dyDescent="0.25">
      <c r="A52081"/>
    </row>
    <row r="52082" spans="1:1" ht="12.6" x14ac:dyDescent="0.25">
      <c r="A52082"/>
    </row>
    <row r="52083" spans="1:1" ht="12.6" x14ac:dyDescent="0.25">
      <c r="A52083"/>
    </row>
    <row r="52084" spans="1:1" ht="12.6" x14ac:dyDescent="0.25">
      <c r="A52084"/>
    </row>
    <row r="52085" spans="1:1" ht="12.6" x14ac:dyDescent="0.25">
      <c r="A52085"/>
    </row>
    <row r="52086" spans="1:1" ht="12.6" x14ac:dyDescent="0.25">
      <c r="A52086"/>
    </row>
    <row r="52087" spans="1:1" ht="12.6" x14ac:dyDescent="0.25">
      <c r="A52087"/>
    </row>
    <row r="52088" spans="1:1" ht="12.6" x14ac:dyDescent="0.25">
      <c r="A52088"/>
    </row>
    <row r="52089" spans="1:1" ht="12.6" x14ac:dyDescent="0.25">
      <c r="A52089"/>
    </row>
    <row r="52090" spans="1:1" ht="12.6" x14ac:dyDescent="0.25">
      <c r="A52090"/>
    </row>
    <row r="52091" spans="1:1" ht="12.6" x14ac:dyDescent="0.25">
      <c r="A52091"/>
    </row>
    <row r="52092" spans="1:1" ht="12.6" x14ac:dyDescent="0.25">
      <c r="A52092"/>
    </row>
    <row r="52093" spans="1:1" ht="12.6" x14ac:dyDescent="0.25">
      <c r="A52093"/>
    </row>
    <row r="52094" spans="1:1" ht="12.6" x14ac:dyDescent="0.25">
      <c r="A52094"/>
    </row>
    <row r="52095" spans="1:1" ht="12.6" x14ac:dyDescent="0.25">
      <c r="A52095"/>
    </row>
    <row r="52096" spans="1:1" ht="12.6" x14ac:dyDescent="0.25">
      <c r="A52096"/>
    </row>
    <row r="52097" spans="1:1" ht="12.6" x14ac:dyDescent="0.25">
      <c r="A52097"/>
    </row>
    <row r="52098" spans="1:1" ht="12.6" x14ac:dyDescent="0.25">
      <c r="A52098"/>
    </row>
    <row r="52099" spans="1:1" ht="12.6" x14ac:dyDescent="0.25">
      <c r="A52099"/>
    </row>
    <row r="52100" spans="1:1" ht="12.6" x14ac:dyDescent="0.25">
      <c r="A52100"/>
    </row>
    <row r="52101" spans="1:1" ht="12.6" x14ac:dyDescent="0.25">
      <c r="A52101"/>
    </row>
    <row r="52102" spans="1:1" ht="12.6" x14ac:dyDescent="0.25">
      <c r="A52102"/>
    </row>
    <row r="52103" spans="1:1" ht="12.6" x14ac:dyDescent="0.25">
      <c r="A52103"/>
    </row>
    <row r="52104" spans="1:1" ht="12.6" x14ac:dyDescent="0.25">
      <c r="A52104"/>
    </row>
    <row r="52105" spans="1:1" ht="12.6" x14ac:dyDescent="0.25">
      <c r="A52105"/>
    </row>
    <row r="52106" spans="1:1" ht="12.6" x14ac:dyDescent="0.25">
      <c r="A52106"/>
    </row>
    <row r="52107" spans="1:1" ht="12.6" x14ac:dyDescent="0.25">
      <c r="A52107"/>
    </row>
    <row r="52108" spans="1:1" ht="12.6" x14ac:dyDescent="0.25">
      <c r="A52108"/>
    </row>
    <row r="52109" spans="1:1" ht="12.6" x14ac:dyDescent="0.25">
      <c r="A52109"/>
    </row>
    <row r="52110" spans="1:1" ht="12.6" x14ac:dyDescent="0.25">
      <c r="A52110"/>
    </row>
    <row r="52111" spans="1:1" ht="12.6" x14ac:dyDescent="0.25">
      <c r="A52111"/>
    </row>
    <row r="52112" spans="1:1" ht="12.6" x14ac:dyDescent="0.25">
      <c r="A52112"/>
    </row>
    <row r="52113" spans="1:1" ht="12.6" x14ac:dyDescent="0.25">
      <c r="A52113"/>
    </row>
    <row r="52114" spans="1:1" ht="12.6" x14ac:dyDescent="0.25">
      <c r="A52114"/>
    </row>
    <row r="52115" spans="1:1" ht="12.6" x14ac:dyDescent="0.25">
      <c r="A52115"/>
    </row>
    <row r="52116" spans="1:1" ht="12.6" x14ac:dyDescent="0.25">
      <c r="A52116"/>
    </row>
    <row r="52117" spans="1:1" ht="12.6" x14ac:dyDescent="0.25">
      <c r="A52117"/>
    </row>
    <row r="52118" spans="1:1" ht="12.6" x14ac:dyDescent="0.25">
      <c r="A52118"/>
    </row>
    <row r="52119" spans="1:1" ht="12.6" x14ac:dyDescent="0.25">
      <c r="A52119"/>
    </row>
    <row r="52120" spans="1:1" ht="12.6" x14ac:dyDescent="0.25">
      <c r="A52120"/>
    </row>
    <row r="52121" spans="1:1" ht="12.6" x14ac:dyDescent="0.25">
      <c r="A52121"/>
    </row>
    <row r="52122" spans="1:1" ht="12.6" x14ac:dyDescent="0.25">
      <c r="A52122"/>
    </row>
    <row r="52123" spans="1:1" ht="12.6" x14ac:dyDescent="0.25">
      <c r="A52123"/>
    </row>
    <row r="52124" spans="1:1" ht="12.6" x14ac:dyDescent="0.25">
      <c r="A52124"/>
    </row>
    <row r="52125" spans="1:1" ht="12.6" x14ac:dyDescent="0.25">
      <c r="A52125"/>
    </row>
    <row r="52126" spans="1:1" ht="12.6" x14ac:dyDescent="0.25">
      <c r="A52126"/>
    </row>
    <row r="52127" spans="1:1" ht="12.6" x14ac:dyDescent="0.25">
      <c r="A52127"/>
    </row>
    <row r="52128" spans="1:1" ht="12.6" x14ac:dyDescent="0.25">
      <c r="A52128"/>
    </row>
    <row r="52129" spans="1:1" ht="12.6" x14ac:dyDescent="0.25">
      <c r="A52129"/>
    </row>
    <row r="52130" spans="1:1" ht="12.6" x14ac:dyDescent="0.25">
      <c r="A52130"/>
    </row>
    <row r="52131" spans="1:1" ht="12.6" x14ac:dyDescent="0.25">
      <c r="A52131"/>
    </row>
    <row r="52132" spans="1:1" ht="12.6" x14ac:dyDescent="0.25">
      <c r="A52132"/>
    </row>
    <row r="52133" spans="1:1" ht="12.6" x14ac:dyDescent="0.25">
      <c r="A52133"/>
    </row>
    <row r="52134" spans="1:1" ht="12.6" x14ac:dyDescent="0.25">
      <c r="A52134"/>
    </row>
    <row r="52135" spans="1:1" ht="12.6" x14ac:dyDescent="0.25">
      <c r="A52135"/>
    </row>
    <row r="52136" spans="1:1" ht="12.6" x14ac:dyDescent="0.25">
      <c r="A52136"/>
    </row>
    <row r="52137" spans="1:1" ht="12.6" x14ac:dyDescent="0.25">
      <c r="A52137"/>
    </row>
    <row r="52138" spans="1:1" ht="12.6" x14ac:dyDescent="0.25">
      <c r="A52138"/>
    </row>
    <row r="52139" spans="1:1" ht="12.6" x14ac:dyDescent="0.25">
      <c r="A52139"/>
    </row>
    <row r="52140" spans="1:1" ht="12.6" x14ac:dyDescent="0.25">
      <c r="A52140"/>
    </row>
    <row r="52141" spans="1:1" ht="12.6" x14ac:dyDescent="0.25">
      <c r="A52141"/>
    </row>
    <row r="52142" spans="1:1" ht="12.6" x14ac:dyDescent="0.25">
      <c r="A52142"/>
    </row>
    <row r="52143" spans="1:1" ht="12.6" x14ac:dyDescent="0.25">
      <c r="A52143"/>
    </row>
    <row r="52144" spans="1:1" ht="12.6" x14ac:dyDescent="0.25">
      <c r="A52144"/>
    </row>
    <row r="52145" spans="1:1" ht="12.6" x14ac:dyDescent="0.25">
      <c r="A52145"/>
    </row>
    <row r="52146" spans="1:1" ht="12.6" x14ac:dyDescent="0.25">
      <c r="A52146"/>
    </row>
    <row r="52147" spans="1:1" ht="12.6" x14ac:dyDescent="0.25">
      <c r="A52147"/>
    </row>
    <row r="52148" spans="1:1" ht="12.6" x14ac:dyDescent="0.25">
      <c r="A52148"/>
    </row>
    <row r="52149" spans="1:1" ht="12.6" x14ac:dyDescent="0.25">
      <c r="A52149"/>
    </row>
    <row r="52150" spans="1:1" ht="12.6" x14ac:dyDescent="0.25">
      <c r="A52150"/>
    </row>
    <row r="52151" spans="1:1" ht="12.6" x14ac:dyDescent="0.25">
      <c r="A52151"/>
    </row>
    <row r="52152" spans="1:1" ht="12.6" x14ac:dyDescent="0.25">
      <c r="A52152"/>
    </row>
    <row r="52153" spans="1:1" ht="12.6" x14ac:dyDescent="0.25">
      <c r="A52153"/>
    </row>
    <row r="52154" spans="1:1" ht="12.6" x14ac:dyDescent="0.25">
      <c r="A52154"/>
    </row>
    <row r="52155" spans="1:1" ht="12.6" x14ac:dyDescent="0.25">
      <c r="A52155"/>
    </row>
    <row r="52156" spans="1:1" ht="12.6" x14ac:dyDescent="0.25">
      <c r="A52156"/>
    </row>
    <row r="52157" spans="1:1" ht="12.6" x14ac:dyDescent="0.25">
      <c r="A52157"/>
    </row>
    <row r="52158" spans="1:1" ht="12.6" x14ac:dyDescent="0.25">
      <c r="A52158"/>
    </row>
    <row r="52159" spans="1:1" ht="12.6" x14ac:dyDescent="0.25">
      <c r="A52159"/>
    </row>
    <row r="52160" spans="1:1" ht="12.6" x14ac:dyDescent="0.25">
      <c r="A52160"/>
    </row>
    <row r="52161" spans="1:1" ht="12.6" x14ac:dyDescent="0.25">
      <c r="A52161"/>
    </row>
    <row r="52162" spans="1:1" ht="12.6" x14ac:dyDescent="0.25">
      <c r="A52162"/>
    </row>
    <row r="52163" spans="1:1" ht="12.6" x14ac:dyDescent="0.25">
      <c r="A52163"/>
    </row>
    <row r="52164" spans="1:1" ht="12.6" x14ac:dyDescent="0.25">
      <c r="A52164"/>
    </row>
    <row r="52165" spans="1:1" ht="12.6" x14ac:dyDescent="0.25">
      <c r="A52165"/>
    </row>
    <row r="52166" spans="1:1" ht="12.6" x14ac:dyDescent="0.25">
      <c r="A52166"/>
    </row>
    <row r="52167" spans="1:1" ht="12.6" x14ac:dyDescent="0.25">
      <c r="A52167"/>
    </row>
    <row r="52168" spans="1:1" ht="12.6" x14ac:dyDescent="0.25">
      <c r="A52168"/>
    </row>
    <row r="52169" spans="1:1" ht="12.6" x14ac:dyDescent="0.25">
      <c r="A52169"/>
    </row>
    <row r="52170" spans="1:1" ht="12.6" x14ac:dyDescent="0.25">
      <c r="A52170"/>
    </row>
    <row r="52171" spans="1:1" ht="12.6" x14ac:dyDescent="0.25">
      <c r="A52171"/>
    </row>
    <row r="52172" spans="1:1" ht="12.6" x14ac:dyDescent="0.25">
      <c r="A52172"/>
    </row>
    <row r="52173" spans="1:1" ht="12.6" x14ac:dyDescent="0.25">
      <c r="A52173"/>
    </row>
    <row r="52174" spans="1:1" ht="12.6" x14ac:dyDescent="0.25">
      <c r="A52174"/>
    </row>
    <row r="52175" spans="1:1" ht="12.6" x14ac:dyDescent="0.25">
      <c r="A52175"/>
    </row>
    <row r="52176" spans="1:1" ht="12.6" x14ac:dyDescent="0.25">
      <c r="A52176"/>
    </row>
    <row r="52177" spans="1:1" ht="12.6" x14ac:dyDescent="0.25">
      <c r="A52177"/>
    </row>
    <row r="52178" spans="1:1" ht="12.6" x14ac:dyDescent="0.25">
      <c r="A52178"/>
    </row>
    <row r="52179" spans="1:1" ht="12.6" x14ac:dyDescent="0.25">
      <c r="A52179"/>
    </row>
    <row r="52180" spans="1:1" ht="12.6" x14ac:dyDescent="0.25">
      <c r="A52180"/>
    </row>
    <row r="52181" spans="1:1" ht="12.6" x14ac:dyDescent="0.25">
      <c r="A52181"/>
    </row>
    <row r="52182" spans="1:1" ht="12.6" x14ac:dyDescent="0.25">
      <c r="A52182"/>
    </row>
    <row r="52183" spans="1:1" ht="12.6" x14ac:dyDescent="0.25">
      <c r="A52183"/>
    </row>
    <row r="52184" spans="1:1" ht="12.6" x14ac:dyDescent="0.25">
      <c r="A52184"/>
    </row>
    <row r="52185" spans="1:1" ht="12.6" x14ac:dyDescent="0.25">
      <c r="A52185"/>
    </row>
    <row r="52186" spans="1:1" ht="12.6" x14ac:dyDescent="0.25">
      <c r="A52186"/>
    </row>
    <row r="52187" spans="1:1" ht="12.6" x14ac:dyDescent="0.25">
      <c r="A52187"/>
    </row>
    <row r="52188" spans="1:1" ht="12.6" x14ac:dyDescent="0.25">
      <c r="A52188"/>
    </row>
    <row r="52189" spans="1:1" ht="12.6" x14ac:dyDescent="0.25">
      <c r="A52189"/>
    </row>
    <row r="52190" spans="1:1" ht="12.6" x14ac:dyDescent="0.25">
      <c r="A52190"/>
    </row>
    <row r="52191" spans="1:1" ht="12.6" x14ac:dyDescent="0.25">
      <c r="A52191"/>
    </row>
    <row r="52192" spans="1:1" ht="12.6" x14ac:dyDescent="0.25">
      <c r="A52192"/>
    </row>
    <row r="52193" spans="1:1" ht="12.6" x14ac:dyDescent="0.25">
      <c r="A52193"/>
    </row>
    <row r="52194" spans="1:1" ht="12.6" x14ac:dyDescent="0.25">
      <c r="A52194"/>
    </row>
    <row r="52195" spans="1:1" ht="12.6" x14ac:dyDescent="0.25">
      <c r="A52195"/>
    </row>
    <row r="52196" spans="1:1" ht="12.6" x14ac:dyDescent="0.25">
      <c r="A52196"/>
    </row>
    <row r="52197" spans="1:1" ht="12.6" x14ac:dyDescent="0.25">
      <c r="A52197"/>
    </row>
    <row r="52198" spans="1:1" ht="12.6" x14ac:dyDescent="0.25">
      <c r="A52198"/>
    </row>
    <row r="52199" spans="1:1" ht="12.6" x14ac:dyDescent="0.25">
      <c r="A52199"/>
    </row>
    <row r="52200" spans="1:1" ht="12.6" x14ac:dyDescent="0.25">
      <c r="A52200"/>
    </row>
    <row r="52201" spans="1:1" ht="12.6" x14ac:dyDescent="0.25">
      <c r="A52201"/>
    </row>
    <row r="52202" spans="1:1" ht="12.6" x14ac:dyDescent="0.25">
      <c r="A52202"/>
    </row>
    <row r="52203" spans="1:1" ht="12.6" x14ac:dyDescent="0.25">
      <c r="A52203"/>
    </row>
    <row r="52204" spans="1:1" ht="12.6" x14ac:dyDescent="0.25">
      <c r="A52204"/>
    </row>
    <row r="52205" spans="1:1" ht="12.6" x14ac:dyDescent="0.25">
      <c r="A52205"/>
    </row>
    <row r="52206" spans="1:1" ht="12.6" x14ac:dyDescent="0.25">
      <c r="A52206"/>
    </row>
    <row r="52207" spans="1:1" ht="12.6" x14ac:dyDescent="0.25">
      <c r="A52207"/>
    </row>
    <row r="52208" spans="1:1" ht="12.6" x14ac:dyDescent="0.25">
      <c r="A52208"/>
    </row>
    <row r="52209" spans="1:1" ht="12.6" x14ac:dyDescent="0.25">
      <c r="A52209"/>
    </row>
    <row r="52210" spans="1:1" ht="12.6" x14ac:dyDescent="0.25">
      <c r="A52210"/>
    </row>
    <row r="52211" spans="1:1" ht="12.6" x14ac:dyDescent="0.25">
      <c r="A52211"/>
    </row>
    <row r="52212" spans="1:1" ht="12.6" x14ac:dyDescent="0.25">
      <c r="A52212"/>
    </row>
    <row r="52213" spans="1:1" ht="12.6" x14ac:dyDescent="0.25">
      <c r="A52213"/>
    </row>
    <row r="52214" spans="1:1" ht="12.6" x14ac:dyDescent="0.25">
      <c r="A52214"/>
    </row>
    <row r="52215" spans="1:1" ht="12.6" x14ac:dyDescent="0.25">
      <c r="A52215"/>
    </row>
    <row r="52216" spans="1:1" ht="12.6" x14ac:dyDescent="0.25">
      <c r="A52216"/>
    </row>
    <row r="52217" spans="1:1" ht="12.6" x14ac:dyDescent="0.25">
      <c r="A52217"/>
    </row>
    <row r="52218" spans="1:1" ht="12.6" x14ac:dyDescent="0.25">
      <c r="A52218"/>
    </row>
    <row r="52219" spans="1:1" ht="12.6" x14ac:dyDescent="0.25">
      <c r="A52219"/>
    </row>
    <row r="52220" spans="1:1" ht="12.6" x14ac:dyDescent="0.25">
      <c r="A52220"/>
    </row>
    <row r="52221" spans="1:1" ht="12.6" x14ac:dyDescent="0.25">
      <c r="A52221"/>
    </row>
    <row r="52222" spans="1:1" ht="12.6" x14ac:dyDescent="0.25">
      <c r="A52222"/>
    </row>
    <row r="52223" spans="1:1" ht="12.6" x14ac:dyDescent="0.25">
      <c r="A52223"/>
    </row>
    <row r="52224" spans="1:1" ht="12.6" x14ac:dyDescent="0.25">
      <c r="A52224"/>
    </row>
    <row r="52225" spans="1:1" ht="12.6" x14ac:dyDescent="0.25">
      <c r="A52225"/>
    </row>
    <row r="52226" spans="1:1" ht="12.6" x14ac:dyDescent="0.25">
      <c r="A52226"/>
    </row>
    <row r="52227" spans="1:1" ht="12.6" x14ac:dyDescent="0.25">
      <c r="A52227"/>
    </row>
    <row r="52228" spans="1:1" ht="12.6" x14ac:dyDescent="0.25">
      <c r="A52228"/>
    </row>
    <row r="52229" spans="1:1" ht="12.6" x14ac:dyDescent="0.25">
      <c r="A52229"/>
    </row>
    <row r="52230" spans="1:1" ht="12.6" x14ac:dyDescent="0.25">
      <c r="A52230"/>
    </row>
    <row r="52231" spans="1:1" ht="12.6" x14ac:dyDescent="0.25">
      <c r="A52231"/>
    </row>
    <row r="52232" spans="1:1" ht="12.6" x14ac:dyDescent="0.25">
      <c r="A52232"/>
    </row>
    <row r="52233" spans="1:1" ht="12.6" x14ac:dyDescent="0.25">
      <c r="A52233"/>
    </row>
    <row r="52234" spans="1:1" ht="12.6" x14ac:dyDescent="0.25">
      <c r="A52234"/>
    </row>
    <row r="52235" spans="1:1" ht="12.6" x14ac:dyDescent="0.25">
      <c r="A52235"/>
    </row>
    <row r="52236" spans="1:1" ht="12.6" x14ac:dyDescent="0.25">
      <c r="A52236"/>
    </row>
    <row r="52237" spans="1:1" ht="12.6" x14ac:dyDescent="0.25">
      <c r="A52237"/>
    </row>
    <row r="52238" spans="1:1" ht="12.6" x14ac:dyDescent="0.25">
      <c r="A52238"/>
    </row>
    <row r="52239" spans="1:1" ht="12.6" x14ac:dyDescent="0.25">
      <c r="A52239"/>
    </row>
    <row r="52240" spans="1:1" ht="12.6" x14ac:dyDescent="0.25">
      <c r="A52240"/>
    </row>
    <row r="52241" spans="1:1" ht="12.6" x14ac:dyDescent="0.25">
      <c r="A52241"/>
    </row>
    <row r="52242" spans="1:1" ht="12.6" x14ac:dyDescent="0.25">
      <c r="A52242"/>
    </row>
    <row r="52243" spans="1:1" ht="12.6" x14ac:dyDescent="0.25">
      <c r="A52243"/>
    </row>
    <row r="52244" spans="1:1" ht="12.6" x14ac:dyDescent="0.25">
      <c r="A52244"/>
    </row>
    <row r="52245" spans="1:1" ht="12.6" x14ac:dyDescent="0.25">
      <c r="A52245"/>
    </row>
    <row r="52246" spans="1:1" ht="12.6" x14ac:dyDescent="0.25">
      <c r="A52246"/>
    </row>
    <row r="52247" spans="1:1" ht="12.6" x14ac:dyDescent="0.25">
      <c r="A52247"/>
    </row>
    <row r="52248" spans="1:1" ht="12.6" x14ac:dyDescent="0.25">
      <c r="A52248"/>
    </row>
    <row r="52249" spans="1:1" ht="12.6" x14ac:dyDescent="0.25">
      <c r="A52249"/>
    </row>
    <row r="52250" spans="1:1" ht="12.6" x14ac:dyDescent="0.25">
      <c r="A52250"/>
    </row>
    <row r="52251" spans="1:1" ht="12.6" x14ac:dyDescent="0.25">
      <c r="A52251"/>
    </row>
    <row r="52252" spans="1:1" ht="12.6" x14ac:dyDescent="0.25">
      <c r="A52252"/>
    </row>
    <row r="52253" spans="1:1" ht="12.6" x14ac:dyDescent="0.25">
      <c r="A52253"/>
    </row>
    <row r="52254" spans="1:1" ht="12.6" x14ac:dyDescent="0.25">
      <c r="A52254"/>
    </row>
    <row r="52255" spans="1:1" ht="12.6" x14ac:dyDescent="0.25">
      <c r="A52255"/>
    </row>
    <row r="52256" spans="1:1" ht="12.6" x14ac:dyDescent="0.25">
      <c r="A52256"/>
    </row>
    <row r="52257" spans="1:1" ht="12.6" x14ac:dyDescent="0.25">
      <c r="A52257"/>
    </row>
    <row r="52258" spans="1:1" ht="12.6" x14ac:dyDescent="0.25">
      <c r="A52258"/>
    </row>
    <row r="52259" spans="1:1" ht="12.6" x14ac:dyDescent="0.25">
      <c r="A52259"/>
    </row>
    <row r="52260" spans="1:1" ht="12.6" x14ac:dyDescent="0.25">
      <c r="A52260"/>
    </row>
    <row r="52261" spans="1:1" ht="12.6" x14ac:dyDescent="0.25">
      <c r="A52261"/>
    </row>
    <row r="52262" spans="1:1" ht="12.6" x14ac:dyDescent="0.25">
      <c r="A52262"/>
    </row>
    <row r="52263" spans="1:1" ht="12.6" x14ac:dyDescent="0.25">
      <c r="A52263"/>
    </row>
    <row r="52264" spans="1:1" ht="12.6" x14ac:dyDescent="0.25">
      <c r="A52264"/>
    </row>
    <row r="52265" spans="1:1" ht="12.6" x14ac:dyDescent="0.25">
      <c r="A52265"/>
    </row>
    <row r="52266" spans="1:1" ht="12.6" x14ac:dyDescent="0.25">
      <c r="A52266"/>
    </row>
    <row r="52267" spans="1:1" ht="12.6" x14ac:dyDescent="0.25">
      <c r="A52267"/>
    </row>
    <row r="52268" spans="1:1" ht="12.6" x14ac:dyDescent="0.25">
      <c r="A52268"/>
    </row>
    <row r="52269" spans="1:1" ht="12.6" x14ac:dyDescent="0.25">
      <c r="A52269"/>
    </row>
    <row r="52270" spans="1:1" ht="12.6" x14ac:dyDescent="0.25">
      <c r="A52270"/>
    </row>
    <row r="52271" spans="1:1" ht="12.6" x14ac:dyDescent="0.25">
      <c r="A52271"/>
    </row>
    <row r="52272" spans="1:1" ht="12.6" x14ac:dyDescent="0.25">
      <c r="A52272"/>
    </row>
    <row r="52273" spans="1:1" ht="12.6" x14ac:dyDescent="0.25">
      <c r="A52273"/>
    </row>
    <row r="52274" spans="1:1" ht="12.6" x14ac:dyDescent="0.25">
      <c r="A52274"/>
    </row>
    <row r="52275" spans="1:1" ht="12.6" x14ac:dyDescent="0.25">
      <c r="A52275"/>
    </row>
    <row r="52276" spans="1:1" ht="12.6" x14ac:dyDescent="0.25">
      <c r="A52276"/>
    </row>
    <row r="52277" spans="1:1" ht="12.6" x14ac:dyDescent="0.25">
      <c r="A52277"/>
    </row>
    <row r="52278" spans="1:1" ht="12.6" x14ac:dyDescent="0.25">
      <c r="A52278"/>
    </row>
    <row r="52279" spans="1:1" ht="12.6" x14ac:dyDescent="0.25">
      <c r="A52279"/>
    </row>
    <row r="52280" spans="1:1" ht="12.6" x14ac:dyDescent="0.25">
      <c r="A52280"/>
    </row>
    <row r="52281" spans="1:1" ht="12.6" x14ac:dyDescent="0.25">
      <c r="A52281"/>
    </row>
    <row r="52282" spans="1:1" ht="12.6" x14ac:dyDescent="0.25">
      <c r="A52282"/>
    </row>
    <row r="52283" spans="1:1" ht="12.6" x14ac:dyDescent="0.25">
      <c r="A52283"/>
    </row>
    <row r="52284" spans="1:1" ht="12.6" x14ac:dyDescent="0.25">
      <c r="A52284"/>
    </row>
    <row r="52285" spans="1:1" ht="12.6" x14ac:dyDescent="0.25">
      <c r="A52285"/>
    </row>
    <row r="52286" spans="1:1" ht="12.6" x14ac:dyDescent="0.25">
      <c r="A52286"/>
    </row>
    <row r="52287" spans="1:1" ht="12.6" x14ac:dyDescent="0.25">
      <c r="A52287"/>
    </row>
    <row r="52288" spans="1:1" ht="12.6" x14ac:dyDescent="0.25">
      <c r="A52288"/>
    </row>
    <row r="52289" spans="1:1" ht="12.6" x14ac:dyDescent="0.25">
      <c r="A52289"/>
    </row>
    <row r="52290" spans="1:1" ht="12.6" x14ac:dyDescent="0.25">
      <c r="A52290"/>
    </row>
    <row r="52291" spans="1:1" ht="12.6" x14ac:dyDescent="0.25">
      <c r="A52291"/>
    </row>
    <row r="52292" spans="1:1" ht="12.6" x14ac:dyDescent="0.25">
      <c r="A52292"/>
    </row>
    <row r="52293" spans="1:1" ht="12.6" x14ac:dyDescent="0.25">
      <c r="A52293"/>
    </row>
    <row r="52294" spans="1:1" ht="12.6" x14ac:dyDescent="0.25">
      <c r="A52294"/>
    </row>
    <row r="52295" spans="1:1" ht="12.6" x14ac:dyDescent="0.25">
      <c r="A52295"/>
    </row>
    <row r="52296" spans="1:1" ht="12.6" x14ac:dyDescent="0.25">
      <c r="A52296"/>
    </row>
    <row r="52297" spans="1:1" ht="12.6" x14ac:dyDescent="0.25">
      <c r="A52297"/>
    </row>
    <row r="52298" spans="1:1" ht="12.6" x14ac:dyDescent="0.25">
      <c r="A52298"/>
    </row>
    <row r="52299" spans="1:1" ht="12.6" x14ac:dyDescent="0.25">
      <c r="A52299"/>
    </row>
    <row r="52300" spans="1:1" ht="12.6" x14ac:dyDescent="0.25">
      <c r="A52300"/>
    </row>
    <row r="52301" spans="1:1" ht="12.6" x14ac:dyDescent="0.25">
      <c r="A52301"/>
    </row>
    <row r="52302" spans="1:1" ht="12.6" x14ac:dyDescent="0.25">
      <c r="A52302"/>
    </row>
    <row r="52303" spans="1:1" ht="12.6" x14ac:dyDescent="0.25">
      <c r="A52303"/>
    </row>
    <row r="52304" spans="1:1" ht="12.6" x14ac:dyDescent="0.25">
      <c r="A52304"/>
    </row>
    <row r="52305" spans="1:1" ht="12.6" x14ac:dyDescent="0.25">
      <c r="A52305"/>
    </row>
    <row r="52306" spans="1:1" ht="12.6" x14ac:dyDescent="0.25">
      <c r="A52306"/>
    </row>
    <row r="52307" spans="1:1" ht="12.6" x14ac:dyDescent="0.25">
      <c r="A52307"/>
    </row>
    <row r="52308" spans="1:1" ht="12.6" x14ac:dyDescent="0.25">
      <c r="A52308"/>
    </row>
    <row r="52309" spans="1:1" ht="12.6" x14ac:dyDescent="0.25">
      <c r="A52309"/>
    </row>
    <row r="52310" spans="1:1" ht="12.6" x14ac:dyDescent="0.25">
      <c r="A52310"/>
    </row>
    <row r="52311" spans="1:1" ht="12.6" x14ac:dyDescent="0.25">
      <c r="A52311"/>
    </row>
    <row r="52312" spans="1:1" ht="12.6" x14ac:dyDescent="0.25">
      <c r="A52312"/>
    </row>
    <row r="52313" spans="1:1" ht="12.6" x14ac:dyDescent="0.25">
      <c r="A52313"/>
    </row>
    <row r="52314" spans="1:1" ht="12.6" x14ac:dyDescent="0.25">
      <c r="A52314"/>
    </row>
    <row r="52315" spans="1:1" ht="12.6" x14ac:dyDescent="0.25">
      <c r="A52315"/>
    </row>
    <row r="52316" spans="1:1" ht="12.6" x14ac:dyDescent="0.25">
      <c r="A52316"/>
    </row>
    <row r="52317" spans="1:1" ht="12.6" x14ac:dyDescent="0.25">
      <c r="A52317"/>
    </row>
    <row r="52318" spans="1:1" ht="12.6" x14ac:dyDescent="0.25">
      <c r="A52318"/>
    </row>
    <row r="52319" spans="1:1" ht="12.6" x14ac:dyDescent="0.25">
      <c r="A52319"/>
    </row>
    <row r="52320" spans="1:1" ht="12.6" x14ac:dyDescent="0.25">
      <c r="A52320"/>
    </row>
    <row r="52321" spans="1:1" ht="12.6" x14ac:dyDescent="0.25">
      <c r="A52321"/>
    </row>
    <row r="52322" spans="1:1" ht="12.6" x14ac:dyDescent="0.25">
      <c r="A52322"/>
    </row>
    <row r="52323" spans="1:1" ht="12.6" x14ac:dyDescent="0.25">
      <c r="A52323"/>
    </row>
    <row r="52324" spans="1:1" ht="12.6" x14ac:dyDescent="0.25">
      <c r="A52324"/>
    </row>
    <row r="52325" spans="1:1" ht="12.6" x14ac:dyDescent="0.25">
      <c r="A52325"/>
    </row>
    <row r="52326" spans="1:1" ht="12.6" x14ac:dyDescent="0.25">
      <c r="A52326"/>
    </row>
    <row r="52327" spans="1:1" ht="12.6" x14ac:dyDescent="0.25">
      <c r="A52327"/>
    </row>
    <row r="52328" spans="1:1" ht="12.6" x14ac:dyDescent="0.25">
      <c r="A52328"/>
    </row>
    <row r="52329" spans="1:1" ht="12.6" x14ac:dyDescent="0.25">
      <c r="A52329"/>
    </row>
    <row r="52330" spans="1:1" ht="12.6" x14ac:dyDescent="0.25">
      <c r="A52330"/>
    </row>
    <row r="52331" spans="1:1" ht="12.6" x14ac:dyDescent="0.25">
      <c r="A52331"/>
    </row>
    <row r="52332" spans="1:1" ht="12.6" x14ac:dyDescent="0.25">
      <c r="A52332"/>
    </row>
    <row r="52333" spans="1:1" ht="12.6" x14ac:dyDescent="0.25">
      <c r="A52333"/>
    </row>
    <row r="52334" spans="1:1" ht="12.6" x14ac:dyDescent="0.25">
      <c r="A52334"/>
    </row>
    <row r="52335" spans="1:1" ht="12.6" x14ac:dyDescent="0.25">
      <c r="A52335"/>
    </row>
    <row r="52336" spans="1:1" ht="12.6" x14ac:dyDescent="0.25">
      <c r="A52336"/>
    </row>
    <row r="52337" spans="1:1" ht="12.6" x14ac:dyDescent="0.25">
      <c r="A52337"/>
    </row>
    <row r="52338" spans="1:1" ht="12.6" x14ac:dyDescent="0.25">
      <c r="A52338"/>
    </row>
    <row r="52339" spans="1:1" ht="12.6" x14ac:dyDescent="0.25">
      <c r="A52339"/>
    </row>
    <row r="52340" spans="1:1" ht="12.6" x14ac:dyDescent="0.25">
      <c r="A52340"/>
    </row>
    <row r="52341" spans="1:1" ht="12.6" x14ac:dyDescent="0.25">
      <c r="A52341"/>
    </row>
    <row r="52342" spans="1:1" ht="12.6" x14ac:dyDescent="0.25">
      <c r="A52342"/>
    </row>
    <row r="52343" spans="1:1" ht="12.6" x14ac:dyDescent="0.25">
      <c r="A52343"/>
    </row>
    <row r="52344" spans="1:1" ht="12.6" x14ac:dyDescent="0.25">
      <c r="A52344"/>
    </row>
    <row r="52345" spans="1:1" ht="12.6" x14ac:dyDescent="0.25">
      <c r="A52345"/>
    </row>
    <row r="52346" spans="1:1" ht="12.6" x14ac:dyDescent="0.25">
      <c r="A52346"/>
    </row>
    <row r="52347" spans="1:1" ht="12.6" x14ac:dyDescent="0.25">
      <c r="A52347"/>
    </row>
    <row r="52348" spans="1:1" ht="12.6" x14ac:dyDescent="0.25">
      <c r="A52348"/>
    </row>
    <row r="52349" spans="1:1" ht="12.6" x14ac:dyDescent="0.25">
      <c r="A52349"/>
    </row>
    <row r="52350" spans="1:1" ht="12.6" x14ac:dyDescent="0.25">
      <c r="A52350"/>
    </row>
    <row r="52351" spans="1:1" ht="12.6" x14ac:dyDescent="0.25">
      <c r="A52351"/>
    </row>
    <row r="52352" spans="1:1" ht="12.6" x14ac:dyDescent="0.25">
      <c r="A52352"/>
    </row>
    <row r="52353" spans="1:1" ht="12.6" x14ac:dyDescent="0.25">
      <c r="A52353"/>
    </row>
    <row r="52354" spans="1:1" ht="12.6" x14ac:dyDescent="0.25">
      <c r="A52354"/>
    </row>
    <row r="52355" spans="1:1" ht="12.6" x14ac:dyDescent="0.25">
      <c r="A52355"/>
    </row>
    <row r="52356" spans="1:1" ht="12.6" x14ac:dyDescent="0.25">
      <c r="A52356"/>
    </row>
    <row r="52357" spans="1:1" ht="12.6" x14ac:dyDescent="0.25">
      <c r="A52357"/>
    </row>
    <row r="52358" spans="1:1" ht="12.6" x14ac:dyDescent="0.25">
      <c r="A52358"/>
    </row>
    <row r="52359" spans="1:1" ht="12.6" x14ac:dyDescent="0.25">
      <c r="A52359"/>
    </row>
    <row r="52360" spans="1:1" ht="12.6" x14ac:dyDescent="0.25">
      <c r="A52360"/>
    </row>
    <row r="52361" spans="1:1" ht="12.6" x14ac:dyDescent="0.25">
      <c r="A52361"/>
    </row>
    <row r="52362" spans="1:1" ht="12.6" x14ac:dyDescent="0.25">
      <c r="A52362"/>
    </row>
    <row r="52363" spans="1:1" ht="12.6" x14ac:dyDescent="0.25">
      <c r="A52363"/>
    </row>
    <row r="52364" spans="1:1" ht="12.6" x14ac:dyDescent="0.25">
      <c r="A52364"/>
    </row>
    <row r="52365" spans="1:1" ht="12.6" x14ac:dyDescent="0.25">
      <c r="A52365"/>
    </row>
    <row r="52366" spans="1:1" ht="12.6" x14ac:dyDescent="0.25">
      <c r="A52366"/>
    </row>
    <row r="52367" spans="1:1" ht="12.6" x14ac:dyDescent="0.25">
      <c r="A52367"/>
    </row>
    <row r="52368" spans="1:1" ht="12.6" x14ac:dyDescent="0.25">
      <c r="A52368"/>
    </row>
    <row r="52369" spans="1:1" ht="12.6" x14ac:dyDescent="0.25">
      <c r="A52369"/>
    </row>
    <row r="52370" spans="1:1" ht="12.6" x14ac:dyDescent="0.25">
      <c r="A52370"/>
    </row>
    <row r="52371" spans="1:1" ht="12.6" x14ac:dyDescent="0.25">
      <c r="A52371"/>
    </row>
    <row r="52372" spans="1:1" ht="12.6" x14ac:dyDescent="0.25">
      <c r="A52372"/>
    </row>
    <row r="52373" spans="1:1" ht="12.6" x14ac:dyDescent="0.25">
      <c r="A52373"/>
    </row>
    <row r="52374" spans="1:1" ht="12.6" x14ac:dyDescent="0.25">
      <c r="A52374"/>
    </row>
    <row r="52375" spans="1:1" ht="12.6" x14ac:dyDescent="0.25">
      <c r="A52375"/>
    </row>
    <row r="52376" spans="1:1" ht="12.6" x14ac:dyDescent="0.25">
      <c r="A52376"/>
    </row>
    <row r="52377" spans="1:1" ht="12.6" x14ac:dyDescent="0.25">
      <c r="A52377"/>
    </row>
    <row r="52378" spans="1:1" ht="12.6" x14ac:dyDescent="0.25">
      <c r="A52378"/>
    </row>
    <row r="52379" spans="1:1" ht="12.6" x14ac:dyDescent="0.25">
      <c r="A52379"/>
    </row>
    <row r="52380" spans="1:1" ht="12.6" x14ac:dyDescent="0.25">
      <c r="A52380"/>
    </row>
    <row r="52381" spans="1:1" ht="12.6" x14ac:dyDescent="0.25">
      <c r="A52381"/>
    </row>
    <row r="52382" spans="1:1" ht="12.6" x14ac:dyDescent="0.25">
      <c r="A52382"/>
    </row>
    <row r="52383" spans="1:1" ht="12.6" x14ac:dyDescent="0.25">
      <c r="A52383"/>
    </row>
    <row r="52384" spans="1:1" ht="12.6" x14ac:dyDescent="0.25">
      <c r="A52384"/>
    </row>
    <row r="52385" spans="1:1" ht="12.6" x14ac:dyDescent="0.25">
      <c r="A52385"/>
    </row>
    <row r="52386" spans="1:1" ht="12.6" x14ac:dyDescent="0.25">
      <c r="A52386"/>
    </row>
    <row r="52387" spans="1:1" ht="12.6" x14ac:dyDescent="0.25">
      <c r="A52387"/>
    </row>
    <row r="52388" spans="1:1" ht="12.6" x14ac:dyDescent="0.25">
      <c r="A52388"/>
    </row>
    <row r="52389" spans="1:1" ht="12.6" x14ac:dyDescent="0.25">
      <c r="A52389"/>
    </row>
    <row r="52390" spans="1:1" ht="12.6" x14ac:dyDescent="0.25">
      <c r="A52390"/>
    </row>
    <row r="52391" spans="1:1" ht="12.6" x14ac:dyDescent="0.25">
      <c r="A52391"/>
    </row>
    <row r="52392" spans="1:1" ht="12.6" x14ac:dyDescent="0.25">
      <c r="A52392"/>
    </row>
    <row r="52393" spans="1:1" ht="12.6" x14ac:dyDescent="0.25">
      <c r="A52393"/>
    </row>
    <row r="52394" spans="1:1" ht="12.6" x14ac:dyDescent="0.25">
      <c r="A52394"/>
    </row>
    <row r="52395" spans="1:1" ht="12.6" x14ac:dyDescent="0.25">
      <c r="A52395"/>
    </row>
    <row r="52396" spans="1:1" ht="12.6" x14ac:dyDescent="0.25">
      <c r="A52396"/>
    </row>
    <row r="52397" spans="1:1" ht="12.6" x14ac:dyDescent="0.25">
      <c r="A52397"/>
    </row>
    <row r="52398" spans="1:1" ht="12.6" x14ac:dyDescent="0.25">
      <c r="A52398"/>
    </row>
    <row r="52399" spans="1:1" ht="12.6" x14ac:dyDescent="0.25">
      <c r="A52399"/>
    </row>
    <row r="52400" spans="1:1" ht="12.6" x14ac:dyDescent="0.25">
      <c r="A52400"/>
    </row>
    <row r="52401" spans="1:1" ht="12.6" x14ac:dyDescent="0.25">
      <c r="A52401"/>
    </row>
    <row r="52402" spans="1:1" ht="12.6" x14ac:dyDescent="0.25">
      <c r="A52402"/>
    </row>
    <row r="52403" spans="1:1" ht="12.6" x14ac:dyDescent="0.25">
      <c r="A52403"/>
    </row>
    <row r="52404" spans="1:1" ht="12.6" x14ac:dyDescent="0.25">
      <c r="A52404"/>
    </row>
    <row r="52405" spans="1:1" ht="12.6" x14ac:dyDescent="0.25">
      <c r="A52405"/>
    </row>
    <row r="52406" spans="1:1" ht="12.6" x14ac:dyDescent="0.25">
      <c r="A52406"/>
    </row>
    <row r="52407" spans="1:1" ht="12.6" x14ac:dyDescent="0.25">
      <c r="A52407"/>
    </row>
    <row r="52408" spans="1:1" ht="12.6" x14ac:dyDescent="0.25">
      <c r="A52408"/>
    </row>
    <row r="52409" spans="1:1" ht="12.6" x14ac:dyDescent="0.25">
      <c r="A52409"/>
    </row>
    <row r="52410" spans="1:1" ht="12.6" x14ac:dyDescent="0.25">
      <c r="A52410"/>
    </row>
    <row r="52411" spans="1:1" ht="12.6" x14ac:dyDescent="0.25">
      <c r="A52411"/>
    </row>
    <row r="52412" spans="1:1" ht="12.6" x14ac:dyDescent="0.25">
      <c r="A52412"/>
    </row>
    <row r="52413" spans="1:1" ht="12.6" x14ac:dyDescent="0.25">
      <c r="A52413"/>
    </row>
    <row r="52414" spans="1:1" ht="12.6" x14ac:dyDescent="0.25">
      <c r="A52414"/>
    </row>
    <row r="52415" spans="1:1" ht="12.6" x14ac:dyDescent="0.25">
      <c r="A52415"/>
    </row>
    <row r="52416" spans="1:1" ht="12.6" x14ac:dyDescent="0.25">
      <c r="A52416"/>
    </row>
    <row r="52417" spans="1:1" ht="12.6" x14ac:dyDescent="0.25">
      <c r="A52417"/>
    </row>
    <row r="52418" spans="1:1" ht="12.6" x14ac:dyDescent="0.25">
      <c r="A52418"/>
    </row>
    <row r="52419" spans="1:1" ht="12.6" x14ac:dyDescent="0.25">
      <c r="A52419"/>
    </row>
    <row r="52420" spans="1:1" ht="12.6" x14ac:dyDescent="0.25">
      <c r="A52420"/>
    </row>
    <row r="52421" spans="1:1" ht="12.6" x14ac:dyDescent="0.25">
      <c r="A52421"/>
    </row>
    <row r="52422" spans="1:1" ht="12.6" x14ac:dyDescent="0.25">
      <c r="A52422"/>
    </row>
    <row r="52423" spans="1:1" ht="12.6" x14ac:dyDescent="0.25">
      <c r="A52423"/>
    </row>
    <row r="52424" spans="1:1" ht="12.6" x14ac:dyDescent="0.25">
      <c r="A52424"/>
    </row>
    <row r="52425" spans="1:1" ht="12.6" x14ac:dyDescent="0.25">
      <c r="A52425"/>
    </row>
    <row r="52426" spans="1:1" ht="12.6" x14ac:dyDescent="0.25">
      <c r="A52426"/>
    </row>
    <row r="52427" spans="1:1" ht="12.6" x14ac:dyDescent="0.25">
      <c r="A52427"/>
    </row>
    <row r="52428" spans="1:1" ht="12.6" x14ac:dyDescent="0.25">
      <c r="A52428"/>
    </row>
    <row r="52429" spans="1:1" ht="12.6" x14ac:dyDescent="0.25">
      <c r="A52429"/>
    </row>
    <row r="52430" spans="1:1" ht="12.6" x14ac:dyDescent="0.25">
      <c r="A52430"/>
    </row>
    <row r="52431" spans="1:1" ht="12.6" x14ac:dyDescent="0.25">
      <c r="A52431"/>
    </row>
    <row r="52432" spans="1:1" ht="12.6" x14ac:dyDescent="0.25">
      <c r="A52432"/>
    </row>
    <row r="52433" spans="1:1" ht="12.6" x14ac:dyDescent="0.25">
      <c r="A52433"/>
    </row>
    <row r="52434" spans="1:1" ht="12.6" x14ac:dyDescent="0.25">
      <c r="A52434"/>
    </row>
    <row r="52435" spans="1:1" ht="12.6" x14ac:dyDescent="0.25">
      <c r="A52435"/>
    </row>
    <row r="52436" spans="1:1" ht="12.6" x14ac:dyDescent="0.25">
      <c r="A52436"/>
    </row>
    <row r="52437" spans="1:1" ht="12.6" x14ac:dyDescent="0.25">
      <c r="A52437"/>
    </row>
    <row r="52438" spans="1:1" ht="12.6" x14ac:dyDescent="0.25">
      <c r="A52438"/>
    </row>
    <row r="52439" spans="1:1" ht="12.6" x14ac:dyDescent="0.25">
      <c r="A52439"/>
    </row>
    <row r="52440" spans="1:1" ht="12.6" x14ac:dyDescent="0.25">
      <c r="A52440"/>
    </row>
    <row r="52441" spans="1:1" ht="12.6" x14ac:dyDescent="0.25">
      <c r="A52441"/>
    </row>
    <row r="52442" spans="1:1" ht="12.6" x14ac:dyDescent="0.25">
      <c r="A52442"/>
    </row>
    <row r="52443" spans="1:1" ht="12.6" x14ac:dyDescent="0.25">
      <c r="A52443"/>
    </row>
    <row r="52444" spans="1:1" ht="12.6" x14ac:dyDescent="0.25">
      <c r="A52444"/>
    </row>
    <row r="52445" spans="1:1" ht="12.6" x14ac:dyDescent="0.25">
      <c r="A52445"/>
    </row>
    <row r="52446" spans="1:1" ht="12.6" x14ac:dyDescent="0.25">
      <c r="A52446"/>
    </row>
    <row r="52447" spans="1:1" ht="12.6" x14ac:dyDescent="0.25">
      <c r="A52447"/>
    </row>
    <row r="52448" spans="1:1" ht="12.6" x14ac:dyDescent="0.25">
      <c r="A52448"/>
    </row>
    <row r="52449" spans="1:1" ht="12.6" x14ac:dyDescent="0.25">
      <c r="A52449"/>
    </row>
    <row r="52450" spans="1:1" ht="12.6" x14ac:dyDescent="0.25">
      <c r="A52450"/>
    </row>
    <row r="52451" spans="1:1" ht="12.6" x14ac:dyDescent="0.25">
      <c r="A52451"/>
    </row>
    <row r="52452" spans="1:1" ht="12.6" x14ac:dyDescent="0.25">
      <c r="A52452"/>
    </row>
    <row r="52453" spans="1:1" ht="12.6" x14ac:dyDescent="0.25">
      <c r="A52453"/>
    </row>
    <row r="52454" spans="1:1" ht="12.6" x14ac:dyDescent="0.25">
      <c r="A52454"/>
    </row>
    <row r="52455" spans="1:1" ht="12.6" x14ac:dyDescent="0.25">
      <c r="A52455"/>
    </row>
    <row r="52456" spans="1:1" ht="12.6" x14ac:dyDescent="0.25">
      <c r="A52456"/>
    </row>
    <row r="52457" spans="1:1" ht="12.6" x14ac:dyDescent="0.25">
      <c r="A52457"/>
    </row>
    <row r="52458" spans="1:1" ht="12.6" x14ac:dyDescent="0.25">
      <c r="A52458"/>
    </row>
    <row r="52459" spans="1:1" ht="12.6" x14ac:dyDescent="0.25">
      <c r="A52459"/>
    </row>
    <row r="52460" spans="1:1" ht="12.6" x14ac:dyDescent="0.25">
      <c r="A52460"/>
    </row>
    <row r="52461" spans="1:1" ht="12.6" x14ac:dyDescent="0.25">
      <c r="A52461"/>
    </row>
    <row r="52462" spans="1:1" ht="12.6" x14ac:dyDescent="0.25">
      <c r="A52462"/>
    </row>
    <row r="52463" spans="1:1" ht="12.6" x14ac:dyDescent="0.25">
      <c r="A52463"/>
    </row>
    <row r="52464" spans="1:1" ht="12.6" x14ac:dyDescent="0.25">
      <c r="A52464"/>
    </row>
    <row r="52465" spans="1:1" ht="12.6" x14ac:dyDescent="0.25">
      <c r="A52465"/>
    </row>
    <row r="52466" spans="1:1" ht="12.6" x14ac:dyDescent="0.25">
      <c r="A52466"/>
    </row>
    <row r="52467" spans="1:1" ht="12.6" x14ac:dyDescent="0.25">
      <c r="A52467"/>
    </row>
    <row r="52468" spans="1:1" ht="12.6" x14ac:dyDescent="0.25">
      <c r="A52468"/>
    </row>
    <row r="52469" spans="1:1" ht="12.6" x14ac:dyDescent="0.25">
      <c r="A52469"/>
    </row>
    <row r="52470" spans="1:1" ht="12.6" x14ac:dyDescent="0.25">
      <c r="A52470"/>
    </row>
    <row r="52471" spans="1:1" ht="12.6" x14ac:dyDescent="0.25">
      <c r="A52471"/>
    </row>
    <row r="52472" spans="1:1" ht="12.6" x14ac:dyDescent="0.25">
      <c r="A52472"/>
    </row>
    <row r="52473" spans="1:1" ht="12.6" x14ac:dyDescent="0.25">
      <c r="A52473"/>
    </row>
    <row r="52474" spans="1:1" ht="12.6" x14ac:dyDescent="0.25">
      <c r="A52474"/>
    </row>
    <row r="52475" spans="1:1" ht="12.6" x14ac:dyDescent="0.25">
      <c r="A52475"/>
    </row>
    <row r="52476" spans="1:1" ht="12.6" x14ac:dyDescent="0.25">
      <c r="A52476"/>
    </row>
    <row r="52477" spans="1:1" ht="12.6" x14ac:dyDescent="0.25">
      <c r="A52477"/>
    </row>
    <row r="52478" spans="1:1" ht="12.6" x14ac:dyDescent="0.25">
      <c r="A52478"/>
    </row>
    <row r="52479" spans="1:1" ht="12.6" x14ac:dyDescent="0.25">
      <c r="A52479"/>
    </row>
    <row r="52480" spans="1:1" ht="12.6" x14ac:dyDescent="0.25">
      <c r="A52480"/>
    </row>
    <row r="52481" spans="1:1" ht="12.6" x14ac:dyDescent="0.25">
      <c r="A52481"/>
    </row>
    <row r="52482" spans="1:1" ht="12.6" x14ac:dyDescent="0.25">
      <c r="A52482"/>
    </row>
    <row r="52483" spans="1:1" ht="12.6" x14ac:dyDescent="0.25">
      <c r="A52483"/>
    </row>
    <row r="52484" spans="1:1" ht="12.6" x14ac:dyDescent="0.25">
      <c r="A52484"/>
    </row>
    <row r="52485" spans="1:1" ht="12.6" x14ac:dyDescent="0.25">
      <c r="A52485"/>
    </row>
    <row r="52486" spans="1:1" ht="12.6" x14ac:dyDescent="0.25">
      <c r="A52486"/>
    </row>
    <row r="52487" spans="1:1" ht="12.6" x14ac:dyDescent="0.25">
      <c r="A52487"/>
    </row>
    <row r="52488" spans="1:1" ht="12.6" x14ac:dyDescent="0.25">
      <c r="A52488"/>
    </row>
    <row r="52489" spans="1:1" ht="12.6" x14ac:dyDescent="0.25">
      <c r="A52489"/>
    </row>
    <row r="52490" spans="1:1" ht="12.6" x14ac:dyDescent="0.25">
      <c r="A52490"/>
    </row>
    <row r="52491" spans="1:1" ht="12.6" x14ac:dyDescent="0.25">
      <c r="A52491"/>
    </row>
    <row r="52492" spans="1:1" ht="12.6" x14ac:dyDescent="0.25">
      <c r="A52492"/>
    </row>
    <row r="52493" spans="1:1" ht="12.6" x14ac:dyDescent="0.25">
      <c r="A52493"/>
    </row>
    <row r="52494" spans="1:1" ht="12.6" x14ac:dyDescent="0.25">
      <c r="A52494"/>
    </row>
    <row r="52495" spans="1:1" ht="12.6" x14ac:dyDescent="0.25">
      <c r="A52495"/>
    </row>
    <row r="52496" spans="1:1" ht="12.6" x14ac:dyDescent="0.25">
      <c r="A52496"/>
    </row>
    <row r="52497" spans="1:1" ht="12.6" x14ac:dyDescent="0.25">
      <c r="A52497"/>
    </row>
    <row r="52498" spans="1:1" ht="12.6" x14ac:dyDescent="0.25">
      <c r="A52498"/>
    </row>
    <row r="52499" spans="1:1" ht="12.6" x14ac:dyDescent="0.25">
      <c r="A52499"/>
    </row>
    <row r="52500" spans="1:1" ht="12.6" x14ac:dyDescent="0.25">
      <c r="A52500"/>
    </row>
    <row r="52501" spans="1:1" ht="12.6" x14ac:dyDescent="0.25">
      <c r="A52501"/>
    </row>
    <row r="52502" spans="1:1" ht="12.6" x14ac:dyDescent="0.25">
      <c r="A52502"/>
    </row>
    <row r="52503" spans="1:1" ht="12.6" x14ac:dyDescent="0.25">
      <c r="A52503"/>
    </row>
    <row r="52504" spans="1:1" ht="12.6" x14ac:dyDescent="0.25">
      <c r="A52504"/>
    </row>
    <row r="52505" spans="1:1" ht="12.6" x14ac:dyDescent="0.25">
      <c r="A52505"/>
    </row>
    <row r="52506" spans="1:1" ht="12.6" x14ac:dyDescent="0.25">
      <c r="A52506"/>
    </row>
    <row r="52507" spans="1:1" ht="12.6" x14ac:dyDescent="0.25">
      <c r="A52507"/>
    </row>
    <row r="52508" spans="1:1" ht="12.6" x14ac:dyDescent="0.25">
      <c r="A52508"/>
    </row>
    <row r="52509" spans="1:1" ht="12.6" x14ac:dyDescent="0.25">
      <c r="A52509"/>
    </row>
    <row r="52510" spans="1:1" ht="12.6" x14ac:dyDescent="0.25">
      <c r="A52510"/>
    </row>
    <row r="52511" spans="1:1" ht="12.6" x14ac:dyDescent="0.25">
      <c r="A52511"/>
    </row>
    <row r="52512" spans="1:1" ht="12.6" x14ac:dyDescent="0.25">
      <c r="A52512"/>
    </row>
    <row r="52513" spans="1:1" ht="12.6" x14ac:dyDescent="0.25">
      <c r="A52513"/>
    </row>
    <row r="52514" spans="1:1" ht="12.6" x14ac:dyDescent="0.25">
      <c r="A52514"/>
    </row>
    <row r="52515" spans="1:1" ht="12.6" x14ac:dyDescent="0.25">
      <c r="A52515"/>
    </row>
    <row r="52516" spans="1:1" ht="12.6" x14ac:dyDescent="0.25">
      <c r="A52516"/>
    </row>
    <row r="52517" spans="1:1" ht="12.6" x14ac:dyDescent="0.25">
      <c r="A52517"/>
    </row>
    <row r="52518" spans="1:1" ht="12.6" x14ac:dyDescent="0.25">
      <c r="A52518"/>
    </row>
    <row r="52519" spans="1:1" ht="12.6" x14ac:dyDescent="0.25">
      <c r="A52519"/>
    </row>
    <row r="52520" spans="1:1" ht="12.6" x14ac:dyDescent="0.25">
      <c r="A52520"/>
    </row>
    <row r="52521" spans="1:1" ht="12.6" x14ac:dyDescent="0.25">
      <c r="A52521"/>
    </row>
    <row r="52522" spans="1:1" ht="12.6" x14ac:dyDescent="0.25">
      <c r="A52522"/>
    </row>
    <row r="52523" spans="1:1" ht="12.6" x14ac:dyDescent="0.25">
      <c r="A52523"/>
    </row>
    <row r="52524" spans="1:1" ht="12.6" x14ac:dyDescent="0.25">
      <c r="A52524"/>
    </row>
    <row r="52525" spans="1:1" ht="12.6" x14ac:dyDescent="0.25">
      <c r="A52525"/>
    </row>
    <row r="52526" spans="1:1" ht="12.6" x14ac:dyDescent="0.25">
      <c r="A52526"/>
    </row>
    <row r="52527" spans="1:1" ht="12.6" x14ac:dyDescent="0.25">
      <c r="A52527"/>
    </row>
    <row r="52528" spans="1:1" ht="12.6" x14ac:dyDescent="0.25">
      <c r="A52528"/>
    </row>
    <row r="52529" spans="1:1" ht="12.6" x14ac:dyDescent="0.25">
      <c r="A52529"/>
    </row>
    <row r="52530" spans="1:1" ht="12.6" x14ac:dyDescent="0.25">
      <c r="A52530"/>
    </row>
    <row r="52531" spans="1:1" ht="12.6" x14ac:dyDescent="0.25">
      <c r="A52531"/>
    </row>
    <row r="52532" spans="1:1" ht="12.6" x14ac:dyDescent="0.25">
      <c r="A52532"/>
    </row>
    <row r="52533" spans="1:1" ht="12.6" x14ac:dyDescent="0.25">
      <c r="A52533"/>
    </row>
    <row r="52534" spans="1:1" ht="12.6" x14ac:dyDescent="0.25">
      <c r="A52534"/>
    </row>
    <row r="52535" spans="1:1" ht="12.6" x14ac:dyDescent="0.25">
      <c r="A52535"/>
    </row>
    <row r="52536" spans="1:1" ht="12.6" x14ac:dyDescent="0.25">
      <c r="A52536"/>
    </row>
    <row r="52537" spans="1:1" ht="12.6" x14ac:dyDescent="0.25">
      <c r="A52537"/>
    </row>
    <row r="52538" spans="1:1" ht="12.6" x14ac:dyDescent="0.25">
      <c r="A52538"/>
    </row>
    <row r="52539" spans="1:1" ht="12.6" x14ac:dyDescent="0.25">
      <c r="A52539"/>
    </row>
    <row r="52540" spans="1:1" ht="12.6" x14ac:dyDescent="0.25">
      <c r="A52540"/>
    </row>
    <row r="52541" spans="1:1" ht="12.6" x14ac:dyDescent="0.25">
      <c r="A52541"/>
    </row>
    <row r="52542" spans="1:1" ht="12.6" x14ac:dyDescent="0.25">
      <c r="A52542"/>
    </row>
    <row r="52543" spans="1:1" ht="12.6" x14ac:dyDescent="0.25">
      <c r="A52543"/>
    </row>
    <row r="52544" spans="1:1" ht="12.6" x14ac:dyDescent="0.25">
      <c r="A52544"/>
    </row>
    <row r="52545" spans="1:1" ht="12.6" x14ac:dyDescent="0.25">
      <c r="A52545"/>
    </row>
    <row r="52546" spans="1:1" ht="12.6" x14ac:dyDescent="0.25">
      <c r="A52546"/>
    </row>
    <row r="52547" spans="1:1" ht="12.6" x14ac:dyDescent="0.25">
      <c r="A52547"/>
    </row>
    <row r="52548" spans="1:1" ht="12.6" x14ac:dyDescent="0.25">
      <c r="A52548"/>
    </row>
    <row r="52549" spans="1:1" ht="12.6" x14ac:dyDescent="0.25">
      <c r="A52549"/>
    </row>
    <row r="52550" spans="1:1" ht="12.6" x14ac:dyDescent="0.25">
      <c r="A52550"/>
    </row>
    <row r="52551" spans="1:1" ht="12.6" x14ac:dyDescent="0.25">
      <c r="A52551"/>
    </row>
    <row r="52552" spans="1:1" ht="12.6" x14ac:dyDescent="0.25">
      <c r="A52552"/>
    </row>
    <row r="52553" spans="1:1" ht="12.6" x14ac:dyDescent="0.25">
      <c r="A52553"/>
    </row>
    <row r="52554" spans="1:1" ht="12.6" x14ac:dyDescent="0.25">
      <c r="A52554"/>
    </row>
    <row r="52555" spans="1:1" ht="12.6" x14ac:dyDescent="0.25">
      <c r="A52555"/>
    </row>
    <row r="52556" spans="1:1" ht="12.6" x14ac:dyDescent="0.25">
      <c r="A52556"/>
    </row>
    <row r="52557" spans="1:1" ht="12.6" x14ac:dyDescent="0.25">
      <c r="A52557"/>
    </row>
    <row r="52558" spans="1:1" ht="12.6" x14ac:dyDescent="0.25">
      <c r="A52558"/>
    </row>
    <row r="52559" spans="1:1" ht="12.6" x14ac:dyDescent="0.25">
      <c r="A52559"/>
    </row>
    <row r="52560" spans="1:1" ht="12.6" x14ac:dyDescent="0.25">
      <c r="A52560"/>
    </row>
    <row r="52561" spans="1:1" ht="12.6" x14ac:dyDescent="0.25">
      <c r="A52561"/>
    </row>
    <row r="52562" spans="1:1" ht="12.6" x14ac:dyDescent="0.25">
      <c r="A52562"/>
    </row>
    <row r="52563" spans="1:1" ht="12.6" x14ac:dyDescent="0.25">
      <c r="A52563"/>
    </row>
    <row r="52564" spans="1:1" ht="12.6" x14ac:dyDescent="0.25">
      <c r="A52564"/>
    </row>
    <row r="52565" spans="1:1" ht="12.6" x14ac:dyDescent="0.25">
      <c r="A52565"/>
    </row>
    <row r="52566" spans="1:1" ht="12.6" x14ac:dyDescent="0.25">
      <c r="A52566"/>
    </row>
    <row r="52567" spans="1:1" ht="12.6" x14ac:dyDescent="0.25">
      <c r="A52567"/>
    </row>
    <row r="52568" spans="1:1" ht="12.6" x14ac:dyDescent="0.25">
      <c r="A52568"/>
    </row>
    <row r="52569" spans="1:1" ht="12.6" x14ac:dyDescent="0.25">
      <c r="A52569"/>
    </row>
    <row r="52570" spans="1:1" ht="12.6" x14ac:dyDescent="0.25">
      <c r="A52570"/>
    </row>
    <row r="52571" spans="1:1" ht="12.6" x14ac:dyDescent="0.25">
      <c r="A52571"/>
    </row>
    <row r="52572" spans="1:1" ht="12.6" x14ac:dyDescent="0.25">
      <c r="A52572"/>
    </row>
    <row r="52573" spans="1:1" ht="12.6" x14ac:dyDescent="0.25">
      <c r="A52573"/>
    </row>
    <row r="52574" spans="1:1" ht="12.6" x14ac:dyDescent="0.25">
      <c r="A52574"/>
    </row>
    <row r="52575" spans="1:1" ht="12.6" x14ac:dyDescent="0.25">
      <c r="A52575"/>
    </row>
    <row r="52576" spans="1:1" ht="12.6" x14ac:dyDescent="0.25">
      <c r="A52576"/>
    </row>
    <row r="52577" spans="1:1" ht="12.6" x14ac:dyDescent="0.25">
      <c r="A52577"/>
    </row>
    <row r="52578" spans="1:1" ht="12.6" x14ac:dyDescent="0.25">
      <c r="A52578"/>
    </row>
    <row r="52579" spans="1:1" ht="12.6" x14ac:dyDescent="0.25">
      <c r="A52579"/>
    </row>
    <row r="52580" spans="1:1" ht="12.6" x14ac:dyDescent="0.25">
      <c r="A52580"/>
    </row>
    <row r="52581" spans="1:1" ht="12.6" x14ac:dyDescent="0.25">
      <c r="A52581"/>
    </row>
    <row r="52582" spans="1:1" ht="12.6" x14ac:dyDescent="0.25">
      <c r="A52582"/>
    </row>
    <row r="52583" spans="1:1" ht="12.6" x14ac:dyDescent="0.25">
      <c r="A52583"/>
    </row>
    <row r="52584" spans="1:1" ht="12.6" x14ac:dyDescent="0.25">
      <c r="A52584"/>
    </row>
    <row r="52585" spans="1:1" ht="12.6" x14ac:dyDescent="0.25">
      <c r="A52585"/>
    </row>
    <row r="52586" spans="1:1" ht="12.6" x14ac:dyDescent="0.25">
      <c r="A52586"/>
    </row>
    <row r="52587" spans="1:1" ht="12.6" x14ac:dyDescent="0.25">
      <c r="A52587"/>
    </row>
    <row r="52588" spans="1:1" ht="12.6" x14ac:dyDescent="0.25">
      <c r="A52588"/>
    </row>
    <row r="52589" spans="1:1" ht="12.6" x14ac:dyDescent="0.25">
      <c r="A52589"/>
    </row>
    <row r="52590" spans="1:1" ht="12.6" x14ac:dyDescent="0.25">
      <c r="A52590"/>
    </row>
    <row r="52591" spans="1:1" ht="12.6" x14ac:dyDescent="0.25">
      <c r="A52591"/>
    </row>
    <row r="52592" spans="1:1" ht="12.6" x14ac:dyDescent="0.25">
      <c r="A52592"/>
    </row>
    <row r="52593" spans="1:1" ht="12.6" x14ac:dyDescent="0.25">
      <c r="A52593"/>
    </row>
    <row r="52594" spans="1:1" ht="12.6" x14ac:dyDescent="0.25">
      <c r="A52594"/>
    </row>
    <row r="52595" spans="1:1" ht="12.6" x14ac:dyDescent="0.25">
      <c r="A52595"/>
    </row>
    <row r="52596" spans="1:1" ht="12.6" x14ac:dyDescent="0.25">
      <c r="A52596"/>
    </row>
    <row r="52597" spans="1:1" ht="12.6" x14ac:dyDescent="0.25">
      <c r="A52597"/>
    </row>
    <row r="52598" spans="1:1" ht="12.6" x14ac:dyDescent="0.25">
      <c r="A52598"/>
    </row>
    <row r="52599" spans="1:1" ht="12.6" x14ac:dyDescent="0.25">
      <c r="A52599"/>
    </row>
    <row r="52600" spans="1:1" ht="12.6" x14ac:dyDescent="0.25">
      <c r="A52600"/>
    </row>
    <row r="52601" spans="1:1" ht="12.6" x14ac:dyDescent="0.25">
      <c r="A52601"/>
    </row>
    <row r="52602" spans="1:1" ht="12.6" x14ac:dyDescent="0.25">
      <c r="A52602"/>
    </row>
    <row r="52603" spans="1:1" ht="12.6" x14ac:dyDescent="0.25">
      <c r="A52603"/>
    </row>
    <row r="52604" spans="1:1" ht="12.6" x14ac:dyDescent="0.25">
      <c r="A52604"/>
    </row>
    <row r="52605" spans="1:1" ht="12.6" x14ac:dyDescent="0.25">
      <c r="A52605"/>
    </row>
    <row r="52606" spans="1:1" ht="12.6" x14ac:dyDescent="0.25">
      <c r="A52606"/>
    </row>
    <row r="52607" spans="1:1" ht="12.6" x14ac:dyDescent="0.25">
      <c r="A52607"/>
    </row>
    <row r="52608" spans="1:1" ht="12.6" x14ac:dyDescent="0.25">
      <c r="A52608"/>
    </row>
    <row r="52609" spans="1:1" ht="12.6" x14ac:dyDescent="0.25">
      <c r="A52609"/>
    </row>
    <row r="52610" spans="1:1" ht="12.6" x14ac:dyDescent="0.25">
      <c r="A52610"/>
    </row>
    <row r="52611" spans="1:1" ht="12.6" x14ac:dyDescent="0.25">
      <c r="A52611"/>
    </row>
    <row r="52612" spans="1:1" ht="12.6" x14ac:dyDescent="0.25">
      <c r="A52612"/>
    </row>
    <row r="52613" spans="1:1" ht="12.6" x14ac:dyDescent="0.25">
      <c r="A52613"/>
    </row>
    <row r="52614" spans="1:1" ht="12.6" x14ac:dyDescent="0.25">
      <c r="A52614"/>
    </row>
    <row r="52615" spans="1:1" ht="12.6" x14ac:dyDescent="0.25">
      <c r="A52615"/>
    </row>
    <row r="52616" spans="1:1" ht="12.6" x14ac:dyDescent="0.25">
      <c r="A52616"/>
    </row>
    <row r="52617" spans="1:1" ht="12.6" x14ac:dyDescent="0.25">
      <c r="A52617"/>
    </row>
    <row r="52618" spans="1:1" ht="12.6" x14ac:dyDescent="0.25">
      <c r="A52618"/>
    </row>
    <row r="52619" spans="1:1" ht="12.6" x14ac:dyDescent="0.25">
      <c r="A52619"/>
    </row>
    <row r="52620" spans="1:1" ht="12.6" x14ac:dyDescent="0.25">
      <c r="A52620"/>
    </row>
    <row r="52621" spans="1:1" ht="12.6" x14ac:dyDescent="0.25">
      <c r="A52621"/>
    </row>
    <row r="52622" spans="1:1" ht="12.6" x14ac:dyDescent="0.25">
      <c r="A52622"/>
    </row>
    <row r="52623" spans="1:1" ht="12.6" x14ac:dyDescent="0.25">
      <c r="A52623"/>
    </row>
    <row r="52624" spans="1:1" ht="12.6" x14ac:dyDescent="0.25">
      <c r="A52624"/>
    </row>
    <row r="52625" spans="1:1" ht="12.6" x14ac:dyDescent="0.25">
      <c r="A52625"/>
    </row>
    <row r="52626" spans="1:1" ht="12.6" x14ac:dyDescent="0.25">
      <c r="A52626"/>
    </row>
    <row r="52627" spans="1:1" ht="12.6" x14ac:dyDescent="0.25">
      <c r="A52627"/>
    </row>
    <row r="52628" spans="1:1" ht="12.6" x14ac:dyDescent="0.25">
      <c r="A52628"/>
    </row>
    <row r="52629" spans="1:1" ht="12.6" x14ac:dyDescent="0.25">
      <c r="A52629"/>
    </row>
    <row r="52630" spans="1:1" ht="12.6" x14ac:dyDescent="0.25">
      <c r="A52630"/>
    </row>
    <row r="52631" spans="1:1" ht="12.6" x14ac:dyDescent="0.25">
      <c r="A52631"/>
    </row>
    <row r="52632" spans="1:1" ht="12.6" x14ac:dyDescent="0.25">
      <c r="A52632"/>
    </row>
    <row r="52633" spans="1:1" ht="12.6" x14ac:dyDescent="0.25">
      <c r="A52633"/>
    </row>
    <row r="52634" spans="1:1" ht="12.6" x14ac:dyDescent="0.25">
      <c r="A52634"/>
    </row>
    <row r="52635" spans="1:1" ht="12.6" x14ac:dyDescent="0.25">
      <c r="A52635"/>
    </row>
    <row r="52636" spans="1:1" ht="12.6" x14ac:dyDescent="0.25">
      <c r="A52636"/>
    </row>
    <row r="52637" spans="1:1" ht="12.6" x14ac:dyDescent="0.25">
      <c r="A52637"/>
    </row>
    <row r="52638" spans="1:1" ht="12.6" x14ac:dyDescent="0.25">
      <c r="A52638"/>
    </row>
    <row r="52639" spans="1:1" ht="12.6" x14ac:dyDescent="0.25">
      <c r="A52639"/>
    </row>
    <row r="52640" spans="1:1" ht="12.6" x14ac:dyDescent="0.25">
      <c r="A52640"/>
    </row>
    <row r="52641" spans="1:1" ht="12.6" x14ac:dyDescent="0.25">
      <c r="A52641"/>
    </row>
    <row r="52642" spans="1:1" ht="12.6" x14ac:dyDescent="0.25">
      <c r="A52642"/>
    </row>
    <row r="52643" spans="1:1" ht="12.6" x14ac:dyDescent="0.25">
      <c r="A52643"/>
    </row>
    <row r="52644" spans="1:1" ht="12.6" x14ac:dyDescent="0.25">
      <c r="A52644"/>
    </row>
    <row r="52645" spans="1:1" ht="12.6" x14ac:dyDescent="0.25">
      <c r="A52645"/>
    </row>
    <row r="52646" spans="1:1" ht="12.6" x14ac:dyDescent="0.25">
      <c r="A52646"/>
    </row>
    <row r="52647" spans="1:1" ht="12.6" x14ac:dyDescent="0.25">
      <c r="A52647"/>
    </row>
    <row r="52648" spans="1:1" ht="12.6" x14ac:dyDescent="0.25">
      <c r="A52648"/>
    </row>
    <row r="52649" spans="1:1" ht="12.6" x14ac:dyDescent="0.25">
      <c r="A52649"/>
    </row>
    <row r="52650" spans="1:1" ht="12.6" x14ac:dyDescent="0.25">
      <c r="A52650"/>
    </row>
    <row r="52651" spans="1:1" ht="12.6" x14ac:dyDescent="0.25">
      <c r="A52651"/>
    </row>
    <row r="52652" spans="1:1" ht="12.6" x14ac:dyDescent="0.25">
      <c r="A52652"/>
    </row>
    <row r="52653" spans="1:1" ht="12.6" x14ac:dyDescent="0.25">
      <c r="A52653"/>
    </row>
    <row r="52654" spans="1:1" ht="12.6" x14ac:dyDescent="0.25">
      <c r="A52654"/>
    </row>
    <row r="52655" spans="1:1" ht="12.6" x14ac:dyDescent="0.25">
      <c r="A52655"/>
    </row>
    <row r="52656" spans="1:1" ht="12.6" x14ac:dyDescent="0.25">
      <c r="A52656"/>
    </row>
    <row r="52657" spans="1:1" ht="12.6" x14ac:dyDescent="0.25">
      <c r="A52657"/>
    </row>
    <row r="52658" spans="1:1" ht="12.6" x14ac:dyDescent="0.25">
      <c r="A52658"/>
    </row>
    <row r="52659" spans="1:1" ht="12.6" x14ac:dyDescent="0.25">
      <c r="A52659"/>
    </row>
    <row r="52660" spans="1:1" ht="12.6" x14ac:dyDescent="0.25">
      <c r="A52660"/>
    </row>
    <row r="52661" spans="1:1" ht="12.6" x14ac:dyDescent="0.25">
      <c r="A52661"/>
    </row>
    <row r="52662" spans="1:1" ht="12.6" x14ac:dyDescent="0.25">
      <c r="A52662"/>
    </row>
    <row r="52663" spans="1:1" ht="12.6" x14ac:dyDescent="0.25">
      <c r="A52663"/>
    </row>
    <row r="52664" spans="1:1" ht="12.6" x14ac:dyDescent="0.25">
      <c r="A52664"/>
    </row>
    <row r="52665" spans="1:1" ht="12.6" x14ac:dyDescent="0.25">
      <c r="A52665"/>
    </row>
    <row r="52666" spans="1:1" ht="12.6" x14ac:dyDescent="0.25">
      <c r="A52666"/>
    </row>
    <row r="52667" spans="1:1" ht="12.6" x14ac:dyDescent="0.25">
      <c r="A52667"/>
    </row>
    <row r="52668" spans="1:1" ht="12.6" x14ac:dyDescent="0.25">
      <c r="A52668"/>
    </row>
    <row r="52669" spans="1:1" ht="12.6" x14ac:dyDescent="0.25">
      <c r="A52669"/>
    </row>
    <row r="52670" spans="1:1" ht="12.6" x14ac:dyDescent="0.25">
      <c r="A52670"/>
    </row>
    <row r="52671" spans="1:1" ht="12.6" x14ac:dyDescent="0.25">
      <c r="A52671"/>
    </row>
    <row r="52672" spans="1:1" ht="12.6" x14ac:dyDescent="0.25">
      <c r="A52672"/>
    </row>
    <row r="52673" spans="1:1" ht="12.6" x14ac:dyDescent="0.25">
      <c r="A52673"/>
    </row>
    <row r="52674" spans="1:1" ht="12.6" x14ac:dyDescent="0.25">
      <c r="A52674"/>
    </row>
    <row r="52675" spans="1:1" ht="12.6" x14ac:dyDescent="0.25">
      <c r="A52675"/>
    </row>
    <row r="52676" spans="1:1" ht="12.6" x14ac:dyDescent="0.25">
      <c r="A52676"/>
    </row>
    <row r="52677" spans="1:1" ht="12.6" x14ac:dyDescent="0.25">
      <c r="A52677"/>
    </row>
    <row r="52678" spans="1:1" ht="12.6" x14ac:dyDescent="0.25">
      <c r="A52678"/>
    </row>
    <row r="52679" spans="1:1" ht="12.6" x14ac:dyDescent="0.25">
      <c r="A52679"/>
    </row>
    <row r="52680" spans="1:1" ht="12.6" x14ac:dyDescent="0.25">
      <c r="A52680"/>
    </row>
    <row r="52681" spans="1:1" ht="12.6" x14ac:dyDescent="0.25">
      <c r="A52681"/>
    </row>
    <row r="52682" spans="1:1" ht="12.6" x14ac:dyDescent="0.25">
      <c r="A52682"/>
    </row>
    <row r="52683" spans="1:1" ht="12.6" x14ac:dyDescent="0.25">
      <c r="A52683"/>
    </row>
    <row r="52684" spans="1:1" ht="12.6" x14ac:dyDescent="0.25">
      <c r="A52684"/>
    </row>
    <row r="52685" spans="1:1" ht="12.6" x14ac:dyDescent="0.25">
      <c r="A52685"/>
    </row>
    <row r="52686" spans="1:1" ht="12.6" x14ac:dyDescent="0.25">
      <c r="A52686"/>
    </row>
    <row r="52687" spans="1:1" ht="12.6" x14ac:dyDescent="0.25">
      <c r="A52687"/>
    </row>
    <row r="52688" spans="1:1" ht="12.6" x14ac:dyDescent="0.25">
      <c r="A52688"/>
    </row>
    <row r="52689" spans="1:1" ht="12.6" x14ac:dyDescent="0.25">
      <c r="A52689"/>
    </row>
    <row r="52690" spans="1:1" ht="12.6" x14ac:dyDescent="0.25">
      <c r="A52690"/>
    </row>
    <row r="52691" spans="1:1" ht="12.6" x14ac:dyDescent="0.25">
      <c r="A52691"/>
    </row>
    <row r="52692" spans="1:1" ht="12.6" x14ac:dyDescent="0.25">
      <c r="A52692"/>
    </row>
    <row r="52693" spans="1:1" ht="12.6" x14ac:dyDescent="0.25">
      <c r="A52693"/>
    </row>
    <row r="52694" spans="1:1" ht="12.6" x14ac:dyDescent="0.25">
      <c r="A52694"/>
    </row>
    <row r="52695" spans="1:1" ht="12.6" x14ac:dyDescent="0.25">
      <c r="A52695"/>
    </row>
    <row r="52696" spans="1:1" ht="12.6" x14ac:dyDescent="0.25">
      <c r="A52696"/>
    </row>
    <row r="52697" spans="1:1" ht="12.6" x14ac:dyDescent="0.25">
      <c r="A52697"/>
    </row>
    <row r="52698" spans="1:1" ht="12.6" x14ac:dyDescent="0.25">
      <c r="A52698"/>
    </row>
    <row r="52699" spans="1:1" ht="12.6" x14ac:dyDescent="0.25">
      <c r="A52699"/>
    </row>
    <row r="52700" spans="1:1" ht="12.6" x14ac:dyDescent="0.25">
      <c r="A52700"/>
    </row>
    <row r="52701" spans="1:1" ht="12.6" x14ac:dyDescent="0.25">
      <c r="A52701"/>
    </row>
    <row r="52702" spans="1:1" ht="12.6" x14ac:dyDescent="0.25">
      <c r="A52702"/>
    </row>
    <row r="52703" spans="1:1" ht="12.6" x14ac:dyDescent="0.25">
      <c r="A52703"/>
    </row>
    <row r="52704" spans="1:1" ht="12.6" x14ac:dyDescent="0.25">
      <c r="A52704"/>
    </row>
    <row r="52705" spans="1:1" ht="12.6" x14ac:dyDescent="0.25">
      <c r="A52705"/>
    </row>
    <row r="52706" spans="1:1" ht="12.6" x14ac:dyDescent="0.25">
      <c r="A52706"/>
    </row>
    <row r="52707" spans="1:1" ht="12.6" x14ac:dyDescent="0.25">
      <c r="A52707"/>
    </row>
    <row r="52708" spans="1:1" ht="12.6" x14ac:dyDescent="0.25">
      <c r="A52708"/>
    </row>
    <row r="52709" spans="1:1" ht="12.6" x14ac:dyDescent="0.25">
      <c r="A52709"/>
    </row>
    <row r="52710" spans="1:1" ht="12.6" x14ac:dyDescent="0.25">
      <c r="A52710"/>
    </row>
    <row r="52711" spans="1:1" ht="12.6" x14ac:dyDescent="0.25">
      <c r="A52711"/>
    </row>
    <row r="52712" spans="1:1" ht="12.6" x14ac:dyDescent="0.25">
      <c r="A52712"/>
    </row>
    <row r="52713" spans="1:1" ht="12.6" x14ac:dyDescent="0.25">
      <c r="A52713"/>
    </row>
    <row r="52714" spans="1:1" ht="12.6" x14ac:dyDescent="0.25">
      <c r="A52714"/>
    </row>
    <row r="52715" spans="1:1" ht="12.6" x14ac:dyDescent="0.25">
      <c r="A52715"/>
    </row>
    <row r="52716" spans="1:1" ht="12.6" x14ac:dyDescent="0.25">
      <c r="A52716"/>
    </row>
    <row r="52717" spans="1:1" ht="12.6" x14ac:dyDescent="0.25">
      <c r="A52717"/>
    </row>
    <row r="52718" spans="1:1" ht="12.6" x14ac:dyDescent="0.25">
      <c r="A52718"/>
    </row>
    <row r="52719" spans="1:1" ht="12.6" x14ac:dyDescent="0.25">
      <c r="A52719"/>
    </row>
    <row r="52720" spans="1:1" ht="12.6" x14ac:dyDescent="0.25">
      <c r="A52720"/>
    </row>
    <row r="52721" spans="1:1" ht="12.6" x14ac:dyDescent="0.25">
      <c r="A52721"/>
    </row>
    <row r="52722" spans="1:1" ht="12.6" x14ac:dyDescent="0.25">
      <c r="A52722"/>
    </row>
    <row r="52723" spans="1:1" ht="12.6" x14ac:dyDescent="0.25">
      <c r="A52723"/>
    </row>
    <row r="52724" spans="1:1" ht="12.6" x14ac:dyDescent="0.25">
      <c r="A52724"/>
    </row>
    <row r="52725" spans="1:1" ht="12.6" x14ac:dyDescent="0.25">
      <c r="A52725"/>
    </row>
    <row r="52726" spans="1:1" ht="12.6" x14ac:dyDescent="0.25">
      <c r="A52726"/>
    </row>
    <row r="52727" spans="1:1" ht="12.6" x14ac:dyDescent="0.25">
      <c r="A52727"/>
    </row>
    <row r="52728" spans="1:1" ht="12.6" x14ac:dyDescent="0.25">
      <c r="A52728"/>
    </row>
    <row r="52729" spans="1:1" ht="12.6" x14ac:dyDescent="0.25">
      <c r="A52729"/>
    </row>
    <row r="52730" spans="1:1" ht="12.6" x14ac:dyDescent="0.25">
      <c r="A52730"/>
    </row>
    <row r="52731" spans="1:1" ht="12.6" x14ac:dyDescent="0.25">
      <c r="A52731"/>
    </row>
    <row r="52732" spans="1:1" ht="12.6" x14ac:dyDescent="0.25">
      <c r="A52732"/>
    </row>
    <row r="52733" spans="1:1" ht="12.6" x14ac:dyDescent="0.25">
      <c r="A52733"/>
    </row>
    <row r="52734" spans="1:1" ht="12.6" x14ac:dyDescent="0.25">
      <c r="A52734"/>
    </row>
    <row r="52735" spans="1:1" ht="12.6" x14ac:dyDescent="0.25">
      <c r="A52735"/>
    </row>
    <row r="52736" spans="1:1" ht="12.6" x14ac:dyDescent="0.25">
      <c r="A52736"/>
    </row>
    <row r="52737" spans="1:1" ht="12.6" x14ac:dyDescent="0.25">
      <c r="A52737"/>
    </row>
    <row r="52738" spans="1:1" ht="12.6" x14ac:dyDescent="0.25">
      <c r="A52738"/>
    </row>
    <row r="52739" spans="1:1" ht="12.6" x14ac:dyDescent="0.25">
      <c r="A52739"/>
    </row>
    <row r="52740" spans="1:1" ht="12.6" x14ac:dyDescent="0.25">
      <c r="A52740"/>
    </row>
    <row r="52741" spans="1:1" ht="12.6" x14ac:dyDescent="0.25">
      <c r="A52741"/>
    </row>
    <row r="52742" spans="1:1" ht="12.6" x14ac:dyDescent="0.25">
      <c r="A52742"/>
    </row>
    <row r="52743" spans="1:1" ht="12.6" x14ac:dyDescent="0.25">
      <c r="A52743"/>
    </row>
    <row r="52744" spans="1:1" ht="12.6" x14ac:dyDescent="0.25">
      <c r="A52744"/>
    </row>
    <row r="52745" spans="1:1" ht="12.6" x14ac:dyDescent="0.25">
      <c r="A52745"/>
    </row>
    <row r="52746" spans="1:1" ht="12.6" x14ac:dyDescent="0.25">
      <c r="A52746"/>
    </row>
    <row r="52747" spans="1:1" ht="12.6" x14ac:dyDescent="0.25">
      <c r="A52747"/>
    </row>
    <row r="52748" spans="1:1" ht="12.6" x14ac:dyDescent="0.25">
      <c r="A52748"/>
    </row>
    <row r="52749" spans="1:1" ht="12.6" x14ac:dyDescent="0.25">
      <c r="A52749"/>
    </row>
    <row r="52750" spans="1:1" ht="12.6" x14ac:dyDescent="0.25">
      <c r="A52750"/>
    </row>
    <row r="52751" spans="1:1" ht="12.6" x14ac:dyDescent="0.25">
      <c r="A52751"/>
    </row>
    <row r="52752" spans="1:1" ht="12.6" x14ac:dyDescent="0.25">
      <c r="A52752"/>
    </row>
    <row r="52753" spans="1:1" ht="12.6" x14ac:dyDescent="0.25">
      <c r="A52753"/>
    </row>
    <row r="52754" spans="1:1" ht="12.6" x14ac:dyDescent="0.25">
      <c r="A52754"/>
    </row>
    <row r="52755" spans="1:1" ht="12.6" x14ac:dyDescent="0.25">
      <c r="A52755"/>
    </row>
    <row r="52756" spans="1:1" ht="12.6" x14ac:dyDescent="0.25">
      <c r="A52756"/>
    </row>
    <row r="52757" spans="1:1" ht="12.6" x14ac:dyDescent="0.25">
      <c r="A52757"/>
    </row>
    <row r="52758" spans="1:1" ht="12.6" x14ac:dyDescent="0.25">
      <c r="A52758"/>
    </row>
    <row r="52759" spans="1:1" ht="12.6" x14ac:dyDescent="0.25">
      <c r="A52759"/>
    </row>
    <row r="52760" spans="1:1" ht="12.6" x14ac:dyDescent="0.25">
      <c r="A52760"/>
    </row>
    <row r="52761" spans="1:1" ht="12.6" x14ac:dyDescent="0.25">
      <c r="A52761"/>
    </row>
    <row r="52762" spans="1:1" ht="12.6" x14ac:dyDescent="0.25">
      <c r="A52762"/>
    </row>
    <row r="52763" spans="1:1" ht="12.6" x14ac:dyDescent="0.25">
      <c r="A52763"/>
    </row>
    <row r="52764" spans="1:1" ht="12.6" x14ac:dyDescent="0.25">
      <c r="A52764"/>
    </row>
    <row r="52765" spans="1:1" ht="12.6" x14ac:dyDescent="0.25">
      <c r="A52765"/>
    </row>
    <row r="52766" spans="1:1" ht="12.6" x14ac:dyDescent="0.25">
      <c r="A52766"/>
    </row>
    <row r="52767" spans="1:1" ht="12.6" x14ac:dyDescent="0.25">
      <c r="A52767"/>
    </row>
    <row r="52768" spans="1:1" ht="12.6" x14ac:dyDescent="0.25">
      <c r="A52768"/>
    </row>
    <row r="52769" spans="1:1" ht="12.6" x14ac:dyDescent="0.25">
      <c r="A52769"/>
    </row>
    <row r="52770" spans="1:1" ht="12.6" x14ac:dyDescent="0.25">
      <c r="A52770"/>
    </row>
    <row r="52771" spans="1:1" ht="12.6" x14ac:dyDescent="0.25">
      <c r="A52771"/>
    </row>
    <row r="52772" spans="1:1" ht="12.6" x14ac:dyDescent="0.25">
      <c r="A52772"/>
    </row>
    <row r="52773" spans="1:1" ht="12.6" x14ac:dyDescent="0.25">
      <c r="A52773"/>
    </row>
    <row r="52774" spans="1:1" ht="12.6" x14ac:dyDescent="0.25">
      <c r="A52774"/>
    </row>
    <row r="52775" spans="1:1" ht="12.6" x14ac:dyDescent="0.25">
      <c r="A52775"/>
    </row>
    <row r="52776" spans="1:1" ht="12.6" x14ac:dyDescent="0.25">
      <c r="A52776"/>
    </row>
    <row r="52777" spans="1:1" ht="12.6" x14ac:dyDescent="0.25">
      <c r="A52777"/>
    </row>
    <row r="52778" spans="1:1" ht="12.6" x14ac:dyDescent="0.25">
      <c r="A52778"/>
    </row>
    <row r="52779" spans="1:1" ht="12.6" x14ac:dyDescent="0.25">
      <c r="A52779"/>
    </row>
    <row r="52780" spans="1:1" ht="12.6" x14ac:dyDescent="0.25">
      <c r="A52780"/>
    </row>
    <row r="52781" spans="1:1" ht="12.6" x14ac:dyDescent="0.25">
      <c r="A52781"/>
    </row>
    <row r="52782" spans="1:1" ht="12.6" x14ac:dyDescent="0.25">
      <c r="A52782"/>
    </row>
    <row r="52783" spans="1:1" ht="12.6" x14ac:dyDescent="0.25">
      <c r="A52783"/>
    </row>
    <row r="52784" spans="1:1" ht="12.6" x14ac:dyDescent="0.25">
      <c r="A52784"/>
    </row>
    <row r="52785" spans="1:1" ht="12.6" x14ac:dyDescent="0.25">
      <c r="A52785"/>
    </row>
    <row r="52786" spans="1:1" ht="12.6" x14ac:dyDescent="0.25">
      <c r="A52786"/>
    </row>
    <row r="52787" spans="1:1" ht="12.6" x14ac:dyDescent="0.25">
      <c r="A52787"/>
    </row>
    <row r="52788" spans="1:1" ht="12.6" x14ac:dyDescent="0.25">
      <c r="A52788"/>
    </row>
    <row r="52789" spans="1:1" ht="12.6" x14ac:dyDescent="0.25">
      <c r="A52789"/>
    </row>
    <row r="52790" spans="1:1" ht="12.6" x14ac:dyDescent="0.25">
      <c r="A52790"/>
    </row>
    <row r="52791" spans="1:1" ht="12.6" x14ac:dyDescent="0.25">
      <c r="A52791"/>
    </row>
    <row r="52792" spans="1:1" ht="12.6" x14ac:dyDescent="0.25">
      <c r="A52792"/>
    </row>
    <row r="52793" spans="1:1" ht="12.6" x14ac:dyDescent="0.25">
      <c r="A52793"/>
    </row>
    <row r="52794" spans="1:1" ht="12.6" x14ac:dyDescent="0.25">
      <c r="A52794"/>
    </row>
    <row r="52795" spans="1:1" ht="12.6" x14ac:dyDescent="0.25">
      <c r="A52795"/>
    </row>
    <row r="52796" spans="1:1" ht="12.6" x14ac:dyDescent="0.25">
      <c r="A52796"/>
    </row>
    <row r="52797" spans="1:1" ht="12.6" x14ac:dyDescent="0.25">
      <c r="A52797"/>
    </row>
    <row r="52798" spans="1:1" ht="12.6" x14ac:dyDescent="0.25">
      <c r="A52798"/>
    </row>
    <row r="52799" spans="1:1" ht="12.6" x14ac:dyDescent="0.25">
      <c r="A52799"/>
    </row>
    <row r="52800" spans="1:1" ht="12.6" x14ac:dyDescent="0.25">
      <c r="A52800"/>
    </row>
    <row r="52801" spans="1:1" ht="12.6" x14ac:dyDescent="0.25">
      <c r="A52801"/>
    </row>
    <row r="52802" spans="1:1" ht="12.6" x14ac:dyDescent="0.25">
      <c r="A52802"/>
    </row>
    <row r="52803" spans="1:1" ht="12.6" x14ac:dyDescent="0.25">
      <c r="A52803"/>
    </row>
    <row r="52804" spans="1:1" ht="12.6" x14ac:dyDescent="0.25">
      <c r="A52804"/>
    </row>
    <row r="52805" spans="1:1" ht="12.6" x14ac:dyDescent="0.25">
      <c r="A52805"/>
    </row>
    <row r="52806" spans="1:1" ht="12.6" x14ac:dyDescent="0.25">
      <c r="A52806"/>
    </row>
    <row r="52807" spans="1:1" ht="12.6" x14ac:dyDescent="0.25">
      <c r="A52807"/>
    </row>
    <row r="52808" spans="1:1" ht="12.6" x14ac:dyDescent="0.25">
      <c r="A52808"/>
    </row>
    <row r="52809" spans="1:1" ht="12.6" x14ac:dyDescent="0.25">
      <c r="A52809"/>
    </row>
    <row r="52810" spans="1:1" ht="12.6" x14ac:dyDescent="0.25">
      <c r="A52810"/>
    </row>
    <row r="52811" spans="1:1" ht="12.6" x14ac:dyDescent="0.25">
      <c r="A52811"/>
    </row>
    <row r="52812" spans="1:1" ht="12.6" x14ac:dyDescent="0.25">
      <c r="A52812"/>
    </row>
    <row r="52813" spans="1:1" ht="12.6" x14ac:dyDescent="0.25">
      <c r="A52813"/>
    </row>
    <row r="52814" spans="1:1" ht="12.6" x14ac:dyDescent="0.25">
      <c r="A52814"/>
    </row>
    <row r="52815" spans="1:1" ht="12.6" x14ac:dyDescent="0.25">
      <c r="A52815"/>
    </row>
    <row r="52816" spans="1:1" ht="12.6" x14ac:dyDescent="0.25">
      <c r="A52816"/>
    </row>
    <row r="52817" spans="1:1" ht="12.6" x14ac:dyDescent="0.25">
      <c r="A52817"/>
    </row>
    <row r="52818" spans="1:1" ht="12.6" x14ac:dyDescent="0.25">
      <c r="A52818"/>
    </row>
    <row r="52819" spans="1:1" ht="12.6" x14ac:dyDescent="0.25">
      <c r="A52819"/>
    </row>
    <row r="52820" spans="1:1" ht="12.6" x14ac:dyDescent="0.25">
      <c r="A52820"/>
    </row>
    <row r="52821" spans="1:1" ht="12.6" x14ac:dyDescent="0.25">
      <c r="A52821"/>
    </row>
    <row r="52822" spans="1:1" ht="12.6" x14ac:dyDescent="0.25">
      <c r="A52822"/>
    </row>
    <row r="52823" spans="1:1" ht="12.6" x14ac:dyDescent="0.25">
      <c r="A52823"/>
    </row>
    <row r="52824" spans="1:1" ht="12.6" x14ac:dyDescent="0.25">
      <c r="A52824"/>
    </row>
    <row r="52825" spans="1:1" ht="12.6" x14ac:dyDescent="0.25">
      <c r="A52825"/>
    </row>
    <row r="52826" spans="1:1" ht="12.6" x14ac:dyDescent="0.25">
      <c r="A52826"/>
    </row>
    <row r="52827" spans="1:1" ht="12.6" x14ac:dyDescent="0.25">
      <c r="A52827"/>
    </row>
    <row r="52828" spans="1:1" ht="12.6" x14ac:dyDescent="0.25">
      <c r="A52828"/>
    </row>
    <row r="52829" spans="1:1" ht="12.6" x14ac:dyDescent="0.25">
      <c r="A52829"/>
    </row>
    <row r="52830" spans="1:1" ht="12.6" x14ac:dyDescent="0.25">
      <c r="A52830"/>
    </row>
    <row r="52831" spans="1:1" ht="12.6" x14ac:dyDescent="0.25">
      <c r="A52831"/>
    </row>
    <row r="52832" spans="1:1" ht="12.6" x14ac:dyDescent="0.25">
      <c r="A52832"/>
    </row>
    <row r="52833" spans="1:1" ht="12.6" x14ac:dyDescent="0.25">
      <c r="A52833"/>
    </row>
    <row r="52834" spans="1:1" ht="12.6" x14ac:dyDescent="0.25">
      <c r="A52834"/>
    </row>
    <row r="52835" spans="1:1" ht="12.6" x14ac:dyDescent="0.25">
      <c r="A52835"/>
    </row>
    <row r="52836" spans="1:1" ht="12.6" x14ac:dyDescent="0.25">
      <c r="A52836"/>
    </row>
    <row r="52837" spans="1:1" ht="12.6" x14ac:dyDescent="0.25">
      <c r="A52837"/>
    </row>
    <row r="52838" spans="1:1" ht="12.6" x14ac:dyDescent="0.25">
      <c r="A52838"/>
    </row>
    <row r="52839" spans="1:1" ht="12.6" x14ac:dyDescent="0.25">
      <c r="A52839"/>
    </row>
    <row r="52840" spans="1:1" ht="12.6" x14ac:dyDescent="0.25">
      <c r="A52840"/>
    </row>
    <row r="52841" spans="1:1" ht="12.6" x14ac:dyDescent="0.25">
      <c r="A52841"/>
    </row>
    <row r="52842" spans="1:1" ht="12.6" x14ac:dyDescent="0.25">
      <c r="A52842"/>
    </row>
    <row r="52843" spans="1:1" ht="12.6" x14ac:dyDescent="0.25">
      <c r="A52843"/>
    </row>
    <row r="52844" spans="1:1" ht="12.6" x14ac:dyDescent="0.25">
      <c r="A52844"/>
    </row>
    <row r="52845" spans="1:1" ht="12.6" x14ac:dyDescent="0.25">
      <c r="A52845"/>
    </row>
    <row r="52846" spans="1:1" ht="12.6" x14ac:dyDescent="0.25">
      <c r="A52846"/>
    </row>
    <row r="52847" spans="1:1" ht="12.6" x14ac:dyDescent="0.25">
      <c r="A52847"/>
    </row>
    <row r="52848" spans="1:1" ht="12.6" x14ac:dyDescent="0.25">
      <c r="A52848"/>
    </row>
    <row r="52849" spans="1:1" ht="12.6" x14ac:dyDescent="0.25">
      <c r="A52849"/>
    </row>
    <row r="52850" spans="1:1" ht="12.6" x14ac:dyDescent="0.25">
      <c r="A52850"/>
    </row>
    <row r="52851" spans="1:1" ht="12.6" x14ac:dyDescent="0.25">
      <c r="A52851"/>
    </row>
    <row r="52852" spans="1:1" ht="12.6" x14ac:dyDescent="0.25">
      <c r="A52852"/>
    </row>
    <row r="52853" spans="1:1" ht="12.6" x14ac:dyDescent="0.25">
      <c r="A52853"/>
    </row>
    <row r="52854" spans="1:1" ht="12.6" x14ac:dyDescent="0.25">
      <c r="A52854"/>
    </row>
    <row r="52855" spans="1:1" ht="12.6" x14ac:dyDescent="0.25">
      <c r="A52855"/>
    </row>
    <row r="52856" spans="1:1" ht="12.6" x14ac:dyDescent="0.25">
      <c r="A52856"/>
    </row>
    <row r="52857" spans="1:1" ht="12.6" x14ac:dyDescent="0.25">
      <c r="A52857"/>
    </row>
    <row r="52858" spans="1:1" ht="12.6" x14ac:dyDescent="0.25">
      <c r="A52858"/>
    </row>
    <row r="52859" spans="1:1" ht="12.6" x14ac:dyDescent="0.25">
      <c r="A52859"/>
    </row>
    <row r="52860" spans="1:1" ht="12.6" x14ac:dyDescent="0.25">
      <c r="A52860"/>
    </row>
    <row r="52861" spans="1:1" ht="12.6" x14ac:dyDescent="0.25">
      <c r="A52861"/>
    </row>
    <row r="52862" spans="1:1" ht="12.6" x14ac:dyDescent="0.25">
      <c r="A52862"/>
    </row>
    <row r="52863" spans="1:1" ht="12.6" x14ac:dyDescent="0.25">
      <c r="A52863"/>
    </row>
    <row r="52864" spans="1:1" ht="12.6" x14ac:dyDescent="0.25">
      <c r="A52864"/>
    </row>
    <row r="52865" spans="1:1" ht="12.6" x14ac:dyDescent="0.25">
      <c r="A52865"/>
    </row>
    <row r="52866" spans="1:1" ht="12.6" x14ac:dyDescent="0.25">
      <c r="A52866"/>
    </row>
    <row r="52867" spans="1:1" ht="12.6" x14ac:dyDescent="0.25">
      <c r="A52867"/>
    </row>
    <row r="52868" spans="1:1" ht="12.6" x14ac:dyDescent="0.25">
      <c r="A52868"/>
    </row>
    <row r="52869" spans="1:1" ht="12.6" x14ac:dyDescent="0.25">
      <c r="A52869"/>
    </row>
    <row r="52870" spans="1:1" ht="12.6" x14ac:dyDescent="0.25">
      <c r="A52870"/>
    </row>
    <row r="52871" spans="1:1" ht="12.6" x14ac:dyDescent="0.25">
      <c r="A52871"/>
    </row>
    <row r="52872" spans="1:1" ht="12.6" x14ac:dyDescent="0.25">
      <c r="A52872"/>
    </row>
    <row r="52873" spans="1:1" ht="12.6" x14ac:dyDescent="0.25">
      <c r="A52873"/>
    </row>
    <row r="52874" spans="1:1" ht="12.6" x14ac:dyDescent="0.25">
      <c r="A52874"/>
    </row>
    <row r="52875" spans="1:1" ht="12.6" x14ac:dyDescent="0.25">
      <c r="A52875"/>
    </row>
    <row r="52876" spans="1:1" ht="12.6" x14ac:dyDescent="0.25">
      <c r="A52876"/>
    </row>
    <row r="52877" spans="1:1" ht="12.6" x14ac:dyDescent="0.25">
      <c r="A52877"/>
    </row>
    <row r="52878" spans="1:1" ht="12.6" x14ac:dyDescent="0.25">
      <c r="A52878"/>
    </row>
    <row r="52879" spans="1:1" ht="12.6" x14ac:dyDescent="0.25">
      <c r="A52879"/>
    </row>
    <row r="52880" spans="1:1" ht="12.6" x14ac:dyDescent="0.25">
      <c r="A52880"/>
    </row>
    <row r="52881" spans="1:1" ht="12.6" x14ac:dyDescent="0.25">
      <c r="A52881"/>
    </row>
    <row r="52882" spans="1:1" ht="12.6" x14ac:dyDescent="0.25">
      <c r="A52882"/>
    </row>
    <row r="52883" spans="1:1" ht="12.6" x14ac:dyDescent="0.25">
      <c r="A52883"/>
    </row>
    <row r="52884" spans="1:1" ht="12.6" x14ac:dyDescent="0.25">
      <c r="A52884"/>
    </row>
    <row r="52885" spans="1:1" ht="12.6" x14ac:dyDescent="0.25">
      <c r="A52885"/>
    </row>
    <row r="52886" spans="1:1" ht="12.6" x14ac:dyDescent="0.25">
      <c r="A52886"/>
    </row>
    <row r="52887" spans="1:1" ht="12.6" x14ac:dyDescent="0.25">
      <c r="A52887"/>
    </row>
    <row r="52888" spans="1:1" ht="12.6" x14ac:dyDescent="0.25">
      <c r="A52888"/>
    </row>
    <row r="52889" spans="1:1" ht="12.6" x14ac:dyDescent="0.25">
      <c r="A52889"/>
    </row>
    <row r="52890" spans="1:1" ht="12.6" x14ac:dyDescent="0.25">
      <c r="A52890"/>
    </row>
    <row r="52891" spans="1:1" ht="12.6" x14ac:dyDescent="0.25">
      <c r="A52891"/>
    </row>
    <row r="52892" spans="1:1" ht="12.6" x14ac:dyDescent="0.25">
      <c r="A52892"/>
    </row>
    <row r="52893" spans="1:1" ht="12.6" x14ac:dyDescent="0.25">
      <c r="A52893"/>
    </row>
    <row r="52894" spans="1:1" ht="12.6" x14ac:dyDescent="0.25">
      <c r="A52894"/>
    </row>
    <row r="52895" spans="1:1" ht="12.6" x14ac:dyDescent="0.25">
      <c r="A52895"/>
    </row>
    <row r="52896" spans="1:1" ht="12.6" x14ac:dyDescent="0.25">
      <c r="A52896"/>
    </row>
    <row r="52897" spans="1:1" ht="12.6" x14ac:dyDescent="0.25">
      <c r="A52897"/>
    </row>
    <row r="52898" spans="1:1" ht="12.6" x14ac:dyDescent="0.25">
      <c r="A52898"/>
    </row>
    <row r="52899" spans="1:1" ht="12.6" x14ac:dyDescent="0.25">
      <c r="A52899"/>
    </row>
    <row r="52900" spans="1:1" ht="12.6" x14ac:dyDescent="0.25">
      <c r="A52900"/>
    </row>
    <row r="52901" spans="1:1" ht="12.6" x14ac:dyDescent="0.25">
      <c r="A52901"/>
    </row>
    <row r="52902" spans="1:1" ht="12.6" x14ac:dyDescent="0.25">
      <c r="A52902"/>
    </row>
    <row r="52903" spans="1:1" ht="12.6" x14ac:dyDescent="0.25">
      <c r="A52903"/>
    </row>
    <row r="52904" spans="1:1" ht="12.6" x14ac:dyDescent="0.25">
      <c r="A52904"/>
    </row>
    <row r="52905" spans="1:1" ht="12.6" x14ac:dyDescent="0.25">
      <c r="A52905"/>
    </row>
    <row r="52906" spans="1:1" ht="12.6" x14ac:dyDescent="0.25">
      <c r="A52906"/>
    </row>
    <row r="52907" spans="1:1" ht="12.6" x14ac:dyDescent="0.25">
      <c r="A52907"/>
    </row>
    <row r="52908" spans="1:1" ht="12.6" x14ac:dyDescent="0.25">
      <c r="A52908"/>
    </row>
    <row r="52909" spans="1:1" ht="12.6" x14ac:dyDescent="0.25">
      <c r="A52909"/>
    </row>
    <row r="52910" spans="1:1" ht="12.6" x14ac:dyDescent="0.25">
      <c r="A52910"/>
    </row>
    <row r="52911" spans="1:1" ht="12.6" x14ac:dyDescent="0.25">
      <c r="A52911"/>
    </row>
    <row r="52912" spans="1:1" ht="12.6" x14ac:dyDescent="0.25">
      <c r="A52912"/>
    </row>
    <row r="52913" spans="1:1" ht="12.6" x14ac:dyDescent="0.25">
      <c r="A52913"/>
    </row>
    <row r="52914" spans="1:1" ht="12.6" x14ac:dyDescent="0.25">
      <c r="A52914"/>
    </row>
    <row r="52915" spans="1:1" ht="12.6" x14ac:dyDescent="0.25">
      <c r="A52915"/>
    </row>
    <row r="52916" spans="1:1" ht="12.6" x14ac:dyDescent="0.25">
      <c r="A52916"/>
    </row>
    <row r="52917" spans="1:1" ht="12.6" x14ac:dyDescent="0.25">
      <c r="A52917"/>
    </row>
    <row r="52918" spans="1:1" ht="12.6" x14ac:dyDescent="0.25">
      <c r="A52918"/>
    </row>
    <row r="52919" spans="1:1" ht="12.6" x14ac:dyDescent="0.25">
      <c r="A52919"/>
    </row>
    <row r="52920" spans="1:1" ht="12.6" x14ac:dyDescent="0.25">
      <c r="A52920"/>
    </row>
    <row r="52921" spans="1:1" ht="12.6" x14ac:dyDescent="0.25">
      <c r="A52921"/>
    </row>
    <row r="52922" spans="1:1" ht="12.6" x14ac:dyDescent="0.25">
      <c r="A52922"/>
    </row>
    <row r="52923" spans="1:1" ht="12.6" x14ac:dyDescent="0.25">
      <c r="A52923"/>
    </row>
    <row r="52924" spans="1:1" ht="12.6" x14ac:dyDescent="0.25">
      <c r="A52924"/>
    </row>
    <row r="52925" spans="1:1" ht="12.6" x14ac:dyDescent="0.25">
      <c r="A52925"/>
    </row>
    <row r="52926" spans="1:1" ht="12.6" x14ac:dyDescent="0.25">
      <c r="A52926"/>
    </row>
    <row r="52927" spans="1:1" ht="12.6" x14ac:dyDescent="0.25">
      <c r="A52927"/>
    </row>
    <row r="52928" spans="1:1" ht="12.6" x14ac:dyDescent="0.25">
      <c r="A52928"/>
    </row>
    <row r="52929" spans="1:1" ht="12.6" x14ac:dyDescent="0.25">
      <c r="A52929"/>
    </row>
    <row r="52930" spans="1:1" ht="12.6" x14ac:dyDescent="0.25">
      <c r="A52930"/>
    </row>
    <row r="52931" spans="1:1" ht="12.6" x14ac:dyDescent="0.25">
      <c r="A52931"/>
    </row>
    <row r="52932" spans="1:1" ht="12.6" x14ac:dyDescent="0.25">
      <c r="A52932"/>
    </row>
    <row r="52933" spans="1:1" ht="12.6" x14ac:dyDescent="0.25">
      <c r="A52933"/>
    </row>
    <row r="52934" spans="1:1" ht="12.6" x14ac:dyDescent="0.25">
      <c r="A52934"/>
    </row>
    <row r="52935" spans="1:1" ht="12.6" x14ac:dyDescent="0.25">
      <c r="A52935"/>
    </row>
    <row r="52936" spans="1:1" ht="12.6" x14ac:dyDescent="0.25">
      <c r="A52936"/>
    </row>
    <row r="52937" spans="1:1" ht="12.6" x14ac:dyDescent="0.25">
      <c r="A52937"/>
    </row>
    <row r="52938" spans="1:1" ht="12.6" x14ac:dyDescent="0.25">
      <c r="A52938"/>
    </row>
    <row r="52939" spans="1:1" ht="12.6" x14ac:dyDescent="0.25">
      <c r="A52939"/>
    </row>
    <row r="52940" spans="1:1" ht="12.6" x14ac:dyDescent="0.25">
      <c r="A52940"/>
    </row>
    <row r="52941" spans="1:1" ht="12.6" x14ac:dyDescent="0.25">
      <c r="A52941"/>
    </row>
    <row r="52942" spans="1:1" ht="12.6" x14ac:dyDescent="0.25">
      <c r="A52942"/>
    </row>
    <row r="52943" spans="1:1" ht="12.6" x14ac:dyDescent="0.25">
      <c r="A52943"/>
    </row>
    <row r="52944" spans="1:1" ht="12.6" x14ac:dyDescent="0.25">
      <c r="A52944"/>
    </row>
    <row r="52945" spans="1:1" ht="12.6" x14ac:dyDescent="0.25">
      <c r="A52945"/>
    </row>
    <row r="52946" spans="1:1" ht="12.6" x14ac:dyDescent="0.25">
      <c r="A52946"/>
    </row>
    <row r="52947" spans="1:1" ht="12.6" x14ac:dyDescent="0.25">
      <c r="A52947"/>
    </row>
    <row r="52948" spans="1:1" ht="12.6" x14ac:dyDescent="0.25">
      <c r="A52948"/>
    </row>
    <row r="52949" spans="1:1" ht="12.6" x14ac:dyDescent="0.25">
      <c r="A52949"/>
    </row>
    <row r="52950" spans="1:1" ht="12.6" x14ac:dyDescent="0.25">
      <c r="A52950"/>
    </row>
    <row r="52951" spans="1:1" ht="12.6" x14ac:dyDescent="0.25">
      <c r="A52951"/>
    </row>
    <row r="52952" spans="1:1" ht="12.6" x14ac:dyDescent="0.25">
      <c r="A52952"/>
    </row>
    <row r="52953" spans="1:1" ht="12.6" x14ac:dyDescent="0.25">
      <c r="A52953"/>
    </row>
    <row r="52954" spans="1:1" ht="12.6" x14ac:dyDescent="0.25">
      <c r="A52954"/>
    </row>
    <row r="52955" spans="1:1" ht="12.6" x14ac:dyDescent="0.25">
      <c r="A52955"/>
    </row>
    <row r="52956" spans="1:1" ht="12.6" x14ac:dyDescent="0.25">
      <c r="A52956"/>
    </row>
    <row r="52957" spans="1:1" ht="12.6" x14ac:dyDescent="0.25">
      <c r="A52957"/>
    </row>
    <row r="52958" spans="1:1" ht="12.6" x14ac:dyDescent="0.25">
      <c r="A52958"/>
    </row>
    <row r="52959" spans="1:1" ht="12.6" x14ac:dyDescent="0.25">
      <c r="A52959"/>
    </row>
    <row r="52960" spans="1:1" ht="12.6" x14ac:dyDescent="0.25">
      <c r="A52960"/>
    </row>
    <row r="52961" spans="1:1" ht="12.6" x14ac:dyDescent="0.25">
      <c r="A52961"/>
    </row>
    <row r="52962" spans="1:1" ht="12.6" x14ac:dyDescent="0.25">
      <c r="A52962"/>
    </row>
    <row r="52963" spans="1:1" ht="12.6" x14ac:dyDescent="0.25">
      <c r="A52963"/>
    </row>
    <row r="52964" spans="1:1" ht="12.6" x14ac:dyDescent="0.25">
      <c r="A52964"/>
    </row>
    <row r="52965" spans="1:1" ht="12.6" x14ac:dyDescent="0.25">
      <c r="A52965"/>
    </row>
    <row r="52966" spans="1:1" ht="12.6" x14ac:dyDescent="0.25">
      <c r="A52966"/>
    </row>
    <row r="52967" spans="1:1" ht="12.6" x14ac:dyDescent="0.25">
      <c r="A52967"/>
    </row>
    <row r="52968" spans="1:1" ht="12.6" x14ac:dyDescent="0.25">
      <c r="A52968"/>
    </row>
    <row r="52969" spans="1:1" ht="12.6" x14ac:dyDescent="0.25">
      <c r="A52969"/>
    </row>
    <row r="52970" spans="1:1" ht="12.6" x14ac:dyDescent="0.25">
      <c r="A52970"/>
    </row>
    <row r="52971" spans="1:1" ht="12.6" x14ac:dyDescent="0.25">
      <c r="A52971"/>
    </row>
    <row r="52972" spans="1:1" ht="12.6" x14ac:dyDescent="0.25">
      <c r="A52972"/>
    </row>
    <row r="52973" spans="1:1" ht="12.6" x14ac:dyDescent="0.25">
      <c r="A52973"/>
    </row>
    <row r="52974" spans="1:1" ht="12.6" x14ac:dyDescent="0.25">
      <c r="A52974"/>
    </row>
    <row r="52975" spans="1:1" ht="12.6" x14ac:dyDescent="0.25">
      <c r="A52975"/>
    </row>
    <row r="52976" spans="1:1" ht="12.6" x14ac:dyDescent="0.25">
      <c r="A52976"/>
    </row>
    <row r="52977" spans="1:1" ht="12.6" x14ac:dyDescent="0.25">
      <c r="A52977"/>
    </row>
    <row r="52978" spans="1:1" ht="12.6" x14ac:dyDescent="0.25">
      <c r="A52978"/>
    </row>
    <row r="52979" spans="1:1" ht="12.6" x14ac:dyDescent="0.25">
      <c r="A52979"/>
    </row>
    <row r="52980" spans="1:1" ht="12.6" x14ac:dyDescent="0.25">
      <c r="A52980"/>
    </row>
    <row r="52981" spans="1:1" ht="12.6" x14ac:dyDescent="0.25">
      <c r="A52981"/>
    </row>
    <row r="52982" spans="1:1" ht="12.6" x14ac:dyDescent="0.25">
      <c r="A52982"/>
    </row>
    <row r="52983" spans="1:1" ht="12.6" x14ac:dyDescent="0.25">
      <c r="A52983"/>
    </row>
    <row r="52984" spans="1:1" ht="12.6" x14ac:dyDescent="0.25">
      <c r="A52984"/>
    </row>
    <row r="52985" spans="1:1" ht="12.6" x14ac:dyDescent="0.25">
      <c r="A52985"/>
    </row>
    <row r="52986" spans="1:1" ht="12.6" x14ac:dyDescent="0.25">
      <c r="A52986"/>
    </row>
    <row r="52987" spans="1:1" ht="12.6" x14ac:dyDescent="0.25">
      <c r="A52987"/>
    </row>
    <row r="52988" spans="1:1" ht="12.6" x14ac:dyDescent="0.25">
      <c r="A52988"/>
    </row>
    <row r="52989" spans="1:1" ht="12.6" x14ac:dyDescent="0.25">
      <c r="A52989"/>
    </row>
    <row r="52990" spans="1:1" ht="12.6" x14ac:dyDescent="0.25">
      <c r="A52990"/>
    </row>
    <row r="52991" spans="1:1" ht="12.6" x14ac:dyDescent="0.25">
      <c r="A52991"/>
    </row>
    <row r="52992" spans="1:1" ht="12.6" x14ac:dyDescent="0.25">
      <c r="A52992"/>
    </row>
    <row r="52993" spans="1:1" ht="12.6" x14ac:dyDescent="0.25">
      <c r="A52993"/>
    </row>
    <row r="52994" spans="1:1" ht="12.6" x14ac:dyDescent="0.25">
      <c r="A52994"/>
    </row>
    <row r="52995" spans="1:1" ht="12.6" x14ac:dyDescent="0.25">
      <c r="A52995"/>
    </row>
    <row r="52996" spans="1:1" ht="12.6" x14ac:dyDescent="0.25">
      <c r="A52996"/>
    </row>
    <row r="52997" spans="1:1" ht="12.6" x14ac:dyDescent="0.25">
      <c r="A52997"/>
    </row>
    <row r="52998" spans="1:1" ht="12.6" x14ac:dyDescent="0.25">
      <c r="A52998"/>
    </row>
    <row r="52999" spans="1:1" ht="12.6" x14ac:dyDescent="0.25">
      <c r="A52999"/>
    </row>
    <row r="53000" spans="1:1" ht="12.6" x14ac:dyDescent="0.25">
      <c r="A53000"/>
    </row>
    <row r="53001" spans="1:1" ht="12.6" x14ac:dyDescent="0.25">
      <c r="A53001"/>
    </row>
    <row r="53002" spans="1:1" ht="12.6" x14ac:dyDescent="0.25">
      <c r="A53002"/>
    </row>
    <row r="53003" spans="1:1" ht="12.6" x14ac:dyDescent="0.25">
      <c r="A53003"/>
    </row>
    <row r="53004" spans="1:1" ht="12.6" x14ac:dyDescent="0.25">
      <c r="A53004"/>
    </row>
    <row r="53005" spans="1:1" ht="12.6" x14ac:dyDescent="0.25">
      <c r="A53005"/>
    </row>
    <row r="53006" spans="1:1" ht="12.6" x14ac:dyDescent="0.25">
      <c r="A53006"/>
    </row>
    <row r="53007" spans="1:1" ht="12.6" x14ac:dyDescent="0.25">
      <c r="A53007"/>
    </row>
    <row r="53008" spans="1:1" ht="12.6" x14ac:dyDescent="0.25">
      <c r="A53008"/>
    </row>
    <row r="53009" spans="1:1" ht="12.6" x14ac:dyDescent="0.25">
      <c r="A53009"/>
    </row>
    <row r="53010" spans="1:1" ht="12.6" x14ac:dyDescent="0.25">
      <c r="A53010"/>
    </row>
    <row r="53011" spans="1:1" ht="12.6" x14ac:dyDescent="0.25">
      <c r="A53011"/>
    </row>
    <row r="53012" spans="1:1" ht="12.6" x14ac:dyDescent="0.25">
      <c r="A53012"/>
    </row>
    <row r="53013" spans="1:1" ht="12.6" x14ac:dyDescent="0.25">
      <c r="A53013"/>
    </row>
    <row r="53014" spans="1:1" ht="12.6" x14ac:dyDescent="0.25">
      <c r="A53014"/>
    </row>
    <row r="53015" spans="1:1" ht="12.6" x14ac:dyDescent="0.25">
      <c r="A53015"/>
    </row>
    <row r="53016" spans="1:1" ht="12.6" x14ac:dyDescent="0.25">
      <c r="A53016"/>
    </row>
    <row r="53017" spans="1:1" ht="12.6" x14ac:dyDescent="0.25">
      <c r="A53017"/>
    </row>
    <row r="53018" spans="1:1" ht="12.6" x14ac:dyDescent="0.25">
      <c r="A53018"/>
    </row>
    <row r="53019" spans="1:1" ht="12.6" x14ac:dyDescent="0.25">
      <c r="A53019"/>
    </row>
    <row r="53020" spans="1:1" ht="12.6" x14ac:dyDescent="0.25">
      <c r="A53020"/>
    </row>
    <row r="53021" spans="1:1" ht="12.6" x14ac:dyDescent="0.25">
      <c r="A53021"/>
    </row>
    <row r="53022" spans="1:1" ht="12.6" x14ac:dyDescent="0.25">
      <c r="A53022"/>
    </row>
    <row r="53023" spans="1:1" ht="12.6" x14ac:dyDescent="0.25">
      <c r="A53023"/>
    </row>
    <row r="53024" spans="1:1" ht="12.6" x14ac:dyDescent="0.25">
      <c r="A53024"/>
    </row>
    <row r="53025" spans="1:1" ht="12.6" x14ac:dyDescent="0.25">
      <c r="A53025"/>
    </row>
    <row r="53026" spans="1:1" ht="12.6" x14ac:dyDescent="0.25">
      <c r="A53026"/>
    </row>
    <row r="53027" spans="1:1" ht="12.6" x14ac:dyDescent="0.25">
      <c r="A53027"/>
    </row>
    <row r="53028" spans="1:1" ht="12.6" x14ac:dyDescent="0.25">
      <c r="A53028"/>
    </row>
    <row r="53029" spans="1:1" ht="12.6" x14ac:dyDescent="0.25">
      <c r="A53029"/>
    </row>
    <row r="53030" spans="1:1" ht="12.6" x14ac:dyDescent="0.25">
      <c r="A53030"/>
    </row>
    <row r="53031" spans="1:1" ht="12.6" x14ac:dyDescent="0.25">
      <c r="A53031"/>
    </row>
    <row r="53032" spans="1:1" ht="12.6" x14ac:dyDescent="0.25">
      <c r="A53032"/>
    </row>
    <row r="53033" spans="1:1" ht="12.6" x14ac:dyDescent="0.25">
      <c r="A53033"/>
    </row>
    <row r="53034" spans="1:1" ht="12.6" x14ac:dyDescent="0.25">
      <c r="A53034"/>
    </row>
    <row r="53035" spans="1:1" ht="12.6" x14ac:dyDescent="0.25">
      <c r="A53035"/>
    </row>
    <row r="53036" spans="1:1" ht="12.6" x14ac:dyDescent="0.25">
      <c r="A53036"/>
    </row>
    <row r="53037" spans="1:1" ht="12.6" x14ac:dyDescent="0.25">
      <c r="A53037"/>
    </row>
    <row r="53038" spans="1:1" ht="12.6" x14ac:dyDescent="0.25">
      <c r="A53038"/>
    </row>
    <row r="53039" spans="1:1" ht="12.6" x14ac:dyDescent="0.25">
      <c r="A53039"/>
    </row>
    <row r="53040" spans="1:1" ht="12.6" x14ac:dyDescent="0.25">
      <c r="A53040"/>
    </row>
    <row r="53041" spans="1:1" ht="12.6" x14ac:dyDescent="0.25">
      <c r="A53041"/>
    </row>
    <row r="53042" spans="1:1" ht="12.6" x14ac:dyDescent="0.25">
      <c r="A53042"/>
    </row>
    <row r="53043" spans="1:1" ht="12.6" x14ac:dyDescent="0.25">
      <c r="A53043"/>
    </row>
    <row r="53044" spans="1:1" ht="12.6" x14ac:dyDescent="0.25">
      <c r="A53044"/>
    </row>
    <row r="53045" spans="1:1" ht="12.6" x14ac:dyDescent="0.25">
      <c r="A53045"/>
    </row>
    <row r="53046" spans="1:1" ht="12.6" x14ac:dyDescent="0.25">
      <c r="A53046"/>
    </row>
    <row r="53047" spans="1:1" ht="12.6" x14ac:dyDescent="0.25">
      <c r="A53047"/>
    </row>
    <row r="53048" spans="1:1" ht="12.6" x14ac:dyDescent="0.25">
      <c r="A53048"/>
    </row>
    <row r="53049" spans="1:1" ht="12.6" x14ac:dyDescent="0.25">
      <c r="A53049"/>
    </row>
    <row r="53050" spans="1:1" ht="12.6" x14ac:dyDescent="0.25">
      <c r="A53050"/>
    </row>
    <row r="53051" spans="1:1" ht="12.6" x14ac:dyDescent="0.25">
      <c r="A53051"/>
    </row>
    <row r="53052" spans="1:1" ht="12.6" x14ac:dyDescent="0.25">
      <c r="A53052"/>
    </row>
    <row r="53053" spans="1:1" ht="12.6" x14ac:dyDescent="0.25">
      <c r="A53053"/>
    </row>
    <row r="53054" spans="1:1" ht="12.6" x14ac:dyDescent="0.25">
      <c r="A53054"/>
    </row>
    <row r="53055" spans="1:1" ht="12.6" x14ac:dyDescent="0.25">
      <c r="A53055"/>
    </row>
    <row r="53056" spans="1:1" ht="12.6" x14ac:dyDescent="0.25">
      <c r="A53056"/>
    </row>
    <row r="53057" spans="1:1" ht="12.6" x14ac:dyDescent="0.25">
      <c r="A53057"/>
    </row>
    <row r="53058" spans="1:1" ht="12.6" x14ac:dyDescent="0.25">
      <c r="A53058"/>
    </row>
    <row r="53059" spans="1:1" ht="12.6" x14ac:dyDescent="0.25">
      <c r="A53059"/>
    </row>
    <row r="53060" spans="1:1" ht="12.6" x14ac:dyDescent="0.25">
      <c r="A53060"/>
    </row>
    <row r="53061" spans="1:1" ht="12.6" x14ac:dyDescent="0.25">
      <c r="A53061"/>
    </row>
    <row r="53062" spans="1:1" ht="12.6" x14ac:dyDescent="0.25">
      <c r="A53062"/>
    </row>
    <row r="53063" spans="1:1" ht="12.6" x14ac:dyDescent="0.25">
      <c r="A53063"/>
    </row>
    <row r="53064" spans="1:1" ht="12.6" x14ac:dyDescent="0.25">
      <c r="A53064"/>
    </row>
    <row r="53065" spans="1:1" ht="12.6" x14ac:dyDescent="0.25">
      <c r="A53065"/>
    </row>
    <row r="53066" spans="1:1" ht="12.6" x14ac:dyDescent="0.25">
      <c r="A53066"/>
    </row>
    <row r="53067" spans="1:1" ht="12.6" x14ac:dyDescent="0.25">
      <c r="A53067"/>
    </row>
    <row r="53068" spans="1:1" ht="12.6" x14ac:dyDescent="0.25">
      <c r="A53068"/>
    </row>
    <row r="53069" spans="1:1" ht="12.6" x14ac:dyDescent="0.25">
      <c r="A53069"/>
    </row>
    <row r="53070" spans="1:1" ht="12.6" x14ac:dyDescent="0.25">
      <c r="A53070"/>
    </row>
    <row r="53071" spans="1:1" ht="12.6" x14ac:dyDescent="0.25">
      <c r="A53071"/>
    </row>
    <row r="53072" spans="1:1" ht="12.6" x14ac:dyDescent="0.25">
      <c r="A53072"/>
    </row>
    <row r="53073" spans="1:1" ht="12.6" x14ac:dyDescent="0.25">
      <c r="A53073"/>
    </row>
    <row r="53074" spans="1:1" ht="12.6" x14ac:dyDescent="0.25">
      <c r="A53074"/>
    </row>
    <row r="53075" spans="1:1" ht="12.6" x14ac:dyDescent="0.25">
      <c r="A53075"/>
    </row>
    <row r="53076" spans="1:1" ht="12.6" x14ac:dyDescent="0.25">
      <c r="A53076"/>
    </row>
    <row r="53077" spans="1:1" ht="12.6" x14ac:dyDescent="0.25">
      <c r="A53077"/>
    </row>
    <row r="53078" spans="1:1" ht="12.6" x14ac:dyDescent="0.25">
      <c r="A53078"/>
    </row>
    <row r="53079" spans="1:1" ht="12.6" x14ac:dyDescent="0.25">
      <c r="A53079"/>
    </row>
    <row r="53080" spans="1:1" ht="12.6" x14ac:dyDescent="0.25">
      <c r="A53080"/>
    </row>
    <row r="53081" spans="1:1" ht="12.6" x14ac:dyDescent="0.25">
      <c r="A53081"/>
    </row>
    <row r="53082" spans="1:1" ht="12.6" x14ac:dyDescent="0.25">
      <c r="A53082"/>
    </row>
    <row r="53083" spans="1:1" ht="12.6" x14ac:dyDescent="0.25">
      <c r="A53083"/>
    </row>
    <row r="53084" spans="1:1" ht="12.6" x14ac:dyDescent="0.25">
      <c r="A53084"/>
    </row>
    <row r="53085" spans="1:1" ht="12.6" x14ac:dyDescent="0.25">
      <c r="A53085"/>
    </row>
    <row r="53086" spans="1:1" ht="12.6" x14ac:dyDescent="0.25">
      <c r="A53086"/>
    </row>
    <row r="53087" spans="1:1" ht="12.6" x14ac:dyDescent="0.25">
      <c r="A53087"/>
    </row>
    <row r="53088" spans="1:1" ht="12.6" x14ac:dyDescent="0.25">
      <c r="A53088"/>
    </row>
    <row r="53089" spans="1:1" ht="12.6" x14ac:dyDescent="0.25">
      <c r="A53089"/>
    </row>
    <row r="53090" spans="1:1" ht="12.6" x14ac:dyDescent="0.25">
      <c r="A53090"/>
    </row>
    <row r="53091" spans="1:1" ht="12.6" x14ac:dyDescent="0.25">
      <c r="A53091"/>
    </row>
    <row r="53092" spans="1:1" ht="12.6" x14ac:dyDescent="0.25">
      <c r="A53092"/>
    </row>
    <row r="53093" spans="1:1" ht="12.6" x14ac:dyDescent="0.25">
      <c r="A53093"/>
    </row>
    <row r="53094" spans="1:1" ht="12.6" x14ac:dyDescent="0.25">
      <c r="A53094"/>
    </row>
    <row r="53095" spans="1:1" ht="12.6" x14ac:dyDescent="0.25">
      <c r="A53095"/>
    </row>
    <row r="53096" spans="1:1" ht="12.6" x14ac:dyDescent="0.25">
      <c r="A53096"/>
    </row>
    <row r="53097" spans="1:1" ht="12.6" x14ac:dyDescent="0.25">
      <c r="A53097"/>
    </row>
    <row r="53098" spans="1:1" ht="12.6" x14ac:dyDescent="0.25">
      <c r="A53098"/>
    </row>
    <row r="53099" spans="1:1" ht="12.6" x14ac:dyDescent="0.25">
      <c r="A53099"/>
    </row>
    <row r="53100" spans="1:1" ht="12.6" x14ac:dyDescent="0.25">
      <c r="A53100"/>
    </row>
    <row r="53101" spans="1:1" ht="12.6" x14ac:dyDescent="0.25">
      <c r="A53101"/>
    </row>
    <row r="53102" spans="1:1" ht="12.6" x14ac:dyDescent="0.25">
      <c r="A53102"/>
    </row>
    <row r="53103" spans="1:1" ht="12.6" x14ac:dyDescent="0.25">
      <c r="A53103"/>
    </row>
    <row r="53104" spans="1:1" ht="12.6" x14ac:dyDescent="0.25">
      <c r="A53104"/>
    </row>
    <row r="53105" spans="1:1" ht="12.6" x14ac:dyDescent="0.25">
      <c r="A53105"/>
    </row>
    <row r="53106" spans="1:1" ht="12.6" x14ac:dyDescent="0.25">
      <c r="A53106"/>
    </row>
    <row r="53107" spans="1:1" ht="12.6" x14ac:dyDescent="0.25">
      <c r="A53107"/>
    </row>
    <row r="53108" spans="1:1" ht="12.6" x14ac:dyDescent="0.25">
      <c r="A53108"/>
    </row>
    <row r="53109" spans="1:1" ht="12.6" x14ac:dyDescent="0.25">
      <c r="A53109"/>
    </row>
    <row r="53110" spans="1:1" ht="12.6" x14ac:dyDescent="0.25">
      <c r="A53110"/>
    </row>
    <row r="53111" spans="1:1" ht="12.6" x14ac:dyDescent="0.25">
      <c r="A53111"/>
    </row>
    <row r="53112" spans="1:1" ht="12.6" x14ac:dyDescent="0.25">
      <c r="A53112"/>
    </row>
    <row r="53113" spans="1:1" ht="12.6" x14ac:dyDescent="0.25">
      <c r="A53113"/>
    </row>
    <row r="53114" spans="1:1" ht="12.6" x14ac:dyDescent="0.25">
      <c r="A53114"/>
    </row>
    <row r="53115" spans="1:1" ht="12.6" x14ac:dyDescent="0.25">
      <c r="A53115"/>
    </row>
    <row r="53116" spans="1:1" ht="12.6" x14ac:dyDescent="0.25">
      <c r="A53116"/>
    </row>
    <row r="53117" spans="1:1" ht="12.6" x14ac:dyDescent="0.25">
      <c r="A53117"/>
    </row>
    <row r="53118" spans="1:1" ht="12.6" x14ac:dyDescent="0.25">
      <c r="A53118"/>
    </row>
    <row r="53119" spans="1:1" ht="12.6" x14ac:dyDescent="0.25">
      <c r="A53119"/>
    </row>
    <row r="53120" spans="1:1" ht="12.6" x14ac:dyDescent="0.25">
      <c r="A53120"/>
    </row>
    <row r="53121" spans="1:1" ht="12.6" x14ac:dyDescent="0.25">
      <c r="A53121"/>
    </row>
    <row r="53122" spans="1:1" ht="12.6" x14ac:dyDescent="0.25">
      <c r="A53122"/>
    </row>
    <row r="53123" spans="1:1" ht="12.6" x14ac:dyDescent="0.25">
      <c r="A53123"/>
    </row>
    <row r="53124" spans="1:1" ht="12.6" x14ac:dyDescent="0.25">
      <c r="A53124"/>
    </row>
    <row r="53125" spans="1:1" ht="12.6" x14ac:dyDescent="0.25">
      <c r="A53125"/>
    </row>
    <row r="53126" spans="1:1" ht="12.6" x14ac:dyDescent="0.25">
      <c r="A53126"/>
    </row>
    <row r="53127" spans="1:1" ht="12.6" x14ac:dyDescent="0.25">
      <c r="A53127"/>
    </row>
    <row r="53128" spans="1:1" ht="12.6" x14ac:dyDescent="0.25">
      <c r="A53128"/>
    </row>
    <row r="53129" spans="1:1" ht="12.6" x14ac:dyDescent="0.25">
      <c r="A53129"/>
    </row>
    <row r="53130" spans="1:1" ht="12.6" x14ac:dyDescent="0.25">
      <c r="A53130"/>
    </row>
    <row r="53131" spans="1:1" ht="12.6" x14ac:dyDescent="0.25">
      <c r="A53131"/>
    </row>
    <row r="53132" spans="1:1" ht="12.6" x14ac:dyDescent="0.25">
      <c r="A53132"/>
    </row>
    <row r="53133" spans="1:1" ht="12.6" x14ac:dyDescent="0.25">
      <c r="A53133"/>
    </row>
    <row r="53134" spans="1:1" ht="12.6" x14ac:dyDescent="0.25">
      <c r="A53134"/>
    </row>
    <row r="53135" spans="1:1" ht="12.6" x14ac:dyDescent="0.25">
      <c r="A53135"/>
    </row>
    <row r="53136" spans="1:1" ht="12.6" x14ac:dyDescent="0.25">
      <c r="A53136"/>
    </row>
    <row r="53137" spans="1:1" ht="12.6" x14ac:dyDescent="0.25">
      <c r="A53137"/>
    </row>
    <row r="53138" spans="1:1" ht="12.6" x14ac:dyDescent="0.25">
      <c r="A53138"/>
    </row>
    <row r="53139" spans="1:1" ht="12.6" x14ac:dyDescent="0.25">
      <c r="A53139"/>
    </row>
    <row r="53140" spans="1:1" ht="12.6" x14ac:dyDescent="0.25">
      <c r="A53140"/>
    </row>
    <row r="53141" spans="1:1" ht="12.6" x14ac:dyDescent="0.25">
      <c r="A53141"/>
    </row>
    <row r="53142" spans="1:1" ht="12.6" x14ac:dyDescent="0.25">
      <c r="A53142"/>
    </row>
    <row r="53143" spans="1:1" ht="12.6" x14ac:dyDescent="0.25">
      <c r="A53143"/>
    </row>
    <row r="53144" spans="1:1" ht="12.6" x14ac:dyDescent="0.25">
      <c r="A53144"/>
    </row>
    <row r="53145" spans="1:1" ht="12.6" x14ac:dyDescent="0.25">
      <c r="A53145"/>
    </row>
    <row r="53146" spans="1:1" ht="12.6" x14ac:dyDescent="0.25">
      <c r="A53146"/>
    </row>
    <row r="53147" spans="1:1" ht="12.6" x14ac:dyDescent="0.25">
      <c r="A53147"/>
    </row>
    <row r="53148" spans="1:1" ht="12.6" x14ac:dyDescent="0.25">
      <c r="A53148"/>
    </row>
    <row r="53149" spans="1:1" ht="12.6" x14ac:dyDescent="0.25">
      <c r="A53149"/>
    </row>
    <row r="53150" spans="1:1" ht="12.6" x14ac:dyDescent="0.25">
      <c r="A53150"/>
    </row>
    <row r="53151" spans="1:1" ht="12.6" x14ac:dyDescent="0.25">
      <c r="A53151"/>
    </row>
    <row r="53152" spans="1:1" ht="12.6" x14ac:dyDescent="0.25">
      <c r="A53152"/>
    </row>
    <row r="53153" spans="1:1" ht="12.6" x14ac:dyDescent="0.25">
      <c r="A53153"/>
    </row>
    <row r="53154" spans="1:1" ht="12.6" x14ac:dyDescent="0.25">
      <c r="A53154"/>
    </row>
    <row r="53155" spans="1:1" ht="12.6" x14ac:dyDescent="0.25">
      <c r="A53155"/>
    </row>
    <row r="53156" spans="1:1" ht="12.6" x14ac:dyDescent="0.25">
      <c r="A53156"/>
    </row>
    <row r="53157" spans="1:1" ht="12.6" x14ac:dyDescent="0.25">
      <c r="A53157"/>
    </row>
    <row r="53158" spans="1:1" ht="12.6" x14ac:dyDescent="0.25">
      <c r="A53158"/>
    </row>
    <row r="53159" spans="1:1" ht="12.6" x14ac:dyDescent="0.25">
      <c r="A53159"/>
    </row>
    <row r="53160" spans="1:1" ht="12.6" x14ac:dyDescent="0.25">
      <c r="A53160"/>
    </row>
    <row r="53161" spans="1:1" ht="12.6" x14ac:dyDescent="0.25">
      <c r="A53161"/>
    </row>
    <row r="53162" spans="1:1" ht="12.6" x14ac:dyDescent="0.25">
      <c r="A53162"/>
    </row>
    <row r="53163" spans="1:1" ht="12.6" x14ac:dyDescent="0.25">
      <c r="A53163"/>
    </row>
    <row r="53164" spans="1:1" ht="12.6" x14ac:dyDescent="0.25">
      <c r="A53164"/>
    </row>
    <row r="53165" spans="1:1" ht="12.6" x14ac:dyDescent="0.25">
      <c r="A53165"/>
    </row>
    <row r="53166" spans="1:1" ht="12.6" x14ac:dyDescent="0.25">
      <c r="A53166"/>
    </row>
    <row r="53167" spans="1:1" ht="12.6" x14ac:dyDescent="0.25">
      <c r="A53167"/>
    </row>
    <row r="53168" spans="1:1" ht="12.6" x14ac:dyDescent="0.25">
      <c r="A53168"/>
    </row>
    <row r="53169" spans="1:1" ht="12.6" x14ac:dyDescent="0.25">
      <c r="A53169"/>
    </row>
    <row r="53170" spans="1:1" ht="12.6" x14ac:dyDescent="0.25">
      <c r="A53170"/>
    </row>
    <row r="53171" spans="1:1" ht="12.6" x14ac:dyDescent="0.25">
      <c r="A53171"/>
    </row>
    <row r="53172" spans="1:1" ht="12.6" x14ac:dyDescent="0.25">
      <c r="A53172"/>
    </row>
    <row r="53173" spans="1:1" ht="12.6" x14ac:dyDescent="0.25">
      <c r="A53173"/>
    </row>
    <row r="53174" spans="1:1" ht="12.6" x14ac:dyDescent="0.25">
      <c r="A53174"/>
    </row>
    <row r="53175" spans="1:1" ht="12.6" x14ac:dyDescent="0.25">
      <c r="A53175"/>
    </row>
    <row r="53176" spans="1:1" ht="12.6" x14ac:dyDescent="0.25">
      <c r="A53176"/>
    </row>
    <row r="53177" spans="1:1" ht="12.6" x14ac:dyDescent="0.25">
      <c r="A53177"/>
    </row>
    <row r="53178" spans="1:1" ht="12.6" x14ac:dyDescent="0.25">
      <c r="A53178"/>
    </row>
    <row r="53179" spans="1:1" ht="12.6" x14ac:dyDescent="0.25">
      <c r="A53179"/>
    </row>
    <row r="53180" spans="1:1" ht="12.6" x14ac:dyDescent="0.25">
      <c r="A53180"/>
    </row>
    <row r="53181" spans="1:1" ht="12.6" x14ac:dyDescent="0.25">
      <c r="A53181"/>
    </row>
    <row r="53182" spans="1:1" ht="12.6" x14ac:dyDescent="0.25">
      <c r="A53182"/>
    </row>
    <row r="53183" spans="1:1" ht="12.6" x14ac:dyDescent="0.25">
      <c r="A53183"/>
    </row>
    <row r="53184" spans="1:1" ht="12.6" x14ac:dyDescent="0.25">
      <c r="A53184"/>
    </row>
    <row r="53185" spans="1:1" ht="12.6" x14ac:dyDescent="0.25">
      <c r="A53185"/>
    </row>
    <row r="53186" spans="1:1" ht="12.6" x14ac:dyDescent="0.25">
      <c r="A53186"/>
    </row>
    <row r="53187" spans="1:1" ht="12.6" x14ac:dyDescent="0.25">
      <c r="A53187"/>
    </row>
    <row r="53188" spans="1:1" ht="12.6" x14ac:dyDescent="0.25">
      <c r="A53188"/>
    </row>
    <row r="53189" spans="1:1" ht="12.6" x14ac:dyDescent="0.25">
      <c r="A53189"/>
    </row>
    <row r="53190" spans="1:1" ht="12.6" x14ac:dyDescent="0.25">
      <c r="A53190"/>
    </row>
    <row r="53191" spans="1:1" ht="12.6" x14ac:dyDescent="0.25">
      <c r="A53191"/>
    </row>
    <row r="53192" spans="1:1" ht="12.6" x14ac:dyDescent="0.25">
      <c r="A53192"/>
    </row>
    <row r="53193" spans="1:1" ht="12.6" x14ac:dyDescent="0.25">
      <c r="A53193"/>
    </row>
    <row r="53194" spans="1:1" ht="12.6" x14ac:dyDescent="0.25">
      <c r="A53194"/>
    </row>
    <row r="53195" spans="1:1" ht="12.6" x14ac:dyDescent="0.25">
      <c r="A53195"/>
    </row>
    <row r="53196" spans="1:1" ht="12.6" x14ac:dyDescent="0.25">
      <c r="A53196"/>
    </row>
    <row r="53197" spans="1:1" ht="12.6" x14ac:dyDescent="0.25">
      <c r="A53197"/>
    </row>
    <row r="53198" spans="1:1" ht="12.6" x14ac:dyDescent="0.25">
      <c r="A53198"/>
    </row>
    <row r="53199" spans="1:1" ht="12.6" x14ac:dyDescent="0.25">
      <c r="A53199"/>
    </row>
    <row r="53200" spans="1:1" ht="12.6" x14ac:dyDescent="0.25">
      <c r="A53200"/>
    </row>
    <row r="53201" spans="1:1" ht="12.6" x14ac:dyDescent="0.25">
      <c r="A53201"/>
    </row>
    <row r="53202" spans="1:1" ht="12.6" x14ac:dyDescent="0.25">
      <c r="A53202"/>
    </row>
    <row r="53203" spans="1:1" ht="12.6" x14ac:dyDescent="0.25">
      <c r="A53203"/>
    </row>
    <row r="53204" spans="1:1" ht="12.6" x14ac:dyDescent="0.25">
      <c r="A53204"/>
    </row>
    <row r="53205" spans="1:1" ht="12.6" x14ac:dyDescent="0.25">
      <c r="A53205"/>
    </row>
    <row r="53206" spans="1:1" ht="12.6" x14ac:dyDescent="0.25">
      <c r="A53206"/>
    </row>
    <row r="53207" spans="1:1" ht="12.6" x14ac:dyDescent="0.25">
      <c r="A53207"/>
    </row>
    <row r="53208" spans="1:1" ht="12.6" x14ac:dyDescent="0.25">
      <c r="A53208"/>
    </row>
    <row r="53209" spans="1:1" ht="12.6" x14ac:dyDescent="0.25">
      <c r="A53209"/>
    </row>
    <row r="53210" spans="1:1" ht="12.6" x14ac:dyDescent="0.25">
      <c r="A53210"/>
    </row>
    <row r="53211" spans="1:1" ht="12.6" x14ac:dyDescent="0.25">
      <c r="A53211"/>
    </row>
    <row r="53212" spans="1:1" ht="12.6" x14ac:dyDescent="0.25">
      <c r="A53212"/>
    </row>
    <row r="53213" spans="1:1" ht="12.6" x14ac:dyDescent="0.25">
      <c r="A53213"/>
    </row>
    <row r="53214" spans="1:1" ht="12.6" x14ac:dyDescent="0.25">
      <c r="A53214"/>
    </row>
    <row r="53215" spans="1:1" ht="12.6" x14ac:dyDescent="0.25">
      <c r="A53215"/>
    </row>
    <row r="53216" spans="1:1" ht="12.6" x14ac:dyDescent="0.25">
      <c r="A53216"/>
    </row>
    <row r="53217" spans="1:1" ht="12.6" x14ac:dyDescent="0.25">
      <c r="A53217"/>
    </row>
    <row r="53218" spans="1:1" ht="12.6" x14ac:dyDescent="0.25">
      <c r="A53218"/>
    </row>
    <row r="53219" spans="1:1" ht="12.6" x14ac:dyDescent="0.25">
      <c r="A53219"/>
    </row>
    <row r="53220" spans="1:1" ht="12.6" x14ac:dyDescent="0.25">
      <c r="A53220"/>
    </row>
    <row r="53221" spans="1:1" ht="12.6" x14ac:dyDescent="0.25">
      <c r="A53221"/>
    </row>
    <row r="53222" spans="1:1" ht="12.6" x14ac:dyDescent="0.25">
      <c r="A53222"/>
    </row>
    <row r="53223" spans="1:1" ht="12.6" x14ac:dyDescent="0.25">
      <c r="A53223"/>
    </row>
    <row r="53224" spans="1:1" ht="12.6" x14ac:dyDescent="0.25">
      <c r="A53224"/>
    </row>
    <row r="53225" spans="1:1" ht="12.6" x14ac:dyDescent="0.25">
      <c r="A53225"/>
    </row>
    <row r="53226" spans="1:1" ht="12.6" x14ac:dyDescent="0.25">
      <c r="A53226"/>
    </row>
    <row r="53227" spans="1:1" ht="12.6" x14ac:dyDescent="0.25">
      <c r="A53227"/>
    </row>
    <row r="53228" spans="1:1" ht="12.6" x14ac:dyDescent="0.25">
      <c r="A53228"/>
    </row>
    <row r="53229" spans="1:1" ht="12.6" x14ac:dyDescent="0.25">
      <c r="A53229"/>
    </row>
    <row r="53230" spans="1:1" ht="12.6" x14ac:dyDescent="0.25">
      <c r="A53230"/>
    </row>
    <row r="53231" spans="1:1" ht="12.6" x14ac:dyDescent="0.25">
      <c r="A53231"/>
    </row>
    <row r="53232" spans="1:1" ht="12.6" x14ac:dyDescent="0.25">
      <c r="A53232"/>
    </row>
    <row r="53233" spans="1:1" ht="12.6" x14ac:dyDescent="0.25">
      <c r="A53233"/>
    </row>
    <row r="53234" spans="1:1" ht="12.6" x14ac:dyDescent="0.25">
      <c r="A53234"/>
    </row>
    <row r="53235" spans="1:1" ht="12.6" x14ac:dyDescent="0.25">
      <c r="A53235"/>
    </row>
    <row r="53236" spans="1:1" ht="12.6" x14ac:dyDescent="0.25">
      <c r="A53236"/>
    </row>
    <row r="53237" spans="1:1" ht="12.6" x14ac:dyDescent="0.25">
      <c r="A53237"/>
    </row>
    <row r="53238" spans="1:1" ht="12.6" x14ac:dyDescent="0.25">
      <c r="A53238"/>
    </row>
    <row r="53239" spans="1:1" ht="12.6" x14ac:dyDescent="0.25">
      <c r="A53239"/>
    </row>
    <row r="53240" spans="1:1" ht="12.6" x14ac:dyDescent="0.25">
      <c r="A53240"/>
    </row>
    <row r="53241" spans="1:1" ht="12.6" x14ac:dyDescent="0.25">
      <c r="A53241"/>
    </row>
    <row r="53242" spans="1:1" ht="12.6" x14ac:dyDescent="0.25">
      <c r="A53242"/>
    </row>
    <row r="53243" spans="1:1" ht="12.6" x14ac:dyDescent="0.25">
      <c r="A53243"/>
    </row>
    <row r="53244" spans="1:1" ht="12.6" x14ac:dyDescent="0.25">
      <c r="A53244"/>
    </row>
    <row r="53245" spans="1:1" ht="12.6" x14ac:dyDescent="0.25">
      <c r="A53245"/>
    </row>
    <row r="53246" spans="1:1" ht="12.6" x14ac:dyDescent="0.25">
      <c r="A53246"/>
    </row>
    <row r="53247" spans="1:1" ht="12.6" x14ac:dyDescent="0.25">
      <c r="A53247"/>
    </row>
    <row r="53248" spans="1:1" ht="12.6" x14ac:dyDescent="0.25">
      <c r="A53248"/>
    </row>
    <row r="53249" spans="1:1" ht="12.6" x14ac:dyDescent="0.25">
      <c r="A53249"/>
    </row>
    <row r="53250" spans="1:1" ht="12.6" x14ac:dyDescent="0.25">
      <c r="A53250"/>
    </row>
    <row r="53251" spans="1:1" ht="12.6" x14ac:dyDescent="0.25">
      <c r="A53251"/>
    </row>
    <row r="53252" spans="1:1" ht="12.6" x14ac:dyDescent="0.25">
      <c r="A53252"/>
    </row>
    <row r="53253" spans="1:1" ht="12.6" x14ac:dyDescent="0.25">
      <c r="A53253"/>
    </row>
    <row r="53254" spans="1:1" ht="12.6" x14ac:dyDescent="0.25">
      <c r="A53254"/>
    </row>
    <row r="53255" spans="1:1" ht="12.6" x14ac:dyDescent="0.25">
      <c r="A53255"/>
    </row>
    <row r="53256" spans="1:1" ht="12.6" x14ac:dyDescent="0.25">
      <c r="A53256"/>
    </row>
    <row r="53257" spans="1:1" ht="12.6" x14ac:dyDescent="0.25">
      <c r="A53257"/>
    </row>
    <row r="53258" spans="1:1" ht="12.6" x14ac:dyDescent="0.25">
      <c r="A53258"/>
    </row>
    <row r="53259" spans="1:1" ht="12.6" x14ac:dyDescent="0.25">
      <c r="A53259"/>
    </row>
    <row r="53260" spans="1:1" ht="12.6" x14ac:dyDescent="0.25">
      <c r="A53260"/>
    </row>
    <row r="53261" spans="1:1" ht="12.6" x14ac:dyDescent="0.25">
      <c r="A53261"/>
    </row>
    <row r="53262" spans="1:1" ht="12.6" x14ac:dyDescent="0.25">
      <c r="A53262"/>
    </row>
    <row r="53263" spans="1:1" ht="12.6" x14ac:dyDescent="0.25">
      <c r="A53263"/>
    </row>
    <row r="53264" spans="1:1" ht="12.6" x14ac:dyDescent="0.25">
      <c r="A53264"/>
    </row>
    <row r="53265" spans="1:1" ht="12.6" x14ac:dyDescent="0.25">
      <c r="A53265"/>
    </row>
    <row r="53266" spans="1:1" ht="12.6" x14ac:dyDescent="0.25">
      <c r="A53266"/>
    </row>
    <row r="53267" spans="1:1" ht="12.6" x14ac:dyDescent="0.25">
      <c r="A53267"/>
    </row>
    <row r="53268" spans="1:1" ht="12.6" x14ac:dyDescent="0.25">
      <c r="A53268"/>
    </row>
    <row r="53269" spans="1:1" ht="12.6" x14ac:dyDescent="0.25">
      <c r="A53269"/>
    </row>
    <row r="53270" spans="1:1" ht="12.6" x14ac:dyDescent="0.25">
      <c r="A53270"/>
    </row>
    <row r="53271" spans="1:1" ht="12.6" x14ac:dyDescent="0.25">
      <c r="A53271"/>
    </row>
    <row r="53272" spans="1:1" ht="12.6" x14ac:dyDescent="0.25">
      <c r="A53272"/>
    </row>
    <row r="53273" spans="1:1" ht="12.6" x14ac:dyDescent="0.25">
      <c r="A53273"/>
    </row>
    <row r="53274" spans="1:1" ht="12.6" x14ac:dyDescent="0.25">
      <c r="A53274"/>
    </row>
    <row r="53275" spans="1:1" ht="12.6" x14ac:dyDescent="0.25">
      <c r="A53275"/>
    </row>
    <row r="53276" spans="1:1" ht="12.6" x14ac:dyDescent="0.25">
      <c r="A53276"/>
    </row>
    <row r="53277" spans="1:1" ht="12.6" x14ac:dyDescent="0.25">
      <c r="A53277"/>
    </row>
    <row r="53278" spans="1:1" ht="12.6" x14ac:dyDescent="0.25">
      <c r="A53278"/>
    </row>
    <row r="53279" spans="1:1" ht="12.6" x14ac:dyDescent="0.25">
      <c r="A53279"/>
    </row>
    <row r="53280" spans="1:1" ht="12.6" x14ac:dyDescent="0.25">
      <c r="A53280"/>
    </row>
    <row r="53281" spans="1:1" ht="12.6" x14ac:dyDescent="0.25">
      <c r="A53281"/>
    </row>
    <row r="53282" spans="1:1" ht="12.6" x14ac:dyDescent="0.25">
      <c r="A53282"/>
    </row>
    <row r="53283" spans="1:1" ht="12.6" x14ac:dyDescent="0.25">
      <c r="A53283"/>
    </row>
    <row r="53284" spans="1:1" ht="12.6" x14ac:dyDescent="0.25">
      <c r="A53284"/>
    </row>
    <row r="53285" spans="1:1" ht="12.6" x14ac:dyDescent="0.25">
      <c r="A53285"/>
    </row>
    <row r="53286" spans="1:1" ht="12.6" x14ac:dyDescent="0.25">
      <c r="A53286"/>
    </row>
    <row r="53287" spans="1:1" ht="12.6" x14ac:dyDescent="0.25">
      <c r="A53287"/>
    </row>
    <row r="53288" spans="1:1" ht="12.6" x14ac:dyDescent="0.25">
      <c r="A53288"/>
    </row>
    <row r="53289" spans="1:1" ht="12.6" x14ac:dyDescent="0.25">
      <c r="A53289"/>
    </row>
    <row r="53290" spans="1:1" ht="12.6" x14ac:dyDescent="0.25">
      <c r="A53290"/>
    </row>
    <row r="53291" spans="1:1" ht="12.6" x14ac:dyDescent="0.25">
      <c r="A53291"/>
    </row>
    <row r="53292" spans="1:1" ht="12.6" x14ac:dyDescent="0.25">
      <c r="A53292"/>
    </row>
    <row r="53293" spans="1:1" ht="12.6" x14ac:dyDescent="0.25">
      <c r="A53293"/>
    </row>
    <row r="53294" spans="1:1" ht="12.6" x14ac:dyDescent="0.25">
      <c r="A53294"/>
    </row>
    <row r="53295" spans="1:1" ht="12.6" x14ac:dyDescent="0.25">
      <c r="A53295"/>
    </row>
    <row r="53296" spans="1:1" ht="12.6" x14ac:dyDescent="0.25">
      <c r="A53296"/>
    </row>
    <row r="53297" spans="1:1" ht="12.6" x14ac:dyDescent="0.25">
      <c r="A53297"/>
    </row>
    <row r="53298" spans="1:1" ht="12.6" x14ac:dyDescent="0.25">
      <c r="A53298"/>
    </row>
    <row r="53299" spans="1:1" ht="12.6" x14ac:dyDescent="0.25">
      <c r="A53299"/>
    </row>
    <row r="53300" spans="1:1" ht="12.6" x14ac:dyDescent="0.25">
      <c r="A53300"/>
    </row>
    <row r="53301" spans="1:1" ht="12.6" x14ac:dyDescent="0.25">
      <c r="A53301"/>
    </row>
    <row r="53302" spans="1:1" ht="12.6" x14ac:dyDescent="0.25">
      <c r="A53302"/>
    </row>
    <row r="53303" spans="1:1" ht="12.6" x14ac:dyDescent="0.25">
      <c r="A53303"/>
    </row>
    <row r="53304" spans="1:1" ht="12.6" x14ac:dyDescent="0.25">
      <c r="A53304"/>
    </row>
    <row r="53305" spans="1:1" ht="12.6" x14ac:dyDescent="0.25">
      <c r="A53305"/>
    </row>
    <row r="53306" spans="1:1" ht="12.6" x14ac:dyDescent="0.25">
      <c r="A53306"/>
    </row>
    <row r="53307" spans="1:1" ht="12.6" x14ac:dyDescent="0.25">
      <c r="A53307"/>
    </row>
    <row r="53308" spans="1:1" ht="12.6" x14ac:dyDescent="0.25">
      <c r="A53308"/>
    </row>
    <row r="53309" spans="1:1" ht="12.6" x14ac:dyDescent="0.25">
      <c r="A53309"/>
    </row>
    <row r="53310" spans="1:1" ht="12.6" x14ac:dyDescent="0.25">
      <c r="A53310"/>
    </row>
    <row r="53311" spans="1:1" ht="12.6" x14ac:dyDescent="0.25">
      <c r="A53311"/>
    </row>
    <row r="53312" spans="1:1" ht="12.6" x14ac:dyDescent="0.25">
      <c r="A53312"/>
    </row>
    <row r="53313" spans="1:1" ht="12.6" x14ac:dyDescent="0.25">
      <c r="A53313"/>
    </row>
    <row r="53314" spans="1:1" ht="12.6" x14ac:dyDescent="0.25">
      <c r="A53314"/>
    </row>
    <row r="53315" spans="1:1" ht="12.6" x14ac:dyDescent="0.25">
      <c r="A53315"/>
    </row>
    <row r="53316" spans="1:1" ht="12.6" x14ac:dyDescent="0.25">
      <c r="A53316"/>
    </row>
    <row r="53317" spans="1:1" ht="12.6" x14ac:dyDescent="0.25">
      <c r="A53317"/>
    </row>
    <row r="53318" spans="1:1" ht="12.6" x14ac:dyDescent="0.25">
      <c r="A53318"/>
    </row>
    <row r="53319" spans="1:1" ht="12.6" x14ac:dyDescent="0.25">
      <c r="A53319"/>
    </row>
    <row r="53320" spans="1:1" ht="12.6" x14ac:dyDescent="0.25">
      <c r="A53320"/>
    </row>
    <row r="53321" spans="1:1" ht="12.6" x14ac:dyDescent="0.25">
      <c r="A53321"/>
    </row>
    <row r="53322" spans="1:1" ht="12.6" x14ac:dyDescent="0.25">
      <c r="A53322"/>
    </row>
    <row r="53323" spans="1:1" ht="12.6" x14ac:dyDescent="0.25">
      <c r="A53323"/>
    </row>
    <row r="53324" spans="1:1" ht="12.6" x14ac:dyDescent="0.25">
      <c r="A53324"/>
    </row>
    <row r="53325" spans="1:1" ht="12.6" x14ac:dyDescent="0.25">
      <c r="A53325"/>
    </row>
    <row r="53326" spans="1:1" ht="12.6" x14ac:dyDescent="0.25">
      <c r="A53326"/>
    </row>
    <row r="53327" spans="1:1" ht="12.6" x14ac:dyDescent="0.25">
      <c r="A53327"/>
    </row>
    <row r="53328" spans="1:1" ht="12.6" x14ac:dyDescent="0.25">
      <c r="A53328"/>
    </row>
    <row r="53329" spans="1:1" ht="12.6" x14ac:dyDescent="0.25">
      <c r="A53329"/>
    </row>
    <row r="53330" spans="1:1" ht="12.6" x14ac:dyDescent="0.25">
      <c r="A53330"/>
    </row>
    <row r="53331" spans="1:1" ht="12.6" x14ac:dyDescent="0.25">
      <c r="A53331"/>
    </row>
    <row r="53332" spans="1:1" ht="12.6" x14ac:dyDescent="0.25">
      <c r="A53332"/>
    </row>
    <row r="53333" spans="1:1" ht="12.6" x14ac:dyDescent="0.25">
      <c r="A53333"/>
    </row>
    <row r="53334" spans="1:1" ht="12.6" x14ac:dyDescent="0.25">
      <c r="A53334"/>
    </row>
    <row r="53335" spans="1:1" ht="12.6" x14ac:dyDescent="0.25">
      <c r="A53335"/>
    </row>
    <row r="53336" spans="1:1" ht="12.6" x14ac:dyDescent="0.25">
      <c r="A53336"/>
    </row>
    <row r="53337" spans="1:1" ht="12.6" x14ac:dyDescent="0.25">
      <c r="A53337"/>
    </row>
    <row r="53338" spans="1:1" ht="12.6" x14ac:dyDescent="0.25">
      <c r="A53338"/>
    </row>
    <row r="53339" spans="1:1" ht="12.6" x14ac:dyDescent="0.25">
      <c r="A53339"/>
    </row>
    <row r="53340" spans="1:1" ht="12.6" x14ac:dyDescent="0.25">
      <c r="A53340"/>
    </row>
    <row r="53341" spans="1:1" ht="12.6" x14ac:dyDescent="0.25">
      <c r="A53341"/>
    </row>
    <row r="53342" spans="1:1" ht="12.6" x14ac:dyDescent="0.25">
      <c r="A53342"/>
    </row>
    <row r="53343" spans="1:1" ht="12.6" x14ac:dyDescent="0.25">
      <c r="A53343"/>
    </row>
    <row r="53344" spans="1:1" ht="12.6" x14ac:dyDescent="0.25">
      <c r="A53344"/>
    </row>
    <row r="53345" spans="1:1" ht="12.6" x14ac:dyDescent="0.25">
      <c r="A53345"/>
    </row>
    <row r="53346" spans="1:1" ht="12.6" x14ac:dyDescent="0.25">
      <c r="A53346"/>
    </row>
    <row r="53347" spans="1:1" ht="12.6" x14ac:dyDescent="0.25">
      <c r="A53347"/>
    </row>
    <row r="53348" spans="1:1" ht="12.6" x14ac:dyDescent="0.25">
      <c r="A53348"/>
    </row>
    <row r="53349" spans="1:1" ht="12.6" x14ac:dyDescent="0.25">
      <c r="A53349"/>
    </row>
    <row r="53350" spans="1:1" ht="12.6" x14ac:dyDescent="0.25">
      <c r="A53350"/>
    </row>
    <row r="53351" spans="1:1" ht="12.6" x14ac:dyDescent="0.25">
      <c r="A53351"/>
    </row>
    <row r="53352" spans="1:1" ht="12.6" x14ac:dyDescent="0.25">
      <c r="A53352"/>
    </row>
    <row r="53353" spans="1:1" ht="12.6" x14ac:dyDescent="0.25">
      <c r="A53353"/>
    </row>
    <row r="53354" spans="1:1" ht="12.6" x14ac:dyDescent="0.25">
      <c r="A53354"/>
    </row>
    <row r="53355" spans="1:1" ht="12.6" x14ac:dyDescent="0.25">
      <c r="A53355"/>
    </row>
    <row r="53356" spans="1:1" ht="12.6" x14ac:dyDescent="0.25">
      <c r="A53356"/>
    </row>
    <row r="53357" spans="1:1" ht="12.6" x14ac:dyDescent="0.25">
      <c r="A53357"/>
    </row>
    <row r="53358" spans="1:1" ht="12.6" x14ac:dyDescent="0.25">
      <c r="A53358"/>
    </row>
    <row r="53359" spans="1:1" ht="12.6" x14ac:dyDescent="0.25">
      <c r="A53359"/>
    </row>
    <row r="53360" spans="1:1" ht="12.6" x14ac:dyDescent="0.25">
      <c r="A53360"/>
    </row>
    <row r="53361" spans="1:1" ht="12.6" x14ac:dyDescent="0.25">
      <c r="A53361"/>
    </row>
    <row r="53362" spans="1:1" ht="12.6" x14ac:dyDescent="0.25">
      <c r="A53362"/>
    </row>
    <row r="53363" spans="1:1" ht="12.6" x14ac:dyDescent="0.25">
      <c r="A53363"/>
    </row>
    <row r="53364" spans="1:1" ht="12.6" x14ac:dyDescent="0.25">
      <c r="A53364"/>
    </row>
    <row r="53365" spans="1:1" ht="12.6" x14ac:dyDescent="0.25">
      <c r="A53365"/>
    </row>
    <row r="53366" spans="1:1" ht="12.6" x14ac:dyDescent="0.25">
      <c r="A53366"/>
    </row>
    <row r="53367" spans="1:1" ht="12.6" x14ac:dyDescent="0.25">
      <c r="A53367"/>
    </row>
    <row r="53368" spans="1:1" ht="12.6" x14ac:dyDescent="0.25">
      <c r="A53368"/>
    </row>
    <row r="53369" spans="1:1" ht="12.6" x14ac:dyDescent="0.25">
      <c r="A53369"/>
    </row>
    <row r="53370" spans="1:1" ht="12.6" x14ac:dyDescent="0.25">
      <c r="A53370"/>
    </row>
    <row r="53371" spans="1:1" ht="12.6" x14ac:dyDescent="0.25">
      <c r="A53371"/>
    </row>
    <row r="53372" spans="1:1" ht="12.6" x14ac:dyDescent="0.25">
      <c r="A53372"/>
    </row>
    <row r="53373" spans="1:1" ht="12.6" x14ac:dyDescent="0.25">
      <c r="A53373"/>
    </row>
    <row r="53374" spans="1:1" ht="12.6" x14ac:dyDescent="0.25">
      <c r="A53374"/>
    </row>
    <row r="53375" spans="1:1" ht="12.6" x14ac:dyDescent="0.25">
      <c r="A53375"/>
    </row>
    <row r="53376" spans="1:1" ht="12.6" x14ac:dyDescent="0.25">
      <c r="A53376"/>
    </row>
    <row r="53377" spans="1:1" ht="12.6" x14ac:dyDescent="0.25">
      <c r="A53377"/>
    </row>
    <row r="53378" spans="1:1" ht="12.6" x14ac:dyDescent="0.25">
      <c r="A53378"/>
    </row>
    <row r="53379" spans="1:1" ht="12.6" x14ac:dyDescent="0.25">
      <c r="A53379"/>
    </row>
    <row r="53380" spans="1:1" ht="12.6" x14ac:dyDescent="0.25">
      <c r="A53380"/>
    </row>
    <row r="53381" spans="1:1" ht="12.6" x14ac:dyDescent="0.25">
      <c r="A53381"/>
    </row>
    <row r="53382" spans="1:1" ht="12.6" x14ac:dyDescent="0.25">
      <c r="A53382"/>
    </row>
    <row r="53383" spans="1:1" ht="12.6" x14ac:dyDescent="0.25">
      <c r="A53383"/>
    </row>
    <row r="53384" spans="1:1" ht="12.6" x14ac:dyDescent="0.25">
      <c r="A53384"/>
    </row>
    <row r="53385" spans="1:1" ht="12.6" x14ac:dyDescent="0.25">
      <c r="A53385"/>
    </row>
    <row r="53386" spans="1:1" ht="12.6" x14ac:dyDescent="0.25">
      <c r="A53386"/>
    </row>
    <row r="53387" spans="1:1" ht="12.6" x14ac:dyDescent="0.25">
      <c r="A53387"/>
    </row>
    <row r="53388" spans="1:1" ht="12.6" x14ac:dyDescent="0.25">
      <c r="A53388"/>
    </row>
    <row r="53389" spans="1:1" ht="12.6" x14ac:dyDescent="0.25">
      <c r="A53389"/>
    </row>
    <row r="53390" spans="1:1" ht="12.6" x14ac:dyDescent="0.25">
      <c r="A53390"/>
    </row>
    <row r="53391" spans="1:1" ht="12.6" x14ac:dyDescent="0.25">
      <c r="A53391"/>
    </row>
    <row r="53392" spans="1:1" ht="12.6" x14ac:dyDescent="0.25">
      <c r="A53392"/>
    </row>
    <row r="53393" spans="1:1" ht="12.6" x14ac:dyDescent="0.25">
      <c r="A53393"/>
    </row>
    <row r="53394" spans="1:1" ht="12.6" x14ac:dyDescent="0.25">
      <c r="A53394"/>
    </row>
    <row r="53395" spans="1:1" ht="12.6" x14ac:dyDescent="0.25">
      <c r="A53395"/>
    </row>
    <row r="53396" spans="1:1" ht="12.6" x14ac:dyDescent="0.25">
      <c r="A53396"/>
    </row>
    <row r="53397" spans="1:1" ht="12.6" x14ac:dyDescent="0.25">
      <c r="A53397"/>
    </row>
    <row r="53398" spans="1:1" ht="12.6" x14ac:dyDescent="0.25">
      <c r="A53398"/>
    </row>
    <row r="53399" spans="1:1" ht="12.6" x14ac:dyDescent="0.25">
      <c r="A53399"/>
    </row>
    <row r="53400" spans="1:1" ht="12.6" x14ac:dyDescent="0.25">
      <c r="A53400"/>
    </row>
    <row r="53401" spans="1:1" ht="12.6" x14ac:dyDescent="0.25">
      <c r="A53401"/>
    </row>
    <row r="53402" spans="1:1" ht="12.6" x14ac:dyDescent="0.25">
      <c r="A53402"/>
    </row>
    <row r="53403" spans="1:1" ht="12.6" x14ac:dyDescent="0.25">
      <c r="A53403"/>
    </row>
    <row r="53404" spans="1:1" ht="12.6" x14ac:dyDescent="0.25">
      <c r="A53404"/>
    </row>
    <row r="53405" spans="1:1" ht="12.6" x14ac:dyDescent="0.25">
      <c r="A53405"/>
    </row>
    <row r="53406" spans="1:1" ht="12.6" x14ac:dyDescent="0.25">
      <c r="A53406"/>
    </row>
    <row r="53407" spans="1:1" ht="12.6" x14ac:dyDescent="0.25">
      <c r="A53407"/>
    </row>
    <row r="53408" spans="1:1" ht="12.6" x14ac:dyDescent="0.25">
      <c r="A53408"/>
    </row>
    <row r="53409" spans="1:1" ht="12.6" x14ac:dyDescent="0.25">
      <c r="A53409"/>
    </row>
    <row r="53410" spans="1:1" ht="12.6" x14ac:dyDescent="0.25">
      <c r="A53410"/>
    </row>
    <row r="53411" spans="1:1" ht="12.6" x14ac:dyDescent="0.25">
      <c r="A53411"/>
    </row>
    <row r="53412" spans="1:1" ht="12.6" x14ac:dyDescent="0.25">
      <c r="A53412"/>
    </row>
    <row r="53413" spans="1:1" ht="12.6" x14ac:dyDescent="0.25">
      <c r="A53413"/>
    </row>
    <row r="53414" spans="1:1" ht="12.6" x14ac:dyDescent="0.25">
      <c r="A53414"/>
    </row>
    <row r="53415" spans="1:1" ht="12.6" x14ac:dyDescent="0.25">
      <c r="A53415"/>
    </row>
    <row r="53416" spans="1:1" ht="12.6" x14ac:dyDescent="0.25">
      <c r="A53416"/>
    </row>
    <row r="53417" spans="1:1" ht="12.6" x14ac:dyDescent="0.25">
      <c r="A53417"/>
    </row>
    <row r="53418" spans="1:1" ht="12.6" x14ac:dyDescent="0.25">
      <c r="A53418"/>
    </row>
    <row r="53419" spans="1:1" ht="12.6" x14ac:dyDescent="0.25">
      <c r="A53419"/>
    </row>
    <row r="53420" spans="1:1" ht="12.6" x14ac:dyDescent="0.25">
      <c r="A53420"/>
    </row>
    <row r="53421" spans="1:1" ht="12.6" x14ac:dyDescent="0.25">
      <c r="A53421"/>
    </row>
    <row r="53422" spans="1:1" ht="12.6" x14ac:dyDescent="0.25">
      <c r="A53422"/>
    </row>
    <row r="53423" spans="1:1" ht="12.6" x14ac:dyDescent="0.25">
      <c r="A53423"/>
    </row>
    <row r="53424" spans="1:1" ht="12.6" x14ac:dyDescent="0.25">
      <c r="A53424"/>
    </row>
    <row r="53425" spans="1:1" ht="12.6" x14ac:dyDescent="0.25">
      <c r="A53425"/>
    </row>
    <row r="53426" spans="1:1" ht="12.6" x14ac:dyDescent="0.25">
      <c r="A53426"/>
    </row>
    <row r="53427" spans="1:1" ht="12.6" x14ac:dyDescent="0.25">
      <c r="A53427"/>
    </row>
    <row r="53428" spans="1:1" ht="12.6" x14ac:dyDescent="0.25">
      <c r="A53428"/>
    </row>
    <row r="53429" spans="1:1" ht="12.6" x14ac:dyDescent="0.25">
      <c r="A53429"/>
    </row>
    <row r="53430" spans="1:1" ht="12.6" x14ac:dyDescent="0.25">
      <c r="A53430"/>
    </row>
    <row r="53431" spans="1:1" ht="12.6" x14ac:dyDescent="0.25">
      <c r="A53431"/>
    </row>
    <row r="53432" spans="1:1" ht="12.6" x14ac:dyDescent="0.25">
      <c r="A53432"/>
    </row>
    <row r="53433" spans="1:1" ht="12.6" x14ac:dyDescent="0.25">
      <c r="A53433"/>
    </row>
    <row r="53434" spans="1:1" ht="12.6" x14ac:dyDescent="0.25">
      <c r="A53434"/>
    </row>
    <row r="53435" spans="1:1" ht="12.6" x14ac:dyDescent="0.25">
      <c r="A53435"/>
    </row>
    <row r="53436" spans="1:1" ht="12.6" x14ac:dyDescent="0.25">
      <c r="A53436"/>
    </row>
    <row r="53437" spans="1:1" ht="12.6" x14ac:dyDescent="0.25">
      <c r="A53437"/>
    </row>
    <row r="53438" spans="1:1" ht="12.6" x14ac:dyDescent="0.25">
      <c r="A53438"/>
    </row>
    <row r="53439" spans="1:1" ht="12.6" x14ac:dyDescent="0.25">
      <c r="A53439"/>
    </row>
    <row r="53440" spans="1:1" ht="12.6" x14ac:dyDescent="0.25">
      <c r="A53440"/>
    </row>
    <row r="53441" spans="1:1" ht="12.6" x14ac:dyDescent="0.25">
      <c r="A53441"/>
    </row>
    <row r="53442" spans="1:1" ht="12.6" x14ac:dyDescent="0.25">
      <c r="A53442"/>
    </row>
    <row r="53443" spans="1:1" ht="12.6" x14ac:dyDescent="0.25">
      <c r="A53443"/>
    </row>
    <row r="53444" spans="1:1" ht="12.6" x14ac:dyDescent="0.25">
      <c r="A53444"/>
    </row>
    <row r="53445" spans="1:1" ht="12.6" x14ac:dyDescent="0.25">
      <c r="A53445"/>
    </row>
    <row r="53446" spans="1:1" ht="12.6" x14ac:dyDescent="0.25">
      <c r="A53446"/>
    </row>
    <row r="53447" spans="1:1" ht="12.6" x14ac:dyDescent="0.25">
      <c r="A53447"/>
    </row>
    <row r="53448" spans="1:1" ht="12.6" x14ac:dyDescent="0.25">
      <c r="A53448"/>
    </row>
    <row r="53449" spans="1:1" ht="12.6" x14ac:dyDescent="0.25">
      <c r="A53449"/>
    </row>
    <row r="53450" spans="1:1" ht="12.6" x14ac:dyDescent="0.25">
      <c r="A53450"/>
    </row>
    <row r="53451" spans="1:1" ht="12.6" x14ac:dyDescent="0.25">
      <c r="A53451"/>
    </row>
    <row r="53452" spans="1:1" ht="12.6" x14ac:dyDescent="0.25">
      <c r="A53452"/>
    </row>
    <row r="53453" spans="1:1" ht="12.6" x14ac:dyDescent="0.25">
      <c r="A53453"/>
    </row>
    <row r="53454" spans="1:1" ht="12.6" x14ac:dyDescent="0.25">
      <c r="A53454"/>
    </row>
    <row r="53455" spans="1:1" ht="12.6" x14ac:dyDescent="0.25">
      <c r="A53455"/>
    </row>
    <row r="53456" spans="1:1" ht="12.6" x14ac:dyDescent="0.25">
      <c r="A53456"/>
    </row>
    <row r="53457" spans="1:1" ht="12.6" x14ac:dyDescent="0.25">
      <c r="A53457"/>
    </row>
    <row r="53458" spans="1:1" ht="12.6" x14ac:dyDescent="0.25">
      <c r="A53458"/>
    </row>
    <row r="53459" spans="1:1" ht="12.6" x14ac:dyDescent="0.25">
      <c r="A53459"/>
    </row>
    <row r="53460" spans="1:1" ht="12.6" x14ac:dyDescent="0.25">
      <c r="A53460"/>
    </row>
    <row r="53461" spans="1:1" ht="12.6" x14ac:dyDescent="0.25">
      <c r="A53461"/>
    </row>
    <row r="53462" spans="1:1" ht="12.6" x14ac:dyDescent="0.25">
      <c r="A53462"/>
    </row>
    <row r="53463" spans="1:1" ht="12.6" x14ac:dyDescent="0.25">
      <c r="A53463"/>
    </row>
    <row r="53464" spans="1:1" ht="12.6" x14ac:dyDescent="0.25">
      <c r="A53464"/>
    </row>
    <row r="53465" spans="1:1" ht="12.6" x14ac:dyDescent="0.25">
      <c r="A53465"/>
    </row>
    <row r="53466" spans="1:1" ht="12.6" x14ac:dyDescent="0.25">
      <c r="A53466"/>
    </row>
    <row r="53467" spans="1:1" ht="12.6" x14ac:dyDescent="0.25">
      <c r="A53467"/>
    </row>
    <row r="53468" spans="1:1" ht="12.6" x14ac:dyDescent="0.25">
      <c r="A53468"/>
    </row>
    <row r="53469" spans="1:1" ht="12.6" x14ac:dyDescent="0.25">
      <c r="A53469"/>
    </row>
    <row r="53470" spans="1:1" ht="12.6" x14ac:dyDescent="0.25">
      <c r="A53470"/>
    </row>
    <row r="53471" spans="1:1" ht="12.6" x14ac:dyDescent="0.25">
      <c r="A53471"/>
    </row>
    <row r="53472" spans="1:1" ht="12.6" x14ac:dyDescent="0.25">
      <c r="A53472"/>
    </row>
    <row r="53473" spans="1:1" ht="12.6" x14ac:dyDescent="0.25">
      <c r="A53473"/>
    </row>
    <row r="53474" spans="1:1" ht="12.6" x14ac:dyDescent="0.25">
      <c r="A53474"/>
    </row>
    <row r="53475" spans="1:1" ht="12.6" x14ac:dyDescent="0.25">
      <c r="A53475"/>
    </row>
    <row r="53476" spans="1:1" ht="12.6" x14ac:dyDescent="0.25">
      <c r="A53476"/>
    </row>
    <row r="53477" spans="1:1" ht="12.6" x14ac:dyDescent="0.25">
      <c r="A53477"/>
    </row>
    <row r="53478" spans="1:1" ht="12.6" x14ac:dyDescent="0.25">
      <c r="A53478"/>
    </row>
    <row r="53479" spans="1:1" ht="12.6" x14ac:dyDescent="0.25">
      <c r="A53479"/>
    </row>
    <row r="53480" spans="1:1" ht="12.6" x14ac:dyDescent="0.25">
      <c r="A53480"/>
    </row>
    <row r="53481" spans="1:1" ht="12.6" x14ac:dyDescent="0.25">
      <c r="A53481"/>
    </row>
    <row r="53482" spans="1:1" ht="12.6" x14ac:dyDescent="0.25">
      <c r="A53482"/>
    </row>
    <row r="53483" spans="1:1" ht="12.6" x14ac:dyDescent="0.25">
      <c r="A53483"/>
    </row>
    <row r="53484" spans="1:1" ht="12.6" x14ac:dyDescent="0.25">
      <c r="A53484"/>
    </row>
    <row r="53485" spans="1:1" ht="12.6" x14ac:dyDescent="0.25">
      <c r="A53485"/>
    </row>
    <row r="53486" spans="1:1" ht="12.6" x14ac:dyDescent="0.25">
      <c r="A53486"/>
    </row>
    <row r="53487" spans="1:1" ht="12.6" x14ac:dyDescent="0.25">
      <c r="A53487"/>
    </row>
    <row r="53488" spans="1:1" ht="12.6" x14ac:dyDescent="0.25">
      <c r="A53488"/>
    </row>
    <row r="53489" spans="1:1" ht="12.6" x14ac:dyDescent="0.25">
      <c r="A53489"/>
    </row>
    <row r="53490" spans="1:1" ht="12.6" x14ac:dyDescent="0.25">
      <c r="A53490"/>
    </row>
    <row r="53491" spans="1:1" ht="12.6" x14ac:dyDescent="0.25">
      <c r="A53491"/>
    </row>
    <row r="53492" spans="1:1" ht="12.6" x14ac:dyDescent="0.25">
      <c r="A53492"/>
    </row>
    <row r="53493" spans="1:1" ht="12.6" x14ac:dyDescent="0.25">
      <c r="A53493"/>
    </row>
    <row r="53494" spans="1:1" ht="12.6" x14ac:dyDescent="0.25">
      <c r="A53494"/>
    </row>
    <row r="53495" spans="1:1" ht="12.6" x14ac:dyDescent="0.25">
      <c r="A53495"/>
    </row>
    <row r="53496" spans="1:1" ht="12.6" x14ac:dyDescent="0.25">
      <c r="A53496"/>
    </row>
    <row r="53497" spans="1:1" ht="12.6" x14ac:dyDescent="0.25">
      <c r="A53497"/>
    </row>
    <row r="53498" spans="1:1" ht="12.6" x14ac:dyDescent="0.25">
      <c r="A53498"/>
    </row>
    <row r="53499" spans="1:1" ht="12.6" x14ac:dyDescent="0.25">
      <c r="A53499"/>
    </row>
    <row r="53500" spans="1:1" ht="12.6" x14ac:dyDescent="0.25">
      <c r="A53500"/>
    </row>
    <row r="53501" spans="1:1" ht="12.6" x14ac:dyDescent="0.25">
      <c r="A53501"/>
    </row>
    <row r="53502" spans="1:1" ht="12.6" x14ac:dyDescent="0.25">
      <c r="A53502"/>
    </row>
    <row r="53503" spans="1:1" ht="12.6" x14ac:dyDescent="0.25">
      <c r="A53503"/>
    </row>
    <row r="53504" spans="1:1" ht="12.6" x14ac:dyDescent="0.25">
      <c r="A53504"/>
    </row>
    <row r="53505" spans="1:1" ht="12.6" x14ac:dyDescent="0.25">
      <c r="A53505"/>
    </row>
    <row r="53506" spans="1:1" ht="12.6" x14ac:dyDescent="0.25">
      <c r="A53506"/>
    </row>
    <row r="53507" spans="1:1" ht="12.6" x14ac:dyDescent="0.25">
      <c r="A53507"/>
    </row>
    <row r="53508" spans="1:1" ht="12.6" x14ac:dyDescent="0.25">
      <c r="A53508"/>
    </row>
    <row r="53509" spans="1:1" ht="12.6" x14ac:dyDescent="0.25">
      <c r="A53509"/>
    </row>
    <row r="53510" spans="1:1" ht="12.6" x14ac:dyDescent="0.25">
      <c r="A53510"/>
    </row>
    <row r="53511" spans="1:1" ht="12.6" x14ac:dyDescent="0.25">
      <c r="A53511"/>
    </row>
    <row r="53512" spans="1:1" ht="12.6" x14ac:dyDescent="0.25">
      <c r="A53512"/>
    </row>
    <row r="53513" spans="1:1" ht="12.6" x14ac:dyDescent="0.25">
      <c r="A53513"/>
    </row>
    <row r="53514" spans="1:1" ht="12.6" x14ac:dyDescent="0.25">
      <c r="A53514"/>
    </row>
    <row r="53515" spans="1:1" ht="12.6" x14ac:dyDescent="0.25">
      <c r="A53515"/>
    </row>
    <row r="53516" spans="1:1" ht="12.6" x14ac:dyDescent="0.25">
      <c r="A53516"/>
    </row>
    <row r="53517" spans="1:1" ht="12.6" x14ac:dyDescent="0.25">
      <c r="A53517"/>
    </row>
    <row r="53518" spans="1:1" ht="12.6" x14ac:dyDescent="0.25">
      <c r="A53518"/>
    </row>
    <row r="53519" spans="1:1" ht="12.6" x14ac:dyDescent="0.25">
      <c r="A53519"/>
    </row>
    <row r="53520" spans="1:1" ht="12.6" x14ac:dyDescent="0.25">
      <c r="A53520"/>
    </row>
    <row r="53521" spans="1:1" ht="12.6" x14ac:dyDescent="0.25">
      <c r="A53521"/>
    </row>
    <row r="53522" spans="1:1" ht="12.6" x14ac:dyDescent="0.25">
      <c r="A53522"/>
    </row>
    <row r="53523" spans="1:1" ht="12.6" x14ac:dyDescent="0.25">
      <c r="A53523"/>
    </row>
    <row r="53524" spans="1:1" ht="12.6" x14ac:dyDescent="0.25">
      <c r="A53524"/>
    </row>
    <row r="53525" spans="1:1" ht="12.6" x14ac:dyDescent="0.25">
      <c r="A53525"/>
    </row>
    <row r="53526" spans="1:1" ht="12.6" x14ac:dyDescent="0.25">
      <c r="A53526"/>
    </row>
    <row r="53527" spans="1:1" ht="12.6" x14ac:dyDescent="0.25">
      <c r="A53527"/>
    </row>
    <row r="53528" spans="1:1" ht="12.6" x14ac:dyDescent="0.25">
      <c r="A53528"/>
    </row>
    <row r="53529" spans="1:1" ht="12.6" x14ac:dyDescent="0.25">
      <c r="A53529"/>
    </row>
    <row r="53530" spans="1:1" ht="12.6" x14ac:dyDescent="0.25">
      <c r="A53530"/>
    </row>
    <row r="53531" spans="1:1" ht="12.6" x14ac:dyDescent="0.25">
      <c r="A53531"/>
    </row>
    <row r="53532" spans="1:1" ht="12.6" x14ac:dyDescent="0.25">
      <c r="A53532"/>
    </row>
    <row r="53533" spans="1:1" ht="12.6" x14ac:dyDescent="0.25">
      <c r="A53533"/>
    </row>
    <row r="53534" spans="1:1" ht="12.6" x14ac:dyDescent="0.25">
      <c r="A53534"/>
    </row>
    <row r="53535" spans="1:1" ht="12.6" x14ac:dyDescent="0.25">
      <c r="A53535"/>
    </row>
    <row r="53536" spans="1:1" ht="12.6" x14ac:dyDescent="0.25">
      <c r="A53536"/>
    </row>
    <row r="53537" spans="1:1" ht="12.6" x14ac:dyDescent="0.25">
      <c r="A53537"/>
    </row>
    <row r="53538" spans="1:1" ht="12.6" x14ac:dyDescent="0.25">
      <c r="A53538"/>
    </row>
    <row r="53539" spans="1:1" ht="12.6" x14ac:dyDescent="0.25">
      <c r="A53539"/>
    </row>
    <row r="53540" spans="1:1" ht="12.6" x14ac:dyDescent="0.25">
      <c r="A53540"/>
    </row>
    <row r="53541" spans="1:1" ht="12.6" x14ac:dyDescent="0.25">
      <c r="A53541"/>
    </row>
    <row r="53542" spans="1:1" ht="12.6" x14ac:dyDescent="0.25">
      <c r="A53542"/>
    </row>
    <row r="53543" spans="1:1" ht="12.6" x14ac:dyDescent="0.25">
      <c r="A53543"/>
    </row>
    <row r="53544" spans="1:1" ht="12.6" x14ac:dyDescent="0.25">
      <c r="A53544"/>
    </row>
    <row r="53545" spans="1:1" ht="12.6" x14ac:dyDescent="0.25">
      <c r="A53545"/>
    </row>
    <row r="53546" spans="1:1" ht="12.6" x14ac:dyDescent="0.25">
      <c r="A53546"/>
    </row>
    <row r="53547" spans="1:1" ht="12.6" x14ac:dyDescent="0.25">
      <c r="A53547"/>
    </row>
    <row r="53548" spans="1:1" ht="12.6" x14ac:dyDescent="0.25">
      <c r="A53548"/>
    </row>
    <row r="53549" spans="1:1" ht="12.6" x14ac:dyDescent="0.25">
      <c r="A53549"/>
    </row>
    <row r="53550" spans="1:1" ht="12.6" x14ac:dyDescent="0.25">
      <c r="A53550"/>
    </row>
    <row r="53551" spans="1:1" ht="12.6" x14ac:dyDescent="0.25">
      <c r="A53551"/>
    </row>
    <row r="53552" spans="1:1" ht="12.6" x14ac:dyDescent="0.25">
      <c r="A53552"/>
    </row>
    <row r="53553" spans="1:1" ht="12.6" x14ac:dyDescent="0.25">
      <c r="A53553"/>
    </row>
    <row r="53554" spans="1:1" ht="12.6" x14ac:dyDescent="0.25">
      <c r="A53554"/>
    </row>
    <row r="53555" spans="1:1" ht="12.6" x14ac:dyDescent="0.25">
      <c r="A53555"/>
    </row>
    <row r="53556" spans="1:1" ht="12.6" x14ac:dyDescent="0.25">
      <c r="A53556"/>
    </row>
    <row r="53557" spans="1:1" ht="12.6" x14ac:dyDescent="0.25">
      <c r="A53557"/>
    </row>
    <row r="53558" spans="1:1" ht="12.6" x14ac:dyDescent="0.25">
      <c r="A53558"/>
    </row>
    <row r="53559" spans="1:1" ht="12.6" x14ac:dyDescent="0.25">
      <c r="A53559"/>
    </row>
    <row r="53560" spans="1:1" ht="12.6" x14ac:dyDescent="0.25">
      <c r="A53560"/>
    </row>
    <row r="53561" spans="1:1" ht="12.6" x14ac:dyDescent="0.25">
      <c r="A53561"/>
    </row>
    <row r="53562" spans="1:1" ht="12.6" x14ac:dyDescent="0.25">
      <c r="A53562"/>
    </row>
    <row r="53563" spans="1:1" ht="12.6" x14ac:dyDescent="0.25">
      <c r="A53563"/>
    </row>
    <row r="53564" spans="1:1" ht="12.6" x14ac:dyDescent="0.25">
      <c r="A53564"/>
    </row>
    <row r="53565" spans="1:1" ht="12.6" x14ac:dyDescent="0.25">
      <c r="A53565"/>
    </row>
    <row r="53566" spans="1:1" ht="12.6" x14ac:dyDescent="0.25">
      <c r="A53566"/>
    </row>
    <row r="53567" spans="1:1" ht="12.6" x14ac:dyDescent="0.25">
      <c r="A53567"/>
    </row>
    <row r="53568" spans="1:1" ht="12.6" x14ac:dyDescent="0.25">
      <c r="A53568"/>
    </row>
    <row r="53569" spans="1:1" ht="12.6" x14ac:dyDescent="0.25">
      <c r="A53569"/>
    </row>
    <row r="53570" spans="1:1" ht="12.6" x14ac:dyDescent="0.25">
      <c r="A53570"/>
    </row>
    <row r="53571" spans="1:1" ht="12.6" x14ac:dyDescent="0.25">
      <c r="A53571"/>
    </row>
    <row r="53572" spans="1:1" ht="12.6" x14ac:dyDescent="0.25">
      <c r="A53572"/>
    </row>
    <row r="53573" spans="1:1" ht="12.6" x14ac:dyDescent="0.25">
      <c r="A53573"/>
    </row>
    <row r="53574" spans="1:1" ht="12.6" x14ac:dyDescent="0.25">
      <c r="A53574"/>
    </row>
    <row r="53575" spans="1:1" ht="12.6" x14ac:dyDescent="0.25">
      <c r="A53575"/>
    </row>
    <row r="53576" spans="1:1" ht="12.6" x14ac:dyDescent="0.25">
      <c r="A53576"/>
    </row>
    <row r="53577" spans="1:1" ht="12.6" x14ac:dyDescent="0.25">
      <c r="A53577"/>
    </row>
    <row r="53578" spans="1:1" ht="12.6" x14ac:dyDescent="0.25">
      <c r="A53578"/>
    </row>
    <row r="53579" spans="1:1" ht="12.6" x14ac:dyDescent="0.25">
      <c r="A53579"/>
    </row>
    <row r="53580" spans="1:1" ht="12.6" x14ac:dyDescent="0.25">
      <c r="A53580"/>
    </row>
    <row r="53581" spans="1:1" ht="12.6" x14ac:dyDescent="0.25">
      <c r="A53581"/>
    </row>
    <row r="53582" spans="1:1" ht="12.6" x14ac:dyDescent="0.25">
      <c r="A53582"/>
    </row>
    <row r="53583" spans="1:1" ht="12.6" x14ac:dyDescent="0.25">
      <c r="A53583"/>
    </row>
    <row r="53584" spans="1:1" ht="12.6" x14ac:dyDescent="0.25">
      <c r="A53584"/>
    </row>
    <row r="53585" spans="1:1" ht="12.6" x14ac:dyDescent="0.25">
      <c r="A53585"/>
    </row>
    <row r="53586" spans="1:1" ht="12.6" x14ac:dyDescent="0.25">
      <c r="A53586"/>
    </row>
    <row r="53587" spans="1:1" ht="12.6" x14ac:dyDescent="0.25">
      <c r="A53587"/>
    </row>
    <row r="53588" spans="1:1" ht="12.6" x14ac:dyDescent="0.25">
      <c r="A53588"/>
    </row>
    <row r="53589" spans="1:1" ht="12.6" x14ac:dyDescent="0.25">
      <c r="A53589"/>
    </row>
    <row r="53590" spans="1:1" ht="12.6" x14ac:dyDescent="0.25">
      <c r="A53590"/>
    </row>
    <row r="53591" spans="1:1" ht="12.6" x14ac:dyDescent="0.25">
      <c r="A53591"/>
    </row>
    <row r="53592" spans="1:1" ht="12.6" x14ac:dyDescent="0.25">
      <c r="A53592"/>
    </row>
    <row r="53593" spans="1:1" ht="12.6" x14ac:dyDescent="0.25">
      <c r="A53593"/>
    </row>
    <row r="53594" spans="1:1" ht="12.6" x14ac:dyDescent="0.25">
      <c r="A53594"/>
    </row>
    <row r="53595" spans="1:1" ht="12.6" x14ac:dyDescent="0.25">
      <c r="A53595"/>
    </row>
    <row r="53596" spans="1:1" ht="12.6" x14ac:dyDescent="0.25">
      <c r="A53596"/>
    </row>
    <row r="53597" spans="1:1" ht="12.6" x14ac:dyDescent="0.25">
      <c r="A53597"/>
    </row>
    <row r="53598" spans="1:1" ht="12.6" x14ac:dyDescent="0.25">
      <c r="A53598"/>
    </row>
    <row r="53599" spans="1:1" ht="12.6" x14ac:dyDescent="0.25">
      <c r="A53599"/>
    </row>
    <row r="53600" spans="1:1" ht="12.6" x14ac:dyDescent="0.25">
      <c r="A53600"/>
    </row>
    <row r="53601" spans="1:1" ht="12.6" x14ac:dyDescent="0.25">
      <c r="A53601"/>
    </row>
    <row r="53602" spans="1:1" ht="12.6" x14ac:dyDescent="0.25">
      <c r="A53602"/>
    </row>
    <row r="53603" spans="1:1" ht="12.6" x14ac:dyDescent="0.25">
      <c r="A53603"/>
    </row>
    <row r="53604" spans="1:1" ht="12.6" x14ac:dyDescent="0.25">
      <c r="A53604"/>
    </row>
    <row r="53605" spans="1:1" ht="12.6" x14ac:dyDescent="0.25">
      <c r="A53605"/>
    </row>
    <row r="53606" spans="1:1" ht="12.6" x14ac:dyDescent="0.25">
      <c r="A53606"/>
    </row>
    <row r="53607" spans="1:1" ht="12.6" x14ac:dyDescent="0.25">
      <c r="A53607"/>
    </row>
    <row r="53608" spans="1:1" ht="12.6" x14ac:dyDescent="0.25">
      <c r="A53608"/>
    </row>
    <row r="53609" spans="1:1" ht="12.6" x14ac:dyDescent="0.25">
      <c r="A53609"/>
    </row>
    <row r="53610" spans="1:1" ht="12.6" x14ac:dyDescent="0.25">
      <c r="A53610"/>
    </row>
    <row r="53611" spans="1:1" ht="12.6" x14ac:dyDescent="0.25">
      <c r="A53611"/>
    </row>
    <row r="53612" spans="1:1" ht="12.6" x14ac:dyDescent="0.25">
      <c r="A53612"/>
    </row>
    <row r="53613" spans="1:1" ht="12.6" x14ac:dyDescent="0.25">
      <c r="A53613"/>
    </row>
    <row r="53614" spans="1:1" ht="12.6" x14ac:dyDescent="0.25">
      <c r="A53614"/>
    </row>
    <row r="53615" spans="1:1" ht="12.6" x14ac:dyDescent="0.25">
      <c r="A53615"/>
    </row>
    <row r="53616" spans="1:1" ht="12.6" x14ac:dyDescent="0.25">
      <c r="A53616"/>
    </row>
    <row r="53617" spans="1:1" ht="12.6" x14ac:dyDescent="0.25">
      <c r="A53617"/>
    </row>
    <row r="53618" spans="1:1" ht="12.6" x14ac:dyDescent="0.25">
      <c r="A53618"/>
    </row>
    <row r="53619" spans="1:1" ht="12.6" x14ac:dyDescent="0.25">
      <c r="A53619"/>
    </row>
    <row r="53620" spans="1:1" ht="12.6" x14ac:dyDescent="0.25">
      <c r="A53620"/>
    </row>
    <row r="53621" spans="1:1" ht="12.6" x14ac:dyDescent="0.25">
      <c r="A53621"/>
    </row>
    <row r="53622" spans="1:1" ht="12.6" x14ac:dyDescent="0.25">
      <c r="A53622"/>
    </row>
    <row r="53623" spans="1:1" ht="12.6" x14ac:dyDescent="0.25">
      <c r="A53623"/>
    </row>
    <row r="53624" spans="1:1" ht="12.6" x14ac:dyDescent="0.25">
      <c r="A53624"/>
    </row>
    <row r="53625" spans="1:1" ht="12.6" x14ac:dyDescent="0.25">
      <c r="A53625"/>
    </row>
    <row r="53626" spans="1:1" ht="12.6" x14ac:dyDescent="0.25">
      <c r="A53626"/>
    </row>
    <row r="53627" spans="1:1" ht="12.6" x14ac:dyDescent="0.25">
      <c r="A53627"/>
    </row>
    <row r="53628" spans="1:1" ht="12.6" x14ac:dyDescent="0.25">
      <c r="A53628"/>
    </row>
    <row r="53629" spans="1:1" ht="12.6" x14ac:dyDescent="0.25">
      <c r="A53629"/>
    </row>
    <row r="53630" spans="1:1" ht="12.6" x14ac:dyDescent="0.25">
      <c r="A53630"/>
    </row>
    <row r="53631" spans="1:1" ht="12.6" x14ac:dyDescent="0.25">
      <c r="A53631"/>
    </row>
    <row r="53632" spans="1:1" ht="12.6" x14ac:dyDescent="0.25">
      <c r="A53632"/>
    </row>
    <row r="53633" spans="1:1" ht="12.6" x14ac:dyDescent="0.25">
      <c r="A53633"/>
    </row>
    <row r="53634" spans="1:1" ht="12.6" x14ac:dyDescent="0.25">
      <c r="A53634"/>
    </row>
    <row r="53635" spans="1:1" ht="12.6" x14ac:dyDescent="0.25">
      <c r="A53635"/>
    </row>
    <row r="53636" spans="1:1" ht="12.6" x14ac:dyDescent="0.25">
      <c r="A53636"/>
    </row>
    <row r="53637" spans="1:1" ht="12.6" x14ac:dyDescent="0.25">
      <c r="A53637"/>
    </row>
    <row r="53638" spans="1:1" ht="12.6" x14ac:dyDescent="0.25">
      <c r="A53638"/>
    </row>
    <row r="53639" spans="1:1" ht="12.6" x14ac:dyDescent="0.25">
      <c r="A53639"/>
    </row>
    <row r="53640" spans="1:1" ht="12.6" x14ac:dyDescent="0.25">
      <c r="A53640"/>
    </row>
    <row r="53641" spans="1:1" ht="12.6" x14ac:dyDescent="0.25">
      <c r="A53641"/>
    </row>
    <row r="53642" spans="1:1" ht="12.6" x14ac:dyDescent="0.25">
      <c r="A53642"/>
    </row>
    <row r="53643" spans="1:1" ht="12.6" x14ac:dyDescent="0.25">
      <c r="A53643"/>
    </row>
    <row r="53644" spans="1:1" ht="12.6" x14ac:dyDescent="0.25">
      <c r="A53644"/>
    </row>
    <row r="53645" spans="1:1" ht="12.6" x14ac:dyDescent="0.25">
      <c r="A53645"/>
    </row>
    <row r="53646" spans="1:1" ht="12.6" x14ac:dyDescent="0.25">
      <c r="A53646"/>
    </row>
    <row r="53647" spans="1:1" ht="12.6" x14ac:dyDescent="0.25">
      <c r="A53647"/>
    </row>
    <row r="53648" spans="1:1" ht="12.6" x14ac:dyDescent="0.25">
      <c r="A53648"/>
    </row>
    <row r="53649" spans="1:1" ht="12.6" x14ac:dyDescent="0.25">
      <c r="A53649"/>
    </row>
    <row r="53650" spans="1:1" ht="12.6" x14ac:dyDescent="0.25">
      <c r="A53650"/>
    </row>
    <row r="53651" spans="1:1" ht="12.6" x14ac:dyDescent="0.25">
      <c r="A53651"/>
    </row>
    <row r="53652" spans="1:1" ht="12.6" x14ac:dyDescent="0.25">
      <c r="A53652"/>
    </row>
    <row r="53653" spans="1:1" ht="12.6" x14ac:dyDescent="0.25">
      <c r="A53653"/>
    </row>
    <row r="53654" spans="1:1" ht="12.6" x14ac:dyDescent="0.25">
      <c r="A53654"/>
    </row>
    <row r="53655" spans="1:1" ht="12.6" x14ac:dyDescent="0.25">
      <c r="A53655"/>
    </row>
    <row r="53656" spans="1:1" ht="12.6" x14ac:dyDescent="0.25">
      <c r="A53656"/>
    </row>
    <row r="53657" spans="1:1" ht="12.6" x14ac:dyDescent="0.25">
      <c r="A53657"/>
    </row>
    <row r="53658" spans="1:1" ht="12.6" x14ac:dyDescent="0.25">
      <c r="A53658"/>
    </row>
    <row r="53659" spans="1:1" ht="12.6" x14ac:dyDescent="0.25">
      <c r="A53659"/>
    </row>
    <row r="53660" spans="1:1" ht="12.6" x14ac:dyDescent="0.25">
      <c r="A53660"/>
    </row>
    <row r="53661" spans="1:1" ht="12.6" x14ac:dyDescent="0.25">
      <c r="A53661"/>
    </row>
    <row r="53662" spans="1:1" ht="12.6" x14ac:dyDescent="0.25">
      <c r="A53662"/>
    </row>
    <row r="53663" spans="1:1" ht="12.6" x14ac:dyDescent="0.25">
      <c r="A53663"/>
    </row>
    <row r="53664" spans="1:1" ht="12.6" x14ac:dyDescent="0.25">
      <c r="A53664"/>
    </row>
    <row r="53665" spans="1:1" ht="12.6" x14ac:dyDescent="0.25">
      <c r="A53665"/>
    </row>
    <row r="53666" spans="1:1" ht="12.6" x14ac:dyDescent="0.25">
      <c r="A53666"/>
    </row>
    <row r="53667" spans="1:1" ht="12.6" x14ac:dyDescent="0.25">
      <c r="A53667"/>
    </row>
    <row r="53668" spans="1:1" ht="12.6" x14ac:dyDescent="0.25">
      <c r="A53668"/>
    </row>
    <row r="53669" spans="1:1" ht="12.6" x14ac:dyDescent="0.25">
      <c r="A53669"/>
    </row>
    <row r="53670" spans="1:1" ht="12.6" x14ac:dyDescent="0.25">
      <c r="A53670"/>
    </row>
    <row r="53671" spans="1:1" ht="12.6" x14ac:dyDescent="0.25">
      <c r="A53671"/>
    </row>
    <row r="53672" spans="1:1" ht="12.6" x14ac:dyDescent="0.25">
      <c r="A53672"/>
    </row>
    <row r="53673" spans="1:1" ht="12.6" x14ac:dyDescent="0.25">
      <c r="A53673"/>
    </row>
    <row r="53674" spans="1:1" ht="12.6" x14ac:dyDescent="0.25">
      <c r="A53674"/>
    </row>
    <row r="53675" spans="1:1" ht="12.6" x14ac:dyDescent="0.25">
      <c r="A53675"/>
    </row>
    <row r="53676" spans="1:1" ht="12.6" x14ac:dyDescent="0.25">
      <c r="A53676"/>
    </row>
    <row r="53677" spans="1:1" ht="12.6" x14ac:dyDescent="0.25">
      <c r="A53677"/>
    </row>
    <row r="53678" spans="1:1" ht="12.6" x14ac:dyDescent="0.25">
      <c r="A53678"/>
    </row>
    <row r="53679" spans="1:1" ht="12.6" x14ac:dyDescent="0.25">
      <c r="A53679"/>
    </row>
    <row r="53680" spans="1:1" ht="12.6" x14ac:dyDescent="0.25">
      <c r="A53680"/>
    </row>
    <row r="53681" spans="1:1" ht="12.6" x14ac:dyDescent="0.25">
      <c r="A53681"/>
    </row>
    <row r="53682" spans="1:1" ht="12.6" x14ac:dyDescent="0.25">
      <c r="A53682"/>
    </row>
    <row r="53683" spans="1:1" ht="12.6" x14ac:dyDescent="0.25">
      <c r="A53683"/>
    </row>
    <row r="53684" spans="1:1" ht="12.6" x14ac:dyDescent="0.25">
      <c r="A53684"/>
    </row>
    <row r="53685" spans="1:1" ht="12.6" x14ac:dyDescent="0.25">
      <c r="A53685"/>
    </row>
    <row r="53686" spans="1:1" ht="12.6" x14ac:dyDescent="0.25">
      <c r="A53686"/>
    </row>
    <row r="53687" spans="1:1" ht="12.6" x14ac:dyDescent="0.25">
      <c r="A53687"/>
    </row>
    <row r="53688" spans="1:1" ht="12.6" x14ac:dyDescent="0.25">
      <c r="A53688"/>
    </row>
    <row r="53689" spans="1:1" ht="12.6" x14ac:dyDescent="0.25">
      <c r="A53689"/>
    </row>
    <row r="53690" spans="1:1" ht="12.6" x14ac:dyDescent="0.25">
      <c r="A53690"/>
    </row>
    <row r="53691" spans="1:1" ht="12.6" x14ac:dyDescent="0.25">
      <c r="A53691"/>
    </row>
    <row r="53692" spans="1:1" ht="12.6" x14ac:dyDescent="0.25">
      <c r="A53692"/>
    </row>
    <row r="53693" spans="1:1" ht="12.6" x14ac:dyDescent="0.25">
      <c r="A53693"/>
    </row>
    <row r="53694" spans="1:1" ht="12.6" x14ac:dyDescent="0.25">
      <c r="A53694"/>
    </row>
    <row r="53695" spans="1:1" ht="12.6" x14ac:dyDescent="0.25">
      <c r="A53695"/>
    </row>
    <row r="53696" spans="1:1" ht="12.6" x14ac:dyDescent="0.25">
      <c r="A53696"/>
    </row>
    <row r="53697" spans="1:1" ht="12.6" x14ac:dyDescent="0.25">
      <c r="A53697"/>
    </row>
    <row r="53698" spans="1:1" ht="12.6" x14ac:dyDescent="0.25">
      <c r="A53698"/>
    </row>
    <row r="53699" spans="1:1" ht="12.6" x14ac:dyDescent="0.25">
      <c r="A53699"/>
    </row>
    <row r="53700" spans="1:1" ht="12.6" x14ac:dyDescent="0.25">
      <c r="A53700"/>
    </row>
    <row r="53701" spans="1:1" ht="12.6" x14ac:dyDescent="0.25">
      <c r="A53701"/>
    </row>
    <row r="53702" spans="1:1" ht="12.6" x14ac:dyDescent="0.25">
      <c r="A53702"/>
    </row>
    <row r="53703" spans="1:1" ht="12.6" x14ac:dyDescent="0.25">
      <c r="A53703"/>
    </row>
    <row r="53704" spans="1:1" ht="12.6" x14ac:dyDescent="0.25">
      <c r="A53704"/>
    </row>
    <row r="53705" spans="1:1" ht="12.6" x14ac:dyDescent="0.25">
      <c r="A53705"/>
    </row>
    <row r="53706" spans="1:1" ht="12.6" x14ac:dyDescent="0.25">
      <c r="A53706"/>
    </row>
    <row r="53707" spans="1:1" ht="12.6" x14ac:dyDescent="0.25">
      <c r="A53707"/>
    </row>
    <row r="53708" spans="1:1" ht="12.6" x14ac:dyDescent="0.25">
      <c r="A53708"/>
    </row>
    <row r="53709" spans="1:1" ht="12.6" x14ac:dyDescent="0.25">
      <c r="A53709"/>
    </row>
    <row r="53710" spans="1:1" ht="12.6" x14ac:dyDescent="0.25">
      <c r="A53710"/>
    </row>
    <row r="53711" spans="1:1" ht="12.6" x14ac:dyDescent="0.25">
      <c r="A53711"/>
    </row>
    <row r="53712" spans="1:1" ht="12.6" x14ac:dyDescent="0.25">
      <c r="A53712"/>
    </row>
    <row r="53713" spans="1:1" ht="12.6" x14ac:dyDescent="0.25">
      <c r="A53713"/>
    </row>
    <row r="53714" spans="1:1" ht="12.6" x14ac:dyDescent="0.25">
      <c r="A53714"/>
    </row>
    <row r="53715" spans="1:1" ht="12.6" x14ac:dyDescent="0.25">
      <c r="A53715"/>
    </row>
    <row r="53716" spans="1:1" ht="12.6" x14ac:dyDescent="0.25">
      <c r="A53716"/>
    </row>
    <row r="53717" spans="1:1" ht="12.6" x14ac:dyDescent="0.25">
      <c r="A53717"/>
    </row>
    <row r="53718" spans="1:1" ht="12.6" x14ac:dyDescent="0.25">
      <c r="A53718"/>
    </row>
    <row r="53719" spans="1:1" ht="12.6" x14ac:dyDescent="0.25">
      <c r="A53719"/>
    </row>
    <row r="53720" spans="1:1" ht="12.6" x14ac:dyDescent="0.25">
      <c r="A53720"/>
    </row>
    <row r="53721" spans="1:1" ht="12.6" x14ac:dyDescent="0.25">
      <c r="A53721"/>
    </row>
    <row r="53722" spans="1:1" ht="12.6" x14ac:dyDescent="0.25">
      <c r="A53722"/>
    </row>
    <row r="53723" spans="1:1" ht="12.6" x14ac:dyDescent="0.25">
      <c r="A53723"/>
    </row>
    <row r="53724" spans="1:1" ht="12.6" x14ac:dyDescent="0.25">
      <c r="A53724"/>
    </row>
    <row r="53725" spans="1:1" ht="12.6" x14ac:dyDescent="0.25">
      <c r="A53725"/>
    </row>
    <row r="53726" spans="1:1" ht="12.6" x14ac:dyDescent="0.25">
      <c r="A53726"/>
    </row>
    <row r="53727" spans="1:1" ht="12.6" x14ac:dyDescent="0.25">
      <c r="A53727"/>
    </row>
    <row r="53728" spans="1:1" ht="12.6" x14ac:dyDescent="0.25">
      <c r="A53728"/>
    </row>
    <row r="53729" spans="1:1" ht="12.6" x14ac:dyDescent="0.25">
      <c r="A53729"/>
    </row>
    <row r="53730" spans="1:1" ht="12.6" x14ac:dyDescent="0.25">
      <c r="A53730"/>
    </row>
    <row r="53731" spans="1:1" ht="12.6" x14ac:dyDescent="0.25">
      <c r="A53731"/>
    </row>
    <row r="53732" spans="1:1" ht="12.6" x14ac:dyDescent="0.25">
      <c r="A53732"/>
    </row>
    <row r="53733" spans="1:1" ht="12.6" x14ac:dyDescent="0.25">
      <c r="A53733"/>
    </row>
    <row r="53734" spans="1:1" ht="12.6" x14ac:dyDescent="0.25">
      <c r="A53734"/>
    </row>
    <row r="53735" spans="1:1" ht="12.6" x14ac:dyDescent="0.25">
      <c r="A53735"/>
    </row>
    <row r="53736" spans="1:1" ht="12.6" x14ac:dyDescent="0.25">
      <c r="A53736"/>
    </row>
    <row r="53737" spans="1:1" ht="12.6" x14ac:dyDescent="0.25">
      <c r="A53737"/>
    </row>
    <row r="53738" spans="1:1" ht="12.6" x14ac:dyDescent="0.25">
      <c r="A53738"/>
    </row>
    <row r="53739" spans="1:1" ht="12.6" x14ac:dyDescent="0.25">
      <c r="A53739"/>
    </row>
    <row r="53740" spans="1:1" ht="12.6" x14ac:dyDescent="0.25">
      <c r="A53740"/>
    </row>
    <row r="53741" spans="1:1" ht="12.6" x14ac:dyDescent="0.25">
      <c r="A53741"/>
    </row>
    <row r="53742" spans="1:1" ht="12.6" x14ac:dyDescent="0.25">
      <c r="A53742"/>
    </row>
    <row r="53743" spans="1:1" ht="12.6" x14ac:dyDescent="0.25">
      <c r="A53743"/>
    </row>
    <row r="53744" spans="1:1" ht="12.6" x14ac:dyDescent="0.25">
      <c r="A53744"/>
    </row>
    <row r="53745" spans="1:1" ht="12.6" x14ac:dyDescent="0.25">
      <c r="A53745"/>
    </row>
    <row r="53746" spans="1:1" ht="12.6" x14ac:dyDescent="0.25">
      <c r="A53746"/>
    </row>
    <row r="53747" spans="1:1" ht="12.6" x14ac:dyDescent="0.25">
      <c r="A53747"/>
    </row>
    <row r="53748" spans="1:1" ht="12.6" x14ac:dyDescent="0.25">
      <c r="A53748"/>
    </row>
    <row r="53749" spans="1:1" ht="12.6" x14ac:dyDescent="0.25">
      <c r="A53749"/>
    </row>
    <row r="53750" spans="1:1" ht="12.6" x14ac:dyDescent="0.25">
      <c r="A53750"/>
    </row>
    <row r="53751" spans="1:1" ht="12.6" x14ac:dyDescent="0.25">
      <c r="A53751"/>
    </row>
    <row r="53752" spans="1:1" ht="12.6" x14ac:dyDescent="0.25">
      <c r="A53752"/>
    </row>
    <row r="53753" spans="1:1" ht="12.6" x14ac:dyDescent="0.25">
      <c r="A53753"/>
    </row>
    <row r="53754" spans="1:1" ht="12.6" x14ac:dyDescent="0.25">
      <c r="A53754"/>
    </row>
    <row r="53755" spans="1:1" ht="12.6" x14ac:dyDescent="0.25">
      <c r="A53755"/>
    </row>
    <row r="53756" spans="1:1" ht="12.6" x14ac:dyDescent="0.25">
      <c r="A53756"/>
    </row>
    <row r="53757" spans="1:1" ht="12.6" x14ac:dyDescent="0.25">
      <c r="A53757"/>
    </row>
    <row r="53758" spans="1:1" ht="12.6" x14ac:dyDescent="0.25">
      <c r="A53758"/>
    </row>
    <row r="53759" spans="1:1" ht="12.6" x14ac:dyDescent="0.25">
      <c r="A53759"/>
    </row>
    <row r="53760" spans="1:1" ht="12.6" x14ac:dyDescent="0.25">
      <c r="A53760"/>
    </row>
    <row r="53761" spans="1:1" ht="12.6" x14ac:dyDescent="0.25">
      <c r="A53761"/>
    </row>
    <row r="53762" spans="1:1" ht="12.6" x14ac:dyDescent="0.25">
      <c r="A53762"/>
    </row>
    <row r="53763" spans="1:1" ht="12.6" x14ac:dyDescent="0.25">
      <c r="A53763"/>
    </row>
    <row r="53764" spans="1:1" ht="12.6" x14ac:dyDescent="0.25">
      <c r="A53764"/>
    </row>
    <row r="53765" spans="1:1" ht="12.6" x14ac:dyDescent="0.25">
      <c r="A53765"/>
    </row>
    <row r="53766" spans="1:1" ht="12.6" x14ac:dyDescent="0.25">
      <c r="A53766"/>
    </row>
    <row r="53767" spans="1:1" ht="12.6" x14ac:dyDescent="0.25">
      <c r="A53767"/>
    </row>
    <row r="53768" spans="1:1" ht="12.6" x14ac:dyDescent="0.25">
      <c r="A53768"/>
    </row>
    <row r="53769" spans="1:1" ht="12.6" x14ac:dyDescent="0.25">
      <c r="A53769"/>
    </row>
    <row r="53770" spans="1:1" ht="12.6" x14ac:dyDescent="0.25">
      <c r="A53770"/>
    </row>
    <row r="53771" spans="1:1" ht="12.6" x14ac:dyDescent="0.25">
      <c r="A53771"/>
    </row>
    <row r="53772" spans="1:1" ht="12.6" x14ac:dyDescent="0.25">
      <c r="A53772"/>
    </row>
    <row r="53773" spans="1:1" ht="12.6" x14ac:dyDescent="0.25">
      <c r="A53773"/>
    </row>
    <row r="53774" spans="1:1" ht="12.6" x14ac:dyDescent="0.25">
      <c r="A53774"/>
    </row>
    <row r="53775" spans="1:1" ht="12.6" x14ac:dyDescent="0.25">
      <c r="A53775"/>
    </row>
    <row r="53776" spans="1:1" ht="12.6" x14ac:dyDescent="0.25">
      <c r="A53776"/>
    </row>
    <row r="53777" spans="1:1" ht="12.6" x14ac:dyDescent="0.25">
      <c r="A53777"/>
    </row>
    <row r="53778" spans="1:1" ht="12.6" x14ac:dyDescent="0.25">
      <c r="A53778"/>
    </row>
    <row r="53779" spans="1:1" ht="12.6" x14ac:dyDescent="0.25">
      <c r="A53779"/>
    </row>
    <row r="53780" spans="1:1" ht="12.6" x14ac:dyDescent="0.25">
      <c r="A53780"/>
    </row>
    <row r="53781" spans="1:1" ht="12.6" x14ac:dyDescent="0.25">
      <c r="A53781"/>
    </row>
    <row r="53782" spans="1:1" ht="12.6" x14ac:dyDescent="0.25">
      <c r="A53782"/>
    </row>
    <row r="53783" spans="1:1" ht="12.6" x14ac:dyDescent="0.25">
      <c r="A53783"/>
    </row>
    <row r="53784" spans="1:1" ht="12.6" x14ac:dyDescent="0.25">
      <c r="A53784"/>
    </row>
    <row r="53785" spans="1:1" ht="12.6" x14ac:dyDescent="0.25">
      <c r="A53785"/>
    </row>
    <row r="53786" spans="1:1" ht="12.6" x14ac:dyDescent="0.25">
      <c r="A53786"/>
    </row>
    <row r="53787" spans="1:1" ht="12.6" x14ac:dyDescent="0.25">
      <c r="A53787"/>
    </row>
    <row r="53788" spans="1:1" ht="12.6" x14ac:dyDescent="0.25">
      <c r="A53788"/>
    </row>
    <row r="53789" spans="1:1" ht="12.6" x14ac:dyDescent="0.25">
      <c r="A53789"/>
    </row>
    <row r="53790" spans="1:1" ht="12.6" x14ac:dyDescent="0.25">
      <c r="A53790"/>
    </row>
    <row r="53791" spans="1:1" ht="12.6" x14ac:dyDescent="0.25">
      <c r="A53791"/>
    </row>
    <row r="53792" spans="1:1" ht="12.6" x14ac:dyDescent="0.25">
      <c r="A53792"/>
    </row>
    <row r="53793" spans="1:1" ht="12.6" x14ac:dyDescent="0.25">
      <c r="A53793"/>
    </row>
    <row r="53794" spans="1:1" ht="12.6" x14ac:dyDescent="0.25">
      <c r="A53794"/>
    </row>
    <row r="53795" spans="1:1" ht="12.6" x14ac:dyDescent="0.25">
      <c r="A53795"/>
    </row>
    <row r="53796" spans="1:1" ht="12.6" x14ac:dyDescent="0.25">
      <c r="A53796"/>
    </row>
    <row r="53797" spans="1:1" ht="12.6" x14ac:dyDescent="0.25">
      <c r="A53797"/>
    </row>
    <row r="53798" spans="1:1" ht="12.6" x14ac:dyDescent="0.25">
      <c r="A53798"/>
    </row>
    <row r="53799" spans="1:1" ht="12.6" x14ac:dyDescent="0.25">
      <c r="A53799"/>
    </row>
    <row r="53800" spans="1:1" ht="12.6" x14ac:dyDescent="0.25">
      <c r="A53800"/>
    </row>
    <row r="53801" spans="1:1" ht="12.6" x14ac:dyDescent="0.25">
      <c r="A53801"/>
    </row>
    <row r="53802" spans="1:1" ht="12.6" x14ac:dyDescent="0.25">
      <c r="A53802"/>
    </row>
    <row r="53803" spans="1:1" ht="12.6" x14ac:dyDescent="0.25">
      <c r="A53803"/>
    </row>
    <row r="53804" spans="1:1" ht="12.6" x14ac:dyDescent="0.25">
      <c r="A53804"/>
    </row>
    <row r="53805" spans="1:1" ht="12.6" x14ac:dyDescent="0.25">
      <c r="A53805"/>
    </row>
    <row r="53806" spans="1:1" ht="12.6" x14ac:dyDescent="0.25">
      <c r="A53806"/>
    </row>
    <row r="53807" spans="1:1" ht="12.6" x14ac:dyDescent="0.25">
      <c r="A53807"/>
    </row>
    <row r="53808" spans="1:1" ht="12.6" x14ac:dyDescent="0.25">
      <c r="A53808"/>
    </row>
    <row r="53809" spans="1:1" ht="12.6" x14ac:dyDescent="0.25">
      <c r="A53809"/>
    </row>
    <row r="53810" spans="1:1" ht="12.6" x14ac:dyDescent="0.25">
      <c r="A53810"/>
    </row>
    <row r="53811" spans="1:1" ht="12.6" x14ac:dyDescent="0.25">
      <c r="A53811"/>
    </row>
    <row r="53812" spans="1:1" ht="12.6" x14ac:dyDescent="0.25">
      <c r="A53812"/>
    </row>
    <row r="53813" spans="1:1" ht="12.6" x14ac:dyDescent="0.25">
      <c r="A53813"/>
    </row>
    <row r="53814" spans="1:1" ht="12.6" x14ac:dyDescent="0.25">
      <c r="A53814"/>
    </row>
    <row r="53815" spans="1:1" ht="12.6" x14ac:dyDescent="0.25">
      <c r="A53815"/>
    </row>
    <row r="53816" spans="1:1" ht="12.6" x14ac:dyDescent="0.25">
      <c r="A53816"/>
    </row>
    <row r="53817" spans="1:1" ht="12.6" x14ac:dyDescent="0.25">
      <c r="A53817"/>
    </row>
    <row r="53818" spans="1:1" ht="12.6" x14ac:dyDescent="0.25">
      <c r="A53818"/>
    </row>
    <row r="53819" spans="1:1" ht="12.6" x14ac:dyDescent="0.25">
      <c r="A53819"/>
    </row>
    <row r="53820" spans="1:1" ht="12.6" x14ac:dyDescent="0.25">
      <c r="A53820"/>
    </row>
    <row r="53821" spans="1:1" ht="12.6" x14ac:dyDescent="0.25">
      <c r="A53821"/>
    </row>
    <row r="53822" spans="1:1" ht="12.6" x14ac:dyDescent="0.25">
      <c r="A53822"/>
    </row>
    <row r="53823" spans="1:1" ht="12.6" x14ac:dyDescent="0.25">
      <c r="A53823"/>
    </row>
    <row r="53824" spans="1:1" ht="12.6" x14ac:dyDescent="0.25">
      <c r="A53824"/>
    </row>
    <row r="53825" spans="1:1" ht="12.6" x14ac:dyDescent="0.25">
      <c r="A53825"/>
    </row>
    <row r="53826" spans="1:1" ht="12.6" x14ac:dyDescent="0.25">
      <c r="A53826"/>
    </row>
    <row r="53827" spans="1:1" ht="12.6" x14ac:dyDescent="0.25">
      <c r="A53827"/>
    </row>
    <row r="53828" spans="1:1" ht="12.6" x14ac:dyDescent="0.25">
      <c r="A53828"/>
    </row>
    <row r="53829" spans="1:1" ht="12.6" x14ac:dyDescent="0.25">
      <c r="A53829"/>
    </row>
    <row r="53830" spans="1:1" ht="12.6" x14ac:dyDescent="0.25">
      <c r="A53830"/>
    </row>
    <row r="53831" spans="1:1" ht="12.6" x14ac:dyDescent="0.25">
      <c r="A53831"/>
    </row>
    <row r="53832" spans="1:1" ht="12.6" x14ac:dyDescent="0.25">
      <c r="A53832"/>
    </row>
    <row r="53833" spans="1:1" ht="12.6" x14ac:dyDescent="0.25">
      <c r="A53833"/>
    </row>
    <row r="53834" spans="1:1" ht="12.6" x14ac:dyDescent="0.25">
      <c r="A53834"/>
    </row>
    <row r="53835" spans="1:1" ht="12.6" x14ac:dyDescent="0.25">
      <c r="A53835"/>
    </row>
    <row r="53836" spans="1:1" ht="12.6" x14ac:dyDescent="0.25">
      <c r="A53836"/>
    </row>
    <row r="53837" spans="1:1" ht="12.6" x14ac:dyDescent="0.25">
      <c r="A53837"/>
    </row>
    <row r="53838" spans="1:1" ht="12.6" x14ac:dyDescent="0.25">
      <c r="A53838"/>
    </row>
    <row r="53839" spans="1:1" ht="12.6" x14ac:dyDescent="0.25">
      <c r="A53839"/>
    </row>
    <row r="53840" spans="1:1" ht="12.6" x14ac:dyDescent="0.25">
      <c r="A53840"/>
    </row>
    <row r="53841" spans="1:1" ht="12.6" x14ac:dyDescent="0.25">
      <c r="A53841"/>
    </row>
    <row r="53842" spans="1:1" ht="12.6" x14ac:dyDescent="0.25">
      <c r="A53842"/>
    </row>
    <row r="53843" spans="1:1" ht="12.6" x14ac:dyDescent="0.25">
      <c r="A53843"/>
    </row>
    <row r="53844" spans="1:1" ht="12.6" x14ac:dyDescent="0.25">
      <c r="A53844"/>
    </row>
    <row r="53845" spans="1:1" ht="12.6" x14ac:dyDescent="0.25">
      <c r="A53845"/>
    </row>
    <row r="53846" spans="1:1" ht="12.6" x14ac:dyDescent="0.25">
      <c r="A53846"/>
    </row>
    <row r="53847" spans="1:1" ht="12.6" x14ac:dyDescent="0.25">
      <c r="A53847"/>
    </row>
    <row r="53848" spans="1:1" ht="12.6" x14ac:dyDescent="0.25">
      <c r="A53848"/>
    </row>
    <row r="53849" spans="1:1" ht="12.6" x14ac:dyDescent="0.25">
      <c r="A53849"/>
    </row>
    <row r="53850" spans="1:1" ht="12.6" x14ac:dyDescent="0.25">
      <c r="A53850"/>
    </row>
    <row r="53851" spans="1:1" ht="12.6" x14ac:dyDescent="0.25">
      <c r="A53851"/>
    </row>
    <row r="53852" spans="1:1" ht="12.6" x14ac:dyDescent="0.25">
      <c r="A53852"/>
    </row>
    <row r="53853" spans="1:1" ht="12.6" x14ac:dyDescent="0.25">
      <c r="A53853"/>
    </row>
    <row r="53854" spans="1:1" ht="12.6" x14ac:dyDescent="0.25">
      <c r="A53854"/>
    </row>
    <row r="53855" spans="1:1" ht="12.6" x14ac:dyDescent="0.25">
      <c r="A53855"/>
    </row>
    <row r="53856" spans="1:1" ht="12.6" x14ac:dyDescent="0.25">
      <c r="A53856"/>
    </row>
    <row r="53857" spans="1:1" ht="12.6" x14ac:dyDescent="0.25">
      <c r="A53857"/>
    </row>
    <row r="53858" spans="1:1" ht="12.6" x14ac:dyDescent="0.25">
      <c r="A53858"/>
    </row>
    <row r="53859" spans="1:1" ht="12.6" x14ac:dyDescent="0.25">
      <c r="A53859"/>
    </row>
    <row r="53860" spans="1:1" ht="12.6" x14ac:dyDescent="0.25">
      <c r="A53860"/>
    </row>
    <row r="53861" spans="1:1" ht="12.6" x14ac:dyDescent="0.25">
      <c r="A53861"/>
    </row>
    <row r="53862" spans="1:1" ht="12.6" x14ac:dyDescent="0.25">
      <c r="A53862"/>
    </row>
    <row r="53863" spans="1:1" ht="12.6" x14ac:dyDescent="0.25">
      <c r="A53863"/>
    </row>
    <row r="53864" spans="1:1" ht="12.6" x14ac:dyDescent="0.25">
      <c r="A53864"/>
    </row>
    <row r="53865" spans="1:1" ht="12.6" x14ac:dyDescent="0.25">
      <c r="A53865"/>
    </row>
    <row r="53866" spans="1:1" ht="12.6" x14ac:dyDescent="0.25">
      <c r="A53866"/>
    </row>
    <row r="53867" spans="1:1" ht="12.6" x14ac:dyDescent="0.25">
      <c r="A53867"/>
    </row>
    <row r="53868" spans="1:1" ht="12.6" x14ac:dyDescent="0.25">
      <c r="A53868"/>
    </row>
    <row r="53869" spans="1:1" ht="12.6" x14ac:dyDescent="0.25">
      <c r="A53869"/>
    </row>
    <row r="53870" spans="1:1" ht="12.6" x14ac:dyDescent="0.25">
      <c r="A53870"/>
    </row>
    <row r="53871" spans="1:1" ht="12.6" x14ac:dyDescent="0.25">
      <c r="A53871"/>
    </row>
    <row r="53872" spans="1:1" ht="12.6" x14ac:dyDescent="0.25">
      <c r="A53872"/>
    </row>
    <row r="53873" spans="1:1" ht="12.6" x14ac:dyDescent="0.25">
      <c r="A53873"/>
    </row>
    <row r="53874" spans="1:1" ht="12.6" x14ac:dyDescent="0.25">
      <c r="A53874"/>
    </row>
    <row r="53875" spans="1:1" ht="12.6" x14ac:dyDescent="0.25">
      <c r="A53875"/>
    </row>
    <row r="53876" spans="1:1" ht="12.6" x14ac:dyDescent="0.25">
      <c r="A53876"/>
    </row>
    <row r="53877" spans="1:1" ht="12.6" x14ac:dyDescent="0.25">
      <c r="A53877"/>
    </row>
    <row r="53878" spans="1:1" ht="12.6" x14ac:dyDescent="0.25">
      <c r="A53878"/>
    </row>
    <row r="53879" spans="1:1" ht="12.6" x14ac:dyDescent="0.25">
      <c r="A53879"/>
    </row>
    <row r="53880" spans="1:1" ht="12.6" x14ac:dyDescent="0.25">
      <c r="A53880"/>
    </row>
    <row r="53881" spans="1:1" ht="12.6" x14ac:dyDescent="0.25">
      <c r="A53881"/>
    </row>
    <row r="53882" spans="1:1" ht="12.6" x14ac:dyDescent="0.25">
      <c r="A53882"/>
    </row>
    <row r="53883" spans="1:1" ht="12.6" x14ac:dyDescent="0.25">
      <c r="A53883"/>
    </row>
    <row r="53884" spans="1:1" ht="12.6" x14ac:dyDescent="0.25">
      <c r="A53884"/>
    </row>
    <row r="53885" spans="1:1" ht="12.6" x14ac:dyDescent="0.25">
      <c r="A53885"/>
    </row>
    <row r="53886" spans="1:1" ht="12.6" x14ac:dyDescent="0.25">
      <c r="A53886"/>
    </row>
    <row r="53887" spans="1:1" ht="12.6" x14ac:dyDescent="0.25">
      <c r="A53887"/>
    </row>
    <row r="53888" spans="1:1" ht="12.6" x14ac:dyDescent="0.25">
      <c r="A53888"/>
    </row>
    <row r="53889" spans="1:1" ht="12.6" x14ac:dyDescent="0.25">
      <c r="A53889"/>
    </row>
    <row r="53890" spans="1:1" ht="12.6" x14ac:dyDescent="0.25">
      <c r="A53890"/>
    </row>
    <row r="53891" spans="1:1" ht="12.6" x14ac:dyDescent="0.25">
      <c r="A53891"/>
    </row>
    <row r="53892" spans="1:1" ht="12.6" x14ac:dyDescent="0.25">
      <c r="A53892"/>
    </row>
    <row r="53893" spans="1:1" ht="12.6" x14ac:dyDescent="0.25">
      <c r="A53893"/>
    </row>
    <row r="53894" spans="1:1" ht="12.6" x14ac:dyDescent="0.25">
      <c r="A53894"/>
    </row>
    <row r="53895" spans="1:1" ht="12.6" x14ac:dyDescent="0.25">
      <c r="A53895"/>
    </row>
    <row r="53896" spans="1:1" ht="12.6" x14ac:dyDescent="0.25">
      <c r="A53896"/>
    </row>
    <row r="53897" spans="1:1" ht="12.6" x14ac:dyDescent="0.25">
      <c r="A53897"/>
    </row>
    <row r="53898" spans="1:1" ht="12.6" x14ac:dyDescent="0.25">
      <c r="A53898"/>
    </row>
    <row r="53899" spans="1:1" ht="12.6" x14ac:dyDescent="0.25">
      <c r="A53899"/>
    </row>
    <row r="53900" spans="1:1" ht="12.6" x14ac:dyDescent="0.25">
      <c r="A53900"/>
    </row>
    <row r="53901" spans="1:1" ht="12.6" x14ac:dyDescent="0.25">
      <c r="A53901"/>
    </row>
    <row r="53902" spans="1:1" ht="12.6" x14ac:dyDescent="0.25">
      <c r="A53902"/>
    </row>
    <row r="53903" spans="1:1" ht="12.6" x14ac:dyDescent="0.25">
      <c r="A53903"/>
    </row>
    <row r="53904" spans="1:1" ht="12.6" x14ac:dyDescent="0.25">
      <c r="A53904"/>
    </row>
    <row r="53905" spans="1:1" ht="12.6" x14ac:dyDescent="0.25">
      <c r="A53905"/>
    </row>
    <row r="53906" spans="1:1" ht="12.6" x14ac:dyDescent="0.25">
      <c r="A53906"/>
    </row>
    <row r="53907" spans="1:1" ht="12.6" x14ac:dyDescent="0.25">
      <c r="A53907"/>
    </row>
    <row r="53908" spans="1:1" ht="12.6" x14ac:dyDescent="0.25">
      <c r="A53908"/>
    </row>
    <row r="53909" spans="1:1" ht="12.6" x14ac:dyDescent="0.25">
      <c r="A53909"/>
    </row>
    <row r="53910" spans="1:1" ht="12.6" x14ac:dyDescent="0.25">
      <c r="A53910"/>
    </row>
    <row r="53911" spans="1:1" ht="12.6" x14ac:dyDescent="0.25">
      <c r="A53911"/>
    </row>
    <row r="53912" spans="1:1" ht="12.6" x14ac:dyDescent="0.25">
      <c r="A53912"/>
    </row>
    <row r="53913" spans="1:1" ht="12.6" x14ac:dyDescent="0.25">
      <c r="A53913"/>
    </row>
    <row r="53914" spans="1:1" ht="12.6" x14ac:dyDescent="0.25">
      <c r="A53914"/>
    </row>
    <row r="53915" spans="1:1" ht="12.6" x14ac:dyDescent="0.25">
      <c r="A53915"/>
    </row>
    <row r="53916" spans="1:1" ht="12.6" x14ac:dyDescent="0.25">
      <c r="A53916"/>
    </row>
    <row r="53917" spans="1:1" ht="12.6" x14ac:dyDescent="0.25">
      <c r="A53917"/>
    </row>
    <row r="53918" spans="1:1" ht="12.6" x14ac:dyDescent="0.25">
      <c r="A53918"/>
    </row>
    <row r="53919" spans="1:1" ht="12.6" x14ac:dyDescent="0.25">
      <c r="A53919"/>
    </row>
    <row r="53920" spans="1:1" ht="12.6" x14ac:dyDescent="0.25">
      <c r="A53920"/>
    </row>
    <row r="53921" spans="1:1" ht="12.6" x14ac:dyDescent="0.25">
      <c r="A53921"/>
    </row>
    <row r="53922" spans="1:1" ht="12.6" x14ac:dyDescent="0.25">
      <c r="A53922"/>
    </row>
    <row r="53923" spans="1:1" ht="12.6" x14ac:dyDescent="0.25">
      <c r="A53923"/>
    </row>
    <row r="53924" spans="1:1" ht="12.6" x14ac:dyDescent="0.25">
      <c r="A53924"/>
    </row>
    <row r="53925" spans="1:1" ht="12.6" x14ac:dyDescent="0.25">
      <c r="A53925"/>
    </row>
    <row r="53926" spans="1:1" ht="12.6" x14ac:dyDescent="0.25">
      <c r="A53926"/>
    </row>
    <row r="53927" spans="1:1" ht="12.6" x14ac:dyDescent="0.25">
      <c r="A53927"/>
    </row>
    <row r="53928" spans="1:1" ht="12.6" x14ac:dyDescent="0.25">
      <c r="A53928"/>
    </row>
    <row r="53929" spans="1:1" ht="12.6" x14ac:dyDescent="0.25">
      <c r="A53929"/>
    </row>
    <row r="53930" spans="1:1" ht="12.6" x14ac:dyDescent="0.25">
      <c r="A53930"/>
    </row>
    <row r="53931" spans="1:1" ht="12.6" x14ac:dyDescent="0.25">
      <c r="A53931"/>
    </row>
    <row r="53932" spans="1:1" ht="12.6" x14ac:dyDescent="0.25">
      <c r="A53932"/>
    </row>
    <row r="53933" spans="1:1" ht="12.6" x14ac:dyDescent="0.25">
      <c r="A53933"/>
    </row>
    <row r="53934" spans="1:1" ht="12.6" x14ac:dyDescent="0.25">
      <c r="A53934"/>
    </row>
    <row r="53935" spans="1:1" ht="12.6" x14ac:dyDescent="0.25">
      <c r="A53935"/>
    </row>
    <row r="53936" spans="1:1" ht="12.6" x14ac:dyDescent="0.25">
      <c r="A53936"/>
    </row>
    <row r="53937" spans="1:1" ht="12.6" x14ac:dyDescent="0.25">
      <c r="A53937"/>
    </row>
    <row r="53938" spans="1:1" ht="12.6" x14ac:dyDescent="0.25">
      <c r="A53938"/>
    </row>
    <row r="53939" spans="1:1" ht="12.6" x14ac:dyDescent="0.25">
      <c r="A53939"/>
    </row>
    <row r="53940" spans="1:1" ht="12.6" x14ac:dyDescent="0.25">
      <c r="A53940"/>
    </row>
    <row r="53941" spans="1:1" ht="12.6" x14ac:dyDescent="0.25">
      <c r="A53941"/>
    </row>
    <row r="53942" spans="1:1" ht="12.6" x14ac:dyDescent="0.25">
      <c r="A53942"/>
    </row>
    <row r="53943" spans="1:1" ht="12.6" x14ac:dyDescent="0.25">
      <c r="A53943"/>
    </row>
    <row r="53944" spans="1:1" ht="12.6" x14ac:dyDescent="0.25">
      <c r="A53944"/>
    </row>
    <row r="53945" spans="1:1" ht="12.6" x14ac:dyDescent="0.25">
      <c r="A53945"/>
    </row>
    <row r="53946" spans="1:1" ht="12.6" x14ac:dyDescent="0.25">
      <c r="A53946"/>
    </row>
    <row r="53947" spans="1:1" ht="12.6" x14ac:dyDescent="0.25">
      <c r="A53947"/>
    </row>
    <row r="53948" spans="1:1" ht="12.6" x14ac:dyDescent="0.25">
      <c r="A53948"/>
    </row>
    <row r="53949" spans="1:1" ht="12.6" x14ac:dyDescent="0.25">
      <c r="A53949"/>
    </row>
    <row r="53950" spans="1:1" ht="12.6" x14ac:dyDescent="0.25">
      <c r="A53950"/>
    </row>
    <row r="53951" spans="1:1" ht="12.6" x14ac:dyDescent="0.25">
      <c r="A53951"/>
    </row>
    <row r="53952" spans="1:1" ht="12.6" x14ac:dyDescent="0.25">
      <c r="A53952"/>
    </row>
    <row r="53953" spans="1:1" ht="12.6" x14ac:dyDescent="0.25">
      <c r="A53953"/>
    </row>
    <row r="53954" spans="1:1" ht="12.6" x14ac:dyDescent="0.25">
      <c r="A53954"/>
    </row>
    <row r="53955" spans="1:1" ht="12.6" x14ac:dyDescent="0.25">
      <c r="A53955"/>
    </row>
    <row r="53956" spans="1:1" ht="12.6" x14ac:dyDescent="0.25">
      <c r="A53956"/>
    </row>
    <row r="53957" spans="1:1" ht="12.6" x14ac:dyDescent="0.25">
      <c r="A53957"/>
    </row>
    <row r="53958" spans="1:1" ht="12.6" x14ac:dyDescent="0.25">
      <c r="A53958"/>
    </row>
    <row r="53959" spans="1:1" ht="12.6" x14ac:dyDescent="0.25">
      <c r="A53959"/>
    </row>
    <row r="53960" spans="1:1" ht="12.6" x14ac:dyDescent="0.25">
      <c r="A53960"/>
    </row>
    <row r="53961" spans="1:1" ht="12.6" x14ac:dyDescent="0.25">
      <c r="A53961"/>
    </row>
    <row r="53962" spans="1:1" ht="12.6" x14ac:dyDescent="0.25">
      <c r="A53962"/>
    </row>
    <row r="53963" spans="1:1" ht="12.6" x14ac:dyDescent="0.25">
      <c r="A53963"/>
    </row>
    <row r="53964" spans="1:1" ht="12.6" x14ac:dyDescent="0.25">
      <c r="A53964"/>
    </row>
    <row r="53965" spans="1:1" ht="12.6" x14ac:dyDescent="0.25">
      <c r="A53965"/>
    </row>
    <row r="53966" spans="1:1" ht="12.6" x14ac:dyDescent="0.25">
      <c r="A53966"/>
    </row>
    <row r="53967" spans="1:1" ht="12.6" x14ac:dyDescent="0.25">
      <c r="A53967"/>
    </row>
    <row r="53968" spans="1:1" ht="12.6" x14ac:dyDescent="0.25">
      <c r="A53968"/>
    </row>
    <row r="53969" spans="1:1" ht="12.6" x14ac:dyDescent="0.25">
      <c r="A53969"/>
    </row>
    <row r="53970" spans="1:1" ht="12.6" x14ac:dyDescent="0.25">
      <c r="A53970"/>
    </row>
    <row r="53971" spans="1:1" ht="12.6" x14ac:dyDescent="0.25">
      <c r="A53971"/>
    </row>
    <row r="53972" spans="1:1" ht="12.6" x14ac:dyDescent="0.25">
      <c r="A53972"/>
    </row>
    <row r="53973" spans="1:1" ht="12.6" x14ac:dyDescent="0.25">
      <c r="A53973"/>
    </row>
    <row r="53974" spans="1:1" ht="12.6" x14ac:dyDescent="0.25">
      <c r="A53974"/>
    </row>
    <row r="53975" spans="1:1" ht="12.6" x14ac:dyDescent="0.25">
      <c r="A53975"/>
    </row>
    <row r="53976" spans="1:1" ht="12.6" x14ac:dyDescent="0.25">
      <c r="A53976"/>
    </row>
    <row r="53977" spans="1:1" ht="12.6" x14ac:dyDescent="0.25">
      <c r="A53977"/>
    </row>
    <row r="53978" spans="1:1" ht="12.6" x14ac:dyDescent="0.25">
      <c r="A53978"/>
    </row>
    <row r="53979" spans="1:1" ht="12.6" x14ac:dyDescent="0.25">
      <c r="A53979"/>
    </row>
    <row r="53980" spans="1:1" ht="12.6" x14ac:dyDescent="0.25">
      <c r="A53980"/>
    </row>
    <row r="53981" spans="1:1" ht="12.6" x14ac:dyDescent="0.25">
      <c r="A53981"/>
    </row>
    <row r="53982" spans="1:1" ht="12.6" x14ac:dyDescent="0.25">
      <c r="A53982"/>
    </row>
    <row r="53983" spans="1:1" ht="12.6" x14ac:dyDescent="0.25">
      <c r="A53983"/>
    </row>
    <row r="53984" spans="1:1" ht="12.6" x14ac:dyDescent="0.25">
      <c r="A53984"/>
    </row>
    <row r="53985" spans="1:1" ht="12.6" x14ac:dyDescent="0.25">
      <c r="A53985"/>
    </row>
    <row r="53986" spans="1:1" ht="12.6" x14ac:dyDescent="0.25">
      <c r="A53986"/>
    </row>
    <row r="53987" spans="1:1" ht="12.6" x14ac:dyDescent="0.25">
      <c r="A53987"/>
    </row>
    <row r="53988" spans="1:1" ht="12.6" x14ac:dyDescent="0.25">
      <c r="A53988"/>
    </row>
    <row r="53989" spans="1:1" ht="12.6" x14ac:dyDescent="0.25">
      <c r="A53989"/>
    </row>
    <row r="53990" spans="1:1" ht="12.6" x14ac:dyDescent="0.25">
      <c r="A53990"/>
    </row>
    <row r="53991" spans="1:1" ht="12.6" x14ac:dyDescent="0.25">
      <c r="A53991"/>
    </row>
    <row r="53992" spans="1:1" ht="12.6" x14ac:dyDescent="0.25">
      <c r="A53992"/>
    </row>
    <row r="53993" spans="1:1" ht="12.6" x14ac:dyDescent="0.25">
      <c r="A53993"/>
    </row>
    <row r="53994" spans="1:1" ht="12.6" x14ac:dyDescent="0.25">
      <c r="A53994"/>
    </row>
    <row r="53995" spans="1:1" ht="12.6" x14ac:dyDescent="0.25">
      <c r="A53995"/>
    </row>
    <row r="53996" spans="1:1" ht="12.6" x14ac:dyDescent="0.25">
      <c r="A53996"/>
    </row>
    <row r="53997" spans="1:1" ht="12.6" x14ac:dyDescent="0.25">
      <c r="A53997"/>
    </row>
    <row r="53998" spans="1:1" ht="12.6" x14ac:dyDescent="0.25">
      <c r="A53998"/>
    </row>
    <row r="53999" spans="1:1" ht="12.6" x14ac:dyDescent="0.25">
      <c r="A53999"/>
    </row>
    <row r="54000" spans="1:1" ht="12.6" x14ac:dyDescent="0.25">
      <c r="A54000"/>
    </row>
    <row r="54001" spans="1:1" ht="12.6" x14ac:dyDescent="0.25">
      <c r="A54001"/>
    </row>
    <row r="54002" spans="1:1" ht="12.6" x14ac:dyDescent="0.25">
      <c r="A54002"/>
    </row>
    <row r="54003" spans="1:1" ht="12.6" x14ac:dyDescent="0.25">
      <c r="A54003"/>
    </row>
    <row r="54004" spans="1:1" ht="12.6" x14ac:dyDescent="0.25">
      <c r="A54004"/>
    </row>
    <row r="54005" spans="1:1" ht="12.6" x14ac:dyDescent="0.25">
      <c r="A54005"/>
    </row>
    <row r="54006" spans="1:1" ht="12.6" x14ac:dyDescent="0.25">
      <c r="A54006"/>
    </row>
    <row r="54007" spans="1:1" ht="12.6" x14ac:dyDescent="0.25">
      <c r="A54007"/>
    </row>
    <row r="54008" spans="1:1" ht="12.6" x14ac:dyDescent="0.25">
      <c r="A54008"/>
    </row>
    <row r="54009" spans="1:1" ht="12.6" x14ac:dyDescent="0.25">
      <c r="A54009"/>
    </row>
    <row r="54010" spans="1:1" ht="12.6" x14ac:dyDescent="0.25">
      <c r="A54010"/>
    </row>
    <row r="54011" spans="1:1" ht="12.6" x14ac:dyDescent="0.25">
      <c r="A54011"/>
    </row>
    <row r="54012" spans="1:1" ht="12.6" x14ac:dyDescent="0.25">
      <c r="A54012"/>
    </row>
    <row r="54013" spans="1:1" ht="12.6" x14ac:dyDescent="0.25">
      <c r="A54013"/>
    </row>
    <row r="54014" spans="1:1" ht="12.6" x14ac:dyDescent="0.25">
      <c r="A54014"/>
    </row>
    <row r="54015" spans="1:1" ht="12.6" x14ac:dyDescent="0.25">
      <c r="A54015"/>
    </row>
    <row r="54016" spans="1:1" ht="12.6" x14ac:dyDescent="0.25">
      <c r="A54016"/>
    </row>
    <row r="54017" spans="1:1" ht="12.6" x14ac:dyDescent="0.25">
      <c r="A54017"/>
    </row>
    <row r="54018" spans="1:1" ht="12.6" x14ac:dyDescent="0.25">
      <c r="A54018"/>
    </row>
    <row r="54019" spans="1:1" ht="12.6" x14ac:dyDescent="0.25">
      <c r="A54019"/>
    </row>
    <row r="54020" spans="1:1" ht="12.6" x14ac:dyDescent="0.25">
      <c r="A54020"/>
    </row>
    <row r="54021" spans="1:1" ht="12.6" x14ac:dyDescent="0.25">
      <c r="A54021"/>
    </row>
    <row r="54022" spans="1:1" ht="12.6" x14ac:dyDescent="0.25">
      <c r="A54022"/>
    </row>
    <row r="54023" spans="1:1" ht="12.6" x14ac:dyDescent="0.25">
      <c r="A54023"/>
    </row>
    <row r="54024" spans="1:1" ht="12.6" x14ac:dyDescent="0.25">
      <c r="A54024"/>
    </row>
    <row r="54025" spans="1:1" ht="12.6" x14ac:dyDescent="0.25">
      <c r="A54025"/>
    </row>
    <row r="54026" spans="1:1" ht="12.6" x14ac:dyDescent="0.25">
      <c r="A54026"/>
    </row>
    <row r="54027" spans="1:1" ht="12.6" x14ac:dyDescent="0.25">
      <c r="A54027"/>
    </row>
    <row r="54028" spans="1:1" ht="12.6" x14ac:dyDescent="0.25">
      <c r="A54028"/>
    </row>
    <row r="54029" spans="1:1" ht="12.6" x14ac:dyDescent="0.25">
      <c r="A54029"/>
    </row>
    <row r="54030" spans="1:1" ht="12.6" x14ac:dyDescent="0.25">
      <c r="A54030"/>
    </row>
    <row r="54031" spans="1:1" ht="12.6" x14ac:dyDescent="0.25">
      <c r="A54031"/>
    </row>
    <row r="54032" spans="1:1" ht="12.6" x14ac:dyDescent="0.25">
      <c r="A54032"/>
    </row>
    <row r="54033" spans="1:1" ht="12.6" x14ac:dyDescent="0.25">
      <c r="A54033"/>
    </row>
    <row r="54034" spans="1:1" ht="12.6" x14ac:dyDescent="0.25">
      <c r="A54034"/>
    </row>
    <row r="54035" spans="1:1" ht="12.6" x14ac:dyDescent="0.25">
      <c r="A54035"/>
    </row>
    <row r="54036" spans="1:1" ht="12.6" x14ac:dyDescent="0.25">
      <c r="A54036"/>
    </row>
    <row r="54037" spans="1:1" ht="12.6" x14ac:dyDescent="0.25">
      <c r="A54037"/>
    </row>
    <row r="54038" spans="1:1" ht="12.6" x14ac:dyDescent="0.25">
      <c r="A54038"/>
    </row>
    <row r="54039" spans="1:1" ht="12.6" x14ac:dyDescent="0.25">
      <c r="A54039"/>
    </row>
    <row r="54040" spans="1:1" ht="12.6" x14ac:dyDescent="0.25">
      <c r="A54040"/>
    </row>
    <row r="54041" spans="1:1" ht="12.6" x14ac:dyDescent="0.25">
      <c r="A54041"/>
    </row>
    <row r="54042" spans="1:1" ht="12.6" x14ac:dyDescent="0.25">
      <c r="A54042"/>
    </row>
    <row r="54043" spans="1:1" ht="12.6" x14ac:dyDescent="0.25">
      <c r="A54043"/>
    </row>
    <row r="54044" spans="1:1" ht="12.6" x14ac:dyDescent="0.25">
      <c r="A54044"/>
    </row>
    <row r="54045" spans="1:1" ht="12.6" x14ac:dyDescent="0.25">
      <c r="A54045"/>
    </row>
    <row r="54046" spans="1:1" ht="12.6" x14ac:dyDescent="0.25">
      <c r="A54046"/>
    </row>
    <row r="54047" spans="1:1" ht="12.6" x14ac:dyDescent="0.25">
      <c r="A54047"/>
    </row>
    <row r="54048" spans="1:1" ht="12.6" x14ac:dyDescent="0.25">
      <c r="A54048"/>
    </row>
    <row r="54049" spans="1:1" ht="12.6" x14ac:dyDescent="0.25">
      <c r="A54049"/>
    </row>
    <row r="54050" spans="1:1" ht="12.6" x14ac:dyDescent="0.25">
      <c r="A54050"/>
    </row>
    <row r="54051" spans="1:1" ht="12.6" x14ac:dyDescent="0.25">
      <c r="A54051"/>
    </row>
    <row r="54052" spans="1:1" ht="12.6" x14ac:dyDescent="0.25">
      <c r="A54052"/>
    </row>
    <row r="54053" spans="1:1" ht="12.6" x14ac:dyDescent="0.25">
      <c r="A54053"/>
    </row>
    <row r="54054" spans="1:1" ht="12.6" x14ac:dyDescent="0.25">
      <c r="A54054"/>
    </row>
    <row r="54055" spans="1:1" ht="12.6" x14ac:dyDescent="0.25">
      <c r="A54055"/>
    </row>
    <row r="54056" spans="1:1" ht="12.6" x14ac:dyDescent="0.25">
      <c r="A54056"/>
    </row>
    <row r="54057" spans="1:1" ht="12.6" x14ac:dyDescent="0.25">
      <c r="A54057"/>
    </row>
    <row r="54058" spans="1:1" ht="12.6" x14ac:dyDescent="0.25">
      <c r="A54058"/>
    </row>
    <row r="54059" spans="1:1" ht="12.6" x14ac:dyDescent="0.25">
      <c r="A54059"/>
    </row>
    <row r="54060" spans="1:1" ht="12.6" x14ac:dyDescent="0.25">
      <c r="A54060"/>
    </row>
    <row r="54061" spans="1:1" ht="12.6" x14ac:dyDescent="0.25">
      <c r="A54061"/>
    </row>
    <row r="54062" spans="1:1" ht="12.6" x14ac:dyDescent="0.25">
      <c r="A54062"/>
    </row>
    <row r="54063" spans="1:1" ht="12.6" x14ac:dyDescent="0.25">
      <c r="A54063"/>
    </row>
    <row r="54064" spans="1:1" ht="12.6" x14ac:dyDescent="0.25">
      <c r="A54064"/>
    </row>
    <row r="54065" spans="1:1" ht="12.6" x14ac:dyDescent="0.25">
      <c r="A54065"/>
    </row>
    <row r="54066" spans="1:1" ht="12.6" x14ac:dyDescent="0.25">
      <c r="A54066"/>
    </row>
    <row r="54067" spans="1:1" ht="12.6" x14ac:dyDescent="0.25">
      <c r="A54067"/>
    </row>
    <row r="54068" spans="1:1" ht="12.6" x14ac:dyDescent="0.25">
      <c r="A54068"/>
    </row>
    <row r="54069" spans="1:1" ht="12.6" x14ac:dyDescent="0.25">
      <c r="A54069"/>
    </row>
    <row r="54070" spans="1:1" ht="12.6" x14ac:dyDescent="0.25">
      <c r="A54070"/>
    </row>
    <row r="54071" spans="1:1" ht="12.6" x14ac:dyDescent="0.25">
      <c r="A54071"/>
    </row>
    <row r="54072" spans="1:1" ht="12.6" x14ac:dyDescent="0.25">
      <c r="A54072"/>
    </row>
    <row r="54073" spans="1:1" ht="12.6" x14ac:dyDescent="0.25">
      <c r="A54073"/>
    </row>
    <row r="54074" spans="1:1" ht="12.6" x14ac:dyDescent="0.25">
      <c r="A54074"/>
    </row>
    <row r="54075" spans="1:1" ht="12.6" x14ac:dyDescent="0.25">
      <c r="A54075"/>
    </row>
    <row r="54076" spans="1:1" ht="12.6" x14ac:dyDescent="0.25">
      <c r="A54076"/>
    </row>
    <row r="54077" spans="1:1" ht="12.6" x14ac:dyDescent="0.25">
      <c r="A54077"/>
    </row>
    <row r="54078" spans="1:1" ht="12.6" x14ac:dyDescent="0.25">
      <c r="A54078"/>
    </row>
    <row r="54079" spans="1:1" ht="12.6" x14ac:dyDescent="0.25">
      <c r="A54079"/>
    </row>
    <row r="54080" spans="1:1" ht="12.6" x14ac:dyDescent="0.25">
      <c r="A54080"/>
    </row>
    <row r="54081" spans="1:1" ht="12.6" x14ac:dyDescent="0.25">
      <c r="A54081"/>
    </row>
    <row r="54082" spans="1:1" ht="12.6" x14ac:dyDescent="0.25">
      <c r="A54082"/>
    </row>
    <row r="54083" spans="1:1" ht="12.6" x14ac:dyDescent="0.25">
      <c r="A54083"/>
    </row>
    <row r="54084" spans="1:1" ht="12.6" x14ac:dyDescent="0.25">
      <c r="A54084"/>
    </row>
    <row r="54085" spans="1:1" ht="12.6" x14ac:dyDescent="0.25">
      <c r="A54085"/>
    </row>
    <row r="54086" spans="1:1" ht="12.6" x14ac:dyDescent="0.25">
      <c r="A54086"/>
    </row>
    <row r="54087" spans="1:1" ht="12.6" x14ac:dyDescent="0.25">
      <c r="A54087"/>
    </row>
    <row r="54088" spans="1:1" ht="12.6" x14ac:dyDescent="0.25">
      <c r="A54088"/>
    </row>
    <row r="54089" spans="1:1" ht="12.6" x14ac:dyDescent="0.25">
      <c r="A54089"/>
    </row>
    <row r="54090" spans="1:1" ht="12.6" x14ac:dyDescent="0.25">
      <c r="A54090"/>
    </row>
    <row r="54091" spans="1:1" ht="12.6" x14ac:dyDescent="0.25">
      <c r="A54091"/>
    </row>
    <row r="54092" spans="1:1" ht="12.6" x14ac:dyDescent="0.25">
      <c r="A54092"/>
    </row>
    <row r="54093" spans="1:1" ht="12.6" x14ac:dyDescent="0.25">
      <c r="A54093"/>
    </row>
    <row r="54094" spans="1:1" ht="12.6" x14ac:dyDescent="0.25">
      <c r="A54094"/>
    </row>
    <row r="54095" spans="1:1" ht="12.6" x14ac:dyDescent="0.25">
      <c r="A54095"/>
    </row>
    <row r="54096" spans="1:1" ht="12.6" x14ac:dyDescent="0.25">
      <c r="A54096"/>
    </row>
    <row r="54097" spans="1:1" ht="12.6" x14ac:dyDescent="0.25">
      <c r="A54097"/>
    </row>
    <row r="54098" spans="1:1" ht="12.6" x14ac:dyDescent="0.25">
      <c r="A54098"/>
    </row>
    <row r="54099" spans="1:1" ht="12.6" x14ac:dyDescent="0.25">
      <c r="A54099"/>
    </row>
    <row r="54100" spans="1:1" ht="12.6" x14ac:dyDescent="0.25">
      <c r="A54100"/>
    </row>
    <row r="54101" spans="1:1" ht="12.6" x14ac:dyDescent="0.25">
      <c r="A54101"/>
    </row>
    <row r="54102" spans="1:1" ht="12.6" x14ac:dyDescent="0.25">
      <c r="A54102"/>
    </row>
    <row r="54103" spans="1:1" ht="12.6" x14ac:dyDescent="0.25">
      <c r="A54103"/>
    </row>
    <row r="54104" spans="1:1" ht="12.6" x14ac:dyDescent="0.25">
      <c r="A54104"/>
    </row>
    <row r="54105" spans="1:1" ht="12.6" x14ac:dyDescent="0.25">
      <c r="A54105"/>
    </row>
    <row r="54106" spans="1:1" ht="12.6" x14ac:dyDescent="0.25">
      <c r="A54106"/>
    </row>
    <row r="54107" spans="1:1" ht="12.6" x14ac:dyDescent="0.25">
      <c r="A54107"/>
    </row>
    <row r="54108" spans="1:1" ht="12.6" x14ac:dyDescent="0.25">
      <c r="A54108"/>
    </row>
    <row r="54109" spans="1:1" ht="12.6" x14ac:dyDescent="0.25">
      <c r="A54109"/>
    </row>
    <row r="54110" spans="1:1" ht="12.6" x14ac:dyDescent="0.25">
      <c r="A54110"/>
    </row>
    <row r="54111" spans="1:1" ht="12.6" x14ac:dyDescent="0.25">
      <c r="A54111"/>
    </row>
    <row r="54112" spans="1:1" ht="12.6" x14ac:dyDescent="0.25">
      <c r="A54112"/>
    </row>
    <row r="54113" spans="1:1" ht="12.6" x14ac:dyDescent="0.25">
      <c r="A54113"/>
    </row>
    <row r="54114" spans="1:1" ht="12.6" x14ac:dyDescent="0.25">
      <c r="A54114"/>
    </row>
    <row r="54115" spans="1:1" ht="12.6" x14ac:dyDescent="0.25">
      <c r="A54115"/>
    </row>
    <row r="54116" spans="1:1" ht="12.6" x14ac:dyDescent="0.25">
      <c r="A54116"/>
    </row>
    <row r="54117" spans="1:1" ht="12.6" x14ac:dyDescent="0.25">
      <c r="A54117"/>
    </row>
    <row r="54118" spans="1:1" ht="12.6" x14ac:dyDescent="0.25">
      <c r="A54118"/>
    </row>
    <row r="54119" spans="1:1" ht="12.6" x14ac:dyDescent="0.25">
      <c r="A54119"/>
    </row>
    <row r="54120" spans="1:1" ht="12.6" x14ac:dyDescent="0.25">
      <c r="A54120"/>
    </row>
    <row r="54121" spans="1:1" ht="12.6" x14ac:dyDescent="0.25">
      <c r="A54121"/>
    </row>
    <row r="54122" spans="1:1" ht="12.6" x14ac:dyDescent="0.25">
      <c r="A54122"/>
    </row>
    <row r="54123" spans="1:1" ht="12.6" x14ac:dyDescent="0.25">
      <c r="A54123"/>
    </row>
    <row r="54124" spans="1:1" ht="12.6" x14ac:dyDescent="0.25">
      <c r="A54124"/>
    </row>
    <row r="54125" spans="1:1" ht="12.6" x14ac:dyDescent="0.25">
      <c r="A54125"/>
    </row>
    <row r="54126" spans="1:1" ht="12.6" x14ac:dyDescent="0.25">
      <c r="A54126"/>
    </row>
    <row r="54127" spans="1:1" ht="12.6" x14ac:dyDescent="0.25">
      <c r="A54127"/>
    </row>
    <row r="54128" spans="1:1" ht="12.6" x14ac:dyDescent="0.25">
      <c r="A54128"/>
    </row>
    <row r="54129" spans="1:1" ht="12.6" x14ac:dyDescent="0.25">
      <c r="A54129"/>
    </row>
    <row r="54130" spans="1:1" ht="12.6" x14ac:dyDescent="0.25">
      <c r="A54130"/>
    </row>
    <row r="54131" spans="1:1" ht="12.6" x14ac:dyDescent="0.25">
      <c r="A54131"/>
    </row>
    <row r="54132" spans="1:1" ht="12.6" x14ac:dyDescent="0.25">
      <c r="A54132"/>
    </row>
    <row r="54133" spans="1:1" ht="12.6" x14ac:dyDescent="0.25">
      <c r="A54133"/>
    </row>
    <row r="54134" spans="1:1" ht="12.6" x14ac:dyDescent="0.25">
      <c r="A54134"/>
    </row>
    <row r="54135" spans="1:1" ht="12.6" x14ac:dyDescent="0.25">
      <c r="A54135"/>
    </row>
    <row r="54136" spans="1:1" ht="12.6" x14ac:dyDescent="0.25">
      <c r="A54136"/>
    </row>
    <row r="54137" spans="1:1" ht="12.6" x14ac:dyDescent="0.25">
      <c r="A54137"/>
    </row>
    <row r="54138" spans="1:1" ht="12.6" x14ac:dyDescent="0.25">
      <c r="A54138"/>
    </row>
    <row r="54139" spans="1:1" ht="12.6" x14ac:dyDescent="0.25">
      <c r="A54139"/>
    </row>
    <row r="54140" spans="1:1" ht="12.6" x14ac:dyDescent="0.25">
      <c r="A54140"/>
    </row>
    <row r="54141" spans="1:1" ht="12.6" x14ac:dyDescent="0.25">
      <c r="A54141"/>
    </row>
    <row r="54142" spans="1:1" ht="12.6" x14ac:dyDescent="0.25">
      <c r="A54142"/>
    </row>
    <row r="54143" spans="1:1" ht="12.6" x14ac:dyDescent="0.25">
      <c r="A54143"/>
    </row>
    <row r="54144" spans="1:1" ht="12.6" x14ac:dyDescent="0.25">
      <c r="A54144"/>
    </row>
    <row r="54145" spans="1:1" ht="12.6" x14ac:dyDescent="0.25">
      <c r="A54145"/>
    </row>
    <row r="54146" spans="1:1" ht="12.6" x14ac:dyDescent="0.25">
      <c r="A54146"/>
    </row>
    <row r="54147" spans="1:1" ht="12.6" x14ac:dyDescent="0.25">
      <c r="A54147"/>
    </row>
    <row r="54148" spans="1:1" ht="12.6" x14ac:dyDescent="0.25">
      <c r="A54148"/>
    </row>
    <row r="54149" spans="1:1" ht="12.6" x14ac:dyDescent="0.25">
      <c r="A54149"/>
    </row>
    <row r="54150" spans="1:1" ht="12.6" x14ac:dyDescent="0.25">
      <c r="A54150"/>
    </row>
    <row r="54151" spans="1:1" ht="12.6" x14ac:dyDescent="0.25">
      <c r="A54151"/>
    </row>
    <row r="54152" spans="1:1" ht="12.6" x14ac:dyDescent="0.25">
      <c r="A54152"/>
    </row>
    <row r="54153" spans="1:1" ht="12.6" x14ac:dyDescent="0.25">
      <c r="A54153"/>
    </row>
    <row r="54154" spans="1:1" ht="12.6" x14ac:dyDescent="0.25">
      <c r="A54154"/>
    </row>
    <row r="54155" spans="1:1" ht="12.6" x14ac:dyDescent="0.25">
      <c r="A54155"/>
    </row>
    <row r="54156" spans="1:1" ht="12.6" x14ac:dyDescent="0.25">
      <c r="A54156"/>
    </row>
    <row r="54157" spans="1:1" ht="12.6" x14ac:dyDescent="0.25">
      <c r="A54157"/>
    </row>
    <row r="54158" spans="1:1" ht="12.6" x14ac:dyDescent="0.25">
      <c r="A54158"/>
    </row>
    <row r="54159" spans="1:1" ht="12.6" x14ac:dyDescent="0.25">
      <c r="A54159"/>
    </row>
    <row r="54160" spans="1:1" ht="12.6" x14ac:dyDescent="0.25">
      <c r="A54160"/>
    </row>
    <row r="54161" spans="1:1" ht="12.6" x14ac:dyDescent="0.25">
      <c r="A54161"/>
    </row>
    <row r="54162" spans="1:1" ht="12.6" x14ac:dyDescent="0.25">
      <c r="A54162"/>
    </row>
    <row r="54163" spans="1:1" ht="12.6" x14ac:dyDescent="0.25">
      <c r="A54163"/>
    </row>
    <row r="54164" spans="1:1" ht="12.6" x14ac:dyDescent="0.25">
      <c r="A54164"/>
    </row>
    <row r="54165" spans="1:1" ht="12.6" x14ac:dyDescent="0.25">
      <c r="A54165"/>
    </row>
    <row r="54166" spans="1:1" ht="12.6" x14ac:dyDescent="0.25">
      <c r="A54166"/>
    </row>
    <row r="54167" spans="1:1" ht="12.6" x14ac:dyDescent="0.25">
      <c r="A54167"/>
    </row>
    <row r="54168" spans="1:1" ht="12.6" x14ac:dyDescent="0.25">
      <c r="A54168"/>
    </row>
    <row r="54169" spans="1:1" ht="12.6" x14ac:dyDescent="0.25">
      <c r="A54169"/>
    </row>
    <row r="54170" spans="1:1" ht="12.6" x14ac:dyDescent="0.25">
      <c r="A54170"/>
    </row>
    <row r="54171" spans="1:1" ht="12.6" x14ac:dyDescent="0.25">
      <c r="A54171"/>
    </row>
    <row r="54172" spans="1:1" ht="12.6" x14ac:dyDescent="0.25">
      <c r="A54172"/>
    </row>
    <row r="54173" spans="1:1" ht="12.6" x14ac:dyDescent="0.25">
      <c r="A54173"/>
    </row>
    <row r="54174" spans="1:1" ht="12.6" x14ac:dyDescent="0.25">
      <c r="A54174"/>
    </row>
    <row r="54175" spans="1:1" ht="12.6" x14ac:dyDescent="0.25">
      <c r="A54175"/>
    </row>
    <row r="54176" spans="1:1" ht="12.6" x14ac:dyDescent="0.25">
      <c r="A54176"/>
    </row>
    <row r="54177" spans="1:1" ht="12.6" x14ac:dyDescent="0.25">
      <c r="A54177"/>
    </row>
    <row r="54178" spans="1:1" ht="12.6" x14ac:dyDescent="0.25">
      <c r="A54178"/>
    </row>
    <row r="54179" spans="1:1" ht="12.6" x14ac:dyDescent="0.25">
      <c r="A54179"/>
    </row>
    <row r="54180" spans="1:1" ht="12.6" x14ac:dyDescent="0.25">
      <c r="A54180"/>
    </row>
    <row r="54181" spans="1:1" ht="12.6" x14ac:dyDescent="0.25">
      <c r="A54181"/>
    </row>
    <row r="54182" spans="1:1" ht="12.6" x14ac:dyDescent="0.25">
      <c r="A54182"/>
    </row>
    <row r="54183" spans="1:1" ht="12.6" x14ac:dyDescent="0.25">
      <c r="A54183"/>
    </row>
    <row r="54184" spans="1:1" ht="12.6" x14ac:dyDescent="0.25">
      <c r="A54184"/>
    </row>
    <row r="54185" spans="1:1" ht="12.6" x14ac:dyDescent="0.25">
      <c r="A54185"/>
    </row>
    <row r="54186" spans="1:1" ht="12.6" x14ac:dyDescent="0.25">
      <c r="A54186"/>
    </row>
    <row r="54187" spans="1:1" ht="12.6" x14ac:dyDescent="0.25">
      <c r="A54187"/>
    </row>
    <row r="54188" spans="1:1" ht="12.6" x14ac:dyDescent="0.25">
      <c r="A54188"/>
    </row>
    <row r="54189" spans="1:1" ht="12.6" x14ac:dyDescent="0.25">
      <c r="A54189"/>
    </row>
    <row r="54190" spans="1:1" ht="12.6" x14ac:dyDescent="0.25">
      <c r="A54190"/>
    </row>
    <row r="54191" spans="1:1" ht="12.6" x14ac:dyDescent="0.25">
      <c r="A54191"/>
    </row>
    <row r="54192" spans="1:1" ht="12.6" x14ac:dyDescent="0.25">
      <c r="A54192"/>
    </row>
    <row r="54193" spans="1:1" ht="12.6" x14ac:dyDescent="0.25">
      <c r="A54193"/>
    </row>
    <row r="54194" spans="1:1" ht="12.6" x14ac:dyDescent="0.25">
      <c r="A54194"/>
    </row>
    <row r="54195" spans="1:1" ht="12.6" x14ac:dyDescent="0.25">
      <c r="A54195"/>
    </row>
    <row r="54196" spans="1:1" ht="12.6" x14ac:dyDescent="0.25">
      <c r="A54196"/>
    </row>
    <row r="54197" spans="1:1" ht="12.6" x14ac:dyDescent="0.25">
      <c r="A54197"/>
    </row>
    <row r="54198" spans="1:1" ht="12.6" x14ac:dyDescent="0.25">
      <c r="A54198"/>
    </row>
    <row r="54199" spans="1:1" ht="12.6" x14ac:dyDescent="0.25">
      <c r="A54199"/>
    </row>
    <row r="54200" spans="1:1" ht="12.6" x14ac:dyDescent="0.25">
      <c r="A54200"/>
    </row>
    <row r="54201" spans="1:1" ht="12.6" x14ac:dyDescent="0.25">
      <c r="A54201"/>
    </row>
    <row r="54202" spans="1:1" ht="12.6" x14ac:dyDescent="0.25">
      <c r="A54202"/>
    </row>
    <row r="54203" spans="1:1" ht="12.6" x14ac:dyDescent="0.25">
      <c r="A54203"/>
    </row>
    <row r="54204" spans="1:1" ht="12.6" x14ac:dyDescent="0.25">
      <c r="A54204"/>
    </row>
    <row r="54205" spans="1:1" ht="12.6" x14ac:dyDescent="0.25">
      <c r="A54205"/>
    </row>
    <row r="54206" spans="1:1" ht="12.6" x14ac:dyDescent="0.25">
      <c r="A54206"/>
    </row>
    <row r="54207" spans="1:1" ht="12.6" x14ac:dyDescent="0.25">
      <c r="A54207"/>
    </row>
    <row r="54208" spans="1:1" ht="12.6" x14ac:dyDescent="0.25">
      <c r="A54208"/>
    </row>
    <row r="54209" spans="1:1" ht="12.6" x14ac:dyDescent="0.25">
      <c r="A54209"/>
    </row>
    <row r="54210" spans="1:1" ht="12.6" x14ac:dyDescent="0.25">
      <c r="A54210"/>
    </row>
    <row r="54211" spans="1:1" ht="12.6" x14ac:dyDescent="0.25">
      <c r="A54211"/>
    </row>
    <row r="54212" spans="1:1" ht="12.6" x14ac:dyDescent="0.25">
      <c r="A54212"/>
    </row>
    <row r="54213" spans="1:1" ht="12.6" x14ac:dyDescent="0.25">
      <c r="A54213"/>
    </row>
    <row r="54214" spans="1:1" ht="12.6" x14ac:dyDescent="0.25">
      <c r="A54214"/>
    </row>
    <row r="54215" spans="1:1" ht="12.6" x14ac:dyDescent="0.25">
      <c r="A54215"/>
    </row>
    <row r="54216" spans="1:1" ht="12.6" x14ac:dyDescent="0.25">
      <c r="A54216"/>
    </row>
    <row r="54217" spans="1:1" ht="12.6" x14ac:dyDescent="0.25">
      <c r="A54217"/>
    </row>
    <row r="54218" spans="1:1" ht="12.6" x14ac:dyDescent="0.25">
      <c r="A54218"/>
    </row>
    <row r="54219" spans="1:1" ht="12.6" x14ac:dyDescent="0.25">
      <c r="A54219"/>
    </row>
    <row r="54220" spans="1:1" ht="12.6" x14ac:dyDescent="0.25">
      <c r="A54220"/>
    </row>
    <row r="54221" spans="1:1" ht="12.6" x14ac:dyDescent="0.25">
      <c r="A54221"/>
    </row>
    <row r="54222" spans="1:1" ht="12.6" x14ac:dyDescent="0.25">
      <c r="A54222"/>
    </row>
    <row r="54223" spans="1:1" ht="12.6" x14ac:dyDescent="0.25">
      <c r="A54223"/>
    </row>
    <row r="54224" spans="1:1" ht="12.6" x14ac:dyDescent="0.25">
      <c r="A54224"/>
    </row>
    <row r="54225" spans="1:1" ht="12.6" x14ac:dyDescent="0.25">
      <c r="A54225"/>
    </row>
    <row r="54226" spans="1:1" ht="12.6" x14ac:dyDescent="0.25">
      <c r="A54226"/>
    </row>
    <row r="54227" spans="1:1" ht="12.6" x14ac:dyDescent="0.25">
      <c r="A54227"/>
    </row>
    <row r="54228" spans="1:1" ht="12.6" x14ac:dyDescent="0.25">
      <c r="A54228"/>
    </row>
    <row r="54229" spans="1:1" ht="12.6" x14ac:dyDescent="0.25">
      <c r="A54229"/>
    </row>
    <row r="54230" spans="1:1" ht="12.6" x14ac:dyDescent="0.25">
      <c r="A54230"/>
    </row>
    <row r="54231" spans="1:1" ht="12.6" x14ac:dyDescent="0.25">
      <c r="A54231"/>
    </row>
    <row r="54232" spans="1:1" ht="12.6" x14ac:dyDescent="0.25">
      <c r="A54232"/>
    </row>
    <row r="54233" spans="1:1" ht="12.6" x14ac:dyDescent="0.25">
      <c r="A54233"/>
    </row>
    <row r="54234" spans="1:1" ht="12.6" x14ac:dyDescent="0.25">
      <c r="A54234"/>
    </row>
    <row r="54235" spans="1:1" ht="12.6" x14ac:dyDescent="0.25">
      <c r="A54235"/>
    </row>
    <row r="54236" spans="1:1" ht="12.6" x14ac:dyDescent="0.25">
      <c r="A54236"/>
    </row>
    <row r="54237" spans="1:1" ht="12.6" x14ac:dyDescent="0.25">
      <c r="A54237"/>
    </row>
    <row r="54238" spans="1:1" ht="12.6" x14ac:dyDescent="0.25">
      <c r="A54238"/>
    </row>
    <row r="54239" spans="1:1" ht="12.6" x14ac:dyDescent="0.25">
      <c r="A54239"/>
    </row>
    <row r="54240" spans="1:1" ht="12.6" x14ac:dyDescent="0.25">
      <c r="A54240"/>
    </row>
    <row r="54241" spans="1:1" ht="12.6" x14ac:dyDescent="0.25">
      <c r="A54241"/>
    </row>
    <row r="54242" spans="1:1" ht="12.6" x14ac:dyDescent="0.25">
      <c r="A54242"/>
    </row>
    <row r="54243" spans="1:1" ht="12.6" x14ac:dyDescent="0.25">
      <c r="A54243"/>
    </row>
    <row r="54244" spans="1:1" ht="12.6" x14ac:dyDescent="0.25">
      <c r="A54244"/>
    </row>
    <row r="54245" spans="1:1" ht="12.6" x14ac:dyDescent="0.25">
      <c r="A54245"/>
    </row>
    <row r="54246" spans="1:1" ht="12.6" x14ac:dyDescent="0.25">
      <c r="A54246"/>
    </row>
    <row r="54247" spans="1:1" ht="12.6" x14ac:dyDescent="0.25">
      <c r="A54247"/>
    </row>
    <row r="54248" spans="1:1" ht="12.6" x14ac:dyDescent="0.25">
      <c r="A54248"/>
    </row>
    <row r="54249" spans="1:1" ht="12.6" x14ac:dyDescent="0.25">
      <c r="A54249"/>
    </row>
    <row r="54250" spans="1:1" ht="12.6" x14ac:dyDescent="0.25">
      <c r="A54250"/>
    </row>
    <row r="54251" spans="1:1" ht="12.6" x14ac:dyDescent="0.25">
      <c r="A54251"/>
    </row>
    <row r="54252" spans="1:1" ht="12.6" x14ac:dyDescent="0.25">
      <c r="A54252"/>
    </row>
    <row r="54253" spans="1:1" ht="12.6" x14ac:dyDescent="0.25">
      <c r="A54253"/>
    </row>
    <row r="54254" spans="1:1" ht="12.6" x14ac:dyDescent="0.25">
      <c r="A54254"/>
    </row>
    <row r="54255" spans="1:1" ht="12.6" x14ac:dyDescent="0.25">
      <c r="A54255"/>
    </row>
    <row r="54256" spans="1:1" ht="12.6" x14ac:dyDescent="0.25">
      <c r="A54256"/>
    </row>
    <row r="54257" spans="1:1" ht="12.6" x14ac:dyDescent="0.25">
      <c r="A54257"/>
    </row>
    <row r="54258" spans="1:1" ht="12.6" x14ac:dyDescent="0.25">
      <c r="A54258"/>
    </row>
    <row r="54259" spans="1:1" ht="12.6" x14ac:dyDescent="0.25">
      <c r="A54259"/>
    </row>
    <row r="54260" spans="1:1" ht="12.6" x14ac:dyDescent="0.25">
      <c r="A54260"/>
    </row>
    <row r="54261" spans="1:1" ht="12.6" x14ac:dyDescent="0.25">
      <c r="A54261"/>
    </row>
    <row r="54262" spans="1:1" ht="12.6" x14ac:dyDescent="0.25">
      <c r="A54262"/>
    </row>
    <row r="54263" spans="1:1" ht="12.6" x14ac:dyDescent="0.25">
      <c r="A54263"/>
    </row>
    <row r="54264" spans="1:1" ht="12.6" x14ac:dyDescent="0.25">
      <c r="A54264"/>
    </row>
    <row r="54265" spans="1:1" ht="12.6" x14ac:dyDescent="0.25">
      <c r="A54265"/>
    </row>
    <row r="54266" spans="1:1" ht="12.6" x14ac:dyDescent="0.25">
      <c r="A54266"/>
    </row>
    <row r="54267" spans="1:1" ht="12.6" x14ac:dyDescent="0.25">
      <c r="A54267"/>
    </row>
    <row r="54268" spans="1:1" ht="12.6" x14ac:dyDescent="0.25">
      <c r="A54268"/>
    </row>
    <row r="54269" spans="1:1" ht="12.6" x14ac:dyDescent="0.25">
      <c r="A54269"/>
    </row>
    <row r="54270" spans="1:1" ht="12.6" x14ac:dyDescent="0.25">
      <c r="A54270"/>
    </row>
    <row r="54271" spans="1:1" ht="12.6" x14ac:dyDescent="0.25">
      <c r="A54271"/>
    </row>
    <row r="54272" spans="1:1" ht="12.6" x14ac:dyDescent="0.25">
      <c r="A54272"/>
    </row>
    <row r="54273" spans="1:1" ht="12.6" x14ac:dyDescent="0.25">
      <c r="A54273"/>
    </row>
    <row r="54274" spans="1:1" ht="12.6" x14ac:dyDescent="0.25">
      <c r="A54274"/>
    </row>
    <row r="54275" spans="1:1" ht="12.6" x14ac:dyDescent="0.25">
      <c r="A54275"/>
    </row>
    <row r="54276" spans="1:1" ht="12.6" x14ac:dyDescent="0.25">
      <c r="A54276"/>
    </row>
    <row r="54277" spans="1:1" ht="12.6" x14ac:dyDescent="0.25">
      <c r="A54277"/>
    </row>
    <row r="54278" spans="1:1" ht="12.6" x14ac:dyDescent="0.25">
      <c r="A54278"/>
    </row>
    <row r="54279" spans="1:1" ht="12.6" x14ac:dyDescent="0.25">
      <c r="A54279"/>
    </row>
    <row r="54280" spans="1:1" ht="12.6" x14ac:dyDescent="0.25">
      <c r="A54280"/>
    </row>
    <row r="54281" spans="1:1" ht="12.6" x14ac:dyDescent="0.25">
      <c r="A54281"/>
    </row>
    <row r="54282" spans="1:1" ht="12.6" x14ac:dyDescent="0.25">
      <c r="A54282"/>
    </row>
    <row r="54283" spans="1:1" ht="12.6" x14ac:dyDescent="0.25">
      <c r="A54283"/>
    </row>
    <row r="54284" spans="1:1" ht="12.6" x14ac:dyDescent="0.25">
      <c r="A54284"/>
    </row>
    <row r="54285" spans="1:1" ht="12.6" x14ac:dyDescent="0.25">
      <c r="A54285"/>
    </row>
    <row r="54286" spans="1:1" ht="12.6" x14ac:dyDescent="0.25">
      <c r="A54286"/>
    </row>
    <row r="54287" spans="1:1" ht="12.6" x14ac:dyDescent="0.25">
      <c r="A54287"/>
    </row>
    <row r="54288" spans="1:1" ht="12.6" x14ac:dyDescent="0.25">
      <c r="A54288"/>
    </row>
    <row r="54289" spans="1:1" ht="12.6" x14ac:dyDescent="0.25">
      <c r="A54289"/>
    </row>
    <row r="54290" spans="1:1" ht="12.6" x14ac:dyDescent="0.25">
      <c r="A54290"/>
    </row>
    <row r="54291" spans="1:1" ht="12.6" x14ac:dyDescent="0.25">
      <c r="A54291"/>
    </row>
    <row r="54292" spans="1:1" ht="12.6" x14ac:dyDescent="0.25">
      <c r="A54292"/>
    </row>
    <row r="54293" spans="1:1" ht="12.6" x14ac:dyDescent="0.25">
      <c r="A54293"/>
    </row>
    <row r="54294" spans="1:1" ht="12.6" x14ac:dyDescent="0.25">
      <c r="A54294"/>
    </row>
    <row r="54295" spans="1:1" ht="12.6" x14ac:dyDescent="0.25">
      <c r="A54295"/>
    </row>
    <row r="54296" spans="1:1" ht="12.6" x14ac:dyDescent="0.25">
      <c r="A54296"/>
    </row>
    <row r="54297" spans="1:1" ht="12.6" x14ac:dyDescent="0.25">
      <c r="A54297"/>
    </row>
    <row r="54298" spans="1:1" ht="12.6" x14ac:dyDescent="0.25">
      <c r="A54298"/>
    </row>
    <row r="54299" spans="1:1" ht="12.6" x14ac:dyDescent="0.25">
      <c r="A54299"/>
    </row>
    <row r="54300" spans="1:1" ht="12.6" x14ac:dyDescent="0.25">
      <c r="A54300"/>
    </row>
    <row r="54301" spans="1:1" ht="12.6" x14ac:dyDescent="0.25">
      <c r="A54301"/>
    </row>
    <row r="54302" spans="1:1" ht="12.6" x14ac:dyDescent="0.25">
      <c r="A54302"/>
    </row>
    <row r="54303" spans="1:1" ht="12.6" x14ac:dyDescent="0.25">
      <c r="A54303"/>
    </row>
    <row r="54304" spans="1:1" ht="12.6" x14ac:dyDescent="0.25">
      <c r="A54304"/>
    </row>
    <row r="54305" spans="1:1" ht="12.6" x14ac:dyDescent="0.25">
      <c r="A54305"/>
    </row>
    <row r="54306" spans="1:1" ht="12.6" x14ac:dyDescent="0.25">
      <c r="A54306"/>
    </row>
    <row r="54307" spans="1:1" ht="12.6" x14ac:dyDescent="0.25">
      <c r="A54307"/>
    </row>
    <row r="54308" spans="1:1" ht="12.6" x14ac:dyDescent="0.25">
      <c r="A54308"/>
    </row>
    <row r="54309" spans="1:1" ht="12.6" x14ac:dyDescent="0.25">
      <c r="A54309"/>
    </row>
    <row r="54310" spans="1:1" ht="12.6" x14ac:dyDescent="0.25">
      <c r="A54310"/>
    </row>
    <row r="54311" spans="1:1" ht="12.6" x14ac:dyDescent="0.25">
      <c r="A54311"/>
    </row>
    <row r="54312" spans="1:1" ht="12.6" x14ac:dyDescent="0.25">
      <c r="A54312"/>
    </row>
    <row r="54313" spans="1:1" ht="12.6" x14ac:dyDescent="0.25">
      <c r="A54313"/>
    </row>
    <row r="54314" spans="1:1" ht="12.6" x14ac:dyDescent="0.25">
      <c r="A54314"/>
    </row>
    <row r="54315" spans="1:1" ht="12.6" x14ac:dyDescent="0.25">
      <c r="A54315"/>
    </row>
    <row r="54316" spans="1:1" ht="12.6" x14ac:dyDescent="0.25">
      <c r="A54316"/>
    </row>
    <row r="54317" spans="1:1" ht="12.6" x14ac:dyDescent="0.25">
      <c r="A54317"/>
    </row>
    <row r="54318" spans="1:1" ht="12.6" x14ac:dyDescent="0.25">
      <c r="A54318"/>
    </row>
    <row r="54319" spans="1:1" ht="12.6" x14ac:dyDescent="0.25">
      <c r="A54319"/>
    </row>
    <row r="54320" spans="1:1" ht="12.6" x14ac:dyDescent="0.25">
      <c r="A54320"/>
    </row>
    <row r="54321" spans="1:1" ht="12.6" x14ac:dyDescent="0.25">
      <c r="A54321"/>
    </row>
    <row r="54322" spans="1:1" ht="12.6" x14ac:dyDescent="0.25">
      <c r="A54322"/>
    </row>
    <row r="54323" spans="1:1" ht="12.6" x14ac:dyDescent="0.25">
      <c r="A54323"/>
    </row>
    <row r="54324" spans="1:1" ht="12.6" x14ac:dyDescent="0.25">
      <c r="A54324"/>
    </row>
    <row r="54325" spans="1:1" ht="12.6" x14ac:dyDescent="0.25">
      <c r="A54325"/>
    </row>
    <row r="54326" spans="1:1" ht="12.6" x14ac:dyDescent="0.25">
      <c r="A54326"/>
    </row>
    <row r="54327" spans="1:1" ht="12.6" x14ac:dyDescent="0.25">
      <c r="A54327"/>
    </row>
    <row r="54328" spans="1:1" ht="12.6" x14ac:dyDescent="0.25">
      <c r="A54328"/>
    </row>
    <row r="54329" spans="1:1" ht="12.6" x14ac:dyDescent="0.25">
      <c r="A54329"/>
    </row>
    <row r="54330" spans="1:1" ht="12.6" x14ac:dyDescent="0.25">
      <c r="A54330"/>
    </row>
    <row r="54331" spans="1:1" ht="12.6" x14ac:dyDescent="0.25">
      <c r="A54331"/>
    </row>
    <row r="54332" spans="1:1" ht="12.6" x14ac:dyDescent="0.25">
      <c r="A54332"/>
    </row>
    <row r="54333" spans="1:1" ht="12.6" x14ac:dyDescent="0.25">
      <c r="A54333"/>
    </row>
    <row r="54334" spans="1:1" ht="12.6" x14ac:dyDescent="0.25">
      <c r="A54334"/>
    </row>
    <row r="54335" spans="1:1" ht="12.6" x14ac:dyDescent="0.25">
      <c r="A54335"/>
    </row>
    <row r="54336" spans="1:1" ht="12.6" x14ac:dyDescent="0.25">
      <c r="A54336"/>
    </row>
    <row r="54337" spans="1:1" ht="12.6" x14ac:dyDescent="0.25">
      <c r="A54337"/>
    </row>
    <row r="54338" spans="1:1" ht="12.6" x14ac:dyDescent="0.25">
      <c r="A54338"/>
    </row>
    <row r="54339" spans="1:1" ht="12.6" x14ac:dyDescent="0.25">
      <c r="A54339"/>
    </row>
    <row r="54340" spans="1:1" ht="12.6" x14ac:dyDescent="0.25">
      <c r="A54340"/>
    </row>
    <row r="54341" spans="1:1" ht="12.6" x14ac:dyDescent="0.25">
      <c r="A54341"/>
    </row>
    <row r="54342" spans="1:1" ht="12.6" x14ac:dyDescent="0.25">
      <c r="A54342"/>
    </row>
    <row r="54343" spans="1:1" ht="12.6" x14ac:dyDescent="0.25">
      <c r="A54343"/>
    </row>
    <row r="54344" spans="1:1" ht="12.6" x14ac:dyDescent="0.25">
      <c r="A54344"/>
    </row>
    <row r="54345" spans="1:1" ht="12.6" x14ac:dyDescent="0.25">
      <c r="A54345"/>
    </row>
    <row r="54346" spans="1:1" ht="12.6" x14ac:dyDescent="0.25">
      <c r="A54346"/>
    </row>
    <row r="54347" spans="1:1" ht="12.6" x14ac:dyDescent="0.25">
      <c r="A54347"/>
    </row>
    <row r="54348" spans="1:1" ht="12.6" x14ac:dyDescent="0.25">
      <c r="A54348"/>
    </row>
    <row r="54349" spans="1:1" ht="12.6" x14ac:dyDescent="0.25">
      <c r="A54349"/>
    </row>
    <row r="54350" spans="1:1" ht="12.6" x14ac:dyDescent="0.25">
      <c r="A54350"/>
    </row>
    <row r="54351" spans="1:1" ht="12.6" x14ac:dyDescent="0.25">
      <c r="A54351"/>
    </row>
    <row r="54352" spans="1:1" ht="12.6" x14ac:dyDescent="0.25">
      <c r="A54352"/>
    </row>
    <row r="54353" spans="1:1" ht="12.6" x14ac:dyDescent="0.25">
      <c r="A54353"/>
    </row>
    <row r="54354" spans="1:1" ht="12.6" x14ac:dyDescent="0.25">
      <c r="A54354"/>
    </row>
    <row r="54355" spans="1:1" ht="12.6" x14ac:dyDescent="0.25">
      <c r="A54355"/>
    </row>
    <row r="54356" spans="1:1" ht="12.6" x14ac:dyDescent="0.25">
      <c r="A54356"/>
    </row>
    <row r="54357" spans="1:1" ht="12.6" x14ac:dyDescent="0.25">
      <c r="A54357"/>
    </row>
    <row r="54358" spans="1:1" ht="12.6" x14ac:dyDescent="0.25">
      <c r="A54358"/>
    </row>
    <row r="54359" spans="1:1" ht="12.6" x14ac:dyDescent="0.25">
      <c r="A54359"/>
    </row>
    <row r="54360" spans="1:1" ht="12.6" x14ac:dyDescent="0.25">
      <c r="A54360"/>
    </row>
    <row r="54361" spans="1:1" ht="12.6" x14ac:dyDescent="0.25">
      <c r="A54361"/>
    </row>
    <row r="54362" spans="1:1" ht="12.6" x14ac:dyDescent="0.25">
      <c r="A54362"/>
    </row>
    <row r="54363" spans="1:1" ht="12.6" x14ac:dyDescent="0.25">
      <c r="A54363"/>
    </row>
    <row r="54364" spans="1:1" ht="12.6" x14ac:dyDescent="0.25">
      <c r="A54364"/>
    </row>
    <row r="54365" spans="1:1" ht="12.6" x14ac:dyDescent="0.25">
      <c r="A54365"/>
    </row>
    <row r="54366" spans="1:1" ht="12.6" x14ac:dyDescent="0.25">
      <c r="A54366"/>
    </row>
    <row r="54367" spans="1:1" ht="12.6" x14ac:dyDescent="0.25">
      <c r="A54367"/>
    </row>
    <row r="54368" spans="1:1" ht="12.6" x14ac:dyDescent="0.25">
      <c r="A54368"/>
    </row>
    <row r="54369" spans="1:1" ht="12.6" x14ac:dyDescent="0.25">
      <c r="A54369"/>
    </row>
    <row r="54370" spans="1:1" ht="12.6" x14ac:dyDescent="0.25">
      <c r="A54370"/>
    </row>
    <row r="54371" spans="1:1" ht="12.6" x14ac:dyDescent="0.25">
      <c r="A54371"/>
    </row>
    <row r="54372" spans="1:1" ht="12.6" x14ac:dyDescent="0.25">
      <c r="A54372"/>
    </row>
    <row r="54373" spans="1:1" ht="12.6" x14ac:dyDescent="0.25">
      <c r="A54373"/>
    </row>
    <row r="54374" spans="1:1" ht="12.6" x14ac:dyDescent="0.25">
      <c r="A54374"/>
    </row>
    <row r="54375" spans="1:1" ht="12.6" x14ac:dyDescent="0.25">
      <c r="A54375"/>
    </row>
    <row r="54376" spans="1:1" ht="12.6" x14ac:dyDescent="0.25">
      <c r="A54376"/>
    </row>
    <row r="54377" spans="1:1" ht="12.6" x14ac:dyDescent="0.25">
      <c r="A54377"/>
    </row>
    <row r="54378" spans="1:1" ht="12.6" x14ac:dyDescent="0.25">
      <c r="A54378"/>
    </row>
    <row r="54379" spans="1:1" ht="12.6" x14ac:dyDescent="0.25">
      <c r="A54379"/>
    </row>
    <row r="54380" spans="1:1" ht="12.6" x14ac:dyDescent="0.25">
      <c r="A54380"/>
    </row>
    <row r="54381" spans="1:1" ht="12.6" x14ac:dyDescent="0.25">
      <c r="A54381"/>
    </row>
    <row r="54382" spans="1:1" ht="12.6" x14ac:dyDescent="0.25">
      <c r="A54382"/>
    </row>
    <row r="54383" spans="1:1" ht="12.6" x14ac:dyDescent="0.25">
      <c r="A54383"/>
    </row>
    <row r="54384" spans="1:1" ht="12.6" x14ac:dyDescent="0.25">
      <c r="A54384"/>
    </row>
    <row r="54385" spans="1:1" ht="12.6" x14ac:dyDescent="0.25">
      <c r="A54385"/>
    </row>
    <row r="54386" spans="1:1" ht="12.6" x14ac:dyDescent="0.25">
      <c r="A54386"/>
    </row>
    <row r="54387" spans="1:1" ht="12.6" x14ac:dyDescent="0.25">
      <c r="A54387"/>
    </row>
    <row r="54388" spans="1:1" ht="12.6" x14ac:dyDescent="0.25">
      <c r="A54388"/>
    </row>
    <row r="54389" spans="1:1" ht="12.6" x14ac:dyDescent="0.25">
      <c r="A54389"/>
    </row>
    <row r="54390" spans="1:1" ht="12.6" x14ac:dyDescent="0.25">
      <c r="A54390"/>
    </row>
    <row r="54391" spans="1:1" ht="12.6" x14ac:dyDescent="0.25">
      <c r="A54391"/>
    </row>
    <row r="54392" spans="1:1" ht="12.6" x14ac:dyDescent="0.25">
      <c r="A54392"/>
    </row>
    <row r="54393" spans="1:1" ht="12.6" x14ac:dyDescent="0.25">
      <c r="A54393"/>
    </row>
    <row r="54394" spans="1:1" ht="12.6" x14ac:dyDescent="0.25">
      <c r="A54394"/>
    </row>
    <row r="54395" spans="1:1" ht="12.6" x14ac:dyDescent="0.25">
      <c r="A54395"/>
    </row>
    <row r="54396" spans="1:1" ht="12.6" x14ac:dyDescent="0.25">
      <c r="A54396"/>
    </row>
    <row r="54397" spans="1:1" ht="12.6" x14ac:dyDescent="0.25">
      <c r="A54397"/>
    </row>
    <row r="54398" spans="1:1" ht="12.6" x14ac:dyDescent="0.25">
      <c r="A54398"/>
    </row>
    <row r="54399" spans="1:1" ht="12.6" x14ac:dyDescent="0.25">
      <c r="A54399"/>
    </row>
    <row r="54400" spans="1:1" ht="12.6" x14ac:dyDescent="0.25">
      <c r="A54400"/>
    </row>
    <row r="54401" spans="1:1" ht="12.6" x14ac:dyDescent="0.25">
      <c r="A54401"/>
    </row>
    <row r="54402" spans="1:1" ht="12.6" x14ac:dyDescent="0.25">
      <c r="A54402"/>
    </row>
    <row r="54403" spans="1:1" ht="12.6" x14ac:dyDescent="0.25">
      <c r="A54403"/>
    </row>
    <row r="54404" spans="1:1" ht="12.6" x14ac:dyDescent="0.25">
      <c r="A54404"/>
    </row>
    <row r="54405" spans="1:1" ht="12.6" x14ac:dyDescent="0.25">
      <c r="A54405"/>
    </row>
    <row r="54406" spans="1:1" ht="12.6" x14ac:dyDescent="0.25">
      <c r="A54406"/>
    </row>
    <row r="54407" spans="1:1" ht="12.6" x14ac:dyDescent="0.25">
      <c r="A54407"/>
    </row>
    <row r="54408" spans="1:1" ht="12.6" x14ac:dyDescent="0.25">
      <c r="A54408"/>
    </row>
    <row r="54409" spans="1:1" ht="12.6" x14ac:dyDescent="0.25">
      <c r="A54409"/>
    </row>
    <row r="54410" spans="1:1" ht="12.6" x14ac:dyDescent="0.25">
      <c r="A54410"/>
    </row>
    <row r="54411" spans="1:1" ht="12.6" x14ac:dyDescent="0.25">
      <c r="A54411"/>
    </row>
    <row r="54412" spans="1:1" ht="12.6" x14ac:dyDescent="0.25">
      <c r="A54412"/>
    </row>
    <row r="54413" spans="1:1" ht="12.6" x14ac:dyDescent="0.25">
      <c r="A54413"/>
    </row>
    <row r="54414" spans="1:1" ht="12.6" x14ac:dyDescent="0.25">
      <c r="A54414"/>
    </row>
    <row r="54415" spans="1:1" ht="12.6" x14ac:dyDescent="0.25">
      <c r="A54415"/>
    </row>
    <row r="54416" spans="1:1" ht="12.6" x14ac:dyDescent="0.25">
      <c r="A54416"/>
    </row>
    <row r="54417" spans="1:1" ht="12.6" x14ac:dyDescent="0.25">
      <c r="A54417"/>
    </row>
    <row r="54418" spans="1:1" ht="12.6" x14ac:dyDescent="0.25">
      <c r="A54418"/>
    </row>
    <row r="54419" spans="1:1" ht="12.6" x14ac:dyDescent="0.25">
      <c r="A54419"/>
    </row>
    <row r="54420" spans="1:1" ht="12.6" x14ac:dyDescent="0.25">
      <c r="A54420"/>
    </row>
    <row r="54421" spans="1:1" ht="12.6" x14ac:dyDescent="0.25">
      <c r="A54421"/>
    </row>
    <row r="54422" spans="1:1" ht="12.6" x14ac:dyDescent="0.25">
      <c r="A54422"/>
    </row>
    <row r="54423" spans="1:1" ht="12.6" x14ac:dyDescent="0.25">
      <c r="A54423"/>
    </row>
    <row r="54424" spans="1:1" ht="12.6" x14ac:dyDescent="0.25">
      <c r="A54424"/>
    </row>
    <row r="54425" spans="1:1" ht="12.6" x14ac:dyDescent="0.25">
      <c r="A54425"/>
    </row>
    <row r="54426" spans="1:1" ht="12.6" x14ac:dyDescent="0.25">
      <c r="A54426"/>
    </row>
    <row r="54427" spans="1:1" ht="12.6" x14ac:dyDescent="0.25">
      <c r="A54427"/>
    </row>
    <row r="54428" spans="1:1" ht="12.6" x14ac:dyDescent="0.25">
      <c r="A54428"/>
    </row>
    <row r="54429" spans="1:1" ht="12.6" x14ac:dyDescent="0.25">
      <c r="A54429"/>
    </row>
    <row r="54430" spans="1:1" ht="12.6" x14ac:dyDescent="0.25">
      <c r="A54430"/>
    </row>
    <row r="54431" spans="1:1" ht="12.6" x14ac:dyDescent="0.25">
      <c r="A54431"/>
    </row>
    <row r="54432" spans="1:1" ht="12.6" x14ac:dyDescent="0.25">
      <c r="A54432"/>
    </row>
    <row r="54433" spans="1:1" ht="12.6" x14ac:dyDescent="0.25">
      <c r="A54433"/>
    </row>
    <row r="54434" spans="1:1" ht="12.6" x14ac:dyDescent="0.25">
      <c r="A54434"/>
    </row>
    <row r="54435" spans="1:1" ht="12.6" x14ac:dyDescent="0.25">
      <c r="A54435"/>
    </row>
    <row r="54436" spans="1:1" ht="12.6" x14ac:dyDescent="0.25">
      <c r="A54436"/>
    </row>
    <row r="54437" spans="1:1" ht="12.6" x14ac:dyDescent="0.25">
      <c r="A54437"/>
    </row>
    <row r="54438" spans="1:1" ht="12.6" x14ac:dyDescent="0.25">
      <c r="A54438"/>
    </row>
    <row r="54439" spans="1:1" ht="12.6" x14ac:dyDescent="0.25">
      <c r="A54439"/>
    </row>
    <row r="54440" spans="1:1" ht="12.6" x14ac:dyDescent="0.25">
      <c r="A54440"/>
    </row>
    <row r="54441" spans="1:1" ht="12.6" x14ac:dyDescent="0.25">
      <c r="A54441"/>
    </row>
    <row r="54442" spans="1:1" ht="12.6" x14ac:dyDescent="0.25">
      <c r="A54442"/>
    </row>
    <row r="54443" spans="1:1" ht="12.6" x14ac:dyDescent="0.25">
      <c r="A54443"/>
    </row>
    <row r="54444" spans="1:1" ht="12.6" x14ac:dyDescent="0.25">
      <c r="A54444"/>
    </row>
    <row r="54445" spans="1:1" ht="12.6" x14ac:dyDescent="0.25">
      <c r="A54445"/>
    </row>
    <row r="54446" spans="1:1" ht="12.6" x14ac:dyDescent="0.25">
      <c r="A54446"/>
    </row>
    <row r="54447" spans="1:1" ht="12.6" x14ac:dyDescent="0.25">
      <c r="A54447"/>
    </row>
    <row r="54448" spans="1:1" ht="12.6" x14ac:dyDescent="0.25">
      <c r="A54448"/>
    </row>
    <row r="54449" spans="1:1" ht="12.6" x14ac:dyDescent="0.25">
      <c r="A54449"/>
    </row>
    <row r="54450" spans="1:1" ht="12.6" x14ac:dyDescent="0.25">
      <c r="A54450"/>
    </row>
    <row r="54451" spans="1:1" ht="12.6" x14ac:dyDescent="0.25">
      <c r="A54451"/>
    </row>
    <row r="54452" spans="1:1" ht="12.6" x14ac:dyDescent="0.25">
      <c r="A54452"/>
    </row>
    <row r="54453" spans="1:1" ht="12.6" x14ac:dyDescent="0.25">
      <c r="A54453"/>
    </row>
    <row r="54454" spans="1:1" ht="12.6" x14ac:dyDescent="0.25">
      <c r="A54454"/>
    </row>
    <row r="54455" spans="1:1" ht="12.6" x14ac:dyDescent="0.25">
      <c r="A54455"/>
    </row>
    <row r="54456" spans="1:1" ht="12.6" x14ac:dyDescent="0.25">
      <c r="A54456"/>
    </row>
    <row r="54457" spans="1:1" ht="12.6" x14ac:dyDescent="0.25">
      <c r="A54457"/>
    </row>
    <row r="54458" spans="1:1" ht="12.6" x14ac:dyDescent="0.25">
      <c r="A54458"/>
    </row>
    <row r="54459" spans="1:1" ht="12.6" x14ac:dyDescent="0.25">
      <c r="A54459"/>
    </row>
    <row r="54460" spans="1:1" ht="12.6" x14ac:dyDescent="0.25">
      <c r="A54460"/>
    </row>
    <row r="54461" spans="1:1" ht="12.6" x14ac:dyDescent="0.25">
      <c r="A54461"/>
    </row>
    <row r="54462" spans="1:1" ht="12.6" x14ac:dyDescent="0.25">
      <c r="A54462"/>
    </row>
    <row r="54463" spans="1:1" ht="12.6" x14ac:dyDescent="0.25">
      <c r="A54463"/>
    </row>
    <row r="54464" spans="1:1" ht="12.6" x14ac:dyDescent="0.25">
      <c r="A54464"/>
    </row>
    <row r="54465" spans="1:1" ht="12.6" x14ac:dyDescent="0.25">
      <c r="A54465"/>
    </row>
    <row r="54466" spans="1:1" ht="12.6" x14ac:dyDescent="0.25">
      <c r="A54466"/>
    </row>
    <row r="54467" spans="1:1" ht="12.6" x14ac:dyDescent="0.25">
      <c r="A54467"/>
    </row>
    <row r="54468" spans="1:1" ht="12.6" x14ac:dyDescent="0.25">
      <c r="A54468"/>
    </row>
    <row r="54469" spans="1:1" ht="12.6" x14ac:dyDescent="0.25">
      <c r="A54469"/>
    </row>
    <row r="54470" spans="1:1" ht="12.6" x14ac:dyDescent="0.25">
      <c r="A54470"/>
    </row>
    <row r="54471" spans="1:1" ht="12.6" x14ac:dyDescent="0.25">
      <c r="A54471"/>
    </row>
    <row r="54472" spans="1:1" ht="12.6" x14ac:dyDescent="0.25">
      <c r="A54472"/>
    </row>
    <row r="54473" spans="1:1" ht="12.6" x14ac:dyDescent="0.25">
      <c r="A54473"/>
    </row>
    <row r="54474" spans="1:1" ht="12.6" x14ac:dyDescent="0.25">
      <c r="A54474"/>
    </row>
    <row r="54475" spans="1:1" ht="12.6" x14ac:dyDescent="0.25">
      <c r="A54475"/>
    </row>
    <row r="54476" spans="1:1" ht="12.6" x14ac:dyDescent="0.25">
      <c r="A54476"/>
    </row>
    <row r="54477" spans="1:1" ht="12.6" x14ac:dyDescent="0.25">
      <c r="A54477"/>
    </row>
    <row r="54478" spans="1:1" ht="12.6" x14ac:dyDescent="0.25">
      <c r="A54478"/>
    </row>
    <row r="54479" spans="1:1" ht="12.6" x14ac:dyDescent="0.25">
      <c r="A54479"/>
    </row>
    <row r="54480" spans="1:1" ht="12.6" x14ac:dyDescent="0.25">
      <c r="A54480"/>
    </row>
    <row r="54481" spans="1:1" ht="12.6" x14ac:dyDescent="0.25">
      <c r="A54481"/>
    </row>
    <row r="54482" spans="1:1" ht="12.6" x14ac:dyDescent="0.25">
      <c r="A54482"/>
    </row>
    <row r="54483" spans="1:1" ht="12.6" x14ac:dyDescent="0.25">
      <c r="A54483"/>
    </row>
    <row r="54484" spans="1:1" ht="12.6" x14ac:dyDescent="0.25">
      <c r="A54484"/>
    </row>
    <row r="54485" spans="1:1" ht="12.6" x14ac:dyDescent="0.25">
      <c r="A54485"/>
    </row>
    <row r="54486" spans="1:1" ht="12.6" x14ac:dyDescent="0.25">
      <c r="A54486"/>
    </row>
    <row r="54487" spans="1:1" ht="12.6" x14ac:dyDescent="0.25">
      <c r="A54487"/>
    </row>
    <row r="54488" spans="1:1" ht="12.6" x14ac:dyDescent="0.25">
      <c r="A54488"/>
    </row>
    <row r="54489" spans="1:1" ht="12.6" x14ac:dyDescent="0.25">
      <c r="A54489"/>
    </row>
    <row r="54490" spans="1:1" ht="12.6" x14ac:dyDescent="0.25">
      <c r="A54490"/>
    </row>
    <row r="54491" spans="1:1" ht="12.6" x14ac:dyDescent="0.25">
      <c r="A54491"/>
    </row>
    <row r="54492" spans="1:1" ht="12.6" x14ac:dyDescent="0.25">
      <c r="A54492"/>
    </row>
    <row r="54493" spans="1:1" ht="12.6" x14ac:dyDescent="0.25">
      <c r="A54493"/>
    </row>
    <row r="54494" spans="1:1" ht="12.6" x14ac:dyDescent="0.25">
      <c r="A54494"/>
    </row>
    <row r="54495" spans="1:1" ht="12.6" x14ac:dyDescent="0.25">
      <c r="A54495"/>
    </row>
    <row r="54496" spans="1:1" ht="12.6" x14ac:dyDescent="0.25">
      <c r="A54496"/>
    </row>
    <row r="54497" spans="1:1" ht="12.6" x14ac:dyDescent="0.25">
      <c r="A54497"/>
    </row>
    <row r="54498" spans="1:1" ht="12.6" x14ac:dyDescent="0.25">
      <c r="A54498"/>
    </row>
    <row r="54499" spans="1:1" ht="12.6" x14ac:dyDescent="0.25">
      <c r="A54499"/>
    </row>
    <row r="54500" spans="1:1" ht="12.6" x14ac:dyDescent="0.25">
      <c r="A54500"/>
    </row>
    <row r="54501" spans="1:1" ht="12.6" x14ac:dyDescent="0.25">
      <c r="A54501"/>
    </row>
    <row r="54502" spans="1:1" ht="12.6" x14ac:dyDescent="0.25">
      <c r="A54502"/>
    </row>
    <row r="54503" spans="1:1" ht="12.6" x14ac:dyDescent="0.25">
      <c r="A54503"/>
    </row>
    <row r="54504" spans="1:1" ht="12.6" x14ac:dyDescent="0.25">
      <c r="A54504"/>
    </row>
    <row r="54505" spans="1:1" ht="12.6" x14ac:dyDescent="0.25">
      <c r="A54505"/>
    </row>
    <row r="54506" spans="1:1" ht="12.6" x14ac:dyDescent="0.25">
      <c r="A54506"/>
    </row>
    <row r="54507" spans="1:1" ht="12.6" x14ac:dyDescent="0.25">
      <c r="A54507"/>
    </row>
    <row r="54508" spans="1:1" ht="12.6" x14ac:dyDescent="0.25">
      <c r="A54508"/>
    </row>
    <row r="54509" spans="1:1" ht="12.6" x14ac:dyDescent="0.25">
      <c r="A54509"/>
    </row>
    <row r="54510" spans="1:1" ht="12.6" x14ac:dyDescent="0.25">
      <c r="A54510"/>
    </row>
    <row r="54511" spans="1:1" ht="12.6" x14ac:dyDescent="0.25">
      <c r="A54511"/>
    </row>
    <row r="54512" spans="1:1" ht="12.6" x14ac:dyDescent="0.25">
      <c r="A54512"/>
    </row>
    <row r="54513" spans="1:1" ht="12.6" x14ac:dyDescent="0.25">
      <c r="A54513"/>
    </row>
    <row r="54514" spans="1:1" ht="12.6" x14ac:dyDescent="0.25">
      <c r="A54514"/>
    </row>
    <row r="54515" spans="1:1" ht="12.6" x14ac:dyDescent="0.25">
      <c r="A54515"/>
    </row>
    <row r="54516" spans="1:1" ht="12.6" x14ac:dyDescent="0.25">
      <c r="A54516"/>
    </row>
    <row r="54517" spans="1:1" ht="12.6" x14ac:dyDescent="0.25">
      <c r="A54517"/>
    </row>
    <row r="54518" spans="1:1" ht="12.6" x14ac:dyDescent="0.25">
      <c r="A54518"/>
    </row>
    <row r="54519" spans="1:1" ht="12.6" x14ac:dyDescent="0.25">
      <c r="A54519"/>
    </row>
    <row r="54520" spans="1:1" ht="12.6" x14ac:dyDescent="0.25">
      <c r="A54520"/>
    </row>
    <row r="54521" spans="1:1" ht="12.6" x14ac:dyDescent="0.25">
      <c r="A54521"/>
    </row>
    <row r="54522" spans="1:1" ht="12.6" x14ac:dyDescent="0.25">
      <c r="A54522"/>
    </row>
    <row r="54523" spans="1:1" ht="12.6" x14ac:dyDescent="0.25">
      <c r="A54523"/>
    </row>
    <row r="54524" spans="1:1" ht="12.6" x14ac:dyDescent="0.25">
      <c r="A54524"/>
    </row>
    <row r="54525" spans="1:1" ht="12.6" x14ac:dyDescent="0.25">
      <c r="A54525"/>
    </row>
    <row r="54526" spans="1:1" ht="12.6" x14ac:dyDescent="0.25">
      <c r="A54526"/>
    </row>
    <row r="54527" spans="1:1" ht="12.6" x14ac:dyDescent="0.25">
      <c r="A54527"/>
    </row>
    <row r="54528" spans="1:1" ht="12.6" x14ac:dyDescent="0.25">
      <c r="A54528"/>
    </row>
    <row r="54529" spans="1:1" ht="12.6" x14ac:dyDescent="0.25">
      <c r="A54529"/>
    </row>
    <row r="54530" spans="1:1" ht="12.6" x14ac:dyDescent="0.25">
      <c r="A54530"/>
    </row>
    <row r="54531" spans="1:1" ht="12.6" x14ac:dyDescent="0.25">
      <c r="A54531"/>
    </row>
    <row r="54532" spans="1:1" ht="12.6" x14ac:dyDescent="0.25">
      <c r="A54532"/>
    </row>
    <row r="54533" spans="1:1" ht="12.6" x14ac:dyDescent="0.25">
      <c r="A54533"/>
    </row>
    <row r="54534" spans="1:1" ht="12.6" x14ac:dyDescent="0.25">
      <c r="A54534"/>
    </row>
    <row r="54535" spans="1:1" ht="12.6" x14ac:dyDescent="0.25">
      <c r="A54535"/>
    </row>
    <row r="54536" spans="1:1" ht="12.6" x14ac:dyDescent="0.25">
      <c r="A54536"/>
    </row>
    <row r="54537" spans="1:1" ht="12.6" x14ac:dyDescent="0.25">
      <c r="A54537"/>
    </row>
    <row r="54538" spans="1:1" ht="12.6" x14ac:dyDescent="0.25">
      <c r="A54538"/>
    </row>
    <row r="54539" spans="1:1" ht="12.6" x14ac:dyDescent="0.25">
      <c r="A54539"/>
    </row>
    <row r="54540" spans="1:1" ht="12.6" x14ac:dyDescent="0.25">
      <c r="A54540"/>
    </row>
    <row r="54541" spans="1:1" ht="12.6" x14ac:dyDescent="0.25">
      <c r="A54541"/>
    </row>
    <row r="54542" spans="1:1" ht="12.6" x14ac:dyDescent="0.25">
      <c r="A54542"/>
    </row>
    <row r="54543" spans="1:1" ht="12.6" x14ac:dyDescent="0.25">
      <c r="A54543"/>
    </row>
    <row r="54544" spans="1:1" ht="12.6" x14ac:dyDescent="0.25">
      <c r="A54544"/>
    </row>
    <row r="54545" spans="1:1" ht="12.6" x14ac:dyDescent="0.25">
      <c r="A54545"/>
    </row>
    <row r="54546" spans="1:1" ht="12.6" x14ac:dyDescent="0.25">
      <c r="A54546"/>
    </row>
    <row r="54547" spans="1:1" ht="12.6" x14ac:dyDescent="0.25">
      <c r="A54547"/>
    </row>
    <row r="54548" spans="1:1" ht="12.6" x14ac:dyDescent="0.25">
      <c r="A54548"/>
    </row>
    <row r="54549" spans="1:1" ht="12.6" x14ac:dyDescent="0.25">
      <c r="A54549"/>
    </row>
    <row r="54550" spans="1:1" ht="12.6" x14ac:dyDescent="0.25">
      <c r="A54550"/>
    </row>
    <row r="54551" spans="1:1" ht="12.6" x14ac:dyDescent="0.25">
      <c r="A54551"/>
    </row>
    <row r="54552" spans="1:1" ht="12.6" x14ac:dyDescent="0.25">
      <c r="A54552"/>
    </row>
    <row r="54553" spans="1:1" ht="12.6" x14ac:dyDescent="0.25">
      <c r="A54553"/>
    </row>
    <row r="54554" spans="1:1" ht="12.6" x14ac:dyDescent="0.25">
      <c r="A54554"/>
    </row>
    <row r="54555" spans="1:1" ht="12.6" x14ac:dyDescent="0.25">
      <c r="A54555"/>
    </row>
    <row r="54556" spans="1:1" ht="12.6" x14ac:dyDescent="0.25">
      <c r="A54556"/>
    </row>
    <row r="54557" spans="1:1" ht="12.6" x14ac:dyDescent="0.25">
      <c r="A54557"/>
    </row>
    <row r="54558" spans="1:1" ht="12.6" x14ac:dyDescent="0.25">
      <c r="A54558"/>
    </row>
    <row r="54559" spans="1:1" ht="12.6" x14ac:dyDescent="0.25">
      <c r="A54559"/>
    </row>
    <row r="54560" spans="1:1" ht="12.6" x14ac:dyDescent="0.25">
      <c r="A54560"/>
    </row>
    <row r="54561" spans="1:1" ht="12.6" x14ac:dyDescent="0.25">
      <c r="A54561"/>
    </row>
    <row r="54562" spans="1:1" ht="12.6" x14ac:dyDescent="0.25">
      <c r="A54562"/>
    </row>
    <row r="54563" spans="1:1" ht="12.6" x14ac:dyDescent="0.25">
      <c r="A54563"/>
    </row>
    <row r="54564" spans="1:1" ht="12.6" x14ac:dyDescent="0.25">
      <c r="A54564"/>
    </row>
    <row r="54565" spans="1:1" ht="12.6" x14ac:dyDescent="0.25">
      <c r="A54565"/>
    </row>
    <row r="54566" spans="1:1" ht="12.6" x14ac:dyDescent="0.25">
      <c r="A54566"/>
    </row>
    <row r="54567" spans="1:1" ht="12.6" x14ac:dyDescent="0.25">
      <c r="A54567"/>
    </row>
    <row r="54568" spans="1:1" ht="12.6" x14ac:dyDescent="0.25">
      <c r="A54568"/>
    </row>
    <row r="54569" spans="1:1" ht="12.6" x14ac:dyDescent="0.25">
      <c r="A54569"/>
    </row>
    <row r="54570" spans="1:1" ht="12.6" x14ac:dyDescent="0.25">
      <c r="A54570"/>
    </row>
    <row r="54571" spans="1:1" ht="12.6" x14ac:dyDescent="0.25">
      <c r="A54571"/>
    </row>
    <row r="54572" spans="1:1" ht="12.6" x14ac:dyDescent="0.25">
      <c r="A54572"/>
    </row>
    <row r="54573" spans="1:1" ht="12.6" x14ac:dyDescent="0.25">
      <c r="A54573"/>
    </row>
    <row r="54574" spans="1:1" ht="12.6" x14ac:dyDescent="0.25">
      <c r="A54574"/>
    </row>
    <row r="54575" spans="1:1" ht="12.6" x14ac:dyDescent="0.25">
      <c r="A54575"/>
    </row>
    <row r="54576" spans="1:1" ht="12.6" x14ac:dyDescent="0.25">
      <c r="A54576"/>
    </row>
    <row r="54577" spans="1:1" ht="12.6" x14ac:dyDescent="0.25">
      <c r="A54577"/>
    </row>
    <row r="54578" spans="1:1" ht="12.6" x14ac:dyDescent="0.25">
      <c r="A54578"/>
    </row>
    <row r="54579" spans="1:1" ht="12.6" x14ac:dyDescent="0.25">
      <c r="A54579"/>
    </row>
    <row r="54580" spans="1:1" ht="12.6" x14ac:dyDescent="0.25">
      <c r="A54580"/>
    </row>
    <row r="54581" spans="1:1" ht="12.6" x14ac:dyDescent="0.25">
      <c r="A54581"/>
    </row>
    <row r="54582" spans="1:1" ht="12.6" x14ac:dyDescent="0.25">
      <c r="A54582"/>
    </row>
    <row r="54583" spans="1:1" ht="12.6" x14ac:dyDescent="0.25">
      <c r="A54583"/>
    </row>
    <row r="54584" spans="1:1" ht="12.6" x14ac:dyDescent="0.25">
      <c r="A54584"/>
    </row>
    <row r="54585" spans="1:1" ht="12.6" x14ac:dyDescent="0.25">
      <c r="A54585"/>
    </row>
    <row r="54586" spans="1:1" ht="12.6" x14ac:dyDescent="0.25">
      <c r="A54586"/>
    </row>
    <row r="54587" spans="1:1" ht="12.6" x14ac:dyDescent="0.25">
      <c r="A54587"/>
    </row>
    <row r="54588" spans="1:1" ht="12.6" x14ac:dyDescent="0.25">
      <c r="A54588"/>
    </row>
    <row r="54589" spans="1:1" ht="12.6" x14ac:dyDescent="0.25">
      <c r="A54589"/>
    </row>
    <row r="54590" spans="1:1" ht="12.6" x14ac:dyDescent="0.25">
      <c r="A54590"/>
    </row>
    <row r="54591" spans="1:1" ht="12.6" x14ac:dyDescent="0.25">
      <c r="A54591"/>
    </row>
    <row r="54592" spans="1:1" ht="12.6" x14ac:dyDescent="0.25">
      <c r="A54592"/>
    </row>
    <row r="54593" spans="1:1" ht="12.6" x14ac:dyDescent="0.25">
      <c r="A54593"/>
    </row>
    <row r="54594" spans="1:1" ht="12.6" x14ac:dyDescent="0.25">
      <c r="A54594"/>
    </row>
    <row r="54595" spans="1:1" ht="12.6" x14ac:dyDescent="0.25">
      <c r="A54595"/>
    </row>
    <row r="54596" spans="1:1" ht="12.6" x14ac:dyDescent="0.25">
      <c r="A54596"/>
    </row>
    <row r="54597" spans="1:1" ht="12.6" x14ac:dyDescent="0.25">
      <c r="A54597"/>
    </row>
    <row r="54598" spans="1:1" ht="12.6" x14ac:dyDescent="0.25">
      <c r="A54598"/>
    </row>
    <row r="54599" spans="1:1" ht="12.6" x14ac:dyDescent="0.25">
      <c r="A54599"/>
    </row>
    <row r="54600" spans="1:1" ht="12.6" x14ac:dyDescent="0.25">
      <c r="A54600"/>
    </row>
    <row r="54601" spans="1:1" ht="12.6" x14ac:dyDescent="0.25">
      <c r="A54601"/>
    </row>
    <row r="54602" spans="1:1" ht="12.6" x14ac:dyDescent="0.25">
      <c r="A54602"/>
    </row>
    <row r="54603" spans="1:1" ht="12.6" x14ac:dyDescent="0.25">
      <c r="A54603"/>
    </row>
    <row r="54604" spans="1:1" ht="12.6" x14ac:dyDescent="0.25">
      <c r="A54604"/>
    </row>
    <row r="54605" spans="1:1" ht="12.6" x14ac:dyDescent="0.25">
      <c r="A54605"/>
    </row>
    <row r="54606" spans="1:1" ht="12.6" x14ac:dyDescent="0.25">
      <c r="A54606"/>
    </row>
    <row r="54607" spans="1:1" ht="12.6" x14ac:dyDescent="0.25">
      <c r="A54607"/>
    </row>
    <row r="54608" spans="1:1" ht="12.6" x14ac:dyDescent="0.25">
      <c r="A54608"/>
    </row>
    <row r="54609" spans="1:1" ht="12.6" x14ac:dyDescent="0.25">
      <c r="A54609"/>
    </row>
    <row r="54610" spans="1:1" ht="12.6" x14ac:dyDescent="0.25">
      <c r="A54610"/>
    </row>
    <row r="54611" spans="1:1" ht="12.6" x14ac:dyDescent="0.25">
      <c r="A54611"/>
    </row>
    <row r="54612" spans="1:1" ht="12.6" x14ac:dyDescent="0.25">
      <c r="A54612"/>
    </row>
    <row r="54613" spans="1:1" ht="12.6" x14ac:dyDescent="0.25">
      <c r="A54613"/>
    </row>
    <row r="54614" spans="1:1" ht="12.6" x14ac:dyDescent="0.25">
      <c r="A54614"/>
    </row>
    <row r="54615" spans="1:1" ht="12.6" x14ac:dyDescent="0.25">
      <c r="A54615"/>
    </row>
    <row r="54616" spans="1:1" ht="12.6" x14ac:dyDescent="0.25">
      <c r="A54616"/>
    </row>
    <row r="54617" spans="1:1" ht="12.6" x14ac:dyDescent="0.25">
      <c r="A54617"/>
    </row>
    <row r="54618" spans="1:1" ht="12.6" x14ac:dyDescent="0.25">
      <c r="A54618"/>
    </row>
    <row r="54619" spans="1:1" ht="12.6" x14ac:dyDescent="0.25">
      <c r="A54619"/>
    </row>
    <row r="54620" spans="1:1" ht="12.6" x14ac:dyDescent="0.25">
      <c r="A54620"/>
    </row>
    <row r="54621" spans="1:1" ht="12.6" x14ac:dyDescent="0.25">
      <c r="A54621"/>
    </row>
    <row r="54622" spans="1:1" ht="12.6" x14ac:dyDescent="0.25">
      <c r="A54622"/>
    </row>
    <row r="54623" spans="1:1" ht="12.6" x14ac:dyDescent="0.25">
      <c r="A54623"/>
    </row>
    <row r="54624" spans="1:1" ht="12.6" x14ac:dyDescent="0.25">
      <c r="A54624"/>
    </row>
    <row r="54625" spans="1:1" ht="12.6" x14ac:dyDescent="0.25">
      <c r="A54625"/>
    </row>
    <row r="54626" spans="1:1" ht="12.6" x14ac:dyDescent="0.25">
      <c r="A54626"/>
    </row>
    <row r="54627" spans="1:1" ht="12.6" x14ac:dyDescent="0.25">
      <c r="A54627"/>
    </row>
    <row r="54628" spans="1:1" ht="12.6" x14ac:dyDescent="0.25">
      <c r="A54628"/>
    </row>
    <row r="54629" spans="1:1" ht="12.6" x14ac:dyDescent="0.25">
      <c r="A54629"/>
    </row>
    <row r="54630" spans="1:1" ht="12.6" x14ac:dyDescent="0.25">
      <c r="A54630"/>
    </row>
    <row r="54631" spans="1:1" ht="12.6" x14ac:dyDescent="0.25">
      <c r="A54631"/>
    </row>
    <row r="54632" spans="1:1" ht="12.6" x14ac:dyDescent="0.25">
      <c r="A54632"/>
    </row>
    <row r="54633" spans="1:1" ht="12.6" x14ac:dyDescent="0.25">
      <c r="A54633"/>
    </row>
    <row r="54634" spans="1:1" ht="12.6" x14ac:dyDescent="0.25">
      <c r="A54634"/>
    </row>
    <row r="54635" spans="1:1" ht="12.6" x14ac:dyDescent="0.25">
      <c r="A54635"/>
    </row>
    <row r="54636" spans="1:1" ht="12.6" x14ac:dyDescent="0.25">
      <c r="A54636"/>
    </row>
    <row r="54637" spans="1:1" ht="12.6" x14ac:dyDescent="0.25">
      <c r="A54637"/>
    </row>
    <row r="54638" spans="1:1" ht="12.6" x14ac:dyDescent="0.25">
      <c r="A54638"/>
    </row>
    <row r="54639" spans="1:1" ht="12.6" x14ac:dyDescent="0.25">
      <c r="A54639"/>
    </row>
    <row r="54640" spans="1:1" ht="12.6" x14ac:dyDescent="0.25">
      <c r="A54640"/>
    </row>
    <row r="54641" spans="1:1" ht="12.6" x14ac:dyDescent="0.25">
      <c r="A54641"/>
    </row>
    <row r="54642" spans="1:1" ht="12.6" x14ac:dyDescent="0.25">
      <c r="A54642"/>
    </row>
    <row r="54643" spans="1:1" ht="12.6" x14ac:dyDescent="0.25">
      <c r="A54643"/>
    </row>
    <row r="54644" spans="1:1" ht="12.6" x14ac:dyDescent="0.25">
      <c r="A54644"/>
    </row>
    <row r="54645" spans="1:1" ht="12.6" x14ac:dyDescent="0.25">
      <c r="A54645"/>
    </row>
    <row r="54646" spans="1:1" ht="12.6" x14ac:dyDescent="0.25">
      <c r="A54646"/>
    </row>
    <row r="54647" spans="1:1" ht="12.6" x14ac:dyDescent="0.25">
      <c r="A54647"/>
    </row>
    <row r="54648" spans="1:1" ht="12.6" x14ac:dyDescent="0.25">
      <c r="A54648"/>
    </row>
    <row r="54649" spans="1:1" ht="12.6" x14ac:dyDescent="0.25">
      <c r="A54649"/>
    </row>
    <row r="54650" spans="1:1" ht="12.6" x14ac:dyDescent="0.25">
      <c r="A54650"/>
    </row>
    <row r="54651" spans="1:1" ht="12.6" x14ac:dyDescent="0.25">
      <c r="A54651"/>
    </row>
    <row r="54652" spans="1:1" ht="12.6" x14ac:dyDescent="0.25">
      <c r="A54652"/>
    </row>
    <row r="54653" spans="1:1" ht="12.6" x14ac:dyDescent="0.25">
      <c r="A54653"/>
    </row>
    <row r="54654" spans="1:1" ht="12.6" x14ac:dyDescent="0.25">
      <c r="A54654"/>
    </row>
    <row r="54655" spans="1:1" ht="12.6" x14ac:dyDescent="0.25">
      <c r="A54655"/>
    </row>
    <row r="54656" spans="1:1" ht="12.6" x14ac:dyDescent="0.25">
      <c r="A54656"/>
    </row>
    <row r="54657" spans="1:1" ht="12.6" x14ac:dyDescent="0.25">
      <c r="A54657"/>
    </row>
    <row r="54658" spans="1:1" ht="12.6" x14ac:dyDescent="0.25">
      <c r="A54658"/>
    </row>
    <row r="54659" spans="1:1" ht="12.6" x14ac:dyDescent="0.25">
      <c r="A54659"/>
    </row>
    <row r="54660" spans="1:1" ht="12.6" x14ac:dyDescent="0.25">
      <c r="A54660"/>
    </row>
    <row r="54661" spans="1:1" ht="12.6" x14ac:dyDescent="0.25">
      <c r="A54661"/>
    </row>
    <row r="54662" spans="1:1" ht="12.6" x14ac:dyDescent="0.25">
      <c r="A54662"/>
    </row>
    <row r="54663" spans="1:1" ht="12.6" x14ac:dyDescent="0.25">
      <c r="A54663"/>
    </row>
    <row r="54664" spans="1:1" ht="12.6" x14ac:dyDescent="0.25">
      <c r="A54664"/>
    </row>
    <row r="54665" spans="1:1" ht="12.6" x14ac:dyDescent="0.25">
      <c r="A54665"/>
    </row>
    <row r="54666" spans="1:1" ht="12.6" x14ac:dyDescent="0.25">
      <c r="A54666"/>
    </row>
    <row r="54667" spans="1:1" ht="12.6" x14ac:dyDescent="0.25">
      <c r="A54667"/>
    </row>
    <row r="54668" spans="1:1" ht="12.6" x14ac:dyDescent="0.25">
      <c r="A54668"/>
    </row>
    <row r="54669" spans="1:1" ht="12.6" x14ac:dyDescent="0.25">
      <c r="A54669"/>
    </row>
    <row r="54670" spans="1:1" ht="12.6" x14ac:dyDescent="0.25">
      <c r="A54670"/>
    </row>
    <row r="54671" spans="1:1" ht="12.6" x14ac:dyDescent="0.25">
      <c r="A54671"/>
    </row>
    <row r="54672" spans="1:1" ht="12.6" x14ac:dyDescent="0.25">
      <c r="A54672"/>
    </row>
    <row r="54673" spans="1:1" ht="12.6" x14ac:dyDescent="0.25">
      <c r="A54673"/>
    </row>
    <row r="54674" spans="1:1" ht="12.6" x14ac:dyDescent="0.25">
      <c r="A54674"/>
    </row>
    <row r="54675" spans="1:1" ht="12.6" x14ac:dyDescent="0.25">
      <c r="A54675"/>
    </row>
    <row r="54676" spans="1:1" ht="12.6" x14ac:dyDescent="0.25">
      <c r="A54676"/>
    </row>
    <row r="54677" spans="1:1" ht="12.6" x14ac:dyDescent="0.25">
      <c r="A54677"/>
    </row>
    <row r="54678" spans="1:1" ht="12.6" x14ac:dyDescent="0.25">
      <c r="A54678"/>
    </row>
    <row r="54679" spans="1:1" ht="12.6" x14ac:dyDescent="0.25">
      <c r="A54679"/>
    </row>
    <row r="54680" spans="1:1" ht="12.6" x14ac:dyDescent="0.25">
      <c r="A54680"/>
    </row>
    <row r="54681" spans="1:1" ht="12.6" x14ac:dyDescent="0.25">
      <c r="A54681"/>
    </row>
    <row r="54682" spans="1:1" ht="12.6" x14ac:dyDescent="0.25">
      <c r="A54682"/>
    </row>
    <row r="54683" spans="1:1" ht="12.6" x14ac:dyDescent="0.25">
      <c r="A54683"/>
    </row>
    <row r="54684" spans="1:1" ht="12.6" x14ac:dyDescent="0.25">
      <c r="A54684"/>
    </row>
    <row r="54685" spans="1:1" ht="12.6" x14ac:dyDescent="0.25">
      <c r="A54685"/>
    </row>
    <row r="54686" spans="1:1" ht="12.6" x14ac:dyDescent="0.25">
      <c r="A54686"/>
    </row>
    <row r="54687" spans="1:1" ht="12.6" x14ac:dyDescent="0.25">
      <c r="A54687"/>
    </row>
    <row r="54688" spans="1:1" ht="12.6" x14ac:dyDescent="0.25">
      <c r="A54688"/>
    </row>
    <row r="54689" spans="1:1" ht="12.6" x14ac:dyDescent="0.25">
      <c r="A54689"/>
    </row>
    <row r="54690" spans="1:1" ht="12.6" x14ac:dyDescent="0.25">
      <c r="A54690"/>
    </row>
    <row r="54691" spans="1:1" ht="12.6" x14ac:dyDescent="0.25">
      <c r="A54691"/>
    </row>
    <row r="54692" spans="1:1" ht="12.6" x14ac:dyDescent="0.25">
      <c r="A54692"/>
    </row>
    <row r="54693" spans="1:1" ht="12.6" x14ac:dyDescent="0.25">
      <c r="A54693"/>
    </row>
    <row r="54694" spans="1:1" ht="12.6" x14ac:dyDescent="0.25">
      <c r="A54694"/>
    </row>
    <row r="54695" spans="1:1" ht="12.6" x14ac:dyDescent="0.25">
      <c r="A54695"/>
    </row>
    <row r="54696" spans="1:1" ht="12.6" x14ac:dyDescent="0.25">
      <c r="A54696"/>
    </row>
    <row r="54697" spans="1:1" ht="12.6" x14ac:dyDescent="0.25">
      <c r="A54697"/>
    </row>
    <row r="54698" spans="1:1" ht="12.6" x14ac:dyDescent="0.25">
      <c r="A54698"/>
    </row>
    <row r="54699" spans="1:1" ht="12.6" x14ac:dyDescent="0.25">
      <c r="A54699"/>
    </row>
    <row r="54700" spans="1:1" ht="12.6" x14ac:dyDescent="0.25">
      <c r="A54700"/>
    </row>
    <row r="54701" spans="1:1" ht="12.6" x14ac:dyDescent="0.25">
      <c r="A54701"/>
    </row>
    <row r="54702" spans="1:1" ht="12.6" x14ac:dyDescent="0.25">
      <c r="A54702"/>
    </row>
    <row r="54703" spans="1:1" ht="12.6" x14ac:dyDescent="0.25">
      <c r="A54703"/>
    </row>
    <row r="54704" spans="1:1" ht="12.6" x14ac:dyDescent="0.25">
      <c r="A54704"/>
    </row>
    <row r="54705" spans="1:1" ht="12.6" x14ac:dyDescent="0.25">
      <c r="A54705"/>
    </row>
    <row r="54706" spans="1:1" ht="12.6" x14ac:dyDescent="0.25">
      <c r="A54706"/>
    </row>
    <row r="54707" spans="1:1" ht="12.6" x14ac:dyDescent="0.25">
      <c r="A54707"/>
    </row>
    <row r="54708" spans="1:1" ht="12.6" x14ac:dyDescent="0.25">
      <c r="A54708"/>
    </row>
    <row r="54709" spans="1:1" ht="12.6" x14ac:dyDescent="0.25">
      <c r="A54709"/>
    </row>
    <row r="54710" spans="1:1" ht="12.6" x14ac:dyDescent="0.25">
      <c r="A54710"/>
    </row>
    <row r="54711" spans="1:1" ht="12.6" x14ac:dyDescent="0.25">
      <c r="A54711"/>
    </row>
    <row r="54712" spans="1:1" ht="12.6" x14ac:dyDescent="0.25">
      <c r="A54712"/>
    </row>
    <row r="54713" spans="1:1" ht="12.6" x14ac:dyDescent="0.25">
      <c r="A54713"/>
    </row>
    <row r="54714" spans="1:1" ht="12.6" x14ac:dyDescent="0.25">
      <c r="A54714"/>
    </row>
    <row r="54715" spans="1:1" ht="12.6" x14ac:dyDescent="0.25">
      <c r="A54715"/>
    </row>
    <row r="54716" spans="1:1" ht="12.6" x14ac:dyDescent="0.25">
      <c r="A54716"/>
    </row>
    <row r="54717" spans="1:1" ht="12.6" x14ac:dyDescent="0.25">
      <c r="A54717"/>
    </row>
    <row r="54718" spans="1:1" ht="12.6" x14ac:dyDescent="0.25">
      <c r="A54718"/>
    </row>
    <row r="54719" spans="1:1" ht="12.6" x14ac:dyDescent="0.25">
      <c r="A54719"/>
    </row>
    <row r="54720" spans="1:1" ht="12.6" x14ac:dyDescent="0.25">
      <c r="A54720"/>
    </row>
    <row r="54721" spans="1:1" ht="12.6" x14ac:dyDescent="0.25">
      <c r="A54721"/>
    </row>
    <row r="54722" spans="1:1" ht="12.6" x14ac:dyDescent="0.25">
      <c r="A54722"/>
    </row>
    <row r="54723" spans="1:1" ht="12.6" x14ac:dyDescent="0.25">
      <c r="A54723"/>
    </row>
    <row r="54724" spans="1:1" ht="12.6" x14ac:dyDescent="0.25">
      <c r="A54724"/>
    </row>
    <row r="54725" spans="1:1" ht="12.6" x14ac:dyDescent="0.25">
      <c r="A54725"/>
    </row>
    <row r="54726" spans="1:1" ht="12.6" x14ac:dyDescent="0.25">
      <c r="A54726"/>
    </row>
    <row r="54727" spans="1:1" ht="12.6" x14ac:dyDescent="0.25">
      <c r="A54727"/>
    </row>
    <row r="54728" spans="1:1" ht="12.6" x14ac:dyDescent="0.25">
      <c r="A54728"/>
    </row>
    <row r="54729" spans="1:1" ht="12.6" x14ac:dyDescent="0.25">
      <c r="A54729"/>
    </row>
    <row r="54730" spans="1:1" ht="12.6" x14ac:dyDescent="0.25">
      <c r="A54730"/>
    </row>
    <row r="54731" spans="1:1" ht="12.6" x14ac:dyDescent="0.25">
      <c r="A54731"/>
    </row>
    <row r="54732" spans="1:1" ht="12.6" x14ac:dyDescent="0.25">
      <c r="A54732"/>
    </row>
    <row r="54733" spans="1:1" ht="12.6" x14ac:dyDescent="0.25">
      <c r="A54733"/>
    </row>
    <row r="54734" spans="1:1" ht="12.6" x14ac:dyDescent="0.25">
      <c r="A54734"/>
    </row>
    <row r="54735" spans="1:1" ht="12.6" x14ac:dyDescent="0.25">
      <c r="A54735"/>
    </row>
    <row r="54736" spans="1:1" ht="12.6" x14ac:dyDescent="0.25">
      <c r="A54736"/>
    </row>
    <row r="54737" spans="1:1" ht="12.6" x14ac:dyDescent="0.25">
      <c r="A54737"/>
    </row>
    <row r="54738" spans="1:1" ht="12.6" x14ac:dyDescent="0.25">
      <c r="A54738"/>
    </row>
    <row r="54739" spans="1:1" ht="12.6" x14ac:dyDescent="0.25">
      <c r="A54739"/>
    </row>
    <row r="54740" spans="1:1" ht="12.6" x14ac:dyDescent="0.25">
      <c r="A54740"/>
    </row>
    <row r="54741" spans="1:1" ht="12.6" x14ac:dyDescent="0.25">
      <c r="A54741"/>
    </row>
    <row r="54742" spans="1:1" ht="12.6" x14ac:dyDescent="0.25">
      <c r="A54742"/>
    </row>
    <row r="54743" spans="1:1" ht="12.6" x14ac:dyDescent="0.25">
      <c r="A54743"/>
    </row>
    <row r="54744" spans="1:1" ht="12.6" x14ac:dyDescent="0.25">
      <c r="A54744"/>
    </row>
    <row r="54745" spans="1:1" ht="12.6" x14ac:dyDescent="0.25">
      <c r="A54745"/>
    </row>
    <row r="54746" spans="1:1" ht="12.6" x14ac:dyDescent="0.25">
      <c r="A54746"/>
    </row>
    <row r="54747" spans="1:1" ht="12.6" x14ac:dyDescent="0.25">
      <c r="A54747"/>
    </row>
    <row r="54748" spans="1:1" ht="12.6" x14ac:dyDescent="0.25">
      <c r="A54748"/>
    </row>
    <row r="54749" spans="1:1" ht="12.6" x14ac:dyDescent="0.25">
      <c r="A54749"/>
    </row>
    <row r="54750" spans="1:1" ht="12.6" x14ac:dyDescent="0.25">
      <c r="A54750"/>
    </row>
    <row r="54751" spans="1:1" ht="12.6" x14ac:dyDescent="0.25">
      <c r="A54751"/>
    </row>
    <row r="54752" spans="1:1" ht="12.6" x14ac:dyDescent="0.25">
      <c r="A54752"/>
    </row>
    <row r="54753" spans="1:1" ht="12.6" x14ac:dyDescent="0.25">
      <c r="A54753"/>
    </row>
    <row r="54754" spans="1:1" ht="12.6" x14ac:dyDescent="0.25">
      <c r="A54754"/>
    </row>
    <row r="54755" spans="1:1" ht="12.6" x14ac:dyDescent="0.25">
      <c r="A54755"/>
    </row>
    <row r="54756" spans="1:1" ht="12.6" x14ac:dyDescent="0.25">
      <c r="A54756"/>
    </row>
    <row r="54757" spans="1:1" ht="12.6" x14ac:dyDescent="0.25">
      <c r="A54757"/>
    </row>
    <row r="54758" spans="1:1" ht="12.6" x14ac:dyDescent="0.25">
      <c r="A54758"/>
    </row>
    <row r="54759" spans="1:1" ht="12.6" x14ac:dyDescent="0.25">
      <c r="A54759"/>
    </row>
    <row r="54760" spans="1:1" ht="12.6" x14ac:dyDescent="0.25">
      <c r="A54760"/>
    </row>
    <row r="54761" spans="1:1" ht="12.6" x14ac:dyDescent="0.25">
      <c r="A54761"/>
    </row>
    <row r="54762" spans="1:1" ht="12.6" x14ac:dyDescent="0.25">
      <c r="A54762"/>
    </row>
    <row r="54763" spans="1:1" ht="12.6" x14ac:dyDescent="0.25">
      <c r="A54763"/>
    </row>
    <row r="54764" spans="1:1" ht="12.6" x14ac:dyDescent="0.25">
      <c r="A54764"/>
    </row>
    <row r="54765" spans="1:1" ht="12.6" x14ac:dyDescent="0.25">
      <c r="A54765"/>
    </row>
    <row r="54766" spans="1:1" ht="12.6" x14ac:dyDescent="0.25">
      <c r="A54766"/>
    </row>
    <row r="54767" spans="1:1" ht="12.6" x14ac:dyDescent="0.25">
      <c r="A54767"/>
    </row>
    <row r="54768" spans="1:1" ht="12.6" x14ac:dyDescent="0.25">
      <c r="A54768"/>
    </row>
    <row r="54769" spans="1:1" ht="12.6" x14ac:dyDescent="0.25">
      <c r="A54769"/>
    </row>
    <row r="54770" spans="1:1" ht="12.6" x14ac:dyDescent="0.25">
      <c r="A54770"/>
    </row>
    <row r="54771" spans="1:1" ht="12.6" x14ac:dyDescent="0.25">
      <c r="A54771"/>
    </row>
    <row r="54772" spans="1:1" ht="12.6" x14ac:dyDescent="0.25">
      <c r="A54772"/>
    </row>
    <row r="54773" spans="1:1" ht="12.6" x14ac:dyDescent="0.25">
      <c r="A54773"/>
    </row>
    <row r="54774" spans="1:1" ht="12.6" x14ac:dyDescent="0.25">
      <c r="A54774"/>
    </row>
    <row r="54775" spans="1:1" ht="12.6" x14ac:dyDescent="0.25">
      <c r="A54775"/>
    </row>
    <row r="54776" spans="1:1" ht="12.6" x14ac:dyDescent="0.25">
      <c r="A54776"/>
    </row>
    <row r="54777" spans="1:1" ht="12.6" x14ac:dyDescent="0.25">
      <c r="A54777"/>
    </row>
    <row r="54778" spans="1:1" ht="12.6" x14ac:dyDescent="0.25">
      <c r="A54778"/>
    </row>
    <row r="54779" spans="1:1" ht="12.6" x14ac:dyDescent="0.25">
      <c r="A54779"/>
    </row>
    <row r="54780" spans="1:1" ht="12.6" x14ac:dyDescent="0.25">
      <c r="A54780"/>
    </row>
    <row r="54781" spans="1:1" ht="12.6" x14ac:dyDescent="0.25">
      <c r="A54781"/>
    </row>
    <row r="54782" spans="1:1" ht="12.6" x14ac:dyDescent="0.25">
      <c r="A54782"/>
    </row>
    <row r="54783" spans="1:1" ht="12.6" x14ac:dyDescent="0.25">
      <c r="A54783"/>
    </row>
    <row r="54784" spans="1:1" ht="12.6" x14ac:dyDescent="0.25">
      <c r="A54784"/>
    </row>
    <row r="54785" spans="1:1" ht="12.6" x14ac:dyDescent="0.25">
      <c r="A54785"/>
    </row>
    <row r="54786" spans="1:1" ht="12.6" x14ac:dyDescent="0.25">
      <c r="A54786"/>
    </row>
    <row r="54787" spans="1:1" ht="12.6" x14ac:dyDescent="0.25">
      <c r="A54787"/>
    </row>
    <row r="54788" spans="1:1" ht="12.6" x14ac:dyDescent="0.25">
      <c r="A54788"/>
    </row>
    <row r="54789" spans="1:1" ht="12.6" x14ac:dyDescent="0.25">
      <c r="A54789"/>
    </row>
    <row r="54790" spans="1:1" ht="12.6" x14ac:dyDescent="0.25">
      <c r="A54790"/>
    </row>
    <row r="54791" spans="1:1" ht="12.6" x14ac:dyDescent="0.25">
      <c r="A54791"/>
    </row>
    <row r="54792" spans="1:1" ht="12.6" x14ac:dyDescent="0.25">
      <c r="A54792"/>
    </row>
    <row r="54793" spans="1:1" ht="12.6" x14ac:dyDescent="0.25">
      <c r="A54793"/>
    </row>
    <row r="54794" spans="1:1" ht="12.6" x14ac:dyDescent="0.25">
      <c r="A54794"/>
    </row>
    <row r="54795" spans="1:1" ht="12.6" x14ac:dyDescent="0.25">
      <c r="A54795"/>
    </row>
    <row r="54796" spans="1:1" ht="12.6" x14ac:dyDescent="0.25">
      <c r="A54796"/>
    </row>
    <row r="54797" spans="1:1" ht="12.6" x14ac:dyDescent="0.25">
      <c r="A54797"/>
    </row>
    <row r="54798" spans="1:1" ht="12.6" x14ac:dyDescent="0.25">
      <c r="A54798"/>
    </row>
    <row r="54799" spans="1:1" ht="12.6" x14ac:dyDescent="0.25">
      <c r="A54799"/>
    </row>
    <row r="54800" spans="1:1" ht="12.6" x14ac:dyDescent="0.25">
      <c r="A54800"/>
    </row>
    <row r="54801" spans="1:1" ht="12.6" x14ac:dyDescent="0.25">
      <c r="A54801"/>
    </row>
    <row r="54802" spans="1:1" ht="12.6" x14ac:dyDescent="0.25">
      <c r="A54802"/>
    </row>
    <row r="54803" spans="1:1" ht="12.6" x14ac:dyDescent="0.25">
      <c r="A54803"/>
    </row>
    <row r="54804" spans="1:1" ht="12.6" x14ac:dyDescent="0.25">
      <c r="A54804"/>
    </row>
    <row r="54805" spans="1:1" ht="12.6" x14ac:dyDescent="0.25">
      <c r="A54805"/>
    </row>
    <row r="54806" spans="1:1" ht="12.6" x14ac:dyDescent="0.25">
      <c r="A54806"/>
    </row>
    <row r="54807" spans="1:1" ht="12.6" x14ac:dyDescent="0.25">
      <c r="A54807"/>
    </row>
    <row r="54808" spans="1:1" ht="12.6" x14ac:dyDescent="0.25">
      <c r="A54808"/>
    </row>
    <row r="54809" spans="1:1" ht="12.6" x14ac:dyDescent="0.25">
      <c r="A54809"/>
    </row>
    <row r="54810" spans="1:1" ht="12.6" x14ac:dyDescent="0.25">
      <c r="A54810"/>
    </row>
    <row r="54811" spans="1:1" ht="12.6" x14ac:dyDescent="0.25">
      <c r="A54811"/>
    </row>
    <row r="54812" spans="1:1" ht="12.6" x14ac:dyDescent="0.25">
      <c r="A54812"/>
    </row>
    <row r="54813" spans="1:1" ht="12.6" x14ac:dyDescent="0.25">
      <c r="A54813"/>
    </row>
    <row r="54814" spans="1:1" ht="12.6" x14ac:dyDescent="0.25">
      <c r="A54814"/>
    </row>
    <row r="54815" spans="1:1" ht="12.6" x14ac:dyDescent="0.25">
      <c r="A54815"/>
    </row>
    <row r="54816" spans="1:1" ht="12.6" x14ac:dyDescent="0.25">
      <c r="A54816"/>
    </row>
    <row r="54817" spans="1:1" ht="12.6" x14ac:dyDescent="0.25">
      <c r="A54817"/>
    </row>
    <row r="54818" spans="1:1" ht="12.6" x14ac:dyDescent="0.25">
      <c r="A54818"/>
    </row>
    <row r="54819" spans="1:1" ht="12.6" x14ac:dyDescent="0.25">
      <c r="A54819"/>
    </row>
    <row r="54820" spans="1:1" ht="12.6" x14ac:dyDescent="0.25">
      <c r="A54820"/>
    </row>
    <row r="54821" spans="1:1" ht="12.6" x14ac:dyDescent="0.25">
      <c r="A54821"/>
    </row>
    <row r="54822" spans="1:1" ht="12.6" x14ac:dyDescent="0.25">
      <c r="A54822"/>
    </row>
    <row r="54823" spans="1:1" ht="12.6" x14ac:dyDescent="0.25">
      <c r="A54823"/>
    </row>
    <row r="54824" spans="1:1" ht="12.6" x14ac:dyDescent="0.25">
      <c r="A54824"/>
    </row>
    <row r="54825" spans="1:1" ht="12.6" x14ac:dyDescent="0.25">
      <c r="A54825"/>
    </row>
    <row r="54826" spans="1:1" ht="12.6" x14ac:dyDescent="0.25">
      <c r="A54826"/>
    </row>
    <row r="54827" spans="1:1" ht="12.6" x14ac:dyDescent="0.25">
      <c r="A54827"/>
    </row>
    <row r="54828" spans="1:1" ht="12.6" x14ac:dyDescent="0.25">
      <c r="A54828"/>
    </row>
    <row r="54829" spans="1:1" ht="12.6" x14ac:dyDescent="0.25">
      <c r="A54829"/>
    </row>
    <row r="54830" spans="1:1" ht="12.6" x14ac:dyDescent="0.25">
      <c r="A54830"/>
    </row>
    <row r="54831" spans="1:1" ht="12.6" x14ac:dyDescent="0.25">
      <c r="A54831"/>
    </row>
    <row r="54832" spans="1:1" ht="12.6" x14ac:dyDescent="0.25">
      <c r="A54832"/>
    </row>
    <row r="54833" spans="1:1" ht="12.6" x14ac:dyDescent="0.25">
      <c r="A54833"/>
    </row>
    <row r="54834" spans="1:1" ht="12.6" x14ac:dyDescent="0.25">
      <c r="A54834"/>
    </row>
    <row r="54835" spans="1:1" ht="12.6" x14ac:dyDescent="0.25">
      <c r="A54835"/>
    </row>
    <row r="54836" spans="1:1" ht="12.6" x14ac:dyDescent="0.25">
      <c r="A54836"/>
    </row>
    <row r="54837" spans="1:1" ht="12.6" x14ac:dyDescent="0.25">
      <c r="A54837"/>
    </row>
    <row r="54838" spans="1:1" ht="12.6" x14ac:dyDescent="0.25">
      <c r="A54838"/>
    </row>
    <row r="54839" spans="1:1" ht="12.6" x14ac:dyDescent="0.25">
      <c r="A54839"/>
    </row>
    <row r="54840" spans="1:1" ht="12.6" x14ac:dyDescent="0.25">
      <c r="A54840"/>
    </row>
    <row r="54841" spans="1:1" ht="12.6" x14ac:dyDescent="0.25">
      <c r="A54841"/>
    </row>
    <row r="54842" spans="1:1" ht="12.6" x14ac:dyDescent="0.25">
      <c r="A54842"/>
    </row>
    <row r="54843" spans="1:1" ht="12.6" x14ac:dyDescent="0.25">
      <c r="A54843"/>
    </row>
    <row r="54844" spans="1:1" ht="12.6" x14ac:dyDescent="0.25">
      <c r="A54844"/>
    </row>
    <row r="54845" spans="1:1" ht="12.6" x14ac:dyDescent="0.25">
      <c r="A54845"/>
    </row>
    <row r="54846" spans="1:1" ht="12.6" x14ac:dyDescent="0.25">
      <c r="A54846"/>
    </row>
    <row r="54847" spans="1:1" ht="12.6" x14ac:dyDescent="0.25">
      <c r="A54847"/>
    </row>
    <row r="54848" spans="1:1" ht="12.6" x14ac:dyDescent="0.25">
      <c r="A54848"/>
    </row>
    <row r="54849" spans="1:1" ht="12.6" x14ac:dyDescent="0.25">
      <c r="A54849"/>
    </row>
    <row r="54850" spans="1:1" ht="12.6" x14ac:dyDescent="0.25">
      <c r="A54850"/>
    </row>
    <row r="54851" spans="1:1" ht="12.6" x14ac:dyDescent="0.25">
      <c r="A54851"/>
    </row>
    <row r="54852" spans="1:1" ht="12.6" x14ac:dyDescent="0.25">
      <c r="A54852"/>
    </row>
    <row r="54853" spans="1:1" ht="12.6" x14ac:dyDescent="0.25">
      <c r="A54853"/>
    </row>
    <row r="54854" spans="1:1" ht="12.6" x14ac:dyDescent="0.25">
      <c r="A54854"/>
    </row>
    <row r="54855" spans="1:1" ht="12.6" x14ac:dyDescent="0.25">
      <c r="A54855"/>
    </row>
    <row r="54856" spans="1:1" ht="12.6" x14ac:dyDescent="0.25">
      <c r="A54856"/>
    </row>
    <row r="54857" spans="1:1" ht="12.6" x14ac:dyDescent="0.25">
      <c r="A54857"/>
    </row>
    <row r="54858" spans="1:1" ht="12.6" x14ac:dyDescent="0.25">
      <c r="A54858"/>
    </row>
    <row r="54859" spans="1:1" ht="12.6" x14ac:dyDescent="0.25">
      <c r="A54859"/>
    </row>
    <row r="54860" spans="1:1" ht="12.6" x14ac:dyDescent="0.25">
      <c r="A54860"/>
    </row>
    <row r="54861" spans="1:1" ht="12.6" x14ac:dyDescent="0.25">
      <c r="A54861"/>
    </row>
    <row r="54862" spans="1:1" ht="12.6" x14ac:dyDescent="0.25">
      <c r="A54862"/>
    </row>
    <row r="54863" spans="1:1" ht="12.6" x14ac:dyDescent="0.25">
      <c r="A54863"/>
    </row>
    <row r="54864" spans="1:1" ht="12.6" x14ac:dyDescent="0.25">
      <c r="A54864"/>
    </row>
    <row r="54865" spans="1:1" ht="12.6" x14ac:dyDescent="0.25">
      <c r="A54865"/>
    </row>
    <row r="54866" spans="1:1" ht="12.6" x14ac:dyDescent="0.25">
      <c r="A54866"/>
    </row>
    <row r="54867" spans="1:1" ht="12.6" x14ac:dyDescent="0.25">
      <c r="A54867"/>
    </row>
    <row r="54868" spans="1:1" ht="12.6" x14ac:dyDescent="0.25">
      <c r="A54868"/>
    </row>
    <row r="54869" spans="1:1" ht="12.6" x14ac:dyDescent="0.25">
      <c r="A54869"/>
    </row>
    <row r="54870" spans="1:1" ht="12.6" x14ac:dyDescent="0.25">
      <c r="A54870"/>
    </row>
    <row r="54871" spans="1:1" ht="12.6" x14ac:dyDescent="0.25">
      <c r="A54871"/>
    </row>
    <row r="54872" spans="1:1" ht="12.6" x14ac:dyDescent="0.25">
      <c r="A54872"/>
    </row>
    <row r="54873" spans="1:1" ht="12.6" x14ac:dyDescent="0.25">
      <c r="A54873"/>
    </row>
    <row r="54874" spans="1:1" ht="12.6" x14ac:dyDescent="0.25">
      <c r="A54874"/>
    </row>
    <row r="54875" spans="1:1" ht="12.6" x14ac:dyDescent="0.25">
      <c r="A54875"/>
    </row>
    <row r="54876" spans="1:1" ht="12.6" x14ac:dyDescent="0.25">
      <c r="A54876"/>
    </row>
    <row r="54877" spans="1:1" ht="12.6" x14ac:dyDescent="0.25">
      <c r="A54877"/>
    </row>
    <row r="54878" spans="1:1" ht="12.6" x14ac:dyDescent="0.25">
      <c r="A54878"/>
    </row>
    <row r="54879" spans="1:1" ht="12.6" x14ac:dyDescent="0.25">
      <c r="A54879"/>
    </row>
    <row r="54880" spans="1:1" ht="12.6" x14ac:dyDescent="0.25">
      <c r="A54880"/>
    </row>
    <row r="54881" spans="1:1" ht="12.6" x14ac:dyDescent="0.25">
      <c r="A54881"/>
    </row>
    <row r="54882" spans="1:1" ht="12.6" x14ac:dyDescent="0.25">
      <c r="A54882"/>
    </row>
    <row r="54883" spans="1:1" ht="12.6" x14ac:dyDescent="0.25">
      <c r="A54883"/>
    </row>
    <row r="54884" spans="1:1" ht="12.6" x14ac:dyDescent="0.25">
      <c r="A54884"/>
    </row>
    <row r="54885" spans="1:1" ht="12.6" x14ac:dyDescent="0.25">
      <c r="A54885"/>
    </row>
    <row r="54886" spans="1:1" ht="12.6" x14ac:dyDescent="0.25">
      <c r="A54886"/>
    </row>
    <row r="54887" spans="1:1" ht="12.6" x14ac:dyDescent="0.25">
      <c r="A54887"/>
    </row>
    <row r="54888" spans="1:1" ht="12.6" x14ac:dyDescent="0.25">
      <c r="A54888"/>
    </row>
    <row r="54889" spans="1:1" ht="12.6" x14ac:dyDescent="0.25">
      <c r="A54889"/>
    </row>
    <row r="54890" spans="1:1" ht="12.6" x14ac:dyDescent="0.25">
      <c r="A54890"/>
    </row>
    <row r="54891" spans="1:1" ht="12.6" x14ac:dyDescent="0.25">
      <c r="A54891"/>
    </row>
    <row r="54892" spans="1:1" ht="12.6" x14ac:dyDescent="0.25">
      <c r="A54892"/>
    </row>
    <row r="54893" spans="1:1" ht="12.6" x14ac:dyDescent="0.25">
      <c r="A54893"/>
    </row>
    <row r="54894" spans="1:1" ht="12.6" x14ac:dyDescent="0.25">
      <c r="A54894"/>
    </row>
    <row r="54895" spans="1:1" ht="12.6" x14ac:dyDescent="0.25">
      <c r="A54895"/>
    </row>
    <row r="54896" spans="1:1" ht="12.6" x14ac:dyDescent="0.25">
      <c r="A54896"/>
    </row>
    <row r="54897" spans="1:1" ht="12.6" x14ac:dyDescent="0.25">
      <c r="A54897"/>
    </row>
    <row r="54898" spans="1:1" ht="12.6" x14ac:dyDescent="0.25">
      <c r="A54898"/>
    </row>
    <row r="54899" spans="1:1" ht="12.6" x14ac:dyDescent="0.25">
      <c r="A54899"/>
    </row>
    <row r="54900" spans="1:1" ht="12.6" x14ac:dyDescent="0.25">
      <c r="A54900"/>
    </row>
    <row r="54901" spans="1:1" ht="12.6" x14ac:dyDescent="0.25">
      <c r="A54901"/>
    </row>
    <row r="54902" spans="1:1" ht="12.6" x14ac:dyDescent="0.25">
      <c r="A54902"/>
    </row>
    <row r="54903" spans="1:1" ht="12.6" x14ac:dyDescent="0.25">
      <c r="A54903"/>
    </row>
    <row r="54904" spans="1:1" ht="12.6" x14ac:dyDescent="0.25">
      <c r="A54904"/>
    </row>
    <row r="54905" spans="1:1" ht="12.6" x14ac:dyDescent="0.25">
      <c r="A54905"/>
    </row>
    <row r="54906" spans="1:1" ht="12.6" x14ac:dyDescent="0.25">
      <c r="A54906"/>
    </row>
    <row r="54907" spans="1:1" ht="12.6" x14ac:dyDescent="0.25">
      <c r="A54907"/>
    </row>
    <row r="54908" spans="1:1" ht="12.6" x14ac:dyDescent="0.25">
      <c r="A54908"/>
    </row>
    <row r="54909" spans="1:1" ht="12.6" x14ac:dyDescent="0.25">
      <c r="A54909"/>
    </row>
    <row r="54910" spans="1:1" ht="12.6" x14ac:dyDescent="0.25">
      <c r="A54910"/>
    </row>
    <row r="54911" spans="1:1" ht="12.6" x14ac:dyDescent="0.25">
      <c r="A54911"/>
    </row>
    <row r="54912" spans="1:1" ht="12.6" x14ac:dyDescent="0.25">
      <c r="A54912"/>
    </row>
    <row r="54913" spans="1:1" ht="12.6" x14ac:dyDescent="0.25">
      <c r="A54913"/>
    </row>
    <row r="54914" spans="1:1" ht="12.6" x14ac:dyDescent="0.25">
      <c r="A54914"/>
    </row>
    <row r="54915" spans="1:1" ht="12.6" x14ac:dyDescent="0.25">
      <c r="A54915"/>
    </row>
    <row r="54916" spans="1:1" ht="12.6" x14ac:dyDescent="0.25">
      <c r="A54916"/>
    </row>
    <row r="54917" spans="1:1" ht="12.6" x14ac:dyDescent="0.25">
      <c r="A54917"/>
    </row>
    <row r="54918" spans="1:1" ht="12.6" x14ac:dyDescent="0.25">
      <c r="A54918"/>
    </row>
    <row r="54919" spans="1:1" ht="12.6" x14ac:dyDescent="0.25">
      <c r="A54919"/>
    </row>
    <row r="54920" spans="1:1" ht="12.6" x14ac:dyDescent="0.25">
      <c r="A54920"/>
    </row>
    <row r="54921" spans="1:1" ht="12.6" x14ac:dyDescent="0.25">
      <c r="A54921"/>
    </row>
    <row r="54922" spans="1:1" ht="12.6" x14ac:dyDescent="0.25">
      <c r="A54922"/>
    </row>
    <row r="54923" spans="1:1" ht="12.6" x14ac:dyDescent="0.25">
      <c r="A54923"/>
    </row>
    <row r="54924" spans="1:1" ht="12.6" x14ac:dyDescent="0.25">
      <c r="A54924"/>
    </row>
    <row r="54925" spans="1:1" ht="12.6" x14ac:dyDescent="0.25">
      <c r="A54925"/>
    </row>
    <row r="54926" spans="1:1" ht="12.6" x14ac:dyDescent="0.25">
      <c r="A54926"/>
    </row>
    <row r="54927" spans="1:1" ht="12.6" x14ac:dyDescent="0.25">
      <c r="A54927"/>
    </row>
    <row r="54928" spans="1:1" ht="12.6" x14ac:dyDescent="0.25">
      <c r="A54928"/>
    </row>
    <row r="54929" spans="1:1" ht="12.6" x14ac:dyDescent="0.25">
      <c r="A54929"/>
    </row>
    <row r="54930" spans="1:1" ht="12.6" x14ac:dyDescent="0.25">
      <c r="A54930"/>
    </row>
    <row r="54931" spans="1:1" ht="12.6" x14ac:dyDescent="0.25">
      <c r="A54931"/>
    </row>
    <row r="54932" spans="1:1" ht="12.6" x14ac:dyDescent="0.25">
      <c r="A54932"/>
    </row>
    <row r="54933" spans="1:1" ht="12.6" x14ac:dyDescent="0.25">
      <c r="A54933"/>
    </row>
    <row r="54934" spans="1:1" ht="12.6" x14ac:dyDescent="0.25">
      <c r="A54934"/>
    </row>
    <row r="54935" spans="1:1" ht="12.6" x14ac:dyDescent="0.25">
      <c r="A54935"/>
    </row>
    <row r="54936" spans="1:1" ht="12.6" x14ac:dyDescent="0.25">
      <c r="A54936"/>
    </row>
    <row r="54937" spans="1:1" ht="12.6" x14ac:dyDescent="0.25">
      <c r="A54937"/>
    </row>
    <row r="54938" spans="1:1" ht="12.6" x14ac:dyDescent="0.25">
      <c r="A54938"/>
    </row>
    <row r="54939" spans="1:1" ht="12.6" x14ac:dyDescent="0.25">
      <c r="A54939"/>
    </row>
    <row r="54940" spans="1:1" ht="12.6" x14ac:dyDescent="0.25">
      <c r="A54940"/>
    </row>
    <row r="54941" spans="1:1" ht="12.6" x14ac:dyDescent="0.25">
      <c r="A54941"/>
    </row>
    <row r="54942" spans="1:1" ht="12.6" x14ac:dyDescent="0.25">
      <c r="A54942"/>
    </row>
    <row r="54943" spans="1:1" ht="12.6" x14ac:dyDescent="0.25">
      <c r="A54943"/>
    </row>
    <row r="54944" spans="1:1" ht="12.6" x14ac:dyDescent="0.25">
      <c r="A54944"/>
    </row>
    <row r="54945" spans="1:1" ht="12.6" x14ac:dyDescent="0.25">
      <c r="A54945"/>
    </row>
    <row r="54946" spans="1:1" ht="12.6" x14ac:dyDescent="0.25">
      <c r="A54946"/>
    </row>
    <row r="54947" spans="1:1" ht="12.6" x14ac:dyDescent="0.25">
      <c r="A54947"/>
    </row>
    <row r="54948" spans="1:1" ht="12.6" x14ac:dyDescent="0.25">
      <c r="A54948"/>
    </row>
    <row r="54949" spans="1:1" ht="12.6" x14ac:dyDescent="0.25">
      <c r="A54949"/>
    </row>
    <row r="54950" spans="1:1" ht="12.6" x14ac:dyDescent="0.25">
      <c r="A54950"/>
    </row>
    <row r="54951" spans="1:1" ht="12.6" x14ac:dyDescent="0.25">
      <c r="A54951"/>
    </row>
    <row r="54952" spans="1:1" ht="12.6" x14ac:dyDescent="0.25">
      <c r="A54952"/>
    </row>
    <row r="54953" spans="1:1" ht="12.6" x14ac:dyDescent="0.25">
      <c r="A54953"/>
    </row>
    <row r="54954" spans="1:1" ht="12.6" x14ac:dyDescent="0.25">
      <c r="A54954"/>
    </row>
    <row r="54955" spans="1:1" ht="12.6" x14ac:dyDescent="0.25">
      <c r="A54955"/>
    </row>
    <row r="54956" spans="1:1" ht="12.6" x14ac:dyDescent="0.25">
      <c r="A54956"/>
    </row>
    <row r="54957" spans="1:1" ht="12.6" x14ac:dyDescent="0.25">
      <c r="A54957"/>
    </row>
    <row r="54958" spans="1:1" ht="12.6" x14ac:dyDescent="0.25">
      <c r="A54958"/>
    </row>
    <row r="54959" spans="1:1" ht="12.6" x14ac:dyDescent="0.25">
      <c r="A54959"/>
    </row>
    <row r="54960" spans="1:1" ht="12.6" x14ac:dyDescent="0.25">
      <c r="A54960"/>
    </row>
    <row r="54961" spans="1:1" ht="12.6" x14ac:dyDescent="0.25">
      <c r="A54961"/>
    </row>
    <row r="54962" spans="1:1" ht="12.6" x14ac:dyDescent="0.25">
      <c r="A54962"/>
    </row>
    <row r="54963" spans="1:1" ht="12.6" x14ac:dyDescent="0.25">
      <c r="A54963"/>
    </row>
    <row r="54964" spans="1:1" ht="12.6" x14ac:dyDescent="0.25">
      <c r="A54964"/>
    </row>
    <row r="54965" spans="1:1" ht="12.6" x14ac:dyDescent="0.25">
      <c r="A54965"/>
    </row>
    <row r="54966" spans="1:1" ht="12.6" x14ac:dyDescent="0.25">
      <c r="A54966"/>
    </row>
    <row r="54967" spans="1:1" ht="12.6" x14ac:dyDescent="0.25">
      <c r="A54967"/>
    </row>
    <row r="54968" spans="1:1" ht="12.6" x14ac:dyDescent="0.25">
      <c r="A54968"/>
    </row>
    <row r="54969" spans="1:1" ht="12.6" x14ac:dyDescent="0.25">
      <c r="A54969"/>
    </row>
    <row r="54970" spans="1:1" ht="12.6" x14ac:dyDescent="0.25">
      <c r="A54970"/>
    </row>
    <row r="54971" spans="1:1" ht="12.6" x14ac:dyDescent="0.25">
      <c r="A54971"/>
    </row>
    <row r="54972" spans="1:1" ht="12.6" x14ac:dyDescent="0.25">
      <c r="A54972"/>
    </row>
    <row r="54973" spans="1:1" ht="12.6" x14ac:dyDescent="0.25">
      <c r="A54973"/>
    </row>
    <row r="54974" spans="1:1" ht="12.6" x14ac:dyDescent="0.25">
      <c r="A54974"/>
    </row>
    <row r="54975" spans="1:1" ht="12.6" x14ac:dyDescent="0.25">
      <c r="A54975"/>
    </row>
    <row r="54976" spans="1:1" ht="12.6" x14ac:dyDescent="0.25">
      <c r="A54976"/>
    </row>
    <row r="54977" spans="1:1" ht="12.6" x14ac:dyDescent="0.25">
      <c r="A54977"/>
    </row>
    <row r="54978" spans="1:1" ht="12.6" x14ac:dyDescent="0.25">
      <c r="A54978"/>
    </row>
    <row r="54979" spans="1:1" ht="12.6" x14ac:dyDescent="0.25">
      <c r="A54979"/>
    </row>
    <row r="54980" spans="1:1" ht="12.6" x14ac:dyDescent="0.25">
      <c r="A54980"/>
    </row>
    <row r="54981" spans="1:1" ht="12.6" x14ac:dyDescent="0.25">
      <c r="A54981"/>
    </row>
    <row r="54982" spans="1:1" ht="12.6" x14ac:dyDescent="0.25">
      <c r="A54982"/>
    </row>
    <row r="54983" spans="1:1" ht="12.6" x14ac:dyDescent="0.25">
      <c r="A54983"/>
    </row>
    <row r="54984" spans="1:1" ht="12.6" x14ac:dyDescent="0.25">
      <c r="A54984"/>
    </row>
    <row r="54985" spans="1:1" ht="12.6" x14ac:dyDescent="0.25">
      <c r="A54985"/>
    </row>
    <row r="54986" spans="1:1" ht="12.6" x14ac:dyDescent="0.25">
      <c r="A54986"/>
    </row>
    <row r="54987" spans="1:1" ht="12.6" x14ac:dyDescent="0.25">
      <c r="A54987"/>
    </row>
    <row r="54988" spans="1:1" ht="12.6" x14ac:dyDescent="0.25">
      <c r="A54988"/>
    </row>
    <row r="54989" spans="1:1" ht="12.6" x14ac:dyDescent="0.25">
      <c r="A54989"/>
    </row>
    <row r="54990" spans="1:1" ht="12.6" x14ac:dyDescent="0.25">
      <c r="A54990"/>
    </row>
    <row r="54991" spans="1:1" ht="12.6" x14ac:dyDescent="0.25">
      <c r="A54991"/>
    </row>
    <row r="54992" spans="1:1" ht="12.6" x14ac:dyDescent="0.25">
      <c r="A54992"/>
    </row>
    <row r="54993" spans="1:1" ht="12.6" x14ac:dyDescent="0.25">
      <c r="A54993"/>
    </row>
    <row r="54994" spans="1:1" ht="12.6" x14ac:dyDescent="0.25">
      <c r="A54994"/>
    </row>
    <row r="54995" spans="1:1" ht="12.6" x14ac:dyDescent="0.25">
      <c r="A54995"/>
    </row>
    <row r="54996" spans="1:1" ht="12.6" x14ac:dyDescent="0.25">
      <c r="A54996"/>
    </row>
    <row r="54997" spans="1:1" ht="12.6" x14ac:dyDescent="0.25">
      <c r="A54997"/>
    </row>
    <row r="54998" spans="1:1" ht="12.6" x14ac:dyDescent="0.25">
      <c r="A54998"/>
    </row>
    <row r="54999" spans="1:1" ht="12.6" x14ac:dyDescent="0.25">
      <c r="A54999"/>
    </row>
    <row r="55000" spans="1:1" ht="12.6" x14ac:dyDescent="0.25">
      <c r="A55000"/>
    </row>
    <row r="55001" spans="1:1" ht="12.6" x14ac:dyDescent="0.25">
      <c r="A55001"/>
    </row>
    <row r="55002" spans="1:1" ht="12.6" x14ac:dyDescent="0.25">
      <c r="A55002"/>
    </row>
    <row r="55003" spans="1:1" ht="12.6" x14ac:dyDescent="0.25">
      <c r="A55003"/>
    </row>
    <row r="55004" spans="1:1" ht="12.6" x14ac:dyDescent="0.25">
      <c r="A55004"/>
    </row>
    <row r="55005" spans="1:1" ht="12.6" x14ac:dyDescent="0.25">
      <c r="A55005"/>
    </row>
    <row r="55006" spans="1:1" ht="12.6" x14ac:dyDescent="0.25">
      <c r="A55006"/>
    </row>
    <row r="55007" spans="1:1" ht="12.6" x14ac:dyDescent="0.25">
      <c r="A55007"/>
    </row>
    <row r="55008" spans="1:1" ht="12.6" x14ac:dyDescent="0.25">
      <c r="A55008"/>
    </row>
    <row r="55009" spans="1:1" ht="12.6" x14ac:dyDescent="0.25">
      <c r="A55009"/>
    </row>
    <row r="55010" spans="1:1" ht="12.6" x14ac:dyDescent="0.25">
      <c r="A55010"/>
    </row>
    <row r="55011" spans="1:1" ht="12.6" x14ac:dyDescent="0.25">
      <c r="A55011"/>
    </row>
    <row r="55012" spans="1:1" ht="12.6" x14ac:dyDescent="0.25">
      <c r="A55012"/>
    </row>
    <row r="55013" spans="1:1" ht="12.6" x14ac:dyDescent="0.25">
      <c r="A55013"/>
    </row>
    <row r="55014" spans="1:1" ht="12.6" x14ac:dyDescent="0.25">
      <c r="A55014"/>
    </row>
    <row r="55015" spans="1:1" ht="12.6" x14ac:dyDescent="0.25">
      <c r="A55015"/>
    </row>
    <row r="55016" spans="1:1" ht="12.6" x14ac:dyDescent="0.25">
      <c r="A55016"/>
    </row>
    <row r="55017" spans="1:1" ht="12.6" x14ac:dyDescent="0.25">
      <c r="A55017"/>
    </row>
    <row r="55018" spans="1:1" ht="12.6" x14ac:dyDescent="0.25">
      <c r="A55018"/>
    </row>
    <row r="55019" spans="1:1" ht="12.6" x14ac:dyDescent="0.25">
      <c r="A55019"/>
    </row>
    <row r="55020" spans="1:1" ht="12.6" x14ac:dyDescent="0.25">
      <c r="A55020"/>
    </row>
    <row r="55021" spans="1:1" ht="12.6" x14ac:dyDescent="0.25">
      <c r="A55021"/>
    </row>
    <row r="55022" spans="1:1" ht="12.6" x14ac:dyDescent="0.25">
      <c r="A55022"/>
    </row>
    <row r="55023" spans="1:1" ht="12.6" x14ac:dyDescent="0.25">
      <c r="A55023"/>
    </row>
    <row r="55024" spans="1:1" ht="12.6" x14ac:dyDescent="0.25">
      <c r="A55024"/>
    </row>
    <row r="55025" spans="1:1" ht="12.6" x14ac:dyDescent="0.25">
      <c r="A55025"/>
    </row>
    <row r="55026" spans="1:1" ht="12.6" x14ac:dyDescent="0.25">
      <c r="A55026"/>
    </row>
    <row r="55027" spans="1:1" ht="12.6" x14ac:dyDescent="0.25">
      <c r="A55027"/>
    </row>
    <row r="55028" spans="1:1" ht="12.6" x14ac:dyDescent="0.25">
      <c r="A55028"/>
    </row>
    <row r="55029" spans="1:1" ht="12.6" x14ac:dyDescent="0.25">
      <c r="A55029"/>
    </row>
    <row r="55030" spans="1:1" ht="12.6" x14ac:dyDescent="0.25">
      <c r="A55030"/>
    </row>
    <row r="55031" spans="1:1" ht="12.6" x14ac:dyDescent="0.25">
      <c r="A55031"/>
    </row>
    <row r="55032" spans="1:1" ht="12.6" x14ac:dyDescent="0.25">
      <c r="A55032"/>
    </row>
    <row r="55033" spans="1:1" ht="12.6" x14ac:dyDescent="0.25">
      <c r="A55033"/>
    </row>
    <row r="55034" spans="1:1" ht="12.6" x14ac:dyDescent="0.25">
      <c r="A55034"/>
    </row>
    <row r="55035" spans="1:1" ht="12.6" x14ac:dyDescent="0.25">
      <c r="A55035"/>
    </row>
    <row r="55036" spans="1:1" ht="12.6" x14ac:dyDescent="0.25">
      <c r="A55036"/>
    </row>
    <row r="55037" spans="1:1" ht="12.6" x14ac:dyDescent="0.25">
      <c r="A55037"/>
    </row>
    <row r="55038" spans="1:1" ht="12.6" x14ac:dyDescent="0.25">
      <c r="A55038"/>
    </row>
    <row r="55039" spans="1:1" ht="12.6" x14ac:dyDescent="0.25">
      <c r="A55039"/>
    </row>
    <row r="55040" spans="1:1" ht="12.6" x14ac:dyDescent="0.25">
      <c r="A55040"/>
    </row>
    <row r="55041" spans="1:1" ht="12.6" x14ac:dyDescent="0.25">
      <c r="A55041"/>
    </row>
    <row r="55042" spans="1:1" ht="12.6" x14ac:dyDescent="0.25">
      <c r="A55042"/>
    </row>
    <row r="55043" spans="1:1" ht="12.6" x14ac:dyDescent="0.25">
      <c r="A55043"/>
    </row>
    <row r="55044" spans="1:1" ht="12.6" x14ac:dyDescent="0.25">
      <c r="A55044"/>
    </row>
    <row r="55045" spans="1:1" ht="12.6" x14ac:dyDescent="0.25">
      <c r="A55045"/>
    </row>
    <row r="55046" spans="1:1" ht="12.6" x14ac:dyDescent="0.25">
      <c r="A55046"/>
    </row>
    <row r="55047" spans="1:1" ht="12.6" x14ac:dyDescent="0.25">
      <c r="A55047"/>
    </row>
    <row r="55048" spans="1:1" ht="12.6" x14ac:dyDescent="0.25">
      <c r="A55048"/>
    </row>
    <row r="55049" spans="1:1" ht="12.6" x14ac:dyDescent="0.25">
      <c r="A55049"/>
    </row>
    <row r="55050" spans="1:1" ht="12.6" x14ac:dyDescent="0.25">
      <c r="A55050"/>
    </row>
    <row r="55051" spans="1:1" ht="12.6" x14ac:dyDescent="0.25">
      <c r="A55051"/>
    </row>
    <row r="55052" spans="1:1" ht="12.6" x14ac:dyDescent="0.25">
      <c r="A55052"/>
    </row>
    <row r="55053" spans="1:1" ht="12.6" x14ac:dyDescent="0.25">
      <c r="A55053"/>
    </row>
    <row r="55054" spans="1:1" ht="12.6" x14ac:dyDescent="0.25">
      <c r="A55054"/>
    </row>
    <row r="55055" spans="1:1" ht="12.6" x14ac:dyDescent="0.25">
      <c r="A55055"/>
    </row>
    <row r="55056" spans="1:1" ht="12.6" x14ac:dyDescent="0.25">
      <c r="A55056"/>
    </row>
    <row r="55057" spans="1:1" ht="12.6" x14ac:dyDescent="0.25">
      <c r="A55057"/>
    </row>
    <row r="55058" spans="1:1" ht="12.6" x14ac:dyDescent="0.25">
      <c r="A55058"/>
    </row>
    <row r="55059" spans="1:1" ht="12.6" x14ac:dyDescent="0.25">
      <c r="A55059"/>
    </row>
    <row r="55060" spans="1:1" ht="12.6" x14ac:dyDescent="0.25">
      <c r="A55060"/>
    </row>
    <row r="55061" spans="1:1" ht="12.6" x14ac:dyDescent="0.25">
      <c r="A55061"/>
    </row>
    <row r="55062" spans="1:1" ht="12.6" x14ac:dyDescent="0.25">
      <c r="A55062"/>
    </row>
    <row r="55063" spans="1:1" ht="12.6" x14ac:dyDescent="0.25">
      <c r="A55063"/>
    </row>
    <row r="55064" spans="1:1" ht="12.6" x14ac:dyDescent="0.25">
      <c r="A55064"/>
    </row>
    <row r="55065" spans="1:1" ht="12.6" x14ac:dyDescent="0.25">
      <c r="A55065"/>
    </row>
    <row r="55066" spans="1:1" ht="12.6" x14ac:dyDescent="0.25">
      <c r="A55066"/>
    </row>
    <row r="55067" spans="1:1" ht="12.6" x14ac:dyDescent="0.25">
      <c r="A55067"/>
    </row>
    <row r="55068" spans="1:1" ht="12.6" x14ac:dyDescent="0.25">
      <c r="A55068"/>
    </row>
    <row r="55069" spans="1:1" ht="12.6" x14ac:dyDescent="0.25">
      <c r="A55069"/>
    </row>
    <row r="55070" spans="1:1" ht="12.6" x14ac:dyDescent="0.25">
      <c r="A55070"/>
    </row>
    <row r="55071" spans="1:1" ht="12.6" x14ac:dyDescent="0.25">
      <c r="A55071"/>
    </row>
    <row r="55072" spans="1:1" ht="12.6" x14ac:dyDescent="0.25">
      <c r="A55072"/>
    </row>
    <row r="55073" spans="1:1" ht="12.6" x14ac:dyDescent="0.25">
      <c r="A55073"/>
    </row>
    <row r="55074" spans="1:1" ht="12.6" x14ac:dyDescent="0.25">
      <c r="A55074"/>
    </row>
    <row r="55075" spans="1:1" ht="12.6" x14ac:dyDescent="0.25">
      <c r="A55075"/>
    </row>
    <row r="55076" spans="1:1" ht="12.6" x14ac:dyDescent="0.25">
      <c r="A55076"/>
    </row>
    <row r="55077" spans="1:1" ht="12.6" x14ac:dyDescent="0.25">
      <c r="A55077"/>
    </row>
    <row r="55078" spans="1:1" ht="12.6" x14ac:dyDescent="0.25">
      <c r="A55078"/>
    </row>
    <row r="55079" spans="1:1" ht="12.6" x14ac:dyDescent="0.25">
      <c r="A55079"/>
    </row>
    <row r="55080" spans="1:1" ht="12.6" x14ac:dyDescent="0.25">
      <c r="A55080"/>
    </row>
    <row r="55081" spans="1:1" ht="12.6" x14ac:dyDescent="0.25">
      <c r="A55081"/>
    </row>
    <row r="55082" spans="1:1" ht="12.6" x14ac:dyDescent="0.25">
      <c r="A55082"/>
    </row>
    <row r="55083" spans="1:1" ht="12.6" x14ac:dyDescent="0.25">
      <c r="A55083"/>
    </row>
    <row r="55084" spans="1:1" ht="12.6" x14ac:dyDescent="0.25">
      <c r="A55084"/>
    </row>
    <row r="55085" spans="1:1" ht="12.6" x14ac:dyDescent="0.25">
      <c r="A55085"/>
    </row>
    <row r="55086" spans="1:1" ht="12.6" x14ac:dyDescent="0.25">
      <c r="A55086"/>
    </row>
    <row r="55087" spans="1:1" ht="12.6" x14ac:dyDescent="0.25">
      <c r="A55087"/>
    </row>
    <row r="55088" spans="1:1" ht="12.6" x14ac:dyDescent="0.25">
      <c r="A55088"/>
    </row>
    <row r="55089" spans="1:1" ht="12.6" x14ac:dyDescent="0.25">
      <c r="A55089"/>
    </row>
    <row r="55090" spans="1:1" ht="12.6" x14ac:dyDescent="0.25">
      <c r="A55090"/>
    </row>
    <row r="55091" spans="1:1" ht="12.6" x14ac:dyDescent="0.25">
      <c r="A55091"/>
    </row>
    <row r="55092" spans="1:1" ht="12.6" x14ac:dyDescent="0.25">
      <c r="A55092"/>
    </row>
    <row r="55093" spans="1:1" ht="12.6" x14ac:dyDescent="0.25">
      <c r="A55093"/>
    </row>
    <row r="55094" spans="1:1" ht="12.6" x14ac:dyDescent="0.25">
      <c r="A55094"/>
    </row>
    <row r="55095" spans="1:1" ht="12.6" x14ac:dyDescent="0.25">
      <c r="A55095"/>
    </row>
    <row r="55096" spans="1:1" ht="12.6" x14ac:dyDescent="0.25">
      <c r="A55096"/>
    </row>
    <row r="55097" spans="1:1" ht="12.6" x14ac:dyDescent="0.25">
      <c r="A55097"/>
    </row>
    <row r="55098" spans="1:1" ht="12.6" x14ac:dyDescent="0.25">
      <c r="A55098"/>
    </row>
    <row r="55099" spans="1:1" ht="12.6" x14ac:dyDescent="0.25">
      <c r="A55099"/>
    </row>
    <row r="55100" spans="1:1" ht="12.6" x14ac:dyDescent="0.25">
      <c r="A55100"/>
    </row>
    <row r="55101" spans="1:1" ht="12.6" x14ac:dyDescent="0.25">
      <c r="A55101"/>
    </row>
    <row r="55102" spans="1:1" ht="12.6" x14ac:dyDescent="0.25">
      <c r="A55102"/>
    </row>
    <row r="55103" spans="1:1" ht="12.6" x14ac:dyDescent="0.25">
      <c r="A55103"/>
    </row>
    <row r="55104" spans="1:1" ht="12.6" x14ac:dyDescent="0.25">
      <c r="A55104"/>
    </row>
    <row r="55105" spans="1:1" ht="12.6" x14ac:dyDescent="0.25">
      <c r="A55105"/>
    </row>
    <row r="55106" spans="1:1" ht="12.6" x14ac:dyDescent="0.25">
      <c r="A55106"/>
    </row>
    <row r="55107" spans="1:1" ht="12.6" x14ac:dyDescent="0.25">
      <c r="A55107"/>
    </row>
    <row r="55108" spans="1:1" ht="12.6" x14ac:dyDescent="0.25">
      <c r="A55108"/>
    </row>
    <row r="55109" spans="1:1" ht="12.6" x14ac:dyDescent="0.25">
      <c r="A55109"/>
    </row>
    <row r="55110" spans="1:1" ht="12.6" x14ac:dyDescent="0.25">
      <c r="A55110"/>
    </row>
    <row r="55111" spans="1:1" ht="12.6" x14ac:dyDescent="0.25">
      <c r="A55111"/>
    </row>
    <row r="55112" spans="1:1" ht="12.6" x14ac:dyDescent="0.25">
      <c r="A55112"/>
    </row>
    <row r="55113" spans="1:1" ht="12.6" x14ac:dyDescent="0.25">
      <c r="A55113"/>
    </row>
    <row r="55114" spans="1:1" ht="12.6" x14ac:dyDescent="0.25">
      <c r="A55114"/>
    </row>
    <row r="55115" spans="1:1" ht="12.6" x14ac:dyDescent="0.25">
      <c r="A55115"/>
    </row>
    <row r="55116" spans="1:1" ht="12.6" x14ac:dyDescent="0.25">
      <c r="A55116"/>
    </row>
    <row r="55117" spans="1:1" ht="12.6" x14ac:dyDescent="0.25">
      <c r="A55117"/>
    </row>
    <row r="55118" spans="1:1" ht="12.6" x14ac:dyDescent="0.25">
      <c r="A55118"/>
    </row>
    <row r="55119" spans="1:1" ht="12.6" x14ac:dyDescent="0.25">
      <c r="A55119"/>
    </row>
    <row r="55120" spans="1:1" ht="12.6" x14ac:dyDescent="0.25">
      <c r="A55120"/>
    </row>
    <row r="55121" spans="1:1" ht="12.6" x14ac:dyDescent="0.25">
      <c r="A55121"/>
    </row>
    <row r="55122" spans="1:1" ht="12.6" x14ac:dyDescent="0.25">
      <c r="A55122"/>
    </row>
    <row r="55123" spans="1:1" ht="12.6" x14ac:dyDescent="0.25">
      <c r="A55123"/>
    </row>
    <row r="55124" spans="1:1" ht="12.6" x14ac:dyDescent="0.25">
      <c r="A55124"/>
    </row>
    <row r="55125" spans="1:1" ht="12.6" x14ac:dyDescent="0.25">
      <c r="A55125"/>
    </row>
    <row r="55126" spans="1:1" ht="12.6" x14ac:dyDescent="0.25">
      <c r="A55126"/>
    </row>
    <row r="55127" spans="1:1" ht="12.6" x14ac:dyDescent="0.25">
      <c r="A55127"/>
    </row>
    <row r="55128" spans="1:1" ht="12.6" x14ac:dyDescent="0.25">
      <c r="A55128"/>
    </row>
    <row r="55129" spans="1:1" ht="12.6" x14ac:dyDescent="0.25">
      <c r="A55129"/>
    </row>
    <row r="55130" spans="1:1" ht="12.6" x14ac:dyDescent="0.25">
      <c r="A55130"/>
    </row>
    <row r="55131" spans="1:1" ht="12.6" x14ac:dyDescent="0.25">
      <c r="A55131"/>
    </row>
    <row r="55132" spans="1:1" ht="12.6" x14ac:dyDescent="0.25">
      <c r="A55132"/>
    </row>
    <row r="55133" spans="1:1" ht="12.6" x14ac:dyDescent="0.25">
      <c r="A55133"/>
    </row>
    <row r="55134" spans="1:1" ht="12.6" x14ac:dyDescent="0.25">
      <c r="A55134"/>
    </row>
    <row r="55135" spans="1:1" ht="12.6" x14ac:dyDescent="0.25">
      <c r="A55135"/>
    </row>
    <row r="55136" spans="1:1" ht="12.6" x14ac:dyDescent="0.25">
      <c r="A55136"/>
    </row>
    <row r="55137" spans="1:1" ht="12.6" x14ac:dyDescent="0.25">
      <c r="A55137"/>
    </row>
    <row r="55138" spans="1:1" ht="12.6" x14ac:dyDescent="0.25">
      <c r="A55138"/>
    </row>
    <row r="55139" spans="1:1" ht="12.6" x14ac:dyDescent="0.25">
      <c r="A55139"/>
    </row>
    <row r="55140" spans="1:1" ht="12.6" x14ac:dyDescent="0.25">
      <c r="A55140"/>
    </row>
    <row r="55141" spans="1:1" ht="12.6" x14ac:dyDescent="0.25">
      <c r="A55141"/>
    </row>
    <row r="55142" spans="1:1" ht="12.6" x14ac:dyDescent="0.25">
      <c r="A55142"/>
    </row>
    <row r="55143" spans="1:1" ht="12.6" x14ac:dyDescent="0.25">
      <c r="A55143"/>
    </row>
    <row r="55144" spans="1:1" ht="12.6" x14ac:dyDescent="0.25">
      <c r="A55144"/>
    </row>
    <row r="55145" spans="1:1" ht="12.6" x14ac:dyDescent="0.25">
      <c r="A55145"/>
    </row>
    <row r="55146" spans="1:1" ht="12.6" x14ac:dyDescent="0.25">
      <c r="A55146"/>
    </row>
    <row r="55147" spans="1:1" ht="12.6" x14ac:dyDescent="0.25">
      <c r="A55147"/>
    </row>
    <row r="55148" spans="1:1" ht="12.6" x14ac:dyDescent="0.25">
      <c r="A55148"/>
    </row>
    <row r="55149" spans="1:1" ht="12.6" x14ac:dyDescent="0.25">
      <c r="A55149"/>
    </row>
    <row r="55150" spans="1:1" ht="12.6" x14ac:dyDescent="0.25">
      <c r="A55150"/>
    </row>
    <row r="55151" spans="1:1" ht="12.6" x14ac:dyDescent="0.25">
      <c r="A55151"/>
    </row>
    <row r="55152" spans="1:1" ht="12.6" x14ac:dyDescent="0.25">
      <c r="A55152"/>
    </row>
    <row r="55153" spans="1:1" ht="12.6" x14ac:dyDescent="0.25">
      <c r="A55153"/>
    </row>
    <row r="55154" spans="1:1" ht="12.6" x14ac:dyDescent="0.25">
      <c r="A55154"/>
    </row>
    <row r="55155" spans="1:1" ht="12.6" x14ac:dyDescent="0.25">
      <c r="A55155"/>
    </row>
    <row r="55156" spans="1:1" ht="12.6" x14ac:dyDescent="0.25">
      <c r="A55156"/>
    </row>
    <row r="55157" spans="1:1" ht="12.6" x14ac:dyDescent="0.25">
      <c r="A55157"/>
    </row>
    <row r="55158" spans="1:1" ht="12.6" x14ac:dyDescent="0.25">
      <c r="A55158"/>
    </row>
    <row r="55159" spans="1:1" ht="12.6" x14ac:dyDescent="0.25">
      <c r="A55159"/>
    </row>
    <row r="55160" spans="1:1" ht="12.6" x14ac:dyDescent="0.25">
      <c r="A55160"/>
    </row>
    <row r="55161" spans="1:1" ht="12.6" x14ac:dyDescent="0.25">
      <c r="A55161"/>
    </row>
    <row r="55162" spans="1:1" ht="12.6" x14ac:dyDescent="0.25">
      <c r="A55162"/>
    </row>
    <row r="55163" spans="1:1" ht="12.6" x14ac:dyDescent="0.25">
      <c r="A55163"/>
    </row>
    <row r="55164" spans="1:1" ht="12.6" x14ac:dyDescent="0.25">
      <c r="A55164"/>
    </row>
    <row r="55165" spans="1:1" ht="12.6" x14ac:dyDescent="0.25">
      <c r="A55165"/>
    </row>
    <row r="55166" spans="1:1" ht="12.6" x14ac:dyDescent="0.25">
      <c r="A55166"/>
    </row>
    <row r="55167" spans="1:1" ht="12.6" x14ac:dyDescent="0.25">
      <c r="A55167"/>
    </row>
    <row r="55168" spans="1:1" ht="12.6" x14ac:dyDescent="0.25">
      <c r="A55168"/>
    </row>
    <row r="55169" spans="1:1" ht="12.6" x14ac:dyDescent="0.25">
      <c r="A55169"/>
    </row>
    <row r="55170" spans="1:1" ht="12.6" x14ac:dyDescent="0.25">
      <c r="A55170"/>
    </row>
    <row r="55171" spans="1:1" ht="12.6" x14ac:dyDescent="0.25">
      <c r="A55171"/>
    </row>
    <row r="55172" spans="1:1" ht="12.6" x14ac:dyDescent="0.25">
      <c r="A55172"/>
    </row>
    <row r="55173" spans="1:1" ht="12.6" x14ac:dyDescent="0.25">
      <c r="A55173"/>
    </row>
    <row r="55174" spans="1:1" ht="12.6" x14ac:dyDescent="0.25">
      <c r="A55174"/>
    </row>
    <row r="55175" spans="1:1" ht="12.6" x14ac:dyDescent="0.25">
      <c r="A55175"/>
    </row>
    <row r="55176" spans="1:1" ht="12.6" x14ac:dyDescent="0.25">
      <c r="A55176"/>
    </row>
    <row r="55177" spans="1:1" ht="12.6" x14ac:dyDescent="0.25">
      <c r="A55177"/>
    </row>
    <row r="55178" spans="1:1" ht="12.6" x14ac:dyDescent="0.25">
      <c r="A55178"/>
    </row>
    <row r="55179" spans="1:1" ht="12.6" x14ac:dyDescent="0.25">
      <c r="A55179"/>
    </row>
    <row r="55180" spans="1:1" ht="12.6" x14ac:dyDescent="0.25">
      <c r="A55180"/>
    </row>
    <row r="55181" spans="1:1" ht="12.6" x14ac:dyDescent="0.25">
      <c r="A55181"/>
    </row>
    <row r="55182" spans="1:1" ht="12.6" x14ac:dyDescent="0.25">
      <c r="A55182"/>
    </row>
    <row r="55183" spans="1:1" ht="12.6" x14ac:dyDescent="0.25">
      <c r="A55183"/>
    </row>
    <row r="55184" spans="1:1" ht="12.6" x14ac:dyDescent="0.25">
      <c r="A55184"/>
    </row>
    <row r="55185" spans="1:1" ht="12.6" x14ac:dyDescent="0.25">
      <c r="A55185"/>
    </row>
    <row r="55186" spans="1:1" ht="12.6" x14ac:dyDescent="0.25">
      <c r="A55186"/>
    </row>
    <row r="55187" spans="1:1" ht="12.6" x14ac:dyDescent="0.25">
      <c r="A55187"/>
    </row>
    <row r="55188" spans="1:1" ht="12.6" x14ac:dyDescent="0.25">
      <c r="A55188"/>
    </row>
    <row r="55189" spans="1:1" ht="12.6" x14ac:dyDescent="0.25">
      <c r="A55189"/>
    </row>
    <row r="55190" spans="1:1" ht="12.6" x14ac:dyDescent="0.25">
      <c r="A55190"/>
    </row>
    <row r="55191" spans="1:1" ht="12.6" x14ac:dyDescent="0.25">
      <c r="A55191"/>
    </row>
    <row r="55192" spans="1:1" ht="12.6" x14ac:dyDescent="0.25">
      <c r="A55192"/>
    </row>
    <row r="55193" spans="1:1" ht="12.6" x14ac:dyDescent="0.25">
      <c r="A55193"/>
    </row>
    <row r="55194" spans="1:1" ht="12.6" x14ac:dyDescent="0.25">
      <c r="A55194"/>
    </row>
    <row r="55195" spans="1:1" ht="12.6" x14ac:dyDescent="0.25">
      <c r="A55195"/>
    </row>
    <row r="55196" spans="1:1" ht="12.6" x14ac:dyDescent="0.25">
      <c r="A55196"/>
    </row>
    <row r="55197" spans="1:1" ht="12.6" x14ac:dyDescent="0.25">
      <c r="A55197"/>
    </row>
    <row r="55198" spans="1:1" ht="12.6" x14ac:dyDescent="0.25">
      <c r="A55198"/>
    </row>
    <row r="55199" spans="1:1" ht="12.6" x14ac:dyDescent="0.25">
      <c r="A55199"/>
    </row>
    <row r="55200" spans="1:1" ht="12.6" x14ac:dyDescent="0.25">
      <c r="A55200"/>
    </row>
    <row r="55201" spans="1:1" ht="12.6" x14ac:dyDescent="0.25">
      <c r="A55201"/>
    </row>
    <row r="55202" spans="1:1" ht="12.6" x14ac:dyDescent="0.25">
      <c r="A55202"/>
    </row>
    <row r="55203" spans="1:1" ht="12.6" x14ac:dyDescent="0.25">
      <c r="A55203"/>
    </row>
    <row r="55204" spans="1:1" ht="12.6" x14ac:dyDescent="0.25">
      <c r="A55204"/>
    </row>
    <row r="55205" spans="1:1" ht="12.6" x14ac:dyDescent="0.25">
      <c r="A55205"/>
    </row>
    <row r="55206" spans="1:1" ht="12.6" x14ac:dyDescent="0.25">
      <c r="A55206"/>
    </row>
    <row r="55207" spans="1:1" ht="12.6" x14ac:dyDescent="0.25">
      <c r="A55207"/>
    </row>
    <row r="55208" spans="1:1" ht="12.6" x14ac:dyDescent="0.25">
      <c r="A55208"/>
    </row>
    <row r="55209" spans="1:1" ht="12.6" x14ac:dyDescent="0.25">
      <c r="A55209"/>
    </row>
    <row r="55210" spans="1:1" ht="12.6" x14ac:dyDescent="0.25">
      <c r="A55210"/>
    </row>
    <row r="55211" spans="1:1" ht="12.6" x14ac:dyDescent="0.25">
      <c r="A55211"/>
    </row>
    <row r="55212" spans="1:1" ht="12.6" x14ac:dyDescent="0.25">
      <c r="A55212"/>
    </row>
    <row r="55213" spans="1:1" ht="12.6" x14ac:dyDescent="0.25">
      <c r="A55213"/>
    </row>
    <row r="55214" spans="1:1" ht="12.6" x14ac:dyDescent="0.25">
      <c r="A55214"/>
    </row>
    <row r="55215" spans="1:1" ht="12.6" x14ac:dyDescent="0.25">
      <c r="A55215"/>
    </row>
    <row r="55216" spans="1:1" ht="12.6" x14ac:dyDescent="0.25">
      <c r="A55216"/>
    </row>
    <row r="55217" spans="1:1" ht="12.6" x14ac:dyDescent="0.25">
      <c r="A55217"/>
    </row>
    <row r="55218" spans="1:1" ht="12.6" x14ac:dyDescent="0.25">
      <c r="A55218"/>
    </row>
    <row r="55219" spans="1:1" ht="12.6" x14ac:dyDescent="0.25">
      <c r="A55219"/>
    </row>
    <row r="55220" spans="1:1" ht="12.6" x14ac:dyDescent="0.25">
      <c r="A55220"/>
    </row>
    <row r="55221" spans="1:1" ht="12.6" x14ac:dyDescent="0.25">
      <c r="A55221"/>
    </row>
    <row r="55222" spans="1:1" ht="12.6" x14ac:dyDescent="0.25">
      <c r="A55222"/>
    </row>
    <row r="55223" spans="1:1" ht="12.6" x14ac:dyDescent="0.25">
      <c r="A55223"/>
    </row>
    <row r="55224" spans="1:1" ht="12.6" x14ac:dyDescent="0.25">
      <c r="A55224"/>
    </row>
    <row r="55225" spans="1:1" ht="12.6" x14ac:dyDescent="0.25">
      <c r="A55225"/>
    </row>
    <row r="55226" spans="1:1" ht="12.6" x14ac:dyDescent="0.25">
      <c r="A55226"/>
    </row>
    <row r="55227" spans="1:1" ht="12.6" x14ac:dyDescent="0.25">
      <c r="A55227"/>
    </row>
    <row r="55228" spans="1:1" ht="12.6" x14ac:dyDescent="0.25">
      <c r="A55228"/>
    </row>
    <row r="55229" spans="1:1" ht="12.6" x14ac:dyDescent="0.25">
      <c r="A55229"/>
    </row>
    <row r="55230" spans="1:1" ht="12.6" x14ac:dyDescent="0.25">
      <c r="A55230"/>
    </row>
    <row r="55231" spans="1:1" ht="12.6" x14ac:dyDescent="0.25">
      <c r="A55231"/>
    </row>
    <row r="55232" spans="1:1" ht="12.6" x14ac:dyDescent="0.25">
      <c r="A55232"/>
    </row>
    <row r="55233" spans="1:1" ht="12.6" x14ac:dyDescent="0.25">
      <c r="A55233"/>
    </row>
    <row r="55234" spans="1:1" ht="12.6" x14ac:dyDescent="0.25">
      <c r="A55234"/>
    </row>
    <row r="55235" spans="1:1" ht="12.6" x14ac:dyDescent="0.25">
      <c r="A55235"/>
    </row>
    <row r="55236" spans="1:1" ht="12.6" x14ac:dyDescent="0.25">
      <c r="A55236"/>
    </row>
    <row r="55237" spans="1:1" ht="12.6" x14ac:dyDescent="0.25">
      <c r="A55237"/>
    </row>
    <row r="55238" spans="1:1" ht="12.6" x14ac:dyDescent="0.25">
      <c r="A55238"/>
    </row>
    <row r="55239" spans="1:1" ht="12.6" x14ac:dyDescent="0.25">
      <c r="A55239"/>
    </row>
    <row r="55240" spans="1:1" ht="12.6" x14ac:dyDescent="0.25">
      <c r="A55240"/>
    </row>
    <row r="55241" spans="1:1" ht="12.6" x14ac:dyDescent="0.25">
      <c r="A55241"/>
    </row>
    <row r="55242" spans="1:1" ht="12.6" x14ac:dyDescent="0.25">
      <c r="A55242"/>
    </row>
    <row r="55243" spans="1:1" ht="12.6" x14ac:dyDescent="0.25">
      <c r="A55243"/>
    </row>
    <row r="55244" spans="1:1" ht="12.6" x14ac:dyDescent="0.25">
      <c r="A55244"/>
    </row>
    <row r="55245" spans="1:1" ht="12.6" x14ac:dyDescent="0.25">
      <c r="A55245"/>
    </row>
    <row r="55246" spans="1:1" ht="12.6" x14ac:dyDescent="0.25">
      <c r="A55246"/>
    </row>
    <row r="55247" spans="1:1" ht="12.6" x14ac:dyDescent="0.25">
      <c r="A55247"/>
    </row>
    <row r="55248" spans="1:1" ht="12.6" x14ac:dyDescent="0.25">
      <c r="A55248"/>
    </row>
    <row r="55249" spans="1:1" ht="12.6" x14ac:dyDescent="0.25">
      <c r="A55249"/>
    </row>
    <row r="55250" spans="1:1" ht="12.6" x14ac:dyDescent="0.25">
      <c r="A55250"/>
    </row>
    <row r="55251" spans="1:1" ht="12.6" x14ac:dyDescent="0.25">
      <c r="A55251"/>
    </row>
    <row r="55252" spans="1:1" ht="12.6" x14ac:dyDescent="0.25">
      <c r="A55252"/>
    </row>
    <row r="55253" spans="1:1" ht="12.6" x14ac:dyDescent="0.25">
      <c r="A55253"/>
    </row>
    <row r="55254" spans="1:1" ht="12.6" x14ac:dyDescent="0.25">
      <c r="A55254"/>
    </row>
    <row r="55255" spans="1:1" ht="12.6" x14ac:dyDescent="0.25">
      <c r="A55255"/>
    </row>
    <row r="55256" spans="1:1" ht="12.6" x14ac:dyDescent="0.25">
      <c r="A55256"/>
    </row>
    <row r="55257" spans="1:1" ht="12.6" x14ac:dyDescent="0.25">
      <c r="A55257"/>
    </row>
    <row r="55258" spans="1:1" ht="12.6" x14ac:dyDescent="0.25">
      <c r="A55258"/>
    </row>
    <row r="55259" spans="1:1" ht="12.6" x14ac:dyDescent="0.25">
      <c r="A55259"/>
    </row>
    <row r="55260" spans="1:1" ht="12.6" x14ac:dyDescent="0.25">
      <c r="A55260"/>
    </row>
    <row r="55261" spans="1:1" ht="12.6" x14ac:dyDescent="0.25">
      <c r="A55261"/>
    </row>
    <row r="55262" spans="1:1" ht="12.6" x14ac:dyDescent="0.25">
      <c r="A55262"/>
    </row>
    <row r="55263" spans="1:1" ht="12.6" x14ac:dyDescent="0.25">
      <c r="A55263"/>
    </row>
    <row r="55264" spans="1:1" ht="12.6" x14ac:dyDescent="0.25">
      <c r="A55264"/>
    </row>
    <row r="55265" spans="1:1" ht="12.6" x14ac:dyDescent="0.25">
      <c r="A55265"/>
    </row>
    <row r="55266" spans="1:1" ht="12.6" x14ac:dyDescent="0.25">
      <c r="A55266"/>
    </row>
    <row r="55267" spans="1:1" ht="12.6" x14ac:dyDescent="0.25">
      <c r="A55267"/>
    </row>
    <row r="55268" spans="1:1" ht="12.6" x14ac:dyDescent="0.25">
      <c r="A55268"/>
    </row>
    <row r="55269" spans="1:1" ht="12.6" x14ac:dyDescent="0.25">
      <c r="A55269"/>
    </row>
    <row r="55270" spans="1:1" ht="12.6" x14ac:dyDescent="0.25">
      <c r="A55270"/>
    </row>
    <row r="55271" spans="1:1" ht="12.6" x14ac:dyDescent="0.25">
      <c r="A55271"/>
    </row>
    <row r="55272" spans="1:1" ht="12.6" x14ac:dyDescent="0.25">
      <c r="A55272"/>
    </row>
    <row r="55273" spans="1:1" ht="12.6" x14ac:dyDescent="0.25">
      <c r="A55273"/>
    </row>
    <row r="55274" spans="1:1" ht="12.6" x14ac:dyDescent="0.25">
      <c r="A55274"/>
    </row>
    <row r="55275" spans="1:1" ht="12.6" x14ac:dyDescent="0.25">
      <c r="A55275"/>
    </row>
    <row r="55276" spans="1:1" ht="12.6" x14ac:dyDescent="0.25">
      <c r="A55276"/>
    </row>
    <row r="55277" spans="1:1" ht="12.6" x14ac:dyDescent="0.25">
      <c r="A55277"/>
    </row>
    <row r="55278" spans="1:1" ht="12.6" x14ac:dyDescent="0.25">
      <c r="A55278"/>
    </row>
    <row r="55279" spans="1:1" ht="12.6" x14ac:dyDescent="0.25">
      <c r="A55279"/>
    </row>
    <row r="55280" spans="1:1" ht="12.6" x14ac:dyDescent="0.25">
      <c r="A55280"/>
    </row>
    <row r="55281" spans="1:1" ht="12.6" x14ac:dyDescent="0.25">
      <c r="A55281"/>
    </row>
    <row r="55282" spans="1:1" ht="12.6" x14ac:dyDescent="0.25">
      <c r="A55282"/>
    </row>
    <row r="55283" spans="1:1" ht="12.6" x14ac:dyDescent="0.25">
      <c r="A55283"/>
    </row>
    <row r="55284" spans="1:1" ht="12.6" x14ac:dyDescent="0.25">
      <c r="A55284"/>
    </row>
    <row r="55285" spans="1:1" ht="12.6" x14ac:dyDescent="0.25">
      <c r="A55285"/>
    </row>
    <row r="55286" spans="1:1" ht="12.6" x14ac:dyDescent="0.25">
      <c r="A55286"/>
    </row>
    <row r="55287" spans="1:1" ht="12.6" x14ac:dyDescent="0.25">
      <c r="A55287"/>
    </row>
    <row r="55288" spans="1:1" ht="12.6" x14ac:dyDescent="0.25">
      <c r="A55288"/>
    </row>
    <row r="55289" spans="1:1" ht="12.6" x14ac:dyDescent="0.25">
      <c r="A55289"/>
    </row>
    <row r="55290" spans="1:1" ht="12.6" x14ac:dyDescent="0.25">
      <c r="A55290"/>
    </row>
    <row r="55291" spans="1:1" ht="12.6" x14ac:dyDescent="0.25">
      <c r="A55291"/>
    </row>
    <row r="55292" spans="1:1" ht="12.6" x14ac:dyDescent="0.25">
      <c r="A55292"/>
    </row>
    <row r="55293" spans="1:1" ht="12.6" x14ac:dyDescent="0.25">
      <c r="A55293"/>
    </row>
    <row r="55294" spans="1:1" ht="12.6" x14ac:dyDescent="0.25">
      <c r="A55294"/>
    </row>
    <row r="55295" spans="1:1" ht="12.6" x14ac:dyDescent="0.25">
      <c r="A55295"/>
    </row>
    <row r="55296" spans="1:1" ht="12.6" x14ac:dyDescent="0.25">
      <c r="A55296"/>
    </row>
    <row r="55297" spans="1:1" ht="12.6" x14ac:dyDescent="0.25">
      <c r="A55297"/>
    </row>
    <row r="55298" spans="1:1" ht="12.6" x14ac:dyDescent="0.25">
      <c r="A55298"/>
    </row>
    <row r="55299" spans="1:1" ht="12.6" x14ac:dyDescent="0.25">
      <c r="A55299"/>
    </row>
    <row r="55300" spans="1:1" ht="12.6" x14ac:dyDescent="0.25">
      <c r="A55300"/>
    </row>
    <row r="55301" spans="1:1" ht="12.6" x14ac:dyDescent="0.25">
      <c r="A55301"/>
    </row>
    <row r="55302" spans="1:1" ht="12.6" x14ac:dyDescent="0.25">
      <c r="A55302"/>
    </row>
    <row r="55303" spans="1:1" ht="12.6" x14ac:dyDescent="0.25">
      <c r="A55303"/>
    </row>
    <row r="55304" spans="1:1" ht="12.6" x14ac:dyDescent="0.25">
      <c r="A55304"/>
    </row>
    <row r="55305" spans="1:1" ht="12.6" x14ac:dyDescent="0.25">
      <c r="A55305"/>
    </row>
    <row r="55306" spans="1:1" ht="12.6" x14ac:dyDescent="0.25">
      <c r="A55306"/>
    </row>
    <row r="55307" spans="1:1" ht="12.6" x14ac:dyDescent="0.25">
      <c r="A55307"/>
    </row>
    <row r="55308" spans="1:1" ht="12.6" x14ac:dyDescent="0.25">
      <c r="A55308"/>
    </row>
    <row r="55309" spans="1:1" ht="12.6" x14ac:dyDescent="0.25">
      <c r="A55309"/>
    </row>
    <row r="55310" spans="1:1" ht="12.6" x14ac:dyDescent="0.25">
      <c r="A55310"/>
    </row>
    <row r="55311" spans="1:1" ht="12.6" x14ac:dyDescent="0.25">
      <c r="A55311"/>
    </row>
    <row r="55312" spans="1:1" ht="12.6" x14ac:dyDescent="0.25">
      <c r="A55312"/>
    </row>
    <row r="55313" spans="1:1" ht="12.6" x14ac:dyDescent="0.25">
      <c r="A55313"/>
    </row>
    <row r="55314" spans="1:1" ht="12.6" x14ac:dyDescent="0.25">
      <c r="A55314"/>
    </row>
    <row r="55315" spans="1:1" ht="12.6" x14ac:dyDescent="0.25">
      <c r="A55315"/>
    </row>
    <row r="55316" spans="1:1" ht="12.6" x14ac:dyDescent="0.25">
      <c r="A55316"/>
    </row>
    <row r="55317" spans="1:1" ht="12.6" x14ac:dyDescent="0.25">
      <c r="A55317"/>
    </row>
    <row r="55318" spans="1:1" ht="12.6" x14ac:dyDescent="0.25">
      <c r="A55318"/>
    </row>
    <row r="55319" spans="1:1" ht="12.6" x14ac:dyDescent="0.25">
      <c r="A55319"/>
    </row>
    <row r="55320" spans="1:1" ht="12.6" x14ac:dyDescent="0.25">
      <c r="A55320"/>
    </row>
    <row r="55321" spans="1:1" ht="12.6" x14ac:dyDescent="0.25">
      <c r="A55321"/>
    </row>
    <row r="55322" spans="1:1" ht="12.6" x14ac:dyDescent="0.25">
      <c r="A55322"/>
    </row>
    <row r="55323" spans="1:1" ht="12.6" x14ac:dyDescent="0.25">
      <c r="A55323"/>
    </row>
    <row r="55324" spans="1:1" ht="12.6" x14ac:dyDescent="0.25">
      <c r="A55324"/>
    </row>
    <row r="55325" spans="1:1" ht="12.6" x14ac:dyDescent="0.25">
      <c r="A55325"/>
    </row>
    <row r="55326" spans="1:1" ht="12.6" x14ac:dyDescent="0.25">
      <c r="A55326"/>
    </row>
    <row r="55327" spans="1:1" ht="12.6" x14ac:dyDescent="0.25">
      <c r="A55327"/>
    </row>
    <row r="55328" spans="1:1" ht="12.6" x14ac:dyDescent="0.25">
      <c r="A55328"/>
    </row>
    <row r="55329" spans="1:1" ht="12.6" x14ac:dyDescent="0.25">
      <c r="A55329"/>
    </row>
    <row r="55330" spans="1:1" ht="12.6" x14ac:dyDescent="0.25">
      <c r="A55330"/>
    </row>
    <row r="55331" spans="1:1" ht="12.6" x14ac:dyDescent="0.25">
      <c r="A55331"/>
    </row>
    <row r="55332" spans="1:1" ht="12.6" x14ac:dyDescent="0.25">
      <c r="A55332"/>
    </row>
    <row r="55333" spans="1:1" ht="12.6" x14ac:dyDescent="0.25">
      <c r="A55333"/>
    </row>
    <row r="55334" spans="1:1" ht="12.6" x14ac:dyDescent="0.25">
      <c r="A55334"/>
    </row>
    <row r="55335" spans="1:1" ht="12.6" x14ac:dyDescent="0.25">
      <c r="A55335"/>
    </row>
    <row r="55336" spans="1:1" ht="12.6" x14ac:dyDescent="0.25">
      <c r="A55336"/>
    </row>
    <row r="55337" spans="1:1" ht="12.6" x14ac:dyDescent="0.25">
      <c r="A55337"/>
    </row>
    <row r="55338" spans="1:1" ht="12.6" x14ac:dyDescent="0.25">
      <c r="A55338"/>
    </row>
    <row r="55339" spans="1:1" ht="12.6" x14ac:dyDescent="0.25">
      <c r="A55339"/>
    </row>
    <row r="55340" spans="1:1" ht="12.6" x14ac:dyDescent="0.25">
      <c r="A55340"/>
    </row>
    <row r="55341" spans="1:1" ht="12.6" x14ac:dyDescent="0.25">
      <c r="A55341"/>
    </row>
    <row r="55342" spans="1:1" ht="12.6" x14ac:dyDescent="0.25">
      <c r="A55342"/>
    </row>
    <row r="55343" spans="1:1" ht="12.6" x14ac:dyDescent="0.25">
      <c r="A55343"/>
    </row>
    <row r="55344" spans="1:1" ht="12.6" x14ac:dyDescent="0.25">
      <c r="A55344"/>
    </row>
    <row r="55345" spans="1:1" ht="12.6" x14ac:dyDescent="0.25">
      <c r="A55345"/>
    </row>
    <row r="55346" spans="1:1" ht="12.6" x14ac:dyDescent="0.25">
      <c r="A55346"/>
    </row>
    <row r="55347" spans="1:1" ht="12.6" x14ac:dyDescent="0.25">
      <c r="A55347"/>
    </row>
    <row r="55348" spans="1:1" ht="12.6" x14ac:dyDescent="0.25">
      <c r="A55348"/>
    </row>
    <row r="55349" spans="1:1" ht="12.6" x14ac:dyDescent="0.25">
      <c r="A55349"/>
    </row>
    <row r="55350" spans="1:1" ht="12.6" x14ac:dyDescent="0.25">
      <c r="A55350"/>
    </row>
    <row r="55351" spans="1:1" ht="12.6" x14ac:dyDescent="0.25">
      <c r="A55351"/>
    </row>
    <row r="55352" spans="1:1" ht="12.6" x14ac:dyDescent="0.25">
      <c r="A55352"/>
    </row>
    <row r="55353" spans="1:1" ht="12.6" x14ac:dyDescent="0.25">
      <c r="A55353"/>
    </row>
    <row r="55354" spans="1:1" ht="12.6" x14ac:dyDescent="0.25">
      <c r="A55354"/>
    </row>
    <row r="55355" spans="1:1" ht="12.6" x14ac:dyDescent="0.25">
      <c r="A55355"/>
    </row>
    <row r="55356" spans="1:1" ht="12.6" x14ac:dyDescent="0.25">
      <c r="A55356"/>
    </row>
    <row r="55357" spans="1:1" ht="12.6" x14ac:dyDescent="0.25">
      <c r="A55357"/>
    </row>
    <row r="55358" spans="1:1" ht="12.6" x14ac:dyDescent="0.25">
      <c r="A55358"/>
    </row>
    <row r="55359" spans="1:1" ht="12.6" x14ac:dyDescent="0.25">
      <c r="A55359"/>
    </row>
    <row r="55360" spans="1:1" ht="12.6" x14ac:dyDescent="0.25">
      <c r="A55360"/>
    </row>
    <row r="55361" spans="1:1" ht="12.6" x14ac:dyDescent="0.25">
      <c r="A55361"/>
    </row>
    <row r="55362" spans="1:1" ht="12.6" x14ac:dyDescent="0.25">
      <c r="A55362"/>
    </row>
    <row r="55363" spans="1:1" ht="12.6" x14ac:dyDescent="0.25">
      <c r="A55363"/>
    </row>
    <row r="55364" spans="1:1" ht="12.6" x14ac:dyDescent="0.25">
      <c r="A55364"/>
    </row>
    <row r="55365" spans="1:1" ht="12.6" x14ac:dyDescent="0.25">
      <c r="A55365"/>
    </row>
    <row r="55366" spans="1:1" ht="12.6" x14ac:dyDescent="0.25">
      <c r="A55366"/>
    </row>
    <row r="55367" spans="1:1" ht="12.6" x14ac:dyDescent="0.25">
      <c r="A55367"/>
    </row>
    <row r="55368" spans="1:1" ht="12.6" x14ac:dyDescent="0.25">
      <c r="A55368"/>
    </row>
    <row r="55369" spans="1:1" ht="12.6" x14ac:dyDescent="0.25">
      <c r="A55369"/>
    </row>
    <row r="55370" spans="1:1" ht="12.6" x14ac:dyDescent="0.25">
      <c r="A55370"/>
    </row>
    <row r="55371" spans="1:1" ht="12.6" x14ac:dyDescent="0.25">
      <c r="A55371"/>
    </row>
    <row r="55372" spans="1:1" ht="12.6" x14ac:dyDescent="0.25">
      <c r="A55372"/>
    </row>
    <row r="55373" spans="1:1" ht="12.6" x14ac:dyDescent="0.25">
      <c r="A55373"/>
    </row>
    <row r="55374" spans="1:1" ht="12.6" x14ac:dyDescent="0.25">
      <c r="A55374"/>
    </row>
    <row r="55375" spans="1:1" ht="12.6" x14ac:dyDescent="0.25">
      <c r="A55375"/>
    </row>
    <row r="55376" spans="1:1" ht="12.6" x14ac:dyDescent="0.25">
      <c r="A55376"/>
    </row>
    <row r="55377" spans="1:1" ht="12.6" x14ac:dyDescent="0.25">
      <c r="A55377"/>
    </row>
    <row r="55378" spans="1:1" ht="12.6" x14ac:dyDescent="0.25">
      <c r="A55378"/>
    </row>
    <row r="55379" spans="1:1" ht="12.6" x14ac:dyDescent="0.25">
      <c r="A55379"/>
    </row>
    <row r="55380" spans="1:1" ht="12.6" x14ac:dyDescent="0.25">
      <c r="A55380"/>
    </row>
    <row r="55381" spans="1:1" ht="12.6" x14ac:dyDescent="0.25">
      <c r="A55381"/>
    </row>
    <row r="55382" spans="1:1" ht="12.6" x14ac:dyDescent="0.25">
      <c r="A55382"/>
    </row>
    <row r="55383" spans="1:1" ht="12.6" x14ac:dyDescent="0.25">
      <c r="A55383"/>
    </row>
    <row r="55384" spans="1:1" ht="12.6" x14ac:dyDescent="0.25">
      <c r="A55384"/>
    </row>
    <row r="55385" spans="1:1" ht="12.6" x14ac:dyDescent="0.25">
      <c r="A55385"/>
    </row>
    <row r="55386" spans="1:1" ht="12.6" x14ac:dyDescent="0.25">
      <c r="A55386"/>
    </row>
    <row r="55387" spans="1:1" ht="12.6" x14ac:dyDescent="0.25">
      <c r="A55387"/>
    </row>
    <row r="55388" spans="1:1" ht="12.6" x14ac:dyDescent="0.25">
      <c r="A55388"/>
    </row>
    <row r="55389" spans="1:1" ht="12.6" x14ac:dyDescent="0.25">
      <c r="A55389"/>
    </row>
    <row r="55390" spans="1:1" ht="12.6" x14ac:dyDescent="0.25">
      <c r="A55390"/>
    </row>
    <row r="55391" spans="1:1" ht="12.6" x14ac:dyDescent="0.25">
      <c r="A55391"/>
    </row>
    <row r="55392" spans="1:1" ht="12.6" x14ac:dyDescent="0.25">
      <c r="A55392"/>
    </row>
    <row r="55393" spans="1:1" ht="12.6" x14ac:dyDescent="0.25">
      <c r="A55393"/>
    </row>
    <row r="55394" spans="1:1" ht="12.6" x14ac:dyDescent="0.25">
      <c r="A55394"/>
    </row>
    <row r="55395" spans="1:1" ht="12.6" x14ac:dyDescent="0.25">
      <c r="A55395"/>
    </row>
    <row r="55396" spans="1:1" ht="12.6" x14ac:dyDescent="0.25">
      <c r="A55396"/>
    </row>
    <row r="55397" spans="1:1" ht="12.6" x14ac:dyDescent="0.25">
      <c r="A55397"/>
    </row>
    <row r="55398" spans="1:1" ht="12.6" x14ac:dyDescent="0.25">
      <c r="A55398"/>
    </row>
    <row r="55399" spans="1:1" ht="12.6" x14ac:dyDescent="0.25">
      <c r="A55399"/>
    </row>
    <row r="55400" spans="1:1" ht="12.6" x14ac:dyDescent="0.25">
      <c r="A55400"/>
    </row>
    <row r="55401" spans="1:1" ht="12.6" x14ac:dyDescent="0.25">
      <c r="A55401"/>
    </row>
    <row r="55402" spans="1:1" ht="12.6" x14ac:dyDescent="0.25">
      <c r="A55402"/>
    </row>
    <row r="55403" spans="1:1" ht="12.6" x14ac:dyDescent="0.25">
      <c r="A55403"/>
    </row>
    <row r="55404" spans="1:1" ht="12.6" x14ac:dyDescent="0.25">
      <c r="A55404"/>
    </row>
    <row r="55405" spans="1:1" ht="12.6" x14ac:dyDescent="0.25">
      <c r="A55405"/>
    </row>
    <row r="55406" spans="1:1" ht="12.6" x14ac:dyDescent="0.25">
      <c r="A55406"/>
    </row>
    <row r="55407" spans="1:1" ht="12.6" x14ac:dyDescent="0.25">
      <c r="A55407"/>
    </row>
    <row r="55408" spans="1:1" ht="12.6" x14ac:dyDescent="0.25">
      <c r="A55408"/>
    </row>
    <row r="55409" spans="1:1" ht="12.6" x14ac:dyDescent="0.25">
      <c r="A55409"/>
    </row>
    <row r="55410" spans="1:1" ht="12.6" x14ac:dyDescent="0.25">
      <c r="A55410"/>
    </row>
    <row r="55411" spans="1:1" ht="12.6" x14ac:dyDescent="0.25">
      <c r="A55411"/>
    </row>
    <row r="55412" spans="1:1" ht="12.6" x14ac:dyDescent="0.25">
      <c r="A55412"/>
    </row>
    <row r="55413" spans="1:1" ht="12.6" x14ac:dyDescent="0.25">
      <c r="A55413"/>
    </row>
    <row r="55414" spans="1:1" ht="12.6" x14ac:dyDescent="0.25">
      <c r="A55414"/>
    </row>
    <row r="55415" spans="1:1" ht="12.6" x14ac:dyDescent="0.25">
      <c r="A55415"/>
    </row>
    <row r="55416" spans="1:1" ht="12.6" x14ac:dyDescent="0.25">
      <c r="A55416"/>
    </row>
    <row r="55417" spans="1:1" ht="12.6" x14ac:dyDescent="0.25">
      <c r="A55417"/>
    </row>
    <row r="55418" spans="1:1" ht="12.6" x14ac:dyDescent="0.25">
      <c r="A55418"/>
    </row>
    <row r="55419" spans="1:1" ht="12.6" x14ac:dyDescent="0.25">
      <c r="A55419"/>
    </row>
    <row r="55420" spans="1:1" ht="12.6" x14ac:dyDescent="0.25">
      <c r="A55420"/>
    </row>
    <row r="55421" spans="1:1" ht="12.6" x14ac:dyDescent="0.25">
      <c r="A55421"/>
    </row>
    <row r="55422" spans="1:1" ht="12.6" x14ac:dyDescent="0.25">
      <c r="A55422"/>
    </row>
    <row r="55423" spans="1:1" ht="12.6" x14ac:dyDescent="0.25">
      <c r="A55423"/>
    </row>
    <row r="55424" spans="1:1" ht="12.6" x14ac:dyDescent="0.25">
      <c r="A55424"/>
    </row>
    <row r="55425" spans="1:1" ht="12.6" x14ac:dyDescent="0.25">
      <c r="A55425"/>
    </row>
    <row r="55426" spans="1:1" ht="12.6" x14ac:dyDescent="0.25">
      <c r="A55426"/>
    </row>
    <row r="55427" spans="1:1" ht="12.6" x14ac:dyDescent="0.25">
      <c r="A55427"/>
    </row>
    <row r="55428" spans="1:1" ht="12.6" x14ac:dyDescent="0.25">
      <c r="A55428"/>
    </row>
    <row r="55429" spans="1:1" ht="12.6" x14ac:dyDescent="0.25">
      <c r="A55429"/>
    </row>
    <row r="55430" spans="1:1" ht="12.6" x14ac:dyDescent="0.25">
      <c r="A55430"/>
    </row>
    <row r="55431" spans="1:1" ht="12.6" x14ac:dyDescent="0.25">
      <c r="A55431"/>
    </row>
    <row r="55432" spans="1:1" ht="12.6" x14ac:dyDescent="0.25">
      <c r="A55432"/>
    </row>
    <row r="55433" spans="1:1" ht="12.6" x14ac:dyDescent="0.25">
      <c r="A55433"/>
    </row>
    <row r="55434" spans="1:1" ht="12.6" x14ac:dyDescent="0.25">
      <c r="A55434"/>
    </row>
    <row r="55435" spans="1:1" ht="12.6" x14ac:dyDescent="0.25">
      <c r="A55435"/>
    </row>
    <row r="55436" spans="1:1" ht="12.6" x14ac:dyDescent="0.25">
      <c r="A55436"/>
    </row>
    <row r="55437" spans="1:1" ht="12.6" x14ac:dyDescent="0.25">
      <c r="A55437"/>
    </row>
    <row r="55438" spans="1:1" ht="12.6" x14ac:dyDescent="0.25">
      <c r="A55438"/>
    </row>
    <row r="55439" spans="1:1" ht="12.6" x14ac:dyDescent="0.25">
      <c r="A55439"/>
    </row>
    <row r="55440" spans="1:1" ht="12.6" x14ac:dyDescent="0.25">
      <c r="A55440"/>
    </row>
    <row r="55441" spans="1:1" ht="12.6" x14ac:dyDescent="0.25">
      <c r="A55441"/>
    </row>
    <row r="55442" spans="1:1" ht="12.6" x14ac:dyDescent="0.25">
      <c r="A55442"/>
    </row>
    <row r="55443" spans="1:1" ht="12.6" x14ac:dyDescent="0.25">
      <c r="A55443"/>
    </row>
    <row r="55444" spans="1:1" ht="12.6" x14ac:dyDescent="0.25">
      <c r="A55444"/>
    </row>
    <row r="55445" spans="1:1" ht="12.6" x14ac:dyDescent="0.25">
      <c r="A55445"/>
    </row>
    <row r="55446" spans="1:1" ht="12.6" x14ac:dyDescent="0.25">
      <c r="A55446"/>
    </row>
    <row r="55447" spans="1:1" ht="12.6" x14ac:dyDescent="0.25">
      <c r="A55447"/>
    </row>
    <row r="55448" spans="1:1" ht="12.6" x14ac:dyDescent="0.25">
      <c r="A55448"/>
    </row>
    <row r="55449" spans="1:1" ht="12.6" x14ac:dyDescent="0.25">
      <c r="A55449"/>
    </row>
    <row r="55450" spans="1:1" ht="12.6" x14ac:dyDescent="0.25">
      <c r="A55450"/>
    </row>
    <row r="55451" spans="1:1" ht="12.6" x14ac:dyDescent="0.25">
      <c r="A55451"/>
    </row>
    <row r="55452" spans="1:1" ht="12.6" x14ac:dyDescent="0.25">
      <c r="A55452"/>
    </row>
    <row r="55453" spans="1:1" ht="12.6" x14ac:dyDescent="0.25">
      <c r="A55453"/>
    </row>
    <row r="55454" spans="1:1" ht="12.6" x14ac:dyDescent="0.25">
      <c r="A55454"/>
    </row>
    <row r="55455" spans="1:1" ht="12.6" x14ac:dyDescent="0.25">
      <c r="A55455"/>
    </row>
    <row r="55456" spans="1:1" ht="12.6" x14ac:dyDescent="0.25">
      <c r="A55456"/>
    </row>
    <row r="55457" spans="1:1" ht="12.6" x14ac:dyDescent="0.25">
      <c r="A55457"/>
    </row>
    <row r="55458" spans="1:1" ht="12.6" x14ac:dyDescent="0.25">
      <c r="A55458"/>
    </row>
    <row r="55459" spans="1:1" ht="12.6" x14ac:dyDescent="0.25">
      <c r="A55459"/>
    </row>
    <row r="55460" spans="1:1" ht="12.6" x14ac:dyDescent="0.25">
      <c r="A55460"/>
    </row>
    <row r="55461" spans="1:1" ht="12.6" x14ac:dyDescent="0.25">
      <c r="A55461"/>
    </row>
    <row r="55462" spans="1:1" ht="12.6" x14ac:dyDescent="0.25">
      <c r="A55462"/>
    </row>
    <row r="55463" spans="1:1" ht="12.6" x14ac:dyDescent="0.25">
      <c r="A55463"/>
    </row>
    <row r="55464" spans="1:1" ht="12.6" x14ac:dyDescent="0.25">
      <c r="A55464"/>
    </row>
    <row r="55465" spans="1:1" ht="12.6" x14ac:dyDescent="0.25">
      <c r="A55465"/>
    </row>
    <row r="55466" spans="1:1" ht="12.6" x14ac:dyDescent="0.25">
      <c r="A55466"/>
    </row>
    <row r="55467" spans="1:1" ht="12.6" x14ac:dyDescent="0.25">
      <c r="A55467"/>
    </row>
    <row r="55468" spans="1:1" ht="12.6" x14ac:dyDescent="0.25">
      <c r="A55468"/>
    </row>
    <row r="55469" spans="1:1" ht="12.6" x14ac:dyDescent="0.25">
      <c r="A55469"/>
    </row>
    <row r="55470" spans="1:1" ht="12.6" x14ac:dyDescent="0.25">
      <c r="A55470"/>
    </row>
    <row r="55471" spans="1:1" ht="12.6" x14ac:dyDescent="0.25">
      <c r="A55471"/>
    </row>
    <row r="55472" spans="1:1" ht="12.6" x14ac:dyDescent="0.25">
      <c r="A55472"/>
    </row>
    <row r="55473" spans="1:1" ht="12.6" x14ac:dyDescent="0.25">
      <c r="A55473"/>
    </row>
    <row r="55474" spans="1:1" ht="12.6" x14ac:dyDescent="0.25">
      <c r="A55474"/>
    </row>
    <row r="55475" spans="1:1" ht="12.6" x14ac:dyDescent="0.25">
      <c r="A55475"/>
    </row>
    <row r="55476" spans="1:1" ht="12.6" x14ac:dyDescent="0.25">
      <c r="A55476"/>
    </row>
    <row r="55477" spans="1:1" ht="12.6" x14ac:dyDescent="0.25">
      <c r="A55477"/>
    </row>
    <row r="55478" spans="1:1" ht="12.6" x14ac:dyDescent="0.25">
      <c r="A55478"/>
    </row>
    <row r="55479" spans="1:1" ht="12.6" x14ac:dyDescent="0.25">
      <c r="A55479"/>
    </row>
    <row r="55480" spans="1:1" ht="12.6" x14ac:dyDescent="0.25">
      <c r="A55480"/>
    </row>
    <row r="55481" spans="1:1" ht="12.6" x14ac:dyDescent="0.25">
      <c r="A55481"/>
    </row>
    <row r="55482" spans="1:1" ht="12.6" x14ac:dyDescent="0.25">
      <c r="A55482"/>
    </row>
    <row r="55483" spans="1:1" ht="12.6" x14ac:dyDescent="0.25">
      <c r="A55483"/>
    </row>
    <row r="55484" spans="1:1" ht="12.6" x14ac:dyDescent="0.25">
      <c r="A55484"/>
    </row>
    <row r="55485" spans="1:1" ht="12.6" x14ac:dyDescent="0.25">
      <c r="A55485"/>
    </row>
    <row r="55486" spans="1:1" ht="12.6" x14ac:dyDescent="0.25">
      <c r="A55486"/>
    </row>
    <row r="55487" spans="1:1" ht="12.6" x14ac:dyDescent="0.25">
      <c r="A55487"/>
    </row>
    <row r="55488" spans="1:1" ht="12.6" x14ac:dyDescent="0.25">
      <c r="A55488"/>
    </row>
    <row r="55489" spans="1:1" ht="12.6" x14ac:dyDescent="0.25">
      <c r="A55489"/>
    </row>
    <row r="55490" spans="1:1" ht="12.6" x14ac:dyDescent="0.25">
      <c r="A55490"/>
    </row>
    <row r="55491" spans="1:1" ht="12.6" x14ac:dyDescent="0.25">
      <c r="A55491"/>
    </row>
    <row r="55492" spans="1:1" ht="12.6" x14ac:dyDescent="0.25">
      <c r="A55492"/>
    </row>
    <row r="55493" spans="1:1" ht="12.6" x14ac:dyDescent="0.25">
      <c r="A55493"/>
    </row>
    <row r="55494" spans="1:1" ht="12.6" x14ac:dyDescent="0.25">
      <c r="A55494"/>
    </row>
    <row r="55495" spans="1:1" ht="12.6" x14ac:dyDescent="0.25">
      <c r="A55495"/>
    </row>
    <row r="55496" spans="1:1" ht="12.6" x14ac:dyDescent="0.25">
      <c r="A55496"/>
    </row>
    <row r="55497" spans="1:1" ht="12.6" x14ac:dyDescent="0.25">
      <c r="A55497"/>
    </row>
    <row r="55498" spans="1:1" ht="12.6" x14ac:dyDescent="0.25">
      <c r="A55498"/>
    </row>
    <row r="55499" spans="1:1" ht="12.6" x14ac:dyDescent="0.25">
      <c r="A55499"/>
    </row>
    <row r="55500" spans="1:1" ht="12.6" x14ac:dyDescent="0.25">
      <c r="A55500"/>
    </row>
    <row r="55501" spans="1:1" ht="12.6" x14ac:dyDescent="0.25">
      <c r="A55501"/>
    </row>
    <row r="55502" spans="1:1" ht="12.6" x14ac:dyDescent="0.25">
      <c r="A55502"/>
    </row>
    <row r="55503" spans="1:1" ht="12.6" x14ac:dyDescent="0.25">
      <c r="A55503"/>
    </row>
    <row r="55504" spans="1:1" ht="12.6" x14ac:dyDescent="0.25">
      <c r="A55504"/>
    </row>
    <row r="55505" spans="1:1" ht="12.6" x14ac:dyDescent="0.25">
      <c r="A55505"/>
    </row>
    <row r="55506" spans="1:1" ht="12.6" x14ac:dyDescent="0.25">
      <c r="A55506"/>
    </row>
    <row r="55507" spans="1:1" ht="12.6" x14ac:dyDescent="0.25">
      <c r="A55507"/>
    </row>
    <row r="55508" spans="1:1" ht="12.6" x14ac:dyDescent="0.25">
      <c r="A55508"/>
    </row>
    <row r="55509" spans="1:1" ht="12.6" x14ac:dyDescent="0.25">
      <c r="A55509"/>
    </row>
    <row r="55510" spans="1:1" ht="12.6" x14ac:dyDescent="0.25">
      <c r="A55510"/>
    </row>
    <row r="55511" spans="1:1" ht="12.6" x14ac:dyDescent="0.25">
      <c r="A55511"/>
    </row>
    <row r="55512" spans="1:1" ht="12.6" x14ac:dyDescent="0.25">
      <c r="A55512"/>
    </row>
    <row r="55513" spans="1:1" ht="12.6" x14ac:dyDescent="0.25">
      <c r="A55513"/>
    </row>
    <row r="55514" spans="1:1" ht="12.6" x14ac:dyDescent="0.25">
      <c r="A55514"/>
    </row>
    <row r="55515" spans="1:1" ht="12.6" x14ac:dyDescent="0.25">
      <c r="A55515"/>
    </row>
    <row r="55516" spans="1:1" ht="12.6" x14ac:dyDescent="0.25">
      <c r="A55516"/>
    </row>
    <row r="55517" spans="1:1" ht="12.6" x14ac:dyDescent="0.25">
      <c r="A55517"/>
    </row>
    <row r="55518" spans="1:1" ht="12.6" x14ac:dyDescent="0.25">
      <c r="A55518"/>
    </row>
    <row r="55519" spans="1:1" ht="12.6" x14ac:dyDescent="0.25">
      <c r="A55519"/>
    </row>
    <row r="55520" spans="1:1" ht="12.6" x14ac:dyDescent="0.25">
      <c r="A55520"/>
    </row>
    <row r="55521" spans="1:1" ht="12.6" x14ac:dyDescent="0.25">
      <c r="A55521"/>
    </row>
    <row r="55522" spans="1:1" ht="12.6" x14ac:dyDescent="0.25">
      <c r="A55522"/>
    </row>
    <row r="55523" spans="1:1" ht="12.6" x14ac:dyDescent="0.25">
      <c r="A55523"/>
    </row>
    <row r="55524" spans="1:1" ht="12.6" x14ac:dyDescent="0.25">
      <c r="A55524"/>
    </row>
    <row r="55525" spans="1:1" ht="12.6" x14ac:dyDescent="0.25">
      <c r="A55525"/>
    </row>
    <row r="55526" spans="1:1" ht="12.6" x14ac:dyDescent="0.25">
      <c r="A55526"/>
    </row>
    <row r="55527" spans="1:1" ht="12.6" x14ac:dyDescent="0.25">
      <c r="A55527"/>
    </row>
    <row r="55528" spans="1:1" ht="12.6" x14ac:dyDescent="0.25">
      <c r="A55528"/>
    </row>
    <row r="55529" spans="1:1" ht="12.6" x14ac:dyDescent="0.25">
      <c r="A55529"/>
    </row>
    <row r="55530" spans="1:1" ht="12.6" x14ac:dyDescent="0.25">
      <c r="A55530"/>
    </row>
    <row r="55531" spans="1:1" ht="12.6" x14ac:dyDescent="0.25">
      <c r="A55531"/>
    </row>
    <row r="55532" spans="1:1" ht="12.6" x14ac:dyDescent="0.25">
      <c r="A55532"/>
    </row>
    <row r="55533" spans="1:1" ht="12.6" x14ac:dyDescent="0.25">
      <c r="A55533"/>
    </row>
    <row r="55534" spans="1:1" ht="12.6" x14ac:dyDescent="0.25">
      <c r="A55534"/>
    </row>
    <row r="55535" spans="1:1" ht="12.6" x14ac:dyDescent="0.25">
      <c r="A55535"/>
    </row>
    <row r="55536" spans="1:1" ht="12.6" x14ac:dyDescent="0.25">
      <c r="A55536"/>
    </row>
    <row r="55537" spans="1:1" ht="12.6" x14ac:dyDescent="0.25">
      <c r="A55537"/>
    </row>
    <row r="55538" spans="1:1" ht="12.6" x14ac:dyDescent="0.25">
      <c r="A55538"/>
    </row>
    <row r="55539" spans="1:1" ht="12.6" x14ac:dyDescent="0.25">
      <c r="A55539"/>
    </row>
    <row r="55540" spans="1:1" ht="12.6" x14ac:dyDescent="0.25">
      <c r="A55540"/>
    </row>
    <row r="55541" spans="1:1" ht="12.6" x14ac:dyDescent="0.25">
      <c r="A55541"/>
    </row>
    <row r="55542" spans="1:1" ht="12.6" x14ac:dyDescent="0.25">
      <c r="A55542"/>
    </row>
    <row r="55543" spans="1:1" ht="12.6" x14ac:dyDescent="0.25">
      <c r="A55543"/>
    </row>
    <row r="55544" spans="1:1" ht="12.6" x14ac:dyDescent="0.25">
      <c r="A55544"/>
    </row>
    <row r="55545" spans="1:1" ht="12.6" x14ac:dyDescent="0.25">
      <c r="A55545"/>
    </row>
    <row r="55546" spans="1:1" ht="12.6" x14ac:dyDescent="0.25">
      <c r="A55546"/>
    </row>
    <row r="55547" spans="1:1" ht="12.6" x14ac:dyDescent="0.25">
      <c r="A55547"/>
    </row>
    <row r="55548" spans="1:1" ht="12.6" x14ac:dyDescent="0.25">
      <c r="A55548"/>
    </row>
    <row r="55549" spans="1:1" ht="12.6" x14ac:dyDescent="0.25">
      <c r="A55549"/>
    </row>
    <row r="55550" spans="1:1" ht="12.6" x14ac:dyDescent="0.25">
      <c r="A55550"/>
    </row>
    <row r="55551" spans="1:1" ht="12.6" x14ac:dyDescent="0.25">
      <c r="A55551"/>
    </row>
    <row r="55552" spans="1:1" ht="12.6" x14ac:dyDescent="0.25">
      <c r="A55552"/>
    </row>
    <row r="55553" spans="1:1" ht="12.6" x14ac:dyDescent="0.25">
      <c r="A55553"/>
    </row>
    <row r="55554" spans="1:1" ht="12.6" x14ac:dyDescent="0.25">
      <c r="A55554"/>
    </row>
    <row r="55555" spans="1:1" ht="12.6" x14ac:dyDescent="0.25">
      <c r="A55555"/>
    </row>
    <row r="55556" spans="1:1" ht="12.6" x14ac:dyDescent="0.25">
      <c r="A55556"/>
    </row>
    <row r="55557" spans="1:1" ht="12.6" x14ac:dyDescent="0.25">
      <c r="A55557"/>
    </row>
    <row r="55558" spans="1:1" ht="12.6" x14ac:dyDescent="0.25">
      <c r="A55558"/>
    </row>
    <row r="55559" spans="1:1" ht="12.6" x14ac:dyDescent="0.25">
      <c r="A55559"/>
    </row>
    <row r="55560" spans="1:1" ht="12.6" x14ac:dyDescent="0.25">
      <c r="A55560"/>
    </row>
    <row r="55561" spans="1:1" ht="12.6" x14ac:dyDescent="0.25">
      <c r="A55561"/>
    </row>
    <row r="55562" spans="1:1" ht="12.6" x14ac:dyDescent="0.25">
      <c r="A55562"/>
    </row>
    <row r="55563" spans="1:1" ht="12.6" x14ac:dyDescent="0.25">
      <c r="A55563"/>
    </row>
    <row r="55564" spans="1:1" ht="12.6" x14ac:dyDescent="0.25">
      <c r="A55564"/>
    </row>
    <row r="55565" spans="1:1" ht="12.6" x14ac:dyDescent="0.25">
      <c r="A55565"/>
    </row>
    <row r="55566" spans="1:1" ht="12.6" x14ac:dyDescent="0.25">
      <c r="A55566"/>
    </row>
    <row r="55567" spans="1:1" ht="12.6" x14ac:dyDescent="0.25">
      <c r="A55567"/>
    </row>
    <row r="55568" spans="1:1" ht="12.6" x14ac:dyDescent="0.25">
      <c r="A55568"/>
    </row>
    <row r="55569" spans="1:1" ht="12.6" x14ac:dyDescent="0.25">
      <c r="A55569"/>
    </row>
    <row r="55570" spans="1:1" ht="12.6" x14ac:dyDescent="0.25">
      <c r="A55570"/>
    </row>
    <row r="55571" spans="1:1" ht="12.6" x14ac:dyDescent="0.25">
      <c r="A55571"/>
    </row>
    <row r="55572" spans="1:1" ht="12.6" x14ac:dyDescent="0.25">
      <c r="A55572"/>
    </row>
    <row r="55573" spans="1:1" ht="12.6" x14ac:dyDescent="0.25">
      <c r="A55573"/>
    </row>
    <row r="55574" spans="1:1" ht="12.6" x14ac:dyDescent="0.25">
      <c r="A55574"/>
    </row>
    <row r="55575" spans="1:1" ht="12.6" x14ac:dyDescent="0.25">
      <c r="A55575"/>
    </row>
    <row r="55576" spans="1:1" ht="12.6" x14ac:dyDescent="0.25">
      <c r="A55576"/>
    </row>
    <row r="55577" spans="1:1" ht="12.6" x14ac:dyDescent="0.25">
      <c r="A55577"/>
    </row>
    <row r="55578" spans="1:1" ht="12.6" x14ac:dyDescent="0.25">
      <c r="A55578"/>
    </row>
    <row r="55579" spans="1:1" ht="12.6" x14ac:dyDescent="0.25">
      <c r="A55579"/>
    </row>
    <row r="55580" spans="1:1" ht="12.6" x14ac:dyDescent="0.25">
      <c r="A55580"/>
    </row>
    <row r="55581" spans="1:1" ht="12.6" x14ac:dyDescent="0.25">
      <c r="A55581"/>
    </row>
    <row r="55582" spans="1:1" ht="12.6" x14ac:dyDescent="0.25">
      <c r="A55582"/>
    </row>
    <row r="55583" spans="1:1" ht="12.6" x14ac:dyDescent="0.25">
      <c r="A55583"/>
    </row>
    <row r="55584" spans="1:1" ht="12.6" x14ac:dyDescent="0.25">
      <c r="A55584"/>
    </row>
    <row r="55585" spans="1:1" ht="12.6" x14ac:dyDescent="0.25">
      <c r="A55585"/>
    </row>
    <row r="55586" spans="1:1" ht="12.6" x14ac:dyDescent="0.25">
      <c r="A55586"/>
    </row>
    <row r="55587" spans="1:1" ht="12.6" x14ac:dyDescent="0.25">
      <c r="A55587"/>
    </row>
    <row r="55588" spans="1:1" ht="12.6" x14ac:dyDescent="0.25">
      <c r="A55588"/>
    </row>
    <row r="55589" spans="1:1" ht="12.6" x14ac:dyDescent="0.25">
      <c r="A55589"/>
    </row>
    <row r="55590" spans="1:1" ht="12.6" x14ac:dyDescent="0.25">
      <c r="A55590"/>
    </row>
    <row r="55591" spans="1:1" ht="12.6" x14ac:dyDescent="0.25">
      <c r="A55591"/>
    </row>
    <row r="55592" spans="1:1" ht="12.6" x14ac:dyDescent="0.25">
      <c r="A55592"/>
    </row>
    <row r="55593" spans="1:1" ht="12.6" x14ac:dyDescent="0.25">
      <c r="A55593"/>
    </row>
    <row r="55594" spans="1:1" ht="12.6" x14ac:dyDescent="0.25">
      <c r="A55594"/>
    </row>
    <row r="55595" spans="1:1" ht="12.6" x14ac:dyDescent="0.25">
      <c r="A55595"/>
    </row>
    <row r="55596" spans="1:1" ht="12.6" x14ac:dyDescent="0.25">
      <c r="A55596"/>
    </row>
    <row r="55597" spans="1:1" ht="12.6" x14ac:dyDescent="0.25">
      <c r="A55597"/>
    </row>
    <row r="55598" spans="1:1" ht="12.6" x14ac:dyDescent="0.25">
      <c r="A55598"/>
    </row>
    <row r="55599" spans="1:1" ht="12.6" x14ac:dyDescent="0.25">
      <c r="A55599"/>
    </row>
    <row r="55600" spans="1:1" ht="12.6" x14ac:dyDescent="0.25">
      <c r="A55600"/>
    </row>
    <row r="55601" spans="1:1" ht="12.6" x14ac:dyDescent="0.25">
      <c r="A55601"/>
    </row>
    <row r="55602" spans="1:1" ht="12.6" x14ac:dyDescent="0.25">
      <c r="A55602"/>
    </row>
    <row r="55603" spans="1:1" ht="12.6" x14ac:dyDescent="0.25">
      <c r="A55603"/>
    </row>
    <row r="55604" spans="1:1" ht="12.6" x14ac:dyDescent="0.25">
      <c r="A55604"/>
    </row>
    <row r="55605" spans="1:1" ht="12.6" x14ac:dyDescent="0.25">
      <c r="A55605"/>
    </row>
    <row r="55606" spans="1:1" ht="12.6" x14ac:dyDescent="0.25">
      <c r="A55606"/>
    </row>
    <row r="55607" spans="1:1" ht="12.6" x14ac:dyDescent="0.25">
      <c r="A55607"/>
    </row>
    <row r="55608" spans="1:1" ht="12.6" x14ac:dyDescent="0.25">
      <c r="A55608"/>
    </row>
    <row r="55609" spans="1:1" ht="12.6" x14ac:dyDescent="0.25">
      <c r="A55609"/>
    </row>
    <row r="55610" spans="1:1" ht="12.6" x14ac:dyDescent="0.25">
      <c r="A55610"/>
    </row>
    <row r="55611" spans="1:1" ht="12.6" x14ac:dyDescent="0.25">
      <c r="A55611"/>
    </row>
    <row r="55612" spans="1:1" ht="12.6" x14ac:dyDescent="0.25">
      <c r="A55612"/>
    </row>
    <row r="55613" spans="1:1" ht="12.6" x14ac:dyDescent="0.25">
      <c r="A55613"/>
    </row>
    <row r="55614" spans="1:1" ht="12.6" x14ac:dyDescent="0.25">
      <c r="A55614"/>
    </row>
    <row r="55615" spans="1:1" ht="12.6" x14ac:dyDescent="0.25">
      <c r="A55615"/>
    </row>
    <row r="55616" spans="1:1" ht="12.6" x14ac:dyDescent="0.25">
      <c r="A55616"/>
    </row>
    <row r="55617" spans="1:1" ht="12.6" x14ac:dyDescent="0.25">
      <c r="A55617"/>
    </row>
    <row r="55618" spans="1:1" ht="12.6" x14ac:dyDescent="0.25">
      <c r="A55618"/>
    </row>
    <row r="55619" spans="1:1" ht="12.6" x14ac:dyDescent="0.25">
      <c r="A55619"/>
    </row>
    <row r="55620" spans="1:1" ht="12.6" x14ac:dyDescent="0.25">
      <c r="A55620"/>
    </row>
    <row r="55621" spans="1:1" ht="12.6" x14ac:dyDescent="0.25">
      <c r="A55621"/>
    </row>
    <row r="55622" spans="1:1" ht="12.6" x14ac:dyDescent="0.25">
      <c r="A55622"/>
    </row>
    <row r="55623" spans="1:1" ht="12.6" x14ac:dyDescent="0.25">
      <c r="A55623"/>
    </row>
    <row r="55624" spans="1:1" ht="12.6" x14ac:dyDescent="0.25">
      <c r="A55624"/>
    </row>
    <row r="55625" spans="1:1" ht="12.6" x14ac:dyDescent="0.25">
      <c r="A55625"/>
    </row>
    <row r="55626" spans="1:1" ht="12.6" x14ac:dyDescent="0.25">
      <c r="A55626"/>
    </row>
    <row r="55627" spans="1:1" ht="12.6" x14ac:dyDescent="0.25">
      <c r="A55627"/>
    </row>
    <row r="55628" spans="1:1" ht="12.6" x14ac:dyDescent="0.25">
      <c r="A55628"/>
    </row>
    <row r="55629" spans="1:1" ht="12.6" x14ac:dyDescent="0.25">
      <c r="A55629"/>
    </row>
    <row r="55630" spans="1:1" ht="12.6" x14ac:dyDescent="0.25">
      <c r="A55630"/>
    </row>
    <row r="55631" spans="1:1" ht="12.6" x14ac:dyDescent="0.25">
      <c r="A55631"/>
    </row>
    <row r="55632" spans="1:1" ht="12.6" x14ac:dyDescent="0.25">
      <c r="A55632"/>
    </row>
    <row r="55633" spans="1:1" ht="12.6" x14ac:dyDescent="0.25">
      <c r="A55633"/>
    </row>
    <row r="55634" spans="1:1" ht="12.6" x14ac:dyDescent="0.25">
      <c r="A55634"/>
    </row>
    <row r="55635" spans="1:1" ht="12.6" x14ac:dyDescent="0.25">
      <c r="A55635"/>
    </row>
    <row r="55636" spans="1:1" ht="12.6" x14ac:dyDescent="0.25">
      <c r="A55636"/>
    </row>
    <row r="55637" spans="1:1" ht="12.6" x14ac:dyDescent="0.25">
      <c r="A55637"/>
    </row>
    <row r="55638" spans="1:1" ht="12.6" x14ac:dyDescent="0.25">
      <c r="A55638"/>
    </row>
    <row r="55639" spans="1:1" ht="12.6" x14ac:dyDescent="0.25">
      <c r="A55639"/>
    </row>
    <row r="55640" spans="1:1" ht="12.6" x14ac:dyDescent="0.25">
      <c r="A55640"/>
    </row>
    <row r="55641" spans="1:1" ht="12.6" x14ac:dyDescent="0.25">
      <c r="A55641"/>
    </row>
    <row r="55642" spans="1:1" ht="12.6" x14ac:dyDescent="0.25">
      <c r="A55642"/>
    </row>
    <row r="55643" spans="1:1" ht="12.6" x14ac:dyDescent="0.25">
      <c r="A55643"/>
    </row>
    <row r="55644" spans="1:1" ht="12.6" x14ac:dyDescent="0.25">
      <c r="A55644"/>
    </row>
    <row r="55645" spans="1:1" ht="12.6" x14ac:dyDescent="0.25">
      <c r="A55645"/>
    </row>
    <row r="55646" spans="1:1" ht="12.6" x14ac:dyDescent="0.25">
      <c r="A55646"/>
    </row>
    <row r="55647" spans="1:1" ht="12.6" x14ac:dyDescent="0.25">
      <c r="A55647"/>
    </row>
    <row r="55648" spans="1:1" ht="12.6" x14ac:dyDescent="0.25">
      <c r="A55648"/>
    </row>
    <row r="55649" spans="1:1" ht="12.6" x14ac:dyDescent="0.25">
      <c r="A55649"/>
    </row>
    <row r="55650" spans="1:1" ht="12.6" x14ac:dyDescent="0.25">
      <c r="A55650"/>
    </row>
    <row r="55651" spans="1:1" ht="12.6" x14ac:dyDescent="0.25">
      <c r="A55651"/>
    </row>
    <row r="55652" spans="1:1" ht="12.6" x14ac:dyDescent="0.25">
      <c r="A55652"/>
    </row>
    <row r="55653" spans="1:1" ht="12.6" x14ac:dyDescent="0.25">
      <c r="A55653"/>
    </row>
    <row r="55654" spans="1:1" ht="12.6" x14ac:dyDescent="0.25">
      <c r="A55654"/>
    </row>
    <row r="55655" spans="1:1" ht="12.6" x14ac:dyDescent="0.25">
      <c r="A55655"/>
    </row>
    <row r="55656" spans="1:1" ht="12.6" x14ac:dyDescent="0.25">
      <c r="A55656"/>
    </row>
    <row r="55657" spans="1:1" ht="12.6" x14ac:dyDescent="0.25">
      <c r="A55657"/>
    </row>
    <row r="55658" spans="1:1" ht="12.6" x14ac:dyDescent="0.25">
      <c r="A55658"/>
    </row>
    <row r="55659" spans="1:1" ht="12.6" x14ac:dyDescent="0.25">
      <c r="A55659"/>
    </row>
    <row r="55660" spans="1:1" ht="12.6" x14ac:dyDescent="0.25">
      <c r="A55660"/>
    </row>
    <row r="55661" spans="1:1" ht="12.6" x14ac:dyDescent="0.25">
      <c r="A55661"/>
    </row>
    <row r="55662" spans="1:1" ht="12.6" x14ac:dyDescent="0.25">
      <c r="A55662"/>
    </row>
    <row r="55663" spans="1:1" ht="12.6" x14ac:dyDescent="0.25">
      <c r="A55663"/>
    </row>
    <row r="55664" spans="1:1" ht="12.6" x14ac:dyDescent="0.25">
      <c r="A55664"/>
    </row>
    <row r="55665" spans="1:1" ht="12.6" x14ac:dyDescent="0.25">
      <c r="A55665"/>
    </row>
    <row r="55666" spans="1:1" ht="12.6" x14ac:dyDescent="0.25">
      <c r="A55666"/>
    </row>
    <row r="55667" spans="1:1" ht="12.6" x14ac:dyDescent="0.25">
      <c r="A55667"/>
    </row>
    <row r="55668" spans="1:1" ht="12.6" x14ac:dyDescent="0.25">
      <c r="A55668"/>
    </row>
    <row r="55669" spans="1:1" ht="12.6" x14ac:dyDescent="0.25">
      <c r="A55669"/>
    </row>
    <row r="55670" spans="1:1" ht="12.6" x14ac:dyDescent="0.25">
      <c r="A55670"/>
    </row>
    <row r="55671" spans="1:1" ht="12.6" x14ac:dyDescent="0.25">
      <c r="A55671"/>
    </row>
    <row r="55672" spans="1:1" ht="12.6" x14ac:dyDescent="0.25">
      <c r="A55672"/>
    </row>
    <row r="55673" spans="1:1" ht="12.6" x14ac:dyDescent="0.25">
      <c r="A55673"/>
    </row>
    <row r="55674" spans="1:1" ht="12.6" x14ac:dyDescent="0.25">
      <c r="A55674"/>
    </row>
    <row r="55675" spans="1:1" ht="12.6" x14ac:dyDescent="0.25">
      <c r="A55675"/>
    </row>
    <row r="55676" spans="1:1" ht="12.6" x14ac:dyDescent="0.25">
      <c r="A55676"/>
    </row>
    <row r="55677" spans="1:1" ht="12.6" x14ac:dyDescent="0.25">
      <c r="A55677"/>
    </row>
    <row r="55678" spans="1:1" ht="12.6" x14ac:dyDescent="0.25">
      <c r="A55678"/>
    </row>
    <row r="55679" spans="1:1" ht="12.6" x14ac:dyDescent="0.25">
      <c r="A55679"/>
    </row>
    <row r="55680" spans="1:1" ht="12.6" x14ac:dyDescent="0.25">
      <c r="A55680"/>
    </row>
    <row r="55681" spans="1:1" ht="12.6" x14ac:dyDescent="0.25">
      <c r="A55681"/>
    </row>
    <row r="55682" spans="1:1" ht="12.6" x14ac:dyDescent="0.25">
      <c r="A55682"/>
    </row>
    <row r="55683" spans="1:1" ht="12.6" x14ac:dyDescent="0.25">
      <c r="A55683"/>
    </row>
    <row r="55684" spans="1:1" ht="12.6" x14ac:dyDescent="0.25">
      <c r="A55684"/>
    </row>
    <row r="55685" spans="1:1" ht="12.6" x14ac:dyDescent="0.25">
      <c r="A55685"/>
    </row>
    <row r="55686" spans="1:1" ht="12.6" x14ac:dyDescent="0.25">
      <c r="A55686"/>
    </row>
    <row r="55687" spans="1:1" ht="12.6" x14ac:dyDescent="0.25">
      <c r="A55687"/>
    </row>
    <row r="55688" spans="1:1" ht="12.6" x14ac:dyDescent="0.25">
      <c r="A55688"/>
    </row>
    <row r="55689" spans="1:1" ht="12.6" x14ac:dyDescent="0.25">
      <c r="A55689"/>
    </row>
    <row r="55690" spans="1:1" ht="12.6" x14ac:dyDescent="0.25">
      <c r="A55690"/>
    </row>
    <row r="55691" spans="1:1" ht="12.6" x14ac:dyDescent="0.25">
      <c r="A55691"/>
    </row>
    <row r="55692" spans="1:1" ht="12.6" x14ac:dyDescent="0.25">
      <c r="A55692"/>
    </row>
    <row r="55693" spans="1:1" ht="12.6" x14ac:dyDescent="0.25">
      <c r="A55693"/>
    </row>
    <row r="55694" spans="1:1" ht="12.6" x14ac:dyDescent="0.25">
      <c r="A55694"/>
    </row>
    <row r="55695" spans="1:1" ht="12.6" x14ac:dyDescent="0.25">
      <c r="A55695"/>
    </row>
    <row r="55696" spans="1:1" ht="12.6" x14ac:dyDescent="0.25">
      <c r="A55696"/>
    </row>
    <row r="55697" spans="1:1" ht="12.6" x14ac:dyDescent="0.25">
      <c r="A55697"/>
    </row>
    <row r="55698" spans="1:1" ht="12.6" x14ac:dyDescent="0.25">
      <c r="A55698"/>
    </row>
    <row r="55699" spans="1:1" ht="12.6" x14ac:dyDescent="0.25">
      <c r="A55699"/>
    </row>
    <row r="55700" spans="1:1" ht="12.6" x14ac:dyDescent="0.25">
      <c r="A55700"/>
    </row>
    <row r="55701" spans="1:1" ht="12.6" x14ac:dyDescent="0.25">
      <c r="A55701"/>
    </row>
    <row r="55702" spans="1:1" ht="12.6" x14ac:dyDescent="0.25">
      <c r="A55702"/>
    </row>
    <row r="55703" spans="1:1" ht="12.6" x14ac:dyDescent="0.25">
      <c r="A55703"/>
    </row>
    <row r="55704" spans="1:1" ht="12.6" x14ac:dyDescent="0.25">
      <c r="A55704"/>
    </row>
    <row r="55705" spans="1:1" ht="12.6" x14ac:dyDescent="0.25">
      <c r="A55705"/>
    </row>
    <row r="55706" spans="1:1" ht="12.6" x14ac:dyDescent="0.25">
      <c r="A55706"/>
    </row>
    <row r="55707" spans="1:1" ht="12.6" x14ac:dyDescent="0.25">
      <c r="A55707"/>
    </row>
    <row r="55708" spans="1:1" ht="12.6" x14ac:dyDescent="0.25">
      <c r="A55708"/>
    </row>
    <row r="55709" spans="1:1" ht="12.6" x14ac:dyDescent="0.25">
      <c r="A55709"/>
    </row>
    <row r="55710" spans="1:1" ht="12.6" x14ac:dyDescent="0.25">
      <c r="A55710"/>
    </row>
    <row r="55711" spans="1:1" ht="12.6" x14ac:dyDescent="0.25">
      <c r="A55711"/>
    </row>
    <row r="55712" spans="1:1" ht="12.6" x14ac:dyDescent="0.25">
      <c r="A55712"/>
    </row>
    <row r="55713" spans="1:1" ht="12.6" x14ac:dyDescent="0.25">
      <c r="A55713"/>
    </row>
    <row r="55714" spans="1:1" ht="12.6" x14ac:dyDescent="0.25">
      <c r="A55714"/>
    </row>
    <row r="55715" spans="1:1" ht="12.6" x14ac:dyDescent="0.25">
      <c r="A55715"/>
    </row>
    <row r="55716" spans="1:1" ht="12.6" x14ac:dyDescent="0.25">
      <c r="A55716"/>
    </row>
    <row r="55717" spans="1:1" ht="12.6" x14ac:dyDescent="0.25">
      <c r="A55717"/>
    </row>
    <row r="55718" spans="1:1" ht="12.6" x14ac:dyDescent="0.25">
      <c r="A55718"/>
    </row>
    <row r="55719" spans="1:1" ht="12.6" x14ac:dyDescent="0.25">
      <c r="A55719"/>
    </row>
    <row r="55720" spans="1:1" ht="12.6" x14ac:dyDescent="0.25">
      <c r="A55720"/>
    </row>
    <row r="55721" spans="1:1" ht="12.6" x14ac:dyDescent="0.25">
      <c r="A55721"/>
    </row>
    <row r="55722" spans="1:1" ht="12.6" x14ac:dyDescent="0.25">
      <c r="A55722"/>
    </row>
    <row r="55723" spans="1:1" ht="12.6" x14ac:dyDescent="0.25">
      <c r="A55723"/>
    </row>
    <row r="55724" spans="1:1" ht="12.6" x14ac:dyDescent="0.25">
      <c r="A55724"/>
    </row>
    <row r="55725" spans="1:1" ht="12.6" x14ac:dyDescent="0.25">
      <c r="A55725"/>
    </row>
    <row r="55726" spans="1:1" ht="12.6" x14ac:dyDescent="0.25">
      <c r="A55726"/>
    </row>
    <row r="55727" spans="1:1" ht="12.6" x14ac:dyDescent="0.25">
      <c r="A55727"/>
    </row>
    <row r="55728" spans="1:1" ht="12.6" x14ac:dyDescent="0.25">
      <c r="A55728"/>
    </row>
    <row r="55729" spans="1:1" ht="12.6" x14ac:dyDescent="0.25">
      <c r="A55729"/>
    </row>
    <row r="55730" spans="1:1" ht="12.6" x14ac:dyDescent="0.25">
      <c r="A55730"/>
    </row>
    <row r="55731" spans="1:1" ht="12.6" x14ac:dyDescent="0.25">
      <c r="A55731"/>
    </row>
    <row r="55732" spans="1:1" ht="12.6" x14ac:dyDescent="0.25">
      <c r="A55732"/>
    </row>
    <row r="55733" spans="1:1" ht="12.6" x14ac:dyDescent="0.25">
      <c r="A55733"/>
    </row>
    <row r="55734" spans="1:1" ht="12.6" x14ac:dyDescent="0.25">
      <c r="A55734"/>
    </row>
    <row r="55735" spans="1:1" ht="12.6" x14ac:dyDescent="0.25">
      <c r="A55735"/>
    </row>
    <row r="55736" spans="1:1" ht="12.6" x14ac:dyDescent="0.25">
      <c r="A55736"/>
    </row>
    <row r="55737" spans="1:1" ht="12.6" x14ac:dyDescent="0.25">
      <c r="A55737"/>
    </row>
    <row r="55738" spans="1:1" ht="12.6" x14ac:dyDescent="0.25">
      <c r="A55738"/>
    </row>
    <row r="55739" spans="1:1" ht="12.6" x14ac:dyDescent="0.25">
      <c r="A55739"/>
    </row>
    <row r="55740" spans="1:1" ht="12.6" x14ac:dyDescent="0.25">
      <c r="A55740"/>
    </row>
    <row r="55741" spans="1:1" ht="12.6" x14ac:dyDescent="0.25">
      <c r="A55741"/>
    </row>
    <row r="55742" spans="1:1" ht="12.6" x14ac:dyDescent="0.25">
      <c r="A55742"/>
    </row>
    <row r="55743" spans="1:1" ht="12.6" x14ac:dyDescent="0.25">
      <c r="A55743"/>
    </row>
    <row r="55744" spans="1:1" ht="12.6" x14ac:dyDescent="0.25">
      <c r="A55744"/>
    </row>
    <row r="55745" spans="1:1" ht="12.6" x14ac:dyDescent="0.25">
      <c r="A55745"/>
    </row>
    <row r="55746" spans="1:1" ht="12.6" x14ac:dyDescent="0.25">
      <c r="A55746"/>
    </row>
    <row r="55747" spans="1:1" ht="12.6" x14ac:dyDescent="0.25">
      <c r="A55747"/>
    </row>
    <row r="55748" spans="1:1" ht="12.6" x14ac:dyDescent="0.25">
      <c r="A55748"/>
    </row>
    <row r="55749" spans="1:1" ht="12.6" x14ac:dyDescent="0.25">
      <c r="A55749"/>
    </row>
    <row r="55750" spans="1:1" ht="12.6" x14ac:dyDescent="0.25">
      <c r="A55750"/>
    </row>
    <row r="55751" spans="1:1" ht="12.6" x14ac:dyDescent="0.25">
      <c r="A55751"/>
    </row>
    <row r="55752" spans="1:1" ht="12.6" x14ac:dyDescent="0.25">
      <c r="A55752"/>
    </row>
    <row r="55753" spans="1:1" ht="12.6" x14ac:dyDescent="0.25">
      <c r="A55753"/>
    </row>
    <row r="55754" spans="1:1" ht="12.6" x14ac:dyDescent="0.25">
      <c r="A55754"/>
    </row>
    <row r="55755" spans="1:1" ht="12.6" x14ac:dyDescent="0.25">
      <c r="A55755"/>
    </row>
    <row r="55756" spans="1:1" ht="12.6" x14ac:dyDescent="0.25">
      <c r="A55756"/>
    </row>
    <row r="55757" spans="1:1" ht="12.6" x14ac:dyDescent="0.25">
      <c r="A55757"/>
    </row>
    <row r="55758" spans="1:1" ht="12.6" x14ac:dyDescent="0.25">
      <c r="A55758"/>
    </row>
    <row r="55759" spans="1:1" ht="12.6" x14ac:dyDescent="0.25">
      <c r="A55759"/>
    </row>
    <row r="55760" spans="1:1" ht="12.6" x14ac:dyDescent="0.25">
      <c r="A55760"/>
    </row>
    <row r="55761" spans="1:1" ht="12.6" x14ac:dyDescent="0.25">
      <c r="A55761"/>
    </row>
    <row r="55762" spans="1:1" ht="12.6" x14ac:dyDescent="0.25">
      <c r="A55762"/>
    </row>
    <row r="55763" spans="1:1" ht="12.6" x14ac:dyDescent="0.25">
      <c r="A55763"/>
    </row>
    <row r="55764" spans="1:1" ht="12.6" x14ac:dyDescent="0.25">
      <c r="A55764"/>
    </row>
    <row r="55765" spans="1:1" ht="12.6" x14ac:dyDescent="0.25">
      <c r="A55765"/>
    </row>
    <row r="55766" spans="1:1" ht="12.6" x14ac:dyDescent="0.25">
      <c r="A55766"/>
    </row>
    <row r="55767" spans="1:1" ht="12.6" x14ac:dyDescent="0.25">
      <c r="A55767"/>
    </row>
    <row r="55768" spans="1:1" ht="12.6" x14ac:dyDescent="0.25">
      <c r="A55768"/>
    </row>
    <row r="55769" spans="1:1" ht="12.6" x14ac:dyDescent="0.25">
      <c r="A55769"/>
    </row>
    <row r="55770" spans="1:1" ht="12.6" x14ac:dyDescent="0.25">
      <c r="A55770"/>
    </row>
    <row r="55771" spans="1:1" ht="12.6" x14ac:dyDescent="0.25">
      <c r="A55771"/>
    </row>
    <row r="55772" spans="1:1" ht="12.6" x14ac:dyDescent="0.25">
      <c r="A55772"/>
    </row>
    <row r="55773" spans="1:1" ht="12.6" x14ac:dyDescent="0.25">
      <c r="A55773"/>
    </row>
    <row r="55774" spans="1:1" ht="12.6" x14ac:dyDescent="0.25">
      <c r="A55774"/>
    </row>
    <row r="55775" spans="1:1" ht="12.6" x14ac:dyDescent="0.25">
      <c r="A55775"/>
    </row>
    <row r="55776" spans="1:1" ht="12.6" x14ac:dyDescent="0.25">
      <c r="A55776"/>
    </row>
    <row r="55777" spans="1:1" ht="12.6" x14ac:dyDescent="0.25">
      <c r="A55777"/>
    </row>
    <row r="55778" spans="1:1" ht="12.6" x14ac:dyDescent="0.25">
      <c r="A55778"/>
    </row>
    <row r="55779" spans="1:1" ht="12.6" x14ac:dyDescent="0.25">
      <c r="A55779"/>
    </row>
    <row r="55780" spans="1:1" ht="12.6" x14ac:dyDescent="0.25">
      <c r="A55780"/>
    </row>
    <row r="55781" spans="1:1" ht="12.6" x14ac:dyDescent="0.25">
      <c r="A55781"/>
    </row>
    <row r="55782" spans="1:1" ht="12.6" x14ac:dyDescent="0.25">
      <c r="A55782"/>
    </row>
    <row r="55783" spans="1:1" ht="12.6" x14ac:dyDescent="0.25">
      <c r="A55783"/>
    </row>
    <row r="55784" spans="1:1" ht="12.6" x14ac:dyDescent="0.25">
      <c r="A55784"/>
    </row>
    <row r="55785" spans="1:1" ht="12.6" x14ac:dyDescent="0.25">
      <c r="A55785"/>
    </row>
    <row r="55786" spans="1:1" ht="12.6" x14ac:dyDescent="0.25">
      <c r="A55786"/>
    </row>
    <row r="55787" spans="1:1" ht="12.6" x14ac:dyDescent="0.25">
      <c r="A55787"/>
    </row>
    <row r="55788" spans="1:1" ht="12.6" x14ac:dyDescent="0.25">
      <c r="A55788"/>
    </row>
    <row r="55789" spans="1:1" ht="12.6" x14ac:dyDescent="0.25">
      <c r="A55789"/>
    </row>
    <row r="55790" spans="1:1" ht="12.6" x14ac:dyDescent="0.25">
      <c r="A55790"/>
    </row>
    <row r="55791" spans="1:1" ht="12.6" x14ac:dyDescent="0.25">
      <c r="A55791"/>
    </row>
    <row r="55792" spans="1:1" ht="12.6" x14ac:dyDescent="0.25">
      <c r="A55792"/>
    </row>
    <row r="55793" spans="1:1" ht="12.6" x14ac:dyDescent="0.25">
      <c r="A55793"/>
    </row>
    <row r="55794" spans="1:1" ht="12.6" x14ac:dyDescent="0.25">
      <c r="A55794"/>
    </row>
    <row r="55795" spans="1:1" ht="12.6" x14ac:dyDescent="0.25">
      <c r="A55795"/>
    </row>
    <row r="55796" spans="1:1" ht="12.6" x14ac:dyDescent="0.25">
      <c r="A55796"/>
    </row>
    <row r="55797" spans="1:1" ht="12.6" x14ac:dyDescent="0.25">
      <c r="A55797"/>
    </row>
    <row r="55798" spans="1:1" ht="12.6" x14ac:dyDescent="0.25">
      <c r="A55798"/>
    </row>
    <row r="55799" spans="1:1" ht="12.6" x14ac:dyDescent="0.25">
      <c r="A55799"/>
    </row>
    <row r="55800" spans="1:1" ht="12.6" x14ac:dyDescent="0.25">
      <c r="A55800"/>
    </row>
    <row r="55801" spans="1:1" ht="12.6" x14ac:dyDescent="0.25">
      <c r="A55801"/>
    </row>
    <row r="55802" spans="1:1" ht="12.6" x14ac:dyDescent="0.25">
      <c r="A55802"/>
    </row>
    <row r="55803" spans="1:1" ht="12.6" x14ac:dyDescent="0.25">
      <c r="A55803"/>
    </row>
    <row r="55804" spans="1:1" ht="12.6" x14ac:dyDescent="0.25">
      <c r="A55804"/>
    </row>
    <row r="55805" spans="1:1" ht="12.6" x14ac:dyDescent="0.25">
      <c r="A55805"/>
    </row>
    <row r="55806" spans="1:1" ht="12.6" x14ac:dyDescent="0.25">
      <c r="A55806"/>
    </row>
    <row r="55807" spans="1:1" ht="12.6" x14ac:dyDescent="0.25">
      <c r="A55807"/>
    </row>
    <row r="55808" spans="1:1" ht="12.6" x14ac:dyDescent="0.25">
      <c r="A55808"/>
    </row>
    <row r="55809" spans="1:1" ht="12.6" x14ac:dyDescent="0.25">
      <c r="A55809"/>
    </row>
    <row r="55810" spans="1:1" ht="12.6" x14ac:dyDescent="0.25">
      <c r="A55810"/>
    </row>
    <row r="55811" spans="1:1" ht="12.6" x14ac:dyDescent="0.25">
      <c r="A55811"/>
    </row>
    <row r="55812" spans="1:1" ht="12.6" x14ac:dyDescent="0.25">
      <c r="A55812"/>
    </row>
    <row r="55813" spans="1:1" ht="12.6" x14ac:dyDescent="0.25">
      <c r="A55813"/>
    </row>
    <row r="55814" spans="1:1" ht="12.6" x14ac:dyDescent="0.25">
      <c r="A55814"/>
    </row>
    <row r="55815" spans="1:1" ht="12.6" x14ac:dyDescent="0.25">
      <c r="A55815"/>
    </row>
    <row r="55816" spans="1:1" ht="12.6" x14ac:dyDescent="0.25">
      <c r="A55816"/>
    </row>
    <row r="55817" spans="1:1" ht="12.6" x14ac:dyDescent="0.25">
      <c r="A55817"/>
    </row>
    <row r="55818" spans="1:1" ht="12.6" x14ac:dyDescent="0.25">
      <c r="A55818"/>
    </row>
    <row r="55819" spans="1:1" ht="12.6" x14ac:dyDescent="0.25">
      <c r="A55819"/>
    </row>
    <row r="55820" spans="1:1" ht="12.6" x14ac:dyDescent="0.25">
      <c r="A55820"/>
    </row>
    <row r="55821" spans="1:1" ht="12.6" x14ac:dyDescent="0.25">
      <c r="A55821"/>
    </row>
    <row r="55822" spans="1:1" ht="12.6" x14ac:dyDescent="0.25">
      <c r="A55822"/>
    </row>
    <row r="55823" spans="1:1" ht="12.6" x14ac:dyDescent="0.25">
      <c r="A55823"/>
    </row>
    <row r="55824" spans="1:1" ht="12.6" x14ac:dyDescent="0.25">
      <c r="A55824"/>
    </row>
    <row r="55825" spans="1:1" ht="12.6" x14ac:dyDescent="0.25">
      <c r="A55825"/>
    </row>
    <row r="55826" spans="1:1" ht="12.6" x14ac:dyDescent="0.25">
      <c r="A55826"/>
    </row>
    <row r="55827" spans="1:1" ht="12.6" x14ac:dyDescent="0.25">
      <c r="A55827"/>
    </row>
    <row r="55828" spans="1:1" ht="12.6" x14ac:dyDescent="0.25">
      <c r="A55828"/>
    </row>
    <row r="55829" spans="1:1" ht="12.6" x14ac:dyDescent="0.25">
      <c r="A55829"/>
    </row>
    <row r="55830" spans="1:1" ht="12.6" x14ac:dyDescent="0.25">
      <c r="A55830"/>
    </row>
    <row r="55831" spans="1:1" ht="12.6" x14ac:dyDescent="0.25">
      <c r="A55831"/>
    </row>
    <row r="55832" spans="1:1" ht="12.6" x14ac:dyDescent="0.25">
      <c r="A55832"/>
    </row>
    <row r="55833" spans="1:1" ht="12.6" x14ac:dyDescent="0.25">
      <c r="A55833"/>
    </row>
    <row r="55834" spans="1:1" ht="12.6" x14ac:dyDescent="0.25">
      <c r="A55834"/>
    </row>
    <row r="55835" spans="1:1" ht="12.6" x14ac:dyDescent="0.25">
      <c r="A55835"/>
    </row>
    <row r="55836" spans="1:1" ht="12.6" x14ac:dyDescent="0.25">
      <c r="A55836"/>
    </row>
    <row r="55837" spans="1:1" ht="12.6" x14ac:dyDescent="0.25">
      <c r="A55837"/>
    </row>
    <row r="55838" spans="1:1" ht="12.6" x14ac:dyDescent="0.25">
      <c r="A55838"/>
    </row>
    <row r="55839" spans="1:1" ht="12.6" x14ac:dyDescent="0.25">
      <c r="A55839"/>
    </row>
    <row r="55840" spans="1:1" ht="12.6" x14ac:dyDescent="0.25">
      <c r="A55840"/>
    </row>
    <row r="55841" spans="1:1" ht="12.6" x14ac:dyDescent="0.25">
      <c r="A55841"/>
    </row>
    <row r="55842" spans="1:1" ht="12.6" x14ac:dyDescent="0.25">
      <c r="A55842"/>
    </row>
    <row r="55843" spans="1:1" ht="12.6" x14ac:dyDescent="0.25">
      <c r="A55843"/>
    </row>
    <row r="55844" spans="1:1" ht="12.6" x14ac:dyDescent="0.25">
      <c r="A55844"/>
    </row>
    <row r="55845" spans="1:1" ht="12.6" x14ac:dyDescent="0.25">
      <c r="A55845"/>
    </row>
    <row r="55846" spans="1:1" ht="12.6" x14ac:dyDescent="0.25">
      <c r="A55846"/>
    </row>
    <row r="55847" spans="1:1" ht="12.6" x14ac:dyDescent="0.25">
      <c r="A55847"/>
    </row>
    <row r="55848" spans="1:1" ht="12.6" x14ac:dyDescent="0.25">
      <c r="A55848"/>
    </row>
    <row r="55849" spans="1:1" ht="12.6" x14ac:dyDescent="0.25">
      <c r="A55849"/>
    </row>
    <row r="55850" spans="1:1" ht="12.6" x14ac:dyDescent="0.25">
      <c r="A55850"/>
    </row>
    <row r="55851" spans="1:1" ht="12.6" x14ac:dyDescent="0.25">
      <c r="A55851"/>
    </row>
    <row r="55852" spans="1:1" ht="12.6" x14ac:dyDescent="0.25">
      <c r="A55852"/>
    </row>
    <row r="55853" spans="1:1" ht="12.6" x14ac:dyDescent="0.25">
      <c r="A55853"/>
    </row>
    <row r="55854" spans="1:1" ht="12.6" x14ac:dyDescent="0.25">
      <c r="A55854"/>
    </row>
    <row r="55855" spans="1:1" ht="12.6" x14ac:dyDescent="0.25">
      <c r="A55855"/>
    </row>
    <row r="55856" spans="1:1" ht="12.6" x14ac:dyDescent="0.25">
      <c r="A55856"/>
    </row>
    <row r="55857" spans="1:1" ht="12.6" x14ac:dyDescent="0.25">
      <c r="A55857"/>
    </row>
    <row r="55858" spans="1:1" ht="12.6" x14ac:dyDescent="0.25">
      <c r="A55858"/>
    </row>
    <row r="55859" spans="1:1" ht="12.6" x14ac:dyDescent="0.25">
      <c r="A55859"/>
    </row>
    <row r="55860" spans="1:1" ht="12.6" x14ac:dyDescent="0.25">
      <c r="A55860"/>
    </row>
    <row r="55861" spans="1:1" ht="12.6" x14ac:dyDescent="0.25">
      <c r="A55861"/>
    </row>
    <row r="55862" spans="1:1" ht="12.6" x14ac:dyDescent="0.25">
      <c r="A55862"/>
    </row>
    <row r="55863" spans="1:1" ht="12.6" x14ac:dyDescent="0.25">
      <c r="A55863"/>
    </row>
    <row r="55864" spans="1:1" ht="12.6" x14ac:dyDescent="0.25">
      <c r="A55864"/>
    </row>
    <row r="55865" spans="1:1" ht="12.6" x14ac:dyDescent="0.25">
      <c r="A55865"/>
    </row>
    <row r="55866" spans="1:1" ht="12.6" x14ac:dyDescent="0.25">
      <c r="A55866"/>
    </row>
    <row r="55867" spans="1:1" ht="12.6" x14ac:dyDescent="0.25">
      <c r="A55867"/>
    </row>
    <row r="55868" spans="1:1" ht="12.6" x14ac:dyDescent="0.25">
      <c r="A55868"/>
    </row>
    <row r="55869" spans="1:1" ht="12.6" x14ac:dyDescent="0.25">
      <c r="A55869"/>
    </row>
    <row r="55870" spans="1:1" ht="12.6" x14ac:dyDescent="0.25">
      <c r="A55870"/>
    </row>
    <row r="55871" spans="1:1" ht="12.6" x14ac:dyDescent="0.25">
      <c r="A55871"/>
    </row>
    <row r="55872" spans="1:1" ht="12.6" x14ac:dyDescent="0.25">
      <c r="A55872"/>
    </row>
    <row r="55873" spans="1:1" ht="12.6" x14ac:dyDescent="0.25">
      <c r="A55873"/>
    </row>
    <row r="55874" spans="1:1" ht="12.6" x14ac:dyDescent="0.25">
      <c r="A55874"/>
    </row>
    <row r="55875" spans="1:1" ht="12.6" x14ac:dyDescent="0.25">
      <c r="A55875"/>
    </row>
    <row r="55876" spans="1:1" ht="12.6" x14ac:dyDescent="0.25">
      <c r="A55876"/>
    </row>
    <row r="55877" spans="1:1" ht="12.6" x14ac:dyDescent="0.25">
      <c r="A55877"/>
    </row>
    <row r="55878" spans="1:1" ht="12.6" x14ac:dyDescent="0.25">
      <c r="A55878"/>
    </row>
    <row r="55879" spans="1:1" ht="12.6" x14ac:dyDescent="0.25">
      <c r="A55879"/>
    </row>
    <row r="55880" spans="1:1" ht="12.6" x14ac:dyDescent="0.25">
      <c r="A55880"/>
    </row>
    <row r="55881" spans="1:1" ht="12.6" x14ac:dyDescent="0.25">
      <c r="A55881"/>
    </row>
    <row r="55882" spans="1:1" ht="12.6" x14ac:dyDescent="0.25">
      <c r="A55882"/>
    </row>
    <row r="55883" spans="1:1" ht="12.6" x14ac:dyDescent="0.25">
      <c r="A55883"/>
    </row>
    <row r="55884" spans="1:1" ht="12.6" x14ac:dyDescent="0.25">
      <c r="A55884"/>
    </row>
    <row r="55885" spans="1:1" ht="12.6" x14ac:dyDescent="0.25">
      <c r="A55885"/>
    </row>
    <row r="55886" spans="1:1" ht="12.6" x14ac:dyDescent="0.25">
      <c r="A55886"/>
    </row>
    <row r="55887" spans="1:1" ht="12.6" x14ac:dyDescent="0.25">
      <c r="A55887"/>
    </row>
    <row r="55888" spans="1:1" ht="12.6" x14ac:dyDescent="0.25">
      <c r="A55888"/>
    </row>
    <row r="55889" spans="1:1" ht="12.6" x14ac:dyDescent="0.25">
      <c r="A55889"/>
    </row>
    <row r="55890" spans="1:1" ht="12.6" x14ac:dyDescent="0.25">
      <c r="A55890"/>
    </row>
    <row r="55891" spans="1:1" ht="12.6" x14ac:dyDescent="0.25">
      <c r="A55891"/>
    </row>
    <row r="55892" spans="1:1" ht="12.6" x14ac:dyDescent="0.25">
      <c r="A55892"/>
    </row>
    <row r="55893" spans="1:1" ht="12.6" x14ac:dyDescent="0.25">
      <c r="A55893"/>
    </row>
    <row r="55894" spans="1:1" ht="12.6" x14ac:dyDescent="0.25">
      <c r="A55894"/>
    </row>
    <row r="55895" spans="1:1" ht="12.6" x14ac:dyDescent="0.25">
      <c r="A55895"/>
    </row>
    <row r="55896" spans="1:1" ht="12.6" x14ac:dyDescent="0.25">
      <c r="A55896"/>
    </row>
    <row r="55897" spans="1:1" ht="12.6" x14ac:dyDescent="0.25">
      <c r="A55897"/>
    </row>
    <row r="55898" spans="1:1" ht="12.6" x14ac:dyDescent="0.25">
      <c r="A55898"/>
    </row>
    <row r="55899" spans="1:1" ht="12.6" x14ac:dyDescent="0.25">
      <c r="A55899"/>
    </row>
    <row r="55900" spans="1:1" ht="12.6" x14ac:dyDescent="0.25">
      <c r="A55900"/>
    </row>
    <row r="55901" spans="1:1" ht="12.6" x14ac:dyDescent="0.25">
      <c r="A55901"/>
    </row>
    <row r="55902" spans="1:1" ht="12.6" x14ac:dyDescent="0.25">
      <c r="A55902"/>
    </row>
    <row r="55903" spans="1:1" ht="12.6" x14ac:dyDescent="0.25">
      <c r="A55903"/>
    </row>
    <row r="55904" spans="1:1" ht="12.6" x14ac:dyDescent="0.25">
      <c r="A55904"/>
    </row>
    <row r="55905" spans="1:1" ht="12.6" x14ac:dyDescent="0.25">
      <c r="A55905"/>
    </row>
    <row r="55906" spans="1:1" ht="12.6" x14ac:dyDescent="0.25">
      <c r="A55906"/>
    </row>
    <row r="55907" spans="1:1" ht="12.6" x14ac:dyDescent="0.25">
      <c r="A55907"/>
    </row>
    <row r="55908" spans="1:1" ht="12.6" x14ac:dyDescent="0.25">
      <c r="A55908"/>
    </row>
    <row r="55909" spans="1:1" ht="12.6" x14ac:dyDescent="0.25">
      <c r="A55909"/>
    </row>
    <row r="55910" spans="1:1" ht="12.6" x14ac:dyDescent="0.25">
      <c r="A55910"/>
    </row>
    <row r="55911" spans="1:1" ht="12.6" x14ac:dyDescent="0.25">
      <c r="A55911"/>
    </row>
    <row r="55912" spans="1:1" ht="12.6" x14ac:dyDescent="0.25">
      <c r="A55912"/>
    </row>
    <row r="55913" spans="1:1" ht="12.6" x14ac:dyDescent="0.25">
      <c r="A55913"/>
    </row>
    <row r="55914" spans="1:1" ht="12.6" x14ac:dyDescent="0.25">
      <c r="A55914"/>
    </row>
    <row r="55915" spans="1:1" ht="12.6" x14ac:dyDescent="0.25">
      <c r="A55915"/>
    </row>
    <row r="55916" spans="1:1" ht="12.6" x14ac:dyDescent="0.25">
      <c r="A55916"/>
    </row>
    <row r="55917" spans="1:1" ht="12.6" x14ac:dyDescent="0.25">
      <c r="A55917"/>
    </row>
    <row r="55918" spans="1:1" ht="12.6" x14ac:dyDescent="0.25">
      <c r="A55918"/>
    </row>
    <row r="55919" spans="1:1" ht="12.6" x14ac:dyDescent="0.25">
      <c r="A55919"/>
    </row>
    <row r="55920" spans="1:1" ht="12.6" x14ac:dyDescent="0.25">
      <c r="A55920"/>
    </row>
    <row r="55921" spans="1:1" ht="12.6" x14ac:dyDescent="0.25">
      <c r="A55921"/>
    </row>
    <row r="55922" spans="1:1" ht="12.6" x14ac:dyDescent="0.25">
      <c r="A55922"/>
    </row>
    <row r="55923" spans="1:1" ht="12.6" x14ac:dyDescent="0.25">
      <c r="A55923"/>
    </row>
    <row r="55924" spans="1:1" ht="12.6" x14ac:dyDescent="0.25">
      <c r="A55924"/>
    </row>
    <row r="55925" spans="1:1" ht="12.6" x14ac:dyDescent="0.25">
      <c r="A55925"/>
    </row>
    <row r="55926" spans="1:1" ht="12.6" x14ac:dyDescent="0.25">
      <c r="A55926"/>
    </row>
    <row r="55927" spans="1:1" ht="12.6" x14ac:dyDescent="0.25">
      <c r="A55927"/>
    </row>
    <row r="55928" spans="1:1" ht="12.6" x14ac:dyDescent="0.25">
      <c r="A55928"/>
    </row>
    <row r="55929" spans="1:1" ht="12.6" x14ac:dyDescent="0.25">
      <c r="A55929"/>
    </row>
    <row r="55930" spans="1:1" ht="12.6" x14ac:dyDescent="0.25">
      <c r="A55930"/>
    </row>
    <row r="55931" spans="1:1" ht="12.6" x14ac:dyDescent="0.25">
      <c r="A55931"/>
    </row>
    <row r="55932" spans="1:1" ht="12.6" x14ac:dyDescent="0.25">
      <c r="A55932"/>
    </row>
    <row r="55933" spans="1:1" ht="12.6" x14ac:dyDescent="0.25">
      <c r="A55933"/>
    </row>
    <row r="55934" spans="1:1" ht="12.6" x14ac:dyDescent="0.25">
      <c r="A55934"/>
    </row>
    <row r="55935" spans="1:1" ht="12.6" x14ac:dyDescent="0.25">
      <c r="A55935"/>
    </row>
    <row r="55936" spans="1:1" ht="12.6" x14ac:dyDescent="0.25">
      <c r="A55936"/>
    </row>
    <row r="55937" spans="1:1" ht="12.6" x14ac:dyDescent="0.25">
      <c r="A55937"/>
    </row>
    <row r="55938" spans="1:1" ht="12.6" x14ac:dyDescent="0.25">
      <c r="A55938"/>
    </row>
    <row r="55939" spans="1:1" ht="12.6" x14ac:dyDescent="0.25">
      <c r="A55939"/>
    </row>
    <row r="55940" spans="1:1" ht="12.6" x14ac:dyDescent="0.25">
      <c r="A55940"/>
    </row>
    <row r="55941" spans="1:1" ht="12.6" x14ac:dyDescent="0.25">
      <c r="A55941"/>
    </row>
    <row r="55942" spans="1:1" ht="12.6" x14ac:dyDescent="0.25">
      <c r="A55942"/>
    </row>
    <row r="55943" spans="1:1" ht="12.6" x14ac:dyDescent="0.25">
      <c r="A55943"/>
    </row>
    <row r="55944" spans="1:1" ht="12.6" x14ac:dyDescent="0.25">
      <c r="A55944"/>
    </row>
    <row r="55945" spans="1:1" ht="12.6" x14ac:dyDescent="0.25">
      <c r="A55945"/>
    </row>
    <row r="55946" spans="1:1" ht="12.6" x14ac:dyDescent="0.25">
      <c r="A55946"/>
    </row>
    <row r="55947" spans="1:1" ht="12.6" x14ac:dyDescent="0.25">
      <c r="A55947"/>
    </row>
    <row r="55948" spans="1:1" ht="12.6" x14ac:dyDescent="0.25">
      <c r="A55948"/>
    </row>
    <row r="55949" spans="1:1" ht="12.6" x14ac:dyDescent="0.25">
      <c r="A55949"/>
    </row>
    <row r="55950" spans="1:1" ht="12.6" x14ac:dyDescent="0.25">
      <c r="A55950"/>
    </row>
    <row r="55951" spans="1:1" ht="12.6" x14ac:dyDescent="0.25">
      <c r="A55951"/>
    </row>
    <row r="55952" spans="1:1" ht="12.6" x14ac:dyDescent="0.25">
      <c r="A55952"/>
    </row>
    <row r="55953" spans="1:1" ht="12.6" x14ac:dyDescent="0.25">
      <c r="A55953"/>
    </row>
    <row r="55954" spans="1:1" ht="12.6" x14ac:dyDescent="0.25">
      <c r="A55954"/>
    </row>
    <row r="55955" spans="1:1" ht="12.6" x14ac:dyDescent="0.25">
      <c r="A55955"/>
    </row>
    <row r="55956" spans="1:1" ht="12.6" x14ac:dyDescent="0.25">
      <c r="A55956"/>
    </row>
    <row r="55957" spans="1:1" ht="12.6" x14ac:dyDescent="0.25">
      <c r="A55957"/>
    </row>
    <row r="55958" spans="1:1" ht="12.6" x14ac:dyDescent="0.25">
      <c r="A55958"/>
    </row>
    <row r="55959" spans="1:1" ht="12.6" x14ac:dyDescent="0.25">
      <c r="A55959"/>
    </row>
    <row r="55960" spans="1:1" ht="12.6" x14ac:dyDescent="0.25">
      <c r="A55960"/>
    </row>
    <row r="55961" spans="1:1" ht="12.6" x14ac:dyDescent="0.25">
      <c r="A55961"/>
    </row>
    <row r="55962" spans="1:1" ht="12.6" x14ac:dyDescent="0.25">
      <c r="A55962"/>
    </row>
    <row r="55963" spans="1:1" ht="12.6" x14ac:dyDescent="0.25">
      <c r="A55963"/>
    </row>
    <row r="55964" spans="1:1" ht="12.6" x14ac:dyDescent="0.25">
      <c r="A55964"/>
    </row>
    <row r="55965" spans="1:1" ht="12.6" x14ac:dyDescent="0.25">
      <c r="A55965"/>
    </row>
    <row r="55966" spans="1:1" ht="12.6" x14ac:dyDescent="0.25">
      <c r="A55966"/>
    </row>
    <row r="55967" spans="1:1" ht="12.6" x14ac:dyDescent="0.25">
      <c r="A55967"/>
    </row>
    <row r="55968" spans="1:1" ht="12.6" x14ac:dyDescent="0.25">
      <c r="A55968"/>
    </row>
    <row r="55969" spans="1:1" ht="12.6" x14ac:dyDescent="0.25">
      <c r="A55969"/>
    </row>
    <row r="55970" spans="1:1" ht="12.6" x14ac:dyDescent="0.25">
      <c r="A55970"/>
    </row>
    <row r="55971" spans="1:1" ht="12.6" x14ac:dyDescent="0.25">
      <c r="A55971"/>
    </row>
    <row r="55972" spans="1:1" ht="12.6" x14ac:dyDescent="0.25">
      <c r="A55972"/>
    </row>
    <row r="55973" spans="1:1" ht="12.6" x14ac:dyDescent="0.25">
      <c r="A55973"/>
    </row>
    <row r="55974" spans="1:1" ht="12.6" x14ac:dyDescent="0.25">
      <c r="A55974"/>
    </row>
    <row r="55975" spans="1:1" ht="12.6" x14ac:dyDescent="0.25">
      <c r="A55975"/>
    </row>
    <row r="55976" spans="1:1" ht="12.6" x14ac:dyDescent="0.25">
      <c r="A55976"/>
    </row>
    <row r="55977" spans="1:1" ht="12.6" x14ac:dyDescent="0.25">
      <c r="A55977"/>
    </row>
    <row r="55978" spans="1:1" ht="12.6" x14ac:dyDescent="0.25">
      <c r="A55978"/>
    </row>
    <row r="55979" spans="1:1" ht="12.6" x14ac:dyDescent="0.25">
      <c r="A55979"/>
    </row>
    <row r="55980" spans="1:1" ht="12.6" x14ac:dyDescent="0.25">
      <c r="A55980"/>
    </row>
    <row r="55981" spans="1:1" ht="12.6" x14ac:dyDescent="0.25">
      <c r="A55981"/>
    </row>
    <row r="55982" spans="1:1" ht="12.6" x14ac:dyDescent="0.25">
      <c r="A55982"/>
    </row>
    <row r="55983" spans="1:1" ht="12.6" x14ac:dyDescent="0.25">
      <c r="A55983"/>
    </row>
    <row r="55984" spans="1:1" ht="12.6" x14ac:dyDescent="0.25">
      <c r="A55984"/>
    </row>
    <row r="55985" spans="1:1" ht="12.6" x14ac:dyDescent="0.25">
      <c r="A55985"/>
    </row>
    <row r="55986" spans="1:1" ht="12.6" x14ac:dyDescent="0.25">
      <c r="A55986"/>
    </row>
    <row r="55987" spans="1:1" ht="12.6" x14ac:dyDescent="0.25">
      <c r="A55987"/>
    </row>
    <row r="55988" spans="1:1" ht="12.6" x14ac:dyDescent="0.25">
      <c r="A55988"/>
    </row>
    <row r="55989" spans="1:1" ht="12.6" x14ac:dyDescent="0.25">
      <c r="A55989"/>
    </row>
    <row r="55990" spans="1:1" ht="12.6" x14ac:dyDescent="0.25">
      <c r="A55990"/>
    </row>
    <row r="55991" spans="1:1" ht="12.6" x14ac:dyDescent="0.25">
      <c r="A55991"/>
    </row>
    <row r="55992" spans="1:1" ht="12.6" x14ac:dyDescent="0.25">
      <c r="A55992"/>
    </row>
    <row r="55993" spans="1:1" ht="12.6" x14ac:dyDescent="0.25">
      <c r="A55993"/>
    </row>
    <row r="55994" spans="1:1" ht="12.6" x14ac:dyDescent="0.25">
      <c r="A55994"/>
    </row>
    <row r="55995" spans="1:1" ht="12.6" x14ac:dyDescent="0.25">
      <c r="A55995"/>
    </row>
    <row r="55996" spans="1:1" ht="12.6" x14ac:dyDescent="0.25">
      <c r="A55996"/>
    </row>
    <row r="55997" spans="1:1" ht="12.6" x14ac:dyDescent="0.25">
      <c r="A55997"/>
    </row>
    <row r="55998" spans="1:1" ht="12.6" x14ac:dyDescent="0.25">
      <c r="A55998"/>
    </row>
    <row r="55999" spans="1:1" ht="12.6" x14ac:dyDescent="0.25">
      <c r="A55999"/>
    </row>
    <row r="56000" spans="1:1" ht="12.6" x14ac:dyDescent="0.25">
      <c r="A56000"/>
    </row>
    <row r="56001" spans="1:1" ht="12.6" x14ac:dyDescent="0.25">
      <c r="A56001"/>
    </row>
    <row r="56002" spans="1:1" ht="12.6" x14ac:dyDescent="0.25">
      <c r="A56002"/>
    </row>
    <row r="56003" spans="1:1" ht="12.6" x14ac:dyDescent="0.25">
      <c r="A56003"/>
    </row>
    <row r="56004" spans="1:1" ht="12.6" x14ac:dyDescent="0.25">
      <c r="A56004"/>
    </row>
    <row r="56005" spans="1:1" ht="12.6" x14ac:dyDescent="0.25">
      <c r="A56005"/>
    </row>
    <row r="56006" spans="1:1" ht="12.6" x14ac:dyDescent="0.25">
      <c r="A56006"/>
    </row>
    <row r="56007" spans="1:1" ht="12.6" x14ac:dyDescent="0.25">
      <c r="A56007"/>
    </row>
    <row r="56008" spans="1:1" ht="12.6" x14ac:dyDescent="0.25">
      <c r="A56008"/>
    </row>
    <row r="56009" spans="1:1" ht="12.6" x14ac:dyDescent="0.25">
      <c r="A56009"/>
    </row>
    <row r="56010" spans="1:1" ht="12.6" x14ac:dyDescent="0.25">
      <c r="A56010"/>
    </row>
    <row r="56011" spans="1:1" ht="12.6" x14ac:dyDescent="0.25">
      <c r="A56011"/>
    </row>
    <row r="56012" spans="1:1" ht="12.6" x14ac:dyDescent="0.25">
      <c r="A56012"/>
    </row>
    <row r="56013" spans="1:1" ht="12.6" x14ac:dyDescent="0.25">
      <c r="A56013"/>
    </row>
    <row r="56014" spans="1:1" ht="12.6" x14ac:dyDescent="0.25">
      <c r="A56014"/>
    </row>
    <row r="56015" spans="1:1" ht="12.6" x14ac:dyDescent="0.25">
      <c r="A56015"/>
    </row>
    <row r="56016" spans="1:1" ht="12.6" x14ac:dyDescent="0.25">
      <c r="A56016"/>
    </row>
    <row r="56017" spans="1:1" ht="12.6" x14ac:dyDescent="0.25">
      <c r="A56017"/>
    </row>
    <row r="56018" spans="1:1" ht="12.6" x14ac:dyDescent="0.25">
      <c r="A56018"/>
    </row>
    <row r="56019" spans="1:1" ht="12.6" x14ac:dyDescent="0.25">
      <c r="A56019"/>
    </row>
    <row r="56020" spans="1:1" ht="12.6" x14ac:dyDescent="0.25">
      <c r="A56020"/>
    </row>
    <row r="56021" spans="1:1" ht="12.6" x14ac:dyDescent="0.25">
      <c r="A56021"/>
    </row>
    <row r="56022" spans="1:1" ht="12.6" x14ac:dyDescent="0.25">
      <c r="A56022"/>
    </row>
    <row r="56023" spans="1:1" ht="12.6" x14ac:dyDescent="0.25">
      <c r="A56023"/>
    </row>
    <row r="56024" spans="1:1" ht="12.6" x14ac:dyDescent="0.25">
      <c r="A56024"/>
    </row>
    <row r="56025" spans="1:1" ht="12.6" x14ac:dyDescent="0.25">
      <c r="A56025"/>
    </row>
    <row r="56026" spans="1:1" ht="12.6" x14ac:dyDescent="0.25">
      <c r="A56026"/>
    </row>
    <row r="56027" spans="1:1" ht="12.6" x14ac:dyDescent="0.25">
      <c r="A56027"/>
    </row>
    <row r="56028" spans="1:1" ht="12.6" x14ac:dyDescent="0.25">
      <c r="A56028"/>
    </row>
    <row r="56029" spans="1:1" ht="12.6" x14ac:dyDescent="0.25">
      <c r="A56029"/>
    </row>
    <row r="56030" spans="1:1" ht="12.6" x14ac:dyDescent="0.25">
      <c r="A56030"/>
    </row>
    <row r="56031" spans="1:1" ht="12.6" x14ac:dyDescent="0.25">
      <c r="A56031"/>
    </row>
    <row r="56032" spans="1:1" ht="12.6" x14ac:dyDescent="0.25">
      <c r="A56032"/>
    </row>
    <row r="56033" spans="1:1" ht="12.6" x14ac:dyDescent="0.25">
      <c r="A56033"/>
    </row>
    <row r="56034" spans="1:1" ht="12.6" x14ac:dyDescent="0.25">
      <c r="A56034"/>
    </row>
    <row r="56035" spans="1:1" ht="12.6" x14ac:dyDescent="0.25">
      <c r="A56035"/>
    </row>
    <row r="56036" spans="1:1" ht="12.6" x14ac:dyDescent="0.25">
      <c r="A56036"/>
    </row>
    <row r="56037" spans="1:1" ht="12.6" x14ac:dyDescent="0.25">
      <c r="A56037"/>
    </row>
    <row r="56038" spans="1:1" ht="12.6" x14ac:dyDescent="0.25">
      <c r="A56038"/>
    </row>
    <row r="56039" spans="1:1" ht="12.6" x14ac:dyDescent="0.25">
      <c r="A56039"/>
    </row>
    <row r="56040" spans="1:1" ht="12.6" x14ac:dyDescent="0.25">
      <c r="A56040"/>
    </row>
    <row r="56041" spans="1:1" ht="12.6" x14ac:dyDescent="0.25">
      <c r="A56041"/>
    </row>
    <row r="56042" spans="1:1" ht="12.6" x14ac:dyDescent="0.25">
      <c r="A56042"/>
    </row>
    <row r="56043" spans="1:1" ht="12.6" x14ac:dyDescent="0.25">
      <c r="A56043"/>
    </row>
    <row r="56044" spans="1:1" ht="12.6" x14ac:dyDescent="0.25">
      <c r="A56044"/>
    </row>
    <row r="56045" spans="1:1" ht="12.6" x14ac:dyDescent="0.25">
      <c r="A56045"/>
    </row>
    <row r="56046" spans="1:1" ht="12.6" x14ac:dyDescent="0.25">
      <c r="A56046"/>
    </row>
    <row r="56047" spans="1:1" ht="12.6" x14ac:dyDescent="0.25">
      <c r="A56047"/>
    </row>
    <row r="56048" spans="1:1" ht="12.6" x14ac:dyDescent="0.25">
      <c r="A56048"/>
    </row>
    <row r="56049" spans="1:1" ht="12.6" x14ac:dyDescent="0.25">
      <c r="A56049"/>
    </row>
    <row r="56050" spans="1:1" ht="12.6" x14ac:dyDescent="0.25">
      <c r="A56050"/>
    </row>
    <row r="56051" spans="1:1" ht="12.6" x14ac:dyDescent="0.25">
      <c r="A56051"/>
    </row>
    <row r="56052" spans="1:1" ht="12.6" x14ac:dyDescent="0.25">
      <c r="A56052"/>
    </row>
    <row r="56053" spans="1:1" ht="12.6" x14ac:dyDescent="0.25">
      <c r="A56053"/>
    </row>
    <row r="56054" spans="1:1" ht="12.6" x14ac:dyDescent="0.25">
      <c r="A56054"/>
    </row>
    <row r="56055" spans="1:1" ht="12.6" x14ac:dyDescent="0.25">
      <c r="A56055"/>
    </row>
    <row r="56056" spans="1:1" ht="12.6" x14ac:dyDescent="0.25">
      <c r="A56056"/>
    </row>
    <row r="56057" spans="1:1" ht="12.6" x14ac:dyDescent="0.25">
      <c r="A56057"/>
    </row>
    <row r="56058" spans="1:1" ht="12.6" x14ac:dyDescent="0.25">
      <c r="A56058"/>
    </row>
    <row r="56059" spans="1:1" ht="12.6" x14ac:dyDescent="0.25">
      <c r="A56059"/>
    </row>
    <row r="56060" spans="1:1" ht="12.6" x14ac:dyDescent="0.25">
      <c r="A56060"/>
    </row>
    <row r="56061" spans="1:1" ht="12.6" x14ac:dyDescent="0.25">
      <c r="A56061"/>
    </row>
    <row r="56062" spans="1:1" ht="12.6" x14ac:dyDescent="0.25">
      <c r="A56062"/>
    </row>
    <row r="56063" spans="1:1" ht="12.6" x14ac:dyDescent="0.25">
      <c r="A56063"/>
    </row>
    <row r="56064" spans="1:1" ht="12.6" x14ac:dyDescent="0.25">
      <c r="A56064"/>
    </row>
    <row r="56065" spans="1:1" ht="12.6" x14ac:dyDescent="0.25">
      <c r="A56065"/>
    </row>
    <row r="56066" spans="1:1" ht="12.6" x14ac:dyDescent="0.25">
      <c r="A56066"/>
    </row>
    <row r="56067" spans="1:1" ht="12.6" x14ac:dyDescent="0.25">
      <c r="A56067"/>
    </row>
    <row r="56068" spans="1:1" ht="12.6" x14ac:dyDescent="0.25">
      <c r="A56068"/>
    </row>
    <row r="56069" spans="1:1" ht="12.6" x14ac:dyDescent="0.25">
      <c r="A56069"/>
    </row>
    <row r="56070" spans="1:1" ht="12.6" x14ac:dyDescent="0.25">
      <c r="A56070"/>
    </row>
    <row r="56071" spans="1:1" ht="12.6" x14ac:dyDescent="0.25">
      <c r="A56071"/>
    </row>
    <row r="56072" spans="1:1" ht="12.6" x14ac:dyDescent="0.25">
      <c r="A56072"/>
    </row>
    <row r="56073" spans="1:1" ht="12.6" x14ac:dyDescent="0.25">
      <c r="A56073"/>
    </row>
    <row r="56074" spans="1:1" ht="12.6" x14ac:dyDescent="0.25">
      <c r="A56074"/>
    </row>
    <row r="56075" spans="1:1" ht="12.6" x14ac:dyDescent="0.25">
      <c r="A56075"/>
    </row>
    <row r="56076" spans="1:1" ht="12.6" x14ac:dyDescent="0.25">
      <c r="A56076"/>
    </row>
    <row r="56077" spans="1:1" ht="12.6" x14ac:dyDescent="0.25">
      <c r="A56077"/>
    </row>
    <row r="56078" spans="1:1" ht="12.6" x14ac:dyDescent="0.25">
      <c r="A56078"/>
    </row>
    <row r="56079" spans="1:1" ht="12.6" x14ac:dyDescent="0.25">
      <c r="A56079"/>
    </row>
    <row r="56080" spans="1:1" ht="12.6" x14ac:dyDescent="0.25">
      <c r="A56080"/>
    </row>
    <row r="56081" spans="1:1" ht="12.6" x14ac:dyDescent="0.25">
      <c r="A56081"/>
    </row>
    <row r="56082" spans="1:1" ht="12.6" x14ac:dyDescent="0.25">
      <c r="A56082"/>
    </row>
    <row r="56083" spans="1:1" ht="12.6" x14ac:dyDescent="0.25">
      <c r="A56083"/>
    </row>
    <row r="56084" spans="1:1" ht="12.6" x14ac:dyDescent="0.25">
      <c r="A56084"/>
    </row>
    <row r="56085" spans="1:1" ht="12.6" x14ac:dyDescent="0.25">
      <c r="A56085"/>
    </row>
    <row r="56086" spans="1:1" ht="12.6" x14ac:dyDescent="0.25">
      <c r="A56086"/>
    </row>
    <row r="56087" spans="1:1" ht="12.6" x14ac:dyDescent="0.25">
      <c r="A56087"/>
    </row>
    <row r="56088" spans="1:1" ht="12.6" x14ac:dyDescent="0.25">
      <c r="A56088"/>
    </row>
    <row r="56089" spans="1:1" ht="12.6" x14ac:dyDescent="0.25">
      <c r="A56089"/>
    </row>
    <row r="56090" spans="1:1" ht="12.6" x14ac:dyDescent="0.25">
      <c r="A56090"/>
    </row>
    <row r="56091" spans="1:1" ht="12.6" x14ac:dyDescent="0.25">
      <c r="A56091"/>
    </row>
    <row r="56092" spans="1:1" ht="12.6" x14ac:dyDescent="0.25">
      <c r="A56092"/>
    </row>
    <row r="56093" spans="1:1" ht="12.6" x14ac:dyDescent="0.25">
      <c r="A56093"/>
    </row>
    <row r="56094" spans="1:1" ht="12.6" x14ac:dyDescent="0.25">
      <c r="A56094"/>
    </row>
    <row r="56095" spans="1:1" ht="12.6" x14ac:dyDescent="0.25">
      <c r="A56095"/>
    </row>
    <row r="56096" spans="1:1" ht="12.6" x14ac:dyDescent="0.25">
      <c r="A56096"/>
    </row>
    <row r="56097" spans="1:1" ht="12.6" x14ac:dyDescent="0.25">
      <c r="A56097"/>
    </row>
    <row r="56098" spans="1:1" ht="12.6" x14ac:dyDescent="0.25">
      <c r="A56098"/>
    </row>
    <row r="56099" spans="1:1" ht="12.6" x14ac:dyDescent="0.25">
      <c r="A56099"/>
    </row>
    <row r="56100" spans="1:1" ht="12.6" x14ac:dyDescent="0.25">
      <c r="A56100"/>
    </row>
    <row r="56101" spans="1:1" ht="12.6" x14ac:dyDescent="0.25">
      <c r="A56101"/>
    </row>
    <row r="56102" spans="1:1" ht="12.6" x14ac:dyDescent="0.25">
      <c r="A56102"/>
    </row>
    <row r="56103" spans="1:1" ht="12.6" x14ac:dyDescent="0.25">
      <c r="A56103"/>
    </row>
    <row r="56104" spans="1:1" ht="12.6" x14ac:dyDescent="0.25">
      <c r="A56104"/>
    </row>
    <row r="56105" spans="1:1" ht="12.6" x14ac:dyDescent="0.25">
      <c r="A56105"/>
    </row>
    <row r="56106" spans="1:1" ht="12.6" x14ac:dyDescent="0.25">
      <c r="A56106"/>
    </row>
    <row r="56107" spans="1:1" ht="12.6" x14ac:dyDescent="0.25">
      <c r="A56107"/>
    </row>
    <row r="56108" spans="1:1" ht="12.6" x14ac:dyDescent="0.25">
      <c r="A56108"/>
    </row>
    <row r="56109" spans="1:1" ht="12.6" x14ac:dyDescent="0.25">
      <c r="A56109"/>
    </row>
    <row r="56110" spans="1:1" ht="12.6" x14ac:dyDescent="0.25">
      <c r="A56110"/>
    </row>
    <row r="56111" spans="1:1" ht="12.6" x14ac:dyDescent="0.25">
      <c r="A56111"/>
    </row>
    <row r="56112" spans="1:1" ht="12.6" x14ac:dyDescent="0.25">
      <c r="A56112"/>
    </row>
    <row r="56113" spans="1:1" ht="12.6" x14ac:dyDescent="0.25">
      <c r="A56113"/>
    </row>
    <row r="56114" spans="1:1" ht="12.6" x14ac:dyDescent="0.25">
      <c r="A56114"/>
    </row>
    <row r="56115" spans="1:1" ht="12.6" x14ac:dyDescent="0.25">
      <c r="A56115"/>
    </row>
    <row r="56116" spans="1:1" ht="12.6" x14ac:dyDescent="0.25">
      <c r="A56116"/>
    </row>
    <row r="56117" spans="1:1" ht="12.6" x14ac:dyDescent="0.25">
      <c r="A56117"/>
    </row>
    <row r="56118" spans="1:1" ht="12.6" x14ac:dyDescent="0.25">
      <c r="A56118"/>
    </row>
    <row r="56119" spans="1:1" ht="12.6" x14ac:dyDescent="0.25">
      <c r="A56119"/>
    </row>
    <row r="56120" spans="1:1" ht="12.6" x14ac:dyDescent="0.25">
      <c r="A56120"/>
    </row>
    <row r="56121" spans="1:1" ht="12.6" x14ac:dyDescent="0.25">
      <c r="A56121"/>
    </row>
    <row r="56122" spans="1:1" ht="12.6" x14ac:dyDescent="0.25">
      <c r="A56122"/>
    </row>
    <row r="56123" spans="1:1" ht="12.6" x14ac:dyDescent="0.25">
      <c r="A56123"/>
    </row>
    <row r="56124" spans="1:1" ht="12.6" x14ac:dyDescent="0.25">
      <c r="A56124"/>
    </row>
    <row r="56125" spans="1:1" ht="12.6" x14ac:dyDescent="0.25">
      <c r="A56125"/>
    </row>
    <row r="56126" spans="1:1" ht="12.6" x14ac:dyDescent="0.25">
      <c r="A56126"/>
    </row>
    <row r="56127" spans="1:1" ht="12.6" x14ac:dyDescent="0.25">
      <c r="A56127"/>
    </row>
    <row r="56128" spans="1:1" ht="12.6" x14ac:dyDescent="0.25">
      <c r="A56128"/>
    </row>
    <row r="56129" spans="1:1" ht="12.6" x14ac:dyDescent="0.25">
      <c r="A56129"/>
    </row>
    <row r="56130" spans="1:1" ht="12.6" x14ac:dyDescent="0.25">
      <c r="A56130"/>
    </row>
    <row r="56131" spans="1:1" ht="12.6" x14ac:dyDescent="0.25">
      <c r="A56131"/>
    </row>
    <row r="56132" spans="1:1" ht="12.6" x14ac:dyDescent="0.25">
      <c r="A56132"/>
    </row>
    <row r="56133" spans="1:1" ht="12.6" x14ac:dyDescent="0.25">
      <c r="A56133"/>
    </row>
    <row r="56134" spans="1:1" ht="12.6" x14ac:dyDescent="0.25">
      <c r="A56134"/>
    </row>
    <row r="56135" spans="1:1" ht="12.6" x14ac:dyDescent="0.25">
      <c r="A56135"/>
    </row>
    <row r="56136" spans="1:1" ht="12.6" x14ac:dyDescent="0.25">
      <c r="A56136"/>
    </row>
    <row r="56137" spans="1:1" ht="12.6" x14ac:dyDescent="0.25">
      <c r="A56137"/>
    </row>
    <row r="56138" spans="1:1" ht="12.6" x14ac:dyDescent="0.25">
      <c r="A56138"/>
    </row>
    <row r="56139" spans="1:1" ht="12.6" x14ac:dyDescent="0.25">
      <c r="A56139"/>
    </row>
    <row r="56140" spans="1:1" ht="12.6" x14ac:dyDescent="0.25">
      <c r="A56140"/>
    </row>
    <row r="56141" spans="1:1" ht="12.6" x14ac:dyDescent="0.25">
      <c r="A56141"/>
    </row>
    <row r="56142" spans="1:1" ht="12.6" x14ac:dyDescent="0.25">
      <c r="A56142"/>
    </row>
    <row r="56143" spans="1:1" ht="12.6" x14ac:dyDescent="0.25">
      <c r="A56143"/>
    </row>
    <row r="56144" spans="1:1" ht="12.6" x14ac:dyDescent="0.25">
      <c r="A56144"/>
    </row>
    <row r="56145" spans="1:1" ht="12.6" x14ac:dyDescent="0.25">
      <c r="A56145"/>
    </row>
    <row r="56146" spans="1:1" ht="12.6" x14ac:dyDescent="0.25">
      <c r="A56146"/>
    </row>
    <row r="56147" spans="1:1" ht="12.6" x14ac:dyDescent="0.25">
      <c r="A56147"/>
    </row>
    <row r="56148" spans="1:1" ht="12.6" x14ac:dyDescent="0.25">
      <c r="A56148"/>
    </row>
    <row r="56149" spans="1:1" ht="12.6" x14ac:dyDescent="0.25">
      <c r="A56149"/>
    </row>
    <row r="56150" spans="1:1" ht="12.6" x14ac:dyDescent="0.25">
      <c r="A56150"/>
    </row>
    <row r="56151" spans="1:1" ht="12.6" x14ac:dyDescent="0.25">
      <c r="A56151"/>
    </row>
    <row r="56152" spans="1:1" ht="12.6" x14ac:dyDescent="0.25">
      <c r="A56152"/>
    </row>
    <row r="56153" spans="1:1" ht="12.6" x14ac:dyDescent="0.25">
      <c r="A56153"/>
    </row>
    <row r="56154" spans="1:1" ht="12.6" x14ac:dyDescent="0.25">
      <c r="A56154"/>
    </row>
    <row r="56155" spans="1:1" ht="12.6" x14ac:dyDescent="0.25">
      <c r="A56155"/>
    </row>
    <row r="56156" spans="1:1" ht="12.6" x14ac:dyDescent="0.25">
      <c r="A56156"/>
    </row>
    <row r="56157" spans="1:1" ht="12.6" x14ac:dyDescent="0.25">
      <c r="A56157"/>
    </row>
    <row r="56158" spans="1:1" ht="12.6" x14ac:dyDescent="0.25">
      <c r="A56158"/>
    </row>
    <row r="56159" spans="1:1" ht="12.6" x14ac:dyDescent="0.25">
      <c r="A56159"/>
    </row>
    <row r="56160" spans="1:1" ht="12.6" x14ac:dyDescent="0.25">
      <c r="A56160"/>
    </row>
    <row r="56161" spans="1:1" ht="12.6" x14ac:dyDescent="0.25">
      <c r="A56161"/>
    </row>
    <row r="56162" spans="1:1" ht="12.6" x14ac:dyDescent="0.25">
      <c r="A56162"/>
    </row>
    <row r="56163" spans="1:1" ht="12.6" x14ac:dyDescent="0.25">
      <c r="A56163"/>
    </row>
    <row r="56164" spans="1:1" ht="12.6" x14ac:dyDescent="0.25">
      <c r="A56164"/>
    </row>
    <row r="56165" spans="1:1" ht="12.6" x14ac:dyDescent="0.25">
      <c r="A56165"/>
    </row>
    <row r="56166" spans="1:1" ht="12.6" x14ac:dyDescent="0.25">
      <c r="A56166"/>
    </row>
    <row r="56167" spans="1:1" ht="12.6" x14ac:dyDescent="0.25">
      <c r="A56167"/>
    </row>
    <row r="56168" spans="1:1" ht="12.6" x14ac:dyDescent="0.25">
      <c r="A56168"/>
    </row>
    <row r="56169" spans="1:1" ht="12.6" x14ac:dyDescent="0.25">
      <c r="A56169"/>
    </row>
    <row r="56170" spans="1:1" ht="12.6" x14ac:dyDescent="0.25">
      <c r="A56170"/>
    </row>
    <row r="56171" spans="1:1" ht="12.6" x14ac:dyDescent="0.25">
      <c r="A56171"/>
    </row>
    <row r="56172" spans="1:1" ht="12.6" x14ac:dyDescent="0.25">
      <c r="A56172"/>
    </row>
    <row r="56173" spans="1:1" ht="12.6" x14ac:dyDescent="0.25">
      <c r="A56173"/>
    </row>
    <row r="56174" spans="1:1" ht="12.6" x14ac:dyDescent="0.25">
      <c r="A56174"/>
    </row>
    <row r="56175" spans="1:1" ht="12.6" x14ac:dyDescent="0.25">
      <c r="A56175"/>
    </row>
    <row r="56176" spans="1:1" ht="12.6" x14ac:dyDescent="0.25">
      <c r="A56176"/>
    </row>
    <row r="56177" spans="1:1" ht="12.6" x14ac:dyDescent="0.25">
      <c r="A56177"/>
    </row>
    <row r="56178" spans="1:1" ht="12.6" x14ac:dyDescent="0.25">
      <c r="A56178"/>
    </row>
    <row r="56179" spans="1:1" ht="12.6" x14ac:dyDescent="0.25">
      <c r="A56179"/>
    </row>
    <row r="56180" spans="1:1" ht="12.6" x14ac:dyDescent="0.25">
      <c r="A56180"/>
    </row>
    <row r="56181" spans="1:1" ht="12.6" x14ac:dyDescent="0.25">
      <c r="A56181"/>
    </row>
    <row r="56182" spans="1:1" ht="12.6" x14ac:dyDescent="0.25">
      <c r="A56182"/>
    </row>
    <row r="56183" spans="1:1" ht="12.6" x14ac:dyDescent="0.25">
      <c r="A56183"/>
    </row>
    <row r="56184" spans="1:1" ht="12.6" x14ac:dyDescent="0.25">
      <c r="A56184"/>
    </row>
    <row r="56185" spans="1:1" ht="12.6" x14ac:dyDescent="0.25">
      <c r="A56185"/>
    </row>
    <row r="56186" spans="1:1" ht="12.6" x14ac:dyDescent="0.25">
      <c r="A56186"/>
    </row>
    <row r="56187" spans="1:1" ht="12.6" x14ac:dyDescent="0.25">
      <c r="A56187"/>
    </row>
    <row r="56188" spans="1:1" ht="12.6" x14ac:dyDescent="0.25">
      <c r="A56188"/>
    </row>
    <row r="56189" spans="1:1" ht="12.6" x14ac:dyDescent="0.25">
      <c r="A56189"/>
    </row>
    <row r="56190" spans="1:1" ht="12.6" x14ac:dyDescent="0.25">
      <c r="A56190"/>
    </row>
    <row r="56191" spans="1:1" ht="12.6" x14ac:dyDescent="0.25">
      <c r="A56191"/>
    </row>
    <row r="56192" spans="1:1" ht="12.6" x14ac:dyDescent="0.25">
      <c r="A56192"/>
    </row>
    <row r="56193" spans="1:1" ht="12.6" x14ac:dyDescent="0.25">
      <c r="A56193"/>
    </row>
    <row r="56194" spans="1:1" ht="12.6" x14ac:dyDescent="0.25">
      <c r="A56194"/>
    </row>
    <row r="56195" spans="1:1" ht="12.6" x14ac:dyDescent="0.25">
      <c r="A56195"/>
    </row>
    <row r="56196" spans="1:1" ht="12.6" x14ac:dyDescent="0.25">
      <c r="A56196"/>
    </row>
    <row r="56197" spans="1:1" ht="12.6" x14ac:dyDescent="0.25">
      <c r="A56197"/>
    </row>
    <row r="56198" spans="1:1" ht="12.6" x14ac:dyDescent="0.25">
      <c r="A56198"/>
    </row>
    <row r="56199" spans="1:1" ht="12.6" x14ac:dyDescent="0.25">
      <c r="A56199"/>
    </row>
    <row r="56200" spans="1:1" ht="12.6" x14ac:dyDescent="0.25">
      <c r="A56200"/>
    </row>
    <row r="56201" spans="1:1" ht="12.6" x14ac:dyDescent="0.25">
      <c r="A56201"/>
    </row>
    <row r="56202" spans="1:1" ht="12.6" x14ac:dyDescent="0.25">
      <c r="A56202"/>
    </row>
    <row r="56203" spans="1:1" ht="12.6" x14ac:dyDescent="0.25">
      <c r="A56203"/>
    </row>
    <row r="56204" spans="1:1" ht="12.6" x14ac:dyDescent="0.25">
      <c r="A56204"/>
    </row>
    <row r="56205" spans="1:1" ht="12.6" x14ac:dyDescent="0.25">
      <c r="A56205"/>
    </row>
    <row r="56206" spans="1:1" ht="12.6" x14ac:dyDescent="0.25">
      <c r="A56206"/>
    </row>
    <row r="56207" spans="1:1" ht="12.6" x14ac:dyDescent="0.25">
      <c r="A56207"/>
    </row>
    <row r="56208" spans="1:1" ht="12.6" x14ac:dyDescent="0.25">
      <c r="A56208"/>
    </row>
    <row r="56209" spans="1:1" ht="12.6" x14ac:dyDescent="0.25">
      <c r="A56209"/>
    </row>
    <row r="56210" spans="1:1" ht="12.6" x14ac:dyDescent="0.25">
      <c r="A56210"/>
    </row>
    <row r="56211" spans="1:1" ht="12.6" x14ac:dyDescent="0.25">
      <c r="A56211"/>
    </row>
    <row r="56212" spans="1:1" ht="12.6" x14ac:dyDescent="0.25">
      <c r="A56212"/>
    </row>
    <row r="56213" spans="1:1" ht="12.6" x14ac:dyDescent="0.25">
      <c r="A56213"/>
    </row>
    <row r="56214" spans="1:1" ht="12.6" x14ac:dyDescent="0.25">
      <c r="A56214"/>
    </row>
    <row r="56215" spans="1:1" ht="12.6" x14ac:dyDescent="0.25">
      <c r="A56215"/>
    </row>
    <row r="56216" spans="1:1" ht="12.6" x14ac:dyDescent="0.25">
      <c r="A56216"/>
    </row>
    <row r="56217" spans="1:1" ht="12.6" x14ac:dyDescent="0.25">
      <c r="A56217"/>
    </row>
    <row r="56218" spans="1:1" ht="12.6" x14ac:dyDescent="0.25">
      <c r="A56218"/>
    </row>
    <row r="56219" spans="1:1" ht="12.6" x14ac:dyDescent="0.25">
      <c r="A56219"/>
    </row>
    <row r="56220" spans="1:1" ht="12.6" x14ac:dyDescent="0.25">
      <c r="A56220"/>
    </row>
    <row r="56221" spans="1:1" ht="12.6" x14ac:dyDescent="0.25">
      <c r="A56221"/>
    </row>
    <row r="56222" spans="1:1" ht="12.6" x14ac:dyDescent="0.25">
      <c r="A56222"/>
    </row>
    <row r="56223" spans="1:1" ht="12.6" x14ac:dyDescent="0.25">
      <c r="A56223"/>
    </row>
    <row r="56224" spans="1:1" ht="12.6" x14ac:dyDescent="0.25">
      <c r="A56224"/>
    </row>
    <row r="56225" spans="1:1" ht="12.6" x14ac:dyDescent="0.25">
      <c r="A56225"/>
    </row>
    <row r="56226" spans="1:1" ht="12.6" x14ac:dyDescent="0.25">
      <c r="A56226"/>
    </row>
    <row r="56227" spans="1:1" ht="12.6" x14ac:dyDescent="0.25">
      <c r="A56227"/>
    </row>
    <row r="56228" spans="1:1" ht="12.6" x14ac:dyDescent="0.25">
      <c r="A56228"/>
    </row>
    <row r="56229" spans="1:1" ht="12.6" x14ac:dyDescent="0.25">
      <c r="A56229"/>
    </row>
    <row r="56230" spans="1:1" ht="12.6" x14ac:dyDescent="0.25">
      <c r="A56230"/>
    </row>
    <row r="56231" spans="1:1" ht="12.6" x14ac:dyDescent="0.25">
      <c r="A56231"/>
    </row>
    <row r="56232" spans="1:1" ht="12.6" x14ac:dyDescent="0.25">
      <c r="A56232"/>
    </row>
    <row r="56233" spans="1:1" ht="12.6" x14ac:dyDescent="0.25">
      <c r="A56233"/>
    </row>
    <row r="56234" spans="1:1" ht="12.6" x14ac:dyDescent="0.25">
      <c r="A56234"/>
    </row>
    <row r="56235" spans="1:1" ht="12.6" x14ac:dyDescent="0.25">
      <c r="A56235"/>
    </row>
    <row r="56236" spans="1:1" ht="12.6" x14ac:dyDescent="0.25">
      <c r="A56236"/>
    </row>
    <row r="56237" spans="1:1" ht="12.6" x14ac:dyDescent="0.25">
      <c r="A56237"/>
    </row>
    <row r="56238" spans="1:1" ht="12.6" x14ac:dyDescent="0.25">
      <c r="A56238"/>
    </row>
    <row r="56239" spans="1:1" ht="12.6" x14ac:dyDescent="0.25">
      <c r="A56239"/>
    </row>
    <row r="56240" spans="1:1" ht="12.6" x14ac:dyDescent="0.25">
      <c r="A56240"/>
    </row>
    <row r="56241" spans="1:1" ht="12.6" x14ac:dyDescent="0.25">
      <c r="A56241"/>
    </row>
    <row r="56242" spans="1:1" ht="12.6" x14ac:dyDescent="0.25">
      <c r="A56242"/>
    </row>
    <row r="56243" spans="1:1" ht="12.6" x14ac:dyDescent="0.25">
      <c r="A56243"/>
    </row>
    <row r="56244" spans="1:1" ht="12.6" x14ac:dyDescent="0.25">
      <c r="A56244"/>
    </row>
    <row r="56245" spans="1:1" ht="12.6" x14ac:dyDescent="0.25">
      <c r="A56245"/>
    </row>
    <row r="56246" spans="1:1" ht="12.6" x14ac:dyDescent="0.25">
      <c r="A56246"/>
    </row>
    <row r="56247" spans="1:1" ht="12.6" x14ac:dyDescent="0.25">
      <c r="A56247"/>
    </row>
    <row r="56248" spans="1:1" ht="12.6" x14ac:dyDescent="0.25">
      <c r="A56248"/>
    </row>
    <row r="56249" spans="1:1" ht="12.6" x14ac:dyDescent="0.25">
      <c r="A56249"/>
    </row>
    <row r="56250" spans="1:1" ht="12.6" x14ac:dyDescent="0.25">
      <c r="A56250"/>
    </row>
    <row r="56251" spans="1:1" ht="12.6" x14ac:dyDescent="0.25">
      <c r="A56251"/>
    </row>
    <row r="56252" spans="1:1" ht="12.6" x14ac:dyDescent="0.25">
      <c r="A56252"/>
    </row>
    <row r="56253" spans="1:1" ht="12.6" x14ac:dyDescent="0.25">
      <c r="A56253"/>
    </row>
    <row r="56254" spans="1:1" ht="12.6" x14ac:dyDescent="0.25">
      <c r="A56254"/>
    </row>
    <row r="56255" spans="1:1" ht="12.6" x14ac:dyDescent="0.25">
      <c r="A56255"/>
    </row>
    <row r="56256" spans="1:1" ht="12.6" x14ac:dyDescent="0.25">
      <c r="A56256"/>
    </row>
    <row r="56257" spans="1:1" ht="12.6" x14ac:dyDescent="0.25">
      <c r="A56257"/>
    </row>
    <row r="56258" spans="1:1" ht="12.6" x14ac:dyDescent="0.25">
      <c r="A56258"/>
    </row>
    <row r="56259" spans="1:1" ht="12.6" x14ac:dyDescent="0.25">
      <c r="A56259"/>
    </row>
    <row r="56260" spans="1:1" ht="12.6" x14ac:dyDescent="0.25">
      <c r="A56260"/>
    </row>
    <row r="56261" spans="1:1" ht="12.6" x14ac:dyDescent="0.25">
      <c r="A56261"/>
    </row>
    <row r="56262" spans="1:1" ht="12.6" x14ac:dyDescent="0.25">
      <c r="A56262"/>
    </row>
    <row r="56263" spans="1:1" ht="12.6" x14ac:dyDescent="0.25">
      <c r="A56263"/>
    </row>
    <row r="56264" spans="1:1" ht="12.6" x14ac:dyDescent="0.25">
      <c r="A56264"/>
    </row>
    <row r="56265" spans="1:1" ht="12.6" x14ac:dyDescent="0.25">
      <c r="A56265"/>
    </row>
    <row r="56266" spans="1:1" ht="12.6" x14ac:dyDescent="0.25">
      <c r="A56266"/>
    </row>
    <row r="56267" spans="1:1" ht="12.6" x14ac:dyDescent="0.25">
      <c r="A56267"/>
    </row>
    <row r="56268" spans="1:1" ht="12.6" x14ac:dyDescent="0.25">
      <c r="A56268"/>
    </row>
    <row r="56269" spans="1:1" ht="12.6" x14ac:dyDescent="0.25">
      <c r="A56269"/>
    </row>
    <row r="56270" spans="1:1" ht="12.6" x14ac:dyDescent="0.25">
      <c r="A56270"/>
    </row>
    <row r="56271" spans="1:1" ht="12.6" x14ac:dyDescent="0.25">
      <c r="A56271"/>
    </row>
    <row r="56272" spans="1:1" ht="12.6" x14ac:dyDescent="0.25">
      <c r="A56272"/>
    </row>
    <row r="56273" spans="1:1" ht="12.6" x14ac:dyDescent="0.25">
      <c r="A56273"/>
    </row>
    <row r="56274" spans="1:1" ht="12.6" x14ac:dyDescent="0.25">
      <c r="A56274"/>
    </row>
    <row r="56275" spans="1:1" ht="12.6" x14ac:dyDescent="0.25">
      <c r="A56275"/>
    </row>
    <row r="56276" spans="1:1" ht="12.6" x14ac:dyDescent="0.25">
      <c r="A56276"/>
    </row>
    <row r="56277" spans="1:1" ht="12.6" x14ac:dyDescent="0.25">
      <c r="A56277"/>
    </row>
    <row r="56278" spans="1:1" ht="12.6" x14ac:dyDescent="0.25">
      <c r="A56278"/>
    </row>
    <row r="56279" spans="1:1" ht="12.6" x14ac:dyDescent="0.25">
      <c r="A56279"/>
    </row>
    <row r="56280" spans="1:1" ht="12.6" x14ac:dyDescent="0.25">
      <c r="A56280"/>
    </row>
    <row r="56281" spans="1:1" ht="12.6" x14ac:dyDescent="0.25">
      <c r="A56281"/>
    </row>
    <row r="56282" spans="1:1" ht="12.6" x14ac:dyDescent="0.25">
      <c r="A56282"/>
    </row>
    <row r="56283" spans="1:1" ht="12.6" x14ac:dyDescent="0.25">
      <c r="A56283"/>
    </row>
    <row r="56284" spans="1:1" ht="12.6" x14ac:dyDescent="0.25">
      <c r="A56284"/>
    </row>
    <row r="56285" spans="1:1" ht="12.6" x14ac:dyDescent="0.25">
      <c r="A56285"/>
    </row>
    <row r="56286" spans="1:1" ht="12.6" x14ac:dyDescent="0.25">
      <c r="A56286"/>
    </row>
    <row r="56287" spans="1:1" ht="12.6" x14ac:dyDescent="0.25">
      <c r="A56287"/>
    </row>
    <row r="56288" spans="1:1" ht="12.6" x14ac:dyDescent="0.25">
      <c r="A56288"/>
    </row>
    <row r="56289" spans="1:1" ht="12.6" x14ac:dyDescent="0.25">
      <c r="A56289"/>
    </row>
    <row r="56290" spans="1:1" ht="12.6" x14ac:dyDescent="0.25">
      <c r="A56290"/>
    </row>
    <row r="56291" spans="1:1" ht="12.6" x14ac:dyDescent="0.25">
      <c r="A56291"/>
    </row>
    <row r="56292" spans="1:1" ht="12.6" x14ac:dyDescent="0.25">
      <c r="A56292"/>
    </row>
    <row r="56293" spans="1:1" ht="12.6" x14ac:dyDescent="0.25">
      <c r="A56293"/>
    </row>
    <row r="56294" spans="1:1" ht="12.6" x14ac:dyDescent="0.25">
      <c r="A56294"/>
    </row>
    <row r="56295" spans="1:1" ht="12.6" x14ac:dyDescent="0.25">
      <c r="A56295"/>
    </row>
    <row r="56296" spans="1:1" ht="12.6" x14ac:dyDescent="0.25">
      <c r="A56296"/>
    </row>
    <row r="56297" spans="1:1" ht="12.6" x14ac:dyDescent="0.25">
      <c r="A56297"/>
    </row>
    <row r="56298" spans="1:1" ht="12.6" x14ac:dyDescent="0.25">
      <c r="A56298"/>
    </row>
    <row r="56299" spans="1:1" ht="12.6" x14ac:dyDescent="0.25">
      <c r="A56299"/>
    </row>
    <row r="56300" spans="1:1" ht="12.6" x14ac:dyDescent="0.25">
      <c r="A56300"/>
    </row>
    <row r="56301" spans="1:1" ht="12.6" x14ac:dyDescent="0.25">
      <c r="A56301"/>
    </row>
    <row r="56302" spans="1:1" ht="12.6" x14ac:dyDescent="0.25">
      <c r="A56302"/>
    </row>
    <row r="56303" spans="1:1" ht="12.6" x14ac:dyDescent="0.25">
      <c r="A56303"/>
    </row>
    <row r="56304" spans="1:1" ht="12.6" x14ac:dyDescent="0.25">
      <c r="A56304"/>
    </row>
    <row r="56305" spans="1:1" ht="12.6" x14ac:dyDescent="0.25">
      <c r="A56305"/>
    </row>
    <row r="56306" spans="1:1" ht="12.6" x14ac:dyDescent="0.25">
      <c r="A56306"/>
    </row>
    <row r="56307" spans="1:1" ht="12.6" x14ac:dyDescent="0.25">
      <c r="A56307"/>
    </row>
    <row r="56308" spans="1:1" ht="12.6" x14ac:dyDescent="0.25">
      <c r="A56308"/>
    </row>
    <row r="56309" spans="1:1" ht="12.6" x14ac:dyDescent="0.25">
      <c r="A56309"/>
    </row>
    <row r="56310" spans="1:1" ht="12.6" x14ac:dyDescent="0.25">
      <c r="A56310"/>
    </row>
    <row r="56311" spans="1:1" ht="12.6" x14ac:dyDescent="0.25">
      <c r="A56311"/>
    </row>
    <row r="56312" spans="1:1" ht="12.6" x14ac:dyDescent="0.25">
      <c r="A56312"/>
    </row>
    <row r="56313" spans="1:1" ht="12.6" x14ac:dyDescent="0.25">
      <c r="A56313"/>
    </row>
    <row r="56314" spans="1:1" ht="12.6" x14ac:dyDescent="0.25">
      <c r="A56314"/>
    </row>
    <row r="56315" spans="1:1" ht="12.6" x14ac:dyDescent="0.25">
      <c r="A56315"/>
    </row>
    <row r="56316" spans="1:1" ht="12.6" x14ac:dyDescent="0.25">
      <c r="A56316"/>
    </row>
    <row r="56317" spans="1:1" ht="12.6" x14ac:dyDescent="0.25">
      <c r="A56317"/>
    </row>
    <row r="56318" spans="1:1" ht="12.6" x14ac:dyDescent="0.25">
      <c r="A56318"/>
    </row>
    <row r="56319" spans="1:1" ht="12.6" x14ac:dyDescent="0.25">
      <c r="A56319"/>
    </row>
    <row r="56320" spans="1:1" ht="12.6" x14ac:dyDescent="0.25">
      <c r="A56320"/>
    </row>
    <row r="56321" spans="1:1" ht="12.6" x14ac:dyDescent="0.25">
      <c r="A56321"/>
    </row>
    <row r="56322" spans="1:1" ht="12.6" x14ac:dyDescent="0.25">
      <c r="A56322"/>
    </row>
    <row r="56323" spans="1:1" ht="12.6" x14ac:dyDescent="0.25">
      <c r="A56323"/>
    </row>
    <row r="56324" spans="1:1" ht="12.6" x14ac:dyDescent="0.25">
      <c r="A56324"/>
    </row>
    <row r="56325" spans="1:1" ht="12.6" x14ac:dyDescent="0.25">
      <c r="A56325"/>
    </row>
    <row r="56326" spans="1:1" ht="12.6" x14ac:dyDescent="0.25">
      <c r="A56326"/>
    </row>
    <row r="56327" spans="1:1" ht="12.6" x14ac:dyDescent="0.25">
      <c r="A56327"/>
    </row>
    <row r="56328" spans="1:1" ht="12.6" x14ac:dyDescent="0.25">
      <c r="A56328"/>
    </row>
    <row r="56329" spans="1:1" ht="12.6" x14ac:dyDescent="0.25">
      <c r="A56329"/>
    </row>
    <row r="56330" spans="1:1" ht="12.6" x14ac:dyDescent="0.25">
      <c r="A56330"/>
    </row>
    <row r="56331" spans="1:1" ht="12.6" x14ac:dyDescent="0.25">
      <c r="A56331"/>
    </row>
    <row r="56332" spans="1:1" ht="12.6" x14ac:dyDescent="0.25">
      <c r="A56332"/>
    </row>
    <row r="56333" spans="1:1" ht="12.6" x14ac:dyDescent="0.25">
      <c r="A56333"/>
    </row>
    <row r="56334" spans="1:1" ht="12.6" x14ac:dyDescent="0.25">
      <c r="A56334"/>
    </row>
    <row r="56335" spans="1:1" ht="12.6" x14ac:dyDescent="0.25">
      <c r="A56335"/>
    </row>
    <row r="56336" spans="1:1" ht="12.6" x14ac:dyDescent="0.25">
      <c r="A56336"/>
    </row>
    <row r="56337" spans="1:1" ht="12.6" x14ac:dyDescent="0.25">
      <c r="A56337"/>
    </row>
    <row r="56338" spans="1:1" ht="12.6" x14ac:dyDescent="0.25">
      <c r="A56338"/>
    </row>
    <row r="56339" spans="1:1" ht="12.6" x14ac:dyDescent="0.25">
      <c r="A56339"/>
    </row>
    <row r="56340" spans="1:1" ht="12.6" x14ac:dyDescent="0.25">
      <c r="A56340"/>
    </row>
    <row r="56341" spans="1:1" ht="12.6" x14ac:dyDescent="0.25">
      <c r="A56341"/>
    </row>
    <row r="56342" spans="1:1" ht="12.6" x14ac:dyDescent="0.25">
      <c r="A56342"/>
    </row>
    <row r="56343" spans="1:1" ht="12.6" x14ac:dyDescent="0.25">
      <c r="A56343"/>
    </row>
    <row r="56344" spans="1:1" ht="12.6" x14ac:dyDescent="0.25">
      <c r="A56344"/>
    </row>
    <row r="56345" spans="1:1" ht="12.6" x14ac:dyDescent="0.25">
      <c r="A56345"/>
    </row>
    <row r="56346" spans="1:1" ht="12.6" x14ac:dyDescent="0.25">
      <c r="A56346"/>
    </row>
    <row r="56347" spans="1:1" ht="12.6" x14ac:dyDescent="0.25">
      <c r="A56347"/>
    </row>
    <row r="56348" spans="1:1" ht="12.6" x14ac:dyDescent="0.25">
      <c r="A56348"/>
    </row>
    <row r="56349" spans="1:1" ht="12.6" x14ac:dyDescent="0.25">
      <c r="A56349"/>
    </row>
    <row r="56350" spans="1:1" ht="12.6" x14ac:dyDescent="0.25">
      <c r="A56350"/>
    </row>
    <row r="56351" spans="1:1" ht="12.6" x14ac:dyDescent="0.25">
      <c r="A56351"/>
    </row>
    <row r="56352" spans="1:1" ht="12.6" x14ac:dyDescent="0.25">
      <c r="A56352"/>
    </row>
    <row r="56353" spans="1:1" ht="12.6" x14ac:dyDescent="0.25">
      <c r="A56353"/>
    </row>
    <row r="56354" spans="1:1" ht="12.6" x14ac:dyDescent="0.25">
      <c r="A56354"/>
    </row>
    <row r="56355" spans="1:1" ht="12.6" x14ac:dyDescent="0.25">
      <c r="A56355"/>
    </row>
    <row r="56356" spans="1:1" ht="12.6" x14ac:dyDescent="0.25">
      <c r="A56356"/>
    </row>
    <row r="56357" spans="1:1" ht="12.6" x14ac:dyDescent="0.25">
      <c r="A56357"/>
    </row>
    <row r="56358" spans="1:1" ht="12.6" x14ac:dyDescent="0.25">
      <c r="A56358"/>
    </row>
    <row r="56359" spans="1:1" ht="12.6" x14ac:dyDescent="0.25">
      <c r="A56359"/>
    </row>
    <row r="56360" spans="1:1" ht="12.6" x14ac:dyDescent="0.25">
      <c r="A56360"/>
    </row>
    <row r="56361" spans="1:1" ht="12.6" x14ac:dyDescent="0.25">
      <c r="A56361"/>
    </row>
    <row r="56362" spans="1:1" ht="12.6" x14ac:dyDescent="0.25">
      <c r="A56362"/>
    </row>
    <row r="56363" spans="1:1" ht="12.6" x14ac:dyDescent="0.25">
      <c r="A56363"/>
    </row>
    <row r="56364" spans="1:1" ht="12.6" x14ac:dyDescent="0.25">
      <c r="A56364"/>
    </row>
    <row r="56365" spans="1:1" ht="12.6" x14ac:dyDescent="0.25">
      <c r="A56365"/>
    </row>
    <row r="56366" spans="1:1" ht="12.6" x14ac:dyDescent="0.25">
      <c r="A56366"/>
    </row>
    <row r="56367" spans="1:1" ht="12.6" x14ac:dyDescent="0.25">
      <c r="A56367"/>
    </row>
    <row r="56368" spans="1:1" ht="12.6" x14ac:dyDescent="0.25">
      <c r="A56368"/>
    </row>
    <row r="56369" spans="1:1" ht="12.6" x14ac:dyDescent="0.25">
      <c r="A56369"/>
    </row>
    <row r="56370" spans="1:1" ht="12.6" x14ac:dyDescent="0.25">
      <c r="A56370"/>
    </row>
    <row r="56371" spans="1:1" ht="12.6" x14ac:dyDescent="0.25">
      <c r="A56371"/>
    </row>
    <row r="56372" spans="1:1" ht="12.6" x14ac:dyDescent="0.25">
      <c r="A56372"/>
    </row>
    <row r="56373" spans="1:1" ht="12.6" x14ac:dyDescent="0.25">
      <c r="A56373"/>
    </row>
    <row r="56374" spans="1:1" ht="12.6" x14ac:dyDescent="0.25">
      <c r="A56374"/>
    </row>
    <row r="56375" spans="1:1" ht="12.6" x14ac:dyDescent="0.25">
      <c r="A56375"/>
    </row>
    <row r="56376" spans="1:1" ht="12.6" x14ac:dyDescent="0.25">
      <c r="A56376"/>
    </row>
    <row r="56377" spans="1:1" ht="12.6" x14ac:dyDescent="0.25">
      <c r="A56377"/>
    </row>
    <row r="56378" spans="1:1" ht="12.6" x14ac:dyDescent="0.25">
      <c r="A56378"/>
    </row>
    <row r="56379" spans="1:1" ht="12.6" x14ac:dyDescent="0.25">
      <c r="A56379"/>
    </row>
    <row r="56380" spans="1:1" ht="12.6" x14ac:dyDescent="0.25">
      <c r="A56380"/>
    </row>
    <row r="56381" spans="1:1" ht="12.6" x14ac:dyDescent="0.25">
      <c r="A56381"/>
    </row>
    <row r="56382" spans="1:1" ht="12.6" x14ac:dyDescent="0.25">
      <c r="A56382"/>
    </row>
    <row r="56383" spans="1:1" ht="12.6" x14ac:dyDescent="0.25">
      <c r="A56383"/>
    </row>
    <row r="56384" spans="1:1" ht="12.6" x14ac:dyDescent="0.25">
      <c r="A56384"/>
    </row>
    <row r="56385" spans="1:1" ht="12.6" x14ac:dyDescent="0.25">
      <c r="A56385"/>
    </row>
    <row r="56386" spans="1:1" ht="12.6" x14ac:dyDescent="0.25">
      <c r="A56386"/>
    </row>
    <row r="56387" spans="1:1" ht="12.6" x14ac:dyDescent="0.25">
      <c r="A56387"/>
    </row>
    <row r="56388" spans="1:1" ht="12.6" x14ac:dyDescent="0.25">
      <c r="A56388"/>
    </row>
    <row r="56389" spans="1:1" ht="12.6" x14ac:dyDescent="0.25">
      <c r="A56389"/>
    </row>
    <row r="56390" spans="1:1" ht="12.6" x14ac:dyDescent="0.25">
      <c r="A56390"/>
    </row>
    <row r="56391" spans="1:1" ht="12.6" x14ac:dyDescent="0.25">
      <c r="A56391"/>
    </row>
    <row r="56392" spans="1:1" ht="12.6" x14ac:dyDescent="0.25">
      <c r="A56392"/>
    </row>
    <row r="56393" spans="1:1" ht="12.6" x14ac:dyDescent="0.25">
      <c r="A56393"/>
    </row>
    <row r="56394" spans="1:1" ht="12.6" x14ac:dyDescent="0.25">
      <c r="A56394"/>
    </row>
    <row r="56395" spans="1:1" ht="12.6" x14ac:dyDescent="0.25">
      <c r="A56395"/>
    </row>
    <row r="56396" spans="1:1" ht="12.6" x14ac:dyDescent="0.25">
      <c r="A56396"/>
    </row>
    <row r="56397" spans="1:1" ht="12.6" x14ac:dyDescent="0.25">
      <c r="A56397"/>
    </row>
    <row r="56398" spans="1:1" ht="12.6" x14ac:dyDescent="0.25">
      <c r="A56398"/>
    </row>
    <row r="56399" spans="1:1" ht="12.6" x14ac:dyDescent="0.25">
      <c r="A56399"/>
    </row>
    <row r="56400" spans="1:1" ht="12.6" x14ac:dyDescent="0.25">
      <c r="A56400"/>
    </row>
    <row r="56401" spans="1:1" ht="12.6" x14ac:dyDescent="0.25">
      <c r="A56401"/>
    </row>
    <row r="56402" spans="1:1" ht="12.6" x14ac:dyDescent="0.25">
      <c r="A56402"/>
    </row>
    <row r="56403" spans="1:1" ht="12.6" x14ac:dyDescent="0.25">
      <c r="A56403"/>
    </row>
    <row r="56404" spans="1:1" ht="12.6" x14ac:dyDescent="0.25">
      <c r="A56404"/>
    </row>
    <row r="56405" spans="1:1" ht="12.6" x14ac:dyDescent="0.25">
      <c r="A56405"/>
    </row>
    <row r="56406" spans="1:1" ht="12.6" x14ac:dyDescent="0.25">
      <c r="A56406"/>
    </row>
    <row r="56407" spans="1:1" ht="12.6" x14ac:dyDescent="0.25">
      <c r="A56407"/>
    </row>
    <row r="56408" spans="1:1" ht="12.6" x14ac:dyDescent="0.25">
      <c r="A56408"/>
    </row>
    <row r="56409" spans="1:1" ht="12.6" x14ac:dyDescent="0.25">
      <c r="A56409"/>
    </row>
    <row r="56410" spans="1:1" ht="12.6" x14ac:dyDescent="0.25">
      <c r="A56410"/>
    </row>
    <row r="56411" spans="1:1" ht="12.6" x14ac:dyDescent="0.25">
      <c r="A56411"/>
    </row>
    <row r="56412" spans="1:1" ht="12.6" x14ac:dyDescent="0.25">
      <c r="A56412"/>
    </row>
    <row r="56413" spans="1:1" ht="12.6" x14ac:dyDescent="0.25">
      <c r="A56413"/>
    </row>
    <row r="56414" spans="1:1" ht="12.6" x14ac:dyDescent="0.25">
      <c r="A56414"/>
    </row>
    <row r="56415" spans="1:1" ht="12.6" x14ac:dyDescent="0.25">
      <c r="A56415"/>
    </row>
    <row r="56416" spans="1:1" ht="12.6" x14ac:dyDescent="0.25">
      <c r="A56416"/>
    </row>
    <row r="56417" spans="1:1" ht="12.6" x14ac:dyDescent="0.25">
      <c r="A56417"/>
    </row>
    <row r="56418" spans="1:1" ht="12.6" x14ac:dyDescent="0.25">
      <c r="A56418"/>
    </row>
    <row r="56419" spans="1:1" ht="12.6" x14ac:dyDescent="0.25">
      <c r="A56419"/>
    </row>
    <row r="56420" spans="1:1" ht="12.6" x14ac:dyDescent="0.25">
      <c r="A56420"/>
    </row>
    <row r="56421" spans="1:1" ht="12.6" x14ac:dyDescent="0.25">
      <c r="A56421"/>
    </row>
    <row r="56422" spans="1:1" ht="12.6" x14ac:dyDescent="0.25">
      <c r="A56422"/>
    </row>
    <row r="56423" spans="1:1" ht="12.6" x14ac:dyDescent="0.25">
      <c r="A56423"/>
    </row>
    <row r="56424" spans="1:1" ht="12.6" x14ac:dyDescent="0.25">
      <c r="A56424"/>
    </row>
    <row r="56425" spans="1:1" ht="12.6" x14ac:dyDescent="0.25">
      <c r="A56425"/>
    </row>
    <row r="56426" spans="1:1" ht="12.6" x14ac:dyDescent="0.25">
      <c r="A56426"/>
    </row>
    <row r="56427" spans="1:1" ht="12.6" x14ac:dyDescent="0.25">
      <c r="A56427"/>
    </row>
    <row r="56428" spans="1:1" ht="12.6" x14ac:dyDescent="0.25">
      <c r="A56428"/>
    </row>
    <row r="56429" spans="1:1" ht="12.6" x14ac:dyDescent="0.25">
      <c r="A56429"/>
    </row>
    <row r="56430" spans="1:1" ht="12.6" x14ac:dyDescent="0.25">
      <c r="A56430"/>
    </row>
    <row r="56431" spans="1:1" ht="12.6" x14ac:dyDescent="0.25">
      <c r="A56431"/>
    </row>
    <row r="56432" spans="1:1" ht="12.6" x14ac:dyDescent="0.25">
      <c r="A56432"/>
    </row>
    <row r="56433" spans="1:1" ht="12.6" x14ac:dyDescent="0.25">
      <c r="A56433"/>
    </row>
    <row r="56434" spans="1:1" ht="12.6" x14ac:dyDescent="0.25">
      <c r="A56434"/>
    </row>
    <row r="56435" spans="1:1" ht="12.6" x14ac:dyDescent="0.25">
      <c r="A56435"/>
    </row>
    <row r="56436" spans="1:1" ht="12.6" x14ac:dyDescent="0.25">
      <c r="A56436"/>
    </row>
    <row r="56437" spans="1:1" ht="12.6" x14ac:dyDescent="0.25">
      <c r="A56437"/>
    </row>
    <row r="56438" spans="1:1" ht="12.6" x14ac:dyDescent="0.25">
      <c r="A56438"/>
    </row>
    <row r="56439" spans="1:1" ht="12.6" x14ac:dyDescent="0.25">
      <c r="A56439"/>
    </row>
    <row r="56440" spans="1:1" ht="12.6" x14ac:dyDescent="0.25">
      <c r="A56440"/>
    </row>
    <row r="56441" spans="1:1" ht="12.6" x14ac:dyDescent="0.25">
      <c r="A56441"/>
    </row>
    <row r="56442" spans="1:1" ht="12.6" x14ac:dyDescent="0.25">
      <c r="A56442"/>
    </row>
    <row r="56443" spans="1:1" ht="12.6" x14ac:dyDescent="0.25">
      <c r="A56443"/>
    </row>
    <row r="56444" spans="1:1" ht="12.6" x14ac:dyDescent="0.25">
      <c r="A56444"/>
    </row>
    <row r="56445" spans="1:1" ht="12.6" x14ac:dyDescent="0.25">
      <c r="A56445"/>
    </row>
    <row r="56446" spans="1:1" ht="12.6" x14ac:dyDescent="0.25">
      <c r="A56446"/>
    </row>
    <row r="56447" spans="1:1" ht="12.6" x14ac:dyDescent="0.25">
      <c r="A56447"/>
    </row>
    <row r="56448" spans="1:1" ht="12.6" x14ac:dyDescent="0.25">
      <c r="A56448"/>
    </row>
    <row r="56449" spans="1:1" ht="12.6" x14ac:dyDescent="0.25">
      <c r="A56449"/>
    </row>
    <row r="56450" spans="1:1" ht="12.6" x14ac:dyDescent="0.25">
      <c r="A56450"/>
    </row>
    <row r="56451" spans="1:1" ht="12.6" x14ac:dyDescent="0.25">
      <c r="A56451"/>
    </row>
    <row r="56452" spans="1:1" ht="12.6" x14ac:dyDescent="0.25">
      <c r="A56452"/>
    </row>
    <row r="56453" spans="1:1" ht="12.6" x14ac:dyDescent="0.25">
      <c r="A56453"/>
    </row>
    <row r="56454" spans="1:1" ht="12.6" x14ac:dyDescent="0.25">
      <c r="A56454"/>
    </row>
    <row r="56455" spans="1:1" ht="12.6" x14ac:dyDescent="0.25">
      <c r="A56455"/>
    </row>
    <row r="56456" spans="1:1" ht="12.6" x14ac:dyDescent="0.25">
      <c r="A56456"/>
    </row>
    <row r="56457" spans="1:1" ht="12.6" x14ac:dyDescent="0.25">
      <c r="A56457"/>
    </row>
    <row r="56458" spans="1:1" ht="12.6" x14ac:dyDescent="0.25">
      <c r="A56458"/>
    </row>
    <row r="56459" spans="1:1" ht="12.6" x14ac:dyDescent="0.25">
      <c r="A56459"/>
    </row>
    <row r="56460" spans="1:1" ht="12.6" x14ac:dyDescent="0.25">
      <c r="A56460"/>
    </row>
    <row r="56461" spans="1:1" ht="12.6" x14ac:dyDescent="0.25">
      <c r="A56461"/>
    </row>
    <row r="56462" spans="1:1" ht="12.6" x14ac:dyDescent="0.25">
      <c r="A56462"/>
    </row>
    <row r="56463" spans="1:1" ht="12.6" x14ac:dyDescent="0.25">
      <c r="A56463"/>
    </row>
    <row r="56464" spans="1:1" ht="12.6" x14ac:dyDescent="0.25">
      <c r="A56464"/>
    </row>
    <row r="56465" spans="1:1" ht="12.6" x14ac:dyDescent="0.25">
      <c r="A56465"/>
    </row>
    <row r="56466" spans="1:1" ht="12.6" x14ac:dyDescent="0.25">
      <c r="A56466"/>
    </row>
    <row r="56467" spans="1:1" ht="12.6" x14ac:dyDescent="0.25">
      <c r="A56467"/>
    </row>
    <row r="56468" spans="1:1" ht="12.6" x14ac:dyDescent="0.25">
      <c r="A56468"/>
    </row>
    <row r="56469" spans="1:1" ht="12.6" x14ac:dyDescent="0.25">
      <c r="A56469"/>
    </row>
    <row r="56470" spans="1:1" ht="12.6" x14ac:dyDescent="0.25">
      <c r="A56470"/>
    </row>
    <row r="56471" spans="1:1" ht="12.6" x14ac:dyDescent="0.25">
      <c r="A56471"/>
    </row>
    <row r="56472" spans="1:1" ht="12.6" x14ac:dyDescent="0.25">
      <c r="A56472"/>
    </row>
    <row r="56473" spans="1:1" ht="12.6" x14ac:dyDescent="0.25">
      <c r="A56473"/>
    </row>
    <row r="56474" spans="1:1" ht="12.6" x14ac:dyDescent="0.25">
      <c r="A56474"/>
    </row>
    <row r="56475" spans="1:1" ht="12.6" x14ac:dyDescent="0.25">
      <c r="A56475"/>
    </row>
    <row r="56476" spans="1:1" ht="12.6" x14ac:dyDescent="0.25">
      <c r="A56476"/>
    </row>
    <row r="56477" spans="1:1" ht="12.6" x14ac:dyDescent="0.25">
      <c r="A56477"/>
    </row>
    <row r="56478" spans="1:1" ht="12.6" x14ac:dyDescent="0.25">
      <c r="A56478"/>
    </row>
    <row r="56479" spans="1:1" ht="12.6" x14ac:dyDescent="0.25">
      <c r="A56479"/>
    </row>
    <row r="56480" spans="1:1" ht="12.6" x14ac:dyDescent="0.25">
      <c r="A56480"/>
    </row>
    <row r="56481" spans="1:1" ht="12.6" x14ac:dyDescent="0.25">
      <c r="A56481"/>
    </row>
    <row r="56482" spans="1:1" ht="12.6" x14ac:dyDescent="0.25">
      <c r="A56482"/>
    </row>
    <row r="56483" spans="1:1" ht="12.6" x14ac:dyDescent="0.25">
      <c r="A56483"/>
    </row>
    <row r="56484" spans="1:1" ht="12.6" x14ac:dyDescent="0.25">
      <c r="A56484"/>
    </row>
    <row r="56485" spans="1:1" ht="12.6" x14ac:dyDescent="0.25">
      <c r="A56485"/>
    </row>
    <row r="56486" spans="1:1" ht="12.6" x14ac:dyDescent="0.25">
      <c r="A56486"/>
    </row>
    <row r="56487" spans="1:1" ht="12.6" x14ac:dyDescent="0.25">
      <c r="A56487"/>
    </row>
    <row r="56488" spans="1:1" ht="12.6" x14ac:dyDescent="0.25">
      <c r="A56488"/>
    </row>
    <row r="56489" spans="1:1" ht="12.6" x14ac:dyDescent="0.25">
      <c r="A56489"/>
    </row>
    <row r="56490" spans="1:1" ht="12.6" x14ac:dyDescent="0.25">
      <c r="A56490"/>
    </row>
    <row r="56491" spans="1:1" ht="12.6" x14ac:dyDescent="0.25">
      <c r="A56491"/>
    </row>
    <row r="56492" spans="1:1" ht="12.6" x14ac:dyDescent="0.25">
      <c r="A56492"/>
    </row>
    <row r="56493" spans="1:1" ht="12.6" x14ac:dyDescent="0.25">
      <c r="A56493"/>
    </row>
    <row r="56494" spans="1:1" ht="12.6" x14ac:dyDescent="0.25">
      <c r="A56494"/>
    </row>
    <row r="56495" spans="1:1" ht="12.6" x14ac:dyDescent="0.25">
      <c r="A56495"/>
    </row>
    <row r="56496" spans="1:1" ht="12.6" x14ac:dyDescent="0.25">
      <c r="A56496"/>
    </row>
    <row r="56497" spans="1:1" ht="12.6" x14ac:dyDescent="0.25">
      <c r="A56497"/>
    </row>
    <row r="56498" spans="1:1" ht="12.6" x14ac:dyDescent="0.25">
      <c r="A56498"/>
    </row>
    <row r="56499" spans="1:1" ht="12.6" x14ac:dyDescent="0.25">
      <c r="A56499"/>
    </row>
    <row r="56500" spans="1:1" ht="12.6" x14ac:dyDescent="0.25">
      <c r="A56500"/>
    </row>
    <row r="56501" spans="1:1" ht="12.6" x14ac:dyDescent="0.25">
      <c r="A56501"/>
    </row>
    <row r="56502" spans="1:1" ht="12.6" x14ac:dyDescent="0.25">
      <c r="A56502"/>
    </row>
    <row r="56503" spans="1:1" ht="12.6" x14ac:dyDescent="0.25">
      <c r="A56503"/>
    </row>
    <row r="56504" spans="1:1" ht="12.6" x14ac:dyDescent="0.25">
      <c r="A56504"/>
    </row>
    <row r="56505" spans="1:1" ht="12.6" x14ac:dyDescent="0.25">
      <c r="A56505"/>
    </row>
    <row r="56506" spans="1:1" ht="12.6" x14ac:dyDescent="0.25">
      <c r="A56506"/>
    </row>
    <row r="56507" spans="1:1" ht="12.6" x14ac:dyDescent="0.25">
      <c r="A56507"/>
    </row>
    <row r="56508" spans="1:1" ht="12.6" x14ac:dyDescent="0.25">
      <c r="A56508"/>
    </row>
    <row r="56509" spans="1:1" ht="12.6" x14ac:dyDescent="0.25">
      <c r="A56509"/>
    </row>
    <row r="56510" spans="1:1" ht="12.6" x14ac:dyDescent="0.25">
      <c r="A56510"/>
    </row>
    <row r="56511" spans="1:1" ht="12.6" x14ac:dyDescent="0.25">
      <c r="A56511"/>
    </row>
    <row r="56512" spans="1:1" ht="12.6" x14ac:dyDescent="0.25">
      <c r="A56512"/>
    </row>
    <row r="56513" spans="1:1" ht="12.6" x14ac:dyDescent="0.25">
      <c r="A56513"/>
    </row>
    <row r="56514" spans="1:1" ht="12.6" x14ac:dyDescent="0.25">
      <c r="A56514"/>
    </row>
    <row r="56515" spans="1:1" ht="12.6" x14ac:dyDescent="0.25">
      <c r="A56515"/>
    </row>
    <row r="56516" spans="1:1" ht="12.6" x14ac:dyDescent="0.25">
      <c r="A56516"/>
    </row>
    <row r="56517" spans="1:1" ht="12.6" x14ac:dyDescent="0.25">
      <c r="A56517"/>
    </row>
    <row r="56518" spans="1:1" ht="12.6" x14ac:dyDescent="0.25">
      <c r="A56518"/>
    </row>
    <row r="56519" spans="1:1" ht="12.6" x14ac:dyDescent="0.25">
      <c r="A56519"/>
    </row>
    <row r="56520" spans="1:1" ht="12.6" x14ac:dyDescent="0.25">
      <c r="A56520"/>
    </row>
    <row r="56521" spans="1:1" ht="12.6" x14ac:dyDescent="0.25">
      <c r="A56521"/>
    </row>
    <row r="56522" spans="1:1" ht="12.6" x14ac:dyDescent="0.25">
      <c r="A56522"/>
    </row>
    <row r="56523" spans="1:1" ht="12.6" x14ac:dyDescent="0.25">
      <c r="A56523"/>
    </row>
    <row r="56524" spans="1:1" ht="12.6" x14ac:dyDescent="0.25">
      <c r="A56524"/>
    </row>
    <row r="56525" spans="1:1" ht="12.6" x14ac:dyDescent="0.25">
      <c r="A56525"/>
    </row>
    <row r="56526" spans="1:1" ht="12.6" x14ac:dyDescent="0.25">
      <c r="A56526"/>
    </row>
    <row r="56527" spans="1:1" ht="12.6" x14ac:dyDescent="0.25">
      <c r="A56527"/>
    </row>
    <row r="56528" spans="1:1" ht="12.6" x14ac:dyDescent="0.25">
      <c r="A56528"/>
    </row>
    <row r="56529" spans="1:1" ht="12.6" x14ac:dyDescent="0.25">
      <c r="A56529"/>
    </row>
    <row r="56530" spans="1:1" ht="12.6" x14ac:dyDescent="0.25">
      <c r="A56530"/>
    </row>
    <row r="56531" spans="1:1" ht="12.6" x14ac:dyDescent="0.25">
      <c r="A56531"/>
    </row>
    <row r="56532" spans="1:1" ht="12.6" x14ac:dyDescent="0.25">
      <c r="A56532"/>
    </row>
    <row r="56533" spans="1:1" ht="12.6" x14ac:dyDescent="0.25">
      <c r="A56533"/>
    </row>
    <row r="56534" spans="1:1" ht="12.6" x14ac:dyDescent="0.25">
      <c r="A56534"/>
    </row>
    <row r="56535" spans="1:1" ht="12.6" x14ac:dyDescent="0.25">
      <c r="A56535"/>
    </row>
    <row r="56536" spans="1:1" ht="12.6" x14ac:dyDescent="0.25">
      <c r="A56536"/>
    </row>
    <row r="56537" spans="1:1" ht="12.6" x14ac:dyDescent="0.25">
      <c r="A56537"/>
    </row>
    <row r="56538" spans="1:1" ht="12.6" x14ac:dyDescent="0.25">
      <c r="A56538"/>
    </row>
    <row r="56539" spans="1:1" ht="12.6" x14ac:dyDescent="0.25">
      <c r="A56539"/>
    </row>
    <row r="56540" spans="1:1" ht="12.6" x14ac:dyDescent="0.25">
      <c r="A56540"/>
    </row>
    <row r="56541" spans="1:1" ht="12.6" x14ac:dyDescent="0.25">
      <c r="A56541"/>
    </row>
    <row r="56542" spans="1:1" ht="12.6" x14ac:dyDescent="0.25">
      <c r="A56542"/>
    </row>
    <row r="56543" spans="1:1" ht="12.6" x14ac:dyDescent="0.25">
      <c r="A56543"/>
    </row>
    <row r="56544" spans="1:1" ht="12.6" x14ac:dyDescent="0.25">
      <c r="A56544"/>
    </row>
    <row r="56545" spans="1:1" ht="12.6" x14ac:dyDescent="0.25">
      <c r="A56545"/>
    </row>
    <row r="56546" spans="1:1" ht="12.6" x14ac:dyDescent="0.25">
      <c r="A56546"/>
    </row>
    <row r="56547" spans="1:1" ht="12.6" x14ac:dyDescent="0.25">
      <c r="A56547"/>
    </row>
    <row r="56548" spans="1:1" ht="12.6" x14ac:dyDescent="0.25">
      <c r="A56548"/>
    </row>
    <row r="56549" spans="1:1" ht="12.6" x14ac:dyDescent="0.25">
      <c r="A56549"/>
    </row>
    <row r="56550" spans="1:1" ht="12.6" x14ac:dyDescent="0.25">
      <c r="A56550"/>
    </row>
    <row r="56551" spans="1:1" ht="12.6" x14ac:dyDescent="0.25">
      <c r="A56551"/>
    </row>
    <row r="56552" spans="1:1" ht="12.6" x14ac:dyDescent="0.25">
      <c r="A56552"/>
    </row>
    <row r="56553" spans="1:1" ht="12.6" x14ac:dyDescent="0.25">
      <c r="A56553"/>
    </row>
    <row r="56554" spans="1:1" ht="12.6" x14ac:dyDescent="0.25">
      <c r="A56554"/>
    </row>
    <row r="56555" spans="1:1" ht="12.6" x14ac:dyDescent="0.25">
      <c r="A56555"/>
    </row>
    <row r="56556" spans="1:1" ht="12.6" x14ac:dyDescent="0.25">
      <c r="A56556"/>
    </row>
    <row r="56557" spans="1:1" ht="12.6" x14ac:dyDescent="0.25">
      <c r="A56557"/>
    </row>
    <row r="56558" spans="1:1" ht="12.6" x14ac:dyDescent="0.25">
      <c r="A56558"/>
    </row>
    <row r="56559" spans="1:1" ht="12.6" x14ac:dyDescent="0.25">
      <c r="A56559"/>
    </row>
    <row r="56560" spans="1:1" ht="12.6" x14ac:dyDescent="0.25">
      <c r="A56560"/>
    </row>
    <row r="56561" spans="1:1" ht="12.6" x14ac:dyDescent="0.25">
      <c r="A56561"/>
    </row>
    <row r="56562" spans="1:1" ht="12.6" x14ac:dyDescent="0.25">
      <c r="A56562"/>
    </row>
    <row r="56563" spans="1:1" ht="12.6" x14ac:dyDescent="0.25">
      <c r="A56563"/>
    </row>
    <row r="56564" spans="1:1" ht="12.6" x14ac:dyDescent="0.25">
      <c r="A56564"/>
    </row>
    <row r="56565" spans="1:1" ht="12.6" x14ac:dyDescent="0.25">
      <c r="A56565"/>
    </row>
    <row r="56566" spans="1:1" ht="12.6" x14ac:dyDescent="0.25">
      <c r="A56566"/>
    </row>
    <row r="56567" spans="1:1" ht="12.6" x14ac:dyDescent="0.25">
      <c r="A56567"/>
    </row>
    <row r="56568" spans="1:1" ht="12.6" x14ac:dyDescent="0.25">
      <c r="A56568"/>
    </row>
    <row r="56569" spans="1:1" ht="12.6" x14ac:dyDescent="0.25">
      <c r="A56569"/>
    </row>
    <row r="56570" spans="1:1" ht="12.6" x14ac:dyDescent="0.25">
      <c r="A56570"/>
    </row>
    <row r="56571" spans="1:1" ht="12.6" x14ac:dyDescent="0.25">
      <c r="A56571"/>
    </row>
    <row r="56572" spans="1:1" ht="12.6" x14ac:dyDescent="0.25">
      <c r="A56572"/>
    </row>
    <row r="56573" spans="1:1" ht="12.6" x14ac:dyDescent="0.25">
      <c r="A56573"/>
    </row>
    <row r="56574" spans="1:1" ht="12.6" x14ac:dyDescent="0.25">
      <c r="A56574"/>
    </row>
    <row r="56575" spans="1:1" ht="12.6" x14ac:dyDescent="0.25">
      <c r="A56575"/>
    </row>
    <row r="56576" spans="1:1" ht="12.6" x14ac:dyDescent="0.25">
      <c r="A56576"/>
    </row>
    <row r="56577" spans="1:1" ht="12.6" x14ac:dyDescent="0.25">
      <c r="A56577"/>
    </row>
    <row r="56578" spans="1:1" ht="12.6" x14ac:dyDescent="0.25">
      <c r="A56578"/>
    </row>
    <row r="56579" spans="1:1" ht="12.6" x14ac:dyDescent="0.25">
      <c r="A56579"/>
    </row>
    <row r="56580" spans="1:1" ht="12.6" x14ac:dyDescent="0.25">
      <c r="A56580"/>
    </row>
    <row r="56581" spans="1:1" ht="12.6" x14ac:dyDescent="0.25">
      <c r="A56581"/>
    </row>
    <row r="56582" spans="1:1" ht="12.6" x14ac:dyDescent="0.25">
      <c r="A56582"/>
    </row>
    <row r="56583" spans="1:1" ht="12.6" x14ac:dyDescent="0.25">
      <c r="A56583"/>
    </row>
    <row r="56584" spans="1:1" ht="12.6" x14ac:dyDescent="0.25">
      <c r="A56584"/>
    </row>
    <row r="56585" spans="1:1" ht="12.6" x14ac:dyDescent="0.25">
      <c r="A56585"/>
    </row>
    <row r="56586" spans="1:1" ht="12.6" x14ac:dyDescent="0.25">
      <c r="A56586"/>
    </row>
    <row r="56587" spans="1:1" ht="12.6" x14ac:dyDescent="0.25">
      <c r="A56587"/>
    </row>
    <row r="56588" spans="1:1" ht="12.6" x14ac:dyDescent="0.25">
      <c r="A56588"/>
    </row>
    <row r="56589" spans="1:1" ht="12.6" x14ac:dyDescent="0.25">
      <c r="A56589"/>
    </row>
    <row r="56590" spans="1:1" ht="12.6" x14ac:dyDescent="0.25">
      <c r="A56590"/>
    </row>
    <row r="56591" spans="1:1" ht="12.6" x14ac:dyDescent="0.25">
      <c r="A56591"/>
    </row>
    <row r="56592" spans="1:1" ht="12.6" x14ac:dyDescent="0.25">
      <c r="A56592"/>
    </row>
    <row r="56593" spans="1:1" ht="12.6" x14ac:dyDescent="0.25">
      <c r="A56593"/>
    </row>
    <row r="56594" spans="1:1" ht="12.6" x14ac:dyDescent="0.25">
      <c r="A56594"/>
    </row>
    <row r="56595" spans="1:1" ht="12.6" x14ac:dyDescent="0.25">
      <c r="A56595"/>
    </row>
    <row r="56596" spans="1:1" ht="12.6" x14ac:dyDescent="0.25">
      <c r="A56596"/>
    </row>
    <row r="56597" spans="1:1" ht="12.6" x14ac:dyDescent="0.25">
      <c r="A56597"/>
    </row>
    <row r="56598" spans="1:1" ht="12.6" x14ac:dyDescent="0.25">
      <c r="A56598"/>
    </row>
    <row r="56599" spans="1:1" ht="12.6" x14ac:dyDescent="0.25">
      <c r="A56599"/>
    </row>
    <row r="56600" spans="1:1" ht="12.6" x14ac:dyDescent="0.25">
      <c r="A56600"/>
    </row>
    <row r="56601" spans="1:1" ht="12.6" x14ac:dyDescent="0.25">
      <c r="A56601"/>
    </row>
    <row r="56602" spans="1:1" ht="12.6" x14ac:dyDescent="0.25">
      <c r="A56602"/>
    </row>
    <row r="56603" spans="1:1" ht="12.6" x14ac:dyDescent="0.25">
      <c r="A56603"/>
    </row>
    <row r="56604" spans="1:1" ht="12.6" x14ac:dyDescent="0.25">
      <c r="A56604"/>
    </row>
    <row r="56605" spans="1:1" ht="12.6" x14ac:dyDescent="0.25">
      <c r="A56605"/>
    </row>
    <row r="56606" spans="1:1" ht="12.6" x14ac:dyDescent="0.25">
      <c r="A56606"/>
    </row>
    <row r="56607" spans="1:1" ht="12.6" x14ac:dyDescent="0.25">
      <c r="A56607"/>
    </row>
    <row r="56608" spans="1:1" ht="12.6" x14ac:dyDescent="0.25">
      <c r="A56608"/>
    </row>
    <row r="56609" spans="1:1" ht="12.6" x14ac:dyDescent="0.25">
      <c r="A56609"/>
    </row>
    <row r="56610" spans="1:1" ht="12.6" x14ac:dyDescent="0.25">
      <c r="A56610"/>
    </row>
    <row r="56611" spans="1:1" ht="12.6" x14ac:dyDescent="0.25">
      <c r="A56611"/>
    </row>
    <row r="56612" spans="1:1" ht="12.6" x14ac:dyDescent="0.25">
      <c r="A56612"/>
    </row>
    <row r="56613" spans="1:1" ht="12.6" x14ac:dyDescent="0.25">
      <c r="A56613"/>
    </row>
    <row r="56614" spans="1:1" ht="12.6" x14ac:dyDescent="0.25">
      <c r="A56614"/>
    </row>
    <row r="56615" spans="1:1" ht="12.6" x14ac:dyDescent="0.25">
      <c r="A56615"/>
    </row>
    <row r="56616" spans="1:1" ht="12.6" x14ac:dyDescent="0.25">
      <c r="A56616"/>
    </row>
    <row r="56617" spans="1:1" ht="12.6" x14ac:dyDescent="0.25">
      <c r="A56617"/>
    </row>
    <row r="56618" spans="1:1" ht="12.6" x14ac:dyDescent="0.25">
      <c r="A56618"/>
    </row>
    <row r="56619" spans="1:1" ht="12.6" x14ac:dyDescent="0.25">
      <c r="A56619"/>
    </row>
    <row r="56620" spans="1:1" ht="12.6" x14ac:dyDescent="0.25">
      <c r="A56620"/>
    </row>
    <row r="56621" spans="1:1" ht="12.6" x14ac:dyDescent="0.25">
      <c r="A56621"/>
    </row>
    <row r="56622" spans="1:1" ht="12.6" x14ac:dyDescent="0.25">
      <c r="A56622"/>
    </row>
    <row r="56623" spans="1:1" ht="12.6" x14ac:dyDescent="0.25">
      <c r="A56623"/>
    </row>
    <row r="56624" spans="1:1" ht="12.6" x14ac:dyDescent="0.25">
      <c r="A56624"/>
    </row>
    <row r="56625" spans="1:1" ht="12.6" x14ac:dyDescent="0.25">
      <c r="A56625"/>
    </row>
    <row r="56626" spans="1:1" ht="12.6" x14ac:dyDescent="0.25">
      <c r="A56626"/>
    </row>
    <row r="56627" spans="1:1" ht="12.6" x14ac:dyDescent="0.25">
      <c r="A56627"/>
    </row>
    <row r="56628" spans="1:1" ht="12.6" x14ac:dyDescent="0.25">
      <c r="A56628"/>
    </row>
    <row r="56629" spans="1:1" ht="12.6" x14ac:dyDescent="0.25">
      <c r="A56629"/>
    </row>
    <row r="56630" spans="1:1" ht="12.6" x14ac:dyDescent="0.25">
      <c r="A56630"/>
    </row>
    <row r="56631" spans="1:1" ht="12.6" x14ac:dyDescent="0.25">
      <c r="A56631"/>
    </row>
    <row r="56632" spans="1:1" ht="12.6" x14ac:dyDescent="0.25">
      <c r="A56632"/>
    </row>
    <row r="56633" spans="1:1" ht="12.6" x14ac:dyDescent="0.25">
      <c r="A56633"/>
    </row>
    <row r="56634" spans="1:1" ht="12.6" x14ac:dyDescent="0.25">
      <c r="A56634"/>
    </row>
    <row r="56635" spans="1:1" ht="12.6" x14ac:dyDescent="0.25">
      <c r="A56635"/>
    </row>
    <row r="56636" spans="1:1" ht="12.6" x14ac:dyDescent="0.25">
      <c r="A56636"/>
    </row>
    <row r="56637" spans="1:1" ht="12.6" x14ac:dyDescent="0.25">
      <c r="A56637"/>
    </row>
    <row r="56638" spans="1:1" ht="12.6" x14ac:dyDescent="0.25">
      <c r="A56638"/>
    </row>
    <row r="56639" spans="1:1" ht="12.6" x14ac:dyDescent="0.25">
      <c r="A56639"/>
    </row>
    <row r="56640" spans="1:1" ht="12.6" x14ac:dyDescent="0.25">
      <c r="A56640"/>
    </row>
    <row r="56641" spans="1:1" ht="12.6" x14ac:dyDescent="0.25">
      <c r="A56641"/>
    </row>
    <row r="56642" spans="1:1" ht="12.6" x14ac:dyDescent="0.25">
      <c r="A56642"/>
    </row>
    <row r="56643" spans="1:1" ht="12.6" x14ac:dyDescent="0.25">
      <c r="A56643"/>
    </row>
    <row r="56644" spans="1:1" ht="12.6" x14ac:dyDescent="0.25">
      <c r="A56644"/>
    </row>
    <row r="56645" spans="1:1" ht="12.6" x14ac:dyDescent="0.25">
      <c r="A56645"/>
    </row>
    <row r="56646" spans="1:1" ht="12.6" x14ac:dyDescent="0.25">
      <c r="A56646"/>
    </row>
    <row r="56647" spans="1:1" ht="12.6" x14ac:dyDescent="0.25">
      <c r="A56647"/>
    </row>
    <row r="56648" spans="1:1" ht="12.6" x14ac:dyDescent="0.25">
      <c r="A56648"/>
    </row>
    <row r="56649" spans="1:1" ht="12.6" x14ac:dyDescent="0.25">
      <c r="A56649"/>
    </row>
    <row r="56650" spans="1:1" ht="12.6" x14ac:dyDescent="0.25">
      <c r="A56650"/>
    </row>
    <row r="56651" spans="1:1" ht="12.6" x14ac:dyDescent="0.25">
      <c r="A56651"/>
    </row>
    <row r="56652" spans="1:1" ht="12.6" x14ac:dyDescent="0.25">
      <c r="A56652"/>
    </row>
    <row r="56653" spans="1:1" ht="12.6" x14ac:dyDescent="0.25">
      <c r="A56653"/>
    </row>
    <row r="56654" spans="1:1" ht="12.6" x14ac:dyDescent="0.25">
      <c r="A56654"/>
    </row>
    <row r="56655" spans="1:1" ht="12.6" x14ac:dyDescent="0.25">
      <c r="A56655"/>
    </row>
    <row r="56656" spans="1:1" ht="12.6" x14ac:dyDescent="0.25">
      <c r="A56656"/>
    </row>
    <row r="56657" spans="1:1" ht="12.6" x14ac:dyDescent="0.25">
      <c r="A56657"/>
    </row>
    <row r="56658" spans="1:1" ht="12.6" x14ac:dyDescent="0.25">
      <c r="A56658"/>
    </row>
    <row r="56659" spans="1:1" ht="12.6" x14ac:dyDescent="0.25">
      <c r="A56659"/>
    </row>
    <row r="56660" spans="1:1" ht="12.6" x14ac:dyDescent="0.25">
      <c r="A56660"/>
    </row>
    <row r="56661" spans="1:1" ht="12.6" x14ac:dyDescent="0.25">
      <c r="A56661"/>
    </row>
    <row r="56662" spans="1:1" ht="12.6" x14ac:dyDescent="0.25">
      <c r="A56662"/>
    </row>
    <row r="56663" spans="1:1" ht="12.6" x14ac:dyDescent="0.25">
      <c r="A56663"/>
    </row>
    <row r="56664" spans="1:1" ht="12.6" x14ac:dyDescent="0.25">
      <c r="A56664"/>
    </row>
    <row r="56665" spans="1:1" ht="12.6" x14ac:dyDescent="0.25">
      <c r="A56665"/>
    </row>
    <row r="56666" spans="1:1" ht="12.6" x14ac:dyDescent="0.25">
      <c r="A56666"/>
    </row>
    <row r="56667" spans="1:1" ht="12.6" x14ac:dyDescent="0.25">
      <c r="A56667"/>
    </row>
    <row r="56668" spans="1:1" ht="12.6" x14ac:dyDescent="0.25">
      <c r="A56668"/>
    </row>
    <row r="56669" spans="1:1" ht="12.6" x14ac:dyDescent="0.25">
      <c r="A56669"/>
    </row>
    <row r="56670" spans="1:1" ht="12.6" x14ac:dyDescent="0.25">
      <c r="A56670"/>
    </row>
    <row r="56671" spans="1:1" ht="12.6" x14ac:dyDescent="0.25">
      <c r="A56671"/>
    </row>
    <row r="56672" spans="1:1" ht="12.6" x14ac:dyDescent="0.25">
      <c r="A56672"/>
    </row>
    <row r="56673" spans="1:1" ht="12.6" x14ac:dyDescent="0.25">
      <c r="A56673"/>
    </row>
    <row r="56674" spans="1:1" ht="12.6" x14ac:dyDescent="0.25">
      <c r="A56674"/>
    </row>
    <row r="56675" spans="1:1" ht="12.6" x14ac:dyDescent="0.25">
      <c r="A56675"/>
    </row>
    <row r="56676" spans="1:1" ht="12.6" x14ac:dyDescent="0.25">
      <c r="A56676"/>
    </row>
    <row r="56677" spans="1:1" ht="12.6" x14ac:dyDescent="0.25">
      <c r="A56677"/>
    </row>
    <row r="56678" spans="1:1" ht="12.6" x14ac:dyDescent="0.25">
      <c r="A56678"/>
    </row>
    <row r="56679" spans="1:1" ht="12.6" x14ac:dyDescent="0.25">
      <c r="A56679"/>
    </row>
    <row r="56680" spans="1:1" ht="12.6" x14ac:dyDescent="0.25">
      <c r="A56680"/>
    </row>
    <row r="56681" spans="1:1" ht="12.6" x14ac:dyDescent="0.25">
      <c r="A56681"/>
    </row>
    <row r="56682" spans="1:1" ht="12.6" x14ac:dyDescent="0.25">
      <c r="A56682"/>
    </row>
    <row r="56683" spans="1:1" ht="12.6" x14ac:dyDescent="0.25">
      <c r="A56683"/>
    </row>
    <row r="56684" spans="1:1" ht="12.6" x14ac:dyDescent="0.25">
      <c r="A56684"/>
    </row>
    <row r="56685" spans="1:1" ht="12.6" x14ac:dyDescent="0.25">
      <c r="A56685"/>
    </row>
    <row r="56686" spans="1:1" ht="12.6" x14ac:dyDescent="0.25">
      <c r="A56686"/>
    </row>
    <row r="56687" spans="1:1" ht="12.6" x14ac:dyDescent="0.25">
      <c r="A56687"/>
    </row>
    <row r="56688" spans="1:1" ht="12.6" x14ac:dyDescent="0.25">
      <c r="A56688"/>
    </row>
    <row r="56689" spans="1:1" ht="12.6" x14ac:dyDescent="0.25">
      <c r="A56689"/>
    </row>
    <row r="56690" spans="1:1" ht="12.6" x14ac:dyDescent="0.25">
      <c r="A56690"/>
    </row>
    <row r="56691" spans="1:1" ht="12.6" x14ac:dyDescent="0.25">
      <c r="A56691"/>
    </row>
    <row r="56692" spans="1:1" ht="12.6" x14ac:dyDescent="0.25">
      <c r="A56692"/>
    </row>
    <row r="56693" spans="1:1" ht="12.6" x14ac:dyDescent="0.25">
      <c r="A56693"/>
    </row>
    <row r="56694" spans="1:1" ht="12.6" x14ac:dyDescent="0.25">
      <c r="A56694"/>
    </row>
    <row r="56695" spans="1:1" ht="12.6" x14ac:dyDescent="0.25">
      <c r="A56695"/>
    </row>
    <row r="56696" spans="1:1" ht="12.6" x14ac:dyDescent="0.25">
      <c r="A56696"/>
    </row>
    <row r="56697" spans="1:1" ht="12.6" x14ac:dyDescent="0.25">
      <c r="A56697"/>
    </row>
    <row r="56698" spans="1:1" ht="12.6" x14ac:dyDescent="0.25">
      <c r="A56698"/>
    </row>
    <row r="56699" spans="1:1" ht="12.6" x14ac:dyDescent="0.25">
      <c r="A56699"/>
    </row>
    <row r="56700" spans="1:1" ht="12.6" x14ac:dyDescent="0.25">
      <c r="A56700"/>
    </row>
    <row r="56701" spans="1:1" ht="12.6" x14ac:dyDescent="0.25">
      <c r="A56701"/>
    </row>
    <row r="56702" spans="1:1" ht="12.6" x14ac:dyDescent="0.25">
      <c r="A56702"/>
    </row>
    <row r="56703" spans="1:1" ht="12.6" x14ac:dyDescent="0.25">
      <c r="A56703"/>
    </row>
    <row r="56704" spans="1:1" ht="12.6" x14ac:dyDescent="0.25">
      <c r="A56704"/>
    </row>
    <row r="56705" spans="1:1" ht="12.6" x14ac:dyDescent="0.25">
      <c r="A56705"/>
    </row>
    <row r="56706" spans="1:1" ht="12.6" x14ac:dyDescent="0.25">
      <c r="A56706"/>
    </row>
    <row r="56707" spans="1:1" ht="12.6" x14ac:dyDescent="0.25">
      <c r="A56707"/>
    </row>
    <row r="56708" spans="1:1" ht="12.6" x14ac:dyDescent="0.25">
      <c r="A56708"/>
    </row>
    <row r="56709" spans="1:1" ht="12.6" x14ac:dyDescent="0.25">
      <c r="A56709"/>
    </row>
    <row r="56710" spans="1:1" ht="12.6" x14ac:dyDescent="0.25">
      <c r="A56710"/>
    </row>
    <row r="56711" spans="1:1" ht="12.6" x14ac:dyDescent="0.25">
      <c r="A56711"/>
    </row>
    <row r="56712" spans="1:1" ht="12.6" x14ac:dyDescent="0.25">
      <c r="A56712"/>
    </row>
    <row r="56713" spans="1:1" ht="12.6" x14ac:dyDescent="0.25">
      <c r="A56713"/>
    </row>
    <row r="56714" spans="1:1" ht="12.6" x14ac:dyDescent="0.25">
      <c r="A56714"/>
    </row>
    <row r="56715" spans="1:1" ht="12.6" x14ac:dyDescent="0.25">
      <c r="A56715"/>
    </row>
    <row r="56716" spans="1:1" ht="12.6" x14ac:dyDescent="0.25">
      <c r="A56716"/>
    </row>
    <row r="56717" spans="1:1" ht="12.6" x14ac:dyDescent="0.25">
      <c r="A56717"/>
    </row>
    <row r="56718" spans="1:1" ht="12.6" x14ac:dyDescent="0.25">
      <c r="A56718"/>
    </row>
    <row r="56719" spans="1:1" ht="12.6" x14ac:dyDescent="0.25">
      <c r="A56719"/>
    </row>
    <row r="56720" spans="1:1" ht="12.6" x14ac:dyDescent="0.25">
      <c r="A56720"/>
    </row>
    <row r="56721" spans="1:1" ht="12.6" x14ac:dyDescent="0.25">
      <c r="A56721"/>
    </row>
    <row r="56722" spans="1:1" ht="12.6" x14ac:dyDescent="0.25">
      <c r="A56722"/>
    </row>
    <row r="56723" spans="1:1" ht="12.6" x14ac:dyDescent="0.25">
      <c r="A56723"/>
    </row>
    <row r="56724" spans="1:1" ht="12.6" x14ac:dyDescent="0.25">
      <c r="A56724"/>
    </row>
    <row r="56725" spans="1:1" ht="12.6" x14ac:dyDescent="0.25">
      <c r="A56725"/>
    </row>
    <row r="56726" spans="1:1" ht="12.6" x14ac:dyDescent="0.25">
      <c r="A56726"/>
    </row>
    <row r="56727" spans="1:1" ht="12.6" x14ac:dyDescent="0.25">
      <c r="A56727"/>
    </row>
    <row r="56728" spans="1:1" ht="12.6" x14ac:dyDescent="0.25">
      <c r="A56728"/>
    </row>
    <row r="56729" spans="1:1" ht="12.6" x14ac:dyDescent="0.25">
      <c r="A56729"/>
    </row>
    <row r="56730" spans="1:1" ht="12.6" x14ac:dyDescent="0.25">
      <c r="A56730"/>
    </row>
    <row r="56731" spans="1:1" ht="12.6" x14ac:dyDescent="0.25">
      <c r="A56731"/>
    </row>
    <row r="56732" spans="1:1" ht="12.6" x14ac:dyDescent="0.25">
      <c r="A56732"/>
    </row>
    <row r="56733" spans="1:1" ht="12.6" x14ac:dyDescent="0.25">
      <c r="A56733"/>
    </row>
    <row r="56734" spans="1:1" ht="12.6" x14ac:dyDescent="0.25">
      <c r="A56734"/>
    </row>
    <row r="56735" spans="1:1" ht="12.6" x14ac:dyDescent="0.25">
      <c r="A56735"/>
    </row>
    <row r="56736" spans="1:1" ht="12.6" x14ac:dyDescent="0.25">
      <c r="A56736"/>
    </row>
    <row r="56737" spans="1:1" ht="12.6" x14ac:dyDescent="0.25">
      <c r="A56737"/>
    </row>
    <row r="56738" spans="1:1" ht="12.6" x14ac:dyDescent="0.25">
      <c r="A56738"/>
    </row>
    <row r="56739" spans="1:1" ht="12.6" x14ac:dyDescent="0.25">
      <c r="A56739"/>
    </row>
    <row r="56740" spans="1:1" ht="12.6" x14ac:dyDescent="0.25">
      <c r="A56740"/>
    </row>
    <row r="56741" spans="1:1" ht="12.6" x14ac:dyDescent="0.25">
      <c r="A56741"/>
    </row>
    <row r="56742" spans="1:1" ht="12.6" x14ac:dyDescent="0.25">
      <c r="A56742"/>
    </row>
    <row r="56743" spans="1:1" ht="12.6" x14ac:dyDescent="0.25">
      <c r="A56743"/>
    </row>
    <row r="56744" spans="1:1" ht="12.6" x14ac:dyDescent="0.25">
      <c r="A56744"/>
    </row>
    <row r="56745" spans="1:1" ht="12.6" x14ac:dyDescent="0.25">
      <c r="A56745"/>
    </row>
    <row r="56746" spans="1:1" ht="12.6" x14ac:dyDescent="0.25">
      <c r="A56746"/>
    </row>
    <row r="56747" spans="1:1" ht="12.6" x14ac:dyDescent="0.25">
      <c r="A56747"/>
    </row>
    <row r="56748" spans="1:1" ht="12.6" x14ac:dyDescent="0.25">
      <c r="A56748"/>
    </row>
    <row r="56749" spans="1:1" ht="12.6" x14ac:dyDescent="0.25">
      <c r="A56749"/>
    </row>
    <row r="56750" spans="1:1" ht="12.6" x14ac:dyDescent="0.25">
      <c r="A56750"/>
    </row>
    <row r="56751" spans="1:1" ht="12.6" x14ac:dyDescent="0.25">
      <c r="A56751"/>
    </row>
    <row r="56752" spans="1:1" ht="12.6" x14ac:dyDescent="0.25">
      <c r="A56752"/>
    </row>
    <row r="56753" spans="1:1" ht="12.6" x14ac:dyDescent="0.25">
      <c r="A56753"/>
    </row>
    <row r="56754" spans="1:1" ht="12.6" x14ac:dyDescent="0.25">
      <c r="A56754"/>
    </row>
    <row r="56755" spans="1:1" ht="12.6" x14ac:dyDescent="0.25">
      <c r="A56755"/>
    </row>
    <row r="56756" spans="1:1" ht="12.6" x14ac:dyDescent="0.25">
      <c r="A56756"/>
    </row>
    <row r="56757" spans="1:1" ht="12.6" x14ac:dyDescent="0.25">
      <c r="A56757"/>
    </row>
    <row r="56758" spans="1:1" ht="12.6" x14ac:dyDescent="0.25">
      <c r="A56758"/>
    </row>
    <row r="56759" spans="1:1" ht="12.6" x14ac:dyDescent="0.25">
      <c r="A56759"/>
    </row>
    <row r="56760" spans="1:1" ht="12.6" x14ac:dyDescent="0.25">
      <c r="A56760"/>
    </row>
    <row r="56761" spans="1:1" ht="12.6" x14ac:dyDescent="0.25">
      <c r="A56761"/>
    </row>
    <row r="56762" spans="1:1" ht="12.6" x14ac:dyDescent="0.25">
      <c r="A56762"/>
    </row>
    <row r="56763" spans="1:1" ht="12.6" x14ac:dyDescent="0.25">
      <c r="A56763"/>
    </row>
    <row r="56764" spans="1:1" ht="12.6" x14ac:dyDescent="0.25">
      <c r="A56764"/>
    </row>
    <row r="56765" spans="1:1" ht="12.6" x14ac:dyDescent="0.25">
      <c r="A56765"/>
    </row>
    <row r="56766" spans="1:1" ht="12.6" x14ac:dyDescent="0.25">
      <c r="A56766"/>
    </row>
    <row r="56767" spans="1:1" ht="12.6" x14ac:dyDescent="0.25">
      <c r="A56767"/>
    </row>
    <row r="56768" spans="1:1" ht="12.6" x14ac:dyDescent="0.25">
      <c r="A56768"/>
    </row>
    <row r="56769" spans="1:1" ht="12.6" x14ac:dyDescent="0.25">
      <c r="A56769"/>
    </row>
    <row r="56770" spans="1:1" ht="12.6" x14ac:dyDescent="0.25">
      <c r="A56770"/>
    </row>
    <row r="56771" spans="1:1" ht="12.6" x14ac:dyDescent="0.25">
      <c r="A56771"/>
    </row>
    <row r="56772" spans="1:1" ht="12.6" x14ac:dyDescent="0.25">
      <c r="A56772"/>
    </row>
    <row r="56773" spans="1:1" ht="12.6" x14ac:dyDescent="0.25">
      <c r="A56773"/>
    </row>
    <row r="56774" spans="1:1" ht="12.6" x14ac:dyDescent="0.25">
      <c r="A56774"/>
    </row>
    <row r="56775" spans="1:1" ht="12.6" x14ac:dyDescent="0.25">
      <c r="A56775"/>
    </row>
    <row r="56776" spans="1:1" ht="12.6" x14ac:dyDescent="0.25">
      <c r="A56776"/>
    </row>
    <row r="56777" spans="1:1" ht="12.6" x14ac:dyDescent="0.25">
      <c r="A56777"/>
    </row>
    <row r="56778" spans="1:1" ht="12.6" x14ac:dyDescent="0.25">
      <c r="A56778"/>
    </row>
    <row r="56779" spans="1:1" ht="12.6" x14ac:dyDescent="0.25">
      <c r="A56779"/>
    </row>
    <row r="56780" spans="1:1" ht="12.6" x14ac:dyDescent="0.25">
      <c r="A56780"/>
    </row>
    <row r="56781" spans="1:1" ht="12.6" x14ac:dyDescent="0.25">
      <c r="A56781"/>
    </row>
    <row r="56782" spans="1:1" ht="12.6" x14ac:dyDescent="0.25">
      <c r="A56782"/>
    </row>
    <row r="56783" spans="1:1" ht="12.6" x14ac:dyDescent="0.25">
      <c r="A56783"/>
    </row>
    <row r="56784" spans="1:1" ht="12.6" x14ac:dyDescent="0.25">
      <c r="A56784"/>
    </row>
    <row r="56785" spans="1:1" ht="12.6" x14ac:dyDescent="0.25">
      <c r="A56785"/>
    </row>
    <row r="56786" spans="1:1" ht="12.6" x14ac:dyDescent="0.25">
      <c r="A56786"/>
    </row>
    <row r="56787" spans="1:1" ht="12.6" x14ac:dyDescent="0.25">
      <c r="A56787"/>
    </row>
    <row r="56788" spans="1:1" ht="12.6" x14ac:dyDescent="0.25">
      <c r="A56788"/>
    </row>
    <row r="56789" spans="1:1" ht="12.6" x14ac:dyDescent="0.25">
      <c r="A56789"/>
    </row>
    <row r="56790" spans="1:1" ht="12.6" x14ac:dyDescent="0.25">
      <c r="A56790"/>
    </row>
    <row r="56791" spans="1:1" ht="12.6" x14ac:dyDescent="0.25">
      <c r="A56791"/>
    </row>
    <row r="56792" spans="1:1" ht="12.6" x14ac:dyDescent="0.25">
      <c r="A56792"/>
    </row>
    <row r="56793" spans="1:1" ht="12.6" x14ac:dyDescent="0.25">
      <c r="A56793"/>
    </row>
    <row r="56794" spans="1:1" ht="12.6" x14ac:dyDescent="0.25">
      <c r="A56794"/>
    </row>
    <row r="56795" spans="1:1" ht="12.6" x14ac:dyDescent="0.25">
      <c r="A56795"/>
    </row>
    <row r="56796" spans="1:1" ht="12.6" x14ac:dyDescent="0.25">
      <c r="A56796"/>
    </row>
    <row r="56797" spans="1:1" ht="12.6" x14ac:dyDescent="0.25">
      <c r="A56797"/>
    </row>
    <row r="56798" spans="1:1" ht="12.6" x14ac:dyDescent="0.25">
      <c r="A56798"/>
    </row>
    <row r="56799" spans="1:1" ht="12.6" x14ac:dyDescent="0.25">
      <c r="A56799"/>
    </row>
    <row r="56800" spans="1:1" ht="12.6" x14ac:dyDescent="0.25">
      <c r="A56800"/>
    </row>
    <row r="56801" spans="1:1" ht="12.6" x14ac:dyDescent="0.25">
      <c r="A56801"/>
    </row>
    <row r="56802" spans="1:1" ht="12.6" x14ac:dyDescent="0.25">
      <c r="A56802"/>
    </row>
    <row r="56803" spans="1:1" ht="12.6" x14ac:dyDescent="0.25">
      <c r="A56803"/>
    </row>
    <row r="56804" spans="1:1" ht="12.6" x14ac:dyDescent="0.25">
      <c r="A56804"/>
    </row>
    <row r="56805" spans="1:1" ht="12.6" x14ac:dyDescent="0.25">
      <c r="A56805"/>
    </row>
    <row r="56806" spans="1:1" ht="12.6" x14ac:dyDescent="0.25">
      <c r="A56806"/>
    </row>
    <row r="56807" spans="1:1" ht="12.6" x14ac:dyDescent="0.25">
      <c r="A56807"/>
    </row>
    <row r="56808" spans="1:1" ht="12.6" x14ac:dyDescent="0.25">
      <c r="A56808"/>
    </row>
    <row r="56809" spans="1:1" ht="12.6" x14ac:dyDescent="0.25">
      <c r="A56809"/>
    </row>
    <row r="56810" spans="1:1" ht="12.6" x14ac:dyDescent="0.25">
      <c r="A56810"/>
    </row>
    <row r="56811" spans="1:1" ht="12.6" x14ac:dyDescent="0.25">
      <c r="A56811"/>
    </row>
    <row r="56812" spans="1:1" ht="12.6" x14ac:dyDescent="0.25">
      <c r="A56812"/>
    </row>
    <row r="56813" spans="1:1" ht="12.6" x14ac:dyDescent="0.25">
      <c r="A56813"/>
    </row>
    <row r="56814" spans="1:1" ht="12.6" x14ac:dyDescent="0.25">
      <c r="A56814"/>
    </row>
    <row r="56815" spans="1:1" ht="12.6" x14ac:dyDescent="0.25">
      <c r="A56815"/>
    </row>
    <row r="56816" spans="1:1" ht="12.6" x14ac:dyDescent="0.25">
      <c r="A56816"/>
    </row>
    <row r="56817" spans="1:1" ht="12.6" x14ac:dyDescent="0.25">
      <c r="A56817"/>
    </row>
    <row r="56818" spans="1:1" ht="12.6" x14ac:dyDescent="0.25">
      <c r="A56818"/>
    </row>
    <row r="56819" spans="1:1" ht="12.6" x14ac:dyDescent="0.25">
      <c r="A56819"/>
    </row>
    <row r="56820" spans="1:1" ht="12.6" x14ac:dyDescent="0.25">
      <c r="A56820"/>
    </row>
    <row r="56821" spans="1:1" ht="12.6" x14ac:dyDescent="0.25">
      <c r="A56821"/>
    </row>
    <row r="56822" spans="1:1" ht="12.6" x14ac:dyDescent="0.25">
      <c r="A56822"/>
    </row>
    <row r="56823" spans="1:1" ht="12.6" x14ac:dyDescent="0.25">
      <c r="A56823"/>
    </row>
    <row r="56824" spans="1:1" ht="12.6" x14ac:dyDescent="0.25">
      <c r="A56824"/>
    </row>
    <row r="56825" spans="1:1" ht="12.6" x14ac:dyDescent="0.25">
      <c r="A56825"/>
    </row>
    <row r="56826" spans="1:1" ht="12.6" x14ac:dyDescent="0.25">
      <c r="A56826"/>
    </row>
    <row r="56827" spans="1:1" ht="12.6" x14ac:dyDescent="0.25">
      <c r="A56827"/>
    </row>
    <row r="56828" spans="1:1" ht="12.6" x14ac:dyDescent="0.25">
      <c r="A56828"/>
    </row>
    <row r="56829" spans="1:1" ht="12.6" x14ac:dyDescent="0.25">
      <c r="A56829"/>
    </row>
    <row r="56830" spans="1:1" ht="12.6" x14ac:dyDescent="0.25">
      <c r="A56830"/>
    </row>
    <row r="56831" spans="1:1" ht="12.6" x14ac:dyDescent="0.25">
      <c r="A56831"/>
    </row>
    <row r="56832" spans="1:1" ht="12.6" x14ac:dyDescent="0.25">
      <c r="A56832"/>
    </row>
    <row r="56833" spans="1:1" ht="12.6" x14ac:dyDescent="0.25">
      <c r="A56833"/>
    </row>
    <row r="56834" spans="1:1" ht="12.6" x14ac:dyDescent="0.25">
      <c r="A56834"/>
    </row>
    <row r="56835" spans="1:1" ht="12.6" x14ac:dyDescent="0.25">
      <c r="A56835"/>
    </row>
    <row r="56836" spans="1:1" ht="12.6" x14ac:dyDescent="0.25">
      <c r="A56836"/>
    </row>
    <row r="56837" spans="1:1" ht="12.6" x14ac:dyDescent="0.25">
      <c r="A56837"/>
    </row>
    <row r="56838" spans="1:1" ht="12.6" x14ac:dyDescent="0.25">
      <c r="A56838"/>
    </row>
    <row r="56839" spans="1:1" ht="12.6" x14ac:dyDescent="0.25">
      <c r="A56839"/>
    </row>
    <row r="56840" spans="1:1" ht="12.6" x14ac:dyDescent="0.25">
      <c r="A56840"/>
    </row>
    <row r="56841" spans="1:1" ht="12.6" x14ac:dyDescent="0.25">
      <c r="A56841"/>
    </row>
    <row r="56842" spans="1:1" ht="12.6" x14ac:dyDescent="0.25">
      <c r="A56842"/>
    </row>
    <row r="56843" spans="1:1" ht="12.6" x14ac:dyDescent="0.25">
      <c r="A56843"/>
    </row>
    <row r="56844" spans="1:1" ht="12.6" x14ac:dyDescent="0.25">
      <c r="A56844"/>
    </row>
    <row r="56845" spans="1:1" ht="12.6" x14ac:dyDescent="0.25">
      <c r="A56845"/>
    </row>
    <row r="56846" spans="1:1" ht="12.6" x14ac:dyDescent="0.25">
      <c r="A56846"/>
    </row>
    <row r="56847" spans="1:1" ht="12.6" x14ac:dyDescent="0.25">
      <c r="A56847"/>
    </row>
    <row r="56848" spans="1:1" ht="12.6" x14ac:dyDescent="0.25">
      <c r="A56848"/>
    </row>
    <row r="56849" spans="1:1" ht="12.6" x14ac:dyDescent="0.25">
      <c r="A56849"/>
    </row>
    <row r="56850" spans="1:1" ht="12.6" x14ac:dyDescent="0.25">
      <c r="A56850"/>
    </row>
    <row r="56851" spans="1:1" ht="12.6" x14ac:dyDescent="0.25">
      <c r="A56851"/>
    </row>
    <row r="56852" spans="1:1" ht="12.6" x14ac:dyDescent="0.25">
      <c r="A56852"/>
    </row>
    <row r="56853" spans="1:1" ht="12.6" x14ac:dyDescent="0.25">
      <c r="A56853"/>
    </row>
    <row r="56854" spans="1:1" ht="12.6" x14ac:dyDescent="0.25">
      <c r="A56854"/>
    </row>
    <row r="56855" spans="1:1" ht="12.6" x14ac:dyDescent="0.25">
      <c r="A56855"/>
    </row>
    <row r="56856" spans="1:1" ht="12.6" x14ac:dyDescent="0.25">
      <c r="A56856"/>
    </row>
    <row r="56857" spans="1:1" ht="12.6" x14ac:dyDescent="0.25">
      <c r="A56857"/>
    </row>
    <row r="56858" spans="1:1" ht="12.6" x14ac:dyDescent="0.25">
      <c r="A56858"/>
    </row>
    <row r="56859" spans="1:1" ht="12.6" x14ac:dyDescent="0.25">
      <c r="A56859"/>
    </row>
    <row r="56860" spans="1:1" ht="12.6" x14ac:dyDescent="0.25">
      <c r="A56860"/>
    </row>
    <row r="56861" spans="1:1" ht="12.6" x14ac:dyDescent="0.25">
      <c r="A56861"/>
    </row>
    <row r="56862" spans="1:1" ht="12.6" x14ac:dyDescent="0.25">
      <c r="A56862"/>
    </row>
    <row r="56863" spans="1:1" ht="12.6" x14ac:dyDescent="0.25">
      <c r="A56863"/>
    </row>
    <row r="56864" spans="1:1" ht="12.6" x14ac:dyDescent="0.25">
      <c r="A56864"/>
    </row>
    <row r="56865" spans="1:1" ht="12.6" x14ac:dyDescent="0.25">
      <c r="A56865"/>
    </row>
    <row r="56866" spans="1:1" ht="12.6" x14ac:dyDescent="0.25">
      <c r="A56866"/>
    </row>
    <row r="56867" spans="1:1" ht="12.6" x14ac:dyDescent="0.25">
      <c r="A56867"/>
    </row>
    <row r="56868" spans="1:1" ht="12.6" x14ac:dyDescent="0.25">
      <c r="A56868"/>
    </row>
    <row r="56869" spans="1:1" ht="12.6" x14ac:dyDescent="0.25">
      <c r="A56869"/>
    </row>
    <row r="56870" spans="1:1" ht="12.6" x14ac:dyDescent="0.25">
      <c r="A56870"/>
    </row>
    <row r="56871" spans="1:1" ht="12.6" x14ac:dyDescent="0.25">
      <c r="A56871"/>
    </row>
    <row r="56872" spans="1:1" ht="12.6" x14ac:dyDescent="0.25">
      <c r="A56872"/>
    </row>
    <row r="56873" spans="1:1" ht="12.6" x14ac:dyDescent="0.25">
      <c r="A56873"/>
    </row>
    <row r="56874" spans="1:1" ht="12.6" x14ac:dyDescent="0.25">
      <c r="A56874"/>
    </row>
    <row r="56875" spans="1:1" ht="12.6" x14ac:dyDescent="0.25">
      <c r="A56875"/>
    </row>
    <row r="56876" spans="1:1" ht="12.6" x14ac:dyDescent="0.25">
      <c r="A56876"/>
    </row>
    <row r="56877" spans="1:1" ht="12.6" x14ac:dyDescent="0.25">
      <c r="A56877"/>
    </row>
    <row r="56878" spans="1:1" ht="12.6" x14ac:dyDescent="0.25">
      <c r="A56878"/>
    </row>
    <row r="56879" spans="1:1" ht="12.6" x14ac:dyDescent="0.25">
      <c r="A56879"/>
    </row>
    <row r="56880" spans="1:1" ht="12.6" x14ac:dyDescent="0.25">
      <c r="A56880"/>
    </row>
    <row r="56881" spans="1:1" ht="12.6" x14ac:dyDescent="0.25">
      <c r="A56881"/>
    </row>
    <row r="56882" spans="1:1" ht="12.6" x14ac:dyDescent="0.25">
      <c r="A56882"/>
    </row>
    <row r="56883" spans="1:1" ht="12.6" x14ac:dyDescent="0.25">
      <c r="A56883"/>
    </row>
    <row r="56884" spans="1:1" ht="12.6" x14ac:dyDescent="0.25">
      <c r="A56884"/>
    </row>
    <row r="56885" spans="1:1" ht="12.6" x14ac:dyDescent="0.25">
      <c r="A56885"/>
    </row>
    <row r="56886" spans="1:1" ht="12.6" x14ac:dyDescent="0.25">
      <c r="A56886"/>
    </row>
    <row r="56887" spans="1:1" ht="12.6" x14ac:dyDescent="0.25">
      <c r="A56887"/>
    </row>
    <row r="56888" spans="1:1" ht="12.6" x14ac:dyDescent="0.25">
      <c r="A56888"/>
    </row>
    <row r="56889" spans="1:1" ht="12.6" x14ac:dyDescent="0.25">
      <c r="A56889"/>
    </row>
    <row r="56890" spans="1:1" ht="12.6" x14ac:dyDescent="0.25">
      <c r="A56890"/>
    </row>
    <row r="56891" spans="1:1" ht="12.6" x14ac:dyDescent="0.25">
      <c r="A56891"/>
    </row>
    <row r="56892" spans="1:1" ht="12.6" x14ac:dyDescent="0.25">
      <c r="A56892"/>
    </row>
    <row r="56893" spans="1:1" ht="12.6" x14ac:dyDescent="0.25">
      <c r="A56893"/>
    </row>
    <row r="56894" spans="1:1" ht="12.6" x14ac:dyDescent="0.25">
      <c r="A56894"/>
    </row>
    <row r="56895" spans="1:1" ht="12.6" x14ac:dyDescent="0.25">
      <c r="A56895"/>
    </row>
    <row r="56896" spans="1:1" ht="12.6" x14ac:dyDescent="0.25">
      <c r="A56896"/>
    </row>
    <row r="56897" spans="1:1" ht="12.6" x14ac:dyDescent="0.25">
      <c r="A56897"/>
    </row>
    <row r="56898" spans="1:1" ht="12.6" x14ac:dyDescent="0.25">
      <c r="A56898"/>
    </row>
    <row r="56899" spans="1:1" ht="12.6" x14ac:dyDescent="0.25">
      <c r="A56899"/>
    </row>
    <row r="56900" spans="1:1" ht="12.6" x14ac:dyDescent="0.25">
      <c r="A56900"/>
    </row>
    <row r="56901" spans="1:1" ht="12.6" x14ac:dyDescent="0.25">
      <c r="A56901"/>
    </row>
    <row r="56902" spans="1:1" ht="12.6" x14ac:dyDescent="0.25">
      <c r="A56902"/>
    </row>
    <row r="56903" spans="1:1" ht="12.6" x14ac:dyDescent="0.25">
      <c r="A56903"/>
    </row>
    <row r="56904" spans="1:1" ht="12.6" x14ac:dyDescent="0.25">
      <c r="A56904"/>
    </row>
    <row r="56905" spans="1:1" ht="12.6" x14ac:dyDescent="0.25">
      <c r="A56905"/>
    </row>
    <row r="56906" spans="1:1" ht="12.6" x14ac:dyDescent="0.25">
      <c r="A56906"/>
    </row>
    <row r="56907" spans="1:1" ht="12.6" x14ac:dyDescent="0.25">
      <c r="A56907"/>
    </row>
    <row r="56908" spans="1:1" ht="12.6" x14ac:dyDescent="0.25">
      <c r="A56908"/>
    </row>
    <row r="56909" spans="1:1" ht="12.6" x14ac:dyDescent="0.25">
      <c r="A56909"/>
    </row>
    <row r="56910" spans="1:1" ht="12.6" x14ac:dyDescent="0.25">
      <c r="A56910"/>
    </row>
    <row r="56911" spans="1:1" ht="12.6" x14ac:dyDescent="0.25">
      <c r="A56911"/>
    </row>
    <row r="56912" spans="1:1" ht="12.6" x14ac:dyDescent="0.25">
      <c r="A56912"/>
    </row>
    <row r="56913" spans="1:1" ht="12.6" x14ac:dyDescent="0.25">
      <c r="A56913"/>
    </row>
    <row r="56914" spans="1:1" ht="12.6" x14ac:dyDescent="0.25">
      <c r="A56914"/>
    </row>
    <row r="56915" spans="1:1" ht="12.6" x14ac:dyDescent="0.25">
      <c r="A56915"/>
    </row>
    <row r="56916" spans="1:1" ht="12.6" x14ac:dyDescent="0.25">
      <c r="A56916"/>
    </row>
    <row r="56917" spans="1:1" ht="12.6" x14ac:dyDescent="0.25">
      <c r="A56917"/>
    </row>
    <row r="56918" spans="1:1" ht="12.6" x14ac:dyDescent="0.25">
      <c r="A56918"/>
    </row>
    <row r="56919" spans="1:1" ht="12.6" x14ac:dyDescent="0.25">
      <c r="A56919"/>
    </row>
    <row r="56920" spans="1:1" ht="12.6" x14ac:dyDescent="0.25">
      <c r="A56920"/>
    </row>
    <row r="56921" spans="1:1" ht="12.6" x14ac:dyDescent="0.25">
      <c r="A56921"/>
    </row>
    <row r="56922" spans="1:1" ht="12.6" x14ac:dyDescent="0.25">
      <c r="A56922"/>
    </row>
    <row r="56923" spans="1:1" ht="12.6" x14ac:dyDescent="0.25">
      <c r="A56923"/>
    </row>
    <row r="56924" spans="1:1" ht="12.6" x14ac:dyDescent="0.25">
      <c r="A56924"/>
    </row>
    <row r="56925" spans="1:1" ht="12.6" x14ac:dyDescent="0.25">
      <c r="A56925"/>
    </row>
    <row r="56926" spans="1:1" ht="12.6" x14ac:dyDescent="0.25">
      <c r="A56926"/>
    </row>
    <row r="56927" spans="1:1" ht="12.6" x14ac:dyDescent="0.25">
      <c r="A56927"/>
    </row>
    <row r="56928" spans="1:1" ht="12.6" x14ac:dyDescent="0.25">
      <c r="A56928"/>
    </row>
    <row r="56929" spans="1:1" ht="12.6" x14ac:dyDescent="0.25">
      <c r="A56929"/>
    </row>
    <row r="56930" spans="1:1" ht="12.6" x14ac:dyDescent="0.25">
      <c r="A56930"/>
    </row>
    <row r="56931" spans="1:1" ht="12.6" x14ac:dyDescent="0.25">
      <c r="A56931"/>
    </row>
    <row r="56932" spans="1:1" ht="12.6" x14ac:dyDescent="0.25">
      <c r="A56932"/>
    </row>
    <row r="56933" spans="1:1" ht="12.6" x14ac:dyDescent="0.25">
      <c r="A56933"/>
    </row>
    <row r="56934" spans="1:1" ht="12.6" x14ac:dyDescent="0.25">
      <c r="A56934"/>
    </row>
    <row r="56935" spans="1:1" ht="12.6" x14ac:dyDescent="0.25">
      <c r="A56935"/>
    </row>
    <row r="56936" spans="1:1" ht="12.6" x14ac:dyDescent="0.25">
      <c r="A56936"/>
    </row>
    <row r="56937" spans="1:1" ht="12.6" x14ac:dyDescent="0.25">
      <c r="A56937"/>
    </row>
    <row r="56938" spans="1:1" ht="12.6" x14ac:dyDescent="0.25">
      <c r="A56938"/>
    </row>
    <row r="56939" spans="1:1" ht="12.6" x14ac:dyDescent="0.25">
      <c r="A56939"/>
    </row>
    <row r="56940" spans="1:1" ht="12.6" x14ac:dyDescent="0.25">
      <c r="A56940"/>
    </row>
    <row r="56941" spans="1:1" ht="12.6" x14ac:dyDescent="0.25">
      <c r="A56941"/>
    </row>
    <row r="56942" spans="1:1" ht="12.6" x14ac:dyDescent="0.25">
      <c r="A56942"/>
    </row>
    <row r="56943" spans="1:1" ht="12.6" x14ac:dyDescent="0.25">
      <c r="A56943"/>
    </row>
    <row r="56944" spans="1:1" ht="12.6" x14ac:dyDescent="0.25">
      <c r="A56944"/>
    </row>
    <row r="56945" spans="1:1" ht="12.6" x14ac:dyDescent="0.25">
      <c r="A56945"/>
    </row>
    <row r="56946" spans="1:1" ht="12.6" x14ac:dyDescent="0.25">
      <c r="A56946"/>
    </row>
    <row r="56947" spans="1:1" ht="12.6" x14ac:dyDescent="0.25">
      <c r="A56947"/>
    </row>
    <row r="56948" spans="1:1" ht="12.6" x14ac:dyDescent="0.25">
      <c r="A56948"/>
    </row>
    <row r="56949" spans="1:1" ht="12.6" x14ac:dyDescent="0.25">
      <c r="A56949"/>
    </row>
    <row r="56950" spans="1:1" ht="12.6" x14ac:dyDescent="0.25">
      <c r="A56950"/>
    </row>
    <row r="56951" spans="1:1" ht="12.6" x14ac:dyDescent="0.25">
      <c r="A56951"/>
    </row>
    <row r="56952" spans="1:1" ht="12.6" x14ac:dyDescent="0.25">
      <c r="A56952"/>
    </row>
    <row r="56953" spans="1:1" ht="12.6" x14ac:dyDescent="0.25">
      <c r="A56953"/>
    </row>
    <row r="56954" spans="1:1" ht="12.6" x14ac:dyDescent="0.25">
      <c r="A56954"/>
    </row>
    <row r="56955" spans="1:1" ht="12.6" x14ac:dyDescent="0.25">
      <c r="A56955"/>
    </row>
    <row r="56956" spans="1:1" ht="12.6" x14ac:dyDescent="0.25">
      <c r="A56956"/>
    </row>
    <row r="56957" spans="1:1" ht="12.6" x14ac:dyDescent="0.25">
      <c r="A56957"/>
    </row>
    <row r="56958" spans="1:1" ht="12.6" x14ac:dyDescent="0.25">
      <c r="A56958"/>
    </row>
    <row r="56959" spans="1:1" ht="12.6" x14ac:dyDescent="0.25">
      <c r="A56959"/>
    </row>
    <row r="56960" spans="1:1" ht="12.6" x14ac:dyDescent="0.25">
      <c r="A56960"/>
    </row>
    <row r="56961" spans="1:1" ht="12.6" x14ac:dyDescent="0.25">
      <c r="A56961"/>
    </row>
    <row r="56962" spans="1:1" ht="12.6" x14ac:dyDescent="0.25">
      <c r="A56962"/>
    </row>
    <row r="56963" spans="1:1" ht="12.6" x14ac:dyDescent="0.25">
      <c r="A56963"/>
    </row>
    <row r="56964" spans="1:1" ht="12.6" x14ac:dyDescent="0.25">
      <c r="A56964"/>
    </row>
    <row r="56965" spans="1:1" ht="12.6" x14ac:dyDescent="0.25">
      <c r="A56965"/>
    </row>
    <row r="56966" spans="1:1" ht="12.6" x14ac:dyDescent="0.25">
      <c r="A56966"/>
    </row>
    <row r="56967" spans="1:1" ht="12.6" x14ac:dyDescent="0.25">
      <c r="A56967"/>
    </row>
    <row r="56968" spans="1:1" ht="12.6" x14ac:dyDescent="0.25">
      <c r="A56968"/>
    </row>
    <row r="56969" spans="1:1" ht="12.6" x14ac:dyDescent="0.25">
      <c r="A56969"/>
    </row>
    <row r="56970" spans="1:1" ht="12.6" x14ac:dyDescent="0.25">
      <c r="A56970"/>
    </row>
    <row r="56971" spans="1:1" ht="12.6" x14ac:dyDescent="0.25">
      <c r="A56971"/>
    </row>
    <row r="56972" spans="1:1" ht="12.6" x14ac:dyDescent="0.25">
      <c r="A56972"/>
    </row>
    <row r="56973" spans="1:1" ht="12.6" x14ac:dyDescent="0.25">
      <c r="A56973"/>
    </row>
    <row r="56974" spans="1:1" ht="12.6" x14ac:dyDescent="0.25">
      <c r="A56974"/>
    </row>
    <row r="56975" spans="1:1" ht="12.6" x14ac:dyDescent="0.25">
      <c r="A56975"/>
    </row>
    <row r="56976" spans="1:1" ht="12.6" x14ac:dyDescent="0.25">
      <c r="A56976"/>
    </row>
    <row r="56977" spans="1:1" ht="12.6" x14ac:dyDescent="0.25">
      <c r="A56977"/>
    </row>
    <row r="56978" spans="1:1" ht="12.6" x14ac:dyDescent="0.25">
      <c r="A56978"/>
    </row>
    <row r="56979" spans="1:1" ht="12.6" x14ac:dyDescent="0.25">
      <c r="A56979"/>
    </row>
    <row r="56980" spans="1:1" ht="12.6" x14ac:dyDescent="0.25">
      <c r="A56980"/>
    </row>
    <row r="56981" spans="1:1" ht="12.6" x14ac:dyDescent="0.25">
      <c r="A56981"/>
    </row>
    <row r="56982" spans="1:1" ht="12.6" x14ac:dyDescent="0.25">
      <c r="A56982"/>
    </row>
    <row r="56983" spans="1:1" ht="12.6" x14ac:dyDescent="0.25">
      <c r="A56983"/>
    </row>
    <row r="56984" spans="1:1" ht="12.6" x14ac:dyDescent="0.25">
      <c r="A56984"/>
    </row>
    <row r="56985" spans="1:1" ht="12.6" x14ac:dyDescent="0.25">
      <c r="A56985"/>
    </row>
    <row r="56986" spans="1:1" ht="12.6" x14ac:dyDescent="0.25">
      <c r="A56986"/>
    </row>
    <row r="56987" spans="1:1" ht="12.6" x14ac:dyDescent="0.25">
      <c r="A56987"/>
    </row>
    <row r="56988" spans="1:1" ht="12.6" x14ac:dyDescent="0.25">
      <c r="A56988"/>
    </row>
    <row r="56989" spans="1:1" ht="12.6" x14ac:dyDescent="0.25">
      <c r="A56989"/>
    </row>
    <row r="56990" spans="1:1" ht="12.6" x14ac:dyDescent="0.25">
      <c r="A56990"/>
    </row>
    <row r="56991" spans="1:1" ht="12.6" x14ac:dyDescent="0.25">
      <c r="A56991"/>
    </row>
    <row r="56992" spans="1:1" ht="12.6" x14ac:dyDescent="0.25">
      <c r="A56992"/>
    </row>
    <row r="56993" spans="1:1" ht="12.6" x14ac:dyDescent="0.25">
      <c r="A56993"/>
    </row>
    <row r="56994" spans="1:1" ht="12.6" x14ac:dyDescent="0.25">
      <c r="A56994"/>
    </row>
    <row r="56995" spans="1:1" ht="12.6" x14ac:dyDescent="0.25">
      <c r="A56995"/>
    </row>
    <row r="56996" spans="1:1" ht="12.6" x14ac:dyDescent="0.25">
      <c r="A56996"/>
    </row>
    <row r="56997" spans="1:1" ht="12.6" x14ac:dyDescent="0.25">
      <c r="A56997"/>
    </row>
    <row r="56998" spans="1:1" ht="12.6" x14ac:dyDescent="0.25">
      <c r="A56998"/>
    </row>
    <row r="56999" spans="1:1" ht="12.6" x14ac:dyDescent="0.25">
      <c r="A56999"/>
    </row>
    <row r="57000" spans="1:1" ht="12.6" x14ac:dyDescent="0.25">
      <c r="A57000"/>
    </row>
    <row r="57001" spans="1:1" ht="12.6" x14ac:dyDescent="0.25">
      <c r="A57001"/>
    </row>
    <row r="57002" spans="1:1" ht="12.6" x14ac:dyDescent="0.25">
      <c r="A57002"/>
    </row>
    <row r="57003" spans="1:1" ht="12.6" x14ac:dyDescent="0.25">
      <c r="A57003"/>
    </row>
    <row r="57004" spans="1:1" ht="12.6" x14ac:dyDescent="0.25">
      <c r="A57004"/>
    </row>
    <row r="57005" spans="1:1" ht="12.6" x14ac:dyDescent="0.25">
      <c r="A57005"/>
    </row>
    <row r="57006" spans="1:1" ht="12.6" x14ac:dyDescent="0.25">
      <c r="A57006"/>
    </row>
    <row r="57007" spans="1:1" ht="12.6" x14ac:dyDescent="0.25">
      <c r="A57007"/>
    </row>
    <row r="57008" spans="1:1" ht="12.6" x14ac:dyDescent="0.25">
      <c r="A57008"/>
    </row>
    <row r="57009" spans="1:1" ht="12.6" x14ac:dyDescent="0.25">
      <c r="A57009"/>
    </row>
    <row r="57010" spans="1:1" ht="12.6" x14ac:dyDescent="0.25">
      <c r="A57010"/>
    </row>
    <row r="57011" spans="1:1" ht="12.6" x14ac:dyDescent="0.25">
      <c r="A57011"/>
    </row>
    <row r="57012" spans="1:1" ht="12.6" x14ac:dyDescent="0.25">
      <c r="A57012"/>
    </row>
    <row r="57013" spans="1:1" ht="12.6" x14ac:dyDescent="0.25">
      <c r="A57013"/>
    </row>
    <row r="57014" spans="1:1" ht="12.6" x14ac:dyDescent="0.25">
      <c r="A57014"/>
    </row>
    <row r="57015" spans="1:1" ht="12.6" x14ac:dyDescent="0.25">
      <c r="A57015"/>
    </row>
    <row r="57016" spans="1:1" ht="12.6" x14ac:dyDescent="0.25">
      <c r="A57016"/>
    </row>
    <row r="57017" spans="1:1" ht="12.6" x14ac:dyDescent="0.25">
      <c r="A57017"/>
    </row>
    <row r="57018" spans="1:1" ht="12.6" x14ac:dyDescent="0.25">
      <c r="A57018"/>
    </row>
    <row r="57019" spans="1:1" ht="12.6" x14ac:dyDescent="0.25">
      <c r="A57019"/>
    </row>
    <row r="57020" spans="1:1" ht="12.6" x14ac:dyDescent="0.25">
      <c r="A57020"/>
    </row>
    <row r="57021" spans="1:1" ht="12.6" x14ac:dyDescent="0.25">
      <c r="A57021"/>
    </row>
    <row r="57022" spans="1:1" ht="12.6" x14ac:dyDescent="0.25">
      <c r="A57022"/>
    </row>
    <row r="57023" spans="1:1" ht="12.6" x14ac:dyDescent="0.25">
      <c r="A57023"/>
    </row>
    <row r="57024" spans="1:1" ht="12.6" x14ac:dyDescent="0.25">
      <c r="A57024"/>
    </row>
    <row r="57025" spans="1:1" ht="12.6" x14ac:dyDescent="0.25">
      <c r="A57025"/>
    </row>
    <row r="57026" spans="1:1" ht="12.6" x14ac:dyDescent="0.25">
      <c r="A57026"/>
    </row>
    <row r="57027" spans="1:1" ht="12.6" x14ac:dyDescent="0.25">
      <c r="A57027"/>
    </row>
    <row r="57028" spans="1:1" ht="12.6" x14ac:dyDescent="0.25">
      <c r="A57028"/>
    </row>
    <row r="57029" spans="1:1" ht="12.6" x14ac:dyDescent="0.25">
      <c r="A57029"/>
    </row>
    <row r="57030" spans="1:1" ht="12.6" x14ac:dyDescent="0.25">
      <c r="A57030"/>
    </row>
    <row r="57031" spans="1:1" ht="12.6" x14ac:dyDescent="0.25">
      <c r="A57031"/>
    </row>
    <row r="57032" spans="1:1" ht="12.6" x14ac:dyDescent="0.25">
      <c r="A57032"/>
    </row>
    <row r="57033" spans="1:1" ht="12.6" x14ac:dyDescent="0.25">
      <c r="A57033"/>
    </row>
    <row r="57034" spans="1:1" ht="12.6" x14ac:dyDescent="0.25">
      <c r="A57034"/>
    </row>
    <row r="57035" spans="1:1" ht="12.6" x14ac:dyDescent="0.25">
      <c r="A57035"/>
    </row>
    <row r="57036" spans="1:1" ht="12.6" x14ac:dyDescent="0.25">
      <c r="A57036"/>
    </row>
    <row r="57037" spans="1:1" ht="12.6" x14ac:dyDescent="0.25">
      <c r="A57037"/>
    </row>
    <row r="57038" spans="1:1" ht="12.6" x14ac:dyDescent="0.25">
      <c r="A57038"/>
    </row>
    <row r="57039" spans="1:1" ht="12.6" x14ac:dyDescent="0.25">
      <c r="A57039"/>
    </row>
    <row r="57040" spans="1:1" ht="12.6" x14ac:dyDescent="0.25">
      <c r="A57040"/>
    </row>
    <row r="57041" spans="1:1" ht="12.6" x14ac:dyDescent="0.25">
      <c r="A57041"/>
    </row>
    <row r="57042" spans="1:1" ht="12.6" x14ac:dyDescent="0.25">
      <c r="A57042"/>
    </row>
    <row r="57043" spans="1:1" ht="12.6" x14ac:dyDescent="0.25">
      <c r="A57043"/>
    </row>
    <row r="57044" spans="1:1" ht="12.6" x14ac:dyDescent="0.25">
      <c r="A57044"/>
    </row>
    <row r="57045" spans="1:1" ht="12.6" x14ac:dyDescent="0.25">
      <c r="A57045"/>
    </row>
    <row r="57046" spans="1:1" ht="12.6" x14ac:dyDescent="0.25">
      <c r="A57046"/>
    </row>
    <row r="57047" spans="1:1" ht="12.6" x14ac:dyDescent="0.25">
      <c r="A57047"/>
    </row>
    <row r="57048" spans="1:1" ht="12.6" x14ac:dyDescent="0.25">
      <c r="A57048"/>
    </row>
    <row r="57049" spans="1:1" ht="12.6" x14ac:dyDescent="0.25">
      <c r="A57049"/>
    </row>
    <row r="57050" spans="1:1" ht="12.6" x14ac:dyDescent="0.25">
      <c r="A57050"/>
    </row>
    <row r="57051" spans="1:1" ht="12.6" x14ac:dyDescent="0.25">
      <c r="A57051"/>
    </row>
    <row r="57052" spans="1:1" ht="12.6" x14ac:dyDescent="0.25">
      <c r="A57052"/>
    </row>
    <row r="57053" spans="1:1" ht="12.6" x14ac:dyDescent="0.25">
      <c r="A57053"/>
    </row>
    <row r="57054" spans="1:1" ht="12.6" x14ac:dyDescent="0.25">
      <c r="A57054"/>
    </row>
    <row r="57055" spans="1:1" ht="12.6" x14ac:dyDescent="0.25">
      <c r="A57055"/>
    </row>
    <row r="57056" spans="1:1" ht="12.6" x14ac:dyDescent="0.25">
      <c r="A57056"/>
    </row>
    <row r="57057" spans="1:1" ht="12.6" x14ac:dyDescent="0.25">
      <c r="A57057"/>
    </row>
    <row r="57058" spans="1:1" ht="12.6" x14ac:dyDescent="0.25">
      <c r="A57058"/>
    </row>
    <row r="57059" spans="1:1" ht="12.6" x14ac:dyDescent="0.25">
      <c r="A57059"/>
    </row>
    <row r="57060" spans="1:1" ht="12.6" x14ac:dyDescent="0.25">
      <c r="A57060"/>
    </row>
    <row r="57061" spans="1:1" ht="12.6" x14ac:dyDescent="0.25">
      <c r="A57061"/>
    </row>
    <row r="57062" spans="1:1" ht="12.6" x14ac:dyDescent="0.25">
      <c r="A57062"/>
    </row>
    <row r="57063" spans="1:1" ht="12.6" x14ac:dyDescent="0.25">
      <c r="A57063"/>
    </row>
    <row r="57064" spans="1:1" ht="12.6" x14ac:dyDescent="0.25">
      <c r="A57064"/>
    </row>
    <row r="57065" spans="1:1" ht="12.6" x14ac:dyDescent="0.25">
      <c r="A57065"/>
    </row>
    <row r="57066" spans="1:1" ht="12.6" x14ac:dyDescent="0.25">
      <c r="A57066"/>
    </row>
    <row r="57067" spans="1:1" ht="12.6" x14ac:dyDescent="0.25">
      <c r="A57067"/>
    </row>
    <row r="57068" spans="1:1" ht="12.6" x14ac:dyDescent="0.25">
      <c r="A57068"/>
    </row>
    <row r="57069" spans="1:1" ht="12.6" x14ac:dyDescent="0.25">
      <c r="A57069"/>
    </row>
    <row r="57070" spans="1:1" ht="12.6" x14ac:dyDescent="0.25">
      <c r="A57070"/>
    </row>
    <row r="57071" spans="1:1" ht="12.6" x14ac:dyDescent="0.25">
      <c r="A57071"/>
    </row>
    <row r="57072" spans="1:1" ht="12.6" x14ac:dyDescent="0.25">
      <c r="A57072"/>
    </row>
    <row r="57073" spans="1:1" ht="12.6" x14ac:dyDescent="0.25">
      <c r="A57073"/>
    </row>
    <row r="57074" spans="1:1" ht="12.6" x14ac:dyDescent="0.25">
      <c r="A57074"/>
    </row>
    <row r="57075" spans="1:1" ht="12.6" x14ac:dyDescent="0.25">
      <c r="A57075"/>
    </row>
    <row r="57076" spans="1:1" ht="12.6" x14ac:dyDescent="0.25">
      <c r="A57076"/>
    </row>
    <row r="57077" spans="1:1" ht="12.6" x14ac:dyDescent="0.25">
      <c r="A57077"/>
    </row>
    <row r="57078" spans="1:1" ht="12.6" x14ac:dyDescent="0.25">
      <c r="A57078"/>
    </row>
    <row r="57079" spans="1:1" ht="12.6" x14ac:dyDescent="0.25">
      <c r="A57079"/>
    </row>
    <row r="57080" spans="1:1" ht="12.6" x14ac:dyDescent="0.25">
      <c r="A57080"/>
    </row>
    <row r="57081" spans="1:1" ht="12.6" x14ac:dyDescent="0.25">
      <c r="A57081"/>
    </row>
    <row r="57082" spans="1:1" ht="12.6" x14ac:dyDescent="0.25">
      <c r="A57082"/>
    </row>
    <row r="57083" spans="1:1" ht="12.6" x14ac:dyDescent="0.25">
      <c r="A57083"/>
    </row>
    <row r="57084" spans="1:1" ht="12.6" x14ac:dyDescent="0.25">
      <c r="A57084"/>
    </row>
    <row r="57085" spans="1:1" ht="12.6" x14ac:dyDescent="0.25">
      <c r="A57085"/>
    </row>
    <row r="57086" spans="1:1" ht="12.6" x14ac:dyDescent="0.25">
      <c r="A57086"/>
    </row>
    <row r="57087" spans="1:1" ht="12.6" x14ac:dyDescent="0.25">
      <c r="A57087"/>
    </row>
    <row r="57088" spans="1:1" ht="12.6" x14ac:dyDescent="0.25">
      <c r="A57088"/>
    </row>
    <row r="57089" spans="1:1" ht="12.6" x14ac:dyDescent="0.25">
      <c r="A57089"/>
    </row>
    <row r="57090" spans="1:1" ht="12.6" x14ac:dyDescent="0.25">
      <c r="A57090"/>
    </row>
    <row r="57091" spans="1:1" ht="12.6" x14ac:dyDescent="0.25">
      <c r="A57091"/>
    </row>
    <row r="57092" spans="1:1" ht="12.6" x14ac:dyDescent="0.25">
      <c r="A57092"/>
    </row>
    <row r="57093" spans="1:1" ht="12.6" x14ac:dyDescent="0.25">
      <c r="A57093"/>
    </row>
    <row r="57094" spans="1:1" ht="12.6" x14ac:dyDescent="0.25">
      <c r="A57094"/>
    </row>
    <row r="57095" spans="1:1" ht="12.6" x14ac:dyDescent="0.25">
      <c r="A57095"/>
    </row>
    <row r="57096" spans="1:1" ht="12.6" x14ac:dyDescent="0.25">
      <c r="A57096"/>
    </row>
    <row r="57097" spans="1:1" ht="12.6" x14ac:dyDescent="0.25">
      <c r="A57097"/>
    </row>
    <row r="57098" spans="1:1" ht="12.6" x14ac:dyDescent="0.25">
      <c r="A57098"/>
    </row>
    <row r="57099" spans="1:1" ht="12.6" x14ac:dyDescent="0.25">
      <c r="A57099"/>
    </row>
    <row r="57100" spans="1:1" ht="12.6" x14ac:dyDescent="0.25">
      <c r="A57100"/>
    </row>
    <row r="57101" spans="1:1" ht="12.6" x14ac:dyDescent="0.25">
      <c r="A57101"/>
    </row>
    <row r="57102" spans="1:1" ht="12.6" x14ac:dyDescent="0.25">
      <c r="A57102"/>
    </row>
    <row r="57103" spans="1:1" ht="12.6" x14ac:dyDescent="0.25">
      <c r="A57103"/>
    </row>
    <row r="57104" spans="1:1" ht="12.6" x14ac:dyDescent="0.25">
      <c r="A57104"/>
    </row>
    <row r="57105" spans="1:1" ht="12.6" x14ac:dyDescent="0.25">
      <c r="A57105"/>
    </row>
    <row r="57106" spans="1:1" ht="12.6" x14ac:dyDescent="0.25">
      <c r="A57106"/>
    </row>
    <row r="57107" spans="1:1" ht="12.6" x14ac:dyDescent="0.25">
      <c r="A57107"/>
    </row>
    <row r="57108" spans="1:1" ht="12.6" x14ac:dyDescent="0.25">
      <c r="A57108"/>
    </row>
    <row r="57109" spans="1:1" ht="12.6" x14ac:dyDescent="0.25">
      <c r="A57109"/>
    </row>
    <row r="57110" spans="1:1" ht="12.6" x14ac:dyDescent="0.25">
      <c r="A57110"/>
    </row>
    <row r="57111" spans="1:1" ht="12.6" x14ac:dyDescent="0.25">
      <c r="A57111"/>
    </row>
    <row r="57112" spans="1:1" ht="12.6" x14ac:dyDescent="0.25">
      <c r="A57112"/>
    </row>
    <row r="57113" spans="1:1" ht="12.6" x14ac:dyDescent="0.25">
      <c r="A57113"/>
    </row>
    <row r="57114" spans="1:1" ht="12.6" x14ac:dyDescent="0.25">
      <c r="A57114"/>
    </row>
    <row r="57115" spans="1:1" ht="12.6" x14ac:dyDescent="0.25">
      <c r="A57115"/>
    </row>
    <row r="57116" spans="1:1" ht="12.6" x14ac:dyDescent="0.25">
      <c r="A57116"/>
    </row>
    <row r="57117" spans="1:1" ht="12.6" x14ac:dyDescent="0.25">
      <c r="A57117"/>
    </row>
    <row r="57118" spans="1:1" ht="12.6" x14ac:dyDescent="0.25">
      <c r="A57118"/>
    </row>
    <row r="57119" spans="1:1" ht="12.6" x14ac:dyDescent="0.25">
      <c r="A57119"/>
    </row>
    <row r="57120" spans="1:1" ht="12.6" x14ac:dyDescent="0.25">
      <c r="A57120"/>
    </row>
    <row r="57121" spans="1:1" ht="12.6" x14ac:dyDescent="0.25">
      <c r="A57121"/>
    </row>
    <row r="57122" spans="1:1" ht="12.6" x14ac:dyDescent="0.25">
      <c r="A57122"/>
    </row>
    <row r="57123" spans="1:1" ht="12.6" x14ac:dyDescent="0.25">
      <c r="A57123"/>
    </row>
    <row r="57124" spans="1:1" ht="12.6" x14ac:dyDescent="0.25">
      <c r="A57124"/>
    </row>
    <row r="57125" spans="1:1" ht="12.6" x14ac:dyDescent="0.25">
      <c r="A57125"/>
    </row>
    <row r="57126" spans="1:1" ht="12.6" x14ac:dyDescent="0.25">
      <c r="A57126"/>
    </row>
    <row r="57127" spans="1:1" ht="12.6" x14ac:dyDescent="0.25">
      <c r="A57127"/>
    </row>
    <row r="57128" spans="1:1" ht="12.6" x14ac:dyDescent="0.25">
      <c r="A57128"/>
    </row>
    <row r="57129" spans="1:1" ht="12.6" x14ac:dyDescent="0.25">
      <c r="A57129"/>
    </row>
    <row r="57130" spans="1:1" ht="12.6" x14ac:dyDescent="0.25">
      <c r="A57130"/>
    </row>
    <row r="57131" spans="1:1" ht="12.6" x14ac:dyDescent="0.25">
      <c r="A57131"/>
    </row>
    <row r="57132" spans="1:1" ht="12.6" x14ac:dyDescent="0.25">
      <c r="A57132"/>
    </row>
    <row r="57133" spans="1:1" ht="12.6" x14ac:dyDescent="0.25">
      <c r="A57133"/>
    </row>
    <row r="57134" spans="1:1" ht="12.6" x14ac:dyDescent="0.25">
      <c r="A57134"/>
    </row>
    <row r="57135" spans="1:1" ht="12.6" x14ac:dyDescent="0.25">
      <c r="A57135"/>
    </row>
    <row r="57136" spans="1:1" ht="12.6" x14ac:dyDescent="0.25">
      <c r="A57136"/>
    </row>
    <row r="57137" spans="1:1" ht="12.6" x14ac:dyDescent="0.25">
      <c r="A57137"/>
    </row>
    <row r="57138" spans="1:1" ht="12.6" x14ac:dyDescent="0.25">
      <c r="A57138"/>
    </row>
    <row r="57139" spans="1:1" ht="12.6" x14ac:dyDescent="0.25">
      <c r="A57139"/>
    </row>
    <row r="57140" spans="1:1" ht="12.6" x14ac:dyDescent="0.25">
      <c r="A57140"/>
    </row>
    <row r="57141" spans="1:1" ht="12.6" x14ac:dyDescent="0.25">
      <c r="A57141"/>
    </row>
    <row r="57142" spans="1:1" ht="12.6" x14ac:dyDescent="0.25">
      <c r="A57142"/>
    </row>
    <row r="57143" spans="1:1" ht="12.6" x14ac:dyDescent="0.25">
      <c r="A57143"/>
    </row>
    <row r="57144" spans="1:1" ht="12.6" x14ac:dyDescent="0.25">
      <c r="A57144"/>
    </row>
    <row r="57145" spans="1:1" ht="12.6" x14ac:dyDescent="0.25">
      <c r="A57145"/>
    </row>
    <row r="57146" spans="1:1" ht="12.6" x14ac:dyDescent="0.25">
      <c r="A57146"/>
    </row>
    <row r="57147" spans="1:1" ht="12.6" x14ac:dyDescent="0.25">
      <c r="A57147"/>
    </row>
    <row r="57148" spans="1:1" ht="12.6" x14ac:dyDescent="0.25">
      <c r="A57148"/>
    </row>
    <row r="57149" spans="1:1" ht="12.6" x14ac:dyDescent="0.25">
      <c r="A57149"/>
    </row>
    <row r="57150" spans="1:1" ht="12.6" x14ac:dyDescent="0.25">
      <c r="A57150"/>
    </row>
    <row r="57151" spans="1:1" ht="12.6" x14ac:dyDescent="0.25">
      <c r="A57151"/>
    </row>
    <row r="57152" spans="1:1" ht="12.6" x14ac:dyDescent="0.25">
      <c r="A57152"/>
    </row>
    <row r="57153" spans="1:1" ht="12.6" x14ac:dyDescent="0.25">
      <c r="A57153"/>
    </row>
    <row r="57154" spans="1:1" ht="12.6" x14ac:dyDescent="0.25">
      <c r="A57154"/>
    </row>
    <row r="57155" spans="1:1" ht="12.6" x14ac:dyDescent="0.25">
      <c r="A57155"/>
    </row>
    <row r="57156" spans="1:1" ht="12.6" x14ac:dyDescent="0.25">
      <c r="A57156"/>
    </row>
    <row r="57157" spans="1:1" ht="12.6" x14ac:dyDescent="0.25">
      <c r="A57157"/>
    </row>
    <row r="57158" spans="1:1" ht="12.6" x14ac:dyDescent="0.25">
      <c r="A57158"/>
    </row>
    <row r="57159" spans="1:1" ht="12.6" x14ac:dyDescent="0.25">
      <c r="A57159"/>
    </row>
    <row r="57160" spans="1:1" ht="12.6" x14ac:dyDescent="0.25">
      <c r="A57160"/>
    </row>
    <row r="57161" spans="1:1" ht="12.6" x14ac:dyDescent="0.25">
      <c r="A57161"/>
    </row>
    <row r="57162" spans="1:1" ht="12.6" x14ac:dyDescent="0.25">
      <c r="A57162"/>
    </row>
    <row r="57163" spans="1:1" ht="12.6" x14ac:dyDescent="0.25">
      <c r="A57163"/>
    </row>
    <row r="57164" spans="1:1" ht="12.6" x14ac:dyDescent="0.25">
      <c r="A57164"/>
    </row>
    <row r="57165" spans="1:1" ht="12.6" x14ac:dyDescent="0.25">
      <c r="A57165"/>
    </row>
    <row r="57166" spans="1:1" ht="12.6" x14ac:dyDescent="0.25">
      <c r="A57166"/>
    </row>
    <row r="57167" spans="1:1" ht="12.6" x14ac:dyDescent="0.25">
      <c r="A57167"/>
    </row>
    <row r="57168" spans="1:1" ht="12.6" x14ac:dyDescent="0.25">
      <c r="A57168"/>
    </row>
    <row r="57169" spans="1:1" ht="12.6" x14ac:dyDescent="0.25">
      <c r="A57169"/>
    </row>
    <row r="57170" spans="1:1" ht="12.6" x14ac:dyDescent="0.25">
      <c r="A57170"/>
    </row>
    <row r="57171" spans="1:1" ht="12.6" x14ac:dyDescent="0.25">
      <c r="A57171"/>
    </row>
    <row r="57172" spans="1:1" ht="12.6" x14ac:dyDescent="0.25">
      <c r="A57172"/>
    </row>
    <row r="57173" spans="1:1" ht="12.6" x14ac:dyDescent="0.25">
      <c r="A57173"/>
    </row>
    <row r="57174" spans="1:1" ht="12.6" x14ac:dyDescent="0.25">
      <c r="A57174"/>
    </row>
    <row r="57175" spans="1:1" ht="12.6" x14ac:dyDescent="0.25">
      <c r="A57175"/>
    </row>
    <row r="57176" spans="1:1" ht="12.6" x14ac:dyDescent="0.25">
      <c r="A57176"/>
    </row>
    <row r="57177" spans="1:1" ht="12.6" x14ac:dyDescent="0.25">
      <c r="A57177"/>
    </row>
    <row r="57178" spans="1:1" ht="12.6" x14ac:dyDescent="0.25">
      <c r="A57178"/>
    </row>
    <row r="57179" spans="1:1" ht="12.6" x14ac:dyDescent="0.25">
      <c r="A57179"/>
    </row>
    <row r="57180" spans="1:1" ht="12.6" x14ac:dyDescent="0.25">
      <c r="A57180"/>
    </row>
    <row r="57181" spans="1:1" ht="12.6" x14ac:dyDescent="0.25">
      <c r="A57181"/>
    </row>
    <row r="57182" spans="1:1" ht="12.6" x14ac:dyDescent="0.25">
      <c r="A57182"/>
    </row>
    <row r="57183" spans="1:1" ht="12.6" x14ac:dyDescent="0.25">
      <c r="A57183"/>
    </row>
    <row r="57184" spans="1:1" ht="12.6" x14ac:dyDescent="0.25">
      <c r="A57184"/>
    </row>
    <row r="57185" spans="1:1" ht="12.6" x14ac:dyDescent="0.25">
      <c r="A57185"/>
    </row>
    <row r="57186" spans="1:1" ht="12.6" x14ac:dyDescent="0.25">
      <c r="A57186"/>
    </row>
    <row r="57187" spans="1:1" ht="12.6" x14ac:dyDescent="0.25">
      <c r="A57187"/>
    </row>
    <row r="57188" spans="1:1" ht="12.6" x14ac:dyDescent="0.25">
      <c r="A57188"/>
    </row>
    <row r="57189" spans="1:1" ht="12.6" x14ac:dyDescent="0.25">
      <c r="A57189"/>
    </row>
    <row r="57190" spans="1:1" ht="12.6" x14ac:dyDescent="0.25">
      <c r="A57190"/>
    </row>
    <row r="57191" spans="1:1" ht="12.6" x14ac:dyDescent="0.25">
      <c r="A57191"/>
    </row>
    <row r="57192" spans="1:1" ht="12.6" x14ac:dyDescent="0.25">
      <c r="A57192"/>
    </row>
    <row r="57193" spans="1:1" ht="12.6" x14ac:dyDescent="0.25">
      <c r="A57193"/>
    </row>
    <row r="57194" spans="1:1" ht="12.6" x14ac:dyDescent="0.25">
      <c r="A57194"/>
    </row>
    <row r="57195" spans="1:1" ht="12.6" x14ac:dyDescent="0.25">
      <c r="A57195"/>
    </row>
    <row r="57196" spans="1:1" ht="12.6" x14ac:dyDescent="0.25">
      <c r="A57196"/>
    </row>
    <row r="57197" spans="1:1" ht="12.6" x14ac:dyDescent="0.25">
      <c r="A57197"/>
    </row>
    <row r="57198" spans="1:1" ht="12.6" x14ac:dyDescent="0.25">
      <c r="A57198"/>
    </row>
    <row r="57199" spans="1:1" ht="12.6" x14ac:dyDescent="0.25">
      <c r="A57199"/>
    </row>
    <row r="57200" spans="1:1" ht="12.6" x14ac:dyDescent="0.25">
      <c r="A57200"/>
    </row>
    <row r="57201" spans="1:1" ht="12.6" x14ac:dyDescent="0.25">
      <c r="A57201"/>
    </row>
    <row r="57202" spans="1:1" ht="12.6" x14ac:dyDescent="0.25">
      <c r="A57202"/>
    </row>
    <row r="57203" spans="1:1" ht="12.6" x14ac:dyDescent="0.25">
      <c r="A57203"/>
    </row>
    <row r="57204" spans="1:1" ht="12.6" x14ac:dyDescent="0.25">
      <c r="A57204"/>
    </row>
    <row r="57205" spans="1:1" ht="12.6" x14ac:dyDescent="0.25">
      <c r="A57205"/>
    </row>
    <row r="57206" spans="1:1" ht="12.6" x14ac:dyDescent="0.25">
      <c r="A57206"/>
    </row>
    <row r="57207" spans="1:1" ht="12.6" x14ac:dyDescent="0.25">
      <c r="A57207"/>
    </row>
    <row r="57208" spans="1:1" ht="12.6" x14ac:dyDescent="0.25">
      <c r="A57208"/>
    </row>
    <row r="57209" spans="1:1" ht="12.6" x14ac:dyDescent="0.25">
      <c r="A57209"/>
    </row>
    <row r="57210" spans="1:1" ht="12.6" x14ac:dyDescent="0.25">
      <c r="A57210"/>
    </row>
    <row r="57211" spans="1:1" ht="12.6" x14ac:dyDescent="0.25">
      <c r="A57211"/>
    </row>
    <row r="57212" spans="1:1" ht="12.6" x14ac:dyDescent="0.25">
      <c r="A57212"/>
    </row>
    <row r="57213" spans="1:1" ht="12.6" x14ac:dyDescent="0.25">
      <c r="A57213"/>
    </row>
    <row r="57214" spans="1:1" ht="12.6" x14ac:dyDescent="0.25">
      <c r="A57214"/>
    </row>
    <row r="57215" spans="1:1" ht="12.6" x14ac:dyDescent="0.25">
      <c r="A57215"/>
    </row>
    <row r="57216" spans="1:1" ht="12.6" x14ac:dyDescent="0.25">
      <c r="A57216"/>
    </row>
    <row r="57217" spans="1:1" ht="12.6" x14ac:dyDescent="0.25">
      <c r="A57217"/>
    </row>
    <row r="57218" spans="1:1" ht="12.6" x14ac:dyDescent="0.25">
      <c r="A57218"/>
    </row>
    <row r="57219" spans="1:1" ht="12.6" x14ac:dyDescent="0.25">
      <c r="A57219"/>
    </row>
    <row r="57220" spans="1:1" ht="12.6" x14ac:dyDescent="0.25">
      <c r="A57220"/>
    </row>
    <row r="57221" spans="1:1" ht="12.6" x14ac:dyDescent="0.25">
      <c r="A57221"/>
    </row>
    <row r="57222" spans="1:1" ht="12.6" x14ac:dyDescent="0.25">
      <c r="A57222"/>
    </row>
    <row r="57223" spans="1:1" ht="12.6" x14ac:dyDescent="0.25">
      <c r="A57223"/>
    </row>
    <row r="57224" spans="1:1" ht="12.6" x14ac:dyDescent="0.25">
      <c r="A57224"/>
    </row>
    <row r="57225" spans="1:1" ht="12.6" x14ac:dyDescent="0.25">
      <c r="A57225"/>
    </row>
    <row r="57226" spans="1:1" ht="12.6" x14ac:dyDescent="0.25">
      <c r="A57226"/>
    </row>
    <row r="57227" spans="1:1" ht="12.6" x14ac:dyDescent="0.25">
      <c r="A57227"/>
    </row>
    <row r="57228" spans="1:1" ht="12.6" x14ac:dyDescent="0.25">
      <c r="A57228"/>
    </row>
    <row r="57229" spans="1:1" ht="12.6" x14ac:dyDescent="0.25">
      <c r="A57229"/>
    </row>
    <row r="57230" spans="1:1" ht="12.6" x14ac:dyDescent="0.25">
      <c r="A57230"/>
    </row>
    <row r="57231" spans="1:1" ht="12.6" x14ac:dyDescent="0.25">
      <c r="A57231"/>
    </row>
    <row r="57232" spans="1:1" ht="12.6" x14ac:dyDescent="0.25">
      <c r="A57232"/>
    </row>
    <row r="57233" spans="1:1" ht="12.6" x14ac:dyDescent="0.25">
      <c r="A57233"/>
    </row>
    <row r="57234" spans="1:1" ht="12.6" x14ac:dyDescent="0.25">
      <c r="A57234"/>
    </row>
    <row r="57235" spans="1:1" ht="12.6" x14ac:dyDescent="0.25">
      <c r="A57235"/>
    </row>
    <row r="57236" spans="1:1" ht="12.6" x14ac:dyDescent="0.25">
      <c r="A57236"/>
    </row>
    <row r="57237" spans="1:1" ht="12.6" x14ac:dyDescent="0.25">
      <c r="A57237"/>
    </row>
    <row r="57238" spans="1:1" ht="12.6" x14ac:dyDescent="0.25">
      <c r="A57238"/>
    </row>
    <row r="57239" spans="1:1" ht="12.6" x14ac:dyDescent="0.25">
      <c r="A57239"/>
    </row>
    <row r="57240" spans="1:1" ht="12.6" x14ac:dyDescent="0.25">
      <c r="A57240"/>
    </row>
    <row r="57241" spans="1:1" ht="12.6" x14ac:dyDescent="0.25">
      <c r="A57241"/>
    </row>
    <row r="57242" spans="1:1" ht="12.6" x14ac:dyDescent="0.25">
      <c r="A57242"/>
    </row>
    <row r="57243" spans="1:1" ht="12.6" x14ac:dyDescent="0.25">
      <c r="A57243"/>
    </row>
    <row r="57244" spans="1:1" ht="12.6" x14ac:dyDescent="0.25">
      <c r="A57244"/>
    </row>
    <row r="57245" spans="1:1" ht="12.6" x14ac:dyDescent="0.25">
      <c r="A57245"/>
    </row>
    <row r="57246" spans="1:1" ht="12.6" x14ac:dyDescent="0.25">
      <c r="A57246"/>
    </row>
    <row r="57247" spans="1:1" ht="12.6" x14ac:dyDescent="0.25">
      <c r="A57247"/>
    </row>
    <row r="57248" spans="1:1" ht="12.6" x14ac:dyDescent="0.25">
      <c r="A57248"/>
    </row>
    <row r="57249" spans="1:1" ht="12.6" x14ac:dyDescent="0.25">
      <c r="A57249"/>
    </row>
    <row r="57250" spans="1:1" ht="12.6" x14ac:dyDescent="0.25">
      <c r="A57250"/>
    </row>
    <row r="57251" spans="1:1" ht="12.6" x14ac:dyDescent="0.25">
      <c r="A57251"/>
    </row>
    <row r="57252" spans="1:1" ht="12.6" x14ac:dyDescent="0.25">
      <c r="A57252"/>
    </row>
    <row r="57253" spans="1:1" ht="12.6" x14ac:dyDescent="0.25">
      <c r="A57253"/>
    </row>
    <row r="57254" spans="1:1" ht="12.6" x14ac:dyDescent="0.25">
      <c r="A57254"/>
    </row>
    <row r="57255" spans="1:1" ht="12.6" x14ac:dyDescent="0.25">
      <c r="A57255"/>
    </row>
    <row r="57256" spans="1:1" ht="12.6" x14ac:dyDescent="0.25">
      <c r="A57256"/>
    </row>
    <row r="57257" spans="1:1" ht="12.6" x14ac:dyDescent="0.25">
      <c r="A57257"/>
    </row>
    <row r="57258" spans="1:1" ht="12.6" x14ac:dyDescent="0.25">
      <c r="A57258"/>
    </row>
    <row r="57259" spans="1:1" ht="12.6" x14ac:dyDescent="0.25">
      <c r="A57259"/>
    </row>
    <row r="57260" spans="1:1" ht="12.6" x14ac:dyDescent="0.25">
      <c r="A57260"/>
    </row>
    <row r="57261" spans="1:1" ht="12.6" x14ac:dyDescent="0.25">
      <c r="A57261"/>
    </row>
    <row r="57262" spans="1:1" ht="12.6" x14ac:dyDescent="0.25">
      <c r="A57262"/>
    </row>
    <row r="57263" spans="1:1" ht="12.6" x14ac:dyDescent="0.25">
      <c r="A57263"/>
    </row>
    <row r="57264" spans="1:1" ht="12.6" x14ac:dyDescent="0.25">
      <c r="A57264"/>
    </row>
    <row r="57265" spans="1:1" ht="12.6" x14ac:dyDescent="0.25">
      <c r="A57265"/>
    </row>
    <row r="57266" spans="1:1" ht="12.6" x14ac:dyDescent="0.25">
      <c r="A57266"/>
    </row>
    <row r="57267" spans="1:1" ht="12.6" x14ac:dyDescent="0.25">
      <c r="A57267"/>
    </row>
    <row r="57268" spans="1:1" ht="12.6" x14ac:dyDescent="0.25">
      <c r="A57268"/>
    </row>
    <row r="57269" spans="1:1" ht="12.6" x14ac:dyDescent="0.25">
      <c r="A57269"/>
    </row>
    <row r="57270" spans="1:1" ht="12.6" x14ac:dyDescent="0.25">
      <c r="A57270"/>
    </row>
    <row r="57271" spans="1:1" ht="12.6" x14ac:dyDescent="0.25">
      <c r="A57271"/>
    </row>
    <row r="57272" spans="1:1" ht="12.6" x14ac:dyDescent="0.25">
      <c r="A57272"/>
    </row>
    <row r="57273" spans="1:1" ht="12.6" x14ac:dyDescent="0.25">
      <c r="A57273"/>
    </row>
    <row r="57274" spans="1:1" ht="12.6" x14ac:dyDescent="0.25">
      <c r="A57274"/>
    </row>
    <row r="57275" spans="1:1" ht="12.6" x14ac:dyDescent="0.25">
      <c r="A57275"/>
    </row>
    <row r="57276" spans="1:1" ht="12.6" x14ac:dyDescent="0.25">
      <c r="A57276"/>
    </row>
    <row r="57277" spans="1:1" ht="12.6" x14ac:dyDescent="0.25">
      <c r="A57277"/>
    </row>
    <row r="57278" spans="1:1" ht="12.6" x14ac:dyDescent="0.25">
      <c r="A57278"/>
    </row>
    <row r="57279" spans="1:1" ht="12.6" x14ac:dyDescent="0.25">
      <c r="A57279"/>
    </row>
    <row r="57280" spans="1:1" ht="12.6" x14ac:dyDescent="0.25">
      <c r="A57280"/>
    </row>
    <row r="57281" spans="1:1" ht="12.6" x14ac:dyDescent="0.25">
      <c r="A57281"/>
    </row>
    <row r="57282" spans="1:1" ht="12.6" x14ac:dyDescent="0.25">
      <c r="A57282"/>
    </row>
    <row r="57283" spans="1:1" ht="12.6" x14ac:dyDescent="0.25">
      <c r="A57283"/>
    </row>
    <row r="57284" spans="1:1" ht="12.6" x14ac:dyDescent="0.25">
      <c r="A57284"/>
    </row>
    <row r="57285" spans="1:1" ht="12.6" x14ac:dyDescent="0.25">
      <c r="A57285"/>
    </row>
    <row r="57286" spans="1:1" ht="12.6" x14ac:dyDescent="0.25">
      <c r="A57286"/>
    </row>
    <row r="57287" spans="1:1" ht="12.6" x14ac:dyDescent="0.25">
      <c r="A57287"/>
    </row>
    <row r="57288" spans="1:1" ht="12.6" x14ac:dyDescent="0.25">
      <c r="A57288"/>
    </row>
    <row r="57289" spans="1:1" ht="12.6" x14ac:dyDescent="0.25">
      <c r="A57289"/>
    </row>
    <row r="57290" spans="1:1" ht="12.6" x14ac:dyDescent="0.25">
      <c r="A57290"/>
    </row>
    <row r="57291" spans="1:1" ht="12.6" x14ac:dyDescent="0.25">
      <c r="A57291"/>
    </row>
    <row r="57292" spans="1:1" ht="12.6" x14ac:dyDescent="0.25">
      <c r="A57292"/>
    </row>
    <row r="57293" spans="1:1" ht="12.6" x14ac:dyDescent="0.25">
      <c r="A57293"/>
    </row>
    <row r="57294" spans="1:1" ht="12.6" x14ac:dyDescent="0.25">
      <c r="A57294"/>
    </row>
    <row r="57295" spans="1:1" ht="12.6" x14ac:dyDescent="0.25">
      <c r="A57295"/>
    </row>
    <row r="57296" spans="1:1" ht="12.6" x14ac:dyDescent="0.25">
      <c r="A57296"/>
    </row>
    <row r="57297" spans="1:1" ht="12.6" x14ac:dyDescent="0.25">
      <c r="A57297"/>
    </row>
    <row r="57298" spans="1:1" ht="12.6" x14ac:dyDescent="0.25">
      <c r="A57298"/>
    </row>
    <row r="57299" spans="1:1" ht="12.6" x14ac:dyDescent="0.25">
      <c r="A57299"/>
    </row>
    <row r="57300" spans="1:1" ht="12.6" x14ac:dyDescent="0.25">
      <c r="A57300"/>
    </row>
    <row r="57301" spans="1:1" ht="12.6" x14ac:dyDescent="0.25">
      <c r="A57301"/>
    </row>
    <row r="57302" spans="1:1" ht="12.6" x14ac:dyDescent="0.25">
      <c r="A57302"/>
    </row>
    <row r="57303" spans="1:1" ht="12.6" x14ac:dyDescent="0.25">
      <c r="A57303"/>
    </row>
    <row r="57304" spans="1:1" ht="12.6" x14ac:dyDescent="0.25">
      <c r="A57304"/>
    </row>
    <row r="57305" spans="1:1" ht="12.6" x14ac:dyDescent="0.25">
      <c r="A57305"/>
    </row>
    <row r="57306" spans="1:1" ht="12.6" x14ac:dyDescent="0.25">
      <c r="A57306"/>
    </row>
    <row r="57307" spans="1:1" ht="12.6" x14ac:dyDescent="0.25">
      <c r="A57307"/>
    </row>
    <row r="57308" spans="1:1" ht="12.6" x14ac:dyDescent="0.25">
      <c r="A57308"/>
    </row>
    <row r="57309" spans="1:1" ht="12.6" x14ac:dyDescent="0.25">
      <c r="A57309"/>
    </row>
    <row r="57310" spans="1:1" ht="12.6" x14ac:dyDescent="0.25">
      <c r="A57310"/>
    </row>
    <row r="57311" spans="1:1" ht="12.6" x14ac:dyDescent="0.25">
      <c r="A57311"/>
    </row>
    <row r="57312" spans="1:1" ht="12.6" x14ac:dyDescent="0.25">
      <c r="A57312"/>
    </row>
    <row r="57313" spans="1:1" ht="12.6" x14ac:dyDescent="0.25">
      <c r="A57313"/>
    </row>
    <row r="57314" spans="1:1" ht="12.6" x14ac:dyDescent="0.25">
      <c r="A57314"/>
    </row>
    <row r="57315" spans="1:1" ht="12.6" x14ac:dyDescent="0.25">
      <c r="A57315"/>
    </row>
    <row r="57316" spans="1:1" ht="12.6" x14ac:dyDescent="0.25">
      <c r="A57316"/>
    </row>
    <row r="57317" spans="1:1" ht="12.6" x14ac:dyDescent="0.25">
      <c r="A57317"/>
    </row>
    <row r="57318" spans="1:1" ht="12.6" x14ac:dyDescent="0.25">
      <c r="A57318"/>
    </row>
    <row r="57319" spans="1:1" ht="12.6" x14ac:dyDescent="0.25">
      <c r="A57319"/>
    </row>
    <row r="57320" spans="1:1" ht="12.6" x14ac:dyDescent="0.25">
      <c r="A57320"/>
    </row>
    <row r="57321" spans="1:1" ht="12.6" x14ac:dyDescent="0.25">
      <c r="A57321"/>
    </row>
    <row r="57322" spans="1:1" ht="12.6" x14ac:dyDescent="0.25">
      <c r="A57322"/>
    </row>
    <row r="57323" spans="1:1" ht="12.6" x14ac:dyDescent="0.25">
      <c r="A57323"/>
    </row>
    <row r="57324" spans="1:1" ht="12.6" x14ac:dyDescent="0.25">
      <c r="A57324"/>
    </row>
    <row r="57325" spans="1:1" ht="12.6" x14ac:dyDescent="0.25">
      <c r="A57325"/>
    </row>
    <row r="57326" spans="1:1" ht="12.6" x14ac:dyDescent="0.25">
      <c r="A57326"/>
    </row>
    <row r="57327" spans="1:1" ht="12.6" x14ac:dyDescent="0.25">
      <c r="A57327"/>
    </row>
    <row r="57328" spans="1:1" ht="12.6" x14ac:dyDescent="0.25">
      <c r="A57328"/>
    </row>
    <row r="57329" spans="1:1" ht="12.6" x14ac:dyDescent="0.25">
      <c r="A57329"/>
    </row>
    <row r="57330" spans="1:1" ht="12.6" x14ac:dyDescent="0.25">
      <c r="A57330"/>
    </row>
    <row r="57331" spans="1:1" ht="12.6" x14ac:dyDescent="0.25">
      <c r="A57331"/>
    </row>
    <row r="57332" spans="1:1" ht="12.6" x14ac:dyDescent="0.25">
      <c r="A57332"/>
    </row>
    <row r="57333" spans="1:1" ht="12.6" x14ac:dyDescent="0.25">
      <c r="A57333"/>
    </row>
    <row r="57334" spans="1:1" ht="12.6" x14ac:dyDescent="0.25">
      <c r="A57334"/>
    </row>
    <row r="57335" spans="1:1" ht="12.6" x14ac:dyDescent="0.25">
      <c r="A57335"/>
    </row>
    <row r="57336" spans="1:1" ht="12.6" x14ac:dyDescent="0.25">
      <c r="A57336"/>
    </row>
    <row r="57337" spans="1:1" ht="12.6" x14ac:dyDescent="0.25">
      <c r="A57337"/>
    </row>
    <row r="57338" spans="1:1" ht="12.6" x14ac:dyDescent="0.25">
      <c r="A57338"/>
    </row>
    <row r="57339" spans="1:1" ht="12.6" x14ac:dyDescent="0.25">
      <c r="A57339"/>
    </row>
    <row r="57340" spans="1:1" ht="12.6" x14ac:dyDescent="0.25">
      <c r="A57340"/>
    </row>
    <row r="57341" spans="1:1" ht="12.6" x14ac:dyDescent="0.25">
      <c r="A57341"/>
    </row>
    <row r="57342" spans="1:1" ht="12.6" x14ac:dyDescent="0.25">
      <c r="A57342"/>
    </row>
    <row r="57343" spans="1:1" ht="12.6" x14ac:dyDescent="0.25">
      <c r="A57343"/>
    </row>
    <row r="57344" spans="1:1" ht="12.6" x14ac:dyDescent="0.25">
      <c r="A57344"/>
    </row>
    <row r="57345" spans="1:1" ht="12.6" x14ac:dyDescent="0.25">
      <c r="A57345"/>
    </row>
    <row r="57346" spans="1:1" ht="12.6" x14ac:dyDescent="0.25">
      <c r="A57346"/>
    </row>
    <row r="57347" spans="1:1" ht="12.6" x14ac:dyDescent="0.25">
      <c r="A57347"/>
    </row>
    <row r="57348" spans="1:1" ht="12.6" x14ac:dyDescent="0.25">
      <c r="A57348"/>
    </row>
    <row r="57349" spans="1:1" ht="12.6" x14ac:dyDescent="0.25">
      <c r="A57349"/>
    </row>
    <row r="57350" spans="1:1" ht="12.6" x14ac:dyDescent="0.25">
      <c r="A57350"/>
    </row>
    <row r="57351" spans="1:1" ht="12.6" x14ac:dyDescent="0.25">
      <c r="A57351"/>
    </row>
    <row r="57352" spans="1:1" ht="12.6" x14ac:dyDescent="0.25">
      <c r="A57352"/>
    </row>
    <row r="57353" spans="1:1" ht="12.6" x14ac:dyDescent="0.25">
      <c r="A57353"/>
    </row>
    <row r="57354" spans="1:1" ht="12.6" x14ac:dyDescent="0.25">
      <c r="A57354"/>
    </row>
    <row r="57355" spans="1:1" ht="12.6" x14ac:dyDescent="0.25">
      <c r="A57355"/>
    </row>
    <row r="57356" spans="1:1" ht="12.6" x14ac:dyDescent="0.25">
      <c r="A57356"/>
    </row>
    <row r="57357" spans="1:1" ht="12.6" x14ac:dyDescent="0.25">
      <c r="A57357"/>
    </row>
    <row r="57358" spans="1:1" ht="12.6" x14ac:dyDescent="0.25">
      <c r="A57358"/>
    </row>
    <row r="57359" spans="1:1" ht="12.6" x14ac:dyDescent="0.25">
      <c r="A57359"/>
    </row>
    <row r="57360" spans="1:1" ht="12.6" x14ac:dyDescent="0.25">
      <c r="A57360"/>
    </row>
    <row r="57361" spans="1:1" ht="12.6" x14ac:dyDescent="0.25">
      <c r="A57361"/>
    </row>
    <row r="57362" spans="1:1" ht="12.6" x14ac:dyDescent="0.25">
      <c r="A57362"/>
    </row>
    <row r="57363" spans="1:1" ht="12.6" x14ac:dyDescent="0.25">
      <c r="A57363"/>
    </row>
    <row r="57364" spans="1:1" ht="12.6" x14ac:dyDescent="0.25">
      <c r="A57364"/>
    </row>
    <row r="57365" spans="1:1" ht="12.6" x14ac:dyDescent="0.25">
      <c r="A57365"/>
    </row>
    <row r="57366" spans="1:1" ht="12.6" x14ac:dyDescent="0.25">
      <c r="A57366"/>
    </row>
    <row r="57367" spans="1:1" ht="12.6" x14ac:dyDescent="0.25">
      <c r="A57367"/>
    </row>
    <row r="57368" spans="1:1" ht="12.6" x14ac:dyDescent="0.25">
      <c r="A57368"/>
    </row>
    <row r="57369" spans="1:1" ht="12.6" x14ac:dyDescent="0.25">
      <c r="A57369"/>
    </row>
    <row r="57370" spans="1:1" ht="12.6" x14ac:dyDescent="0.25">
      <c r="A57370"/>
    </row>
    <row r="57371" spans="1:1" ht="12.6" x14ac:dyDescent="0.25">
      <c r="A57371"/>
    </row>
    <row r="57372" spans="1:1" ht="12.6" x14ac:dyDescent="0.25">
      <c r="A57372"/>
    </row>
    <row r="57373" spans="1:1" ht="12.6" x14ac:dyDescent="0.25">
      <c r="A57373"/>
    </row>
    <row r="57374" spans="1:1" ht="12.6" x14ac:dyDescent="0.25">
      <c r="A57374"/>
    </row>
    <row r="57375" spans="1:1" ht="12.6" x14ac:dyDescent="0.25">
      <c r="A57375"/>
    </row>
    <row r="57376" spans="1:1" ht="12.6" x14ac:dyDescent="0.25">
      <c r="A57376"/>
    </row>
    <row r="57377" spans="1:1" ht="12.6" x14ac:dyDescent="0.25">
      <c r="A57377"/>
    </row>
    <row r="57378" spans="1:1" ht="12.6" x14ac:dyDescent="0.25">
      <c r="A57378"/>
    </row>
    <row r="57379" spans="1:1" ht="12.6" x14ac:dyDescent="0.25">
      <c r="A57379"/>
    </row>
    <row r="57380" spans="1:1" ht="12.6" x14ac:dyDescent="0.25">
      <c r="A57380"/>
    </row>
    <row r="57381" spans="1:1" ht="12.6" x14ac:dyDescent="0.25">
      <c r="A57381"/>
    </row>
    <row r="57382" spans="1:1" ht="12.6" x14ac:dyDescent="0.25">
      <c r="A57382"/>
    </row>
    <row r="57383" spans="1:1" ht="12.6" x14ac:dyDescent="0.25">
      <c r="A57383"/>
    </row>
    <row r="57384" spans="1:1" ht="12.6" x14ac:dyDescent="0.25">
      <c r="A57384"/>
    </row>
    <row r="57385" spans="1:1" ht="12.6" x14ac:dyDescent="0.25">
      <c r="A57385"/>
    </row>
    <row r="57386" spans="1:1" ht="12.6" x14ac:dyDescent="0.25">
      <c r="A57386"/>
    </row>
    <row r="57387" spans="1:1" ht="12.6" x14ac:dyDescent="0.25">
      <c r="A57387"/>
    </row>
    <row r="57388" spans="1:1" ht="12.6" x14ac:dyDescent="0.25">
      <c r="A57388"/>
    </row>
    <row r="57389" spans="1:1" ht="12.6" x14ac:dyDescent="0.25">
      <c r="A57389"/>
    </row>
    <row r="57390" spans="1:1" ht="12.6" x14ac:dyDescent="0.25">
      <c r="A57390"/>
    </row>
    <row r="57391" spans="1:1" ht="12.6" x14ac:dyDescent="0.25">
      <c r="A57391"/>
    </row>
    <row r="57392" spans="1:1" ht="12.6" x14ac:dyDescent="0.25">
      <c r="A57392"/>
    </row>
    <row r="57393" spans="1:1" ht="12.6" x14ac:dyDescent="0.25">
      <c r="A57393"/>
    </row>
    <row r="57394" spans="1:1" ht="12.6" x14ac:dyDescent="0.25">
      <c r="A57394"/>
    </row>
    <row r="57395" spans="1:1" ht="12.6" x14ac:dyDescent="0.25">
      <c r="A57395"/>
    </row>
    <row r="57396" spans="1:1" ht="12.6" x14ac:dyDescent="0.25">
      <c r="A57396"/>
    </row>
    <row r="57397" spans="1:1" ht="12.6" x14ac:dyDescent="0.25">
      <c r="A57397"/>
    </row>
    <row r="57398" spans="1:1" ht="12.6" x14ac:dyDescent="0.25">
      <c r="A57398"/>
    </row>
    <row r="57399" spans="1:1" ht="12.6" x14ac:dyDescent="0.25">
      <c r="A57399"/>
    </row>
    <row r="57400" spans="1:1" ht="12.6" x14ac:dyDescent="0.25">
      <c r="A57400"/>
    </row>
    <row r="57401" spans="1:1" ht="12.6" x14ac:dyDescent="0.25">
      <c r="A57401"/>
    </row>
    <row r="57402" spans="1:1" ht="12.6" x14ac:dyDescent="0.25">
      <c r="A57402"/>
    </row>
    <row r="57403" spans="1:1" ht="12.6" x14ac:dyDescent="0.25">
      <c r="A57403"/>
    </row>
    <row r="57404" spans="1:1" ht="12.6" x14ac:dyDescent="0.25">
      <c r="A57404"/>
    </row>
    <row r="57405" spans="1:1" ht="12.6" x14ac:dyDescent="0.25">
      <c r="A57405"/>
    </row>
    <row r="57406" spans="1:1" ht="12.6" x14ac:dyDescent="0.25">
      <c r="A57406"/>
    </row>
    <row r="57407" spans="1:1" ht="12.6" x14ac:dyDescent="0.25">
      <c r="A57407"/>
    </row>
    <row r="57408" spans="1:1" ht="12.6" x14ac:dyDescent="0.25">
      <c r="A57408"/>
    </row>
    <row r="57409" spans="1:1" ht="12.6" x14ac:dyDescent="0.25">
      <c r="A57409"/>
    </row>
    <row r="57410" spans="1:1" ht="12.6" x14ac:dyDescent="0.25">
      <c r="A57410"/>
    </row>
    <row r="57411" spans="1:1" ht="12.6" x14ac:dyDescent="0.25">
      <c r="A57411"/>
    </row>
    <row r="57412" spans="1:1" ht="12.6" x14ac:dyDescent="0.25">
      <c r="A57412"/>
    </row>
    <row r="57413" spans="1:1" ht="12.6" x14ac:dyDescent="0.25">
      <c r="A57413"/>
    </row>
    <row r="57414" spans="1:1" ht="12.6" x14ac:dyDescent="0.25">
      <c r="A57414"/>
    </row>
    <row r="57415" spans="1:1" ht="12.6" x14ac:dyDescent="0.25">
      <c r="A57415"/>
    </row>
    <row r="57416" spans="1:1" ht="12.6" x14ac:dyDescent="0.25">
      <c r="A57416"/>
    </row>
    <row r="57417" spans="1:1" ht="12.6" x14ac:dyDescent="0.25">
      <c r="A57417"/>
    </row>
    <row r="57418" spans="1:1" ht="12.6" x14ac:dyDescent="0.25">
      <c r="A57418"/>
    </row>
    <row r="57419" spans="1:1" ht="12.6" x14ac:dyDescent="0.25">
      <c r="A57419"/>
    </row>
    <row r="57420" spans="1:1" ht="12.6" x14ac:dyDescent="0.25">
      <c r="A57420"/>
    </row>
    <row r="57421" spans="1:1" ht="12.6" x14ac:dyDescent="0.25">
      <c r="A57421"/>
    </row>
    <row r="57422" spans="1:1" ht="12.6" x14ac:dyDescent="0.25">
      <c r="A57422"/>
    </row>
    <row r="57423" spans="1:1" ht="12.6" x14ac:dyDescent="0.25">
      <c r="A57423"/>
    </row>
    <row r="57424" spans="1:1" ht="12.6" x14ac:dyDescent="0.25">
      <c r="A57424"/>
    </row>
    <row r="57425" spans="1:1" ht="12.6" x14ac:dyDescent="0.25">
      <c r="A57425"/>
    </row>
    <row r="57426" spans="1:1" ht="12.6" x14ac:dyDescent="0.25">
      <c r="A57426"/>
    </row>
    <row r="57427" spans="1:1" ht="12.6" x14ac:dyDescent="0.25">
      <c r="A57427"/>
    </row>
    <row r="57428" spans="1:1" ht="12.6" x14ac:dyDescent="0.25">
      <c r="A57428"/>
    </row>
    <row r="57429" spans="1:1" ht="12.6" x14ac:dyDescent="0.25">
      <c r="A57429"/>
    </row>
    <row r="57430" spans="1:1" ht="12.6" x14ac:dyDescent="0.25">
      <c r="A57430"/>
    </row>
    <row r="57431" spans="1:1" ht="12.6" x14ac:dyDescent="0.25">
      <c r="A57431"/>
    </row>
    <row r="57432" spans="1:1" ht="12.6" x14ac:dyDescent="0.25">
      <c r="A57432"/>
    </row>
    <row r="57433" spans="1:1" ht="12.6" x14ac:dyDescent="0.25">
      <c r="A57433"/>
    </row>
    <row r="57434" spans="1:1" ht="12.6" x14ac:dyDescent="0.25">
      <c r="A57434"/>
    </row>
    <row r="57435" spans="1:1" ht="12.6" x14ac:dyDescent="0.25">
      <c r="A57435"/>
    </row>
    <row r="57436" spans="1:1" ht="12.6" x14ac:dyDescent="0.25">
      <c r="A57436"/>
    </row>
    <row r="57437" spans="1:1" ht="12.6" x14ac:dyDescent="0.25">
      <c r="A57437"/>
    </row>
    <row r="57438" spans="1:1" ht="12.6" x14ac:dyDescent="0.25">
      <c r="A57438"/>
    </row>
    <row r="57439" spans="1:1" ht="12.6" x14ac:dyDescent="0.25">
      <c r="A57439"/>
    </row>
    <row r="57440" spans="1:1" ht="12.6" x14ac:dyDescent="0.25">
      <c r="A57440"/>
    </row>
    <row r="57441" spans="1:1" ht="12.6" x14ac:dyDescent="0.25">
      <c r="A57441"/>
    </row>
    <row r="57442" spans="1:1" ht="12.6" x14ac:dyDescent="0.25">
      <c r="A57442"/>
    </row>
    <row r="57443" spans="1:1" ht="12.6" x14ac:dyDescent="0.25">
      <c r="A57443"/>
    </row>
    <row r="57444" spans="1:1" ht="12.6" x14ac:dyDescent="0.25">
      <c r="A57444"/>
    </row>
    <row r="57445" spans="1:1" ht="12.6" x14ac:dyDescent="0.25">
      <c r="A57445"/>
    </row>
    <row r="57446" spans="1:1" ht="12.6" x14ac:dyDescent="0.25">
      <c r="A57446"/>
    </row>
    <row r="57447" spans="1:1" ht="12.6" x14ac:dyDescent="0.25">
      <c r="A57447"/>
    </row>
    <row r="57448" spans="1:1" ht="12.6" x14ac:dyDescent="0.25">
      <c r="A57448"/>
    </row>
    <row r="57449" spans="1:1" ht="12.6" x14ac:dyDescent="0.25">
      <c r="A57449"/>
    </row>
    <row r="57450" spans="1:1" ht="12.6" x14ac:dyDescent="0.25">
      <c r="A57450"/>
    </row>
    <row r="57451" spans="1:1" ht="12.6" x14ac:dyDescent="0.25">
      <c r="A57451"/>
    </row>
    <row r="57452" spans="1:1" ht="12.6" x14ac:dyDescent="0.25">
      <c r="A57452"/>
    </row>
    <row r="57453" spans="1:1" ht="12.6" x14ac:dyDescent="0.25">
      <c r="A57453"/>
    </row>
    <row r="57454" spans="1:1" ht="12.6" x14ac:dyDescent="0.25">
      <c r="A57454"/>
    </row>
    <row r="57455" spans="1:1" ht="12.6" x14ac:dyDescent="0.25">
      <c r="A57455"/>
    </row>
    <row r="57456" spans="1:1" ht="12.6" x14ac:dyDescent="0.25">
      <c r="A57456"/>
    </row>
    <row r="57457" spans="1:1" ht="12.6" x14ac:dyDescent="0.25">
      <c r="A57457"/>
    </row>
    <row r="57458" spans="1:1" ht="12.6" x14ac:dyDescent="0.25">
      <c r="A57458"/>
    </row>
    <row r="57459" spans="1:1" ht="12.6" x14ac:dyDescent="0.25">
      <c r="A57459"/>
    </row>
    <row r="57460" spans="1:1" ht="12.6" x14ac:dyDescent="0.25">
      <c r="A57460"/>
    </row>
    <row r="57461" spans="1:1" ht="12.6" x14ac:dyDescent="0.25">
      <c r="A57461"/>
    </row>
    <row r="57462" spans="1:1" ht="12.6" x14ac:dyDescent="0.25">
      <c r="A57462"/>
    </row>
    <row r="57463" spans="1:1" ht="12.6" x14ac:dyDescent="0.25">
      <c r="A57463"/>
    </row>
    <row r="57464" spans="1:1" ht="12.6" x14ac:dyDescent="0.25">
      <c r="A57464"/>
    </row>
    <row r="57465" spans="1:1" ht="12.6" x14ac:dyDescent="0.25">
      <c r="A57465"/>
    </row>
    <row r="57466" spans="1:1" ht="12.6" x14ac:dyDescent="0.25">
      <c r="A57466"/>
    </row>
    <row r="57467" spans="1:1" ht="12.6" x14ac:dyDescent="0.25">
      <c r="A57467"/>
    </row>
    <row r="57468" spans="1:1" ht="12.6" x14ac:dyDescent="0.25">
      <c r="A57468"/>
    </row>
    <row r="57469" spans="1:1" ht="12.6" x14ac:dyDescent="0.25">
      <c r="A57469"/>
    </row>
    <row r="57470" spans="1:1" ht="12.6" x14ac:dyDescent="0.25">
      <c r="A57470"/>
    </row>
    <row r="57471" spans="1:1" ht="12.6" x14ac:dyDescent="0.25">
      <c r="A57471"/>
    </row>
    <row r="57472" spans="1:1" ht="12.6" x14ac:dyDescent="0.25">
      <c r="A57472"/>
    </row>
    <row r="57473" spans="1:1" ht="12.6" x14ac:dyDescent="0.25">
      <c r="A57473"/>
    </row>
    <row r="57474" spans="1:1" ht="12.6" x14ac:dyDescent="0.25">
      <c r="A57474"/>
    </row>
    <row r="57475" spans="1:1" ht="12.6" x14ac:dyDescent="0.25">
      <c r="A57475"/>
    </row>
    <row r="57476" spans="1:1" ht="12.6" x14ac:dyDescent="0.25">
      <c r="A57476"/>
    </row>
    <row r="57477" spans="1:1" ht="12.6" x14ac:dyDescent="0.25">
      <c r="A57477"/>
    </row>
    <row r="57478" spans="1:1" ht="12.6" x14ac:dyDescent="0.25">
      <c r="A57478"/>
    </row>
    <row r="57479" spans="1:1" ht="12.6" x14ac:dyDescent="0.25">
      <c r="A57479"/>
    </row>
    <row r="57480" spans="1:1" ht="12.6" x14ac:dyDescent="0.25">
      <c r="A57480"/>
    </row>
    <row r="57481" spans="1:1" ht="12.6" x14ac:dyDescent="0.25">
      <c r="A57481"/>
    </row>
    <row r="57482" spans="1:1" ht="12.6" x14ac:dyDescent="0.25">
      <c r="A57482"/>
    </row>
    <row r="57483" spans="1:1" ht="12.6" x14ac:dyDescent="0.25">
      <c r="A57483"/>
    </row>
    <row r="57484" spans="1:1" ht="12.6" x14ac:dyDescent="0.25">
      <c r="A57484"/>
    </row>
    <row r="57485" spans="1:1" ht="12.6" x14ac:dyDescent="0.25">
      <c r="A57485"/>
    </row>
    <row r="57486" spans="1:1" ht="12.6" x14ac:dyDescent="0.25">
      <c r="A57486"/>
    </row>
    <row r="57487" spans="1:1" ht="12.6" x14ac:dyDescent="0.25">
      <c r="A57487"/>
    </row>
    <row r="57488" spans="1:1" ht="12.6" x14ac:dyDescent="0.25">
      <c r="A57488"/>
    </row>
    <row r="57489" spans="1:1" ht="12.6" x14ac:dyDescent="0.25">
      <c r="A57489"/>
    </row>
    <row r="57490" spans="1:1" ht="12.6" x14ac:dyDescent="0.25">
      <c r="A57490"/>
    </row>
    <row r="57491" spans="1:1" ht="12.6" x14ac:dyDescent="0.25">
      <c r="A57491"/>
    </row>
    <row r="57492" spans="1:1" ht="12.6" x14ac:dyDescent="0.25">
      <c r="A57492"/>
    </row>
    <row r="57493" spans="1:1" ht="12.6" x14ac:dyDescent="0.25">
      <c r="A57493"/>
    </row>
    <row r="57494" spans="1:1" ht="12.6" x14ac:dyDescent="0.25">
      <c r="A57494"/>
    </row>
    <row r="57495" spans="1:1" ht="12.6" x14ac:dyDescent="0.25">
      <c r="A57495"/>
    </row>
    <row r="57496" spans="1:1" ht="12.6" x14ac:dyDescent="0.25">
      <c r="A57496"/>
    </row>
    <row r="57497" spans="1:1" ht="12.6" x14ac:dyDescent="0.25">
      <c r="A57497"/>
    </row>
    <row r="57498" spans="1:1" ht="12.6" x14ac:dyDescent="0.25">
      <c r="A57498"/>
    </row>
    <row r="57499" spans="1:1" ht="12.6" x14ac:dyDescent="0.25">
      <c r="A57499"/>
    </row>
    <row r="57500" spans="1:1" ht="12.6" x14ac:dyDescent="0.25">
      <c r="A57500"/>
    </row>
    <row r="57501" spans="1:1" ht="12.6" x14ac:dyDescent="0.25">
      <c r="A57501"/>
    </row>
    <row r="57502" spans="1:1" ht="12.6" x14ac:dyDescent="0.25">
      <c r="A57502"/>
    </row>
    <row r="57503" spans="1:1" ht="12.6" x14ac:dyDescent="0.25">
      <c r="A57503"/>
    </row>
    <row r="57504" spans="1:1" ht="12.6" x14ac:dyDescent="0.25">
      <c r="A57504"/>
    </row>
    <row r="57505" spans="1:1" ht="12.6" x14ac:dyDescent="0.25">
      <c r="A57505"/>
    </row>
    <row r="57506" spans="1:1" ht="12.6" x14ac:dyDescent="0.25">
      <c r="A57506"/>
    </row>
    <row r="57507" spans="1:1" ht="12.6" x14ac:dyDescent="0.25">
      <c r="A57507"/>
    </row>
    <row r="57508" spans="1:1" ht="12.6" x14ac:dyDescent="0.25">
      <c r="A57508"/>
    </row>
    <row r="57509" spans="1:1" ht="12.6" x14ac:dyDescent="0.25">
      <c r="A57509"/>
    </row>
    <row r="57510" spans="1:1" ht="12.6" x14ac:dyDescent="0.25">
      <c r="A57510"/>
    </row>
    <row r="57511" spans="1:1" ht="12.6" x14ac:dyDescent="0.25">
      <c r="A57511"/>
    </row>
    <row r="57512" spans="1:1" ht="12.6" x14ac:dyDescent="0.25">
      <c r="A57512"/>
    </row>
    <row r="57513" spans="1:1" ht="12.6" x14ac:dyDescent="0.25">
      <c r="A57513"/>
    </row>
    <row r="57514" spans="1:1" ht="12.6" x14ac:dyDescent="0.25">
      <c r="A57514"/>
    </row>
    <row r="57515" spans="1:1" ht="12.6" x14ac:dyDescent="0.25">
      <c r="A57515"/>
    </row>
    <row r="57516" spans="1:1" ht="12.6" x14ac:dyDescent="0.25">
      <c r="A57516"/>
    </row>
    <row r="57517" spans="1:1" ht="12.6" x14ac:dyDescent="0.25">
      <c r="A57517"/>
    </row>
    <row r="57518" spans="1:1" ht="12.6" x14ac:dyDescent="0.25">
      <c r="A57518"/>
    </row>
    <row r="57519" spans="1:1" ht="12.6" x14ac:dyDescent="0.25">
      <c r="A57519"/>
    </row>
    <row r="57520" spans="1:1" ht="12.6" x14ac:dyDescent="0.25">
      <c r="A57520"/>
    </row>
    <row r="57521" spans="1:1" ht="12.6" x14ac:dyDescent="0.25">
      <c r="A57521"/>
    </row>
    <row r="57522" spans="1:1" ht="12.6" x14ac:dyDescent="0.25">
      <c r="A57522"/>
    </row>
    <row r="57523" spans="1:1" ht="12.6" x14ac:dyDescent="0.25">
      <c r="A57523"/>
    </row>
    <row r="57524" spans="1:1" ht="12.6" x14ac:dyDescent="0.25">
      <c r="A57524"/>
    </row>
    <row r="57525" spans="1:1" ht="12.6" x14ac:dyDescent="0.25">
      <c r="A57525"/>
    </row>
    <row r="57526" spans="1:1" ht="12.6" x14ac:dyDescent="0.25">
      <c r="A57526"/>
    </row>
    <row r="57527" spans="1:1" ht="12.6" x14ac:dyDescent="0.25">
      <c r="A57527"/>
    </row>
    <row r="57528" spans="1:1" ht="12.6" x14ac:dyDescent="0.25">
      <c r="A57528"/>
    </row>
    <row r="57529" spans="1:1" ht="12.6" x14ac:dyDescent="0.25">
      <c r="A57529"/>
    </row>
    <row r="57530" spans="1:1" ht="12.6" x14ac:dyDescent="0.25">
      <c r="A57530"/>
    </row>
    <row r="57531" spans="1:1" ht="12.6" x14ac:dyDescent="0.25">
      <c r="A57531"/>
    </row>
    <row r="57532" spans="1:1" ht="12.6" x14ac:dyDescent="0.25">
      <c r="A57532"/>
    </row>
    <row r="57533" spans="1:1" ht="12.6" x14ac:dyDescent="0.25">
      <c r="A57533"/>
    </row>
    <row r="57534" spans="1:1" ht="12.6" x14ac:dyDescent="0.25">
      <c r="A57534"/>
    </row>
    <row r="57535" spans="1:1" ht="12.6" x14ac:dyDescent="0.25">
      <c r="A57535"/>
    </row>
    <row r="57536" spans="1:1" ht="12.6" x14ac:dyDescent="0.25">
      <c r="A57536"/>
    </row>
    <row r="57537" spans="1:1" ht="12.6" x14ac:dyDescent="0.25">
      <c r="A57537"/>
    </row>
    <row r="57538" spans="1:1" ht="12.6" x14ac:dyDescent="0.25">
      <c r="A57538"/>
    </row>
    <row r="57539" spans="1:1" ht="12.6" x14ac:dyDescent="0.25">
      <c r="A57539"/>
    </row>
    <row r="57540" spans="1:1" ht="12.6" x14ac:dyDescent="0.25">
      <c r="A57540"/>
    </row>
    <row r="57541" spans="1:1" ht="12.6" x14ac:dyDescent="0.25">
      <c r="A57541"/>
    </row>
    <row r="57542" spans="1:1" ht="12.6" x14ac:dyDescent="0.25">
      <c r="A57542"/>
    </row>
    <row r="57543" spans="1:1" ht="12.6" x14ac:dyDescent="0.25">
      <c r="A57543"/>
    </row>
    <row r="57544" spans="1:1" ht="12.6" x14ac:dyDescent="0.25">
      <c r="A57544"/>
    </row>
    <row r="57545" spans="1:1" ht="12.6" x14ac:dyDescent="0.25">
      <c r="A57545"/>
    </row>
    <row r="57546" spans="1:1" ht="12.6" x14ac:dyDescent="0.25">
      <c r="A57546"/>
    </row>
    <row r="57547" spans="1:1" ht="12.6" x14ac:dyDescent="0.25">
      <c r="A57547"/>
    </row>
    <row r="57548" spans="1:1" ht="12.6" x14ac:dyDescent="0.25">
      <c r="A57548"/>
    </row>
    <row r="57549" spans="1:1" ht="12.6" x14ac:dyDescent="0.25">
      <c r="A57549"/>
    </row>
    <row r="57550" spans="1:1" ht="12.6" x14ac:dyDescent="0.25">
      <c r="A57550"/>
    </row>
    <row r="57551" spans="1:1" ht="12.6" x14ac:dyDescent="0.25">
      <c r="A57551"/>
    </row>
    <row r="57552" spans="1:1" ht="12.6" x14ac:dyDescent="0.25">
      <c r="A57552"/>
    </row>
    <row r="57553" spans="1:1" ht="12.6" x14ac:dyDescent="0.25">
      <c r="A57553"/>
    </row>
    <row r="57554" spans="1:1" ht="12.6" x14ac:dyDescent="0.25">
      <c r="A57554"/>
    </row>
    <row r="57555" spans="1:1" ht="12.6" x14ac:dyDescent="0.25">
      <c r="A57555"/>
    </row>
    <row r="57556" spans="1:1" ht="12.6" x14ac:dyDescent="0.25">
      <c r="A57556"/>
    </row>
    <row r="57557" spans="1:1" ht="12.6" x14ac:dyDescent="0.25">
      <c r="A57557"/>
    </row>
    <row r="57558" spans="1:1" ht="12.6" x14ac:dyDescent="0.25">
      <c r="A57558"/>
    </row>
    <row r="57559" spans="1:1" ht="12.6" x14ac:dyDescent="0.25">
      <c r="A57559"/>
    </row>
    <row r="57560" spans="1:1" ht="12.6" x14ac:dyDescent="0.25">
      <c r="A57560"/>
    </row>
    <row r="57561" spans="1:1" ht="12.6" x14ac:dyDescent="0.25">
      <c r="A57561"/>
    </row>
    <row r="57562" spans="1:1" ht="12.6" x14ac:dyDescent="0.25">
      <c r="A57562"/>
    </row>
    <row r="57563" spans="1:1" ht="12.6" x14ac:dyDescent="0.25">
      <c r="A57563"/>
    </row>
    <row r="57564" spans="1:1" ht="12.6" x14ac:dyDescent="0.25">
      <c r="A57564"/>
    </row>
    <row r="57565" spans="1:1" ht="12.6" x14ac:dyDescent="0.25">
      <c r="A57565"/>
    </row>
    <row r="57566" spans="1:1" ht="12.6" x14ac:dyDescent="0.25">
      <c r="A57566"/>
    </row>
    <row r="57567" spans="1:1" ht="12.6" x14ac:dyDescent="0.25">
      <c r="A57567"/>
    </row>
    <row r="57568" spans="1:1" ht="12.6" x14ac:dyDescent="0.25">
      <c r="A57568"/>
    </row>
    <row r="57569" spans="1:1" ht="12.6" x14ac:dyDescent="0.25">
      <c r="A57569"/>
    </row>
    <row r="57570" spans="1:1" ht="12.6" x14ac:dyDescent="0.25">
      <c r="A57570"/>
    </row>
    <row r="57571" spans="1:1" ht="12.6" x14ac:dyDescent="0.25">
      <c r="A57571"/>
    </row>
    <row r="57572" spans="1:1" ht="12.6" x14ac:dyDescent="0.25">
      <c r="A57572"/>
    </row>
    <row r="57573" spans="1:1" ht="12.6" x14ac:dyDescent="0.25">
      <c r="A57573"/>
    </row>
    <row r="57574" spans="1:1" ht="12.6" x14ac:dyDescent="0.25">
      <c r="A57574"/>
    </row>
    <row r="57575" spans="1:1" ht="12.6" x14ac:dyDescent="0.25">
      <c r="A57575"/>
    </row>
    <row r="57576" spans="1:1" ht="12.6" x14ac:dyDescent="0.25">
      <c r="A57576"/>
    </row>
    <row r="57577" spans="1:1" ht="12.6" x14ac:dyDescent="0.25">
      <c r="A57577"/>
    </row>
    <row r="57578" spans="1:1" ht="12.6" x14ac:dyDescent="0.25">
      <c r="A57578"/>
    </row>
    <row r="57579" spans="1:1" ht="12.6" x14ac:dyDescent="0.25">
      <c r="A57579"/>
    </row>
    <row r="57580" spans="1:1" ht="12.6" x14ac:dyDescent="0.25">
      <c r="A57580"/>
    </row>
    <row r="57581" spans="1:1" ht="12.6" x14ac:dyDescent="0.25">
      <c r="A57581"/>
    </row>
    <row r="57582" spans="1:1" ht="12.6" x14ac:dyDescent="0.25">
      <c r="A57582"/>
    </row>
    <row r="57583" spans="1:1" ht="12.6" x14ac:dyDescent="0.25">
      <c r="A57583"/>
    </row>
    <row r="57584" spans="1:1" ht="12.6" x14ac:dyDescent="0.25">
      <c r="A57584"/>
    </row>
    <row r="57585" spans="1:1" ht="12.6" x14ac:dyDescent="0.25">
      <c r="A57585"/>
    </row>
    <row r="57586" spans="1:1" ht="12.6" x14ac:dyDescent="0.25">
      <c r="A57586"/>
    </row>
    <row r="57587" spans="1:1" ht="12.6" x14ac:dyDescent="0.25">
      <c r="A57587"/>
    </row>
    <row r="57588" spans="1:1" ht="12.6" x14ac:dyDescent="0.25">
      <c r="A57588"/>
    </row>
    <row r="57589" spans="1:1" ht="12.6" x14ac:dyDescent="0.25">
      <c r="A57589"/>
    </row>
    <row r="57590" spans="1:1" ht="12.6" x14ac:dyDescent="0.25">
      <c r="A57590"/>
    </row>
    <row r="57591" spans="1:1" ht="12.6" x14ac:dyDescent="0.25">
      <c r="A57591"/>
    </row>
    <row r="57592" spans="1:1" ht="12.6" x14ac:dyDescent="0.25">
      <c r="A57592"/>
    </row>
    <row r="57593" spans="1:1" ht="12.6" x14ac:dyDescent="0.25">
      <c r="A57593"/>
    </row>
    <row r="57594" spans="1:1" ht="12.6" x14ac:dyDescent="0.25">
      <c r="A57594"/>
    </row>
    <row r="57595" spans="1:1" ht="12.6" x14ac:dyDescent="0.25">
      <c r="A57595"/>
    </row>
    <row r="57596" spans="1:1" ht="12.6" x14ac:dyDescent="0.25">
      <c r="A57596"/>
    </row>
    <row r="57597" spans="1:1" ht="12.6" x14ac:dyDescent="0.25">
      <c r="A57597"/>
    </row>
    <row r="57598" spans="1:1" ht="12.6" x14ac:dyDescent="0.25">
      <c r="A57598"/>
    </row>
    <row r="57599" spans="1:1" ht="12.6" x14ac:dyDescent="0.25">
      <c r="A57599"/>
    </row>
    <row r="57600" spans="1:1" ht="12.6" x14ac:dyDescent="0.25">
      <c r="A57600"/>
    </row>
    <row r="57601" spans="1:1" ht="12.6" x14ac:dyDescent="0.25">
      <c r="A57601"/>
    </row>
    <row r="57602" spans="1:1" ht="12.6" x14ac:dyDescent="0.25">
      <c r="A57602"/>
    </row>
    <row r="57603" spans="1:1" ht="12.6" x14ac:dyDescent="0.25">
      <c r="A57603"/>
    </row>
    <row r="57604" spans="1:1" ht="12.6" x14ac:dyDescent="0.25">
      <c r="A57604"/>
    </row>
    <row r="57605" spans="1:1" ht="12.6" x14ac:dyDescent="0.25">
      <c r="A57605"/>
    </row>
    <row r="57606" spans="1:1" ht="12.6" x14ac:dyDescent="0.25">
      <c r="A57606"/>
    </row>
    <row r="57607" spans="1:1" ht="12.6" x14ac:dyDescent="0.25">
      <c r="A57607"/>
    </row>
    <row r="57608" spans="1:1" ht="12.6" x14ac:dyDescent="0.25">
      <c r="A57608"/>
    </row>
    <row r="57609" spans="1:1" ht="12.6" x14ac:dyDescent="0.25">
      <c r="A57609"/>
    </row>
    <row r="57610" spans="1:1" ht="12.6" x14ac:dyDescent="0.25">
      <c r="A57610"/>
    </row>
    <row r="57611" spans="1:1" ht="12.6" x14ac:dyDescent="0.25">
      <c r="A57611"/>
    </row>
    <row r="57612" spans="1:1" ht="12.6" x14ac:dyDescent="0.25">
      <c r="A57612"/>
    </row>
    <row r="57613" spans="1:1" ht="12.6" x14ac:dyDescent="0.25">
      <c r="A57613"/>
    </row>
    <row r="57614" spans="1:1" ht="12.6" x14ac:dyDescent="0.25">
      <c r="A57614"/>
    </row>
    <row r="57615" spans="1:1" ht="12.6" x14ac:dyDescent="0.25">
      <c r="A57615"/>
    </row>
    <row r="57616" spans="1:1" ht="12.6" x14ac:dyDescent="0.25">
      <c r="A57616"/>
    </row>
    <row r="57617" spans="1:1" ht="12.6" x14ac:dyDescent="0.25">
      <c r="A57617"/>
    </row>
    <row r="57618" spans="1:1" ht="12.6" x14ac:dyDescent="0.25">
      <c r="A57618"/>
    </row>
    <row r="57619" spans="1:1" ht="12.6" x14ac:dyDescent="0.25">
      <c r="A57619"/>
    </row>
    <row r="57620" spans="1:1" ht="12.6" x14ac:dyDescent="0.25">
      <c r="A57620"/>
    </row>
    <row r="57621" spans="1:1" ht="12.6" x14ac:dyDescent="0.25">
      <c r="A57621"/>
    </row>
    <row r="57622" spans="1:1" ht="12.6" x14ac:dyDescent="0.25">
      <c r="A57622"/>
    </row>
    <row r="57623" spans="1:1" ht="12.6" x14ac:dyDescent="0.25">
      <c r="A57623"/>
    </row>
    <row r="57624" spans="1:1" ht="12.6" x14ac:dyDescent="0.25">
      <c r="A57624"/>
    </row>
    <row r="57625" spans="1:1" ht="12.6" x14ac:dyDescent="0.25">
      <c r="A57625"/>
    </row>
    <row r="57626" spans="1:1" ht="12.6" x14ac:dyDescent="0.25">
      <c r="A57626"/>
    </row>
    <row r="57627" spans="1:1" ht="12.6" x14ac:dyDescent="0.25">
      <c r="A57627"/>
    </row>
    <row r="57628" spans="1:1" ht="12.6" x14ac:dyDescent="0.25">
      <c r="A57628"/>
    </row>
    <row r="57629" spans="1:1" ht="12.6" x14ac:dyDescent="0.25">
      <c r="A57629"/>
    </row>
    <row r="57630" spans="1:1" ht="12.6" x14ac:dyDescent="0.25">
      <c r="A57630"/>
    </row>
    <row r="57631" spans="1:1" ht="12.6" x14ac:dyDescent="0.25">
      <c r="A57631"/>
    </row>
    <row r="57632" spans="1:1" ht="12.6" x14ac:dyDescent="0.25">
      <c r="A57632"/>
    </row>
    <row r="57633" spans="1:1" ht="12.6" x14ac:dyDescent="0.25">
      <c r="A57633"/>
    </row>
    <row r="57634" spans="1:1" ht="12.6" x14ac:dyDescent="0.25">
      <c r="A57634"/>
    </row>
    <row r="57635" spans="1:1" ht="12.6" x14ac:dyDescent="0.25">
      <c r="A57635"/>
    </row>
    <row r="57636" spans="1:1" ht="12.6" x14ac:dyDescent="0.25">
      <c r="A57636"/>
    </row>
    <row r="57637" spans="1:1" ht="12.6" x14ac:dyDescent="0.25">
      <c r="A57637"/>
    </row>
    <row r="57638" spans="1:1" ht="12.6" x14ac:dyDescent="0.25">
      <c r="A57638"/>
    </row>
    <row r="57639" spans="1:1" ht="12.6" x14ac:dyDescent="0.25">
      <c r="A57639"/>
    </row>
    <row r="57640" spans="1:1" ht="12.6" x14ac:dyDescent="0.25">
      <c r="A57640"/>
    </row>
    <row r="57641" spans="1:1" ht="12.6" x14ac:dyDescent="0.25">
      <c r="A57641"/>
    </row>
    <row r="57642" spans="1:1" ht="12.6" x14ac:dyDescent="0.25">
      <c r="A57642"/>
    </row>
    <row r="57643" spans="1:1" ht="12.6" x14ac:dyDescent="0.25">
      <c r="A57643"/>
    </row>
    <row r="57644" spans="1:1" ht="12.6" x14ac:dyDescent="0.25">
      <c r="A57644"/>
    </row>
    <row r="57645" spans="1:1" ht="12.6" x14ac:dyDescent="0.25">
      <c r="A57645"/>
    </row>
    <row r="57646" spans="1:1" ht="12.6" x14ac:dyDescent="0.25">
      <c r="A57646"/>
    </row>
    <row r="57647" spans="1:1" ht="12.6" x14ac:dyDescent="0.25">
      <c r="A57647"/>
    </row>
    <row r="57648" spans="1:1" ht="12.6" x14ac:dyDescent="0.25">
      <c r="A57648"/>
    </row>
    <row r="57649" spans="1:1" ht="12.6" x14ac:dyDescent="0.25">
      <c r="A57649"/>
    </row>
    <row r="57650" spans="1:1" ht="12.6" x14ac:dyDescent="0.25">
      <c r="A57650"/>
    </row>
    <row r="57651" spans="1:1" ht="12.6" x14ac:dyDescent="0.25">
      <c r="A57651"/>
    </row>
    <row r="57652" spans="1:1" ht="12.6" x14ac:dyDescent="0.25">
      <c r="A57652"/>
    </row>
    <row r="57653" spans="1:1" ht="12.6" x14ac:dyDescent="0.25">
      <c r="A57653"/>
    </row>
    <row r="57654" spans="1:1" ht="12.6" x14ac:dyDescent="0.25">
      <c r="A57654"/>
    </row>
    <row r="57655" spans="1:1" ht="12.6" x14ac:dyDescent="0.25">
      <c r="A57655"/>
    </row>
    <row r="57656" spans="1:1" ht="12.6" x14ac:dyDescent="0.25">
      <c r="A57656"/>
    </row>
    <row r="57657" spans="1:1" ht="12.6" x14ac:dyDescent="0.25">
      <c r="A57657"/>
    </row>
    <row r="57658" spans="1:1" ht="12.6" x14ac:dyDescent="0.25">
      <c r="A57658"/>
    </row>
    <row r="57659" spans="1:1" ht="12.6" x14ac:dyDescent="0.25">
      <c r="A57659"/>
    </row>
    <row r="57660" spans="1:1" ht="12.6" x14ac:dyDescent="0.25">
      <c r="A57660"/>
    </row>
    <row r="57661" spans="1:1" ht="12.6" x14ac:dyDescent="0.25">
      <c r="A57661"/>
    </row>
    <row r="57662" spans="1:1" ht="12.6" x14ac:dyDescent="0.25">
      <c r="A57662"/>
    </row>
    <row r="57663" spans="1:1" ht="12.6" x14ac:dyDescent="0.25">
      <c r="A57663"/>
    </row>
    <row r="57664" spans="1:1" ht="12.6" x14ac:dyDescent="0.25">
      <c r="A57664"/>
    </row>
    <row r="57665" spans="1:1" ht="12.6" x14ac:dyDescent="0.25">
      <c r="A57665"/>
    </row>
    <row r="57666" spans="1:1" ht="12.6" x14ac:dyDescent="0.25">
      <c r="A57666"/>
    </row>
    <row r="57667" spans="1:1" ht="12.6" x14ac:dyDescent="0.25">
      <c r="A57667"/>
    </row>
    <row r="57668" spans="1:1" ht="12.6" x14ac:dyDescent="0.25">
      <c r="A57668"/>
    </row>
    <row r="57669" spans="1:1" ht="12.6" x14ac:dyDescent="0.25">
      <c r="A57669"/>
    </row>
    <row r="57670" spans="1:1" ht="12.6" x14ac:dyDescent="0.25">
      <c r="A57670"/>
    </row>
    <row r="57671" spans="1:1" ht="12.6" x14ac:dyDescent="0.25">
      <c r="A57671"/>
    </row>
    <row r="57672" spans="1:1" ht="12.6" x14ac:dyDescent="0.25">
      <c r="A57672"/>
    </row>
    <row r="57673" spans="1:1" ht="12.6" x14ac:dyDescent="0.25">
      <c r="A57673"/>
    </row>
    <row r="57674" spans="1:1" ht="12.6" x14ac:dyDescent="0.25">
      <c r="A57674"/>
    </row>
    <row r="57675" spans="1:1" ht="12.6" x14ac:dyDescent="0.25">
      <c r="A57675"/>
    </row>
    <row r="57676" spans="1:1" ht="12.6" x14ac:dyDescent="0.25">
      <c r="A57676"/>
    </row>
    <row r="57677" spans="1:1" ht="12.6" x14ac:dyDescent="0.25">
      <c r="A57677"/>
    </row>
    <row r="57678" spans="1:1" ht="12.6" x14ac:dyDescent="0.25">
      <c r="A57678"/>
    </row>
    <row r="57679" spans="1:1" ht="12.6" x14ac:dyDescent="0.25">
      <c r="A57679"/>
    </row>
    <row r="57680" spans="1:1" ht="12.6" x14ac:dyDescent="0.25">
      <c r="A57680"/>
    </row>
    <row r="57681" spans="1:1" ht="12.6" x14ac:dyDescent="0.25">
      <c r="A57681"/>
    </row>
    <row r="57682" spans="1:1" ht="12.6" x14ac:dyDescent="0.25">
      <c r="A57682"/>
    </row>
    <row r="57683" spans="1:1" ht="12.6" x14ac:dyDescent="0.25">
      <c r="A57683"/>
    </row>
    <row r="57684" spans="1:1" ht="12.6" x14ac:dyDescent="0.25">
      <c r="A57684"/>
    </row>
    <row r="57685" spans="1:1" ht="12.6" x14ac:dyDescent="0.25">
      <c r="A57685"/>
    </row>
    <row r="57686" spans="1:1" ht="12.6" x14ac:dyDescent="0.25">
      <c r="A57686"/>
    </row>
    <row r="57687" spans="1:1" ht="12.6" x14ac:dyDescent="0.25">
      <c r="A57687"/>
    </row>
    <row r="57688" spans="1:1" ht="12.6" x14ac:dyDescent="0.25">
      <c r="A57688"/>
    </row>
    <row r="57689" spans="1:1" ht="12.6" x14ac:dyDescent="0.25">
      <c r="A57689"/>
    </row>
    <row r="57690" spans="1:1" ht="12.6" x14ac:dyDescent="0.25">
      <c r="A57690"/>
    </row>
    <row r="57691" spans="1:1" ht="12.6" x14ac:dyDescent="0.25">
      <c r="A57691"/>
    </row>
    <row r="57692" spans="1:1" ht="12.6" x14ac:dyDescent="0.25">
      <c r="A57692"/>
    </row>
    <row r="57693" spans="1:1" ht="12.6" x14ac:dyDescent="0.25">
      <c r="A57693"/>
    </row>
    <row r="57694" spans="1:1" ht="12.6" x14ac:dyDescent="0.25">
      <c r="A57694"/>
    </row>
    <row r="57695" spans="1:1" ht="12.6" x14ac:dyDescent="0.25">
      <c r="A57695"/>
    </row>
    <row r="57696" spans="1:1" ht="12.6" x14ac:dyDescent="0.25">
      <c r="A57696"/>
    </row>
    <row r="57697" spans="1:1" ht="12.6" x14ac:dyDescent="0.25">
      <c r="A57697"/>
    </row>
    <row r="57698" spans="1:1" ht="12.6" x14ac:dyDescent="0.25">
      <c r="A57698"/>
    </row>
    <row r="57699" spans="1:1" ht="12.6" x14ac:dyDescent="0.25">
      <c r="A57699"/>
    </row>
    <row r="57700" spans="1:1" ht="12.6" x14ac:dyDescent="0.25">
      <c r="A57700"/>
    </row>
    <row r="57701" spans="1:1" ht="12.6" x14ac:dyDescent="0.25">
      <c r="A57701"/>
    </row>
    <row r="57702" spans="1:1" ht="12.6" x14ac:dyDescent="0.25">
      <c r="A57702"/>
    </row>
    <row r="57703" spans="1:1" ht="12.6" x14ac:dyDescent="0.25">
      <c r="A57703"/>
    </row>
    <row r="57704" spans="1:1" ht="12.6" x14ac:dyDescent="0.25">
      <c r="A57704"/>
    </row>
    <row r="57705" spans="1:1" ht="12.6" x14ac:dyDescent="0.25">
      <c r="A57705"/>
    </row>
    <row r="57706" spans="1:1" ht="12.6" x14ac:dyDescent="0.25">
      <c r="A57706"/>
    </row>
    <row r="57707" spans="1:1" ht="12.6" x14ac:dyDescent="0.25">
      <c r="A57707"/>
    </row>
    <row r="57708" spans="1:1" ht="12.6" x14ac:dyDescent="0.25">
      <c r="A57708"/>
    </row>
    <row r="57709" spans="1:1" ht="12.6" x14ac:dyDescent="0.25">
      <c r="A57709"/>
    </row>
    <row r="57710" spans="1:1" ht="12.6" x14ac:dyDescent="0.25">
      <c r="A57710"/>
    </row>
    <row r="57711" spans="1:1" ht="12.6" x14ac:dyDescent="0.25">
      <c r="A57711"/>
    </row>
    <row r="57712" spans="1:1" ht="12.6" x14ac:dyDescent="0.25">
      <c r="A57712"/>
    </row>
    <row r="57713" spans="1:1" ht="12.6" x14ac:dyDescent="0.25">
      <c r="A57713"/>
    </row>
    <row r="57714" spans="1:1" ht="12.6" x14ac:dyDescent="0.25">
      <c r="A57714"/>
    </row>
    <row r="57715" spans="1:1" ht="12.6" x14ac:dyDescent="0.25">
      <c r="A57715"/>
    </row>
    <row r="57716" spans="1:1" ht="12.6" x14ac:dyDescent="0.25">
      <c r="A57716"/>
    </row>
    <row r="57717" spans="1:1" ht="12.6" x14ac:dyDescent="0.25">
      <c r="A57717"/>
    </row>
    <row r="57718" spans="1:1" ht="12.6" x14ac:dyDescent="0.25">
      <c r="A57718"/>
    </row>
    <row r="57719" spans="1:1" ht="12.6" x14ac:dyDescent="0.25">
      <c r="A57719"/>
    </row>
    <row r="57720" spans="1:1" ht="12.6" x14ac:dyDescent="0.25">
      <c r="A57720"/>
    </row>
    <row r="57721" spans="1:1" ht="12.6" x14ac:dyDescent="0.25">
      <c r="A57721"/>
    </row>
    <row r="57722" spans="1:1" ht="12.6" x14ac:dyDescent="0.25">
      <c r="A57722"/>
    </row>
    <row r="57723" spans="1:1" ht="12.6" x14ac:dyDescent="0.25">
      <c r="A57723"/>
    </row>
    <row r="57724" spans="1:1" ht="12.6" x14ac:dyDescent="0.25">
      <c r="A57724"/>
    </row>
    <row r="57725" spans="1:1" ht="12.6" x14ac:dyDescent="0.25">
      <c r="A57725"/>
    </row>
    <row r="57726" spans="1:1" ht="12.6" x14ac:dyDescent="0.25">
      <c r="A57726"/>
    </row>
    <row r="57727" spans="1:1" ht="12.6" x14ac:dyDescent="0.25">
      <c r="A57727"/>
    </row>
    <row r="57728" spans="1:1" ht="12.6" x14ac:dyDescent="0.25">
      <c r="A57728"/>
    </row>
    <row r="57729" spans="1:1" ht="12.6" x14ac:dyDescent="0.25">
      <c r="A57729"/>
    </row>
    <row r="57730" spans="1:1" ht="12.6" x14ac:dyDescent="0.25">
      <c r="A57730"/>
    </row>
    <row r="57731" spans="1:1" ht="12.6" x14ac:dyDescent="0.25">
      <c r="A57731"/>
    </row>
    <row r="57732" spans="1:1" ht="12.6" x14ac:dyDescent="0.25">
      <c r="A57732"/>
    </row>
    <row r="57733" spans="1:1" ht="12.6" x14ac:dyDescent="0.25">
      <c r="A57733"/>
    </row>
    <row r="57734" spans="1:1" ht="12.6" x14ac:dyDescent="0.25">
      <c r="A57734"/>
    </row>
    <row r="57735" spans="1:1" ht="12.6" x14ac:dyDescent="0.25">
      <c r="A57735"/>
    </row>
    <row r="57736" spans="1:1" ht="12.6" x14ac:dyDescent="0.25">
      <c r="A57736"/>
    </row>
    <row r="57737" spans="1:1" ht="12.6" x14ac:dyDescent="0.25">
      <c r="A57737"/>
    </row>
    <row r="57738" spans="1:1" ht="12.6" x14ac:dyDescent="0.25">
      <c r="A57738"/>
    </row>
    <row r="57739" spans="1:1" ht="12.6" x14ac:dyDescent="0.25">
      <c r="A57739"/>
    </row>
    <row r="57740" spans="1:1" ht="12.6" x14ac:dyDescent="0.25">
      <c r="A57740"/>
    </row>
    <row r="57741" spans="1:1" ht="12.6" x14ac:dyDescent="0.25">
      <c r="A57741"/>
    </row>
    <row r="57742" spans="1:1" ht="12.6" x14ac:dyDescent="0.25">
      <c r="A57742"/>
    </row>
    <row r="57743" spans="1:1" ht="12.6" x14ac:dyDescent="0.25">
      <c r="A57743"/>
    </row>
    <row r="57744" spans="1:1" ht="12.6" x14ac:dyDescent="0.25">
      <c r="A57744"/>
    </row>
    <row r="57745" spans="1:1" ht="12.6" x14ac:dyDescent="0.25">
      <c r="A57745"/>
    </row>
    <row r="57746" spans="1:1" ht="12.6" x14ac:dyDescent="0.25">
      <c r="A57746"/>
    </row>
    <row r="57747" spans="1:1" ht="12.6" x14ac:dyDescent="0.25">
      <c r="A57747"/>
    </row>
    <row r="57748" spans="1:1" ht="12.6" x14ac:dyDescent="0.25">
      <c r="A57748"/>
    </row>
    <row r="57749" spans="1:1" ht="12.6" x14ac:dyDescent="0.25">
      <c r="A57749"/>
    </row>
    <row r="57750" spans="1:1" ht="12.6" x14ac:dyDescent="0.25">
      <c r="A57750"/>
    </row>
    <row r="57751" spans="1:1" ht="12.6" x14ac:dyDescent="0.25">
      <c r="A57751"/>
    </row>
    <row r="57752" spans="1:1" ht="12.6" x14ac:dyDescent="0.25">
      <c r="A57752"/>
    </row>
    <row r="57753" spans="1:1" ht="12.6" x14ac:dyDescent="0.25">
      <c r="A57753"/>
    </row>
    <row r="57754" spans="1:1" ht="12.6" x14ac:dyDescent="0.25">
      <c r="A57754"/>
    </row>
    <row r="57755" spans="1:1" ht="12.6" x14ac:dyDescent="0.25">
      <c r="A57755"/>
    </row>
    <row r="57756" spans="1:1" ht="12.6" x14ac:dyDescent="0.25">
      <c r="A57756"/>
    </row>
    <row r="57757" spans="1:1" ht="12.6" x14ac:dyDescent="0.25">
      <c r="A57757"/>
    </row>
    <row r="57758" spans="1:1" ht="12.6" x14ac:dyDescent="0.25">
      <c r="A57758"/>
    </row>
    <row r="57759" spans="1:1" ht="12.6" x14ac:dyDescent="0.25">
      <c r="A57759"/>
    </row>
    <row r="57760" spans="1:1" ht="12.6" x14ac:dyDescent="0.25">
      <c r="A57760"/>
    </row>
    <row r="57761" spans="1:1" ht="12.6" x14ac:dyDescent="0.25">
      <c r="A57761"/>
    </row>
    <row r="57762" spans="1:1" ht="12.6" x14ac:dyDescent="0.25">
      <c r="A57762"/>
    </row>
    <row r="57763" spans="1:1" ht="12.6" x14ac:dyDescent="0.25">
      <c r="A57763"/>
    </row>
    <row r="57764" spans="1:1" ht="12.6" x14ac:dyDescent="0.25">
      <c r="A57764"/>
    </row>
    <row r="57765" spans="1:1" ht="12.6" x14ac:dyDescent="0.25">
      <c r="A57765"/>
    </row>
    <row r="57766" spans="1:1" ht="12.6" x14ac:dyDescent="0.25">
      <c r="A57766"/>
    </row>
    <row r="57767" spans="1:1" ht="12.6" x14ac:dyDescent="0.25">
      <c r="A57767"/>
    </row>
    <row r="57768" spans="1:1" ht="12.6" x14ac:dyDescent="0.25">
      <c r="A57768"/>
    </row>
    <row r="57769" spans="1:1" ht="12.6" x14ac:dyDescent="0.25">
      <c r="A57769"/>
    </row>
    <row r="57770" spans="1:1" ht="12.6" x14ac:dyDescent="0.25">
      <c r="A57770"/>
    </row>
    <row r="57771" spans="1:1" ht="12.6" x14ac:dyDescent="0.25">
      <c r="A57771"/>
    </row>
    <row r="57772" spans="1:1" ht="12.6" x14ac:dyDescent="0.25">
      <c r="A57772"/>
    </row>
    <row r="57773" spans="1:1" ht="12.6" x14ac:dyDescent="0.25">
      <c r="A57773"/>
    </row>
    <row r="57774" spans="1:1" ht="12.6" x14ac:dyDescent="0.25">
      <c r="A57774"/>
    </row>
    <row r="57775" spans="1:1" ht="12.6" x14ac:dyDescent="0.25">
      <c r="A57775"/>
    </row>
    <row r="57776" spans="1:1" ht="12.6" x14ac:dyDescent="0.25">
      <c r="A57776"/>
    </row>
    <row r="57777" spans="1:1" ht="12.6" x14ac:dyDescent="0.25">
      <c r="A57777"/>
    </row>
    <row r="57778" spans="1:1" ht="12.6" x14ac:dyDescent="0.25">
      <c r="A57778"/>
    </row>
    <row r="57779" spans="1:1" ht="12.6" x14ac:dyDescent="0.25">
      <c r="A57779"/>
    </row>
    <row r="57780" spans="1:1" ht="12.6" x14ac:dyDescent="0.25">
      <c r="A57780"/>
    </row>
    <row r="57781" spans="1:1" ht="12.6" x14ac:dyDescent="0.25">
      <c r="A57781"/>
    </row>
    <row r="57782" spans="1:1" ht="12.6" x14ac:dyDescent="0.25">
      <c r="A57782"/>
    </row>
    <row r="57783" spans="1:1" ht="12.6" x14ac:dyDescent="0.25">
      <c r="A57783"/>
    </row>
    <row r="57784" spans="1:1" ht="12.6" x14ac:dyDescent="0.25">
      <c r="A57784"/>
    </row>
    <row r="57785" spans="1:1" ht="12.6" x14ac:dyDescent="0.25">
      <c r="A57785"/>
    </row>
    <row r="57786" spans="1:1" ht="12.6" x14ac:dyDescent="0.25">
      <c r="A57786"/>
    </row>
    <row r="57787" spans="1:1" ht="12.6" x14ac:dyDescent="0.25">
      <c r="A57787"/>
    </row>
    <row r="57788" spans="1:1" ht="12.6" x14ac:dyDescent="0.25">
      <c r="A57788"/>
    </row>
    <row r="57789" spans="1:1" ht="12.6" x14ac:dyDescent="0.25">
      <c r="A57789"/>
    </row>
    <row r="57790" spans="1:1" ht="12.6" x14ac:dyDescent="0.25">
      <c r="A57790"/>
    </row>
    <row r="57791" spans="1:1" ht="12.6" x14ac:dyDescent="0.25">
      <c r="A57791"/>
    </row>
    <row r="57792" spans="1:1" ht="12.6" x14ac:dyDescent="0.25">
      <c r="A57792"/>
    </row>
    <row r="57793" spans="1:1" ht="12.6" x14ac:dyDescent="0.25">
      <c r="A57793"/>
    </row>
    <row r="57794" spans="1:1" ht="12.6" x14ac:dyDescent="0.25">
      <c r="A57794"/>
    </row>
    <row r="57795" spans="1:1" ht="12.6" x14ac:dyDescent="0.25">
      <c r="A57795"/>
    </row>
    <row r="57796" spans="1:1" ht="12.6" x14ac:dyDescent="0.25">
      <c r="A57796"/>
    </row>
    <row r="57797" spans="1:1" ht="12.6" x14ac:dyDescent="0.25">
      <c r="A57797"/>
    </row>
    <row r="57798" spans="1:1" ht="12.6" x14ac:dyDescent="0.25">
      <c r="A57798"/>
    </row>
    <row r="57799" spans="1:1" ht="12.6" x14ac:dyDescent="0.25">
      <c r="A57799"/>
    </row>
    <row r="57800" spans="1:1" ht="12.6" x14ac:dyDescent="0.25">
      <c r="A57800"/>
    </row>
    <row r="57801" spans="1:1" ht="12.6" x14ac:dyDescent="0.25">
      <c r="A57801"/>
    </row>
    <row r="57802" spans="1:1" ht="12.6" x14ac:dyDescent="0.25">
      <c r="A57802"/>
    </row>
    <row r="57803" spans="1:1" ht="12.6" x14ac:dyDescent="0.25">
      <c r="A57803"/>
    </row>
    <row r="57804" spans="1:1" ht="12.6" x14ac:dyDescent="0.25">
      <c r="A57804"/>
    </row>
    <row r="57805" spans="1:1" ht="12.6" x14ac:dyDescent="0.25">
      <c r="A57805"/>
    </row>
    <row r="57806" spans="1:1" ht="12.6" x14ac:dyDescent="0.25">
      <c r="A57806"/>
    </row>
    <row r="57807" spans="1:1" ht="12.6" x14ac:dyDescent="0.25">
      <c r="A57807"/>
    </row>
    <row r="57808" spans="1:1" ht="12.6" x14ac:dyDescent="0.25">
      <c r="A57808"/>
    </row>
    <row r="57809" spans="1:1" ht="12.6" x14ac:dyDescent="0.25">
      <c r="A57809"/>
    </row>
    <row r="57810" spans="1:1" ht="12.6" x14ac:dyDescent="0.25">
      <c r="A57810"/>
    </row>
    <row r="57811" spans="1:1" ht="12.6" x14ac:dyDescent="0.25">
      <c r="A57811"/>
    </row>
    <row r="57812" spans="1:1" ht="12.6" x14ac:dyDescent="0.25">
      <c r="A57812"/>
    </row>
    <row r="57813" spans="1:1" ht="12.6" x14ac:dyDescent="0.25">
      <c r="A57813"/>
    </row>
    <row r="57814" spans="1:1" ht="12.6" x14ac:dyDescent="0.25">
      <c r="A57814"/>
    </row>
    <row r="57815" spans="1:1" ht="12.6" x14ac:dyDescent="0.25">
      <c r="A57815"/>
    </row>
    <row r="57816" spans="1:1" ht="12.6" x14ac:dyDescent="0.25">
      <c r="A57816"/>
    </row>
    <row r="57817" spans="1:1" ht="12.6" x14ac:dyDescent="0.25">
      <c r="A57817"/>
    </row>
    <row r="57818" spans="1:1" ht="12.6" x14ac:dyDescent="0.25">
      <c r="A57818"/>
    </row>
    <row r="57819" spans="1:1" ht="12.6" x14ac:dyDescent="0.25">
      <c r="A57819"/>
    </row>
    <row r="57820" spans="1:1" ht="12.6" x14ac:dyDescent="0.25">
      <c r="A57820"/>
    </row>
    <row r="57821" spans="1:1" ht="12.6" x14ac:dyDescent="0.25">
      <c r="A57821"/>
    </row>
    <row r="57822" spans="1:1" ht="12.6" x14ac:dyDescent="0.25">
      <c r="A57822"/>
    </row>
    <row r="57823" spans="1:1" ht="12.6" x14ac:dyDescent="0.25">
      <c r="A57823"/>
    </row>
    <row r="57824" spans="1:1" ht="12.6" x14ac:dyDescent="0.25">
      <c r="A57824"/>
    </row>
    <row r="57825" spans="1:1" ht="12.6" x14ac:dyDescent="0.25">
      <c r="A57825"/>
    </row>
    <row r="57826" spans="1:1" ht="12.6" x14ac:dyDescent="0.25">
      <c r="A57826"/>
    </row>
    <row r="57827" spans="1:1" ht="12.6" x14ac:dyDescent="0.25">
      <c r="A57827"/>
    </row>
    <row r="57828" spans="1:1" ht="12.6" x14ac:dyDescent="0.25">
      <c r="A57828"/>
    </row>
    <row r="57829" spans="1:1" ht="12.6" x14ac:dyDescent="0.25">
      <c r="A57829"/>
    </row>
    <row r="57830" spans="1:1" ht="12.6" x14ac:dyDescent="0.25">
      <c r="A57830"/>
    </row>
    <row r="57831" spans="1:1" ht="12.6" x14ac:dyDescent="0.25">
      <c r="A57831"/>
    </row>
    <row r="57832" spans="1:1" ht="12.6" x14ac:dyDescent="0.25">
      <c r="A57832"/>
    </row>
    <row r="57833" spans="1:1" ht="12.6" x14ac:dyDescent="0.25">
      <c r="A57833"/>
    </row>
    <row r="57834" spans="1:1" ht="12.6" x14ac:dyDescent="0.25">
      <c r="A57834"/>
    </row>
    <row r="57835" spans="1:1" ht="12.6" x14ac:dyDescent="0.25">
      <c r="A57835"/>
    </row>
    <row r="57836" spans="1:1" ht="12.6" x14ac:dyDescent="0.25">
      <c r="A57836"/>
    </row>
    <row r="57837" spans="1:1" ht="12.6" x14ac:dyDescent="0.25">
      <c r="A57837"/>
    </row>
    <row r="57838" spans="1:1" ht="12.6" x14ac:dyDescent="0.25">
      <c r="A57838"/>
    </row>
    <row r="57839" spans="1:1" ht="12.6" x14ac:dyDescent="0.25">
      <c r="A57839"/>
    </row>
    <row r="57840" spans="1:1" ht="12.6" x14ac:dyDescent="0.25">
      <c r="A57840"/>
    </row>
    <row r="57841" spans="1:1" ht="12.6" x14ac:dyDescent="0.25">
      <c r="A57841"/>
    </row>
    <row r="57842" spans="1:1" ht="12.6" x14ac:dyDescent="0.25">
      <c r="A57842"/>
    </row>
    <row r="57843" spans="1:1" ht="12.6" x14ac:dyDescent="0.25">
      <c r="A57843"/>
    </row>
    <row r="57844" spans="1:1" ht="12.6" x14ac:dyDescent="0.25">
      <c r="A57844"/>
    </row>
    <row r="57845" spans="1:1" ht="12.6" x14ac:dyDescent="0.25">
      <c r="A57845"/>
    </row>
    <row r="57846" spans="1:1" ht="12.6" x14ac:dyDescent="0.25">
      <c r="A57846"/>
    </row>
    <row r="57847" spans="1:1" ht="12.6" x14ac:dyDescent="0.25">
      <c r="A57847"/>
    </row>
    <row r="57848" spans="1:1" ht="12.6" x14ac:dyDescent="0.25">
      <c r="A57848"/>
    </row>
    <row r="57849" spans="1:1" ht="12.6" x14ac:dyDescent="0.25">
      <c r="A57849"/>
    </row>
    <row r="57850" spans="1:1" ht="12.6" x14ac:dyDescent="0.25">
      <c r="A57850"/>
    </row>
    <row r="57851" spans="1:1" ht="12.6" x14ac:dyDescent="0.25">
      <c r="A57851"/>
    </row>
    <row r="57852" spans="1:1" ht="12.6" x14ac:dyDescent="0.25">
      <c r="A57852"/>
    </row>
    <row r="57853" spans="1:1" ht="12.6" x14ac:dyDescent="0.25">
      <c r="A57853"/>
    </row>
    <row r="57854" spans="1:1" ht="12.6" x14ac:dyDescent="0.25">
      <c r="A57854"/>
    </row>
    <row r="57855" spans="1:1" ht="12.6" x14ac:dyDescent="0.25">
      <c r="A57855"/>
    </row>
    <row r="57856" spans="1:1" ht="12.6" x14ac:dyDescent="0.25">
      <c r="A57856"/>
    </row>
    <row r="57857" spans="1:1" ht="12.6" x14ac:dyDescent="0.25">
      <c r="A57857"/>
    </row>
    <row r="57858" spans="1:1" ht="12.6" x14ac:dyDescent="0.25">
      <c r="A57858"/>
    </row>
    <row r="57859" spans="1:1" ht="12.6" x14ac:dyDescent="0.25">
      <c r="A57859"/>
    </row>
    <row r="57860" spans="1:1" ht="12.6" x14ac:dyDescent="0.25">
      <c r="A57860"/>
    </row>
    <row r="57861" spans="1:1" ht="12.6" x14ac:dyDescent="0.25">
      <c r="A57861"/>
    </row>
    <row r="57862" spans="1:1" ht="12.6" x14ac:dyDescent="0.25">
      <c r="A57862"/>
    </row>
    <row r="57863" spans="1:1" ht="12.6" x14ac:dyDescent="0.25">
      <c r="A57863"/>
    </row>
    <row r="57864" spans="1:1" ht="12.6" x14ac:dyDescent="0.25">
      <c r="A57864"/>
    </row>
    <row r="57865" spans="1:1" ht="12.6" x14ac:dyDescent="0.25">
      <c r="A57865"/>
    </row>
    <row r="57866" spans="1:1" ht="12.6" x14ac:dyDescent="0.25">
      <c r="A57866"/>
    </row>
    <row r="57867" spans="1:1" ht="12.6" x14ac:dyDescent="0.25">
      <c r="A57867"/>
    </row>
    <row r="57868" spans="1:1" ht="12.6" x14ac:dyDescent="0.25">
      <c r="A57868"/>
    </row>
    <row r="57869" spans="1:1" ht="12.6" x14ac:dyDescent="0.25">
      <c r="A57869"/>
    </row>
    <row r="57870" spans="1:1" ht="12.6" x14ac:dyDescent="0.25">
      <c r="A57870"/>
    </row>
    <row r="57871" spans="1:1" ht="12.6" x14ac:dyDescent="0.25">
      <c r="A57871"/>
    </row>
    <row r="57872" spans="1:1" ht="12.6" x14ac:dyDescent="0.25">
      <c r="A57872"/>
    </row>
    <row r="57873" spans="1:1" ht="12.6" x14ac:dyDescent="0.25">
      <c r="A57873"/>
    </row>
    <row r="57874" spans="1:1" ht="12.6" x14ac:dyDescent="0.25">
      <c r="A57874"/>
    </row>
    <row r="57875" spans="1:1" ht="12.6" x14ac:dyDescent="0.25">
      <c r="A57875"/>
    </row>
    <row r="57876" spans="1:1" ht="12.6" x14ac:dyDescent="0.25">
      <c r="A57876"/>
    </row>
    <row r="57877" spans="1:1" ht="12.6" x14ac:dyDescent="0.25">
      <c r="A57877"/>
    </row>
    <row r="57878" spans="1:1" ht="12.6" x14ac:dyDescent="0.25">
      <c r="A57878"/>
    </row>
    <row r="57879" spans="1:1" ht="12.6" x14ac:dyDescent="0.25">
      <c r="A57879"/>
    </row>
    <row r="57880" spans="1:1" ht="12.6" x14ac:dyDescent="0.25">
      <c r="A57880"/>
    </row>
    <row r="57881" spans="1:1" ht="12.6" x14ac:dyDescent="0.25">
      <c r="A57881"/>
    </row>
    <row r="57882" spans="1:1" ht="12.6" x14ac:dyDescent="0.25">
      <c r="A57882"/>
    </row>
    <row r="57883" spans="1:1" ht="12.6" x14ac:dyDescent="0.25">
      <c r="A57883"/>
    </row>
    <row r="57884" spans="1:1" ht="12.6" x14ac:dyDescent="0.25">
      <c r="A57884"/>
    </row>
    <row r="57885" spans="1:1" ht="12.6" x14ac:dyDescent="0.25">
      <c r="A57885"/>
    </row>
    <row r="57886" spans="1:1" ht="12.6" x14ac:dyDescent="0.25">
      <c r="A57886"/>
    </row>
    <row r="57887" spans="1:1" ht="12.6" x14ac:dyDescent="0.25">
      <c r="A57887"/>
    </row>
    <row r="57888" spans="1:1" ht="12.6" x14ac:dyDescent="0.25">
      <c r="A57888"/>
    </row>
    <row r="57889" spans="1:1" ht="12.6" x14ac:dyDescent="0.25">
      <c r="A57889"/>
    </row>
    <row r="57890" spans="1:1" ht="12.6" x14ac:dyDescent="0.25">
      <c r="A57890"/>
    </row>
    <row r="57891" spans="1:1" ht="12.6" x14ac:dyDescent="0.25">
      <c r="A57891"/>
    </row>
    <row r="57892" spans="1:1" ht="12.6" x14ac:dyDescent="0.25">
      <c r="A57892"/>
    </row>
    <row r="57893" spans="1:1" ht="12.6" x14ac:dyDescent="0.25">
      <c r="A57893"/>
    </row>
    <row r="57894" spans="1:1" ht="12.6" x14ac:dyDescent="0.25">
      <c r="A57894"/>
    </row>
    <row r="57895" spans="1:1" ht="12.6" x14ac:dyDescent="0.25">
      <c r="A57895"/>
    </row>
    <row r="57896" spans="1:1" ht="12.6" x14ac:dyDescent="0.25">
      <c r="A57896"/>
    </row>
    <row r="57897" spans="1:1" ht="12.6" x14ac:dyDescent="0.25">
      <c r="A57897"/>
    </row>
    <row r="57898" spans="1:1" ht="12.6" x14ac:dyDescent="0.25">
      <c r="A57898"/>
    </row>
    <row r="57899" spans="1:1" ht="12.6" x14ac:dyDescent="0.25">
      <c r="A57899"/>
    </row>
    <row r="57900" spans="1:1" ht="12.6" x14ac:dyDescent="0.25">
      <c r="A57900"/>
    </row>
    <row r="57901" spans="1:1" ht="12.6" x14ac:dyDescent="0.25">
      <c r="A57901"/>
    </row>
    <row r="57902" spans="1:1" ht="12.6" x14ac:dyDescent="0.25">
      <c r="A57902"/>
    </row>
    <row r="57903" spans="1:1" ht="12.6" x14ac:dyDescent="0.25">
      <c r="A57903"/>
    </row>
    <row r="57904" spans="1:1" ht="12.6" x14ac:dyDescent="0.25">
      <c r="A57904"/>
    </row>
    <row r="57905" spans="1:1" ht="12.6" x14ac:dyDescent="0.25">
      <c r="A57905"/>
    </row>
    <row r="57906" spans="1:1" ht="12.6" x14ac:dyDescent="0.25">
      <c r="A57906"/>
    </row>
    <row r="57907" spans="1:1" ht="12.6" x14ac:dyDescent="0.25">
      <c r="A57907"/>
    </row>
    <row r="57908" spans="1:1" ht="12.6" x14ac:dyDescent="0.25">
      <c r="A57908"/>
    </row>
    <row r="57909" spans="1:1" ht="12.6" x14ac:dyDescent="0.25">
      <c r="A57909"/>
    </row>
    <row r="57910" spans="1:1" ht="12.6" x14ac:dyDescent="0.25">
      <c r="A57910"/>
    </row>
    <row r="57911" spans="1:1" ht="12.6" x14ac:dyDescent="0.25">
      <c r="A57911"/>
    </row>
    <row r="57912" spans="1:1" ht="12.6" x14ac:dyDescent="0.25">
      <c r="A57912"/>
    </row>
    <row r="57913" spans="1:1" ht="12.6" x14ac:dyDescent="0.25">
      <c r="A57913"/>
    </row>
    <row r="57914" spans="1:1" ht="12.6" x14ac:dyDescent="0.25">
      <c r="A57914"/>
    </row>
    <row r="57915" spans="1:1" ht="12.6" x14ac:dyDescent="0.25">
      <c r="A57915"/>
    </row>
    <row r="57916" spans="1:1" ht="12.6" x14ac:dyDescent="0.25">
      <c r="A57916"/>
    </row>
    <row r="57917" spans="1:1" ht="12.6" x14ac:dyDescent="0.25">
      <c r="A57917"/>
    </row>
    <row r="57918" spans="1:1" ht="12.6" x14ac:dyDescent="0.25">
      <c r="A57918"/>
    </row>
    <row r="57919" spans="1:1" ht="12.6" x14ac:dyDescent="0.25">
      <c r="A57919"/>
    </row>
    <row r="57920" spans="1:1" ht="12.6" x14ac:dyDescent="0.25">
      <c r="A57920"/>
    </row>
    <row r="57921" spans="1:1" ht="12.6" x14ac:dyDescent="0.25">
      <c r="A57921"/>
    </row>
    <row r="57922" spans="1:1" ht="12.6" x14ac:dyDescent="0.25">
      <c r="A57922"/>
    </row>
    <row r="57923" spans="1:1" ht="12.6" x14ac:dyDescent="0.25">
      <c r="A57923"/>
    </row>
    <row r="57924" spans="1:1" ht="12.6" x14ac:dyDescent="0.25">
      <c r="A57924"/>
    </row>
    <row r="57925" spans="1:1" ht="12.6" x14ac:dyDescent="0.25">
      <c r="A57925"/>
    </row>
    <row r="57926" spans="1:1" ht="12.6" x14ac:dyDescent="0.25">
      <c r="A57926"/>
    </row>
    <row r="57927" spans="1:1" ht="12.6" x14ac:dyDescent="0.25">
      <c r="A57927"/>
    </row>
    <row r="57928" spans="1:1" ht="12.6" x14ac:dyDescent="0.25">
      <c r="A57928"/>
    </row>
    <row r="57929" spans="1:1" ht="12.6" x14ac:dyDescent="0.25">
      <c r="A57929"/>
    </row>
    <row r="57930" spans="1:1" ht="12.6" x14ac:dyDescent="0.25">
      <c r="A57930"/>
    </row>
    <row r="57931" spans="1:1" ht="12.6" x14ac:dyDescent="0.25">
      <c r="A57931"/>
    </row>
    <row r="57932" spans="1:1" ht="12.6" x14ac:dyDescent="0.25">
      <c r="A57932"/>
    </row>
    <row r="57933" spans="1:1" ht="12.6" x14ac:dyDescent="0.25">
      <c r="A57933"/>
    </row>
    <row r="57934" spans="1:1" ht="12.6" x14ac:dyDescent="0.25">
      <c r="A57934"/>
    </row>
    <row r="57935" spans="1:1" ht="12.6" x14ac:dyDescent="0.25">
      <c r="A57935"/>
    </row>
    <row r="57936" spans="1:1" ht="12.6" x14ac:dyDescent="0.25">
      <c r="A57936"/>
    </row>
    <row r="57937" spans="1:1" ht="12.6" x14ac:dyDescent="0.25">
      <c r="A57937"/>
    </row>
    <row r="57938" spans="1:1" ht="12.6" x14ac:dyDescent="0.25">
      <c r="A57938"/>
    </row>
    <row r="57939" spans="1:1" ht="12.6" x14ac:dyDescent="0.25">
      <c r="A57939"/>
    </row>
    <row r="57940" spans="1:1" ht="12.6" x14ac:dyDescent="0.25">
      <c r="A57940"/>
    </row>
    <row r="57941" spans="1:1" ht="12.6" x14ac:dyDescent="0.25">
      <c r="A57941"/>
    </row>
    <row r="57942" spans="1:1" ht="12.6" x14ac:dyDescent="0.25">
      <c r="A57942"/>
    </row>
    <row r="57943" spans="1:1" ht="12.6" x14ac:dyDescent="0.25">
      <c r="A57943"/>
    </row>
    <row r="57944" spans="1:1" ht="12.6" x14ac:dyDescent="0.25">
      <c r="A57944"/>
    </row>
    <row r="57945" spans="1:1" ht="12.6" x14ac:dyDescent="0.25">
      <c r="A57945"/>
    </row>
    <row r="57946" spans="1:1" ht="12.6" x14ac:dyDescent="0.25">
      <c r="A57946"/>
    </row>
    <row r="57947" spans="1:1" ht="12.6" x14ac:dyDescent="0.25">
      <c r="A57947"/>
    </row>
    <row r="57948" spans="1:1" ht="12.6" x14ac:dyDescent="0.25">
      <c r="A57948"/>
    </row>
    <row r="57949" spans="1:1" ht="12.6" x14ac:dyDescent="0.25">
      <c r="A57949"/>
    </row>
    <row r="57950" spans="1:1" ht="12.6" x14ac:dyDescent="0.25">
      <c r="A57950"/>
    </row>
    <row r="57951" spans="1:1" ht="12.6" x14ac:dyDescent="0.25">
      <c r="A57951"/>
    </row>
    <row r="57952" spans="1:1" ht="12.6" x14ac:dyDescent="0.25">
      <c r="A57952"/>
    </row>
    <row r="57953" spans="1:1" ht="12.6" x14ac:dyDescent="0.25">
      <c r="A57953"/>
    </row>
    <row r="57954" spans="1:1" ht="12.6" x14ac:dyDescent="0.25">
      <c r="A57954"/>
    </row>
    <row r="57955" spans="1:1" ht="12.6" x14ac:dyDescent="0.25">
      <c r="A57955"/>
    </row>
    <row r="57956" spans="1:1" ht="12.6" x14ac:dyDescent="0.25">
      <c r="A57956"/>
    </row>
    <row r="57957" spans="1:1" ht="12.6" x14ac:dyDescent="0.25">
      <c r="A57957"/>
    </row>
    <row r="57958" spans="1:1" ht="12.6" x14ac:dyDescent="0.25">
      <c r="A57958"/>
    </row>
    <row r="57959" spans="1:1" ht="12.6" x14ac:dyDescent="0.25">
      <c r="A57959"/>
    </row>
    <row r="57960" spans="1:1" ht="12.6" x14ac:dyDescent="0.25">
      <c r="A57960"/>
    </row>
    <row r="57961" spans="1:1" ht="12.6" x14ac:dyDescent="0.25">
      <c r="A57961"/>
    </row>
    <row r="57962" spans="1:1" ht="12.6" x14ac:dyDescent="0.25">
      <c r="A57962"/>
    </row>
    <row r="57963" spans="1:1" ht="12.6" x14ac:dyDescent="0.25">
      <c r="A57963"/>
    </row>
    <row r="57964" spans="1:1" ht="12.6" x14ac:dyDescent="0.25">
      <c r="A57964"/>
    </row>
    <row r="57965" spans="1:1" ht="12.6" x14ac:dyDescent="0.25">
      <c r="A57965"/>
    </row>
    <row r="57966" spans="1:1" ht="12.6" x14ac:dyDescent="0.25">
      <c r="A57966"/>
    </row>
    <row r="57967" spans="1:1" ht="12.6" x14ac:dyDescent="0.25">
      <c r="A57967"/>
    </row>
    <row r="57968" spans="1:1" ht="12.6" x14ac:dyDescent="0.25">
      <c r="A57968"/>
    </row>
    <row r="57969" spans="1:1" ht="12.6" x14ac:dyDescent="0.25">
      <c r="A57969"/>
    </row>
    <row r="57970" spans="1:1" ht="12.6" x14ac:dyDescent="0.25">
      <c r="A57970"/>
    </row>
    <row r="57971" spans="1:1" ht="12.6" x14ac:dyDescent="0.25">
      <c r="A57971"/>
    </row>
    <row r="57972" spans="1:1" ht="12.6" x14ac:dyDescent="0.25">
      <c r="A57972"/>
    </row>
    <row r="57973" spans="1:1" ht="12.6" x14ac:dyDescent="0.25">
      <c r="A57973"/>
    </row>
    <row r="57974" spans="1:1" ht="12.6" x14ac:dyDescent="0.25">
      <c r="A57974"/>
    </row>
    <row r="57975" spans="1:1" ht="12.6" x14ac:dyDescent="0.25">
      <c r="A57975"/>
    </row>
    <row r="57976" spans="1:1" ht="12.6" x14ac:dyDescent="0.25">
      <c r="A57976"/>
    </row>
    <row r="57977" spans="1:1" ht="12.6" x14ac:dyDescent="0.25">
      <c r="A57977"/>
    </row>
    <row r="57978" spans="1:1" ht="12.6" x14ac:dyDescent="0.25">
      <c r="A57978"/>
    </row>
    <row r="57979" spans="1:1" ht="12.6" x14ac:dyDescent="0.25">
      <c r="A57979"/>
    </row>
    <row r="57980" spans="1:1" ht="12.6" x14ac:dyDescent="0.25">
      <c r="A57980"/>
    </row>
    <row r="57981" spans="1:1" ht="12.6" x14ac:dyDescent="0.25">
      <c r="A57981"/>
    </row>
    <row r="57982" spans="1:1" ht="12.6" x14ac:dyDescent="0.25">
      <c r="A57982"/>
    </row>
    <row r="57983" spans="1:1" ht="12.6" x14ac:dyDescent="0.25">
      <c r="A57983"/>
    </row>
    <row r="57984" spans="1:1" ht="12.6" x14ac:dyDescent="0.25">
      <c r="A57984"/>
    </row>
    <row r="57985" spans="1:1" ht="12.6" x14ac:dyDescent="0.25">
      <c r="A57985"/>
    </row>
    <row r="57986" spans="1:1" ht="12.6" x14ac:dyDescent="0.25">
      <c r="A57986"/>
    </row>
    <row r="57987" spans="1:1" ht="12.6" x14ac:dyDescent="0.25">
      <c r="A57987"/>
    </row>
    <row r="57988" spans="1:1" ht="12.6" x14ac:dyDescent="0.25">
      <c r="A57988"/>
    </row>
    <row r="57989" spans="1:1" ht="12.6" x14ac:dyDescent="0.25">
      <c r="A57989"/>
    </row>
    <row r="57990" spans="1:1" ht="12.6" x14ac:dyDescent="0.25">
      <c r="A57990"/>
    </row>
    <row r="57991" spans="1:1" ht="12.6" x14ac:dyDescent="0.25">
      <c r="A57991"/>
    </row>
    <row r="57992" spans="1:1" ht="12.6" x14ac:dyDescent="0.25">
      <c r="A57992"/>
    </row>
    <row r="57993" spans="1:1" ht="12.6" x14ac:dyDescent="0.25">
      <c r="A57993"/>
    </row>
    <row r="57994" spans="1:1" ht="12.6" x14ac:dyDescent="0.25">
      <c r="A57994"/>
    </row>
    <row r="57995" spans="1:1" ht="12.6" x14ac:dyDescent="0.25">
      <c r="A57995"/>
    </row>
    <row r="57996" spans="1:1" ht="12.6" x14ac:dyDescent="0.25">
      <c r="A57996"/>
    </row>
    <row r="57997" spans="1:1" ht="12.6" x14ac:dyDescent="0.25">
      <c r="A57997"/>
    </row>
    <row r="57998" spans="1:1" ht="12.6" x14ac:dyDescent="0.25">
      <c r="A57998"/>
    </row>
    <row r="57999" spans="1:1" ht="12.6" x14ac:dyDescent="0.25">
      <c r="A57999"/>
    </row>
    <row r="58000" spans="1:1" ht="12.6" x14ac:dyDescent="0.25">
      <c r="A58000"/>
    </row>
    <row r="58001" spans="1:1" ht="12.6" x14ac:dyDescent="0.25">
      <c r="A58001"/>
    </row>
    <row r="58002" spans="1:1" ht="12.6" x14ac:dyDescent="0.25">
      <c r="A58002"/>
    </row>
    <row r="58003" spans="1:1" ht="12.6" x14ac:dyDescent="0.25">
      <c r="A58003"/>
    </row>
    <row r="58004" spans="1:1" ht="12.6" x14ac:dyDescent="0.25">
      <c r="A58004"/>
    </row>
    <row r="58005" spans="1:1" ht="12.6" x14ac:dyDescent="0.25">
      <c r="A58005"/>
    </row>
    <row r="58006" spans="1:1" ht="12.6" x14ac:dyDescent="0.25">
      <c r="A58006"/>
    </row>
    <row r="58007" spans="1:1" ht="12.6" x14ac:dyDescent="0.25">
      <c r="A58007"/>
    </row>
    <row r="58008" spans="1:1" ht="12.6" x14ac:dyDescent="0.25">
      <c r="A58008"/>
    </row>
    <row r="58009" spans="1:1" ht="12.6" x14ac:dyDescent="0.25">
      <c r="A58009"/>
    </row>
    <row r="58010" spans="1:1" ht="12.6" x14ac:dyDescent="0.25">
      <c r="A58010"/>
    </row>
    <row r="58011" spans="1:1" ht="12.6" x14ac:dyDescent="0.25">
      <c r="A58011"/>
    </row>
    <row r="58012" spans="1:1" ht="12.6" x14ac:dyDescent="0.25">
      <c r="A58012"/>
    </row>
    <row r="58013" spans="1:1" ht="12.6" x14ac:dyDescent="0.25">
      <c r="A58013"/>
    </row>
    <row r="58014" spans="1:1" ht="12.6" x14ac:dyDescent="0.25">
      <c r="A58014"/>
    </row>
    <row r="58015" spans="1:1" ht="12.6" x14ac:dyDescent="0.25">
      <c r="A58015"/>
    </row>
    <row r="58016" spans="1:1" ht="12.6" x14ac:dyDescent="0.25">
      <c r="A58016"/>
    </row>
    <row r="58017" spans="1:1" ht="12.6" x14ac:dyDescent="0.25">
      <c r="A58017"/>
    </row>
    <row r="58018" spans="1:1" ht="12.6" x14ac:dyDescent="0.25">
      <c r="A58018"/>
    </row>
    <row r="58019" spans="1:1" ht="12.6" x14ac:dyDescent="0.25">
      <c r="A58019"/>
    </row>
    <row r="58020" spans="1:1" ht="12.6" x14ac:dyDescent="0.25">
      <c r="A58020"/>
    </row>
    <row r="58021" spans="1:1" ht="12.6" x14ac:dyDescent="0.25">
      <c r="A58021"/>
    </row>
    <row r="58022" spans="1:1" ht="12.6" x14ac:dyDescent="0.25">
      <c r="A58022"/>
    </row>
    <row r="58023" spans="1:1" ht="12.6" x14ac:dyDescent="0.25">
      <c r="A58023"/>
    </row>
    <row r="58024" spans="1:1" ht="12.6" x14ac:dyDescent="0.25">
      <c r="A58024"/>
    </row>
    <row r="58025" spans="1:1" ht="12.6" x14ac:dyDescent="0.25">
      <c r="A58025"/>
    </row>
    <row r="58026" spans="1:1" ht="12.6" x14ac:dyDescent="0.25">
      <c r="A58026"/>
    </row>
    <row r="58027" spans="1:1" ht="12.6" x14ac:dyDescent="0.25">
      <c r="A58027"/>
    </row>
    <row r="58028" spans="1:1" ht="12.6" x14ac:dyDescent="0.25">
      <c r="A58028"/>
    </row>
    <row r="58029" spans="1:1" ht="12.6" x14ac:dyDescent="0.25">
      <c r="A58029"/>
    </row>
    <row r="58030" spans="1:1" ht="12.6" x14ac:dyDescent="0.25">
      <c r="A58030"/>
    </row>
    <row r="58031" spans="1:1" ht="12.6" x14ac:dyDescent="0.25">
      <c r="A58031"/>
    </row>
    <row r="58032" spans="1:1" ht="12.6" x14ac:dyDescent="0.25">
      <c r="A58032"/>
    </row>
    <row r="58033" spans="1:1" ht="12.6" x14ac:dyDescent="0.25">
      <c r="A58033"/>
    </row>
    <row r="58034" spans="1:1" ht="12.6" x14ac:dyDescent="0.25">
      <c r="A58034"/>
    </row>
    <row r="58035" spans="1:1" ht="12.6" x14ac:dyDescent="0.25">
      <c r="A58035"/>
    </row>
    <row r="58036" spans="1:1" ht="12.6" x14ac:dyDescent="0.25">
      <c r="A58036"/>
    </row>
    <row r="58037" spans="1:1" ht="12.6" x14ac:dyDescent="0.25">
      <c r="A58037"/>
    </row>
    <row r="58038" spans="1:1" ht="12.6" x14ac:dyDescent="0.25">
      <c r="A58038"/>
    </row>
    <row r="58039" spans="1:1" ht="12.6" x14ac:dyDescent="0.25">
      <c r="A58039"/>
    </row>
    <row r="58040" spans="1:1" ht="12.6" x14ac:dyDescent="0.25">
      <c r="A58040"/>
    </row>
    <row r="58041" spans="1:1" ht="12.6" x14ac:dyDescent="0.25">
      <c r="A58041"/>
    </row>
    <row r="58042" spans="1:1" ht="12.6" x14ac:dyDescent="0.25">
      <c r="A58042"/>
    </row>
    <row r="58043" spans="1:1" ht="12.6" x14ac:dyDescent="0.25">
      <c r="A58043"/>
    </row>
    <row r="58044" spans="1:1" ht="12.6" x14ac:dyDescent="0.25">
      <c r="A58044"/>
    </row>
    <row r="58045" spans="1:1" ht="12.6" x14ac:dyDescent="0.25">
      <c r="A58045"/>
    </row>
    <row r="58046" spans="1:1" ht="12.6" x14ac:dyDescent="0.25">
      <c r="A58046"/>
    </row>
    <row r="58047" spans="1:1" ht="12.6" x14ac:dyDescent="0.25">
      <c r="A58047"/>
    </row>
    <row r="58048" spans="1:1" ht="12.6" x14ac:dyDescent="0.25">
      <c r="A58048"/>
    </row>
    <row r="58049" spans="1:1" ht="12.6" x14ac:dyDescent="0.25">
      <c r="A58049"/>
    </row>
    <row r="58050" spans="1:1" ht="12.6" x14ac:dyDescent="0.25">
      <c r="A58050"/>
    </row>
    <row r="58051" spans="1:1" ht="12.6" x14ac:dyDescent="0.25">
      <c r="A58051"/>
    </row>
    <row r="58052" spans="1:1" ht="12.6" x14ac:dyDescent="0.25">
      <c r="A58052"/>
    </row>
    <row r="58053" spans="1:1" ht="12.6" x14ac:dyDescent="0.25">
      <c r="A58053"/>
    </row>
    <row r="58054" spans="1:1" ht="12.6" x14ac:dyDescent="0.25">
      <c r="A58054"/>
    </row>
    <row r="58055" spans="1:1" ht="12.6" x14ac:dyDescent="0.25">
      <c r="A58055"/>
    </row>
    <row r="58056" spans="1:1" ht="12.6" x14ac:dyDescent="0.25">
      <c r="A58056"/>
    </row>
    <row r="58057" spans="1:1" ht="12.6" x14ac:dyDescent="0.25">
      <c r="A58057"/>
    </row>
    <row r="58058" spans="1:1" ht="12.6" x14ac:dyDescent="0.25">
      <c r="A58058"/>
    </row>
    <row r="58059" spans="1:1" ht="12.6" x14ac:dyDescent="0.25">
      <c r="A58059"/>
    </row>
    <row r="58060" spans="1:1" ht="12.6" x14ac:dyDescent="0.25">
      <c r="A58060"/>
    </row>
    <row r="58061" spans="1:1" ht="12.6" x14ac:dyDescent="0.25">
      <c r="A58061"/>
    </row>
    <row r="58062" spans="1:1" ht="12.6" x14ac:dyDescent="0.25">
      <c r="A58062"/>
    </row>
    <row r="58063" spans="1:1" ht="12.6" x14ac:dyDescent="0.25">
      <c r="A58063"/>
    </row>
    <row r="58064" spans="1:1" ht="12.6" x14ac:dyDescent="0.25">
      <c r="A58064"/>
    </row>
    <row r="58065" spans="1:1" ht="12.6" x14ac:dyDescent="0.25">
      <c r="A58065"/>
    </row>
    <row r="58066" spans="1:1" ht="12.6" x14ac:dyDescent="0.25">
      <c r="A58066"/>
    </row>
    <row r="58067" spans="1:1" ht="12.6" x14ac:dyDescent="0.25">
      <c r="A58067"/>
    </row>
    <row r="58068" spans="1:1" ht="12.6" x14ac:dyDescent="0.25">
      <c r="A58068"/>
    </row>
    <row r="58069" spans="1:1" ht="12.6" x14ac:dyDescent="0.25">
      <c r="A58069"/>
    </row>
    <row r="58070" spans="1:1" ht="12.6" x14ac:dyDescent="0.25">
      <c r="A58070"/>
    </row>
    <row r="58071" spans="1:1" ht="12.6" x14ac:dyDescent="0.25">
      <c r="A58071"/>
    </row>
    <row r="58072" spans="1:1" ht="12.6" x14ac:dyDescent="0.25">
      <c r="A58072"/>
    </row>
    <row r="58073" spans="1:1" ht="12.6" x14ac:dyDescent="0.25">
      <c r="A58073"/>
    </row>
    <row r="58074" spans="1:1" ht="12.6" x14ac:dyDescent="0.25">
      <c r="A58074"/>
    </row>
    <row r="58075" spans="1:1" ht="12.6" x14ac:dyDescent="0.25">
      <c r="A58075"/>
    </row>
    <row r="58076" spans="1:1" ht="12.6" x14ac:dyDescent="0.25">
      <c r="A58076"/>
    </row>
    <row r="58077" spans="1:1" ht="12.6" x14ac:dyDescent="0.25">
      <c r="A58077"/>
    </row>
    <row r="58078" spans="1:1" ht="12.6" x14ac:dyDescent="0.25">
      <c r="A58078"/>
    </row>
    <row r="58079" spans="1:1" ht="12.6" x14ac:dyDescent="0.25">
      <c r="A58079"/>
    </row>
    <row r="58080" spans="1:1" ht="12.6" x14ac:dyDescent="0.25">
      <c r="A58080"/>
    </row>
    <row r="58081" spans="1:1" ht="12.6" x14ac:dyDescent="0.25">
      <c r="A58081"/>
    </row>
    <row r="58082" spans="1:1" ht="12.6" x14ac:dyDescent="0.25">
      <c r="A58082"/>
    </row>
    <row r="58083" spans="1:1" ht="12.6" x14ac:dyDescent="0.25">
      <c r="A58083"/>
    </row>
    <row r="58084" spans="1:1" ht="12.6" x14ac:dyDescent="0.25">
      <c r="A58084"/>
    </row>
    <row r="58085" spans="1:1" ht="12.6" x14ac:dyDescent="0.25">
      <c r="A58085"/>
    </row>
    <row r="58086" spans="1:1" ht="12.6" x14ac:dyDescent="0.25">
      <c r="A58086"/>
    </row>
    <row r="58087" spans="1:1" ht="12.6" x14ac:dyDescent="0.25">
      <c r="A58087"/>
    </row>
    <row r="58088" spans="1:1" ht="12.6" x14ac:dyDescent="0.25">
      <c r="A58088"/>
    </row>
    <row r="58089" spans="1:1" ht="12.6" x14ac:dyDescent="0.25">
      <c r="A58089"/>
    </row>
    <row r="58090" spans="1:1" ht="12.6" x14ac:dyDescent="0.25">
      <c r="A58090"/>
    </row>
    <row r="58091" spans="1:1" ht="12.6" x14ac:dyDescent="0.25">
      <c r="A58091"/>
    </row>
    <row r="58092" spans="1:1" ht="12.6" x14ac:dyDescent="0.25">
      <c r="A58092"/>
    </row>
    <row r="58093" spans="1:1" ht="12.6" x14ac:dyDescent="0.25">
      <c r="A58093"/>
    </row>
    <row r="58094" spans="1:1" ht="12.6" x14ac:dyDescent="0.25">
      <c r="A58094"/>
    </row>
    <row r="58095" spans="1:1" ht="12.6" x14ac:dyDescent="0.25">
      <c r="A58095"/>
    </row>
    <row r="58096" spans="1:1" ht="12.6" x14ac:dyDescent="0.25">
      <c r="A58096"/>
    </row>
    <row r="58097" spans="1:1" ht="12.6" x14ac:dyDescent="0.25">
      <c r="A58097"/>
    </row>
    <row r="58098" spans="1:1" ht="12.6" x14ac:dyDescent="0.25">
      <c r="A58098"/>
    </row>
    <row r="58099" spans="1:1" ht="12.6" x14ac:dyDescent="0.25">
      <c r="A58099"/>
    </row>
    <row r="58100" spans="1:1" ht="12.6" x14ac:dyDescent="0.25">
      <c r="A58100"/>
    </row>
    <row r="58101" spans="1:1" ht="12.6" x14ac:dyDescent="0.25">
      <c r="A58101"/>
    </row>
    <row r="58102" spans="1:1" ht="12.6" x14ac:dyDescent="0.25">
      <c r="A58102"/>
    </row>
    <row r="58103" spans="1:1" ht="12.6" x14ac:dyDescent="0.25">
      <c r="A58103"/>
    </row>
    <row r="58104" spans="1:1" ht="12.6" x14ac:dyDescent="0.25">
      <c r="A58104"/>
    </row>
    <row r="58105" spans="1:1" ht="12.6" x14ac:dyDescent="0.25">
      <c r="A58105"/>
    </row>
    <row r="58106" spans="1:1" ht="12.6" x14ac:dyDescent="0.25">
      <c r="A58106"/>
    </row>
    <row r="58107" spans="1:1" ht="12.6" x14ac:dyDescent="0.25">
      <c r="A58107"/>
    </row>
    <row r="58108" spans="1:1" ht="12.6" x14ac:dyDescent="0.25">
      <c r="A58108"/>
    </row>
    <row r="58109" spans="1:1" ht="12.6" x14ac:dyDescent="0.25">
      <c r="A58109"/>
    </row>
    <row r="58110" spans="1:1" ht="12.6" x14ac:dyDescent="0.25">
      <c r="A58110"/>
    </row>
    <row r="58111" spans="1:1" ht="12.6" x14ac:dyDescent="0.25">
      <c r="A58111"/>
    </row>
    <row r="58112" spans="1:1" ht="12.6" x14ac:dyDescent="0.25">
      <c r="A58112"/>
    </row>
    <row r="58113" spans="1:1" ht="12.6" x14ac:dyDescent="0.25">
      <c r="A58113"/>
    </row>
    <row r="58114" spans="1:1" ht="12.6" x14ac:dyDescent="0.25">
      <c r="A58114"/>
    </row>
    <row r="58115" spans="1:1" ht="12.6" x14ac:dyDescent="0.25">
      <c r="A58115"/>
    </row>
    <row r="58116" spans="1:1" ht="12.6" x14ac:dyDescent="0.25">
      <c r="A58116"/>
    </row>
    <row r="58117" spans="1:1" ht="12.6" x14ac:dyDescent="0.25">
      <c r="A58117"/>
    </row>
    <row r="58118" spans="1:1" ht="12.6" x14ac:dyDescent="0.25">
      <c r="A58118"/>
    </row>
    <row r="58119" spans="1:1" ht="12.6" x14ac:dyDescent="0.25">
      <c r="A58119"/>
    </row>
    <row r="58120" spans="1:1" ht="12.6" x14ac:dyDescent="0.25">
      <c r="A58120"/>
    </row>
    <row r="58121" spans="1:1" ht="12.6" x14ac:dyDescent="0.25">
      <c r="A58121"/>
    </row>
    <row r="58122" spans="1:1" ht="12.6" x14ac:dyDescent="0.25">
      <c r="A58122"/>
    </row>
    <row r="58123" spans="1:1" ht="12.6" x14ac:dyDescent="0.25">
      <c r="A58123"/>
    </row>
    <row r="58124" spans="1:1" ht="12.6" x14ac:dyDescent="0.25">
      <c r="A58124"/>
    </row>
    <row r="58125" spans="1:1" ht="12.6" x14ac:dyDescent="0.25">
      <c r="A58125"/>
    </row>
    <row r="58126" spans="1:1" ht="12.6" x14ac:dyDescent="0.25">
      <c r="A58126"/>
    </row>
    <row r="58127" spans="1:1" ht="12.6" x14ac:dyDescent="0.25">
      <c r="A58127"/>
    </row>
    <row r="58128" spans="1:1" ht="12.6" x14ac:dyDescent="0.25">
      <c r="A58128"/>
    </row>
    <row r="58129" spans="1:1" ht="12.6" x14ac:dyDescent="0.25">
      <c r="A58129"/>
    </row>
    <row r="58130" spans="1:1" ht="12.6" x14ac:dyDescent="0.25">
      <c r="A58130"/>
    </row>
    <row r="58131" spans="1:1" ht="12.6" x14ac:dyDescent="0.25">
      <c r="A58131"/>
    </row>
    <row r="58132" spans="1:1" ht="12.6" x14ac:dyDescent="0.25">
      <c r="A58132"/>
    </row>
    <row r="58133" spans="1:1" ht="12.6" x14ac:dyDescent="0.25">
      <c r="A58133"/>
    </row>
    <row r="58134" spans="1:1" ht="12.6" x14ac:dyDescent="0.25">
      <c r="A58134"/>
    </row>
    <row r="58135" spans="1:1" ht="12.6" x14ac:dyDescent="0.25">
      <c r="A58135"/>
    </row>
    <row r="58136" spans="1:1" ht="12.6" x14ac:dyDescent="0.25">
      <c r="A58136"/>
    </row>
    <row r="58137" spans="1:1" ht="12.6" x14ac:dyDescent="0.25">
      <c r="A58137"/>
    </row>
    <row r="58138" spans="1:1" ht="12.6" x14ac:dyDescent="0.25">
      <c r="A58138"/>
    </row>
    <row r="58139" spans="1:1" ht="12.6" x14ac:dyDescent="0.25">
      <c r="A58139"/>
    </row>
    <row r="58140" spans="1:1" ht="12.6" x14ac:dyDescent="0.25">
      <c r="A58140"/>
    </row>
    <row r="58141" spans="1:1" ht="12.6" x14ac:dyDescent="0.25">
      <c r="A58141"/>
    </row>
    <row r="58142" spans="1:1" ht="12.6" x14ac:dyDescent="0.25">
      <c r="A58142"/>
    </row>
    <row r="58143" spans="1:1" ht="12.6" x14ac:dyDescent="0.25">
      <c r="A58143"/>
    </row>
    <row r="58144" spans="1:1" ht="12.6" x14ac:dyDescent="0.25">
      <c r="A58144"/>
    </row>
    <row r="58145" spans="1:1" ht="12.6" x14ac:dyDescent="0.25">
      <c r="A58145"/>
    </row>
    <row r="58146" spans="1:1" ht="12.6" x14ac:dyDescent="0.25">
      <c r="A58146"/>
    </row>
    <row r="58147" spans="1:1" ht="12.6" x14ac:dyDescent="0.25">
      <c r="A58147"/>
    </row>
    <row r="58148" spans="1:1" ht="12.6" x14ac:dyDescent="0.25">
      <c r="A58148"/>
    </row>
    <row r="58149" spans="1:1" ht="12.6" x14ac:dyDescent="0.25">
      <c r="A58149"/>
    </row>
    <row r="58150" spans="1:1" ht="12.6" x14ac:dyDescent="0.25">
      <c r="A58150"/>
    </row>
    <row r="58151" spans="1:1" ht="12.6" x14ac:dyDescent="0.25">
      <c r="A58151"/>
    </row>
    <row r="58152" spans="1:1" ht="12.6" x14ac:dyDescent="0.25">
      <c r="A58152"/>
    </row>
    <row r="58153" spans="1:1" ht="12.6" x14ac:dyDescent="0.25">
      <c r="A58153"/>
    </row>
    <row r="58154" spans="1:1" ht="12.6" x14ac:dyDescent="0.25">
      <c r="A58154"/>
    </row>
    <row r="58155" spans="1:1" ht="12.6" x14ac:dyDescent="0.25">
      <c r="A58155"/>
    </row>
    <row r="58156" spans="1:1" ht="12.6" x14ac:dyDescent="0.25">
      <c r="A58156"/>
    </row>
    <row r="58157" spans="1:1" ht="12.6" x14ac:dyDescent="0.25">
      <c r="A58157"/>
    </row>
    <row r="58158" spans="1:1" ht="12.6" x14ac:dyDescent="0.25">
      <c r="A58158"/>
    </row>
    <row r="58159" spans="1:1" ht="12.6" x14ac:dyDescent="0.25">
      <c r="A58159"/>
    </row>
    <row r="58160" spans="1:1" ht="12.6" x14ac:dyDescent="0.25">
      <c r="A58160"/>
    </row>
    <row r="58161" spans="1:1" ht="12.6" x14ac:dyDescent="0.25">
      <c r="A58161"/>
    </row>
    <row r="58162" spans="1:1" ht="12.6" x14ac:dyDescent="0.25">
      <c r="A58162"/>
    </row>
    <row r="58163" spans="1:1" ht="12.6" x14ac:dyDescent="0.25">
      <c r="A58163"/>
    </row>
    <row r="58164" spans="1:1" ht="12.6" x14ac:dyDescent="0.25">
      <c r="A58164"/>
    </row>
    <row r="58165" spans="1:1" ht="12.6" x14ac:dyDescent="0.25">
      <c r="A58165"/>
    </row>
    <row r="58166" spans="1:1" ht="12.6" x14ac:dyDescent="0.25">
      <c r="A58166"/>
    </row>
    <row r="58167" spans="1:1" ht="12.6" x14ac:dyDescent="0.25">
      <c r="A58167"/>
    </row>
    <row r="58168" spans="1:1" ht="12.6" x14ac:dyDescent="0.25">
      <c r="A58168"/>
    </row>
    <row r="58169" spans="1:1" ht="12.6" x14ac:dyDescent="0.25">
      <c r="A58169"/>
    </row>
    <row r="58170" spans="1:1" ht="12.6" x14ac:dyDescent="0.25">
      <c r="A58170"/>
    </row>
    <row r="58171" spans="1:1" ht="12.6" x14ac:dyDescent="0.25">
      <c r="A58171"/>
    </row>
    <row r="58172" spans="1:1" ht="12.6" x14ac:dyDescent="0.25">
      <c r="A58172"/>
    </row>
    <row r="58173" spans="1:1" ht="12.6" x14ac:dyDescent="0.25">
      <c r="A58173"/>
    </row>
    <row r="58174" spans="1:1" ht="12.6" x14ac:dyDescent="0.25">
      <c r="A58174"/>
    </row>
    <row r="58175" spans="1:1" ht="12.6" x14ac:dyDescent="0.25">
      <c r="A58175"/>
    </row>
    <row r="58176" spans="1:1" ht="12.6" x14ac:dyDescent="0.25">
      <c r="A58176"/>
    </row>
    <row r="58177" spans="1:1" ht="12.6" x14ac:dyDescent="0.25">
      <c r="A58177"/>
    </row>
    <row r="58178" spans="1:1" ht="12.6" x14ac:dyDescent="0.25">
      <c r="A58178"/>
    </row>
    <row r="58179" spans="1:1" ht="12.6" x14ac:dyDescent="0.25">
      <c r="A58179"/>
    </row>
    <row r="58180" spans="1:1" ht="12.6" x14ac:dyDescent="0.25">
      <c r="A58180"/>
    </row>
    <row r="58181" spans="1:1" ht="12.6" x14ac:dyDescent="0.25">
      <c r="A58181"/>
    </row>
    <row r="58182" spans="1:1" ht="12.6" x14ac:dyDescent="0.25">
      <c r="A58182"/>
    </row>
    <row r="58183" spans="1:1" ht="12.6" x14ac:dyDescent="0.25">
      <c r="A58183"/>
    </row>
    <row r="58184" spans="1:1" ht="12.6" x14ac:dyDescent="0.25">
      <c r="A58184"/>
    </row>
    <row r="58185" spans="1:1" ht="12.6" x14ac:dyDescent="0.25">
      <c r="A58185"/>
    </row>
    <row r="58186" spans="1:1" ht="12.6" x14ac:dyDescent="0.25">
      <c r="A58186"/>
    </row>
    <row r="58187" spans="1:1" ht="12.6" x14ac:dyDescent="0.25">
      <c r="A58187"/>
    </row>
    <row r="58188" spans="1:1" ht="12.6" x14ac:dyDescent="0.25">
      <c r="A58188"/>
    </row>
    <row r="58189" spans="1:1" ht="12.6" x14ac:dyDescent="0.25">
      <c r="A58189"/>
    </row>
    <row r="58190" spans="1:1" ht="12.6" x14ac:dyDescent="0.25">
      <c r="A58190"/>
    </row>
    <row r="58191" spans="1:1" ht="12.6" x14ac:dyDescent="0.25">
      <c r="A58191"/>
    </row>
    <row r="58192" spans="1:1" ht="12.6" x14ac:dyDescent="0.25">
      <c r="A58192"/>
    </row>
    <row r="58193" spans="1:1" ht="12.6" x14ac:dyDescent="0.25">
      <c r="A58193"/>
    </row>
    <row r="58194" spans="1:1" ht="12.6" x14ac:dyDescent="0.25">
      <c r="A58194"/>
    </row>
    <row r="58195" spans="1:1" ht="12.6" x14ac:dyDescent="0.25">
      <c r="A58195"/>
    </row>
    <row r="58196" spans="1:1" ht="12.6" x14ac:dyDescent="0.25">
      <c r="A58196"/>
    </row>
    <row r="58197" spans="1:1" ht="12.6" x14ac:dyDescent="0.25">
      <c r="A58197"/>
    </row>
    <row r="58198" spans="1:1" ht="12.6" x14ac:dyDescent="0.25">
      <c r="A58198"/>
    </row>
    <row r="58199" spans="1:1" ht="12.6" x14ac:dyDescent="0.25">
      <c r="A58199"/>
    </row>
    <row r="58200" spans="1:1" ht="12.6" x14ac:dyDescent="0.25">
      <c r="A58200"/>
    </row>
    <row r="58201" spans="1:1" ht="12.6" x14ac:dyDescent="0.25">
      <c r="A58201"/>
    </row>
    <row r="58202" spans="1:1" ht="12.6" x14ac:dyDescent="0.25">
      <c r="A58202"/>
    </row>
    <row r="58203" spans="1:1" ht="12.6" x14ac:dyDescent="0.25">
      <c r="A58203"/>
    </row>
    <row r="58204" spans="1:1" ht="12.6" x14ac:dyDescent="0.25">
      <c r="A58204"/>
    </row>
    <row r="58205" spans="1:1" ht="12.6" x14ac:dyDescent="0.25">
      <c r="A58205"/>
    </row>
    <row r="58206" spans="1:1" ht="12.6" x14ac:dyDescent="0.25">
      <c r="A58206"/>
    </row>
    <row r="58207" spans="1:1" ht="12.6" x14ac:dyDescent="0.25">
      <c r="A58207"/>
    </row>
    <row r="58208" spans="1:1" ht="12.6" x14ac:dyDescent="0.25">
      <c r="A58208"/>
    </row>
    <row r="58209" spans="1:1" ht="12.6" x14ac:dyDescent="0.25">
      <c r="A58209"/>
    </row>
    <row r="58210" spans="1:1" ht="12.6" x14ac:dyDescent="0.25">
      <c r="A58210"/>
    </row>
    <row r="58211" spans="1:1" ht="12.6" x14ac:dyDescent="0.25">
      <c r="A58211"/>
    </row>
    <row r="58212" spans="1:1" ht="12.6" x14ac:dyDescent="0.25">
      <c r="A58212"/>
    </row>
    <row r="58213" spans="1:1" ht="12.6" x14ac:dyDescent="0.25">
      <c r="A58213"/>
    </row>
    <row r="58214" spans="1:1" ht="12.6" x14ac:dyDescent="0.25">
      <c r="A58214"/>
    </row>
    <row r="58215" spans="1:1" ht="12.6" x14ac:dyDescent="0.25">
      <c r="A58215"/>
    </row>
    <row r="58216" spans="1:1" ht="12.6" x14ac:dyDescent="0.25">
      <c r="A58216"/>
    </row>
    <row r="58217" spans="1:1" ht="12.6" x14ac:dyDescent="0.25">
      <c r="A58217"/>
    </row>
    <row r="58218" spans="1:1" ht="12.6" x14ac:dyDescent="0.25">
      <c r="A58218"/>
    </row>
    <row r="58219" spans="1:1" ht="12.6" x14ac:dyDescent="0.25">
      <c r="A58219"/>
    </row>
    <row r="58220" spans="1:1" ht="12.6" x14ac:dyDescent="0.25">
      <c r="A58220"/>
    </row>
    <row r="58221" spans="1:1" ht="12.6" x14ac:dyDescent="0.25">
      <c r="A58221"/>
    </row>
    <row r="58222" spans="1:1" ht="12.6" x14ac:dyDescent="0.25">
      <c r="A58222"/>
    </row>
    <row r="58223" spans="1:1" ht="12.6" x14ac:dyDescent="0.25">
      <c r="A58223"/>
    </row>
    <row r="58224" spans="1:1" ht="12.6" x14ac:dyDescent="0.25">
      <c r="A58224"/>
    </row>
    <row r="58225" spans="1:1" ht="12.6" x14ac:dyDescent="0.25">
      <c r="A58225"/>
    </row>
    <row r="58226" spans="1:1" ht="12.6" x14ac:dyDescent="0.25">
      <c r="A58226"/>
    </row>
    <row r="58227" spans="1:1" ht="12.6" x14ac:dyDescent="0.25">
      <c r="A58227"/>
    </row>
    <row r="58228" spans="1:1" ht="12.6" x14ac:dyDescent="0.25">
      <c r="A58228"/>
    </row>
    <row r="58229" spans="1:1" ht="12.6" x14ac:dyDescent="0.25">
      <c r="A58229"/>
    </row>
    <row r="58230" spans="1:1" ht="12.6" x14ac:dyDescent="0.25">
      <c r="A58230"/>
    </row>
    <row r="58231" spans="1:1" ht="12.6" x14ac:dyDescent="0.25">
      <c r="A58231"/>
    </row>
    <row r="58232" spans="1:1" ht="12.6" x14ac:dyDescent="0.25">
      <c r="A58232"/>
    </row>
    <row r="58233" spans="1:1" ht="12.6" x14ac:dyDescent="0.25">
      <c r="A58233"/>
    </row>
    <row r="58234" spans="1:1" ht="12.6" x14ac:dyDescent="0.25">
      <c r="A58234"/>
    </row>
    <row r="58235" spans="1:1" ht="12.6" x14ac:dyDescent="0.25">
      <c r="A58235"/>
    </row>
    <row r="58236" spans="1:1" ht="12.6" x14ac:dyDescent="0.25">
      <c r="A58236"/>
    </row>
    <row r="58237" spans="1:1" ht="12.6" x14ac:dyDescent="0.25">
      <c r="A58237"/>
    </row>
    <row r="58238" spans="1:1" ht="12.6" x14ac:dyDescent="0.25">
      <c r="A58238"/>
    </row>
    <row r="58239" spans="1:1" ht="12.6" x14ac:dyDescent="0.25">
      <c r="A58239"/>
    </row>
    <row r="58240" spans="1:1" ht="12.6" x14ac:dyDescent="0.25">
      <c r="A58240"/>
    </row>
    <row r="58241" spans="1:1" ht="12.6" x14ac:dyDescent="0.25">
      <c r="A58241"/>
    </row>
    <row r="58242" spans="1:1" ht="12.6" x14ac:dyDescent="0.25">
      <c r="A58242"/>
    </row>
    <row r="58243" spans="1:1" ht="12.6" x14ac:dyDescent="0.25">
      <c r="A58243"/>
    </row>
    <row r="58244" spans="1:1" ht="12.6" x14ac:dyDescent="0.25">
      <c r="A58244"/>
    </row>
    <row r="58245" spans="1:1" ht="12.6" x14ac:dyDescent="0.25">
      <c r="A58245"/>
    </row>
    <row r="58246" spans="1:1" ht="12.6" x14ac:dyDescent="0.25">
      <c r="A58246"/>
    </row>
    <row r="58247" spans="1:1" ht="12.6" x14ac:dyDescent="0.25">
      <c r="A58247"/>
    </row>
    <row r="58248" spans="1:1" ht="12.6" x14ac:dyDescent="0.25">
      <c r="A58248"/>
    </row>
    <row r="58249" spans="1:1" ht="12.6" x14ac:dyDescent="0.25">
      <c r="A58249"/>
    </row>
    <row r="58250" spans="1:1" ht="12.6" x14ac:dyDescent="0.25">
      <c r="A58250"/>
    </row>
    <row r="58251" spans="1:1" ht="12.6" x14ac:dyDescent="0.25">
      <c r="A58251"/>
    </row>
    <row r="58252" spans="1:1" ht="12.6" x14ac:dyDescent="0.25">
      <c r="A58252"/>
    </row>
    <row r="58253" spans="1:1" ht="12.6" x14ac:dyDescent="0.25">
      <c r="A58253"/>
    </row>
    <row r="58254" spans="1:1" ht="12.6" x14ac:dyDescent="0.25">
      <c r="A58254"/>
    </row>
    <row r="58255" spans="1:1" ht="12.6" x14ac:dyDescent="0.25">
      <c r="A58255"/>
    </row>
    <row r="58256" spans="1:1" ht="12.6" x14ac:dyDescent="0.25">
      <c r="A58256"/>
    </row>
    <row r="58257" spans="1:1" ht="12.6" x14ac:dyDescent="0.25">
      <c r="A58257"/>
    </row>
    <row r="58258" spans="1:1" ht="12.6" x14ac:dyDescent="0.25">
      <c r="A58258"/>
    </row>
    <row r="58259" spans="1:1" ht="12.6" x14ac:dyDescent="0.25">
      <c r="A58259"/>
    </row>
    <row r="58260" spans="1:1" ht="12.6" x14ac:dyDescent="0.25">
      <c r="A58260"/>
    </row>
    <row r="58261" spans="1:1" ht="12.6" x14ac:dyDescent="0.25">
      <c r="A58261"/>
    </row>
    <row r="58262" spans="1:1" ht="12.6" x14ac:dyDescent="0.25">
      <c r="A58262"/>
    </row>
    <row r="58263" spans="1:1" ht="12.6" x14ac:dyDescent="0.25">
      <c r="A58263"/>
    </row>
    <row r="58264" spans="1:1" ht="12.6" x14ac:dyDescent="0.25">
      <c r="A58264"/>
    </row>
    <row r="58265" spans="1:1" ht="12.6" x14ac:dyDescent="0.25">
      <c r="A58265"/>
    </row>
    <row r="58266" spans="1:1" ht="12.6" x14ac:dyDescent="0.25">
      <c r="A58266"/>
    </row>
    <row r="58267" spans="1:1" ht="12.6" x14ac:dyDescent="0.25">
      <c r="A58267"/>
    </row>
    <row r="58268" spans="1:1" ht="12.6" x14ac:dyDescent="0.25">
      <c r="A58268"/>
    </row>
    <row r="58269" spans="1:1" ht="12.6" x14ac:dyDescent="0.25">
      <c r="A58269"/>
    </row>
    <row r="58270" spans="1:1" ht="12.6" x14ac:dyDescent="0.25">
      <c r="A58270"/>
    </row>
    <row r="58271" spans="1:1" ht="12.6" x14ac:dyDescent="0.25">
      <c r="A58271"/>
    </row>
    <row r="58272" spans="1:1" ht="12.6" x14ac:dyDescent="0.25">
      <c r="A58272"/>
    </row>
    <row r="58273" spans="1:1" ht="12.6" x14ac:dyDescent="0.25">
      <c r="A58273"/>
    </row>
    <row r="58274" spans="1:1" ht="12.6" x14ac:dyDescent="0.25">
      <c r="A58274"/>
    </row>
    <row r="58275" spans="1:1" ht="12.6" x14ac:dyDescent="0.25">
      <c r="A58275"/>
    </row>
    <row r="58276" spans="1:1" ht="12.6" x14ac:dyDescent="0.25">
      <c r="A58276"/>
    </row>
    <row r="58277" spans="1:1" ht="12.6" x14ac:dyDescent="0.25">
      <c r="A58277"/>
    </row>
    <row r="58278" spans="1:1" ht="12.6" x14ac:dyDescent="0.25">
      <c r="A58278"/>
    </row>
    <row r="58279" spans="1:1" ht="12.6" x14ac:dyDescent="0.25">
      <c r="A58279"/>
    </row>
    <row r="58280" spans="1:1" ht="12.6" x14ac:dyDescent="0.25">
      <c r="A58280"/>
    </row>
    <row r="58281" spans="1:1" ht="12.6" x14ac:dyDescent="0.25">
      <c r="A58281"/>
    </row>
    <row r="58282" spans="1:1" ht="12.6" x14ac:dyDescent="0.25">
      <c r="A58282"/>
    </row>
    <row r="58283" spans="1:1" ht="12.6" x14ac:dyDescent="0.25">
      <c r="A58283"/>
    </row>
    <row r="58284" spans="1:1" ht="12.6" x14ac:dyDescent="0.25">
      <c r="A58284"/>
    </row>
    <row r="58285" spans="1:1" ht="12.6" x14ac:dyDescent="0.25">
      <c r="A58285"/>
    </row>
    <row r="58286" spans="1:1" ht="12.6" x14ac:dyDescent="0.25">
      <c r="A58286"/>
    </row>
    <row r="58287" spans="1:1" ht="12.6" x14ac:dyDescent="0.25">
      <c r="A58287"/>
    </row>
    <row r="58288" spans="1:1" ht="12.6" x14ac:dyDescent="0.25">
      <c r="A58288"/>
    </row>
    <row r="58289" spans="1:1" ht="12.6" x14ac:dyDescent="0.25">
      <c r="A58289"/>
    </row>
    <row r="58290" spans="1:1" ht="12.6" x14ac:dyDescent="0.25">
      <c r="A58290"/>
    </row>
    <row r="58291" spans="1:1" ht="12.6" x14ac:dyDescent="0.25">
      <c r="A58291"/>
    </row>
    <row r="58292" spans="1:1" ht="12.6" x14ac:dyDescent="0.25">
      <c r="A58292"/>
    </row>
    <row r="58293" spans="1:1" ht="12.6" x14ac:dyDescent="0.25">
      <c r="A58293"/>
    </row>
    <row r="58294" spans="1:1" ht="12.6" x14ac:dyDescent="0.25">
      <c r="A58294"/>
    </row>
    <row r="58295" spans="1:1" ht="12.6" x14ac:dyDescent="0.25">
      <c r="A58295"/>
    </row>
    <row r="58296" spans="1:1" ht="12.6" x14ac:dyDescent="0.25">
      <c r="A58296"/>
    </row>
    <row r="58297" spans="1:1" ht="12.6" x14ac:dyDescent="0.25">
      <c r="A58297"/>
    </row>
    <row r="58298" spans="1:1" ht="12.6" x14ac:dyDescent="0.25">
      <c r="A58298"/>
    </row>
    <row r="58299" spans="1:1" ht="12.6" x14ac:dyDescent="0.25">
      <c r="A58299"/>
    </row>
    <row r="58300" spans="1:1" ht="12.6" x14ac:dyDescent="0.25">
      <c r="A58300"/>
    </row>
    <row r="58301" spans="1:1" ht="12.6" x14ac:dyDescent="0.25">
      <c r="A58301"/>
    </row>
    <row r="58302" spans="1:1" ht="12.6" x14ac:dyDescent="0.25">
      <c r="A58302"/>
    </row>
    <row r="58303" spans="1:1" ht="12.6" x14ac:dyDescent="0.25">
      <c r="A58303"/>
    </row>
    <row r="58304" spans="1:1" ht="12.6" x14ac:dyDescent="0.25">
      <c r="A58304"/>
    </row>
    <row r="58305" spans="1:1" ht="12.6" x14ac:dyDescent="0.25">
      <c r="A58305"/>
    </row>
    <row r="58306" spans="1:1" ht="12.6" x14ac:dyDescent="0.25">
      <c r="A58306"/>
    </row>
    <row r="58307" spans="1:1" ht="12.6" x14ac:dyDescent="0.25">
      <c r="A58307"/>
    </row>
    <row r="58308" spans="1:1" ht="12.6" x14ac:dyDescent="0.25">
      <c r="A58308"/>
    </row>
    <row r="58309" spans="1:1" ht="12.6" x14ac:dyDescent="0.25">
      <c r="A58309"/>
    </row>
    <row r="58310" spans="1:1" ht="12.6" x14ac:dyDescent="0.25">
      <c r="A58310"/>
    </row>
    <row r="58311" spans="1:1" ht="12.6" x14ac:dyDescent="0.25">
      <c r="A58311"/>
    </row>
    <row r="58312" spans="1:1" ht="12.6" x14ac:dyDescent="0.25">
      <c r="A58312"/>
    </row>
    <row r="58313" spans="1:1" ht="12.6" x14ac:dyDescent="0.25">
      <c r="A58313"/>
    </row>
    <row r="58314" spans="1:1" ht="12.6" x14ac:dyDescent="0.25">
      <c r="A58314"/>
    </row>
    <row r="58315" spans="1:1" ht="12.6" x14ac:dyDescent="0.25">
      <c r="A58315"/>
    </row>
    <row r="58316" spans="1:1" ht="12.6" x14ac:dyDescent="0.25">
      <c r="A58316"/>
    </row>
    <row r="58317" spans="1:1" ht="12.6" x14ac:dyDescent="0.25">
      <c r="A58317"/>
    </row>
    <row r="58318" spans="1:1" ht="12.6" x14ac:dyDescent="0.25">
      <c r="A58318"/>
    </row>
    <row r="58319" spans="1:1" ht="12.6" x14ac:dyDescent="0.25">
      <c r="A58319"/>
    </row>
    <row r="58320" spans="1:1" ht="12.6" x14ac:dyDescent="0.25">
      <c r="A58320"/>
    </row>
    <row r="58321" spans="1:1" ht="12.6" x14ac:dyDescent="0.25">
      <c r="A58321"/>
    </row>
    <row r="58322" spans="1:1" ht="12.6" x14ac:dyDescent="0.25">
      <c r="A58322"/>
    </row>
    <row r="58323" spans="1:1" ht="12.6" x14ac:dyDescent="0.25">
      <c r="A58323"/>
    </row>
    <row r="58324" spans="1:1" ht="12.6" x14ac:dyDescent="0.25">
      <c r="A58324"/>
    </row>
    <row r="58325" spans="1:1" ht="12.6" x14ac:dyDescent="0.25">
      <c r="A58325"/>
    </row>
    <row r="58326" spans="1:1" ht="12.6" x14ac:dyDescent="0.25">
      <c r="A58326"/>
    </row>
    <row r="58327" spans="1:1" ht="12.6" x14ac:dyDescent="0.25">
      <c r="A58327"/>
    </row>
    <row r="58328" spans="1:1" ht="12.6" x14ac:dyDescent="0.25">
      <c r="A58328"/>
    </row>
    <row r="58329" spans="1:1" ht="12.6" x14ac:dyDescent="0.25">
      <c r="A58329"/>
    </row>
    <row r="58330" spans="1:1" ht="12.6" x14ac:dyDescent="0.25">
      <c r="A58330"/>
    </row>
    <row r="58331" spans="1:1" ht="12.6" x14ac:dyDescent="0.25">
      <c r="A58331"/>
    </row>
    <row r="58332" spans="1:1" ht="12.6" x14ac:dyDescent="0.25">
      <c r="A58332"/>
    </row>
    <row r="58333" spans="1:1" ht="12.6" x14ac:dyDescent="0.25">
      <c r="A58333"/>
    </row>
    <row r="58334" spans="1:1" ht="12.6" x14ac:dyDescent="0.25">
      <c r="A58334"/>
    </row>
    <row r="58335" spans="1:1" ht="12.6" x14ac:dyDescent="0.25">
      <c r="A58335"/>
    </row>
    <row r="58336" spans="1:1" ht="12.6" x14ac:dyDescent="0.25">
      <c r="A58336"/>
    </row>
    <row r="58337" spans="1:1" ht="12.6" x14ac:dyDescent="0.25">
      <c r="A58337"/>
    </row>
    <row r="58338" spans="1:1" ht="12.6" x14ac:dyDescent="0.25">
      <c r="A58338"/>
    </row>
    <row r="58339" spans="1:1" ht="12.6" x14ac:dyDescent="0.25">
      <c r="A58339"/>
    </row>
    <row r="58340" spans="1:1" ht="12.6" x14ac:dyDescent="0.25">
      <c r="A58340"/>
    </row>
    <row r="58341" spans="1:1" ht="12.6" x14ac:dyDescent="0.25">
      <c r="A58341"/>
    </row>
    <row r="58342" spans="1:1" ht="12.6" x14ac:dyDescent="0.25">
      <c r="A58342"/>
    </row>
    <row r="58343" spans="1:1" ht="12.6" x14ac:dyDescent="0.25">
      <c r="A58343"/>
    </row>
    <row r="58344" spans="1:1" ht="12.6" x14ac:dyDescent="0.25">
      <c r="A58344"/>
    </row>
    <row r="58345" spans="1:1" ht="12.6" x14ac:dyDescent="0.25">
      <c r="A58345"/>
    </row>
    <row r="58346" spans="1:1" ht="12.6" x14ac:dyDescent="0.25">
      <c r="A58346"/>
    </row>
    <row r="58347" spans="1:1" ht="12.6" x14ac:dyDescent="0.25">
      <c r="A58347"/>
    </row>
    <row r="58348" spans="1:1" ht="12.6" x14ac:dyDescent="0.25">
      <c r="A58348"/>
    </row>
    <row r="58349" spans="1:1" ht="12.6" x14ac:dyDescent="0.25">
      <c r="A58349"/>
    </row>
    <row r="58350" spans="1:1" ht="12.6" x14ac:dyDescent="0.25">
      <c r="A58350"/>
    </row>
    <row r="58351" spans="1:1" ht="12.6" x14ac:dyDescent="0.25">
      <c r="A58351"/>
    </row>
    <row r="58352" spans="1:1" ht="12.6" x14ac:dyDescent="0.25">
      <c r="A58352"/>
    </row>
    <row r="58353" spans="1:1" ht="12.6" x14ac:dyDescent="0.25">
      <c r="A58353"/>
    </row>
    <row r="58354" spans="1:1" ht="12.6" x14ac:dyDescent="0.25">
      <c r="A58354"/>
    </row>
    <row r="58355" spans="1:1" ht="12.6" x14ac:dyDescent="0.25">
      <c r="A58355"/>
    </row>
    <row r="58356" spans="1:1" ht="12.6" x14ac:dyDescent="0.25">
      <c r="A58356"/>
    </row>
    <row r="58357" spans="1:1" ht="12.6" x14ac:dyDescent="0.25">
      <c r="A58357"/>
    </row>
    <row r="58358" spans="1:1" ht="12.6" x14ac:dyDescent="0.25">
      <c r="A58358"/>
    </row>
    <row r="58359" spans="1:1" ht="12.6" x14ac:dyDescent="0.25">
      <c r="A58359"/>
    </row>
    <row r="58360" spans="1:1" ht="12.6" x14ac:dyDescent="0.25">
      <c r="A58360"/>
    </row>
    <row r="58361" spans="1:1" ht="12.6" x14ac:dyDescent="0.25">
      <c r="A58361"/>
    </row>
    <row r="58362" spans="1:1" ht="12.6" x14ac:dyDescent="0.25">
      <c r="A58362"/>
    </row>
    <row r="58363" spans="1:1" ht="12.6" x14ac:dyDescent="0.25">
      <c r="A58363"/>
    </row>
    <row r="58364" spans="1:1" ht="12.6" x14ac:dyDescent="0.25">
      <c r="A58364"/>
    </row>
    <row r="58365" spans="1:1" ht="12.6" x14ac:dyDescent="0.25">
      <c r="A58365"/>
    </row>
    <row r="58366" spans="1:1" ht="12.6" x14ac:dyDescent="0.25">
      <c r="A58366"/>
    </row>
    <row r="58367" spans="1:1" ht="12.6" x14ac:dyDescent="0.25">
      <c r="A58367"/>
    </row>
    <row r="58368" spans="1:1" ht="12.6" x14ac:dyDescent="0.25">
      <c r="A58368"/>
    </row>
    <row r="58369" spans="1:1" ht="12.6" x14ac:dyDescent="0.25">
      <c r="A58369"/>
    </row>
    <row r="58370" spans="1:1" ht="12.6" x14ac:dyDescent="0.25">
      <c r="A58370"/>
    </row>
    <row r="58371" spans="1:1" ht="12.6" x14ac:dyDescent="0.25">
      <c r="A58371"/>
    </row>
    <row r="58372" spans="1:1" ht="12.6" x14ac:dyDescent="0.25">
      <c r="A58372"/>
    </row>
    <row r="58373" spans="1:1" ht="12.6" x14ac:dyDescent="0.25">
      <c r="A58373"/>
    </row>
    <row r="58374" spans="1:1" ht="12.6" x14ac:dyDescent="0.25">
      <c r="A58374"/>
    </row>
    <row r="58375" spans="1:1" ht="12.6" x14ac:dyDescent="0.25">
      <c r="A58375"/>
    </row>
    <row r="58376" spans="1:1" ht="12.6" x14ac:dyDescent="0.25">
      <c r="A58376"/>
    </row>
    <row r="58377" spans="1:1" ht="12.6" x14ac:dyDescent="0.25">
      <c r="A58377"/>
    </row>
    <row r="58378" spans="1:1" ht="12.6" x14ac:dyDescent="0.25">
      <c r="A58378"/>
    </row>
    <row r="58379" spans="1:1" ht="12.6" x14ac:dyDescent="0.25">
      <c r="A58379"/>
    </row>
    <row r="58380" spans="1:1" ht="12.6" x14ac:dyDescent="0.25">
      <c r="A58380"/>
    </row>
    <row r="58381" spans="1:1" ht="12.6" x14ac:dyDescent="0.25">
      <c r="A58381"/>
    </row>
    <row r="58382" spans="1:1" ht="12.6" x14ac:dyDescent="0.25">
      <c r="A58382"/>
    </row>
    <row r="58383" spans="1:1" ht="12.6" x14ac:dyDescent="0.25">
      <c r="A58383"/>
    </row>
    <row r="58384" spans="1:1" ht="12.6" x14ac:dyDescent="0.25">
      <c r="A58384"/>
    </row>
    <row r="58385" spans="1:1" ht="12.6" x14ac:dyDescent="0.25">
      <c r="A58385"/>
    </row>
    <row r="58386" spans="1:1" ht="12.6" x14ac:dyDescent="0.25">
      <c r="A58386"/>
    </row>
    <row r="58387" spans="1:1" ht="12.6" x14ac:dyDescent="0.25">
      <c r="A58387"/>
    </row>
    <row r="58388" spans="1:1" ht="12.6" x14ac:dyDescent="0.25">
      <c r="A58388"/>
    </row>
    <row r="58389" spans="1:1" ht="12.6" x14ac:dyDescent="0.25">
      <c r="A58389"/>
    </row>
    <row r="58390" spans="1:1" ht="12.6" x14ac:dyDescent="0.25">
      <c r="A58390"/>
    </row>
    <row r="58391" spans="1:1" ht="12.6" x14ac:dyDescent="0.25">
      <c r="A58391"/>
    </row>
    <row r="58392" spans="1:1" ht="12.6" x14ac:dyDescent="0.25">
      <c r="A58392"/>
    </row>
    <row r="58393" spans="1:1" ht="12.6" x14ac:dyDescent="0.25">
      <c r="A58393"/>
    </row>
    <row r="58394" spans="1:1" ht="12.6" x14ac:dyDescent="0.25">
      <c r="A58394"/>
    </row>
    <row r="58395" spans="1:1" ht="12.6" x14ac:dyDescent="0.25">
      <c r="A58395"/>
    </row>
    <row r="58396" spans="1:1" ht="12.6" x14ac:dyDescent="0.25">
      <c r="A58396"/>
    </row>
    <row r="58397" spans="1:1" ht="12.6" x14ac:dyDescent="0.25">
      <c r="A58397"/>
    </row>
    <row r="58398" spans="1:1" ht="12.6" x14ac:dyDescent="0.25">
      <c r="A58398"/>
    </row>
    <row r="58399" spans="1:1" ht="12.6" x14ac:dyDescent="0.25">
      <c r="A58399"/>
    </row>
    <row r="58400" spans="1:1" ht="12.6" x14ac:dyDescent="0.25">
      <c r="A58400"/>
    </row>
    <row r="58401" spans="1:1" ht="12.6" x14ac:dyDescent="0.25">
      <c r="A58401"/>
    </row>
    <row r="58402" spans="1:1" ht="12.6" x14ac:dyDescent="0.25">
      <c r="A58402"/>
    </row>
    <row r="58403" spans="1:1" ht="12.6" x14ac:dyDescent="0.25">
      <c r="A58403"/>
    </row>
    <row r="58404" spans="1:1" ht="12.6" x14ac:dyDescent="0.25">
      <c r="A58404"/>
    </row>
    <row r="58405" spans="1:1" ht="12.6" x14ac:dyDescent="0.25">
      <c r="A58405"/>
    </row>
    <row r="58406" spans="1:1" ht="12.6" x14ac:dyDescent="0.25">
      <c r="A58406"/>
    </row>
    <row r="58407" spans="1:1" ht="12.6" x14ac:dyDescent="0.25">
      <c r="A58407"/>
    </row>
    <row r="58408" spans="1:1" ht="12.6" x14ac:dyDescent="0.25">
      <c r="A58408"/>
    </row>
    <row r="58409" spans="1:1" ht="12.6" x14ac:dyDescent="0.25">
      <c r="A58409"/>
    </row>
    <row r="58410" spans="1:1" ht="12.6" x14ac:dyDescent="0.25">
      <c r="A58410"/>
    </row>
    <row r="58411" spans="1:1" ht="12.6" x14ac:dyDescent="0.25">
      <c r="A58411"/>
    </row>
    <row r="58412" spans="1:1" ht="12.6" x14ac:dyDescent="0.25">
      <c r="A58412"/>
    </row>
    <row r="58413" spans="1:1" ht="12.6" x14ac:dyDescent="0.25">
      <c r="A58413"/>
    </row>
    <row r="58414" spans="1:1" ht="12.6" x14ac:dyDescent="0.25">
      <c r="A58414"/>
    </row>
    <row r="58415" spans="1:1" ht="12.6" x14ac:dyDescent="0.25">
      <c r="A58415"/>
    </row>
    <row r="58416" spans="1:1" ht="12.6" x14ac:dyDescent="0.25">
      <c r="A58416"/>
    </row>
    <row r="58417" spans="1:1" ht="12.6" x14ac:dyDescent="0.25">
      <c r="A58417"/>
    </row>
    <row r="58418" spans="1:1" ht="12.6" x14ac:dyDescent="0.25">
      <c r="A58418"/>
    </row>
    <row r="58419" spans="1:1" ht="12.6" x14ac:dyDescent="0.25">
      <c r="A58419"/>
    </row>
    <row r="58420" spans="1:1" ht="12.6" x14ac:dyDescent="0.25">
      <c r="A58420"/>
    </row>
    <row r="58421" spans="1:1" ht="12.6" x14ac:dyDescent="0.25">
      <c r="A58421"/>
    </row>
    <row r="58422" spans="1:1" ht="12.6" x14ac:dyDescent="0.25">
      <c r="A58422"/>
    </row>
    <row r="58423" spans="1:1" ht="12.6" x14ac:dyDescent="0.25">
      <c r="A58423"/>
    </row>
    <row r="58424" spans="1:1" ht="12.6" x14ac:dyDescent="0.25">
      <c r="A58424"/>
    </row>
    <row r="58425" spans="1:1" ht="12.6" x14ac:dyDescent="0.25">
      <c r="A58425"/>
    </row>
    <row r="58426" spans="1:1" ht="12.6" x14ac:dyDescent="0.25">
      <c r="A58426"/>
    </row>
    <row r="58427" spans="1:1" ht="12.6" x14ac:dyDescent="0.25">
      <c r="A58427"/>
    </row>
    <row r="58428" spans="1:1" ht="12.6" x14ac:dyDescent="0.25">
      <c r="A58428"/>
    </row>
    <row r="58429" spans="1:1" ht="12.6" x14ac:dyDescent="0.25">
      <c r="A58429"/>
    </row>
    <row r="58430" spans="1:1" ht="12.6" x14ac:dyDescent="0.25">
      <c r="A58430"/>
    </row>
    <row r="58431" spans="1:1" ht="12.6" x14ac:dyDescent="0.25">
      <c r="A58431"/>
    </row>
    <row r="58432" spans="1:1" ht="12.6" x14ac:dyDescent="0.25">
      <c r="A58432"/>
    </row>
    <row r="58433" spans="1:1" ht="12.6" x14ac:dyDescent="0.25">
      <c r="A58433"/>
    </row>
    <row r="58434" spans="1:1" ht="12.6" x14ac:dyDescent="0.25">
      <c r="A58434"/>
    </row>
    <row r="58435" spans="1:1" ht="12.6" x14ac:dyDescent="0.25">
      <c r="A58435"/>
    </row>
    <row r="58436" spans="1:1" ht="12.6" x14ac:dyDescent="0.25">
      <c r="A58436"/>
    </row>
    <row r="58437" spans="1:1" ht="12.6" x14ac:dyDescent="0.25">
      <c r="A58437"/>
    </row>
    <row r="58438" spans="1:1" ht="12.6" x14ac:dyDescent="0.25">
      <c r="A58438"/>
    </row>
    <row r="58439" spans="1:1" ht="12.6" x14ac:dyDescent="0.25">
      <c r="A58439"/>
    </row>
    <row r="58440" spans="1:1" ht="12.6" x14ac:dyDescent="0.25">
      <c r="A58440"/>
    </row>
    <row r="58441" spans="1:1" ht="12.6" x14ac:dyDescent="0.25">
      <c r="A58441"/>
    </row>
    <row r="58442" spans="1:1" ht="12.6" x14ac:dyDescent="0.25">
      <c r="A58442"/>
    </row>
    <row r="58443" spans="1:1" ht="12.6" x14ac:dyDescent="0.25">
      <c r="A58443"/>
    </row>
    <row r="58444" spans="1:1" ht="12.6" x14ac:dyDescent="0.25">
      <c r="A58444"/>
    </row>
    <row r="58445" spans="1:1" ht="12.6" x14ac:dyDescent="0.25">
      <c r="A58445"/>
    </row>
    <row r="58446" spans="1:1" ht="12.6" x14ac:dyDescent="0.25">
      <c r="A58446"/>
    </row>
    <row r="58447" spans="1:1" ht="12.6" x14ac:dyDescent="0.25">
      <c r="A58447"/>
    </row>
    <row r="58448" spans="1:1" ht="12.6" x14ac:dyDescent="0.25">
      <c r="A58448"/>
    </row>
    <row r="58449" spans="1:1" ht="12.6" x14ac:dyDescent="0.25">
      <c r="A58449"/>
    </row>
    <row r="58450" spans="1:1" ht="12.6" x14ac:dyDescent="0.25">
      <c r="A58450"/>
    </row>
    <row r="58451" spans="1:1" ht="12.6" x14ac:dyDescent="0.25">
      <c r="A58451"/>
    </row>
    <row r="58452" spans="1:1" ht="12.6" x14ac:dyDescent="0.25">
      <c r="A58452"/>
    </row>
    <row r="58453" spans="1:1" ht="12.6" x14ac:dyDescent="0.25">
      <c r="A58453"/>
    </row>
    <row r="58454" spans="1:1" ht="12.6" x14ac:dyDescent="0.25">
      <c r="A58454"/>
    </row>
    <row r="58455" spans="1:1" ht="12.6" x14ac:dyDescent="0.25">
      <c r="A58455"/>
    </row>
    <row r="58456" spans="1:1" ht="12.6" x14ac:dyDescent="0.25">
      <c r="A58456"/>
    </row>
    <row r="58457" spans="1:1" ht="12.6" x14ac:dyDescent="0.25">
      <c r="A58457"/>
    </row>
    <row r="58458" spans="1:1" ht="12.6" x14ac:dyDescent="0.25">
      <c r="A58458"/>
    </row>
    <row r="58459" spans="1:1" ht="12.6" x14ac:dyDescent="0.25">
      <c r="A58459"/>
    </row>
    <row r="58460" spans="1:1" ht="12.6" x14ac:dyDescent="0.25">
      <c r="A58460"/>
    </row>
    <row r="58461" spans="1:1" ht="12.6" x14ac:dyDescent="0.25">
      <c r="A58461"/>
    </row>
    <row r="58462" spans="1:1" ht="12.6" x14ac:dyDescent="0.25">
      <c r="A58462"/>
    </row>
    <row r="58463" spans="1:1" ht="12.6" x14ac:dyDescent="0.25">
      <c r="A58463"/>
    </row>
    <row r="58464" spans="1:1" ht="12.6" x14ac:dyDescent="0.25">
      <c r="A58464"/>
    </row>
    <row r="58465" spans="1:1" ht="12.6" x14ac:dyDescent="0.25">
      <c r="A58465"/>
    </row>
    <row r="58466" spans="1:1" ht="12.6" x14ac:dyDescent="0.25">
      <c r="A58466"/>
    </row>
    <row r="58467" spans="1:1" ht="12.6" x14ac:dyDescent="0.25">
      <c r="A58467"/>
    </row>
    <row r="58468" spans="1:1" ht="12.6" x14ac:dyDescent="0.25">
      <c r="A58468"/>
    </row>
    <row r="58469" spans="1:1" ht="12.6" x14ac:dyDescent="0.25">
      <c r="A58469"/>
    </row>
    <row r="58470" spans="1:1" ht="12.6" x14ac:dyDescent="0.25">
      <c r="A58470"/>
    </row>
    <row r="58471" spans="1:1" ht="12.6" x14ac:dyDescent="0.25">
      <c r="A58471"/>
    </row>
    <row r="58472" spans="1:1" ht="12.6" x14ac:dyDescent="0.25">
      <c r="A58472"/>
    </row>
    <row r="58473" spans="1:1" ht="12.6" x14ac:dyDescent="0.25">
      <c r="A58473"/>
    </row>
    <row r="58474" spans="1:1" ht="12.6" x14ac:dyDescent="0.25">
      <c r="A58474"/>
    </row>
    <row r="58475" spans="1:1" ht="12.6" x14ac:dyDescent="0.25">
      <c r="A58475"/>
    </row>
    <row r="58476" spans="1:1" ht="12.6" x14ac:dyDescent="0.25">
      <c r="A58476"/>
    </row>
    <row r="58477" spans="1:1" ht="12.6" x14ac:dyDescent="0.25">
      <c r="A58477"/>
    </row>
    <row r="58478" spans="1:1" ht="12.6" x14ac:dyDescent="0.25">
      <c r="A58478"/>
    </row>
    <row r="58479" spans="1:1" ht="12.6" x14ac:dyDescent="0.25">
      <c r="A58479"/>
    </row>
    <row r="58480" spans="1:1" ht="12.6" x14ac:dyDescent="0.25">
      <c r="A58480"/>
    </row>
    <row r="58481" spans="1:1" ht="12.6" x14ac:dyDescent="0.25">
      <c r="A58481"/>
    </row>
    <row r="58482" spans="1:1" ht="12.6" x14ac:dyDescent="0.25">
      <c r="A58482"/>
    </row>
    <row r="58483" spans="1:1" ht="12.6" x14ac:dyDescent="0.25">
      <c r="A58483"/>
    </row>
    <row r="58484" spans="1:1" ht="12.6" x14ac:dyDescent="0.25">
      <c r="A58484"/>
    </row>
    <row r="58485" spans="1:1" ht="12.6" x14ac:dyDescent="0.25">
      <c r="A58485"/>
    </row>
    <row r="58486" spans="1:1" ht="12.6" x14ac:dyDescent="0.25">
      <c r="A58486"/>
    </row>
    <row r="58487" spans="1:1" ht="12.6" x14ac:dyDescent="0.25">
      <c r="A58487"/>
    </row>
    <row r="58488" spans="1:1" ht="12.6" x14ac:dyDescent="0.25">
      <c r="A58488"/>
    </row>
    <row r="58489" spans="1:1" ht="12.6" x14ac:dyDescent="0.25">
      <c r="A58489"/>
    </row>
    <row r="58490" spans="1:1" ht="12.6" x14ac:dyDescent="0.25">
      <c r="A58490"/>
    </row>
    <row r="58491" spans="1:1" ht="12.6" x14ac:dyDescent="0.25">
      <c r="A58491"/>
    </row>
    <row r="58492" spans="1:1" ht="12.6" x14ac:dyDescent="0.25">
      <c r="A58492"/>
    </row>
    <row r="58493" spans="1:1" ht="12.6" x14ac:dyDescent="0.25">
      <c r="A58493"/>
    </row>
    <row r="58494" spans="1:1" ht="12.6" x14ac:dyDescent="0.25">
      <c r="A58494"/>
    </row>
    <row r="58495" spans="1:1" ht="12.6" x14ac:dyDescent="0.25">
      <c r="A58495"/>
    </row>
    <row r="58496" spans="1:1" ht="12.6" x14ac:dyDescent="0.25">
      <c r="A58496"/>
    </row>
    <row r="58497" spans="1:1" ht="12.6" x14ac:dyDescent="0.25">
      <c r="A58497"/>
    </row>
    <row r="58498" spans="1:1" ht="12.6" x14ac:dyDescent="0.25">
      <c r="A58498"/>
    </row>
    <row r="58499" spans="1:1" ht="12.6" x14ac:dyDescent="0.25">
      <c r="A58499"/>
    </row>
    <row r="58500" spans="1:1" ht="12.6" x14ac:dyDescent="0.25">
      <c r="A58500"/>
    </row>
    <row r="58501" spans="1:1" ht="12.6" x14ac:dyDescent="0.25">
      <c r="A58501"/>
    </row>
    <row r="58502" spans="1:1" ht="12.6" x14ac:dyDescent="0.25">
      <c r="A58502"/>
    </row>
    <row r="58503" spans="1:1" ht="12.6" x14ac:dyDescent="0.25">
      <c r="A58503"/>
    </row>
    <row r="58504" spans="1:1" ht="12.6" x14ac:dyDescent="0.25">
      <c r="A58504"/>
    </row>
    <row r="58505" spans="1:1" ht="12.6" x14ac:dyDescent="0.25">
      <c r="A58505"/>
    </row>
    <row r="58506" spans="1:1" ht="12.6" x14ac:dyDescent="0.25">
      <c r="A58506"/>
    </row>
    <row r="58507" spans="1:1" ht="12.6" x14ac:dyDescent="0.25">
      <c r="A58507"/>
    </row>
    <row r="58508" spans="1:1" ht="12.6" x14ac:dyDescent="0.25">
      <c r="A58508"/>
    </row>
    <row r="58509" spans="1:1" ht="12.6" x14ac:dyDescent="0.25">
      <c r="A58509"/>
    </row>
    <row r="58510" spans="1:1" ht="12.6" x14ac:dyDescent="0.25">
      <c r="A58510"/>
    </row>
    <row r="58511" spans="1:1" ht="12.6" x14ac:dyDescent="0.25">
      <c r="A58511"/>
    </row>
    <row r="58512" spans="1:1" ht="12.6" x14ac:dyDescent="0.25">
      <c r="A58512"/>
    </row>
    <row r="58513" spans="1:1" ht="12.6" x14ac:dyDescent="0.25">
      <c r="A58513"/>
    </row>
    <row r="58514" spans="1:1" ht="12.6" x14ac:dyDescent="0.25">
      <c r="A58514"/>
    </row>
    <row r="58515" spans="1:1" ht="12.6" x14ac:dyDescent="0.25">
      <c r="A58515"/>
    </row>
    <row r="58516" spans="1:1" ht="12.6" x14ac:dyDescent="0.25">
      <c r="A58516"/>
    </row>
    <row r="58517" spans="1:1" ht="12.6" x14ac:dyDescent="0.25">
      <c r="A58517"/>
    </row>
    <row r="58518" spans="1:1" ht="12.6" x14ac:dyDescent="0.25">
      <c r="A58518"/>
    </row>
    <row r="58519" spans="1:1" ht="12.6" x14ac:dyDescent="0.25">
      <c r="A58519"/>
    </row>
    <row r="58520" spans="1:1" ht="12.6" x14ac:dyDescent="0.25">
      <c r="A58520"/>
    </row>
    <row r="58521" spans="1:1" ht="12.6" x14ac:dyDescent="0.25">
      <c r="A58521"/>
    </row>
    <row r="58522" spans="1:1" ht="12.6" x14ac:dyDescent="0.25">
      <c r="A58522"/>
    </row>
    <row r="58523" spans="1:1" ht="12.6" x14ac:dyDescent="0.25">
      <c r="A58523"/>
    </row>
    <row r="58524" spans="1:1" ht="12.6" x14ac:dyDescent="0.25">
      <c r="A58524"/>
    </row>
    <row r="58525" spans="1:1" ht="12.6" x14ac:dyDescent="0.25">
      <c r="A58525"/>
    </row>
    <row r="58526" spans="1:1" ht="12.6" x14ac:dyDescent="0.25">
      <c r="A58526"/>
    </row>
    <row r="58527" spans="1:1" ht="12.6" x14ac:dyDescent="0.25">
      <c r="A58527"/>
    </row>
    <row r="58528" spans="1:1" ht="12.6" x14ac:dyDescent="0.25">
      <c r="A58528"/>
    </row>
    <row r="58529" spans="1:1" ht="12.6" x14ac:dyDescent="0.25">
      <c r="A58529"/>
    </row>
    <row r="58530" spans="1:1" ht="12.6" x14ac:dyDescent="0.25">
      <c r="A58530"/>
    </row>
    <row r="58531" spans="1:1" ht="12.6" x14ac:dyDescent="0.25">
      <c r="A58531"/>
    </row>
    <row r="58532" spans="1:1" ht="12.6" x14ac:dyDescent="0.25">
      <c r="A58532"/>
    </row>
    <row r="58533" spans="1:1" ht="12.6" x14ac:dyDescent="0.25">
      <c r="A58533"/>
    </row>
    <row r="58534" spans="1:1" ht="12.6" x14ac:dyDescent="0.25">
      <c r="A58534"/>
    </row>
    <row r="58535" spans="1:1" ht="12.6" x14ac:dyDescent="0.25">
      <c r="A58535"/>
    </row>
    <row r="58536" spans="1:1" ht="12.6" x14ac:dyDescent="0.25">
      <c r="A58536"/>
    </row>
    <row r="58537" spans="1:1" ht="12.6" x14ac:dyDescent="0.25">
      <c r="A58537"/>
    </row>
    <row r="58538" spans="1:1" ht="12.6" x14ac:dyDescent="0.25">
      <c r="A58538"/>
    </row>
    <row r="58539" spans="1:1" ht="12.6" x14ac:dyDescent="0.25">
      <c r="A58539"/>
    </row>
    <row r="58540" spans="1:1" ht="12.6" x14ac:dyDescent="0.25">
      <c r="A58540"/>
    </row>
    <row r="58541" spans="1:1" ht="12.6" x14ac:dyDescent="0.25">
      <c r="A58541"/>
    </row>
    <row r="58542" spans="1:1" ht="12.6" x14ac:dyDescent="0.25">
      <c r="A58542"/>
    </row>
    <row r="58543" spans="1:1" ht="12.6" x14ac:dyDescent="0.25">
      <c r="A58543"/>
    </row>
    <row r="58544" spans="1:1" ht="12.6" x14ac:dyDescent="0.25">
      <c r="A58544"/>
    </row>
    <row r="58545" spans="1:1" ht="12.6" x14ac:dyDescent="0.25">
      <c r="A58545"/>
    </row>
    <row r="58546" spans="1:1" ht="12.6" x14ac:dyDescent="0.25">
      <c r="A58546"/>
    </row>
    <row r="58547" spans="1:1" ht="12.6" x14ac:dyDescent="0.25">
      <c r="A58547"/>
    </row>
    <row r="58548" spans="1:1" ht="12.6" x14ac:dyDescent="0.25">
      <c r="A58548"/>
    </row>
    <row r="58549" spans="1:1" ht="12.6" x14ac:dyDescent="0.25">
      <c r="A58549"/>
    </row>
    <row r="58550" spans="1:1" ht="12.6" x14ac:dyDescent="0.25">
      <c r="A58550"/>
    </row>
    <row r="58551" spans="1:1" ht="12.6" x14ac:dyDescent="0.25">
      <c r="A58551"/>
    </row>
    <row r="58552" spans="1:1" ht="12.6" x14ac:dyDescent="0.25">
      <c r="A58552"/>
    </row>
    <row r="58553" spans="1:1" ht="12.6" x14ac:dyDescent="0.25">
      <c r="A58553"/>
    </row>
    <row r="58554" spans="1:1" ht="12.6" x14ac:dyDescent="0.25">
      <c r="A58554"/>
    </row>
    <row r="58555" spans="1:1" ht="12.6" x14ac:dyDescent="0.25">
      <c r="A58555"/>
    </row>
    <row r="58556" spans="1:1" ht="12.6" x14ac:dyDescent="0.25">
      <c r="A58556"/>
    </row>
    <row r="58557" spans="1:1" ht="12.6" x14ac:dyDescent="0.25">
      <c r="A58557"/>
    </row>
    <row r="58558" spans="1:1" ht="12.6" x14ac:dyDescent="0.25">
      <c r="A58558"/>
    </row>
    <row r="58559" spans="1:1" ht="12.6" x14ac:dyDescent="0.25">
      <c r="A58559"/>
    </row>
    <row r="58560" spans="1:1" ht="12.6" x14ac:dyDescent="0.25">
      <c r="A58560"/>
    </row>
    <row r="58561" spans="1:1" ht="12.6" x14ac:dyDescent="0.25">
      <c r="A58561"/>
    </row>
    <row r="58562" spans="1:1" ht="12.6" x14ac:dyDescent="0.25">
      <c r="A58562"/>
    </row>
    <row r="58563" spans="1:1" ht="12.6" x14ac:dyDescent="0.25">
      <c r="A58563"/>
    </row>
    <row r="58564" spans="1:1" ht="12.6" x14ac:dyDescent="0.25">
      <c r="A58564"/>
    </row>
    <row r="58565" spans="1:1" ht="12.6" x14ac:dyDescent="0.25">
      <c r="A58565"/>
    </row>
    <row r="58566" spans="1:1" ht="12.6" x14ac:dyDescent="0.25">
      <c r="A58566"/>
    </row>
    <row r="58567" spans="1:1" ht="12.6" x14ac:dyDescent="0.25">
      <c r="A58567"/>
    </row>
    <row r="58568" spans="1:1" ht="12.6" x14ac:dyDescent="0.25">
      <c r="A58568"/>
    </row>
    <row r="58569" spans="1:1" ht="12.6" x14ac:dyDescent="0.25">
      <c r="A58569"/>
    </row>
    <row r="58570" spans="1:1" ht="12.6" x14ac:dyDescent="0.25">
      <c r="A58570"/>
    </row>
    <row r="58571" spans="1:1" ht="12.6" x14ac:dyDescent="0.25">
      <c r="A58571"/>
    </row>
    <row r="58572" spans="1:1" ht="12.6" x14ac:dyDescent="0.25">
      <c r="A58572"/>
    </row>
    <row r="58573" spans="1:1" ht="12.6" x14ac:dyDescent="0.25">
      <c r="A58573"/>
    </row>
    <row r="58574" spans="1:1" ht="12.6" x14ac:dyDescent="0.25">
      <c r="A58574"/>
    </row>
    <row r="58575" spans="1:1" ht="12.6" x14ac:dyDescent="0.25">
      <c r="A58575"/>
    </row>
    <row r="58576" spans="1:1" ht="12.6" x14ac:dyDescent="0.25">
      <c r="A58576"/>
    </row>
    <row r="58577" spans="1:1" ht="12.6" x14ac:dyDescent="0.25">
      <c r="A58577"/>
    </row>
    <row r="58578" spans="1:1" ht="12.6" x14ac:dyDescent="0.25">
      <c r="A58578"/>
    </row>
    <row r="58579" spans="1:1" ht="12.6" x14ac:dyDescent="0.25">
      <c r="A58579"/>
    </row>
    <row r="58580" spans="1:1" ht="12.6" x14ac:dyDescent="0.25">
      <c r="A58580"/>
    </row>
    <row r="58581" spans="1:1" ht="12.6" x14ac:dyDescent="0.25">
      <c r="A58581"/>
    </row>
    <row r="58582" spans="1:1" ht="12.6" x14ac:dyDescent="0.25">
      <c r="A58582"/>
    </row>
    <row r="58583" spans="1:1" ht="12.6" x14ac:dyDescent="0.25">
      <c r="A58583"/>
    </row>
    <row r="58584" spans="1:1" ht="12.6" x14ac:dyDescent="0.25">
      <c r="A58584"/>
    </row>
    <row r="58585" spans="1:1" ht="12.6" x14ac:dyDescent="0.25">
      <c r="A58585"/>
    </row>
    <row r="58586" spans="1:1" ht="12.6" x14ac:dyDescent="0.25">
      <c r="A58586"/>
    </row>
    <row r="58587" spans="1:1" ht="12.6" x14ac:dyDescent="0.25">
      <c r="A58587"/>
    </row>
    <row r="58588" spans="1:1" ht="12.6" x14ac:dyDescent="0.25">
      <c r="A58588"/>
    </row>
    <row r="58589" spans="1:1" ht="12.6" x14ac:dyDescent="0.25">
      <c r="A58589"/>
    </row>
    <row r="58590" spans="1:1" ht="12.6" x14ac:dyDescent="0.25">
      <c r="A58590"/>
    </row>
    <row r="58591" spans="1:1" ht="12.6" x14ac:dyDescent="0.25">
      <c r="A58591"/>
    </row>
    <row r="58592" spans="1:1" ht="12.6" x14ac:dyDescent="0.25">
      <c r="A58592"/>
    </row>
    <row r="58593" spans="1:1" ht="12.6" x14ac:dyDescent="0.25">
      <c r="A58593"/>
    </row>
    <row r="58594" spans="1:1" ht="12.6" x14ac:dyDescent="0.25">
      <c r="A58594"/>
    </row>
    <row r="58595" spans="1:1" ht="12.6" x14ac:dyDescent="0.25">
      <c r="A58595"/>
    </row>
    <row r="58596" spans="1:1" ht="12.6" x14ac:dyDescent="0.25">
      <c r="A58596"/>
    </row>
    <row r="58597" spans="1:1" ht="12.6" x14ac:dyDescent="0.25">
      <c r="A58597"/>
    </row>
    <row r="58598" spans="1:1" ht="12.6" x14ac:dyDescent="0.25">
      <c r="A58598"/>
    </row>
    <row r="58599" spans="1:1" ht="12.6" x14ac:dyDescent="0.25">
      <c r="A58599"/>
    </row>
    <row r="58600" spans="1:1" ht="12.6" x14ac:dyDescent="0.25">
      <c r="A58600"/>
    </row>
    <row r="58601" spans="1:1" ht="12.6" x14ac:dyDescent="0.25">
      <c r="A58601"/>
    </row>
    <row r="58602" spans="1:1" ht="12.6" x14ac:dyDescent="0.25">
      <c r="A58602"/>
    </row>
    <row r="58603" spans="1:1" ht="12.6" x14ac:dyDescent="0.25">
      <c r="A58603"/>
    </row>
    <row r="58604" spans="1:1" ht="12.6" x14ac:dyDescent="0.25">
      <c r="A58604"/>
    </row>
    <row r="58605" spans="1:1" ht="12.6" x14ac:dyDescent="0.25">
      <c r="A58605"/>
    </row>
    <row r="58606" spans="1:1" ht="12.6" x14ac:dyDescent="0.25">
      <c r="A58606"/>
    </row>
    <row r="58607" spans="1:1" ht="12.6" x14ac:dyDescent="0.25">
      <c r="A58607"/>
    </row>
    <row r="58608" spans="1:1" ht="12.6" x14ac:dyDescent="0.25">
      <c r="A58608"/>
    </row>
    <row r="58609" spans="1:1" ht="12.6" x14ac:dyDescent="0.25">
      <c r="A58609"/>
    </row>
    <row r="58610" spans="1:1" ht="12.6" x14ac:dyDescent="0.25">
      <c r="A58610"/>
    </row>
    <row r="58611" spans="1:1" ht="12.6" x14ac:dyDescent="0.25">
      <c r="A58611"/>
    </row>
    <row r="58612" spans="1:1" ht="12.6" x14ac:dyDescent="0.25">
      <c r="A58612"/>
    </row>
    <row r="58613" spans="1:1" ht="12.6" x14ac:dyDescent="0.25">
      <c r="A58613"/>
    </row>
    <row r="58614" spans="1:1" ht="12.6" x14ac:dyDescent="0.25">
      <c r="A58614"/>
    </row>
    <row r="58615" spans="1:1" ht="12.6" x14ac:dyDescent="0.25">
      <c r="A58615"/>
    </row>
    <row r="58616" spans="1:1" ht="12.6" x14ac:dyDescent="0.25">
      <c r="A58616"/>
    </row>
    <row r="58617" spans="1:1" ht="12.6" x14ac:dyDescent="0.25">
      <c r="A58617"/>
    </row>
    <row r="58618" spans="1:1" ht="12.6" x14ac:dyDescent="0.25">
      <c r="A58618"/>
    </row>
    <row r="58619" spans="1:1" ht="12.6" x14ac:dyDescent="0.25">
      <c r="A58619"/>
    </row>
    <row r="58620" spans="1:1" ht="12.6" x14ac:dyDescent="0.25">
      <c r="A58620"/>
    </row>
    <row r="58621" spans="1:1" ht="12.6" x14ac:dyDescent="0.25">
      <c r="A58621"/>
    </row>
    <row r="58622" spans="1:1" ht="12.6" x14ac:dyDescent="0.25">
      <c r="A58622"/>
    </row>
    <row r="58623" spans="1:1" ht="12.6" x14ac:dyDescent="0.25">
      <c r="A58623"/>
    </row>
    <row r="58624" spans="1:1" ht="12.6" x14ac:dyDescent="0.25">
      <c r="A58624"/>
    </row>
    <row r="58625" spans="1:1" ht="12.6" x14ac:dyDescent="0.25">
      <c r="A58625"/>
    </row>
    <row r="58626" spans="1:1" ht="12.6" x14ac:dyDescent="0.25">
      <c r="A58626"/>
    </row>
    <row r="58627" spans="1:1" ht="12.6" x14ac:dyDescent="0.25">
      <c r="A58627"/>
    </row>
    <row r="58628" spans="1:1" ht="12.6" x14ac:dyDescent="0.25">
      <c r="A58628"/>
    </row>
    <row r="58629" spans="1:1" ht="12.6" x14ac:dyDescent="0.25">
      <c r="A58629"/>
    </row>
    <row r="58630" spans="1:1" ht="12.6" x14ac:dyDescent="0.25">
      <c r="A58630"/>
    </row>
    <row r="58631" spans="1:1" ht="12.6" x14ac:dyDescent="0.25">
      <c r="A58631"/>
    </row>
    <row r="58632" spans="1:1" ht="12.6" x14ac:dyDescent="0.25">
      <c r="A58632"/>
    </row>
    <row r="58633" spans="1:1" ht="12.6" x14ac:dyDescent="0.25">
      <c r="A58633"/>
    </row>
    <row r="58634" spans="1:1" ht="12.6" x14ac:dyDescent="0.25">
      <c r="A58634"/>
    </row>
    <row r="58635" spans="1:1" ht="12.6" x14ac:dyDescent="0.25">
      <c r="A58635"/>
    </row>
    <row r="58636" spans="1:1" ht="12.6" x14ac:dyDescent="0.25">
      <c r="A58636"/>
    </row>
    <row r="58637" spans="1:1" ht="12.6" x14ac:dyDescent="0.25">
      <c r="A58637"/>
    </row>
    <row r="58638" spans="1:1" ht="12.6" x14ac:dyDescent="0.25">
      <c r="A58638"/>
    </row>
    <row r="58639" spans="1:1" ht="12.6" x14ac:dyDescent="0.25">
      <c r="A58639"/>
    </row>
    <row r="58640" spans="1:1" ht="12.6" x14ac:dyDescent="0.25">
      <c r="A58640"/>
    </row>
    <row r="58641" spans="1:1" ht="12.6" x14ac:dyDescent="0.25">
      <c r="A58641"/>
    </row>
    <row r="58642" spans="1:1" ht="12.6" x14ac:dyDescent="0.25">
      <c r="A58642"/>
    </row>
    <row r="58643" spans="1:1" ht="12.6" x14ac:dyDescent="0.25">
      <c r="A58643"/>
    </row>
    <row r="58644" spans="1:1" ht="12.6" x14ac:dyDescent="0.25">
      <c r="A58644"/>
    </row>
    <row r="58645" spans="1:1" ht="12.6" x14ac:dyDescent="0.25">
      <c r="A58645"/>
    </row>
    <row r="58646" spans="1:1" ht="12.6" x14ac:dyDescent="0.25">
      <c r="A58646"/>
    </row>
    <row r="58647" spans="1:1" ht="12.6" x14ac:dyDescent="0.25">
      <c r="A58647"/>
    </row>
    <row r="58648" spans="1:1" ht="12.6" x14ac:dyDescent="0.25">
      <c r="A58648"/>
    </row>
    <row r="58649" spans="1:1" ht="12.6" x14ac:dyDescent="0.25">
      <c r="A58649"/>
    </row>
    <row r="58650" spans="1:1" ht="12.6" x14ac:dyDescent="0.25">
      <c r="A58650"/>
    </row>
    <row r="58651" spans="1:1" ht="12.6" x14ac:dyDescent="0.25">
      <c r="A58651"/>
    </row>
    <row r="58652" spans="1:1" ht="12.6" x14ac:dyDescent="0.25">
      <c r="A58652"/>
    </row>
    <row r="58653" spans="1:1" ht="12.6" x14ac:dyDescent="0.25">
      <c r="A58653"/>
    </row>
    <row r="58654" spans="1:1" ht="12.6" x14ac:dyDescent="0.25">
      <c r="A58654"/>
    </row>
    <row r="58655" spans="1:1" ht="12.6" x14ac:dyDescent="0.25">
      <c r="A58655"/>
    </row>
    <row r="58656" spans="1:1" ht="12.6" x14ac:dyDescent="0.25">
      <c r="A58656"/>
    </row>
    <row r="58657" spans="1:1" ht="12.6" x14ac:dyDescent="0.25">
      <c r="A58657"/>
    </row>
    <row r="58658" spans="1:1" ht="12.6" x14ac:dyDescent="0.25">
      <c r="A58658"/>
    </row>
    <row r="58659" spans="1:1" ht="12.6" x14ac:dyDescent="0.25">
      <c r="A58659"/>
    </row>
    <row r="58660" spans="1:1" ht="12.6" x14ac:dyDescent="0.25">
      <c r="A58660"/>
    </row>
    <row r="58661" spans="1:1" ht="12.6" x14ac:dyDescent="0.25">
      <c r="A58661"/>
    </row>
    <row r="58662" spans="1:1" ht="12.6" x14ac:dyDescent="0.25">
      <c r="A58662"/>
    </row>
    <row r="58663" spans="1:1" ht="12.6" x14ac:dyDescent="0.25">
      <c r="A58663"/>
    </row>
    <row r="58664" spans="1:1" ht="12.6" x14ac:dyDescent="0.25">
      <c r="A58664"/>
    </row>
    <row r="58665" spans="1:1" ht="12.6" x14ac:dyDescent="0.25">
      <c r="A58665"/>
    </row>
    <row r="58666" spans="1:1" ht="12.6" x14ac:dyDescent="0.25">
      <c r="A58666"/>
    </row>
    <row r="58667" spans="1:1" ht="12.6" x14ac:dyDescent="0.25">
      <c r="A58667"/>
    </row>
    <row r="58668" spans="1:1" ht="12.6" x14ac:dyDescent="0.25">
      <c r="A58668"/>
    </row>
    <row r="58669" spans="1:1" ht="12.6" x14ac:dyDescent="0.25">
      <c r="A58669"/>
    </row>
    <row r="58670" spans="1:1" ht="12.6" x14ac:dyDescent="0.25">
      <c r="A58670"/>
    </row>
    <row r="58671" spans="1:1" ht="12.6" x14ac:dyDescent="0.25">
      <c r="A58671"/>
    </row>
    <row r="58672" spans="1:1" ht="12.6" x14ac:dyDescent="0.25">
      <c r="A58672"/>
    </row>
    <row r="58673" spans="1:1" ht="12.6" x14ac:dyDescent="0.25">
      <c r="A58673"/>
    </row>
    <row r="58674" spans="1:1" ht="12.6" x14ac:dyDescent="0.25">
      <c r="A58674"/>
    </row>
    <row r="58675" spans="1:1" ht="12.6" x14ac:dyDescent="0.25">
      <c r="A58675"/>
    </row>
    <row r="58676" spans="1:1" ht="12.6" x14ac:dyDescent="0.25">
      <c r="A58676"/>
    </row>
    <row r="58677" spans="1:1" ht="12.6" x14ac:dyDescent="0.25">
      <c r="A58677"/>
    </row>
    <row r="58678" spans="1:1" ht="12.6" x14ac:dyDescent="0.25">
      <c r="A58678"/>
    </row>
    <row r="58679" spans="1:1" ht="12.6" x14ac:dyDescent="0.25">
      <c r="A58679"/>
    </row>
    <row r="58680" spans="1:1" ht="12.6" x14ac:dyDescent="0.25">
      <c r="A58680"/>
    </row>
    <row r="58681" spans="1:1" ht="12.6" x14ac:dyDescent="0.25">
      <c r="A58681"/>
    </row>
    <row r="58682" spans="1:1" ht="12.6" x14ac:dyDescent="0.25">
      <c r="A58682"/>
    </row>
    <row r="58683" spans="1:1" ht="12.6" x14ac:dyDescent="0.25">
      <c r="A58683"/>
    </row>
    <row r="58684" spans="1:1" ht="12.6" x14ac:dyDescent="0.25">
      <c r="A58684"/>
    </row>
    <row r="58685" spans="1:1" ht="12.6" x14ac:dyDescent="0.25">
      <c r="A58685"/>
    </row>
    <row r="58686" spans="1:1" ht="12.6" x14ac:dyDescent="0.25">
      <c r="A58686"/>
    </row>
    <row r="58687" spans="1:1" ht="12.6" x14ac:dyDescent="0.25">
      <c r="A58687"/>
    </row>
    <row r="58688" spans="1:1" ht="12.6" x14ac:dyDescent="0.25">
      <c r="A58688"/>
    </row>
    <row r="58689" spans="1:1" ht="12.6" x14ac:dyDescent="0.25">
      <c r="A58689"/>
    </row>
    <row r="58690" spans="1:1" ht="12.6" x14ac:dyDescent="0.25">
      <c r="A58690"/>
    </row>
    <row r="58691" spans="1:1" ht="12.6" x14ac:dyDescent="0.25">
      <c r="A58691"/>
    </row>
    <row r="58692" spans="1:1" ht="12.6" x14ac:dyDescent="0.25">
      <c r="A58692"/>
    </row>
    <row r="58693" spans="1:1" ht="12.6" x14ac:dyDescent="0.25">
      <c r="A58693"/>
    </row>
    <row r="58694" spans="1:1" ht="12.6" x14ac:dyDescent="0.25">
      <c r="A58694"/>
    </row>
    <row r="58695" spans="1:1" ht="12.6" x14ac:dyDescent="0.25">
      <c r="A58695"/>
    </row>
    <row r="58696" spans="1:1" ht="12.6" x14ac:dyDescent="0.25">
      <c r="A58696"/>
    </row>
    <row r="58697" spans="1:1" ht="12.6" x14ac:dyDescent="0.25">
      <c r="A58697"/>
    </row>
    <row r="58698" spans="1:1" ht="12.6" x14ac:dyDescent="0.25">
      <c r="A58698"/>
    </row>
    <row r="58699" spans="1:1" ht="12.6" x14ac:dyDescent="0.25">
      <c r="A58699"/>
    </row>
    <row r="58700" spans="1:1" ht="12.6" x14ac:dyDescent="0.25">
      <c r="A58700"/>
    </row>
    <row r="58701" spans="1:1" ht="12.6" x14ac:dyDescent="0.25">
      <c r="A58701"/>
    </row>
    <row r="58702" spans="1:1" ht="12.6" x14ac:dyDescent="0.25">
      <c r="A58702"/>
    </row>
    <row r="58703" spans="1:1" ht="12.6" x14ac:dyDescent="0.25">
      <c r="A58703"/>
    </row>
    <row r="58704" spans="1:1" ht="12.6" x14ac:dyDescent="0.25">
      <c r="A58704"/>
    </row>
    <row r="58705" spans="1:1" ht="12.6" x14ac:dyDescent="0.25">
      <c r="A58705"/>
    </row>
    <row r="58706" spans="1:1" ht="12.6" x14ac:dyDescent="0.25">
      <c r="A58706"/>
    </row>
    <row r="58707" spans="1:1" ht="12.6" x14ac:dyDescent="0.25">
      <c r="A58707"/>
    </row>
    <row r="58708" spans="1:1" ht="12.6" x14ac:dyDescent="0.25">
      <c r="A58708"/>
    </row>
    <row r="58709" spans="1:1" ht="12.6" x14ac:dyDescent="0.25">
      <c r="A58709"/>
    </row>
    <row r="58710" spans="1:1" ht="12.6" x14ac:dyDescent="0.25">
      <c r="A58710"/>
    </row>
    <row r="58711" spans="1:1" ht="12.6" x14ac:dyDescent="0.25">
      <c r="A58711"/>
    </row>
    <row r="58712" spans="1:1" ht="12.6" x14ac:dyDescent="0.25">
      <c r="A58712"/>
    </row>
    <row r="58713" spans="1:1" ht="12.6" x14ac:dyDescent="0.25">
      <c r="A58713"/>
    </row>
    <row r="58714" spans="1:1" ht="12.6" x14ac:dyDescent="0.25">
      <c r="A58714"/>
    </row>
    <row r="58715" spans="1:1" ht="12.6" x14ac:dyDescent="0.25">
      <c r="A58715"/>
    </row>
    <row r="58716" spans="1:1" ht="12.6" x14ac:dyDescent="0.25">
      <c r="A58716"/>
    </row>
    <row r="58717" spans="1:1" ht="12.6" x14ac:dyDescent="0.25">
      <c r="A58717"/>
    </row>
    <row r="58718" spans="1:1" ht="12.6" x14ac:dyDescent="0.25">
      <c r="A58718"/>
    </row>
    <row r="58719" spans="1:1" ht="12.6" x14ac:dyDescent="0.25">
      <c r="A58719"/>
    </row>
    <row r="58720" spans="1:1" ht="12.6" x14ac:dyDescent="0.25">
      <c r="A58720"/>
    </row>
    <row r="58721" spans="1:1" ht="12.6" x14ac:dyDescent="0.25">
      <c r="A58721"/>
    </row>
    <row r="58722" spans="1:1" ht="12.6" x14ac:dyDescent="0.25">
      <c r="A58722"/>
    </row>
    <row r="58723" spans="1:1" ht="12.6" x14ac:dyDescent="0.25">
      <c r="A58723"/>
    </row>
    <row r="58724" spans="1:1" ht="12.6" x14ac:dyDescent="0.25">
      <c r="A58724"/>
    </row>
    <row r="58725" spans="1:1" ht="12.6" x14ac:dyDescent="0.25">
      <c r="A58725"/>
    </row>
    <row r="58726" spans="1:1" ht="12.6" x14ac:dyDescent="0.25">
      <c r="A58726"/>
    </row>
    <row r="58727" spans="1:1" ht="12.6" x14ac:dyDescent="0.25">
      <c r="A58727"/>
    </row>
    <row r="58728" spans="1:1" ht="12.6" x14ac:dyDescent="0.25">
      <c r="A58728"/>
    </row>
    <row r="58729" spans="1:1" ht="12.6" x14ac:dyDescent="0.25">
      <c r="A58729"/>
    </row>
    <row r="58730" spans="1:1" ht="12.6" x14ac:dyDescent="0.25">
      <c r="A58730"/>
    </row>
    <row r="58731" spans="1:1" ht="12.6" x14ac:dyDescent="0.25">
      <c r="A58731"/>
    </row>
    <row r="58732" spans="1:1" ht="12.6" x14ac:dyDescent="0.25">
      <c r="A58732"/>
    </row>
    <row r="58733" spans="1:1" ht="12.6" x14ac:dyDescent="0.25">
      <c r="A58733"/>
    </row>
    <row r="58734" spans="1:1" ht="12.6" x14ac:dyDescent="0.25">
      <c r="A58734"/>
    </row>
    <row r="58735" spans="1:1" ht="12.6" x14ac:dyDescent="0.25">
      <c r="A58735"/>
    </row>
    <row r="58736" spans="1:1" ht="12.6" x14ac:dyDescent="0.25">
      <c r="A58736"/>
    </row>
    <row r="58737" spans="1:1" ht="12.6" x14ac:dyDescent="0.25">
      <c r="A58737"/>
    </row>
    <row r="58738" spans="1:1" ht="12.6" x14ac:dyDescent="0.25">
      <c r="A58738"/>
    </row>
    <row r="58739" spans="1:1" ht="12.6" x14ac:dyDescent="0.25">
      <c r="A58739"/>
    </row>
    <row r="58740" spans="1:1" ht="12.6" x14ac:dyDescent="0.25">
      <c r="A58740"/>
    </row>
    <row r="58741" spans="1:1" ht="12.6" x14ac:dyDescent="0.25">
      <c r="A58741"/>
    </row>
    <row r="58742" spans="1:1" ht="12.6" x14ac:dyDescent="0.25">
      <c r="A58742"/>
    </row>
    <row r="58743" spans="1:1" ht="12.6" x14ac:dyDescent="0.25">
      <c r="A58743"/>
    </row>
    <row r="58744" spans="1:1" ht="12.6" x14ac:dyDescent="0.25">
      <c r="A58744"/>
    </row>
    <row r="58745" spans="1:1" ht="12.6" x14ac:dyDescent="0.25">
      <c r="A58745"/>
    </row>
    <row r="58746" spans="1:1" ht="12.6" x14ac:dyDescent="0.25">
      <c r="A58746"/>
    </row>
    <row r="58747" spans="1:1" ht="12.6" x14ac:dyDescent="0.25">
      <c r="A58747"/>
    </row>
    <row r="58748" spans="1:1" ht="12.6" x14ac:dyDescent="0.25">
      <c r="A58748"/>
    </row>
    <row r="58749" spans="1:1" ht="12.6" x14ac:dyDescent="0.25">
      <c r="A58749"/>
    </row>
    <row r="58750" spans="1:1" ht="12.6" x14ac:dyDescent="0.25">
      <c r="A58750"/>
    </row>
    <row r="58751" spans="1:1" ht="12.6" x14ac:dyDescent="0.25">
      <c r="A58751"/>
    </row>
    <row r="58752" spans="1:1" ht="12.6" x14ac:dyDescent="0.25">
      <c r="A58752"/>
    </row>
    <row r="58753" spans="1:1" ht="12.6" x14ac:dyDescent="0.25">
      <c r="A58753"/>
    </row>
    <row r="58754" spans="1:1" ht="12.6" x14ac:dyDescent="0.25">
      <c r="A58754"/>
    </row>
    <row r="58755" spans="1:1" ht="12.6" x14ac:dyDescent="0.25">
      <c r="A58755"/>
    </row>
    <row r="58756" spans="1:1" ht="12.6" x14ac:dyDescent="0.25">
      <c r="A58756"/>
    </row>
    <row r="58757" spans="1:1" ht="12.6" x14ac:dyDescent="0.25">
      <c r="A58757"/>
    </row>
    <row r="58758" spans="1:1" ht="12.6" x14ac:dyDescent="0.25">
      <c r="A58758"/>
    </row>
    <row r="58759" spans="1:1" ht="12.6" x14ac:dyDescent="0.25">
      <c r="A58759"/>
    </row>
    <row r="58760" spans="1:1" ht="12.6" x14ac:dyDescent="0.25">
      <c r="A58760"/>
    </row>
    <row r="58761" spans="1:1" ht="12.6" x14ac:dyDescent="0.25">
      <c r="A58761"/>
    </row>
    <row r="58762" spans="1:1" ht="12.6" x14ac:dyDescent="0.25">
      <c r="A58762"/>
    </row>
    <row r="58763" spans="1:1" ht="12.6" x14ac:dyDescent="0.25">
      <c r="A58763"/>
    </row>
    <row r="58764" spans="1:1" ht="12.6" x14ac:dyDescent="0.25">
      <c r="A58764"/>
    </row>
    <row r="58765" spans="1:1" ht="12.6" x14ac:dyDescent="0.25">
      <c r="A58765"/>
    </row>
    <row r="58766" spans="1:1" ht="12.6" x14ac:dyDescent="0.25">
      <c r="A58766"/>
    </row>
    <row r="58767" spans="1:1" ht="12.6" x14ac:dyDescent="0.25">
      <c r="A58767"/>
    </row>
    <row r="58768" spans="1:1" ht="12.6" x14ac:dyDescent="0.25">
      <c r="A58768"/>
    </row>
    <row r="58769" spans="1:1" ht="12.6" x14ac:dyDescent="0.25">
      <c r="A58769"/>
    </row>
    <row r="58770" spans="1:1" ht="12.6" x14ac:dyDescent="0.25">
      <c r="A58770"/>
    </row>
    <row r="58771" spans="1:1" ht="12.6" x14ac:dyDescent="0.25">
      <c r="A58771"/>
    </row>
    <row r="58772" spans="1:1" ht="12.6" x14ac:dyDescent="0.25">
      <c r="A58772"/>
    </row>
    <row r="58773" spans="1:1" ht="12.6" x14ac:dyDescent="0.25">
      <c r="A58773"/>
    </row>
    <row r="58774" spans="1:1" ht="12.6" x14ac:dyDescent="0.25">
      <c r="A58774"/>
    </row>
    <row r="58775" spans="1:1" ht="12.6" x14ac:dyDescent="0.25">
      <c r="A58775"/>
    </row>
    <row r="58776" spans="1:1" ht="12.6" x14ac:dyDescent="0.25">
      <c r="A58776"/>
    </row>
    <row r="58777" spans="1:1" ht="12.6" x14ac:dyDescent="0.25">
      <c r="A58777"/>
    </row>
    <row r="58778" spans="1:1" ht="12.6" x14ac:dyDescent="0.25">
      <c r="A58778"/>
    </row>
    <row r="58779" spans="1:1" ht="12.6" x14ac:dyDescent="0.25">
      <c r="A58779"/>
    </row>
    <row r="58780" spans="1:1" ht="12.6" x14ac:dyDescent="0.25">
      <c r="A58780"/>
    </row>
    <row r="58781" spans="1:1" ht="12.6" x14ac:dyDescent="0.25">
      <c r="A58781"/>
    </row>
    <row r="58782" spans="1:1" ht="12.6" x14ac:dyDescent="0.25">
      <c r="A58782"/>
    </row>
    <row r="58783" spans="1:1" ht="12.6" x14ac:dyDescent="0.25">
      <c r="A58783"/>
    </row>
    <row r="58784" spans="1:1" ht="12.6" x14ac:dyDescent="0.25">
      <c r="A58784"/>
    </row>
    <row r="58785" spans="1:1" ht="12.6" x14ac:dyDescent="0.25">
      <c r="A58785"/>
    </row>
    <row r="58786" spans="1:1" ht="12.6" x14ac:dyDescent="0.25">
      <c r="A58786"/>
    </row>
    <row r="58787" spans="1:1" ht="12.6" x14ac:dyDescent="0.25">
      <c r="A58787"/>
    </row>
    <row r="58788" spans="1:1" ht="12.6" x14ac:dyDescent="0.25">
      <c r="A58788"/>
    </row>
    <row r="58789" spans="1:1" ht="12.6" x14ac:dyDescent="0.25">
      <c r="A58789"/>
    </row>
    <row r="58790" spans="1:1" ht="12.6" x14ac:dyDescent="0.25">
      <c r="A58790"/>
    </row>
    <row r="58791" spans="1:1" ht="12.6" x14ac:dyDescent="0.25">
      <c r="A58791"/>
    </row>
    <row r="58792" spans="1:1" ht="12.6" x14ac:dyDescent="0.25">
      <c r="A58792"/>
    </row>
    <row r="58793" spans="1:1" ht="12.6" x14ac:dyDescent="0.25">
      <c r="A58793"/>
    </row>
    <row r="58794" spans="1:1" ht="12.6" x14ac:dyDescent="0.25">
      <c r="A58794"/>
    </row>
    <row r="58795" spans="1:1" ht="12.6" x14ac:dyDescent="0.25">
      <c r="A58795"/>
    </row>
    <row r="58796" spans="1:1" ht="12.6" x14ac:dyDescent="0.25">
      <c r="A58796"/>
    </row>
    <row r="58797" spans="1:1" ht="12.6" x14ac:dyDescent="0.25">
      <c r="A58797"/>
    </row>
    <row r="58798" spans="1:1" ht="12.6" x14ac:dyDescent="0.25">
      <c r="A58798"/>
    </row>
    <row r="58799" spans="1:1" ht="12.6" x14ac:dyDescent="0.25">
      <c r="A58799"/>
    </row>
    <row r="58800" spans="1:1" ht="12.6" x14ac:dyDescent="0.25">
      <c r="A58800"/>
    </row>
    <row r="58801" spans="1:1" ht="12.6" x14ac:dyDescent="0.25">
      <c r="A58801"/>
    </row>
    <row r="58802" spans="1:1" ht="12.6" x14ac:dyDescent="0.25">
      <c r="A58802"/>
    </row>
    <row r="58803" spans="1:1" ht="12.6" x14ac:dyDescent="0.25">
      <c r="A58803"/>
    </row>
    <row r="58804" spans="1:1" ht="12.6" x14ac:dyDescent="0.25">
      <c r="A58804"/>
    </row>
    <row r="58805" spans="1:1" ht="12.6" x14ac:dyDescent="0.25">
      <c r="A58805"/>
    </row>
    <row r="58806" spans="1:1" ht="12.6" x14ac:dyDescent="0.25">
      <c r="A58806"/>
    </row>
    <row r="58807" spans="1:1" ht="12.6" x14ac:dyDescent="0.25">
      <c r="A58807"/>
    </row>
    <row r="58808" spans="1:1" ht="12.6" x14ac:dyDescent="0.25">
      <c r="A58808"/>
    </row>
    <row r="58809" spans="1:1" ht="12.6" x14ac:dyDescent="0.25">
      <c r="A58809"/>
    </row>
    <row r="58810" spans="1:1" ht="12.6" x14ac:dyDescent="0.25">
      <c r="A58810"/>
    </row>
    <row r="58811" spans="1:1" ht="12.6" x14ac:dyDescent="0.25">
      <c r="A58811"/>
    </row>
    <row r="58812" spans="1:1" ht="12.6" x14ac:dyDescent="0.25">
      <c r="A58812"/>
    </row>
    <row r="58813" spans="1:1" ht="12.6" x14ac:dyDescent="0.25">
      <c r="A58813"/>
    </row>
    <row r="58814" spans="1:1" ht="12.6" x14ac:dyDescent="0.25">
      <c r="A58814"/>
    </row>
    <row r="58815" spans="1:1" ht="12.6" x14ac:dyDescent="0.25">
      <c r="A58815"/>
    </row>
    <row r="58816" spans="1:1" ht="12.6" x14ac:dyDescent="0.25">
      <c r="A58816"/>
    </row>
    <row r="58817" spans="1:1" ht="12.6" x14ac:dyDescent="0.25">
      <c r="A58817"/>
    </row>
    <row r="58818" spans="1:1" ht="12.6" x14ac:dyDescent="0.25">
      <c r="A58818"/>
    </row>
    <row r="58819" spans="1:1" ht="12.6" x14ac:dyDescent="0.25">
      <c r="A58819"/>
    </row>
    <row r="58820" spans="1:1" ht="12.6" x14ac:dyDescent="0.25">
      <c r="A58820"/>
    </row>
    <row r="58821" spans="1:1" ht="12.6" x14ac:dyDescent="0.25">
      <c r="A58821"/>
    </row>
    <row r="58822" spans="1:1" ht="12.6" x14ac:dyDescent="0.25">
      <c r="A58822"/>
    </row>
    <row r="58823" spans="1:1" ht="12.6" x14ac:dyDescent="0.25">
      <c r="A58823"/>
    </row>
    <row r="58824" spans="1:1" ht="12.6" x14ac:dyDescent="0.25">
      <c r="A58824"/>
    </row>
    <row r="58825" spans="1:1" ht="12.6" x14ac:dyDescent="0.25">
      <c r="A58825"/>
    </row>
    <row r="58826" spans="1:1" ht="12.6" x14ac:dyDescent="0.25">
      <c r="A58826"/>
    </row>
    <row r="58827" spans="1:1" ht="12.6" x14ac:dyDescent="0.25">
      <c r="A58827"/>
    </row>
    <row r="58828" spans="1:1" ht="12.6" x14ac:dyDescent="0.25">
      <c r="A58828"/>
    </row>
    <row r="58829" spans="1:1" ht="12.6" x14ac:dyDescent="0.25">
      <c r="A58829"/>
    </row>
    <row r="58830" spans="1:1" ht="12.6" x14ac:dyDescent="0.25">
      <c r="A58830"/>
    </row>
    <row r="58831" spans="1:1" ht="12.6" x14ac:dyDescent="0.25">
      <c r="A58831"/>
    </row>
    <row r="58832" spans="1:1" ht="12.6" x14ac:dyDescent="0.25">
      <c r="A58832"/>
    </row>
    <row r="58833" spans="1:1" ht="12.6" x14ac:dyDescent="0.25">
      <c r="A58833"/>
    </row>
    <row r="58834" spans="1:1" ht="12.6" x14ac:dyDescent="0.25">
      <c r="A58834"/>
    </row>
    <row r="58835" spans="1:1" ht="12.6" x14ac:dyDescent="0.25">
      <c r="A58835"/>
    </row>
    <row r="58836" spans="1:1" ht="12.6" x14ac:dyDescent="0.25">
      <c r="A58836"/>
    </row>
    <row r="58837" spans="1:1" ht="12.6" x14ac:dyDescent="0.25">
      <c r="A58837"/>
    </row>
    <row r="58838" spans="1:1" ht="12.6" x14ac:dyDescent="0.25">
      <c r="A58838"/>
    </row>
    <row r="58839" spans="1:1" ht="12.6" x14ac:dyDescent="0.25">
      <c r="A58839"/>
    </row>
    <row r="58840" spans="1:1" ht="12.6" x14ac:dyDescent="0.25">
      <c r="A58840"/>
    </row>
    <row r="58841" spans="1:1" ht="12.6" x14ac:dyDescent="0.25">
      <c r="A58841"/>
    </row>
    <row r="58842" spans="1:1" ht="12.6" x14ac:dyDescent="0.25">
      <c r="A58842"/>
    </row>
    <row r="58843" spans="1:1" ht="12.6" x14ac:dyDescent="0.25">
      <c r="A58843"/>
    </row>
    <row r="58844" spans="1:1" ht="12.6" x14ac:dyDescent="0.25">
      <c r="A58844"/>
    </row>
    <row r="58845" spans="1:1" ht="12.6" x14ac:dyDescent="0.25">
      <c r="A58845"/>
    </row>
    <row r="58846" spans="1:1" ht="12.6" x14ac:dyDescent="0.25">
      <c r="A58846"/>
    </row>
    <row r="58847" spans="1:1" ht="12.6" x14ac:dyDescent="0.25">
      <c r="A58847"/>
    </row>
    <row r="58848" spans="1:1" ht="12.6" x14ac:dyDescent="0.25">
      <c r="A58848"/>
    </row>
    <row r="58849" spans="1:1" ht="12.6" x14ac:dyDescent="0.25">
      <c r="A58849"/>
    </row>
    <row r="58850" spans="1:1" ht="12.6" x14ac:dyDescent="0.25">
      <c r="A58850"/>
    </row>
    <row r="58851" spans="1:1" ht="12.6" x14ac:dyDescent="0.25">
      <c r="A58851"/>
    </row>
    <row r="58852" spans="1:1" ht="12.6" x14ac:dyDescent="0.25">
      <c r="A58852"/>
    </row>
    <row r="58853" spans="1:1" ht="12.6" x14ac:dyDescent="0.25">
      <c r="A58853"/>
    </row>
    <row r="58854" spans="1:1" ht="12.6" x14ac:dyDescent="0.25">
      <c r="A58854"/>
    </row>
    <row r="58855" spans="1:1" ht="12.6" x14ac:dyDescent="0.25">
      <c r="A58855"/>
    </row>
    <row r="58856" spans="1:1" ht="12.6" x14ac:dyDescent="0.25">
      <c r="A58856"/>
    </row>
    <row r="58857" spans="1:1" ht="12.6" x14ac:dyDescent="0.25">
      <c r="A58857"/>
    </row>
    <row r="58858" spans="1:1" ht="12.6" x14ac:dyDescent="0.25">
      <c r="A58858"/>
    </row>
    <row r="58859" spans="1:1" ht="12.6" x14ac:dyDescent="0.25">
      <c r="A58859"/>
    </row>
    <row r="58860" spans="1:1" ht="12.6" x14ac:dyDescent="0.25">
      <c r="A58860"/>
    </row>
    <row r="58861" spans="1:1" ht="12.6" x14ac:dyDescent="0.25">
      <c r="A58861"/>
    </row>
    <row r="58862" spans="1:1" ht="12.6" x14ac:dyDescent="0.25">
      <c r="A58862"/>
    </row>
    <row r="58863" spans="1:1" ht="12.6" x14ac:dyDescent="0.25">
      <c r="A58863"/>
    </row>
    <row r="58864" spans="1:1" ht="12.6" x14ac:dyDescent="0.25">
      <c r="A58864"/>
    </row>
    <row r="58865" spans="1:1" ht="12.6" x14ac:dyDescent="0.25">
      <c r="A58865"/>
    </row>
    <row r="58866" spans="1:1" ht="12.6" x14ac:dyDescent="0.25">
      <c r="A58866"/>
    </row>
    <row r="58867" spans="1:1" ht="12.6" x14ac:dyDescent="0.25">
      <c r="A58867"/>
    </row>
    <row r="58868" spans="1:1" ht="12.6" x14ac:dyDescent="0.25">
      <c r="A58868"/>
    </row>
    <row r="58869" spans="1:1" ht="12.6" x14ac:dyDescent="0.25">
      <c r="A58869"/>
    </row>
    <row r="58870" spans="1:1" ht="12.6" x14ac:dyDescent="0.25">
      <c r="A58870"/>
    </row>
    <row r="58871" spans="1:1" ht="12.6" x14ac:dyDescent="0.25">
      <c r="A58871"/>
    </row>
    <row r="58872" spans="1:1" ht="12.6" x14ac:dyDescent="0.25">
      <c r="A58872"/>
    </row>
    <row r="58873" spans="1:1" ht="12.6" x14ac:dyDescent="0.25">
      <c r="A58873"/>
    </row>
    <row r="58874" spans="1:1" ht="12.6" x14ac:dyDescent="0.25">
      <c r="A58874"/>
    </row>
    <row r="58875" spans="1:1" ht="12.6" x14ac:dyDescent="0.25">
      <c r="A58875"/>
    </row>
    <row r="58876" spans="1:1" ht="12.6" x14ac:dyDescent="0.25">
      <c r="A58876"/>
    </row>
    <row r="58877" spans="1:1" ht="12.6" x14ac:dyDescent="0.25">
      <c r="A58877"/>
    </row>
    <row r="58878" spans="1:1" ht="12.6" x14ac:dyDescent="0.25">
      <c r="A58878"/>
    </row>
    <row r="58879" spans="1:1" ht="12.6" x14ac:dyDescent="0.25">
      <c r="A58879"/>
    </row>
    <row r="58880" spans="1:1" ht="12.6" x14ac:dyDescent="0.25">
      <c r="A58880"/>
    </row>
    <row r="58881" spans="1:1" ht="12.6" x14ac:dyDescent="0.25">
      <c r="A58881"/>
    </row>
    <row r="58882" spans="1:1" ht="12.6" x14ac:dyDescent="0.25">
      <c r="A58882"/>
    </row>
    <row r="58883" spans="1:1" ht="12.6" x14ac:dyDescent="0.25">
      <c r="A58883"/>
    </row>
    <row r="58884" spans="1:1" ht="12.6" x14ac:dyDescent="0.25">
      <c r="A58884"/>
    </row>
    <row r="58885" spans="1:1" ht="12.6" x14ac:dyDescent="0.25">
      <c r="A58885"/>
    </row>
    <row r="58886" spans="1:1" ht="12.6" x14ac:dyDescent="0.25">
      <c r="A58886"/>
    </row>
    <row r="58887" spans="1:1" ht="12.6" x14ac:dyDescent="0.25">
      <c r="A58887"/>
    </row>
    <row r="58888" spans="1:1" ht="12.6" x14ac:dyDescent="0.25">
      <c r="A58888"/>
    </row>
    <row r="58889" spans="1:1" ht="12.6" x14ac:dyDescent="0.25">
      <c r="A58889"/>
    </row>
    <row r="58890" spans="1:1" ht="12.6" x14ac:dyDescent="0.25">
      <c r="A58890"/>
    </row>
    <row r="58891" spans="1:1" ht="12.6" x14ac:dyDescent="0.25">
      <c r="A58891"/>
    </row>
    <row r="58892" spans="1:1" ht="12.6" x14ac:dyDescent="0.25">
      <c r="A58892"/>
    </row>
    <row r="58893" spans="1:1" ht="12.6" x14ac:dyDescent="0.25">
      <c r="A58893"/>
    </row>
    <row r="58894" spans="1:1" ht="12.6" x14ac:dyDescent="0.25">
      <c r="A58894"/>
    </row>
    <row r="58895" spans="1:1" ht="12.6" x14ac:dyDescent="0.25">
      <c r="A58895"/>
    </row>
    <row r="58896" spans="1:1" ht="12.6" x14ac:dyDescent="0.25">
      <c r="A58896"/>
    </row>
    <row r="58897" spans="1:1" ht="12.6" x14ac:dyDescent="0.25">
      <c r="A58897"/>
    </row>
    <row r="58898" spans="1:1" ht="12.6" x14ac:dyDescent="0.25">
      <c r="A58898"/>
    </row>
    <row r="58899" spans="1:1" ht="12.6" x14ac:dyDescent="0.25">
      <c r="A58899"/>
    </row>
    <row r="58900" spans="1:1" ht="12.6" x14ac:dyDescent="0.25">
      <c r="A58900"/>
    </row>
    <row r="58901" spans="1:1" ht="12.6" x14ac:dyDescent="0.25">
      <c r="A58901"/>
    </row>
    <row r="58902" spans="1:1" ht="12.6" x14ac:dyDescent="0.25">
      <c r="A58902"/>
    </row>
    <row r="58903" spans="1:1" ht="12.6" x14ac:dyDescent="0.25">
      <c r="A58903"/>
    </row>
    <row r="58904" spans="1:1" ht="12.6" x14ac:dyDescent="0.25">
      <c r="A58904"/>
    </row>
    <row r="58905" spans="1:1" ht="12.6" x14ac:dyDescent="0.25">
      <c r="A58905"/>
    </row>
    <row r="58906" spans="1:1" ht="12.6" x14ac:dyDescent="0.25">
      <c r="A58906"/>
    </row>
    <row r="58907" spans="1:1" ht="12.6" x14ac:dyDescent="0.25">
      <c r="A58907"/>
    </row>
    <row r="58908" spans="1:1" ht="12.6" x14ac:dyDescent="0.25">
      <c r="A58908"/>
    </row>
    <row r="58909" spans="1:1" ht="12.6" x14ac:dyDescent="0.25">
      <c r="A58909"/>
    </row>
    <row r="58910" spans="1:1" ht="12.6" x14ac:dyDescent="0.25">
      <c r="A58910"/>
    </row>
    <row r="58911" spans="1:1" ht="12.6" x14ac:dyDescent="0.25">
      <c r="A58911"/>
    </row>
    <row r="58912" spans="1:1" ht="12.6" x14ac:dyDescent="0.25">
      <c r="A58912"/>
    </row>
    <row r="58913" spans="1:1" ht="12.6" x14ac:dyDescent="0.25">
      <c r="A58913"/>
    </row>
    <row r="58914" spans="1:1" ht="12.6" x14ac:dyDescent="0.25">
      <c r="A58914"/>
    </row>
    <row r="58915" spans="1:1" ht="12.6" x14ac:dyDescent="0.25">
      <c r="A58915"/>
    </row>
    <row r="58916" spans="1:1" ht="12.6" x14ac:dyDescent="0.25">
      <c r="A58916"/>
    </row>
    <row r="58917" spans="1:1" ht="12.6" x14ac:dyDescent="0.25">
      <c r="A58917"/>
    </row>
    <row r="58918" spans="1:1" ht="12.6" x14ac:dyDescent="0.25">
      <c r="A58918"/>
    </row>
    <row r="58919" spans="1:1" ht="12.6" x14ac:dyDescent="0.25">
      <c r="A58919"/>
    </row>
    <row r="58920" spans="1:1" ht="12.6" x14ac:dyDescent="0.25">
      <c r="A58920"/>
    </row>
    <row r="58921" spans="1:1" ht="12.6" x14ac:dyDescent="0.25">
      <c r="A58921"/>
    </row>
    <row r="58922" spans="1:1" ht="12.6" x14ac:dyDescent="0.25">
      <c r="A58922"/>
    </row>
    <row r="58923" spans="1:1" ht="12.6" x14ac:dyDescent="0.25">
      <c r="A58923"/>
    </row>
    <row r="58924" spans="1:1" ht="12.6" x14ac:dyDescent="0.25">
      <c r="A58924"/>
    </row>
    <row r="58925" spans="1:1" ht="12.6" x14ac:dyDescent="0.25">
      <c r="A58925"/>
    </row>
    <row r="58926" spans="1:1" ht="12.6" x14ac:dyDescent="0.25">
      <c r="A58926"/>
    </row>
    <row r="58927" spans="1:1" ht="12.6" x14ac:dyDescent="0.25">
      <c r="A58927"/>
    </row>
    <row r="58928" spans="1:1" ht="12.6" x14ac:dyDescent="0.25">
      <c r="A58928"/>
    </row>
    <row r="58929" spans="1:1" ht="12.6" x14ac:dyDescent="0.25">
      <c r="A58929"/>
    </row>
    <row r="58930" spans="1:1" ht="12.6" x14ac:dyDescent="0.25">
      <c r="A58930"/>
    </row>
    <row r="58931" spans="1:1" ht="12.6" x14ac:dyDescent="0.25">
      <c r="A58931"/>
    </row>
    <row r="58932" spans="1:1" ht="12.6" x14ac:dyDescent="0.25">
      <c r="A58932"/>
    </row>
    <row r="58933" spans="1:1" ht="12.6" x14ac:dyDescent="0.25">
      <c r="A58933"/>
    </row>
    <row r="58934" spans="1:1" ht="12.6" x14ac:dyDescent="0.25">
      <c r="A58934"/>
    </row>
    <row r="58935" spans="1:1" ht="12.6" x14ac:dyDescent="0.25">
      <c r="A58935"/>
    </row>
    <row r="58936" spans="1:1" ht="12.6" x14ac:dyDescent="0.25">
      <c r="A58936"/>
    </row>
    <row r="58937" spans="1:1" ht="12.6" x14ac:dyDescent="0.25">
      <c r="A58937"/>
    </row>
    <row r="58938" spans="1:1" ht="12.6" x14ac:dyDescent="0.25">
      <c r="A58938"/>
    </row>
    <row r="58939" spans="1:1" ht="12.6" x14ac:dyDescent="0.25">
      <c r="A58939"/>
    </row>
    <row r="58940" spans="1:1" ht="12.6" x14ac:dyDescent="0.25">
      <c r="A58940"/>
    </row>
    <row r="58941" spans="1:1" ht="12.6" x14ac:dyDescent="0.25">
      <c r="A58941"/>
    </row>
    <row r="58942" spans="1:1" ht="12.6" x14ac:dyDescent="0.25">
      <c r="A58942"/>
    </row>
    <row r="58943" spans="1:1" ht="12.6" x14ac:dyDescent="0.25">
      <c r="A58943"/>
    </row>
    <row r="58944" spans="1:1" ht="12.6" x14ac:dyDescent="0.25">
      <c r="A58944"/>
    </row>
    <row r="58945" spans="1:1" ht="12.6" x14ac:dyDescent="0.25">
      <c r="A58945"/>
    </row>
    <row r="58946" spans="1:1" ht="12.6" x14ac:dyDescent="0.25">
      <c r="A58946"/>
    </row>
    <row r="58947" spans="1:1" ht="12.6" x14ac:dyDescent="0.25">
      <c r="A58947"/>
    </row>
    <row r="58948" spans="1:1" ht="12.6" x14ac:dyDescent="0.25">
      <c r="A58948"/>
    </row>
    <row r="58949" spans="1:1" ht="12.6" x14ac:dyDescent="0.25">
      <c r="A58949"/>
    </row>
    <row r="58950" spans="1:1" ht="12.6" x14ac:dyDescent="0.25">
      <c r="A58950"/>
    </row>
    <row r="58951" spans="1:1" ht="12.6" x14ac:dyDescent="0.25">
      <c r="A58951"/>
    </row>
    <row r="58952" spans="1:1" ht="12.6" x14ac:dyDescent="0.25">
      <c r="A58952"/>
    </row>
    <row r="58953" spans="1:1" ht="12.6" x14ac:dyDescent="0.25">
      <c r="A58953"/>
    </row>
    <row r="58954" spans="1:1" ht="12.6" x14ac:dyDescent="0.25">
      <c r="A58954"/>
    </row>
    <row r="58955" spans="1:1" ht="12.6" x14ac:dyDescent="0.25">
      <c r="A58955"/>
    </row>
    <row r="58956" spans="1:1" ht="12.6" x14ac:dyDescent="0.25">
      <c r="A58956"/>
    </row>
    <row r="58957" spans="1:1" ht="12.6" x14ac:dyDescent="0.25">
      <c r="A58957"/>
    </row>
    <row r="58958" spans="1:1" ht="12.6" x14ac:dyDescent="0.25">
      <c r="A58958"/>
    </row>
    <row r="58959" spans="1:1" ht="12.6" x14ac:dyDescent="0.25">
      <c r="A58959"/>
    </row>
    <row r="58960" spans="1:1" ht="12.6" x14ac:dyDescent="0.25">
      <c r="A58960"/>
    </row>
    <row r="58961" spans="1:1" ht="12.6" x14ac:dyDescent="0.25">
      <c r="A58961"/>
    </row>
    <row r="58962" spans="1:1" ht="12.6" x14ac:dyDescent="0.25">
      <c r="A58962"/>
    </row>
    <row r="58963" spans="1:1" ht="12.6" x14ac:dyDescent="0.25">
      <c r="A58963"/>
    </row>
    <row r="58964" spans="1:1" ht="12.6" x14ac:dyDescent="0.25">
      <c r="A58964"/>
    </row>
    <row r="58965" spans="1:1" ht="12.6" x14ac:dyDescent="0.25">
      <c r="A58965"/>
    </row>
    <row r="58966" spans="1:1" ht="12.6" x14ac:dyDescent="0.25">
      <c r="A58966"/>
    </row>
    <row r="58967" spans="1:1" ht="12.6" x14ac:dyDescent="0.25">
      <c r="A58967"/>
    </row>
    <row r="58968" spans="1:1" ht="12.6" x14ac:dyDescent="0.25">
      <c r="A58968"/>
    </row>
    <row r="58969" spans="1:1" ht="12.6" x14ac:dyDescent="0.25">
      <c r="A58969"/>
    </row>
    <row r="58970" spans="1:1" ht="12.6" x14ac:dyDescent="0.25">
      <c r="A58970"/>
    </row>
    <row r="58971" spans="1:1" ht="12.6" x14ac:dyDescent="0.25">
      <c r="A58971"/>
    </row>
    <row r="58972" spans="1:1" ht="12.6" x14ac:dyDescent="0.25">
      <c r="A58972"/>
    </row>
    <row r="58973" spans="1:1" ht="12.6" x14ac:dyDescent="0.25">
      <c r="A58973"/>
    </row>
    <row r="58974" spans="1:1" ht="12.6" x14ac:dyDescent="0.25">
      <c r="A58974"/>
    </row>
    <row r="58975" spans="1:1" ht="12.6" x14ac:dyDescent="0.25">
      <c r="A58975"/>
    </row>
    <row r="58976" spans="1:1" ht="12.6" x14ac:dyDescent="0.25">
      <c r="A58976"/>
    </row>
    <row r="58977" spans="1:1" ht="12.6" x14ac:dyDescent="0.25">
      <c r="A58977"/>
    </row>
    <row r="58978" spans="1:1" ht="12.6" x14ac:dyDescent="0.25">
      <c r="A58978"/>
    </row>
    <row r="58979" spans="1:1" ht="12.6" x14ac:dyDescent="0.25">
      <c r="A58979"/>
    </row>
    <row r="58980" spans="1:1" ht="12.6" x14ac:dyDescent="0.25">
      <c r="A58980"/>
    </row>
    <row r="58981" spans="1:1" ht="12.6" x14ac:dyDescent="0.25">
      <c r="A58981"/>
    </row>
    <row r="58982" spans="1:1" ht="12.6" x14ac:dyDescent="0.25">
      <c r="A58982"/>
    </row>
    <row r="58983" spans="1:1" ht="12.6" x14ac:dyDescent="0.25">
      <c r="A58983"/>
    </row>
    <row r="58984" spans="1:1" ht="12.6" x14ac:dyDescent="0.25">
      <c r="A58984"/>
    </row>
    <row r="58985" spans="1:1" ht="12.6" x14ac:dyDescent="0.25">
      <c r="A58985"/>
    </row>
    <row r="58986" spans="1:1" ht="12.6" x14ac:dyDescent="0.25">
      <c r="A58986"/>
    </row>
    <row r="58987" spans="1:1" ht="12.6" x14ac:dyDescent="0.25">
      <c r="A58987"/>
    </row>
    <row r="58988" spans="1:1" ht="12.6" x14ac:dyDescent="0.25">
      <c r="A58988"/>
    </row>
    <row r="58989" spans="1:1" ht="12.6" x14ac:dyDescent="0.25">
      <c r="A58989"/>
    </row>
    <row r="58990" spans="1:1" ht="12.6" x14ac:dyDescent="0.25">
      <c r="A58990"/>
    </row>
    <row r="58991" spans="1:1" ht="12.6" x14ac:dyDescent="0.25">
      <c r="A58991"/>
    </row>
    <row r="58992" spans="1:1" ht="12.6" x14ac:dyDescent="0.25">
      <c r="A58992"/>
    </row>
    <row r="58993" spans="1:1" ht="12.6" x14ac:dyDescent="0.25">
      <c r="A58993"/>
    </row>
    <row r="58994" spans="1:1" ht="12.6" x14ac:dyDescent="0.25">
      <c r="A58994"/>
    </row>
    <row r="58995" spans="1:1" ht="12.6" x14ac:dyDescent="0.25">
      <c r="A58995"/>
    </row>
    <row r="58996" spans="1:1" ht="12.6" x14ac:dyDescent="0.25">
      <c r="A58996"/>
    </row>
    <row r="58997" spans="1:1" ht="12.6" x14ac:dyDescent="0.25">
      <c r="A58997"/>
    </row>
    <row r="58998" spans="1:1" ht="12.6" x14ac:dyDescent="0.25">
      <c r="A58998"/>
    </row>
    <row r="58999" spans="1:1" ht="12.6" x14ac:dyDescent="0.25">
      <c r="A58999"/>
    </row>
    <row r="59000" spans="1:1" ht="12.6" x14ac:dyDescent="0.25">
      <c r="A59000"/>
    </row>
    <row r="59001" spans="1:1" ht="12.6" x14ac:dyDescent="0.25">
      <c r="A59001"/>
    </row>
    <row r="59002" spans="1:1" ht="12.6" x14ac:dyDescent="0.25">
      <c r="A59002"/>
    </row>
    <row r="59003" spans="1:1" ht="12.6" x14ac:dyDescent="0.25">
      <c r="A59003"/>
    </row>
    <row r="59004" spans="1:1" ht="12.6" x14ac:dyDescent="0.25">
      <c r="A59004"/>
    </row>
    <row r="59005" spans="1:1" ht="12.6" x14ac:dyDescent="0.25">
      <c r="A59005"/>
    </row>
    <row r="59006" spans="1:1" ht="12.6" x14ac:dyDescent="0.25">
      <c r="A59006"/>
    </row>
    <row r="59007" spans="1:1" ht="12.6" x14ac:dyDescent="0.25">
      <c r="A59007"/>
    </row>
    <row r="59008" spans="1:1" ht="12.6" x14ac:dyDescent="0.25">
      <c r="A59008"/>
    </row>
    <row r="59009" spans="1:1" ht="12.6" x14ac:dyDescent="0.25">
      <c r="A59009"/>
    </row>
    <row r="59010" spans="1:1" ht="12.6" x14ac:dyDescent="0.25">
      <c r="A59010"/>
    </row>
    <row r="59011" spans="1:1" ht="12.6" x14ac:dyDescent="0.25">
      <c r="A59011"/>
    </row>
    <row r="59012" spans="1:1" ht="12.6" x14ac:dyDescent="0.25">
      <c r="A59012"/>
    </row>
    <row r="59013" spans="1:1" ht="12.6" x14ac:dyDescent="0.25">
      <c r="A59013"/>
    </row>
    <row r="59014" spans="1:1" ht="12.6" x14ac:dyDescent="0.25">
      <c r="A59014"/>
    </row>
    <row r="59015" spans="1:1" ht="12.6" x14ac:dyDescent="0.25">
      <c r="A59015"/>
    </row>
    <row r="59016" spans="1:1" ht="12.6" x14ac:dyDescent="0.25">
      <c r="A59016"/>
    </row>
    <row r="59017" spans="1:1" ht="12.6" x14ac:dyDescent="0.25">
      <c r="A59017"/>
    </row>
    <row r="59018" spans="1:1" ht="12.6" x14ac:dyDescent="0.25">
      <c r="A59018"/>
    </row>
    <row r="59019" spans="1:1" ht="12.6" x14ac:dyDescent="0.25">
      <c r="A59019"/>
    </row>
    <row r="59020" spans="1:1" ht="12.6" x14ac:dyDescent="0.25">
      <c r="A59020"/>
    </row>
    <row r="59021" spans="1:1" ht="12.6" x14ac:dyDescent="0.25">
      <c r="A59021"/>
    </row>
    <row r="59022" spans="1:1" ht="12.6" x14ac:dyDescent="0.25">
      <c r="A59022"/>
    </row>
    <row r="59023" spans="1:1" ht="12.6" x14ac:dyDescent="0.25">
      <c r="A59023"/>
    </row>
    <row r="59024" spans="1:1" ht="12.6" x14ac:dyDescent="0.25">
      <c r="A59024"/>
    </row>
    <row r="59025" spans="1:1" ht="12.6" x14ac:dyDescent="0.25">
      <c r="A59025"/>
    </row>
    <row r="59026" spans="1:1" ht="12.6" x14ac:dyDescent="0.25">
      <c r="A59026"/>
    </row>
    <row r="59027" spans="1:1" ht="12.6" x14ac:dyDescent="0.25">
      <c r="A59027"/>
    </row>
    <row r="59028" spans="1:1" ht="12.6" x14ac:dyDescent="0.25">
      <c r="A59028"/>
    </row>
    <row r="59029" spans="1:1" ht="12.6" x14ac:dyDescent="0.25">
      <c r="A59029"/>
    </row>
    <row r="59030" spans="1:1" ht="12.6" x14ac:dyDescent="0.25">
      <c r="A59030"/>
    </row>
    <row r="59031" spans="1:1" ht="12.6" x14ac:dyDescent="0.25">
      <c r="A59031"/>
    </row>
    <row r="59032" spans="1:1" ht="12.6" x14ac:dyDescent="0.25">
      <c r="A59032"/>
    </row>
    <row r="59033" spans="1:1" ht="12.6" x14ac:dyDescent="0.25">
      <c r="A59033"/>
    </row>
    <row r="59034" spans="1:1" ht="12.6" x14ac:dyDescent="0.25">
      <c r="A59034"/>
    </row>
    <row r="59035" spans="1:1" ht="12.6" x14ac:dyDescent="0.25">
      <c r="A59035"/>
    </row>
    <row r="59036" spans="1:1" ht="12.6" x14ac:dyDescent="0.25">
      <c r="A59036"/>
    </row>
    <row r="59037" spans="1:1" ht="12.6" x14ac:dyDescent="0.25">
      <c r="A59037"/>
    </row>
    <row r="59038" spans="1:1" ht="12.6" x14ac:dyDescent="0.25">
      <c r="A59038"/>
    </row>
    <row r="59039" spans="1:1" ht="12.6" x14ac:dyDescent="0.25">
      <c r="A59039"/>
    </row>
    <row r="59040" spans="1:1" ht="12.6" x14ac:dyDescent="0.25">
      <c r="A59040"/>
    </row>
    <row r="59041" spans="1:1" ht="12.6" x14ac:dyDescent="0.25">
      <c r="A59041"/>
    </row>
    <row r="59042" spans="1:1" ht="12.6" x14ac:dyDescent="0.25">
      <c r="A59042"/>
    </row>
    <row r="59043" spans="1:1" ht="12.6" x14ac:dyDescent="0.25">
      <c r="A59043"/>
    </row>
    <row r="59044" spans="1:1" ht="12.6" x14ac:dyDescent="0.25">
      <c r="A59044"/>
    </row>
    <row r="59045" spans="1:1" ht="12.6" x14ac:dyDescent="0.25">
      <c r="A59045"/>
    </row>
    <row r="59046" spans="1:1" ht="12.6" x14ac:dyDescent="0.25">
      <c r="A59046"/>
    </row>
    <row r="59047" spans="1:1" ht="12.6" x14ac:dyDescent="0.25">
      <c r="A59047"/>
    </row>
    <row r="59048" spans="1:1" ht="12.6" x14ac:dyDescent="0.25">
      <c r="A59048"/>
    </row>
    <row r="59049" spans="1:1" ht="12.6" x14ac:dyDescent="0.25">
      <c r="A59049"/>
    </row>
    <row r="59050" spans="1:1" ht="12.6" x14ac:dyDescent="0.25">
      <c r="A59050"/>
    </row>
    <row r="59051" spans="1:1" ht="12.6" x14ac:dyDescent="0.25">
      <c r="A59051"/>
    </row>
    <row r="59052" spans="1:1" ht="12.6" x14ac:dyDescent="0.25">
      <c r="A59052"/>
    </row>
    <row r="59053" spans="1:1" ht="12.6" x14ac:dyDescent="0.25">
      <c r="A59053"/>
    </row>
    <row r="59054" spans="1:1" ht="12.6" x14ac:dyDescent="0.25">
      <c r="A59054"/>
    </row>
    <row r="59055" spans="1:1" ht="12.6" x14ac:dyDescent="0.25">
      <c r="A59055"/>
    </row>
    <row r="59056" spans="1:1" ht="12.6" x14ac:dyDescent="0.25">
      <c r="A59056"/>
    </row>
    <row r="59057" spans="1:1" ht="12.6" x14ac:dyDescent="0.25">
      <c r="A59057"/>
    </row>
    <row r="59058" spans="1:1" ht="12.6" x14ac:dyDescent="0.25">
      <c r="A59058"/>
    </row>
    <row r="59059" spans="1:1" ht="12.6" x14ac:dyDescent="0.25">
      <c r="A59059"/>
    </row>
    <row r="59060" spans="1:1" ht="12.6" x14ac:dyDescent="0.25">
      <c r="A59060"/>
    </row>
    <row r="59061" spans="1:1" ht="12.6" x14ac:dyDescent="0.25">
      <c r="A59061"/>
    </row>
    <row r="59062" spans="1:1" ht="12.6" x14ac:dyDescent="0.25">
      <c r="A59062"/>
    </row>
    <row r="59063" spans="1:1" ht="12.6" x14ac:dyDescent="0.25">
      <c r="A59063"/>
    </row>
    <row r="59064" spans="1:1" ht="12.6" x14ac:dyDescent="0.25">
      <c r="A59064"/>
    </row>
    <row r="59065" spans="1:1" ht="12.6" x14ac:dyDescent="0.25">
      <c r="A59065"/>
    </row>
    <row r="59066" spans="1:1" ht="12.6" x14ac:dyDescent="0.25">
      <c r="A59066"/>
    </row>
    <row r="59067" spans="1:1" ht="12.6" x14ac:dyDescent="0.25">
      <c r="A59067"/>
    </row>
    <row r="59068" spans="1:1" ht="12.6" x14ac:dyDescent="0.25">
      <c r="A59068"/>
    </row>
    <row r="59069" spans="1:1" ht="12.6" x14ac:dyDescent="0.25">
      <c r="A59069"/>
    </row>
    <row r="59070" spans="1:1" ht="12.6" x14ac:dyDescent="0.25">
      <c r="A59070"/>
    </row>
    <row r="59071" spans="1:1" ht="12.6" x14ac:dyDescent="0.25">
      <c r="A59071"/>
    </row>
    <row r="59072" spans="1:1" ht="12.6" x14ac:dyDescent="0.25">
      <c r="A59072"/>
    </row>
    <row r="59073" spans="1:1" ht="12.6" x14ac:dyDescent="0.25">
      <c r="A59073"/>
    </row>
    <row r="59074" spans="1:1" ht="12.6" x14ac:dyDescent="0.25">
      <c r="A59074"/>
    </row>
    <row r="59075" spans="1:1" ht="12.6" x14ac:dyDescent="0.25">
      <c r="A59075"/>
    </row>
    <row r="59076" spans="1:1" ht="12.6" x14ac:dyDescent="0.25">
      <c r="A59076"/>
    </row>
    <row r="59077" spans="1:1" ht="12.6" x14ac:dyDescent="0.25">
      <c r="A59077"/>
    </row>
    <row r="59078" spans="1:1" ht="12.6" x14ac:dyDescent="0.25">
      <c r="A59078"/>
    </row>
    <row r="59079" spans="1:1" ht="12.6" x14ac:dyDescent="0.25">
      <c r="A59079"/>
    </row>
    <row r="59080" spans="1:1" ht="12.6" x14ac:dyDescent="0.25">
      <c r="A59080"/>
    </row>
    <row r="59081" spans="1:1" ht="12.6" x14ac:dyDescent="0.25">
      <c r="A59081"/>
    </row>
    <row r="59082" spans="1:1" ht="12.6" x14ac:dyDescent="0.25">
      <c r="A59082"/>
    </row>
    <row r="59083" spans="1:1" ht="12.6" x14ac:dyDescent="0.25">
      <c r="A59083"/>
    </row>
    <row r="59084" spans="1:1" ht="12.6" x14ac:dyDescent="0.25">
      <c r="A59084"/>
    </row>
    <row r="59085" spans="1:1" ht="12.6" x14ac:dyDescent="0.25">
      <c r="A59085"/>
    </row>
    <row r="59086" spans="1:1" ht="12.6" x14ac:dyDescent="0.25">
      <c r="A59086"/>
    </row>
    <row r="59087" spans="1:1" ht="12.6" x14ac:dyDescent="0.25">
      <c r="A59087"/>
    </row>
    <row r="59088" spans="1:1" ht="12.6" x14ac:dyDescent="0.25">
      <c r="A59088"/>
    </row>
    <row r="59089" spans="1:1" ht="12.6" x14ac:dyDescent="0.25">
      <c r="A59089"/>
    </row>
    <row r="59090" spans="1:1" ht="12.6" x14ac:dyDescent="0.25">
      <c r="A59090"/>
    </row>
    <row r="59091" spans="1:1" ht="12.6" x14ac:dyDescent="0.25">
      <c r="A59091"/>
    </row>
    <row r="59092" spans="1:1" ht="12.6" x14ac:dyDescent="0.25">
      <c r="A59092"/>
    </row>
    <row r="59093" spans="1:1" ht="12.6" x14ac:dyDescent="0.25">
      <c r="A59093"/>
    </row>
    <row r="59094" spans="1:1" ht="12.6" x14ac:dyDescent="0.25">
      <c r="A59094"/>
    </row>
    <row r="59095" spans="1:1" ht="12.6" x14ac:dyDescent="0.25">
      <c r="A59095"/>
    </row>
    <row r="59096" spans="1:1" ht="12.6" x14ac:dyDescent="0.25">
      <c r="A59096"/>
    </row>
    <row r="59097" spans="1:1" ht="12.6" x14ac:dyDescent="0.25">
      <c r="A59097"/>
    </row>
    <row r="59098" spans="1:1" ht="12.6" x14ac:dyDescent="0.25">
      <c r="A59098"/>
    </row>
    <row r="59099" spans="1:1" ht="12.6" x14ac:dyDescent="0.25">
      <c r="A59099"/>
    </row>
    <row r="59100" spans="1:1" ht="12.6" x14ac:dyDescent="0.25">
      <c r="A59100"/>
    </row>
    <row r="59101" spans="1:1" ht="12.6" x14ac:dyDescent="0.25">
      <c r="A59101"/>
    </row>
    <row r="59102" spans="1:1" ht="12.6" x14ac:dyDescent="0.25">
      <c r="A59102"/>
    </row>
    <row r="59103" spans="1:1" ht="12.6" x14ac:dyDescent="0.25">
      <c r="A59103"/>
    </row>
    <row r="59104" spans="1:1" ht="12.6" x14ac:dyDescent="0.25">
      <c r="A59104"/>
    </row>
    <row r="59105" spans="1:1" ht="12.6" x14ac:dyDescent="0.25">
      <c r="A59105"/>
    </row>
    <row r="59106" spans="1:1" ht="12.6" x14ac:dyDescent="0.25">
      <c r="A59106"/>
    </row>
    <row r="59107" spans="1:1" ht="12.6" x14ac:dyDescent="0.25">
      <c r="A59107"/>
    </row>
    <row r="59108" spans="1:1" ht="12.6" x14ac:dyDescent="0.25">
      <c r="A59108"/>
    </row>
    <row r="59109" spans="1:1" ht="12.6" x14ac:dyDescent="0.25">
      <c r="A59109"/>
    </row>
    <row r="59110" spans="1:1" ht="12.6" x14ac:dyDescent="0.25">
      <c r="A59110"/>
    </row>
    <row r="59111" spans="1:1" ht="12.6" x14ac:dyDescent="0.25">
      <c r="A59111"/>
    </row>
    <row r="59112" spans="1:1" ht="12.6" x14ac:dyDescent="0.25">
      <c r="A59112"/>
    </row>
    <row r="59113" spans="1:1" ht="12.6" x14ac:dyDescent="0.25">
      <c r="A59113"/>
    </row>
    <row r="59114" spans="1:1" ht="12.6" x14ac:dyDescent="0.25">
      <c r="A59114"/>
    </row>
    <row r="59115" spans="1:1" ht="12.6" x14ac:dyDescent="0.25">
      <c r="A59115"/>
    </row>
    <row r="59116" spans="1:1" ht="12.6" x14ac:dyDescent="0.25">
      <c r="A59116"/>
    </row>
    <row r="59117" spans="1:1" ht="12.6" x14ac:dyDescent="0.25">
      <c r="A59117"/>
    </row>
    <row r="59118" spans="1:1" ht="12.6" x14ac:dyDescent="0.25">
      <c r="A59118"/>
    </row>
    <row r="59119" spans="1:1" ht="12.6" x14ac:dyDescent="0.25">
      <c r="A59119"/>
    </row>
    <row r="59120" spans="1:1" ht="12.6" x14ac:dyDescent="0.25">
      <c r="A59120"/>
    </row>
    <row r="59121" spans="1:1" ht="12.6" x14ac:dyDescent="0.25">
      <c r="A59121"/>
    </row>
    <row r="59122" spans="1:1" ht="12.6" x14ac:dyDescent="0.25">
      <c r="A59122"/>
    </row>
    <row r="59123" spans="1:1" ht="12.6" x14ac:dyDescent="0.25">
      <c r="A59123"/>
    </row>
    <row r="59124" spans="1:1" ht="12.6" x14ac:dyDescent="0.25">
      <c r="A59124"/>
    </row>
    <row r="59125" spans="1:1" ht="12.6" x14ac:dyDescent="0.25">
      <c r="A59125"/>
    </row>
    <row r="59126" spans="1:1" ht="12.6" x14ac:dyDescent="0.25">
      <c r="A59126"/>
    </row>
    <row r="59127" spans="1:1" ht="12.6" x14ac:dyDescent="0.25">
      <c r="A59127"/>
    </row>
    <row r="59128" spans="1:1" ht="12.6" x14ac:dyDescent="0.25">
      <c r="A59128"/>
    </row>
    <row r="59129" spans="1:1" ht="12.6" x14ac:dyDescent="0.25">
      <c r="A59129"/>
    </row>
    <row r="59130" spans="1:1" ht="12.6" x14ac:dyDescent="0.25">
      <c r="A59130"/>
    </row>
    <row r="59131" spans="1:1" ht="12.6" x14ac:dyDescent="0.25">
      <c r="A59131"/>
    </row>
    <row r="59132" spans="1:1" ht="12.6" x14ac:dyDescent="0.25">
      <c r="A59132"/>
    </row>
    <row r="59133" spans="1:1" ht="12.6" x14ac:dyDescent="0.25">
      <c r="A59133"/>
    </row>
    <row r="59134" spans="1:1" ht="12.6" x14ac:dyDescent="0.25">
      <c r="A59134"/>
    </row>
    <row r="59135" spans="1:1" ht="12.6" x14ac:dyDescent="0.25">
      <c r="A59135"/>
    </row>
    <row r="59136" spans="1:1" ht="12.6" x14ac:dyDescent="0.25">
      <c r="A59136"/>
    </row>
    <row r="59137" spans="1:1" ht="12.6" x14ac:dyDescent="0.25">
      <c r="A59137"/>
    </row>
    <row r="59138" spans="1:1" ht="12.6" x14ac:dyDescent="0.25">
      <c r="A59138"/>
    </row>
    <row r="59139" spans="1:1" ht="12.6" x14ac:dyDescent="0.25">
      <c r="A59139"/>
    </row>
    <row r="59140" spans="1:1" ht="12.6" x14ac:dyDescent="0.25">
      <c r="A59140"/>
    </row>
    <row r="59141" spans="1:1" ht="12.6" x14ac:dyDescent="0.25">
      <c r="A59141"/>
    </row>
    <row r="59142" spans="1:1" ht="12.6" x14ac:dyDescent="0.25">
      <c r="A59142"/>
    </row>
    <row r="59143" spans="1:1" ht="12.6" x14ac:dyDescent="0.25">
      <c r="A59143"/>
    </row>
    <row r="59144" spans="1:1" ht="12.6" x14ac:dyDescent="0.25">
      <c r="A59144"/>
    </row>
    <row r="59145" spans="1:1" ht="12.6" x14ac:dyDescent="0.25">
      <c r="A59145"/>
    </row>
    <row r="59146" spans="1:1" ht="12.6" x14ac:dyDescent="0.25">
      <c r="A59146"/>
    </row>
    <row r="59147" spans="1:1" ht="12.6" x14ac:dyDescent="0.25">
      <c r="A59147"/>
    </row>
    <row r="59148" spans="1:1" ht="12.6" x14ac:dyDescent="0.25">
      <c r="A59148"/>
    </row>
    <row r="59149" spans="1:1" ht="12.6" x14ac:dyDescent="0.25">
      <c r="A59149"/>
    </row>
    <row r="59150" spans="1:1" ht="12.6" x14ac:dyDescent="0.25">
      <c r="A59150"/>
    </row>
    <row r="59151" spans="1:1" ht="12.6" x14ac:dyDescent="0.25">
      <c r="A59151"/>
    </row>
    <row r="59152" spans="1:1" ht="12.6" x14ac:dyDescent="0.25">
      <c r="A59152"/>
    </row>
    <row r="59153" spans="1:1" ht="12.6" x14ac:dyDescent="0.25">
      <c r="A59153"/>
    </row>
    <row r="59154" spans="1:1" ht="12.6" x14ac:dyDescent="0.25">
      <c r="A59154"/>
    </row>
    <row r="59155" spans="1:1" ht="12.6" x14ac:dyDescent="0.25">
      <c r="A59155"/>
    </row>
    <row r="59156" spans="1:1" ht="12.6" x14ac:dyDescent="0.25">
      <c r="A59156"/>
    </row>
    <row r="59157" spans="1:1" ht="12.6" x14ac:dyDescent="0.25">
      <c r="A59157"/>
    </row>
    <row r="59158" spans="1:1" ht="12.6" x14ac:dyDescent="0.25">
      <c r="A59158"/>
    </row>
    <row r="59159" spans="1:1" ht="12.6" x14ac:dyDescent="0.25">
      <c r="A59159"/>
    </row>
    <row r="59160" spans="1:1" ht="12.6" x14ac:dyDescent="0.25">
      <c r="A59160"/>
    </row>
    <row r="59161" spans="1:1" ht="12.6" x14ac:dyDescent="0.25">
      <c r="A59161"/>
    </row>
    <row r="59162" spans="1:1" ht="12.6" x14ac:dyDescent="0.25">
      <c r="A59162"/>
    </row>
    <row r="59163" spans="1:1" ht="12.6" x14ac:dyDescent="0.25">
      <c r="A59163"/>
    </row>
    <row r="59164" spans="1:1" ht="12.6" x14ac:dyDescent="0.25">
      <c r="A59164"/>
    </row>
    <row r="59165" spans="1:1" ht="12.6" x14ac:dyDescent="0.25">
      <c r="A59165"/>
    </row>
    <row r="59166" spans="1:1" ht="12.6" x14ac:dyDescent="0.25">
      <c r="A59166"/>
    </row>
    <row r="59167" spans="1:1" ht="12.6" x14ac:dyDescent="0.25">
      <c r="A59167"/>
    </row>
    <row r="59168" spans="1:1" ht="12.6" x14ac:dyDescent="0.25">
      <c r="A59168"/>
    </row>
    <row r="59169" spans="1:1" ht="12.6" x14ac:dyDescent="0.25">
      <c r="A59169"/>
    </row>
    <row r="59170" spans="1:1" ht="12.6" x14ac:dyDescent="0.25">
      <c r="A59170"/>
    </row>
    <row r="59171" spans="1:1" ht="12.6" x14ac:dyDescent="0.25">
      <c r="A59171"/>
    </row>
    <row r="59172" spans="1:1" ht="12.6" x14ac:dyDescent="0.25">
      <c r="A59172"/>
    </row>
    <row r="59173" spans="1:1" ht="12.6" x14ac:dyDescent="0.25">
      <c r="A59173"/>
    </row>
    <row r="59174" spans="1:1" ht="12.6" x14ac:dyDescent="0.25">
      <c r="A59174"/>
    </row>
    <row r="59175" spans="1:1" ht="12.6" x14ac:dyDescent="0.25">
      <c r="A59175"/>
    </row>
    <row r="59176" spans="1:1" ht="12.6" x14ac:dyDescent="0.25">
      <c r="A59176"/>
    </row>
    <row r="59177" spans="1:1" ht="12.6" x14ac:dyDescent="0.25">
      <c r="A59177"/>
    </row>
    <row r="59178" spans="1:1" ht="12.6" x14ac:dyDescent="0.25">
      <c r="A59178"/>
    </row>
    <row r="59179" spans="1:1" ht="12.6" x14ac:dyDescent="0.25">
      <c r="A59179"/>
    </row>
    <row r="59180" spans="1:1" ht="12.6" x14ac:dyDescent="0.25">
      <c r="A59180"/>
    </row>
    <row r="59181" spans="1:1" ht="12.6" x14ac:dyDescent="0.25">
      <c r="A59181"/>
    </row>
    <row r="59182" spans="1:1" ht="12.6" x14ac:dyDescent="0.25">
      <c r="A59182"/>
    </row>
    <row r="59183" spans="1:1" ht="12.6" x14ac:dyDescent="0.25">
      <c r="A59183"/>
    </row>
    <row r="59184" spans="1:1" ht="12.6" x14ac:dyDescent="0.25">
      <c r="A59184"/>
    </row>
    <row r="59185" spans="1:1" ht="12.6" x14ac:dyDescent="0.25">
      <c r="A59185"/>
    </row>
    <row r="59186" spans="1:1" ht="12.6" x14ac:dyDescent="0.25">
      <c r="A59186"/>
    </row>
    <row r="59187" spans="1:1" ht="12.6" x14ac:dyDescent="0.25">
      <c r="A59187"/>
    </row>
    <row r="59188" spans="1:1" ht="12.6" x14ac:dyDescent="0.25">
      <c r="A59188"/>
    </row>
    <row r="59189" spans="1:1" ht="12.6" x14ac:dyDescent="0.25">
      <c r="A59189"/>
    </row>
    <row r="59190" spans="1:1" ht="12.6" x14ac:dyDescent="0.25">
      <c r="A59190"/>
    </row>
    <row r="59191" spans="1:1" ht="12.6" x14ac:dyDescent="0.25">
      <c r="A59191"/>
    </row>
    <row r="59192" spans="1:1" ht="12.6" x14ac:dyDescent="0.25">
      <c r="A59192"/>
    </row>
    <row r="59193" spans="1:1" ht="12.6" x14ac:dyDescent="0.25">
      <c r="A59193"/>
    </row>
    <row r="59194" spans="1:1" ht="12.6" x14ac:dyDescent="0.25">
      <c r="A59194"/>
    </row>
    <row r="59195" spans="1:1" ht="12.6" x14ac:dyDescent="0.25">
      <c r="A59195"/>
    </row>
    <row r="59196" spans="1:1" ht="12.6" x14ac:dyDescent="0.25">
      <c r="A59196"/>
    </row>
    <row r="59197" spans="1:1" ht="12.6" x14ac:dyDescent="0.25">
      <c r="A59197"/>
    </row>
    <row r="59198" spans="1:1" ht="12.6" x14ac:dyDescent="0.25">
      <c r="A59198"/>
    </row>
    <row r="59199" spans="1:1" ht="12.6" x14ac:dyDescent="0.25">
      <c r="A59199"/>
    </row>
    <row r="59200" spans="1:1" ht="12.6" x14ac:dyDescent="0.25">
      <c r="A59200"/>
    </row>
    <row r="59201" spans="1:1" ht="12.6" x14ac:dyDescent="0.25">
      <c r="A59201"/>
    </row>
    <row r="59202" spans="1:1" ht="12.6" x14ac:dyDescent="0.25">
      <c r="A59202"/>
    </row>
    <row r="59203" spans="1:1" ht="12.6" x14ac:dyDescent="0.25">
      <c r="A59203"/>
    </row>
    <row r="59204" spans="1:1" ht="12.6" x14ac:dyDescent="0.25">
      <c r="A59204"/>
    </row>
    <row r="59205" spans="1:1" ht="12.6" x14ac:dyDescent="0.25">
      <c r="A59205"/>
    </row>
    <row r="59206" spans="1:1" ht="12.6" x14ac:dyDescent="0.25">
      <c r="A59206"/>
    </row>
    <row r="59207" spans="1:1" ht="12.6" x14ac:dyDescent="0.25">
      <c r="A59207"/>
    </row>
    <row r="59208" spans="1:1" ht="12.6" x14ac:dyDescent="0.25">
      <c r="A59208"/>
    </row>
    <row r="59209" spans="1:1" ht="12.6" x14ac:dyDescent="0.25">
      <c r="A59209"/>
    </row>
    <row r="59210" spans="1:1" ht="12.6" x14ac:dyDescent="0.25">
      <c r="A59210"/>
    </row>
    <row r="59211" spans="1:1" ht="12.6" x14ac:dyDescent="0.25">
      <c r="A59211"/>
    </row>
    <row r="59212" spans="1:1" ht="12.6" x14ac:dyDescent="0.25">
      <c r="A59212"/>
    </row>
    <row r="59213" spans="1:1" ht="12.6" x14ac:dyDescent="0.25">
      <c r="A59213"/>
    </row>
    <row r="59214" spans="1:1" ht="12.6" x14ac:dyDescent="0.25">
      <c r="A59214"/>
    </row>
    <row r="59215" spans="1:1" ht="12.6" x14ac:dyDescent="0.25">
      <c r="A59215"/>
    </row>
    <row r="59216" spans="1:1" ht="12.6" x14ac:dyDescent="0.25">
      <c r="A59216"/>
    </row>
    <row r="59217" spans="1:1" ht="12.6" x14ac:dyDescent="0.25">
      <c r="A59217"/>
    </row>
    <row r="59218" spans="1:1" ht="12.6" x14ac:dyDescent="0.25">
      <c r="A59218"/>
    </row>
    <row r="59219" spans="1:1" ht="12.6" x14ac:dyDescent="0.25">
      <c r="A59219"/>
    </row>
    <row r="59220" spans="1:1" ht="12.6" x14ac:dyDescent="0.25">
      <c r="A59220"/>
    </row>
    <row r="59221" spans="1:1" ht="12.6" x14ac:dyDescent="0.25">
      <c r="A59221"/>
    </row>
    <row r="59222" spans="1:1" ht="12.6" x14ac:dyDescent="0.25">
      <c r="A59222"/>
    </row>
    <row r="59223" spans="1:1" ht="12.6" x14ac:dyDescent="0.25">
      <c r="A59223"/>
    </row>
    <row r="59224" spans="1:1" ht="12.6" x14ac:dyDescent="0.25">
      <c r="A59224"/>
    </row>
    <row r="59225" spans="1:1" ht="12.6" x14ac:dyDescent="0.25">
      <c r="A59225"/>
    </row>
    <row r="59226" spans="1:1" ht="12.6" x14ac:dyDescent="0.25">
      <c r="A59226"/>
    </row>
    <row r="59227" spans="1:1" ht="12.6" x14ac:dyDescent="0.25">
      <c r="A59227"/>
    </row>
    <row r="59228" spans="1:1" ht="12.6" x14ac:dyDescent="0.25">
      <c r="A59228"/>
    </row>
    <row r="59229" spans="1:1" ht="12.6" x14ac:dyDescent="0.25">
      <c r="A59229"/>
    </row>
    <row r="59230" spans="1:1" ht="12.6" x14ac:dyDescent="0.25">
      <c r="A59230"/>
    </row>
    <row r="59231" spans="1:1" ht="12.6" x14ac:dyDescent="0.25">
      <c r="A59231"/>
    </row>
    <row r="59232" spans="1:1" ht="12.6" x14ac:dyDescent="0.25">
      <c r="A59232"/>
    </row>
    <row r="59233" spans="1:1" ht="12.6" x14ac:dyDescent="0.25">
      <c r="A59233"/>
    </row>
    <row r="59234" spans="1:1" ht="12.6" x14ac:dyDescent="0.25">
      <c r="A59234"/>
    </row>
    <row r="59235" spans="1:1" ht="12.6" x14ac:dyDescent="0.25">
      <c r="A59235"/>
    </row>
    <row r="59236" spans="1:1" ht="12.6" x14ac:dyDescent="0.25">
      <c r="A59236"/>
    </row>
    <row r="59237" spans="1:1" ht="12.6" x14ac:dyDescent="0.25">
      <c r="A59237"/>
    </row>
    <row r="59238" spans="1:1" ht="12.6" x14ac:dyDescent="0.25">
      <c r="A59238"/>
    </row>
    <row r="59239" spans="1:1" ht="12.6" x14ac:dyDescent="0.25">
      <c r="A59239"/>
    </row>
    <row r="59240" spans="1:1" ht="12.6" x14ac:dyDescent="0.25">
      <c r="A59240"/>
    </row>
    <row r="59241" spans="1:1" ht="12.6" x14ac:dyDescent="0.25">
      <c r="A59241"/>
    </row>
    <row r="59242" spans="1:1" ht="12.6" x14ac:dyDescent="0.25">
      <c r="A59242"/>
    </row>
    <row r="59243" spans="1:1" ht="12.6" x14ac:dyDescent="0.25">
      <c r="A59243"/>
    </row>
    <row r="59244" spans="1:1" ht="12.6" x14ac:dyDescent="0.25">
      <c r="A59244"/>
    </row>
    <row r="59245" spans="1:1" ht="12.6" x14ac:dyDescent="0.25">
      <c r="A59245"/>
    </row>
    <row r="59246" spans="1:1" ht="12.6" x14ac:dyDescent="0.25">
      <c r="A59246"/>
    </row>
    <row r="59247" spans="1:1" ht="12.6" x14ac:dyDescent="0.25">
      <c r="A59247"/>
    </row>
    <row r="59248" spans="1:1" ht="12.6" x14ac:dyDescent="0.25">
      <c r="A59248"/>
    </row>
    <row r="59249" spans="1:1" ht="12.6" x14ac:dyDescent="0.25">
      <c r="A59249"/>
    </row>
    <row r="59250" spans="1:1" ht="12.6" x14ac:dyDescent="0.25">
      <c r="A59250"/>
    </row>
    <row r="59251" spans="1:1" ht="12.6" x14ac:dyDescent="0.25">
      <c r="A59251"/>
    </row>
    <row r="59252" spans="1:1" ht="12.6" x14ac:dyDescent="0.25">
      <c r="A59252"/>
    </row>
    <row r="59253" spans="1:1" ht="12.6" x14ac:dyDescent="0.25">
      <c r="A59253"/>
    </row>
    <row r="59254" spans="1:1" ht="12.6" x14ac:dyDescent="0.25">
      <c r="A59254"/>
    </row>
    <row r="59255" spans="1:1" ht="12.6" x14ac:dyDescent="0.25">
      <c r="A59255"/>
    </row>
    <row r="59256" spans="1:1" ht="12.6" x14ac:dyDescent="0.25">
      <c r="A59256"/>
    </row>
    <row r="59257" spans="1:1" ht="12.6" x14ac:dyDescent="0.25">
      <c r="A59257"/>
    </row>
    <row r="59258" spans="1:1" ht="12.6" x14ac:dyDescent="0.25">
      <c r="A59258"/>
    </row>
    <row r="59259" spans="1:1" ht="12.6" x14ac:dyDescent="0.25">
      <c r="A59259"/>
    </row>
    <row r="59260" spans="1:1" ht="12.6" x14ac:dyDescent="0.25">
      <c r="A59260"/>
    </row>
    <row r="59261" spans="1:1" ht="12.6" x14ac:dyDescent="0.25">
      <c r="A59261"/>
    </row>
    <row r="59262" spans="1:1" ht="12.6" x14ac:dyDescent="0.25">
      <c r="A59262"/>
    </row>
    <row r="59263" spans="1:1" ht="12.6" x14ac:dyDescent="0.25">
      <c r="A59263"/>
    </row>
    <row r="59264" spans="1:1" ht="12.6" x14ac:dyDescent="0.25">
      <c r="A59264"/>
    </row>
    <row r="59265" spans="1:1" ht="12.6" x14ac:dyDescent="0.25">
      <c r="A59265"/>
    </row>
    <row r="59266" spans="1:1" ht="12.6" x14ac:dyDescent="0.25">
      <c r="A59266"/>
    </row>
    <row r="59267" spans="1:1" ht="12.6" x14ac:dyDescent="0.25">
      <c r="A59267"/>
    </row>
    <row r="59268" spans="1:1" ht="12.6" x14ac:dyDescent="0.25">
      <c r="A59268"/>
    </row>
    <row r="59269" spans="1:1" ht="12.6" x14ac:dyDescent="0.25">
      <c r="A59269"/>
    </row>
    <row r="59270" spans="1:1" ht="12.6" x14ac:dyDescent="0.25">
      <c r="A59270"/>
    </row>
    <row r="59271" spans="1:1" ht="12.6" x14ac:dyDescent="0.25">
      <c r="A59271"/>
    </row>
    <row r="59272" spans="1:1" ht="12.6" x14ac:dyDescent="0.25">
      <c r="A59272"/>
    </row>
    <row r="59273" spans="1:1" ht="12.6" x14ac:dyDescent="0.25">
      <c r="A59273"/>
    </row>
    <row r="59274" spans="1:1" ht="12.6" x14ac:dyDescent="0.25">
      <c r="A59274"/>
    </row>
    <row r="59275" spans="1:1" ht="12.6" x14ac:dyDescent="0.25">
      <c r="A59275"/>
    </row>
    <row r="59276" spans="1:1" ht="12.6" x14ac:dyDescent="0.25">
      <c r="A59276"/>
    </row>
    <row r="59277" spans="1:1" ht="12.6" x14ac:dyDescent="0.25">
      <c r="A59277"/>
    </row>
    <row r="59278" spans="1:1" ht="12.6" x14ac:dyDescent="0.25">
      <c r="A59278"/>
    </row>
    <row r="59279" spans="1:1" ht="12.6" x14ac:dyDescent="0.25">
      <c r="A59279"/>
    </row>
    <row r="59280" spans="1:1" ht="12.6" x14ac:dyDescent="0.25">
      <c r="A59280"/>
    </row>
    <row r="59281" spans="1:1" ht="12.6" x14ac:dyDescent="0.25">
      <c r="A59281"/>
    </row>
    <row r="59282" spans="1:1" ht="12.6" x14ac:dyDescent="0.25">
      <c r="A59282"/>
    </row>
    <row r="59283" spans="1:1" ht="12.6" x14ac:dyDescent="0.25">
      <c r="A59283"/>
    </row>
    <row r="59284" spans="1:1" ht="12.6" x14ac:dyDescent="0.25">
      <c r="A59284"/>
    </row>
    <row r="59285" spans="1:1" ht="12.6" x14ac:dyDescent="0.25">
      <c r="A59285"/>
    </row>
    <row r="59286" spans="1:1" ht="12.6" x14ac:dyDescent="0.25">
      <c r="A59286"/>
    </row>
    <row r="59287" spans="1:1" ht="12.6" x14ac:dyDescent="0.25">
      <c r="A59287"/>
    </row>
    <row r="59288" spans="1:1" ht="12.6" x14ac:dyDescent="0.25">
      <c r="A59288"/>
    </row>
    <row r="59289" spans="1:1" ht="12.6" x14ac:dyDescent="0.25">
      <c r="A59289"/>
    </row>
    <row r="59290" spans="1:1" ht="12.6" x14ac:dyDescent="0.25">
      <c r="A59290"/>
    </row>
    <row r="59291" spans="1:1" ht="12.6" x14ac:dyDescent="0.25">
      <c r="A59291"/>
    </row>
    <row r="59292" spans="1:1" ht="12.6" x14ac:dyDescent="0.25">
      <c r="A59292"/>
    </row>
    <row r="59293" spans="1:1" ht="12.6" x14ac:dyDescent="0.25">
      <c r="A59293"/>
    </row>
    <row r="59294" spans="1:1" ht="12.6" x14ac:dyDescent="0.25">
      <c r="A59294"/>
    </row>
    <row r="59295" spans="1:1" ht="12.6" x14ac:dyDescent="0.25">
      <c r="A59295"/>
    </row>
    <row r="59296" spans="1:1" ht="12.6" x14ac:dyDescent="0.25">
      <c r="A59296"/>
    </row>
    <row r="59297" spans="1:1" ht="12.6" x14ac:dyDescent="0.25">
      <c r="A59297"/>
    </row>
    <row r="59298" spans="1:1" ht="12.6" x14ac:dyDescent="0.25">
      <c r="A59298"/>
    </row>
    <row r="59299" spans="1:1" ht="12.6" x14ac:dyDescent="0.25">
      <c r="A59299"/>
    </row>
    <row r="59300" spans="1:1" ht="12.6" x14ac:dyDescent="0.25">
      <c r="A59300"/>
    </row>
    <row r="59301" spans="1:1" ht="12.6" x14ac:dyDescent="0.25">
      <c r="A59301"/>
    </row>
    <row r="59302" spans="1:1" ht="12.6" x14ac:dyDescent="0.25">
      <c r="A59302"/>
    </row>
    <row r="59303" spans="1:1" ht="12.6" x14ac:dyDescent="0.25">
      <c r="A59303"/>
    </row>
    <row r="59304" spans="1:1" ht="12.6" x14ac:dyDescent="0.25">
      <c r="A59304"/>
    </row>
    <row r="59305" spans="1:1" ht="12.6" x14ac:dyDescent="0.25">
      <c r="A59305"/>
    </row>
    <row r="59306" spans="1:1" ht="12.6" x14ac:dyDescent="0.25">
      <c r="A59306"/>
    </row>
    <row r="59307" spans="1:1" ht="12.6" x14ac:dyDescent="0.25">
      <c r="A59307"/>
    </row>
    <row r="59308" spans="1:1" ht="12.6" x14ac:dyDescent="0.25">
      <c r="A59308"/>
    </row>
    <row r="59309" spans="1:1" ht="12.6" x14ac:dyDescent="0.25">
      <c r="A59309"/>
    </row>
    <row r="59310" spans="1:1" ht="12.6" x14ac:dyDescent="0.25">
      <c r="A59310"/>
    </row>
    <row r="59311" spans="1:1" ht="12.6" x14ac:dyDescent="0.25">
      <c r="A59311"/>
    </row>
    <row r="59312" spans="1:1" ht="12.6" x14ac:dyDescent="0.25">
      <c r="A59312"/>
    </row>
    <row r="59313" spans="1:1" ht="12.6" x14ac:dyDescent="0.25">
      <c r="A59313"/>
    </row>
    <row r="59314" spans="1:1" ht="12.6" x14ac:dyDescent="0.25">
      <c r="A59314"/>
    </row>
    <row r="59315" spans="1:1" ht="12.6" x14ac:dyDescent="0.25">
      <c r="A59315"/>
    </row>
    <row r="59316" spans="1:1" ht="12.6" x14ac:dyDescent="0.25">
      <c r="A59316"/>
    </row>
    <row r="59317" spans="1:1" ht="12.6" x14ac:dyDescent="0.25">
      <c r="A59317"/>
    </row>
    <row r="59318" spans="1:1" ht="12.6" x14ac:dyDescent="0.25">
      <c r="A59318"/>
    </row>
    <row r="59319" spans="1:1" ht="12.6" x14ac:dyDescent="0.25">
      <c r="A59319"/>
    </row>
    <row r="59320" spans="1:1" ht="12.6" x14ac:dyDescent="0.25">
      <c r="A59320"/>
    </row>
    <row r="59321" spans="1:1" ht="12.6" x14ac:dyDescent="0.25">
      <c r="A59321"/>
    </row>
    <row r="59322" spans="1:1" ht="12.6" x14ac:dyDescent="0.25">
      <c r="A59322"/>
    </row>
    <row r="59323" spans="1:1" ht="12.6" x14ac:dyDescent="0.25">
      <c r="A59323"/>
    </row>
    <row r="59324" spans="1:1" ht="12.6" x14ac:dyDescent="0.25">
      <c r="A59324"/>
    </row>
    <row r="59325" spans="1:1" ht="12.6" x14ac:dyDescent="0.25">
      <c r="A59325"/>
    </row>
    <row r="59326" spans="1:1" ht="12.6" x14ac:dyDescent="0.25">
      <c r="A59326"/>
    </row>
    <row r="59327" spans="1:1" ht="12.6" x14ac:dyDescent="0.25">
      <c r="A59327"/>
    </row>
    <row r="59328" spans="1:1" ht="12.6" x14ac:dyDescent="0.25">
      <c r="A59328"/>
    </row>
    <row r="59329" spans="1:1" ht="12.6" x14ac:dyDescent="0.25">
      <c r="A59329"/>
    </row>
    <row r="59330" spans="1:1" ht="12.6" x14ac:dyDescent="0.25">
      <c r="A59330"/>
    </row>
    <row r="59331" spans="1:1" ht="12.6" x14ac:dyDescent="0.25">
      <c r="A59331"/>
    </row>
    <row r="59332" spans="1:1" ht="12.6" x14ac:dyDescent="0.25">
      <c r="A59332"/>
    </row>
    <row r="59333" spans="1:1" ht="12.6" x14ac:dyDescent="0.25">
      <c r="A59333"/>
    </row>
    <row r="59334" spans="1:1" ht="12.6" x14ac:dyDescent="0.25">
      <c r="A59334"/>
    </row>
    <row r="59335" spans="1:1" ht="12.6" x14ac:dyDescent="0.25">
      <c r="A59335"/>
    </row>
    <row r="59336" spans="1:1" ht="12.6" x14ac:dyDescent="0.25">
      <c r="A59336"/>
    </row>
    <row r="59337" spans="1:1" ht="12.6" x14ac:dyDescent="0.25">
      <c r="A59337"/>
    </row>
    <row r="59338" spans="1:1" ht="12.6" x14ac:dyDescent="0.25">
      <c r="A59338"/>
    </row>
    <row r="59339" spans="1:1" ht="12.6" x14ac:dyDescent="0.25">
      <c r="A59339"/>
    </row>
    <row r="59340" spans="1:1" ht="12.6" x14ac:dyDescent="0.25">
      <c r="A59340"/>
    </row>
    <row r="59341" spans="1:1" ht="12.6" x14ac:dyDescent="0.25">
      <c r="A59341"/>
    </row>
    <row r="59342" spans="1:1" ht="12.6" x14ac:dyDescent="0.25">
      <c r="A59342"/>
    </row>
    <row r="59343" spans="1:1" ht="12.6" x14ac:dyDescent="0.25">
      <c r="A59343"/>
    </row>
    <row r="59344" spans="1:1" ht="12.6" x14ac:dyDescent="0.25">
      <c r="A59344"/>
    </row>
    <row r="59345" spans="1:1" ht="12.6" x14ac:dyDescent="0.25">
      <c r="A59345"/>
    </row>
    <row r="59346" spans="1:1" ht="12.6" x14ac:dyDescent="0.25">
      <c r="A59346"/>
    </row>
    <row r="59347" spans="1:1" ht="12.6" x14ac:dyDescent="0.25">
      <c r="A59347"/>
    </row>
    <row r="59348" spans="1:1" ht="12.6" x14ac:dyDescent="0.25">
      <c r="A59348"/>
    </row>
    <row r="59349" spans="1:1" ht="12.6" x14ac:dyDescent="0.25">
      <c r="A59349"/>
    </row>
    <row r="59350" spans="1:1" ht="12.6" x14ac:dyDescent="0.25">
      <c r="A59350"/>
    </row>
    <row r="59351" spans="1:1" ht="12.6" x14ac:dyDescent="0.25">
      <c r="A59351"/>
    </row>
    <row r="59352" spans="1:1" ht="12.6" x14ac:dyDescent="0.25">
      <c r="A59352"/>
    </row>
    <row r="59353" spans="1:1" ht="12.6" x14ac:dyDescent="0.25">
      <c r="A59353"/>
    </row>
    <row r="59354" spans="1:1" ht="12.6" x14ac:dyDescent="0.25">
      <c r="A59354"/>
    </row>
    <row r="59355" spans="1:1" ht="12.6" x14ac:dyDescent="0.25">
      <c r="A59355"/>
    </row>
    <row r="59356" spans="1:1" ht="12.6" x14ac:dyDescent="0.25">
      <c r="A59356"/>
    </row>
    <row r="59357" spans="1:1" ht="12.6" x14ac:dyDescent="0.25">
      <c r="A59357"/>
    </row>
    <row r="59358" spans="1:1" ht="12.6" x14ac:dyDescent="0.25">
      <c r="A59358"/>
    </row>
    <row r="59359" spans="1:1" ht="12.6" x14ac:dyDescent="0.25">
      <c r="A59359"/>
    </row>
    <row r="59360" spans="1:1" ht="12.6" x14ac:dyDescent="0.25">
      <c r="A59360"/>
    </row>
    <row r="59361" spans="1:1" ht="12.6" x14ac:dyDescent="0.25">
      <c r="A59361"/>
    </row>
    <row r="59362" spans="1:1" ht="12.6" x14ac:dyDescent="0.25">
      <c r="A59362"/>
    </row>
    <row r="59363" spans="1:1" ht="12.6" x14ac:dyDescent="0.25">
      <c r="A59363"/>
    </row>
    <row r="59364" spans="1:1" ht="12.6" x14ac:dyDescent="0.25">
      <c r="A59364"/>
    </row>
    <row r="59365" spans="1:1" ht="12.6" x14ac:dyDescent="0.25">
      <c r="A59365"/>
    </row>
    <row r="59366" spans="1:1" ht="12.6" x14ac:dyDescent="0.25">
      <c r="A59366"/>
    </row>
    <row r="59367" spans="1:1" ht="12.6" x14ac:dyDescent="0.25">
      <c r="A59367"/>
    </row>
    <row r="59368" spans="1:1" ht="12.6" x14ac:dyDescent="0.25">
      <c r="A59368"/>
    </row>
    <row r="59369" spans="1:1" ht="12.6" x14ac:dyDescent="0.25">
      <c r="A59369"/>
    </row>
    <row r="59370" spans="1:1" ht="12.6" x14ac:dyDescent="0.25">
      <c r="A59370"/>
    </row>
    <row r="59371" spans="1:1" ht="12.6" x14ac:dyDescent="0.25">
      <c r="A59371"/>
    </row>
    <row r="59372" spans="1:1" ht="12.6" x14ac:dyDescent="0.25">
      <c r="A59372"/>
    </row>
    <row r="59373" spans="1:1" ht="12.6" x14ac:dyDescent="0.25">
      <c r="A59373"/>
    </row>
    <row r="59374" spans="1:1" ht="12.6" x14ac:dyDescent="0.25">
      <c r="A59374"/>
    </row>
    <row r="59375" spans="1:1" ht="12.6" x14ac:dyDescent="0.25">
      <c r="A59375"/>
    </row>
    <row r="59376" spans="1:1" ht="12.6" x14ac:dyDescent="0.25">
      <c r="A59376"/>
    </row>
    <row r="59377" spans="1:1" ht="12.6" x14ac:dyDescent="0.25">
      <c r="A59377"/>
    </row>
    <row r="59378" spans="1:1" ht="12.6" x14ac:dyDescent="0.25">
      <c r="A59378"/>
    </row>
    <row r="59379" spans="1:1" ht="12.6" x14ac:dyDescent="0.25">
      <c r="A59379"/>
    </row>
    <row r="59380" spans="1:1" ht="12.6" x14ac:dyDescent="0.25">
      <c r="A59380"/>
    </row>
    <row r="59381" spans="1:1" ht="12.6" x14ac:dyDescent="0.25">
      <c r="A59381"/>
    </row>
    <row r="59382" spans="1:1" ht="12.6" x14ac:dyDescent="0.25">
      <c r="A59382"/>
    </row>
    <row r="59383" spans="1:1" ht="12.6" x14ac:dyDescent="0.25">
      <c r="A59383"/>
    </row>
    <row r="59384" spans="1:1" ht="12.6" x14ac:dyDescent="0.25">
      <c r="A59384"/>
    </row>
    <row r="59385" spans="1:1" ht="12.6" x14ac:dyDescent="0.25">
      <c r="A59385"/>
    </row>
    <row r="59386" spans="1:1" ht="12.6" x14ac:dyDescent="0.25">
      <c r="A59386"/>
    </row>
    <row r="59387" spans="1:1" ht="12.6" x14ac:dyDescent="0.25">
      <c r="A59387"/>
    </row>
    <row r="59388" spans="1:1" ht="12.6" x14ac:dyDescent="0.25">
      <c r="A59388"/>
    </row>
    <row r="59389" spans="1:1" ht="12.6" x14ac:dyDescent="0.25">
      <c r="A59389"/>
    </row>
    <row r="59390" spans="1:1" ht="12.6" x14ac:dyDescent="0.25">
      <c r="A59390"/>
    </row>
    <row r="59391" spans="1:1" ht="12.6" x14ac:dyDescent="0.25">
      <c r="A59391"/>
    </row>
    <row r="59392" spans="1:1" ht="12.6" x14ac:dyDescent="0.25">
      <c r="A59392"/>
    </row>
    <row r="59393" spans="1:1" ht="12.6" x14ac:dyDescent="0.25">
      <c r="A59393"/>
    </row>
    <row r="59394" spans="1:1" ht="12.6" x14ac:dyDescent="0.25">
      <c r="A59394"/>
    </row>
    <row r="59395" spans="1:1" ht="12.6" x14ac:dyDescent="0.25">
      <c r="A59395"/>
    </row>
    <row r="59396" spans="1:1" ht="12.6" x14ac:dyDescent="0.25">
      <c r="A59396"/>
    </row>
    <row r="59397" spans="1:1" ht="12.6" x14ac:dyDescent="0.25">
      <c r="A59397"/>
    </row>
    <row r="59398" spans="1:1" ht="12.6" x14ac:dyDescent="0.25">
      <c r="A59398"/>
    </row>
    <row r="59399" spans="1:1" ht="12.6" x14ac:dyDescent="0.25">
      <c r="A59399"/>
    </row>
    <row r="59400" spans="1:1" ht="12.6" x14ac:dyDescent="0.25">
      <c r="A59400"/>
    </row>
    <row r="59401" spans="1:1" ht="12.6" x14ac:dyDescent="0.25">
      <c r="A59401"/>
    </row>
    <row r="59402" spans="1:1" ht="12.6" x14ac:dyDescent="0.25">
      <c r="A59402"/>
    </row>
    <row r="59403" spans="1:1" ht="12.6" x14ac:dyDescent="0.25">
      <c r="A59403"/>
    </row>
    <row r="59404" spans="1:1" ht="12.6" x14ac:dyDescent="0.25">
      <c r="A59404"/>
    </row>
    <row r="59405" spans="1:1" ht="12.6" x14ac:dyDescent="0.25">
      <c r="A59405"/>
    </row>
    <row r="59406" spans="1:1" ht="12.6" x14ac:dyDescent="0.25">
      <c r="A59406"/>
    </row>
    <row r="59407" spans="1:1" ht="12.6" x14ac:dyDescent="0.25">
      <c r="A59407"/>
    </row>
    <row r="59408" spans="1:1" ht="12.6" x14ac:dyDescent="0.25">
      <c r="A59408"/>
    </row>
    <row r="59409" spans="1:1" ht="12.6" x14ac:dyDescent="0.25">
      <c r="A59409"/>
    </row>
    <row r="59410" spans="1:1" ht="12.6" x14ac:dyDescent="0.25">
      <c r="A59410"/>
    </row>
    <row r="59411" spans="1:1" ht="12.6" x14ac:dyDescent="0.25">
      <c r="A59411"/>
    </row>
    <row r="59412" spans="1:1" ht="12.6" x14ac:dyDescent="0.25">
      <c r="A59412"/>
    </row>
    <row r="59413" spans="1:1" ht="12.6" x14ac:dyDescent="0.25">
      <c r="A59413"/>
    </row>
    <row r="59414" spans="1:1" ht="12.6" x14ac:dyDescent="0.25">
      <c r="A59414"/>
    </row>
    <row r="59415" spans="1:1" ht="12.6" x14ac:dyDescent="0.25">
      <c r="A59415"/>
    </row>
    <row r="59416" spans="1:1" ht="12.6" x14ac:dyDescent="0.25">
      <c r="A59416"/>
    </row>
    <row r="59417" spans="1:1" ht="12.6" x14ac:dyDescent="0.25">
      <c r="A59417"/>
    </row>
    <row r="59418" spans="1:1" ht="12.6" x14ac:dyDescent="0.25">
      <c r="A59418"/>
    </row>
    <row r="59419" spans="1:1" ht="12.6" x14ac:dyDescent="0.25">
      <c r="A59419"/>
    </row>
    <row r="59420" spans="1:1" ht="12.6" x14ac:dyDescent="0.25">
      <c r="A59420"/>
    </row>
    <row r="59421" spans="1:1" ht="12.6" x14ac:dyDescent="0.25">
      <c r="A59421"/>
    </row>
    <row r="59422" spans="1:1" ht="12.6" x14ac:dyDescent="0.25">
      <c r="A59422"/>
    </row>
    <row r="59423" spans="1:1" ht="12.6" x14ac:dyDescent="0.25">
      <c r="A59423"/>
    </row>
    <row r="59424" spans="1:1" ht="12.6" x14ac:dyDescent="0.25">
      <c r="A59424"/>
    </row>
    <row r="59425" spans="1:1" ht="12.6" x14ac:dyDescent="0.25">
      <c r="A59425"/>
    </row>
    <row r="59426" spans="1:1" ht="12.6" x14ac:dyDescent="0.25">
      <c r="A59426"/>
    </row>
    <row r="59427" spans="1:1" ht="12.6" x14ac:dyDescent="0.25">
      <c r="A59427"/>
    </row>
    <row r="59428" spans="1:1" ht="12.6" x14ac:dyDescent="0.25">
      <c r="A59428"/>
    </row>
    <row r="59429" spans="1:1" ht="12.6" x14ac:dyDescent="0.25">
      <c r="A59429"/>
    </row>
    <row r="59430" spans="1:1" ht="12.6" x14ac:dyDescent="0.25">
      <c r="A59430"/>
    </row>
    <row r="59431" spans="1:1" ht="12.6" x14ac:dyDescent="0.25">
      <c r="A59431"/>
    </row>
    <row r="59432" spans="1:1" ht="12.6" x14ac:dyDescent="0.25">
      <c r="A59432"/>
    </row>
    <row r="59433" spans="1:1" ht="12.6" x14ac:dyDescent="0.25">
      <c r="A59433"/>
    </row>
    <row r="59434" spans="1:1" ht="12.6" x14ac:dyDescent="0.25">
      <c r="A59434"/>
    </row>
    <row r="59435" spans="1:1" ht="12.6" x14ac:dyDescent="0.25">
      <c r="A59435"/>
    </row>
    <row r="59436" spans="1:1" ht="12.6" x14ac:dyDescent="0.25">
      <c r="A59436"/>
    </row>
    <row r="59437" spans="1:1" ht="12.6" x14ac:dyDescent="0.25">
      <c r="A59437"/>
    </row>
    <row r="59438" spans="1:1" ht="12.6" x14ac:dyDescent="0.25">
      <c r="A59438"/>
    </row>
    <row r="59439" spans="1:1" ht="12.6" x14ac:dyDescent="0.25">
      <c r="A59439"/>
    </row>
    <row r="59440" spans="1:1" ht="12.6" x14ac:dyDescent="0.25">
      <c r="A59440"/>
    </row>
    <row r="59441" spans="1:1" ht="12.6" x14ac:dyDescent="0.25">
      <c r="A59441"/>
    </row>
    <row r="59442" spans="1:1" ht="12.6" x14ac:dyDescent="0.25">
      <c r="A59442"/>
    </row>
    <row r="59443" spans="1:1" ht="12.6" x14ac:dyDescent="0.25">
      <c r="A59443"/>
    </row>
    <row r="59444" spans="1:1" ht="12.6" x14ac:dyDescent="0.25">
      <c r="A59444"/>
    </row>
    <row r="59445" spans="1:1" ht="12.6" x14ac:dyDescent="0.25">
      <c r="A59445"/>
    </row>
    <row r="59446" spans="1:1" ht="12.6" x14ac:dyDescent="0.25">
      <c r="A59446"/>
    </row>
    <row r="59447" spans="1:1" ht="12.6" x14ac:dyDescent="0.25">
      <c r="A59447"/>
    </row>
    <row r="59448" spans="1:1" ht="12.6" x14ac:dyDescent="0.25">
      <c r="A59448"/>
    </row>
    <row r="59449" spans="1:1" ht="12.6" x14ac:dyDescent="0.25">
      <c r="A59449"/>
    </row>
    <row r="59450" spans="1:1" ht="12.6" x14ac:dyDescent="0.25">
      <c r="A59450"/>
    </row>
    <row r="59451" spans="1:1" ht="12.6" x14ac:dyDescent="0.25">
      <c r="A59451"/>
    </row>
    <row r="59452" spans="1:1" ht="12.6" x14ac:dyDescent="0.25">
      <c r="A59452"/>
    </row>
    <row r="59453" spans="1:1" ht="12.6" x14ac:dyDescent="0.25">
      <c r="A59453"/>
    </row>
    <row r="59454" spans="1:1" ht="12.6" x14ac:dyDescent="0.25">
      <c r="A59454"/>
    </row>
    <row r="59455" spans="1:1" ht="12.6" x14ac:dyDescent="0.25">
      <c r="A59455"/>
    </row>
    <row r="59456" spans="1:1" ht="12.6" x14ac:dyDescent="0.25">
      <c r="A59456"/>
    </row>
    <row r="59457" spans="1:1" ht="12.6" x14ac:dyDescent="0.25">
      <c r="A59457"/>
    </row>
    <row r="59458" spans="1:1" ht="12.6" x14ac:dyDescent="0.25">
      <c r="A59458"/>
    </row>
    <row r="59459" spans="1:1" ht="12.6" x14ac:dyDescent="0.25">
      <c r="A59459"/>
    </row>
    <row r="59460" spans="1:1" ht="12.6" x14ac:dyDescent="0.25">
      <c r="A59460"/>
    </row>
    <row r="59461" spans="1:1" ht="12.6" x14ac:dyDescent="0.25">
      <c r="A59461"/>
    </row>
    <row r="59462" spans="1:1" ht="12.6" x14ac:dyDescent="0.25">
      <c r="A59462"/>
    </row>
    <row r="59463" spans="1:1" ht="12.6" x14ac:dyDescent="0.25">
      <c r="A59463"/>
    </row>
    <row r="59464" spans="1:1" ht="12.6" x14ac:dyDescent="0.25">
      <c r="A59464"/>
    </row>
    <row r="59465" spans="1:1" ht="12.6" x14ac:dyDescent="0.25">
      <c r="A59465"/>
    </row>
    <row r="59466" spans="1:1" ht="12.6" x14ac:dyDescent="0.25">
      <c r="A59466"/>
    </row>
    <row r="59467" spans="1:1" ht="12.6" x14ac:dyDescent="0.25">
      <c r="A59467"/>
    </row>
    <row r="59468" spans="1:1" ht="12.6" x14ac:dyDescent="0.25">
      <c r="A59468"/>
    </row>
    <row r="59469" spans="1:1" ht="12.6" x14ac:dyDescent="0.25">
      <c r="A59469"/>
    </row>
    <row r="59470" spans="1:1" ht="12.6" x14ac:dyDescent="0.25">
      <c r="A59470"/>
    </row>
    <row r="59471" spans="1:1" ht="12.6" x14ac:dyDescent="0.25">
      <c r="A59471"/>
    </row>
    <row r="59472" spans="1:1" ht="12.6" x14ac:dyDescent="0.25">
      <c r="A59472"/>
    </row>
    <row r="59473" spans="1:1" ht="12.6" x14ac:dyDescent="0.25">
      <c r="A59473"/>
    </row>
    <row r="59474" spans="1:1" ht="12.6" x14ac:dyDescent="0.25">
      <c r="A59474"/>
    </row>
    <row r="59475" spans="1:1" ht="12.6" x14ac:dyDescent="0.25">
      <c r="A59475"/>
    </row>
    <row r="59476" spans="1:1" ht="12.6" x14ac:dyDescent="0.25">
      <c r="A59476"/>
    </row>
    <row r="59477" spans="1:1" ht="12.6" x14ac:dyDescent="0.25">
      <c r="A59477"/>
    </row>
    <row r="59478" spans="1:1" ht="12.6" x14ac:dyDescent="0.25">
      <c r="A59478"/>
    </row>
    <row r="59479" spans="1:1" ht="12.6" x14ac:dyDescent="0.25">
      <c r="A59479"/>
    </row>
    <row r="59480" spans="1:1" ht="12.6" x14ac:dyDescent="0.25">
      <c r="A59480"/>
    </row>
    <row r="59481" spans="1:1" ht="12.6" x14ac:dyDescent="0.25">
      <c r="A59481"/>
    </row>
    <row r="59482" spans="1:1" ht="12.6" x14ac:dyDescent="0.25">
      <c r="A59482"/>
    </row>
    <row r="59483" spans="1:1" ht="12.6" x14ac:dyDescent="0.25">
      <c r="A59483"/>
    </row>
    <row r="59484" spans="1:1" ht="12.6" x14ac:dyDescent="0.25">
      <c r="A59484"/>
    </row>
    <row r="59485" spans="1:1" ht="12.6" x14ac:dyDescent="0.25">
      <c r="A59485"/>
    </row>
    <row r="59486" spans="1:1" ht="12.6" x14ac:dyDescent="0.25">
      <c r="A59486"/>
    </row>
    <row r="59487" spans="1:1" ht="12.6" x14ac:dyDescent="0.25">
      <c r="A59487"/>
    </row>
    <row r="59488" spans="1:1" ht="12.6" x14ac:dyDescent="0.25">
      <c r="A59488"/>
    </row>
    <row r="59489" spans="1:1" ht="12.6" x14ac:dyDescent="0.25">
      <c r="A59489"/>
    </row>
    <row r="59490" spans="1:1" ht="12.6" x14ac:dyDescent="0.25">
      <c r="A59490"/>
    </row>
    <row r="59491" spans="1:1" ht="12.6" x14ac:dyDescent="0.25">
      <c r="A59491"/>
    </row>
    <row r="59492" spans="1:1" ht="12.6" x14ac:dyDescent="0.25">
      <c r="A59492"/>
    </row>
    <row r="59493" spans="1:1" ht="12.6" x14ac:dyDescent="0.25">
      <c r="A59493"/>
    </row>
    <row r="59494" spans="1:1" ht="12.6" x14ac:dyDescent="0.25">
      <c r="A59494"/>
    </row>
    <row r="59495" spans="1:1" ht="12.6" x14ac:dyDescent="0.25">
      <c r="A59495"/>
    </row>
    <row r="59496" spans="1:1" ht="12.6" x14ac:dyDescent="0.25">
      <c r="A59496"/>
    </row>
    <row r="59497" spans="1:1" ht="12.6" x14ac:dyDescent="0.25">
      <c r="A59497"/>
    </row>
    <row r="59498" spans="1:1" ht="12.6" x14ac:dyDescent="0.25">
      <c r="A59498"/>
    </row>
    <row r="59499" spans="1:1" ht="12.6" x14ac:dyDescent="0.25">
      <c r="A59499"/>
    </row>
    <row r="59500" spans="1:1" ht="12.6" x14ac:dyDescent="0.25">
      <c r="A59500"/>
    </row>
    <row r="59501" spans="1:1" ht="12.6" x14ac:dyDescent="0.25">
      <c r="A59501"/>
    </row>
    <row r="59502" spans="1:1" ht="12.6" x14ac:dyDescent="0.25">
      <c r="A59502"/>
    </row>
    <row r="59503" spans="1:1" ht="12.6" x14ac:dyDescent="0.25">
      <c r="A59503"/>
    </row>
    <row r="59504" spans="1:1" ht="12.6" x14ac:dyDescent="0.25">
      <c r="A59504"/>
    </row>
    <row r="59505" spans="1:1" ht="12.6" x14ac:dyDescent="0.25">
      <c r="A59505"/>
    </row>
    <row r="59506" spans="1:1" ht="12.6" x14ac:dyDescent="0.25">
      <c r="A59506"/>
    </row>
    <row r="59507" spans="1:1" ht="12.6" x14ac:dyDescent="0.25">
      <c r="A59507"/>
    </row>
    <row r="59508" spans="1:1" ht="12.6" x14ac:dyDescent="0.25">
      <c r="A59508"/>
    </row>
    <row r="59509" spans="1:1" ht="12.6" x14ac:dyDescent="0.25">
      <c r="A59509"/>
    </row>
    <row r="59510" spans="1:1" ht="12.6" x14ac:dyDescent="0.25">
      <c r="A59510"/>
    </row>
    <row r="59511" spans="1:1" ht="12.6" x14ac:dyDescent="0.25">
      <c r="A59511"/>
    </row>
    <row r="59512" spans="1:1" ht="12.6" x14ac:dyDescent="0.25">
      <c r="A59512"/>
    </row>
    <row r="59513" spans="1:1" ht="12.6" x14ac:dyDescent="0.25">
      <c r="A59513"/>
    </row>
    <row r="59514" spans="1:1" ht="12.6" x14ac:dyDescent="0.25">
      <c r="A59514"/>
    </row>
    <row r="59515" spans="1:1" ht="12.6" x14ac:dyDescent="0.25">
      <c r="A59515"/>
    </row>
    <row r="59516" spans="1:1" ht="12.6" x14ac:dyDescent="0.25">
      <c r="A59516"/>
    </row>
    <row r="59517" spans="1:1" ht="12.6" x14ac:dyDescent="0.25">
      <c r="A59517"/>
    </row>
    <row r="59518" spans="1:1" ht="12.6" x14ac:dyDescent="0.25">
      <c r="A59518"/>
    </row>
    <row r="59519" spans="1:1" ht="12.6" x14ac:dyDescent="0.25">
      <c r="A59519"/>
    </row>
    <row r="59520" spans="1:1" ht="12.6" x14ac:dyDescent="0.25">
      <c r="A59520"/>
    </row>
    <row r="59521" spans="1:1" ht="12.6" x14ac:dyDescent="0.25">
      <c r="A59521"/>
    </row>
    <row r="59522" spans="1:1" ht="12.6" x14ac:dyDescent="0.25">
      <c r="A59522"/>
    </row>
    <row r="59523" spans="1:1" ht="12.6" x14ac:dyDescent="0.25">
      <c r="A59523"/>
    </row>
    <row r="59524" spans="1:1" ht="12.6" x14ac:dyDescent="0.25">
      <c r="A59524"/>
    </row>
    <row r="59525" spans="1:1" ht="12.6" x14ac:dyDescent="0.25">
      <c r="A59525"/>
    </row>
    <row r="59526" spans="1:1" ht="12.6" x14ac:dyDescent="0.25">
      <c r="A59526"/>
    </row>
    <row r="59527" spans="1:1" ht="12.6" x14ac:dyDescent="0.25">
      <c r="A59527"/>
    </row>
    <row r="59528" spans="1:1" ht="12.6" x14ac:dyDescent="0.25">
      <c r="A59528"/>
    </row>
    <row r="59529" spans="1:1" ht="12.6" x14ac:dyDescent="0.25">
      <c r="A59529"/>
    </row>
    <row r="59530" spans="1:1" ht="12.6" x14ac:dyDescent="0.25">
      <c r="A59530"/>
    </row>
    <row r="59531" spans="1:1" ht="12.6" x14ac:dyDescent="0.25">
      <c r="A59531"/>
    </row>
    <row r="59532" spans="1:1" ht="12.6" x14ac:dyDescent="0.25">
      <c r="A59532"/>
    </row>
    <row r="59533" spans="1:1" ht="12.6" x14ac:dyDescent="0.25">
      <c r="A59533"/>
    </row>
    <row r="59534" spans="1:1" ht="12.6" x14ac:dyDescent="0.25">
      <c r="A59534"/>
    </row>
    <row r="59535" spans="1:1" ht="12.6" x14ac:dyDescent="0.25">
      <c r="A59535"/>
    </row>
    <row r="59536" spans="1:1" ht="12.6" x14ac:dyDescent="0.25">
      <c r="A59536"/>
    </row>
    <row r="59537" spans="1:1" ht="12.6" x14ac:dyDescent="0.25">
      <c r="A59537"/>
    </row>
    <row r="59538" spans="1:1" ht="12.6" x14ac:dyDescent="0.25">
      <c r="A59538"/>
    </row>
    <row r="59539" spans="1:1" ht="12.6" x14ac:dyDescent="0.25">
      <c r="A59539"/>
    </row>
    <row r="59540" spans="1:1" ht="12.6" x14ac:dyDescent="0.25">
      <c r="A59540"/>
    </row>
    <row r="59541" spans="1:1" ht="12.6" x14ac:dyDescent="0.25">
      <c r="A59541"/>
    </row>
    <row r="59542" spans="1:1" ht="12.6" x14ac:dyDescent="0.25">
      <c r="A59542"/>
    </row>
    <row r="59543" spans="1:1" ht="12.6" x14ac:dyDescent="0.25">
      <c r="A59543"/>
    </row>
    <row r="59544" spans="1:1" ht="12.6" x14ac:dyDescent="0.25">
      <c r="A59544"/>
    </row>
    <row r="59545" spans="1:1" ht="12.6" x14ac:dyDescent="0.25">
      <c r="A59545"/>
    </row>
    <row r="59546" spans="1:1" ht="12.6" x14ac:dyDescent="0.25">
      <c r="A59546"/>
    </row>
    <row r="59547" spans="1:1" ht="12.6" x14ac:dyDescent="0.25">
      <c r="A59547"/>
    </row>
    <row r="59548" spans="1:1" ht="12.6" x14ac:dyDescent="0.25">
      <c r="A59548"/>
    </row>
    <row r="59549" spans="1:1" ht="12.6" x14ac:dyDescent="0.25">
      <c r="A59549"/>
    </row>
    <row r="59550" spans="1:1" ht="12.6" x14ac:dyDescent="0.25">
      <c r="A59550"/>
    </row>
    <row r="59551" spans="1:1" ht="12.6" x14ac:dyDescent="0.25">
      <c r="A59551"/>
    </row>
    <row r="59552" spans="1:1" ht="12.6" x14ac:dyDescent="0.25">
      <c r="A59552"/>
    </row>
    <row r="59553" spans="1:1" ht="12.6" x14ac:dyDescent="0.25">
      <c r="A59553"/>
    </row>
    <row r="59554" spans="1:1" ht="12.6" x14ac:dyDescent="0.25">
      <c r="A59554"/>
    </row>
    <row r="59555" spans="1:1" ht="12.6" x14ac:dyDescent="0.25">
      <c r="A59555"/>
    </row>
    <row r="59556" spans="1:1" ht="12.6" x14ac:dyDescent="0.25">
      <c r="A59556"/>
    </row>
    <row r="59557" spans="1:1" ht="12.6" x14ac:dyDescent="0.25">
      <c r="A59557"/>
    </row>
    <row r="59558" spans="1:1" ht="12.6" x14ac:dyDescent="0.25">
      <c r="A59558"/>
    </row>
    <row r="59559" spans="1:1" ht="12.6" x14ac:dyDescent="0.25">
      <c r="A59559"/>
    </row>
    <row r="59560" spans="1:1" ht="12.6" x14ac:dyDescent="0.25">
      <c r="A59560"/>
    </row>
    <row r="59561" spans="1:1" ht="12.6" x14ac:dyDescent="0.25">
      <c r="A59561"/>
    </row>
    <row r="59562" spans="1:1" ht="12.6" x14ac:dyDescent="0.25">
      <c r="A59562"/>
    </row>
    <row r="59563" spans="1:1" ht="12.6" x14ac:dyDescent="0.25">
      <c r="A59563"/>
    </row>
    <row r="59564" spans="1:1" ht="12.6" x14ac:dyDescent="0.25">
      <c r="A59564"/>
    </row>
    <row r="59565" spans="1:1" ht="12.6" x14ac:dyDescent="0.25">
      <c r="A59565"/>
    </row>
    <row r="59566" spans="1:1" ht="12.6" x14ac:dyDescent="0.25">
      <c r="A59566"/>
    </row>
    <row r="59567" spans="1:1" ht="12.6" x14ac:dyDescent="0.25">
      <c r="A59567"/>
    </row>
    <row r="59568" spans="1:1" ht="12.6" x14ac:dyDescent="0.25">
      <c r="A59568"/>
    </row>
    <row r="59569" spans="1:1" ht="12.6" x14ac:dyDescent="0.25">
      <c r="A59569"/>
    </row>
    <row r="59570" spans="1:1" ht="12.6" x14ac:dyDescent="0.25">
      <c r="A59570"/>
    </row>
    <row r="59571" spans="1:1" ht="12.6" x14ac:dyDescent="0.25">
      <c r="A59571"/>
    </row>
    <row r="59572" spans="1:1" ht="12.6" x14ac:dyDescent="0.25">
      <c r="A59572"/>
    </row>
    <row r="59573" spans="1:1" ht="12.6" x14ac:dyDescent="0.25">
      <c r="A59573"/>
    </row>
    <row r="59574" spans="1:1" ht="12.6" x14ac:dyDescent="0.25">
      <c r="A59574"/>
    </row>
    <row r="59575" spans="1:1" ht="12.6" x14ac:dyDescent="0.25">
      <c r="A59575"/>
    </row>
    <row r="59576" spans="1:1" ht="12.6" x14ac:dyDescent="0.25">
      <c r="A59576"/>
    </row>
    <row r="59577" spans="1:1" ht="12.6" x14ac:dyDescent="0.25">
      <c r="A59577"/>
    </row>
    <row r="59578" spans="1:1" ht="12.6" x14ac:dyDescent="0.25">
      <c r="A59578"/>
    </row>
    <row r="59579" spans="1:1" ht="12.6" x14ac:dyDescent="0.25">
      <c r="A59579"/>
    </row>
    <row r="59580" spans="1:1" ht="12.6" x14ac:dyDescent="0.25">
      <c r="A59580"/>
    </row>
    <row r="59581" spans="1:1" ht="12.6" x14ac:dyDescent="0.25">
      <c r="A59581"/>
    </row>
    <row r="59582" spans="1:1" ht="12.6" x14ac:dyDescent="0.25">
      <c r="A59582"/>
    </row>
    <row r="59583" spans="1:1" ht="12.6" x14ac:dyDescent="0.25">
      <c r="A59583"/>
    </row>
    <row r="59584" spans="1:1" ht="12.6" x14ac:dyDescent="0.25">
      <c r="A59584"/>
    </row>
    <row r="59585" spans="1:1" ht="12.6" x14ac:dyDescent="0.25">
      <c r="A59585"/>
    </row>
    <row r="59586" spans="1:1" ht="12.6" x14ac:dyDescent="0.25">
      <c r="A59586"/>
    </row>
    <row r="59587" spans="1:1" ht="12.6" x14ac:dyDescent="0.25">
      <c r="A59587"/>
    </row>
    <row r="59588" spans="1:1" ht="12.6" x14ac:dyDescent="0.25">
      <c r="A59588"/>
    </row>
    <row r="59589" spans="1:1" ht="12.6" x14ac:dyDescent="0.25">
      <c r="A59589"/>
    </row>
    <row r="59590" spans="1:1" ht="12.6" x14ac:dyDescent="0.25">
      <c r="A59590"/>
    </row>
    <row r="59591" spans="1:1" ht="12.6" x14ac:dyDescent="0.25">
      <c r="A59591"/>
    </row>
    <row r="59592" spans="1:1" ht="12.6" x14ac:dyDescent="0.25">
      <c r="A59592"/>
    </row>
    <row r="59593" spans="1:1" ht="12.6" x14ac:dyDescent="0.25">
      <c r="A59593"/>
    </row>
    <row r="59594" spans="1:1" ht="12.6" x14ac:dyDescent="0.25">
      <c r="A59594"/>
    </row>
    <row r="59595" spans="1:1" ht="12.6" x14ac:dyDescent="0.25">
      <c r="A59595"/>
    </row>
    <row r="59596" spans="1:1" ht="12.6" x14ac:dyDescent="0.25">
      <c r="A59596"/>
    </row>
    <row r="59597" spans="1:1" ht="12.6" x14ac:dyDescent="0.25">
      <c r="A59597"/>
    </row>
    <row r="59598" spans="1:1" ht="12.6" x14ac:dyDescent="0.25">
      <c r="A59598"/>
    </row>
    <row r="59599" spans="1:1" ht="12.6" x14ac:dyDescent="0.25">
      <c r="A59599"/>
    </row>
    <row r="59600" spans="1:1" ht="12.6" x14ac:dyDescent="0.25">
      <c r="A59600"/>
    </row>
    <row r="59601" spans="1:1" ht="12.6" x14ac:dyDescent="0.25">
      <c r="A59601"/>
    </row>
    <row r="59602" spans="1:1" ht="12.6" x14ac:dyDescent="0.25">
      <c r="A59602"/>
    </row>
    <row r="59603" spans="1:1" ht="12.6" x14ac:dyDescent="0.25">
      <c r="A59603"/>
    </row>
    <row r="59604" spans="1:1" ht="12.6" x14ac:dyDescent="0.25">
      <c r="A59604"/>
    </row>
    <row r="59605" spans="1:1" ht="12.6" x14ac:dyDescent="0.25">
      <c r="A59605"/>
    </row>
    <row r="59606" spans="1:1" ht="12.6" x14ac:dyDescent="0.25">
      <c r="A59606"/>
    </row>
    <row r="59607" spans="1:1" ht="12.6" x14ac:dyDescent="0.25">
      <c r="A59607"/>
    </row>
    <row r="59608" spans="1:1" ht="12.6" x14ac:dyDescent="0.25">
      <c r="A59608"/>
    </row>
    <row r="59609" spans="1:1" ht="12.6" x14ac:dyDescent="0.25">
      <c r="A59609"/>
    </row>
    <row r="59610" spans="1:1" ht="12.6" x14ac:dyDescent="0.25">
      <c r="A59610"/>
    </row>
    <row r="59611" spans="1:1" ht="12.6" x14ac:dyDescent="0.25">
      <c r="A59611"/>
    </row>
    <row r="59612" spans="1:1" ht="12.6" x14ac:dyDescent="0.25">
      <c r="A59612"/>
    </row>
    <row r="59613" spans="1:1" ht="12.6" x14ac:dyDescent="0.25">
      <c r="A59613"/>
    </row>
    <row r="59614" spans="1:1" ht="12.6" x14ac:dyDescent="0.25">
      <c r="A59614"/>
    </row>
    <row r="59615" spans="1:1" ht="12.6" x14ac:dyDescent="0.25">
      <c r="A59615"/>
    </row>
    <row r="59616" spans="1:1" ht="12.6" x14ac:dyDescent="0.25">
      <c r="A59616"/>
    </row>
    <row r="59617" spans="1:1" ht="12.6" x14ac:dyDescent="0.25">
      <c r="A59617"/>
    </row>
    <row r="59618" spans="1:1" ht="12.6" x14ac:dyDescent="0.25">
      <c r="A59618"/>
    </row>
    <row r="59619" spans="1:1" ht="12.6" x14ac:dyDescent="0.25">
      <c r="A59619"/>
    </row>
    <row r="59620" spans="1:1" ht="12.6" x14ac:dyDescent="0.25">
      <c r="A59620"/>
    </row>
    <row r="59621" spans="1:1" ht="12.6" x14ac:dyDescent="0.25">
      <c r="A59621"/>
    </row>
    <row r="59622" spans="1:1" ht="12.6" x14ac:dyDescent="0.25">
      <c r="A59622"/>
    </row>
    <row r="59623" spans="1:1" ht="12.6" x14ac:dyDescent="0.25">
      <c r="A59623"/>
    </row>
    <row r="59624" spans="1:1" ht="12.6" x14ac:dyDescent="0.25">
      <c r="A59624"/>
    </row>
    <row r="59625" spans="1:1" ht="12.6" x14ac:dyDescent="0.25">
      <c r="A59625"/>
    </row>
    <row r="59626" spans="1:1" ht="12.6" x14ac:dyDescent="0.25">
      <c r="A59626"/>
    </row>
    <row r="59627" spans="1:1" ht="12.6" x14ac:dyDescent="0.25">
      <c r="A59627"/>
    </row>
    <row r="59628" spans="1:1" ht="12.6" x14ac:dyDescent="0.25">
      <c r="A59628"/>
    </row>
    <row r="59629" spans="1:1" ht="12.6" x14ac:dyDescent="0.25">
      <c r="A59629"/>
    </row>
    <row r="59630" spans="1:1" ht="12.6" x14ac:dyDescent="0.25">
      <c r="A59630"/>
    </row>
    <row r="59631" spans="1:1" ht="12.6" x14ac:dyDescent="0.25">
      <c r="A59631"/>
    </row>
    <row r="59632" spans="1:1" ht="12.6" x14ac:dyDescent="0.25">
      <c r="A59632"/>
    </row>
    <row r="59633" spans="1:1" ht="12.6" x14ac:dyDescent="0.25">
      <c r="A59633"/>
    </row>
    <row r="59634" spans="1:1" ht="12.6" x14ac:dyDescent="0.25">
      <c r="A59634"/>
    </row>
    <row r="59635" spans="1:1" ht="12.6" x14ac:dyDescent="0.25">
      <c r="A59635"/>
    </row>
    <row r="59636" spans="1:1" ht="12.6" x14ac:dyDescent="0.25">
      <c r="A59636"/>
    </row>
    <row r="59637" spans="1:1" ht="12.6" x14ac:dyDescent="0.25">
      <c r="A59637"/>
    </row>
    <row r="59638" spans="1:1" ht="12.6" x14ac:dyDescent="0.25">
      <c r="A59638"/>
    </row>
    <row r="59639" spans="1:1" ht="12.6" x14ac:dyDescent="0.25">
      <c r="A59639"/>
    </row>
    <row r="59640" spans="1:1" ht="12.6" x14ac:dyDescent="0.25">
      <c r="A59640"/>
    </row>
    <row r="59641" spans="1:1" ht="12.6" x14ac:dyDescent="0.25">
      <c r="A59641"/>
    </row>
    <row r="59642" spans="1:1" ht="12.6" x14ac:dyDescent="0.25">
      <c r="A59642"/>
    </row>
    <row r="59643" spans="1:1" ht="12.6" x14ac:dyDescent="0.25">
      <c r="A59643"/>
    </row>
    <row r="59644" spans="1:1" ht="12.6" x14ac:dyDescent="0.25">
      <c r="A59644"/>
    </row>
    <row r="59645" spans="1:1" ht="12.6" x14ac:dyDescent="0.25">
      <c r="A59645"/>
    </row>
    <row r="59646" spans="1:1" ht="12.6" x14ac:dyDescent="0.25">
      <c r="A59646"/>
    </row>
    <row r="59647" spans="1:1" ht="12.6" x14ac:dyDescent="0.25">
      <c r="A59647"/>
    </row>
    <row r="59648" spans="1:1" ht="12.6" x14ac:dyDescent="0.25">
      <c r="A59648"/>
    </row>
    <row r="59649" spans="1:1" ht="12.6" x14ac:dyDescent="0.25">
      <c r="A59649"/>
    </row>
    <row r="59650" spans="1:1" ht="12.6" x14ac:dyDescent="0.25">
      <c r="A59650"/>
    </row>
    <row r="59651" spans="1:1" ht="12.6" x14ac:dyDescent="0.25">
      <c r="A59651"/>
    </row>
    <row r="59652" spans="1:1" ht="12.6" x14ac:dyDescent="0.25">
      <c r="A59652"/>
    </row>
    <row r="59653" spans="1:1" ht="12.6" x14ac:dyDescent="0.25">
      <c r="A59653"/>
    </row>
    <row r="59654" spans="1:1" ht="12.6" x14ac:dyDescent="0.25">
      <c r="A59654"/>
    </row>
    <row r="59655" spans="1:1" ht="12.6" x14ac:dyDescent="0.25">
      <c r="A59655"/>
    </row>
    <row r="59656" spans="1:1" ht="12.6" x14ac:dyDescent="0.25">
      <c r="A59656"/>
    </row>
    <row r="59657" spans="1:1" ht="12.6" x14ac:dyDescent="0.25">
      <c r="A59657"/>
    </row>
    <row r="59658" spans="1:1" ht="12.6" x14ac:dyDescent="0.25">
      <c r="A59658"/>
    </row>
    <row r="59659" spans="1:1" ht="12.6" x14ac:dyDescent="0.25">
      <c r="A59659"/>
    </row>
    <row r="59660" spans="1:1" ht="12.6" x14ac:dyDescent="0.25">
      <c r="A59660"/>
    </row>
    <row r="59661" spans="1:1" ht="12.6" x14ac:dyDescent="0.25">
      <c r="A59661"/>
    </row>
    <row r="59662" spans="1:1" ht="12.6" x14ac:dyDescent="0.25">
      <c r="A59662"/>
    </row>
    <row r="59663" spans="1:1" ht="12.6" x14ac:dyDescent="0.25">
      <c r="A59663"/>
    </row>
    <row r="59664" spans="1:1" ht="12.6" x14ac:dyDescent="0.25">
      <c r="A59664"/>
    </row>
    <row r="59665" spans="1:1" ht="12.6" x14ac:dyDescent="0.25">
      <c r="A59665"/>
    </row>
    <row r="59666" spans="1:1" ht="12.6" x14ac:dyDescent="0.25">
      <c r="A59666"/>
    </row>
    <row r="59667" spans="1:1" ht="12.6" x14ac:dyDescent="0.25">
      <c r="A59667"/>
    </row>
    <row r="59668" spans="1:1" ht="12.6" x14ac:dyDescent="0.25">
      <c r="A59668"/>
    </row>
    <row r="59669" spans="1:1" ht="12.6" x14ac:dyDescent="0.25">
      <c r="A59669"/>
    </row>
    <row r="59670" spans="1:1" ht="12.6" x14ac:dyDescent="0.25">
      <c r="A59670"/>
    </row>
    <row r="59671" spans="1:1" ht="12.6" x14ac:dyDescent="0.25">
      <c r="A59671"/>
    </row>
    <row r="59672" spans="1:1" ht="12.6" x14ac:dyDescent="0.25">
      <c r="A59672"/>
    </row>
    <row r="59673" spans="1:1" ht="12.6" x14ac:dyDescent="0.25">
      <c r="A59673"/>
    </row>
    <row r="59674" spans="1:1" ht="12.6" x14ac:dyDescent="0.25">
      <c r="A59674"/>
    </row>
    <row r="59675" spans="1:1" ht="12.6" x14ac:dyDescent="0.25">
      <c r="A59675"/>
    </row>
    <row r="59676" spans="1:1" ht="12.6" x14ac:dyDescent="0.25">
      <c r="A59676"/>
    </row>
    <row r="59677" spans="1:1" ht="12.6" x14ac:dyDescent="0.25">
      <c r="A59677"/>
    </row>
    <row r="59678" spans="1:1" ht="12.6" x14ac:dyDescent="0.25">
      <c r="A59678"/>
    </row>
    <row r="59679" spans="1:1" ht="12.6" x14ac:dyDescent="0.25">
      <c r="A59679"/>
    </row>
    <row r="59680" spans="1:1" ht="12.6" x14ac:dyDescent="0.25">
      <c r="A59680"/>
    </row>
    <row r="59681" spans="1:1" ht="12.6" x14ac:dyDescent="0.25">
      <c r="A59681"/>
    </row>
    <row r="59682" spans="1:1" ht="12.6" x14ac:dyDescent="0.25">
      <c r="A59682"/>
    </row>
    <row r="59683" spans="1:1" ht="12.6" x14ac:dyDescent="0.25">
      <c r="A59683"/>
    </row>
    <row r="59684" spans="1:1" ht="12.6" x14ac:dyDescent="0.25">
      <c r="A59684"/>
    </row>
    <row r="59685" spans="1:1" ht="12.6" x14ac:dyDescent="0.25">
      <c r="A59685"/>
    </row>
    <row r="59686" spans="1:1" ht="12.6" x14ac:dyDescent="0.25">
      <c r="A59686"/>
    </row>
    <row r="59687" spans="1:1" ht="12.6" x14ac:dyDescent="0.25">
      <c r="A59687"/>
    </row>
    <row r="59688" spans="1:1" ht="12.6" x14ac:dyDescent="0.25">
      <c r="A59688"/>
    </row>
    <row r="59689" spans="1:1" ht="12.6" x14ac:dyDescent="0.25">
      <c r="A59689"/>
    </row>
    <row r="59690" spans="1:1" ht="12.6" x14ac:dyDescent="0.25">
      <c r="A59690"/>
    </row>
    <row r="59691" spans="1:1" ht="12.6" x14ac:dyDescent="0.25">
      <c r="A59691"/>
    </row>
    <row r="59692" spans="1:1" ht="12.6" x14ac:dyDescent="0.25">
      <c r="A59692"/>
    </row>
    <row r="59693" spans="1:1" ht="12.6" x14ac:dyDescent="0.25">
      <c r="A59693"/>
    </row>
    <row r="59694" spans="1:1" ht="12.6" x14ac:dyDescent="0.25">
      <c r="A59694"/>
    </row>
    <row r="59695" spans="1:1" ht="12.6" x14ac:dyDescent="0.25">
      <c r="A59695"/>
    </row>
    <row r="59696" spans="1:1" ht="12.6" x14ac:dyDescent="0.25">
      <c r="A59696"/>
    </row>
    <row r="59697" spans="1:1" ht="12.6" x14ac:dyDescent="0.25">
      <c r="A59697"/>
    </row>
    <row r="59698" spans="1:1" ht="12.6" x14ac:dyDescent="0.25">
      <c r="A59698"/>
    </row>
    <row r="59699" spans="1:1" ht="12.6" x14ac:dyDescent="0.25">
      <c r="A59699"/>
    </row>
    <row r="59700" spans="1:1" ht="12.6" x14ac:dyDescent="0.25">
      <c r="A59700"/>
    </row>
    <row r="59701" spans="1:1" ht="12.6" x14ac:dyDescent="0.25">
      <c r="A59701"/>
    </row>
    <row r="59702" spans="1:1" ht="12.6" x14ac:dyDescent="0.25">
      <c r="A59702"/>
    </row>
    <row r="59703" spans="1:1" ht="12.6" x14ac:dyDescent="0.25">
      <c r="A59703"/>
    </row>
    <row r="59704" spans="1:1" ht="12.6" x14ac:dyDescent="0.25">
      <c r="A59704"/>
    </row>
    <row r="59705" spans="1:1" ht="12.6" x14ac:dyDescent="0.25">
      <c r="A59705"/>
    </row>
    <row r="59706" spans="1:1" ht="12.6" x14ac:dyDescent="0.25">
      <c r="A59706"/>
    </row>
    <row r="59707" spans="1:1" ht="12.6" x14ac:dyDescent="0.25">
      <c r="A59707"/>
    </row>
    <row r="59708" spans="1:1" ht="12.6" x14ac:dyDescent="0.25">
      <c r="A59708"/>
    </row>
    <row r="59709" spans="1:1" ht="12.6" x14ac:dyDescent="0.25">
      <c r="A59709"/>
    </row>
    <row r="59710" spans="1:1" ht="12.6" x14ac:dyDescent="0.25">
      <c r="A59710"/>
    </row>
    <row r="59711" spans="1:1" ht="12.6" x14ac:dyDescent="0.25">
      <c r="A59711"/>
    </row>
    <row r="59712" spans="1:1" ht="12.6" x14ac:dyDescent="0.25">
      <c r="A59712"/>
    </row>
    <row r="59713" spans="1:1" ht="12.6" x14ac:dyDescent="0.25">
      <c r="A59713"/>
    </row>
    <row r="59714" spans="1:1" ht="12.6" x14ac:dyDescent="0.25">
      <c r="A59714"/>
    </row>
    <row r="59715" spans="1:1" ht="12.6" x14ac:dyDescent="0.25">
      <c r="A59715"/>
    </row>
    <row r="59716" spans="1:1" ht="12.6" x14ac:dyDescent="0.25">
      <c r="A59716"/>
    </row>
    <row r="59717" spans="1:1" ht="12.6" x14ac:dyDescent="0.25">
      <c r="A59717"/>
    </row>
    <row r="59718" spans="1:1" ht="12.6" x14ac:dyDescent="0.25">
      <c r="A59718"/>
    </row>
    <row r="59719" spans="1:1" ht="12.6" x14ac:dyDescent="0.25">
      <c r="A59719"/>
    </row>
    <row r="59720" spans="1:1" ht="12.6" x14ac:dyDescent="0.25">
      <c r="A59720"/>
    </row>
    <row r="59721" spans="1:1" ht="12.6" x14ac:dyDescent="0.25">
      <c r="A59721"/>
    </row>
    <row r="59722" spans="1:1" ht="12.6" x14ac:dyDescent="0.25">
      <c r="A59722"/>
    </row>
    <row r="59723" spans="1:1" ht="12.6" x14ac:dyDescent="0.25">
      <c r="A59723"/>
    </row>
    <row r="59724" spans="1:1" ht="12.6" x14ac:dyDescent="0.25">
      <c r="A59724"/>
    </row>
    <row r="59725" spans="1:1" ht="12.6" x14ac:dyDescent="0.25">
      <c r="A59725"/>
    </row>
    <row r="59726" spans="1:1" ht="12.6" x14ac:dyDescent="0.25">
      <c r="A59726"/>
    </row>
    <row r="59727" spans="1:1" ht="12.6" x14ac:dyDescent="0.25">
      <c r="A59727"/>
    </row>
    <row r="59728" spans="1:1" ht="12.6" x14ac:dyDescent="0.25">
      <c r="A59728"/>
    </row>
    <row r="59729" spans="1:1" ht="12.6" x14ac:dyDescent="0.25">
      <c r="A59729"/>
    </row>
    <row r="59730" spans="1:1" ht="12.6" x14ac:dyDescent="0.25">
      <c r="A59730"/>
    </row>
    <row r="59731" spans="1:1" ht="12.6" x14ac:dyDescent="0.25">
      <c r="A59731"/>
    </row>
    <row r="59732" spans="1:1" ht="12.6" x14ac:dyDescent="0.25">
      <c r="A59732"/>
    </row>
    <row r="59733" spans="1:1" ht="12.6" x14ac:dyDescent="0.25">
      <c r="A59733"/>
    </row>
    <row r="59734" spans="1:1" ht="12.6" x14ac:dyDescent="0.25">
      <c r="A59734"/>
    </row>
    <row r="59735" spans="1:1" ht="12.6" x14ac:dyDescent="0.25">
      <c r="A59735"/>
    </row>
    <row r="59736" spans="1:1" ht="12.6" x14ac:dyDescent="0.25">
      <c r="A59736"/>
    </row>
    <row r="59737" spans="1:1" ht="12.6" x14ac:dyDescent="0.25">
      <c r="A59737"/>
    </row>
    <row r="59738" spans="1:1" ht="12.6" x14ac:dyDescent="0.25">
      <c r="A59738"/>
    </row>
    <row r="59739" spans="1:1" ht="12.6" x14ac:dyDescent="0.25">
      <c r="A59739"/>
    </row>
    <row r="59740" spans="1:1" ht="12.6" x14ac:dyDescent="0.25">
      <c r="A59740"/>
    </row>
    <row r="59741" spans="1:1" ht="12.6" x14ac:dyDescent="0.25">
      <c r="A59741"/>
    </row>
    <row r="59742" spans="1:1" ht="12.6" x14ac:dyDescent="0.25">
      <c r="A59742"/>
    </row>
    <row r="59743" spans="1:1" ht="12.6" x14ac:dyDescent="0.25">
      <c r="A59743"/>
    </row>
    <row r="59744" spans="1:1" ht="12.6" x14ac:dyDescent="0.25">
      <c r="A59744"/>
    </row>
    <row r="59745" spans="1:1" ht="12.6" x14ac:dyDescent="0.25">
      <c r="A59745"/>
    </row>
    <row r="59746" spans="1:1" ht="12.6" x14ac:dyDescent="0.25">
      <c r="A59746"/>
    </row>
    <row r="59747" spans="1:1" ht="12.6" x14ac:dyDescent="0.25">
      <c r="A59747"/>
    </row>
    <row r="59748" spans="1:1" ht="12.6" x14ac:dyDescent="0.25">
      <c r="A59748"/>
    </row>
    <row r="59749" spans="1:1" ht="12.6" x14ac:dyDescent="0.25">
      <c r="A59749"/>
    </row>
    <row r="59750" spans="1:1" ht="12.6" x14ac:dyDescent="0.25">
      <c r="A59750"/>
    </row>
    <row r="59751" spans="1:1" ht="12.6" x14ac:dyDescent="0.25">
      <c r="A59751"/>
    </row>
    <row r="59752" spans="1:1" ht="12.6" x14ac:dyDescent="0.25">
      <c r="A59752"/>
    </row>
    <row r="59753" spans="1:1" ht="12.6" x14ac:dyDescent="0.25">
      <c r="A59753"/>
    </row>
    <row r="59754" spans="1:1" ht="12.6" x14ac:dyDescent="0.25">
      <c r="A59754"/>
    </row>
    <row r="59755" spans="1:1" ht="12.6" x14ac:dyDescent="0.25">
      <c r="A59755"/>
    </row>
    <row r="59756" spans="1:1" ht="12.6" x14ac:dyDescent="0.25">
      <c r="A59756"/>
    </row>
    <row r="59757" spans="1:1" ht="12.6" x14ac:dyDescent="0.25">
      <c r="A59757"/>
    </row>
    <row r="59758" spans="1:1" ht="12.6" x14ac:dyDescent="0.25">
      <c r="A59758"/>
    </row>
    <row r="59759" spans="1:1" ht="12.6" x14ac:dyDescent="0.25">
      <c r="A59759"/>
    </row>
    <row r="59760" spans="1:1" ht="12.6" x14ac:dyDescent="0.25">
      <c r="A59760"/>
    </row>
    <row r="59761" spans="1:1" ht="12.6" x14ac:dyDescent="0.25">
      <c r="A59761"/>
    </row>
    <row r="59762" spans="1:1" ht="12.6" x14ac:dyDescent="0.25">
      <c r="A59762"/>
    </row>
    <row r="59763" spans="1:1" ht="12.6" x14ac:dyDescent="0.25">
      <c r="A59763"/>
    </row>
    <row r="59764" spans="1:1" ht="12.6" x14ac:dyDescent="0.25">
      <c r="A59764"/>
    </row>
    <row r="59765" spans="1:1" ht="12.6" x14ac:dyDescent="0.25">
      <c r="A59765"/>
    </row>
    <row r="59766" spans="1:1" ht="12.6" x14ac:dyDescent="0.25">
      <c r="A59766"/>
    </row>
    <row r="59767" spans="1:1" ht="12.6" x14ac:dyDescent="0.25">
      <c r="A59767"/>
    </row>
    <row r="59768" spans="1:1" ht="12.6" x14ac:dyDescent="0.25">
      <c r="A59768"/>
    </row>
    <row r="59769" spans="1:1" ht="12.6" x14ac:dyDescent="0.25">
      <c r="A59769"/>
    </row>
    <row r="59770" spans="1:1" ht="12.6" x14ac:dyDescent="0.25">
      <c r="A59770"/>
    </row>
    <row r="59771" spans="1:1" ht="12.6" x14ac:dyDescent="0.25">
      <c r="A59771"/>
    </row>
    <row r="59772" spans="1:1" ht="12.6" x14ac:dyDescent="0.25">
      <c r="A59772"/>
    </row>
    <row r="59773" spans="1:1" ht="12.6" x14ac:dyDescent="0.25">
      <c r="A59773"/>
    </row>
    <row r="59774" spans="1:1" ht="12.6" x14ac:dyDescent="0.25">
      <c r="A59774"/>
    </row>
    <row r="59775" spans="1:1" ht="12.6" x14ac:dyDescent="0.25">
      <c r="A59775"/>
    </row>
    <row r="59776" spans="1:1" ht="12.6" x14ac:dyDescent="0.25">
      <c r="A59776"/>
    </row>
    <row r="59777" spans="1:1" ht="12.6" x14ac:dyDescent="0.25">
      <c r="A59777"/>
    </row>
    <row r="59778" spans="1:1" ht="12.6" x14ac:dyDescent="0.25">
      <c r="A59778"/>
    </row>
    <row r="59779" spans="1:1" ht="12.6" x14ac:dyDescent="0.25">
      <c r="A59779"/>
    </row>
    <row r="59780" spans="1:1" ht="12.6" x14ac:dyDescent="0.25">
      <c r="A59780"/>
    </row>
    <row r="59781" spans="1:1" ht="12.6" x14ac:dyDescent="0.25">
      <c r="A59781"/>
    </row>
    <row r="59782" spans="1:1" ht="12.6" x14ac:dyDescent="0.25">
      <c r="A59782"/>
    </row>
    <row r="59783" spans="1:1" ht="12.6" x14ac:dyDescent="0.25">
      <c r="A59783"/>
    </row>
    <row r="59784" spans="1:1" ht="12.6" x14ac:dyDescent="0.25">
      <c r="A59784"/>
    </row>
    <row r="59785" spans="1:1" ht="12.6" x14ac:dyDescent="0.25">
      <c r="A59785"/>
    </row>
    <row r="59786" spans="1:1" ht="12.6" x14ac:dyDescent="0.25">
      <c r="A59786"/>
    </row>
    <row r="59787" spans="1:1" ht="12.6" x14ac:dyDescent="0.25">
      <c r="A59787"/>
    </row>
    <row r="59788" spans="1:1" ht="12.6" x14ac:dyDescent="0.25">
      <c r="A59788"/>
    </row>
    <row r="59789" spans="1:1" ht="12.6" x14ac:dyDescent="0.25">
      <c r="A59789"/>
    </row>
    <row r="59790" spans="1:1" ht="12.6" x14ac:dyDescent="0.25">
      <c r="A59790"/>
    </row>
    <row r="59791" spans="1:1" ht="12.6" x14ac:dyDescent="0.25">
      <c r="A59791"/>
    </row>
    <row r="59792" spans="1:1" ht="12.6" x14ac:dyDescent="0.25">
      <c r="A59792"/>
    </row>
    <row r="59793" spans="1:1" ht="12.6" x14ac:dyDescent="0.25">
      <c r="A59793"/>
    </row>
    <row r="59794" spans="1:1" ht="12.6" x14ac:dyDescent="0.25">
      <c r="A59794"/>
    </row>
    <row r="59795" spans="1:1" ht="12.6" x14ac:dyDescent="0.25">
      <c r="A59795"/>
    </row>
    <row r="59796" spans="1:1" ht="12.6" x14ac:dyDescent="0.25">
      <c r="A59796"/>
    </row>
    <row r="59797" spans="1:1" ht="12.6" x14ac:dyDescent="0.25">
      <c r="A59797"/>
    </row>
    <row r="59798" spans="1:1" ht="12.6" x14ac:dyDescent="0.25">
      <c r="A59798"/>
    </row>
    <row r="59799" spans="1:1" ht="12.6" x14ac:dyDescent="0.25">
      <c r="A59799"/>
    </row>
    <row r="59800" spans="1:1" ht="12.6" x14ac:dyDescent="0.25">
      <c r="A59800"/>
    </row>
    <row r="59801" spans="1:1" ht="12.6" x14ac:dyDescent="0.25">
      <c r="A59801"/>
    </row>
    <row r="59802" spans="1:1" ht="12.6" x14ac:dyDescent="0.25">
      <c r="A59802"/>
    </row>
    <row r="59803" spans="1:1" ht="12.6" x14ac:dyDescent="0.25">
      <c r="A59803"/>
    </row>
    <row r="59804" spans="1:1" ht="12.6" x14ac:dyDescent="0.25">
      <c r="A59804"/>
    </row>
    <row r="59805" spans="1:1" ht="12.6" x14ac:dyDescent="0.25">
      <c r="A59805"/>
    </row>
    <row r="59806" spans="1:1" ht="12.6" x14ac:dyDescent="0.25">
      <c r="A59806"/>
    </row>
    <row r="59807" spans="1:1" ht="12.6" x14ac:dyDescent="0.25">
      <c r="A59807"/>
    </row>
    <row r="59808" spans="1:1" ht="12.6" x14ac:dyDescent="0.25">
      <c r="A59808"/>
    </row>
    <row r="59809" spans="1:1" ht="12.6" x14ac:dyDescent="0.25">
      <c r="A59809"/>
    </row>
    <row r="59810" spans="1:1" ht="12.6" x14ac:dyDescent="0.25">
      <c r="A59810"/>
    </row>
    <row r="59811" spans="1:1" ht="12.6" x14ac:dyDescent="0.25">
      <c r="A59811"/>
    </row>
    <row r="59812" spans="1:1" ht="12.6" x14ac:dyDescent="0.25">
      <c r="A59812"/>
    </row>
    <row r="59813" spans="1:1" ht="12.6" x14ac:dyDescent="0.25">
      <c r="A59813"/>
    </row>
    <row r="59814" spans="1:1" ht="12.6" x14ac:dyDescent="0.25">
      <c r="A59814"/>
    </row>
    <row r="59815" spans="1:1" ht="12.6" x14ac:dyDescent="0.25">
      <c r="A59815"/>
    </row>
    <row r="59816" spans="1:1" ht="12.6" x14ac:dyDescent="0.25">
      <c r="A59816"/>
    </row>
    <row r="59817" spans="1:1" ht="12.6" x14ac:dyDescent="0.25">
      <c r="A59817"/>
    </row>
    <row r="59818" spans="1:1" ht="12.6" x14ac:dyDescent="0.25">
      <c r="A59818"/>
    </row>
    <row r="59819" spans="1:1" ht="12.6" x14ac:dyDescent="0.25">
      <c r="A59819"/>
    </row>
    <row r="59820" spans="1:1" ht="12.6" x14ac:dyDescent="0.25">
      <c r="A59820"/>
    </row>
    <row r="59821" spans="1:1" ht="12.6" x14ac:dyDescent="0.25">
      <c r="A59821"/>
    </row>
    <row r="59822" spans="1:1" ht="12.6" x14ac:dyDescent="0.25">
      <c r="A59822"/>
    </row>
    <row r="59823" spans="1:1" ht="12.6" x14ac:dyDescent="0.25">
      <c r="A59823"/>
    </row>
    <row r="59824" spans="1:1" ht="12.6" x14ac:dyDescent="0.25">
      <c r="A59824"/>
    </row>
    <row r="59825" spans="1:1" ht="12.6" x14ac:dyDescent="0.25">
      <c r="A59825"/>
    </row>
    <row r="59826" spans="1:1" ht="12.6" x14ac:dyDescent="0.25">
      <c r="A59826"/>
    </row>
    <row r="59827" spans="1:1" ht="12.6" x14ac:dyDescent="0.25">
      <c r="A59827"/>
    </row>
    <row r="59828" spans="1:1" ht="12.6" x14ac:dyDescent="0.25">
      <c r="A59828"/>
    </row>
    <row r="59829" spans="1:1" ht="12.6" x14ac:dyDescent="0.25">
      <c r="A59829"/>
    </row>
    <row r="59830" spans="1:1" ht="12.6" x14ac:dyDescent="0.25">
      <c r="A59830"/>
    </row>
    <row r="59831" spans="1:1" ht="12.6" x14ac:dyDescent="0.25">
      <c r="A59831"/>
    </row>
    <row r="59832" spans="1:1" ht="12.6" x14ac:dyDescent="0.25">
      <c r="A59832"/>
    </row>
    <row r="59833" spans="1:1" ht="12.6" x14ac:dyDescent="0.25">
      <c r="A59833"/>
    </row>
    <row r="59834" spans="1:1" ht="12.6" x14ac:dyDescent="0.25">
      <c r="A59834"/>
    </row>
    <row r="59835" spans="1:1" ht="12.6" x14ac:dyDescent="0.25">
      <c r="A59835"/>
    </row>
    <row r="59836" spans="1:1" ht="12.6" x14ac:dyDescent="0.25">
      <c r="A59836"/>
    </row>
    <row r="59837" spans="1:1" ht="12.6" x14ac:dyDescent="0.25">
      <c r="A59837"/>
    </row>
    <row r="59838" spans="1:1" ht="12.6" x14ac:dyDescent="0.25">
      <c r="A59838"/>
    </row>
    <row r="59839" spans="1:1" ht="12.6" x14ac:dyDescent="0.25">
      <c r="A59839"/>
    </row>
    <row r="59840" spans="1:1" ht="12.6" x14ac:dyDescent="0.25">
      <c r="A59840"/>
    </row>
    <row r="59841" spans="1:1" ht="12.6" x14ac:dyDescent="0.25">
      <c r="A59841"/>
    </row>
    <row r="59842" spans="1:1" ht="12.6" x14ac:dyDescent="0.25">
      <c r="A59842"/>
    </row>
    <row r="59843" spans="1:1" ht="12.6" x14ac:dyDescent="0.25">
      <c r="A59843"/>
    </row>
    <row r="59844" spans="1:1" ht="12.6" x14ac:dyDescent="0.25">
      <c r="A59844"/>
    </row>
    <row r="59845" spans="1:1" ht="12.6" x14ac:dyDescent="0.25">
      <c r="A59845"/>
    </row>
    <row r="59846" spans="1:1" ht="12.6" x14ac:dyDescent="0.25">
      <c r="A59846"/>
    </row>
    <row r="59847" spans="1:1" ht="12.6" x14ac:dyDescent="0.25">
      <c r="A59847"/>
    </row>
    <row r="59848" spans="1:1" ht="12.6" x14ac:dyDescent="0.25">
      <c r="A59848"/>
    </row>
    <row r="59849" spans="1:1" ht="12.6" x14ac:dyDescent="0.25">
      <c r="A59849"/>
    </row>
    <row r="59850" spans="1:1" ht="12.6" x14ac:dyDescent="0.25">
      <c r="A59850"/>
    </row>
    <row r="59851" spans="1:1" ht="12.6" x14ac:dyDescent="0.25">
      <c r="A59851"/>
    </row>
    <row r="59852" spans="1:1" ht="12.6" x14ac:dyDescent="0.25">
      <c r="A59852"/>
    </row>
    <row r="59853" spans="1:1" ht="12.6" x14ac:dyDescent="0.25">
      <c r="A59853"/>
    </row>
    <row r="59854" spans="1:1" ht="12.6" x14ac:dyDescent="0.25">
      <c r="A59854"/>
    </row>
    <row r="59855" spans="1:1" ht="12.6" x14ac:dyDescent="0.25">
      <c r="A59855"/>
    </row>
    <row r="59856" spans="1:1" ht="12.6" x14ac:dyDescent="0.25">
      <c r="A59856"/>
    </row>
    <row r="59857" spans="1:1" ht="12.6" x14ac:dyDescent="0.25">
      <c r="A59857"/>
    </row>
    <row r="59858" spans="1:1" ht="12.6" x14ac:dyDescent="0.25">
      <c r="A59858"/>
    </row>
    <row r="59859" spans="1:1" ht="12.6" x14ac:dyDescent="0.25">
      <c r="A59859"/>
    </row>
    <row r="59860" spans="1:1" ht="12.6" x14ac:dyDescent="0.25">
      <c r="A59860"/>
    </row>
    <row r="59861" spans="1:1" ht="12.6" x14ac:dyDescent="0.25">
      <c r="A59861"/>
    </row>
    <row r="59862" spans="1:1" ht="12.6" x14ac:dyDescent="0.25">
      <c r="A59862"/>
    </row>
    <row r="59863" spans="1:1" ht="12.6" x14ac:dyDescent="0.25">
      <c r="A59863"/>
    </row>
    <row r="59864" spans="1:1" ht="12.6" x14ac:dyDescent="0.25">
      <c r="A59864"/>
    </row>
    <row r="59865" spans="1:1" ht="12.6" x14ac:dyDescent="0.25">
      <c r="A59865"/>
    </row>
    <row r="59866" spans="1:1" ht="12.6" x14ac:dyDescent="0.25">
      <c r="A59866"/>
    </row>
    <row r="59867" spans="1:1" ht="12.6" x14ac:dyDescent="0.25">
      <c r="A59867"/>
    </row>
    <row r="59868" spans="1:1" ht="12.6" x14ac:dyDescent="0.25">
      <c r="A59868"/>
    </row>
    <row r="59869" spans="1:1" ht="12.6" x14ac:dyDescent="0.25">
      <c r="A59869"/>
    </row>
    <row r="59870" spans="1:1" ht="12.6" x14ac:dyDescent="0.25">
      <c r="A59870"/>
    </row>
    <row r="59871" spans="1:1" ht="12.6" x14ac:dyDescent="0.25">
      <c r="A59871"/>
    </row>
    <row r="59872" spans="1:1" ht="12.6" x14ac:dyDescent="0.25">
      <c r="A59872"/>
    </row>
    <row r="59873" spans="1:1" ht="12.6" x14ac:dyDescent="0.25">
      <c r="A59873"/>
    </row>
    <row r="59874" spans="1:1" ht="12.6" x14ac:dyDescent="0.25">
      <c r="A59874"/>
    </row>
    <row r="59875" spans="1:1" ht="12.6" x14ac:dyDescent="0.25">
      <c r="A59875"/>
    </row>
    <row r="59876" spans="1:1" ht="12.6" x14ac:dyDescent="0.25">
      <c r="A59876"/>
    </row>
    <row r="59877" spans="1:1" ht="12.6" x14ac:dyDescent="0.25">
      <c r="A59877"/>
    </row>
    <row r="59878" spans="1:1" ht="12.6" x14ac:dyDescent="0.25">
      <c r="A59878"/>
    </row>
    <row r="59879" spans="1:1" ht="12.6" x14ac:dyDescent="0.25">
      <c r="A59879"/>
    </row>
    <row r="59880" spans="1:1" ht="12.6" x14ac:dyDescent="0.25">
      <c r="A59880"/>
    </row>
    <row r="59881" spans="1:1" ht="12.6" x14ac:dyDescent="0.25">
      <c r="A59881"/>
    </row>
    <row r="59882" spans="1:1" ht="12.6" x14ac:dyDescent="0.25">
      <c r="A59882"/>
    </row>
    <row r="59883" spans="1:1" ht="12.6" x14ac:dyDescent="0.25">
      <c r="A59883"/>
    </row>
    <row r="59884" spans="1:1" ht="12.6" x14ac:dyDescent="0.25">
      <c r="A59884"/>
    </row>
    <row r="59885" spans="1:1" ht="12.6" x14ac:dyDescent="0.25">
      <c r="A59885"/>
    </row>
    <row r="59886" spans="1:1" ht="12.6" x14ac:dyDescent="0.25">
      <c r="A59886"/>
    </row>
    <row r="59887" spans="1:1" ht="12.6" x14ac:dyDescent="0.25">
      <c r="A59887"/>
    </row>
    <row r="59888" spans="1:1" ht="12.6" x14ac:dyDescent="0.25">
      <c r="A59888"/>
    </row>
    <row r="59889" spans="1:1" ht="12.6" x14ac:dyDescent="0.25">
      <c r="A59889"/>
    </row>
    <row r="59890" spans="1:1" ht="12.6" x14ac:dyDescent="0.25">
      <c r="A59890"/>
    </row>
    <row r="59891" spans="1:1" ht="12.6" x14ac:dyDescent="0.25">
      <c r="A59891"/>
    </row>
    <row r="59892" spans="1:1" ht="12.6" x14ac:dyDescent="0.25">
      <c r="A59892"/>
    </row>
    <row r="59893" spans="1:1" ht="12.6" x14ac:dyDescent="0.25">
      <c r="A59893"/>
    </row>
    <row r="59894" spans="1:1" ht="12.6" x14ac:dyDescent="0.25">
      <c r="A59894"/>
    </row>
    <row r="59895" spans="1:1" ht="12.6" x14ac:dyDescent="0.25">
      <c r="A59895"/>
    </row>
    <row r="59896" spans="1:1" ht="12.6" x14ac:dyDescent="0.25">
      <c r="A59896"/>
    </row>
    <row r="59897" spans="1:1" ht="12.6" x14ac:dyDescent="0.25">
      <c r="A59897"/>
    </row>
    <row r="59898" spans="1:1" ht="12.6" x14ac:dyDescent="0.25">
      <c r="A59898"/>
    </row>
    <row r="59899" spans="1:1" ht="12.6" x14ac:dyDescent="0.25">
      <c r="A59899"/>
    </row>
    <row r="59900" spans="1:1" ht="12.6" x14ac:dyDescent="0.25">
      <c r="A59900"/>
    </row>
    <row r="59901" spans="1:1" ht="12.6" x14ac:dyDescent="0.25">
      <c r="A59901"/>
    </row>
    <row r="59902" spans="1:1" ht="12.6" x14ac:dyDescent="0.25">
      <c r="A59902"/>
    </row>
    <row r="59903" spans="1:1" ht="12.6" x14ac:dyDescent="0.25">
      <c r="A59903"/>
    </row>
    <row r="59904" spans="1:1" ht="12.6" x14ac:dyDescent="0.25">
      <c r="A59904"/>
    </row>
    <row r="59905" spans="1:1" ht="12.6" x14ac:dyDescent="0.25">
      <c r="A59905"/>
    </row>
    <row r="59906" spans="1:1" ht="12.6" x14ac:dyDescent="0.25">
      <c r="A59906"/>
    </row>
    <row r="59907" spans="1:1" ht="12.6" x14ac:dyDescent="0.25">
      <c r="A59907"/>
    </row>
    <row r="59908" spans="1:1" ht="12.6" x14ac:dyDescent="0.25">
      <c r="A59908"/>
    </row>
    <row r="59909" spans="1:1" ht="12.6" x14ac:dyDescent="0.25">
      <c r="A59909"/>
    </row>
    <row r="59910" spans="1:1" ht="12.6" x14ac:dyDescent="0.25">
      <c r="A59910"/>
    </row>
    <row r="59911" spans="1:1" ht="12.6" x14ac:dyDescent="0.25">
      <c r="A59911"/>
    </row>
    <row r="59912" spans="1:1" ht="12.6" x14ac:dyDescent="0.25">
      <c r="A59912"/>
    </row>
    <row r="59913" spans="1:1" ht="12.6" x14ac:dyDescent="0.25">
      <c r="A59913"/>
    </row>
    <row r="59914" spans="1:1" ht="12.6" x14ac:dyDescent="0.25">
      <c r="A59914"/>
    </row>
    <row r="59915" spans="1:1" ht="12.6" x14ac:dyDescent="0.25">
      <c r="A59915"/>
    </row>
    <row r="59916" spans="1:1" ht="12.6" x14ac:dyDescent="0.25">
      <c r="A59916"/>
    </row>
    <row r="59917" spans="1:1" ht="12.6" x14ac:dyDescent="0.25">
      <c r="A59917"/>
    </row>
    <row r="59918" spans="1:1" ht="12.6" x14ac:dyDescent="0.25">
      <c r="A59918"/>
    </row>
    <row r="59919" spans="1:1" ht="12.6" x14ac:dyDescent="0.25">
      <c r="A59919"/>
    </row>
    <row r="59920" spans="1:1" ht="12.6" x14ac:dyDescent="0.25">
      <c r="A59920"/>
    </row>
    <row r="59921" spans="1:1" ht="12.6" x14ac:dyDescent="0.25">
      <c r="A59921"/>
    </row>
    <row r="59922" spans="1:1" ht="12.6" x14ac:dyDescent="0.25">
      <c r="A59922"/>
    </row>
    <row r="59923" spans="1:1" ht="12.6" x14ac:dyDescent="0.25">
      <c r="A59923"/>
    </row>
    <row r="59924" spans="1:1" ht="12.6" x14ac:dyDescent="0.25">
      <c r="A59924"/>
    </row>
    <row r="59925" spans="1:1" ht="12.6" x14ac:dyDescent="0.25">
      <c r="A59925"/>
    </row>
    <row r="59926" spans="1:1" ht="12.6" x14ac:dyDescent="0.25">
      <c r="A59926"/>
    </row>
    <row r="59927" spans="1:1" ht="12.6" x14ac:dyDescent="0.25">
      <c r="A59927"/>
    </row>
    <row r="59928" spans="1:1" ht="12.6" x14ac:dyDescent="0.25">
      <c r="A59928"/>
    </row>
    <row r="59929" spans="1:1" ht="12.6" x14ac:dyDescent="0.25">
      <c r="A59929"/>
    </row>
    <row r="59930" spans="1:1" ht="12.6" x14ac:dyDescent="0.25">
      <c r="A59930"/>
    </row>
    <row r="59931" spans="1:1" ht="12.6" x14ac:dyDescent="0.25">
      <c r="A59931"/>
    </row>
    <row r="59932" spans="1:1" ht="12.6" x14ac:dyDescent="0.25">
      <c r="A59932"/>
    </row>
    <row r="59933" spans="1:1" ht="12.6" x14ac:dyDescent="0.25">
      <c r="A59933"/>
    </row>
    <row r="59934" spans="1:1" ht="12.6" x14ac:dyDescent="0.25">
      <c r="A59934"/>
    </row>
    <row r="59935" spans="1:1" ht="12.6" x14ac:dyDescent="0.25">
      <c r="A59935"/>
    </row>
    <row r="59936" spans="1:1" ht="12.6" x14ac:dyDescent="0.25">
      <c r="A59936"/>
    </row>
    <row r="59937" spans="1:1" ht="12.6" x14ac:dyDescent="0.25">
      <c r="A59937"/>
    </row>
    <row r="59938" spans="1:1" ht="12.6" x14ac:dyDescent="0.25">
      <c r="A59938"/>
    </row>
    <row r="59939" spans="1:1" ht="12.6" x14ac:dyDescent="0.25">
      <c r="A59939"/>
    </row>
    <row r="59940" spans="1:1" ht="12.6" x14ac:dyDescent="0.25">
      <c r="A59940"/>
    </row>
    <row r="59941" spans="1:1" ht="12.6" x14ac:dyDescent="0.25">
      <c r="A59941"/>
    </row>
    <row r="59942" spans="1:1" ht="12.6" x14ac:dyDescent="0.25">
      <c r="A59942"/>
    </row>
    <row r="59943" spans="1:1" ht="12.6" x14ac:dyDescent="0.25">
      <c r="A59943"/>
    </row>
    <row r="59944" spans="1:1" ht="12.6" x14ac:dyDescent="0.25">
      <c r="A59944"/>
    </row>
    <row r="59945" spans="1:1" ht="12.6" x14ac:dyDescent="0.25">
      <c r="A59945"/>
    </row>
    <row r="59946" spans="1:1" ht="12.6" x14ac:dyDescent="0.25">
      <c r="A59946"/>
    </row>
    <row r="59947" spans="1:1" ht="12.6" x14ac:dyDescent="0.25">
      <c r="A59947"/>
    </row>
    <row r="59948" spans="1:1" ht="12.6" x14ac:dyDescent="0.25">
      <c r="A59948"/>
    </row>
    <row r="59949" spans="1:1" ht="12.6" x14ac:dyDescent="0.25">
      <c r="A59949"/>
    </row>
    <row r="59950" spans="1:1" ht="12.6" x14ac:dyDescent="0.25">
      <c r="A59950"/>
    </row>
    <row r="59951" spans="1:1" ht="12.6" x14ac:dyDescent="0.25">
      <c r="A59951"/>
    </row>
    <row r="59952" spans="1:1" ht="12.6" x14ac:dyDescent="0.25">
      <c r="A59952"/>
    </row>
    <row r="59953" spans="1:1" ht="12.6" x14ac:dyDescent="0.25">
      <c r="A59953"/>
    </row>
    <row r="59954" spans="1:1" ht="12.6" x14ac:dyDescent="0.25">
      <c r="A59954"/>
    </row>
    <row r="59955" spans="1:1" ht="12.6" x14ac:dyDescent="0.25">
      <c r="A59955"/>
    </row>
    <row r="59956" spans="1:1" ht="12.6" x14ac:dyDescent="0.25">
      <c r="A59956"/>
    </row>
    <row r="59957" spans="1:1" ht="12.6" x14ac:dyDescent="0.25">
      <c r="A59957"/>
    </row>
    <row r="59958" spans="1:1" ht="12.6" x14ac:dyDescent="0.25">
      <c r="A59958"/>
    </row>
    <row r="59959" spans="1:1" ht="12.6" x14ac:dyDescent="0.25">
      <c r="A59959"/>
    </row>
    <row r="59960" spans="1:1" ht="12.6" x14ac:dyDescent="0.25">
      <c r="A59960"/>
    </row>
    <row r="59961" spans="1:1" ht="12.6" x14ac:dyDescent="0.25">
      <c r="A59961"/>
    </row>
    <row r="59962" spans="1:1" ht="12.6" x14ac:dyDescent="0.25">
      <c r="A59962"/>
    </row>
    <row r="59963" spans="1:1" ht="12.6" x14ac:dyDescent="0.25">
      <c r="A59963"/>
    </row>
    <row r="59964" spans="1:1" ht="12.6" x14ac:dyDescent="0.25">
      <c r="A59964"/>
    </row>
    <row r="59965" spans="1:1" ht="12.6" x14ac:dyDescent="0.25">
      <c r="A59965"/>
    </row>
    <row r="59966" spans="1:1" ht="12.6" x14ac:dyDescent="0.25">
      <c r="A59966"/>
    </row>
    <row r="59967" spans="1:1" ht="12.6" x14ac:dyDescent="0.25">
      <c r="A59967"/>
    </row>
    <row r="59968" spans="1:1" ht="12.6" x14ac:dyDescent="0.25">
      <c r="A59968"/>
    </row>
    <row r="59969" spans="1:1" ht="12.6" x14ac:dyDescent="0.25">
      <c r="A59969"/>
    </row>
    <row r="59970" spans="1:1" ht="12.6" x14ac:dyDescent="0.25">
      <c r="A59970"/>
    </row>
    <row r="59971" spans="1:1" ht="12.6" x14ac:dyDescent="0.25">
      <c r="A59971"/>
    </row>
    <row r="59972" spans="1:1" ht="12.6" x14ac:dyDescent="0.25">
      <c r="A59972"/>
    </row>
    <row r="59973" spans="1:1" ht="12.6" x14ac:dyDescent="0.25">
      <c r="A59973"/>
    </row>
    <row r="59974" spans="1:1" ht="12.6" x14ac:dyDescent="0.25">
      <c r="A59974"/>
    </row>
    <row r="59975" spans="1:1" ht="12.6" x14ac:dyDescent="0.25">
      <c r="A59975"/>
    </row>
    <row r="59976" spans="1:1" ht="12.6" x14ac:dyDescent="0.25">
      <c r="A59976"/>
    </row>
    <row r="59977" spans="1:1" ht="12.6" x14ac:dyDescent="0.25">
      <c r="A59977"/>
    </row>
    <row r="59978" spans="1:1" ht="12.6" x14ac:dyDescent="0.25">
      <c r="A59978"/>
    </row>
    <row r="59979" spans="1:1" ht="12.6" x14ac:dyDescent="0.25">
      <c r="A59979"/>
    </row>
    <row r="59980" spans="1:1" ht="12.6" x14ac:dyDescent="0.25">
      <c r="A59980"/>
    </row>
    <row r="59981" spans="1:1" ht="12.6" x14ac:dyDescent="0.25">
      <c r="A59981"/>
    </row>
    <row r="59982" spans="1:1" ht="12.6" x14ac:dyDescent="0.25">
      <c r="A59982"/>
    </row>
    <row r="59983" spans="1:1" ht="12.6" x14ac:dyDescent="0.25">
      <c r="A59983"/>
    </row>
    <row r="59984" spans="1:1" ht="12.6" x14ac:dyDescent="0.25">
      <c r="A59984"/>
    </row>
    <row r="59985" spans="1:1" ht="12.6" x14ac:dyDescent="0.25">
      <c r="A59985"/>
    </row>
    <row r="59986" spans="1:1" ht="12.6" x14ac:dyDescent="0.25">
      <c r="A59986"/>
    </row>
    <row r="59987" spans="1:1" ht="12.6" x14ac:dyDescent="0.25">
      <c r="A59987"/>
    </row>
    <row r="59988" spans="1:1" ht="12.6" x14ac:dyDescent="0.25">
      <c r="A59988"/>
    </row>
    <row r="59989" spans="1:1" ht="12.6" x14ac:dyDescent="0.25">
      <c r="A59989"/>
    </row>
    <row r="59990" spans="1:1" ht="12.6" x14ac:dyDescent="0.25">
      <c r="A59990"/>
    </row>
    <row r="59991" spans="1:1" ht="12.6" x14ac:dyDescent="0.25">
      <c r="A59991"/>
    </row>
    <row r="59992" spans="1:1" ht="12.6" x14ac:dyDescent="0.25">
      <c r="A59992"/>
    </row>
    <row r="59993" spans="1:1" ht="12.6" x14ac:dyDescent="0.25">
      <c r="A59993"/>
    </row>
    <row r="59994" spans="1:1" ht="12.6" x14ac:dyDescent="0.25">
      <c r="A59994"/>
    </row>
    <row r="59995" spans="1:1" ht="12.6" x14ac:dyDescent="0.25">
      <c r="A59995"/>
    </row>
    <row r="59996" spans="1:1" ht="12.6" x14ac:dyDescent="0.25">
      <c r="A59996"/>
    </row>
    <row r="59997" spans="1:1" ht="12.6" x14ac:dyDescent="0.25">
      <c r="A59997"/>
    </row>
    <row r="59998" spans="1:1" ht="12.6" x14ac:dyDescent="0.25">
      <c r="A59998"/>
    </row>
    <row r="59999" spans="1:1" ht="12.6" x14ac:dyDescent="0.25">
      <c r="A59999"/>
    </row>
    <row r="60000" spans="1:1" ht="12.6" x14ac:dyDescent="0.25">
      <c r="A60000"/>
    </row>
    <row r="60001" spans="1:1" ht="12.6" x14ac:dyDescent="0.25">
      <c r="A60001"/>
    </row>
    <row r="60002" spans="1:1" ht="12.6" x14ac:dyDescent="0.25">
      <c r="A60002"/>
    </row>
    <row r="60003" spans="1:1" ht="12.6" x14ac:dyDescent="0.25">
      <c r="A60003"/>
    </row>
    <row r="60004" spans="1:1" ht="12.6" x14ac:dyDescent="0.25">
      <c r="A60004"/>
    </row>
    <row r="60005" spans="1:1" ht="12.6" x14ac:dyDescent="0.25">
      <c r="A60005"/>
    </row>
    <row r="60006" spans="1:1" ht="12.6" x14ac:dyDescent="0.25">
      <c r="A60006"/>
    </row>
    <row r="60007" spans="1:1" ht="12.6" x14ac:dyDescent="0.25">
      <c r="A60007"/>
    </row>
    <row r="60008" spans="1:1" ht="12.6" x14ac:dyDescent="0.25">
      <c r="A60008"/>
    </row>
    <row r="60009" spans="1:1" ht="12.6" x14ac:dyDescent="0.25">
      <c r="A60009"/>
    </row>
    <row r="60010" spans="1:1" ht="12.6" x14ac:dyDescent="0.25">
      <c r="A60010"/>
    </row>
    <row r="60011" spans="1:1" ht="12.6" x14ac:dyDescent="0.25">
      <c r="A60011"/>
    </row>
    <row r="60012" spans="1:1" ht="12.6" x14ac:dyDescent="0.25">
      <c r="A60012"/>
    </row>
    <row r="60013" spans="1:1" ht="12.6" x14ac:dyDescent="0.25">
      <c r="A60013"/>
    </row>
    <row r="60014" spans="1:1" ht="12.6" x14ac:dyDescent="0.25">
      <c r="A60014"/>
    </row>
    <row r="60015" spans="1:1" ht="12.6" x14ac:dyDescent="0.25">
      <c r="A60015"/>
    </row>
    <row r="60016" spans="1:1" ht="12.6" x14ac:dyDescent="0.25">
      <c r="A60016"/>
    </row>
    <row r="60017" spans="1:1" ht="12.6" x14ac:dyDescent="0.25">
      <c r="A60017"/>
    </row>
    <row r="60018" spans="1:1" ht="12.6" x14ac:dyDescent="0.25">
      <c r="A60018"/>
    </row>
    <row r="60019" spans="1:1" ht="12.6" x14ac:dyDescent="0.25">
      <c r="A60019"/>
    </row>
    <row r="60020" spans="1:1" ht="12.6" x14ac:dyDescent="0.25">
      <c r="A60020"/>
    </row>
    <row r="60021" spans="1:1" ht="12.6" x14ac:dyDescent="0.25">
      <c r="A60021"/>
    </row>
    <row r="60022" spans="1:1" ht="12.6" x14ac:dyDescent="0.25">
      <c r="A60022"/>
    </row>
    <row r="60023" spans="1:1" ht="12.6" x14ac:dyDescent="0.25">
      <c r="A60023"/>
    </row>
    <row r="60024" spans="1:1" ht="12.6" x14ac:dyDescent="0.25">
      <c r="A60024"/>
    </row>
    <row r="60025" spans="1:1" ht="12.6" x14ac:dyDescent="0.25">
      <c r="A60025"/>
    </row>
    <row r="60026" spans="1:1" ht="12.6" x14ac:dyDescent="0.25">
      <c r="A60026"/>
    </row>
    <row r="60027" spans="1:1" ht="12.6" x14ac:dyDescent="0.25">
      <c r="A60027"/>
    </row>
    <row r="60028" spans="1:1" ht="12.6" x14ac:dyDescent="0.25">
      <c r="A60028"/>
    </row>
    <row r="60029" spans="1:1" ht="12.6" x14ac:dyDescent="0.25">
      <c r="A60029"/>
    </row>
    <row r="60030" spans="1:1" ht="12.6" x14ac:dyDescent="0.25">
      <c r="A60030"/>
    </row>
    <row r="60031" spans="1:1" ht="12.6" x14ac:dyDescent="0.25">
      <c r="A60031"/>
    </row>
    <row r="60032" spans="1:1" ht="12.6" x14ac:dyDescent="0.25">
      <c r="A60032"/>
    </row>
    <row r="60033" spans="1:1" ht="12.6" x14ac:dyDescent="0.25">
      <c r="A60033"/>
    </row>
    <row r="60034" spans="1:1" ht="12.6" x14ac:dyDescent="0.25">
      <c r="A60034"/>
    </row>
    <row r="60035" spans="1:1" ht="12.6" x14ac:dyDescent="0.25">
      <c r="A60035"/>
    </row>
    <row r="60036" spans="1:1" ht="12.6" x14ac:dyDescent="0.25">
      <c r="A60036"/>
    </row>
    <row r="60037" spans="1:1" ht="12.6" x14ac:dyDescent="0.25">
      <c r="A60037"/>
    </row>
    <row r="60038" spans="1:1" ht="12.6" x14ac:dyDescent="0.25">
      <c r="A60038"/>
    </row>
    <row r="60039" spans="1:1" ht="12.6" x14ac:dyDescent="0.25">
      <c r="A60039"/>
    </row>
    <row r="60040" spans="1:1" ht="12.6" x14ac:dyDescent="0.25">
      <c r="A60040"/>
    </row>
    <row r="60041" spans="1:1" ht="12.6" x14ac:dyDescent="0.25">
      <c r="A60041"/>
    </row>
    <row r="60042" spans="1:1" ht="12.6" x14ac:dyDescent="0.25">
      <c r="A60042"/>
    </row>
    <row r="60043" spans="1:1" ht="12.6" x14ac:dyDescent="0.25">
      <c r="A60043"/>
    </row>
    <row r="60044" spans="1:1" ht="12.6" x14ac:dyDescent="0.25">
      <c r="A60044"/>
    </row>
    <row r="60045" spans="1:1" ht="12.6" x14ac:dyDescent="0.25">
      <c r="A60045"/>
    </row>
    <row r="60046" spans="1:1" ht="12.6" x14ac:dyDescent="0.25">
      <c r="A60046"/>
    </row>
    <row r="60047" spans="1:1" ht="12.6" x14ac:dyDescent="0.25">
      <c r="A60047"/>
    </row>
    <row r="60048" spans="1:1" ht="12.6" x14ac:dyDescent="0.25">
      <c r="A60048"/>
    </row>
    <row r="60049" spans="1:1" ht="12.6" x14ac:dyDescent="0.25">
      <c r="A60049"/>
    </row>
    <row r="60050" spans="1:1" ht="12.6" x14ac:dyDescent="0.25">
      <c r="A60050"/>
    </row>
    <row r="60051" spans="1:1" ht="12.6" x14ac:dyDescent="0.25">
      <c r="A60051"/>
    </row>
    <row r="60052" spans="1:1" ht="12.6" x14ac:dyDescent="0.25">
      <c r="A60052"/>
    </row>
    <row r="60053" spans="1:1" ht="12.6" x14ac:dyDescent="0.25">
      <c r="A60053"/>
    </row>
    <row r="60054" spans="1:1" ht="12.6" x14ac:dyDescent="0.25">
      <c r="A60054"/>
    </row>
    <row r="60055" spans="1:1" ht="12.6" x14ac:dyDescent="0.25">
      <c r="A60055"/>
    </row>
    <row r="60056" spans="1:1" ht="12.6" x14ac:dyDescent="0.25">
      <c r="A60056"/>
    </row>
    <row r="60057" spans="1:1" ht="12.6" x14ac:dyDescent="0.25">
      <c r="A60057"/>
    </row>
    <row r="60058" spans="1:1" ht="12.6" x14ac:dyDescent="0.25">
      <c r="A60058"/>
    </row>
    <row r="60059" spans="1:1" ht="12.6" x14ac:dyDescent="0.25">
      <c r="A60059"/>
    </row>
    <row r="60060" spans="1:1" ht="12.6" x14ac:dyDescent="0.25">
      <c r="A60060"/>
    </row>
    <row r="60061" spans="1:1" ht="12.6" x14ac:dyDescent="0.25">
      <c r="A60061"/>
    </row>
    <row r="60062" spans="1:1" ht="12.6" x14ac:dyDescent="0.25">
      <c r="A60062"/>
    </row>
    <row r="60063" spans="1:1" ht="12.6" x14ac:dyDescent="0.25">
      <c r="A60063"/>
    </row>
    <row r="60064" spans="1:1" ht="12.6" x14ac:dyDescent="0.25">
      <c r="A60064"/>
    </row>
    <row r="60065" spans="1:1" ht="12.6" x14ac:dyDescent="0.25">
      <c r="A60065"/>
    </row>
    <row r="60066" spans="1:1" ht="12.6" x14ac:dyDescent="0.25">
      <c r="A60066"/>
    </row>
    <row r="60067" spans="1:1" ht="12.6" x14ac:dyDescent="0.25">
      <c r="A60067"/>
    </row>
    <row r="60068" spans="1:1" ht="12.6" x14ac:dyDescent="0.25">
      <c r="A60068"/>
    </row>
    <row r="60069" spans="1:1" ht="12.6" x14ac:dyDescent="0.25">
      <c r="A60069"/>
    </row>
    <row r="60070" spans="1:1" ht="12.6" x14ac:dyDescent="0.25">
      <c r="A60070"/>
    </row>
    <row r="60071" spans="1:1" ht="12.6" x14ac:dyDescent="0.25">
      <c r="A60071"/>
    </row>
    <row r="60072" spans="1:1" ht="12.6" x14ac:dyDescent="0.25">
      <c r="A60072"/>
    </row>
    <row r="60073" spans="1:1" ht="12.6" x14ac:dyDescent="0.25">
      <c r="A60073"/>
    </row>
    <row r="60074" spans="1:1" ht="12.6" x14ac:dyDescent="0.25">
      <c r="A60074"/>
    </row>
    <row r="60075" spans="1:1" ht="12.6" x14ac:dyDescent="0.25">
      <c r="A60075"/>
    </row>
    <row r="60076" spans="1:1" ht="12.6" x14ac:dyDescent="0.25">
      <c r="A60076"/>
    </row>
    <row r="60077" spans="1:1" ht="12.6" x14ac:dyDescent="0.25">
      <c r="A60077"/>
    </row>
    <row r="60078" spans="1:1" ht="12.6" x14ac:dyDescent="0.25">
      <c r="A60078"/>
    </row>
    <row r="60079" spans="1:1" ht="12.6" x14ac:dyDescent="0.25">
      <c r="A60079"/>
    </row>
    <row r="60080" spans="1:1" ht="12.6" x14ac:dyDescent="0.25">
      <c r="A60080"/>
    </row>
    <row r="60081" spans="1:1" ht="12.6" x14ac:dyDescent="0.25">
      <c r="A60081"/>
    </row>
    <row r="60082" spans="1:1" ht="12.6" x14ac:dyDescent="0.25">
      <c r="A60082"/>
    </row>
    <row r="60083" spans="1:1" ht="12.6" x14ac:dyDescent="0.25">
      <c r="A60083"/>
    </row>
    <row r="60084" spans="1:1" ht="12.6" x14ac:dyDescent="0.25">
      <c r="A60084"/>
    </row>
    <row r="60085" spans="1:1" ht="12.6" x14ac:dyDescent="0.25">
      <c r="A60085"/>
    </row>
    <row r="60086" spans="1:1" ht="12.6" x14ac:dyDescent="0.25">
      <c r="A60086"/>
    </row>
    <row r="60087" spans="1:1" ht="12.6" x14ac:dyDescent="0.25">
      <c r="A60087"/>
    </row>
    <row r="60088" spans="1:1" ht="12.6" x14ac:dyDescent="0.25">
      <c r="A60088"/>
    </row>
    <row r="60089" spans="1:1" ht="12.6" x14ac:dyDescent="0.25">
      <c r="A60089"/>
    </row>
    <row r="60090" spans="1:1" ht="12.6" x14ac:dyDescent="0.25">
      <c r="A60090"/>
    </row>
    <row r="60091" spans="1:1" ht="12.6" x14ac:dyDescent="0.25">
      <c r="A60091"/>
    </row>
    <row r="60092" spans="1:1" ht="12.6" x14ac:dyDescent="0.25">
      <c r="A60092"/>
    </row>
    <row r="60093" spans="1:1" ht="12.6" x14ac:dyDescent="0.25">
      <c r="A60093"/>
    </row>
    <row r="60094" spans="1:1" ht="12.6" x14ac:dyDescent="0.25">
      <c r="A60094"/>
    </row>
    <row r="60095" spans="1:1" ht="12.6" x14ac:dyDescent="0.25">
      <c r="A60095"/>
    </row>
    <row r="60096" spans="1:1" ht="12.6" x14ac:dyDescent="0.25">
      <c r="A60096"/>
    </row>
    <row r="60097" spans="1:1" ht="12.6" x14ac:dyDescent="0.25">
      <c r="A60097"/>
    </row>
    <row r="60098" spans="1:1" ht="12.6" x14ac:dyDescent="0.25">
      <c r="A60098"/>
    </row>
    <row r="60099" spans="1:1" ht="12.6" x14ac:dyDescent="0.25">
      <c r="A60099"/>
    </row>
    <row r="60100" spans="1:1" ht="12.6" x14ac:dyDescent="0.25">
      <c r="A60100"/>
    </row>
    <row r="60101" spans="1:1" ht="12.6" x14ac:dyDescent="0.25">
      <c r="A60101"/>
    </row>
    <row r="60102" spans="1:1" ht="12.6" x14ac:dyDescent="0.25">
      <c r="A60102"/>
    </row>
    <row r="60103" spans="1:1" ht="12.6" x14ac:dyDescent="0.25">
      <c r="A60103"/>
    </row>
    <row r="60104" spans="1:1" ht="12.6" x14ac:dyDescent="0.25">
      <c r="A60104"/>
    </row>
    <row r="60105" spans="1:1" ht="12.6" x14ac:dyDescent="0.25">
      <c r="A60105"/>
    </row>
    <row r="60106" spans="1:1" ht="12.6" x14ac:dyDescent="0.25">
      <c r="A60106"/>
    </row>
    <row r="60107" spans="1:1" ht="12.6" x14ac:dyDescent="0.25">
      <c r="A60107"/>
    </row>
    <row r="60108" spans="1:1" ht="12.6" x14ac:dyDescent="0.25">
      <c r="A60108"/>
    </row>
    <row r="60109" spans="1:1" ht="12.6" x14ac:dyDescent="0.25">
      <c r="A60109"/>
    </row>
    <row r="60110" spans="1:1" ht="12.6" x14ac:dyDescent="0.25">
      <c r="A60110"/>
    </row>
    <row r="60111" spans="1:1" ht="12.6" x14ac:dyDescent="0.25">
      <c r="A60111"/>
    </row>
    <row r="60112" spans="1:1" ht="12.6" x14ac:dyDescent="0.25">
      <c r="A60112"/>
    </row>
    <row r="60113" spans="1:1" ht="12.6" x14ac:dyDescent="0.25">
      <c r="A60113"/>
    </row>
    <row r="60114" spans="1:1" ht="12.6" x14ac:dyDescent="0.25">
      <c r="A60114"/>
    </row>
    <row r="60115" spans="1:1" ht="12.6" x14ac:dyDescent="0.25">
      <c r="A60115"/>
    </row>
    <row r="60116" spans="1:1" ht="12.6" x14ac:dyDescent="0.25">
      <c r="A60116"/>
    </row>
    <row r="60117" spans="1:1" ht="12.6" x14ac:dyDescent="0.25">
      <c r="A60117"/>
    </row>
    <row r="60118" spans="1:1" ht="12.6" x14ac:dyDescent="0.25">
      <c r="A60118"/>
    </row>
    <row r="60119" spans="1:1" ht="12.6" x14ac:dyDescent="0.25">
      <c r="A60119"/>
    </row>
    <row r="60120" spans="1:1" ht="12.6" x14ac:dyDescent="0.25">
      <c r="A60120"/>
    </row>
    <row r="60121" spans="1:1" ht="12.6" x14ac:dyDescent="0.25">
      <c r="A60121"/>
    </row>
    <row r="60122" spans="1:1" ht="12.6" x14ac:dyDescent="0.25">
      <c r="A60122"/>
    </row>
    <row r="60123" spans="1:1" ht="12.6" x14ac:dyDescent="0.25">
      <c r="A60123"/>
    </row>
    <row r="60124" spans="1:1" ht="12.6" x14ac:dyDescent="0.25">
      <c r="A60124"/>
    </row>
    <row r="60125" spans="1:1" ht="12.6" x14ac:dyDescent="0.25">
      <c r="A60125"/>
    </row>
    <row r="60126" spans="1:1" ht="12.6" x14ac:dyDescent="0.25">
      <c r="A60126"/>
    </row>
    <row r="60127" spans="1:1" ht="12.6" x14ac:dyDescent="0.25">
      <c r="A60127"/>
    </row>
    <row r="60128" spans="1:1" ht="12.6" x14ac:dyDescent="0.25">
      <c r="A60128"/>
    </row>
    <row r="60129" spans="1:1" ht="12.6" x14ac:dyDescent="0.25">
      <c r="A60129"/>
    </row>
    <row r="60130" spans="1:1" ht="12.6" x14ac:dyDescent="0.25">
      <c r="A60130"/>
    </row>
    <row r="60131" spans="1:1" ht="12.6" x14ac:dyDescent="0.25">
      <c r="A60131"/>
    </row>
    <row r="60132" spans="1:1" ht="12.6" x14ac:dyDescent="0.25">
      <c r="A60132"/>
    </row>
    <row r="60133" spans="1:1" ht="12.6" x14ac:dyDescent="0.25">
      <c r="A60133"/>
    </row>
    <row r="60134" spans="1:1" ht="12.6" x14ac:dyDescent="0.25">
      <c r="A60134"/>
    </row>
    <row r="60135" spans="1:1" ht="12.6" x14ac:dyDescent="0.25">
      <c r="A60135"/>
    </row>
    <row r="60136" spans="1:1" ht="12.6" x14ac:dyDescent="0.25">
      <c r="A60136"/>
    </row>
    <row r="60137" spans="1:1" ht="12.6" x14ac:dyDescent="0.25">
      <c r="A60137"/>
    </row>
    <row r="60138" spans="1:1" ht="12.6" x14ac:dyDescent="0.25">
      <c r="A60138"/>
    </row>
    <row r="60139" spans="1:1" ht="12.6" x14ac:dyDescent="0.25">
      <c r="A60139"/>
    </row>
    <row r="60140" spans="1:1" ht="12.6" x14ac:dyDescent="0.25">
      <c r="A60140"/>
    </row>
    <row r="60141" spans="1:1" ht="12.6" x14ac:dyDescent="0.25">
      <c r="A60141"/>
    </row>
    <row r="60142" spans="1:1" ht="12.6" x14ac:dyDescent="0.25">
      <c r="A60142"/>
    </row>
    <row r="60143" spans="1:1" ht="12.6" x14ac:dyDescent="0.25">
      <c r="A60143"/>
    </row>
    <row r="60144" spans="1:1" ht="12.6" x14ac:dyDescent="0.25">
      <c r="A60144"/>
    </row>
    <row r="60145" spans="1:1" ht="12.6" x14ac:dyDescent="0.25">
      <c r="A60145"/>
    </row>
    <row r="60146" spans="1:1" ht="12.6" x14ac:dyDescent="0.25">
      <c r="A60146"/>
    </row>
    <row r="60147" spans="1:1" ht="12.6" x14ac:dyDescent="0.25">
      <c r="A60147"/>
    </row>
    <row r="60148" spans="1:1" ht="12.6" x14ac:dyDescent="0.25">
      <c r="A60148"/>
    </row>
    <row r="60149" spans="1:1" ht="12.6" x14ac:dyDescent="0.25">
      <c r="A60149"/>
    </row>
    <row r="60150" spans="1:1" ht="12.6" x14ac:dyDescent="0.25">
      <c r="A60150"/>
    </row>
    <row r="60151" spans="1:1" ht="12.6" x14ac:dyDescent="0.25">
      <c r="A60151"/>
    </row>
    <row r="60152" spans="1:1" ht="12.6" x14ac:dyDescent="0.25">
      <c r="A60152"/>
    </row>
    <row r="60153" spans="1:1" ht="12.6" x14ac:dyDescent="0.25">
      <c r="A60153"/>
    </row>
    <row r="60154" spans="1:1" ht="12.6" x14ac:dyDescent="0.25">
      <c r="A60154"/>
    </row>
    <row r="60155" spans="1:1" ht="12.6" x14ac:dyDescent="0.25">
      <c r="A60155"/>
    </row>
    <row r="60156" spans="1:1" ht="12.6" x14ac:dyDescent="0.25">
      <c r="A60156"/>
    </row>
    <row r="60157" spans="1:1" ht="12.6" x14ac:dyDescent="0.25">
      <c r="A60157"/>
    </row>
    <row r="60158" spans="1:1" ht="12.6" x14ac:dyDescent="0.25">
      <c r="A60158"/>
    </row>
    <row r="60159" spans="1:1" ht="12.6" x14ac:dyDescent="0.25">
      <c r="A60159"/>
    </row>
    <row r="60160" spans="1:1" ht="12.6" x14ac:dyDescent="0.25">
      <c r="A60160"/>
    </row>
    <row r="60161" spans="1:1" ht="12.6" x14ac:dyDescent="0.25">
      <c r="A60161"/>
    </row>
    <row r="60162" spans="1:1" ht="12.6" x14ac:dyDescent="0.25">
      <c r="A60162"/>
    </row>
    <row r="60163" spans="1:1" ht="12.6" x14ac:dyDescent="0.25">
      <c r="A60163"/>
    </row>
    <row r="60164" spans="1:1" ht="12.6" x14ac:dyDescent="0.25">
      <c r="A60164"/>
    </row>
    <row r="60165" spans="1:1" ht="12.6" x14ac:dyDescent="0.25">
      <c r="A60165"/>
    </row>
    <row r="60166" spans="1:1" ht="12.6" x14ac:dyDescent="0.25">
      <c r="A60166"/>
    </row>
    <row r="60167" spans="1:1" ht="12.6" x14ac:dyDescent="0.25">
      <c r="A60167"/>
    </row>
    <row r="60168" spans="1:1" ht="12.6" x14ac:dyDescent="0.25">
      <c r="A60168"/>
    </row>
    <row r="60169" spans="1:1" ht="12.6" x14ac:dyDescent="0.25">
      <c r="A60169"/>
    </row>
    <row r="60170" spans="1:1" ht="12.6" x14ac:dyDescent="0.25">
      <c r="A60170"/>
    </row>
    <row r="60171" spans="1:1" ht="12.6" x14ac:dyDescent="0.25">
      <c r="A60171"/>
    </row>
    <row r="60172" spans="1:1" ht="12.6" x14ac:dyDescent="0.25">
      <c r="A60172"/>
    </row>
    <row r="60173" spans="1:1" ht="12.6" x14ac:dyDescent="0.25">
      <c r="A60173"/>
    </row>
    <row r="60174" spans="1:1" ht="12.6" x14ac:dyDescent="0.25">
      <c r="A60174"/>
    </row>
    <row r="60175" spans="1:1" ht="12.6" x14ac:dyDescent="0.25">
      <c r="A60175"/>
    </row>
    <row r="60176" spans="1:1" ht="12.6" x14ac:dyDescent="0.25">
      <c r="A60176"/>
    </row>
    <row r="60177" spans="1:1" ht="12.6" x14ac:dyDescent="0.25">
      <c r="A60177"/>
    </row>
    <row r="60178" spans="1:1" ht="12.6" x14ac:dyDescent="0.25">
      <c r="A60178"/>
    </row>
    <row r="60179" spans="1:1" ht="12.6" x14ac:dyDescent="0.25">
      <c r="A60179"/>
    </row>
    <row r="60180" spans="1:1" ht="12.6" x14ac:dyDescent="0.25">
      <c r="A60180"/>
    </row>
    <row r="60181" spans="1:1" ht="12.6" x14ac:dyDescent="0.25">
      <c r="A60181"/>
    </row>
    <row r="60182" spans="1:1" ht="12.6" x14ac:dyDescent="0.25">
      <c r="A60182"/>
    </row>
    <row r="60183" spans="1:1" ht="12.6" x14ac:dyDescent="0.25">
      <c r="A60183"/>
    </row>
    <row r="60184" spans="1:1" ht="12.6" x14ac:dyDescent="0.25">
      <c r="A60184"/>
    </row>
    <row r="60185" spans="1:1" ht="12.6" x14ac:dyDescent="0.25">
      <c r="A60185"/>
    </row>
    <row r="60186" spans="1:1" ht="12.6" x14ac:dyDescent="0.25">
      <c r="A60186"/>
    </row>
    <row r="60187" spans="1:1" ht="12.6" x14ac:dyDescent="0.25">
      <c r="A60187"/>
    </row>
    <row r="60188" spans="1:1" ht="12.6" x14ac:dyDescent="0.25">
      <c r="A60188"/>
    </row>
    <row r="60189" spans="1:1" ht="12.6" x14ac:dyDescent="0.25">
      <c r="A60189"/>
    </row>
    <row r="60190" spans="1:1" ht="12.6" x14ac:dyDescent="0.25">
      <c r="A60190"/>
    </row>
    <row r="60191" spans="1:1" ht="12.6" x14ac:dyDescent="0.25">
      <c r="A60191"/>
    </row>
    <row r="60192" spans="1:1" ht="12.6" x14ac:dyDescent="0.25">
      <c r="A60192"/>
    </row>
    <row r="60193" spans="1:1" ht="12.6" x14ac:dyDescent="0.25">
      <c r="A60193"/>
    </row>
    <row r="60194" spans="1:1" ht="12.6" x14ac:dyDescent="0.25">
      <c r="A60194"/>
    </row>
    <row r="60195" spans="1:1" ht="12.6" x14ac:dyDescent="0.25">
      <c r="A60195"/>
    </row>
    <row r="60196" spans="1:1" ht="12.6" x14ac:dyDescent="0.25">
      <c r="A60196"/>
    </row>
    <row r="60197" spans="1:1" ht="12.6" x14ac:dyDescent="0.25">
      <c r="A60197"/>
    </row>
    <row r="60198" spans="1:1" ht="12.6" x14ac:dyDescent="0.25">
      <c r="A60198"/>
    </row>
    <row r="60199" spans="1:1" ht="12.6" x14ac:dyDescent="0.25">
      <c r="A60199"/>
    </row>
    <row r="60200" spans="1:1" ht="12.6" x14ac:dyDescent="0.25">
      <c r="A60200"/>
    </row>
    <row r="60201" spans="1:1" ht="12.6" x14ac:dyDescent="0.25">
      <c r="A60201"/>
    </row>
    <row r="60202" spans="1:1" ht="12.6" x14ac:dyDescent="0.25">
      <c r="A60202"/>
    </row>
    <row r="60203" spans="1:1" ht="12.6" x14ac:dyDescent="0.25">
      <c r="A60203"/>
    </row>
    <row r="60204" spans="1:1" ht="12.6" x14ac:dyDescent="0.25">
      <c r="A60204"/>
    </row>
    <row r="60205" spans="1:1" ht="12.6" x14ac:dyDescent="0.25">
      <c r="A60205"/>
    </row>
    <row r="60206" spans="1:1" ht="12.6" x14ac:dyDescent="0.25">
      <c r="A60206"/>
    </row>
    <row r="60207" spans="1:1" ht="12.6" x14ac:dyDescent="0.25">
      <c r="A60207"/>
    </row>
    <row r="60208" spans="1:1" ht="12.6" x14ac:dyDescent="0.25">
      <c r="A60208"/>
    </row>
    <row r="60209" spans="1:1" ht="12.6" x14ac:dyDescent="0.25">
      <c r="A60209"/>
    </row>
    <row r="60210" spans="1:1" ht="12.6" x14ac:dyDescent="0.25">
      <c r="A60210"/>
    </row>
    <row r="60211" spans="1:1" ht="12.6" x14ac:dyDescent="0.25">
      <c r="A60211"/>
    </row>
    <row r="60212" spans="1:1" ht="12.6" x14ac:dyDescent="0.25">
      <c r="A60212"/>
    </row>
    <row r="60213" spans="1:1" ht="12.6" x14ac:dyDescent="0.25">
      <c r="A60213"/>
    </row>
    <row r="60214" spans="1:1" ht="12.6" x14ac:dyDescent="0.25">
      <c r="A60214"/>
    </row>
    <row r="60215" spans="1:1" ht="12.6" x14ac:dyDescent="0.25">
      <c r="A60215"/>
    </row>
    <row r="60216" spans="1:1" ht="12.6" x14ac:dyDescent="0.25">
      <c r="A60216"/>
    </row>
    <row r="60217" spans="1:1" ht="12.6" x14ac:dyDescent="0.25">
      <c r="A60217"/>
    </row>
    <row r="60218" spans="1:1" ht="12.6" x14ac:dyDescent="0.25">
      <c r="A60218"/>
    </row>
    <row r="60219" spans="1:1" ht="12.6" x14ac:dyDescent="0.25">
      <c r="A60219"/>
    </row>
    <row r="60220" spans="1:1" ht="12.6" x14ac:dyDescent="0.25">
      <c r="A60220"/>
    </row>
    <row r="60221" spans="1:1" ht="12.6" x14ac:dyDescent="0.25">
      <c r="A60221"/>
    </row>
    <row r="60222" spans="1:1" ht="12.6" x14ac:dyDescent="0.25">
      <c r="A60222"/>
    </row>
    <row r="60223" spans="1:1" ht="12.6" x14ac:dyDescent="0.25">
      <c r="A60223"/>
    </row>
    <row r="60224" spans="1:1" ht="12.6" x14ac:dyDescent="0.25">
      <c r="A60224"/>
    </row>
    <row r="60225" spans="1:1" ht="12.6" x14ac:dyDescent="0.25">
      <c r="A60225"/>
    </row>
    <row r="60226" spans="1:1" ht="12.6" x14ac:dyDescent="0.25">
      <c r="A60226"/>
    </row>
    <row r="60227" spans="1:1" ht="12.6" x14ac:dyDescent="0.25">
      <c r="A60227"/>
    </row>
    <row r="60228" spans="1:1" ht="12.6" x14ac:dyDescent="0.25">
      <c r="A60228"/>
    </row>
    <row r="60229" spans="1:1" ht="12.6" x14ac:dyDescent="0.25">
      <c r="A60229"/>
    </row>
    <row r="60230" spans="1:1" ht="12.6" x14ac:dyDescent="0.25">
      <c r="A60230"/>
    </row>
    <row r="60231" spans="1:1" ht="12.6" x14ac:dyDescent="0.25">
      <c r="A60231"/>
    </row>
    <row r="60232" spans="1:1" ht="12.6" x14ac:dyDescent="0.25">
      <c r="A60232"/>
    </row>
    <row r="60233" spans="1:1" ht="12.6" x14ac:dyDescent="0.25">
      <c r="A60233"/>
    </row>
    <row r="60234" spans="1:1" ht="12.6" x14ac:dyDescent="0.25">
      <c r="A60234"/>
    </row>
    <row r="60235" spans="1:1" ht="12.6" x14ac:dyDescent="0.25">
      <c r="A60235"/>
    </row>
    <row r="60236" spans="1:1" ht="12.6" x14ac:dyDescent="0.25">
      <c r="A60236"/>
    </row>
    <row r="60237" spans="1:1" ht="12.6" x14ac:dyDescent="0.25">
      <c r="A60237"/>
    </row>
    <row r="60238" spans="1:1" ht="12.6" x14ac:dyDescent="0.25">
      <c r="A60238"/>
    </row>
    <row r="60239" spans="1:1" ht="12.6" x14ac:dyDescent="0.25">
      <c r="A60239"/>
    </row>
    <row r="60240" spans="1:1" ht="12.6" x14ac:dyDescent="0.25">
      <c r="A60240"/>
    </row>
    <row r="60241" spans="1:1" ht="12.6" x14ac:dyDescent="0.25">
      <c r="A60241"/>
    </row>
    <row r="60242" spans="1:1" ht="12.6" x14ac:dyDescent="0.25">
      <c r="A60242"/>
    </row>
    <row r="60243" spans="1:1" ht="12.6" x14ac:dyDescent="0.25">
      <c r="A60243"/>
    </row>
    <row r="60244" spans="1:1" ht="12.6" x14ac:dyDescent="0.25">
      <c r="A60244"/>
    </row>
    <row r="60245" spans="1:1" ht="12.6" x14ac:dyDescent="0.25">
      <c r="A60245"/>
    </row>
    <row r="60246" spans="1:1" ht="12.6" x14ac:dyDescent="0.25">
      <c r="A60246"/>
    </row>
    <row r="60247" spans="1:1" ht="12.6" x14ac:dyDescent="0.25">
      <c r="A60247"/>
    </row>
    <row r="60248" spans="1:1" ht="12.6" x14ac:dyDescent="0.25">
      <c r="A60248"/>
    </row>
    <row r="60249" spans="1:1" ht="12.6" x14ac:dyDescent="0.25">
      <c r="A60249"/>
    </row>
    <row r="60250" spans="1:1" ht="12.6" x14ac:dyDescent="0.25">
      <c r="A60250"/>
    </row>
    <row r="60251" spans="1:1" ht="12.6" x14ac:dyDescent="0.25">
      <c r="A60251"/>
    </row>
    <row r="60252" spans="1:1" ht="12.6" x14ac:dyDescent="0.25">
      <c r="A60252"/>
    </row>
    <row r="60253" spans="1:1" ht="12.6" x14ac:dyDescent="0.25">
      <c r="A60253"/>
    </row>
    <row r="60254" spans="1:1" ht="12.6" x14ac:dyDescent="0.25">
      <c r="A60254"/>
    </row>
    <row r="60255" spans="1:1" ht="12.6" x14ac:dyDescent="0.25">
      <c r="A60255"/>
    </row>
    <row r="60256" spans="1:1" ht="12.6" x14ac:dyDescent="0.25">
      <c r="A60256"/>
    </row>
    <row r="60257" spans="1:1" ht="12.6" x14ac:dyDescent="0.25">
      <c r="A60257"/>
    </row>
    <row r="60258" spans="1:1" ht="12.6" x14ac:dyDescent="0.25">
      <c r="A60258"/>
    </row>
    <row r="60259" spans="1:1" ht="12.6" x14ac:dyDescent="0.25">
      <c r="A60259"/>
    </row>
    <row r="60260" spans="1:1" ht="12.6" x14ac:dyDescent="0.25">
      <c r="A60260"/>
    </row>
    <row r="60261" spans="1:1" ht="12.6" x14ac:dyDescent="0.25">
      <c r="A60261"/>
    </row>
    <row r="60262" spans="1:1" ht="12.6" x14ac:dyDescent="0.25">
      <c r="A60262"/>
    </row>
    <row r="60263" spans="1:1" ht="12.6" x14ac:dyDescent="0.25">
      <c r="A60263"/>
    </row>
    <row r="60264" spans="1:1" ht="12.6" x14ac:dyDescent="0.25">
      <c r="A60264"/>
    </row>
    <row r="60265" spans="1:1" ht="12.6" x14ac:dyDescent="0.25">
      <c r="A60265"/>
    </row>
    <row r="60266" spans="1:1" ht="12.6" x14ac:dyDescent="0.25">
      <c r="A60266"/>
    </row>
    <row r="60267" spans="1:1" ht="12.6" x14ac:dyDescent="0.25">
      <c r="A60267"/>
    </row>
    <row r="60268" spans="1:1" ht="12.6" x14ac:dyDescent="0.25">
      <c r="A60268"/>
    </row>
    <row r="60269" spans="1:1" ht="12.6" x14ac:dyDescent="0.25">
      <c r="A60269"/>
    </row>
    <row r="60270" spans="1:1" ht="12.6" x14ac:dyDescent="0.25">
      <c r="A60270"/>
    </row>
    <row r="60271" spans="1:1" ht="12.6" x14ac:dyDescent="0.25">
      <c r="A60271"/>
    </row>
    <row r="60272" spans="1:1" ht="12.6" x14ac:dyDescent="0.25">
      <c r="A60272"/>
    </row>
    <row r="60273" spans="1:1" ht="12.6" x14ac:dyDescent="0.25">
      <c r="A60273"/>
    </row>
    <row r="60274" spans="1:1" ht="12.6" x14ac:dyDescent="0.25">
      <c r="A60274"/>
    </row>
    <row r="60275" spans="1:1" ht="12.6" x14ac:dyDescent="0.25">
      <c r="A60275"/>
    </row>
    <row r="60276" spans="1:1" ht="12.6" x14ac:dyDescent="0.25">
      <c r="A60276"/>
    </row>
    <row r="60277" spans="1:1" ht="12.6" x14ac:dyDescent="0.25">
      <c r="A60277"/>
    </row>
    <row r="60278" spans="1:1" ht="12.6" x14ac:dyDescent="0.25">
      <c r="A60278"/>
    </row>
    <row r="60279" spans="1:1" ht="12.6" x14ac:dyDescent="0.25">
      <c r="A60279"/>
    </row>
    <row r="60280" spans="1:1" ht="12.6" x14ac:dyDescent="0.25">
      <c r="A60280"/>
    </row>
    <row r="60281" spans="1:1" ht="12.6" x14ac:dyDescent="0.25">
      <c r="A60281"/>
    </row>
    <row r="60282" spans="1:1" ht="12.6" x14ac:dyDescent="0.25">
      <c r="A60282"/>
    </row>
    <row r="60283" spans="1:1" ht="12.6" x14ac:dyDescent="0.25">
      <c r="A60283"/>
    </row>
    <row r="60284" spans="1:1" ht="12.6" x14ac:dyDescent="0.25">
      <c r="A60284"/>
    </row>
    <row r="60285" spans="1:1" ht="12.6" x14ac:dyDescent="0.25">
      <c r="A60285"/>
    </row>
    <row r="60286" spans="1:1" ht="12.6" x14ac:dyDescent="0.25">
      <c r="A60286"/>
    </row>
    <row r="60287" spans="1:1" ht="12.6" x14ac:dyDescent="0.25">
      <c r="A60287"/>
    </row>
    <row r="60288" spans="1:1" ht="12.6" x14ac:dyDescent="0.25">
      <c r="A60288"/>
    </row>
    <row r="60289" spans="1:1" ht="12.6" x14ac:dyDescent="0.25">
      <c r="A60289"/>
    </row>
    <row r="60290" spans="1:1" ht="12.6" x14ac:dyDescent="0.25">
      <c r="A60290"/>
    </row>
    <row r="60291" spans="1:1" ht="12.6" x14ac:dyDescent="0.25">
      <c r="A60291"/>
    </row>
    <row r="60292" spans="1:1" ht="12.6" x14ac:dyDescent="0.25">
      <c r="A60292"/>
    </row>
    <row r="60293" spans="1:1" ht="12.6" x14ac:dyDescent="0.25">
      <c r="A60293"/>
    </row>
    <row r="60294" spans="1:1" ht="12.6" x14ac:dyDescent="0.25">
      <c r="A60294"/>
    </row>
    <row r="60295" spans="1:1" ht="12.6" x14ac:dyDescent="0.25">
      <c r="A60295"/>
    </row>
    <row r="60296" spans="1:1" ht="12.6" x14ac:dyDescent="0.25">
      <c r="A60296"/>
    </row>
    <row r="60297" spans="1:1" ht="12.6" x14ac:dyDescent="0.25">
      <c r="A60297"/>
    </row>
    <row r="60298" spans="1:1" ht="12.6" x14ac:dyDescent="0.25">
      <c r="A60298"/>
    </row>
    <row r="60299" spans="1:1" ht="12.6" x14ac:dyDescent="0.25">
      <c r="A60299"/>
    </row>
    <row r="60300" spans="1:1" ht="12.6" x14ac:dyDescent="0.25">
      <c r="A60300"/>
    </row>
    <row r="60301" spans="1:1" ht="12.6" x14ac:dyDescent="0.25">
      <c r="A60301"/>
    </row>
    <row r="60302" spans="1:1" ht="12.6" x14ac:dyDescent="0.25">
      <c r="A60302"/>
    </row>
    <row r="60303" spans="1:1" ht="12.6" x14ac:dyDescent="0.25">
      <c r="A60303"/>
    </row>
    <row r="60304" spans="1:1" ht="12.6" x14ac:dyDescent="0.25">
      <c r="A60304"/>
    </row>
    <row r="60305" spans="1:1" ht="12.6" x14ac:dyDescent="0.25">
      <c r="A60305"/>
    </row>
    <row r="60306" spans="1:1" ht="12.6" x14ac:dyDescent="0.25">
      <c r="A60306"/>
    </row>
    <row r="60307" spans="1:1" ht="12.6" x14ac:dyDescent="0.25">
      <c r="A60307"/>
    </row>
    <row r="60308" spans="1:1" ht="12.6" x14ac:dyDescent="0.25">
      <c r="A60308"/>
    </row>
    <row r="60309" spans="1:1" ht="12.6" x14ac:dyDescent="0.25">
      <c r="A60309"/>
    </row>
    <row r="60310" spans="1:1" ht="12.6" x14ac:dyDescent="0.25">
      <c r="A60310"/>
    </row>
    <row r="60311" spans="1:1" ht="12.6" x14ac:dyDescent="0.25">
      <c r="A60311"/>
    </row>
    <row r="60312" spans="1:1" ht="12.6" x14ac:dyDescent="0.25">
      <c r="A60312"/>
    </row>
    <row r="60313" spans="1:1" ht="12.6" x14ac:dyDescent="0.25">
      <c r="A60313"/>
    </row>
    <row r="60314" spans="1:1" ht="12.6" x14ac:dyDescent="0.25">
      <c r="A60314"/>
    </row>
    <row r="60315" spans="1:1" ht="12.6" x14ac:dyDescent="0.25">
      <c r="A60315"/>
    </row>
    <row r="60316" spans="1:1" ht="12.6" x14ac:dyDescent="0.25">
      <c r="A60316"/>
    </row>
    <row r="60317" spans="1:1" ht="12.6" x14ac:dyDescent="0.25">
      <c r="A60317"/>
    </row>
    <row r="60318" spans="1:1" ht="12.6" x14ac:dyDescent="0.25">
      <c r="A60318"/>
    </row>
    <row r="60319" spans="1:1" ht="12.6" x14ac:dyDescent="0.25">
      <c r="A60319"/>
    </row>
    <row r="60320" spans="1:1" ht="12.6" x14ac:dyDescent="0.25">
      <c r="A60320"/>
    </row>
    <row r="60321" spans="1:1" ht="12.6" x14ac:dyDescent="0.25">
      <c r="A60321"/>
    </row>
    <row r="60322" spans="1:1" ht="12.6" x14ac:dyDescent="0.25">
      <c r="A60322"/>
    </row>
    <row r="60323" spans="1:1" ht="12.6" x14ac:dyDescent="0.25">
      <c r="A60323"/>
    </row>
    <row r="60324" spans="1:1" ht="12.6" x14ac:dyDescent="0.25">
      <c r="A60324"/>
    </row>
    <row r="60325" spans="1:1" ht="12.6" x14ac:dyDescent="0.25">
      <c r="A60325"/>
    </row>
    <row r="60326" spans="1:1" ht="12.6" x14ac:dyDescent="0.25">
      <c r="A60326"/>
    </row>
    <row r="60327" spans="1:1" ht="12.6" x14ac:dyDescent="0.25">
      <c r="A60327"/>
    </row>
    <row r="60328" spans="1:1" ht="12.6" x14ac:dyDescent="0.25">
      <c r="A60328"/>
    </row>
    <row r="60329" spans="1:1" ht="12.6" x14ac:dyDescent="0.25">
      <c r="A60329"/>
    </row>
    <row r="60330" spans="1:1" ht="12.6" x14ac:dyDescent="0.25">
      <c r="A60330"/>
    </row>
    <row r="60331" spans="1:1" ht="12.6" x14ac:dyDescent="0.25">
      <c r="A60331"/>
    </row>
    <row r="60332" spans="1:1" ht="12.6" x14ac:dyDescent="0.25">
      <c r="A60332"/>
    </row>
    <row r="60333" spans="1:1" ht="12.6" x14ac:dyDescent="0.25">
      <c r="A60333"/>
    </row>
    <row r="60334" spans="1:1" ht="12.6" x14ac:dyDescent="0.25">
      <c r="A60334"/>
    </row>
    <row r="60335" spans="1:1" ht="12.6" x14ac:dyDescent="0.25">
      <c r="A60335"/>
    </row>
    <row r="60336" spans="1:1" ht="12.6" x14ac:dyDescent="0.25">
      <c r="A60336"/>
    </row>
    <row r="60337" spans="1:1" ht="12.6" x14ac:dyDescent="0.25">
      <c r="A60337"/>
    </row>
    <row r="60338" spans="1:1" ht="12.6" x14ac:dyDescent="0.25">
      <c r="A60338"/>
    </row>
    <row r="60339" spans="1:1" ht="12.6" x14ac:dyDescent="0.25">
      <c r="A60339"/>
    </row>
    <row r="60340" spans="1:1" ht="12.6" x14ac:dyDescent="0.25">
      <c r="A60340"/>
    </row>
    <row r="60341" spans="1:1" ht="12.6" x14ac:dyDescent="0.25">
      <c r="A60341"/>
    </row>
    <row r="60342" spans="1:1" ht="12.6" x14ac:dyDescent="0.25">
      <c r="A60342"/>
    </row>
    <row r="60343" spans="1:1" ht="12.6" x14ac:dyDescent="0.25">
      <c r="A60343"/>
    </row>
    <row r="60344" spans="1:1" ht="12.6" x14ac:dyDescent="0.25">
      <c r="A60344"/>
    </row>
    <row r="60345" spans="1:1" ht="12.6" x14ac:dyDescent="0.25">
      <c r="A60345"/>
    </row>
    <row r="60346" spans="1:1" ht="12.6" x14ac:dyDescent="0.25">
      <c r="A60346"/>
    </row>
    <row r="60347" spans="1:1" ht="12.6" x14ac:dyDescent="0.25">
      <c r="A60347"/>
    </row>
    <row r="60348" spans="1:1" ht="12.6" x14ac:dyDescent="0.25">
      <c r="A60348"/>
    </row>
    <row r="60349" spans="1:1" ht="12.6" x14ac:dyDescent="0.25">
      <c r="A60349"/>
    </row>
    <row r="60350" spans="1:1" ht="12.6" x14ac:dyDescent="0.25">
      <c r="A60350"/>
    </row>
    <row r="60351" spans="1:1" ht="12.6" x14ac:dyDescent="0.25">
      <c r="A60351"/>
    </row>
    <row r="60352" spans="1:1" ht="12.6" x14ac:dyDescent="0.25">
      <c r="A60352"/>
    </row>
    <row r="60353" spans="1:1" ht="12.6" x14ac:dyDescent="0.25">
      <c r="A60353"/>
    </row>
    <row r="60354" spans="1:1" ht="12.6" x14ac:dyDescent="0.25">
      <c r="A60354"/>
    </row>
    <row r="60355" spans="1:1" ht="12.6" x14ac:dyDescent="0.25">
      <c r="A60355"/>
    </row>
    <row r="60356" spans="1:1" ht="12.6" x14ac:dyDescent="0.25">
      <c r="A60356"/>
    </row>
    <row r="60357" spans="1:1" ht="12.6" x14ac:dyDescent="0.25">
      <c r="A60357"/>
    </row>
    <row r="60358" spans="1:1" ht="12.6" x14ac:dyDescent="0.25">
      <c r="A60358"/>
    </row>
    <row r="60359" spans="1:1" ht="12.6" x14ac:dyDescent="0.25">
      <c r="A60359"/>
    </row>
    <row r="60360" spans="1:1" ht="12.6" x14ac:dyDescent="0.25">
      <c r="A60360"/>
    </row>
    <row r="60361" spans="1:1" ht="12.6" x14ac:dyDescent="0.25">
      <c r="A60361"/>
    </row>
    <row r="60362" spans="1:1" ht="12.6" x14ac:dyDescent="0.25">
      <c r="A60362"/>
    </row>
    <row r="60363" spans="1:1" ht="12.6" x14ac:dyDescent="0.25">
      <c r="A60363"/>
    </row>
    <row r="60364" spans="1:1" ht="12.6" x14ac:dyDescent="0.25">
      <c r="A60364"/>
    </row>
    <row r="60365" spans="1:1" ht="12.6" x14ac:dyDescent="0.25">
      <c r="A60365"/>
    </row>
    <row r="60366" spans="1:1" ht="12.6" x14ac:dyDescent="0.25">
      <c r="A60366"/>
    </row>
    <row r="60367" spans="1:1" ht="12.6" x14ac:dyDescent="0.25">
      <c r="A60367"/>
    </row>
    <row r="60368" spans="1:1" ht="12.6" x14ac:dyDescent="0.25">
      <c r="A60368"/>
    </row>
    <row r="60369" spans="1:1" ht="12.6" x14ac:dyDescent="0.25">
      <c r="A60369"/>
    </row>
    <row r="60370" spans="1:1" ht="12.6" x14ac:dyDescent="0.25">
      <c r="A60370"/>
    </row>
    <row r="60371" spans="1:1" ht="12.6" x14ac:dyDescent="0.25">
      <c r="A60371"/>
    </row>
    <row r="60372" spans="1:1" ht="12.6" x14ac:dyDescent="0.25">
      <c r="A60372"/>
    </row>
    <row r="60373" spans="1:1" ht="12.6" x14ac:dyDescent="0.25">
      <c r="A60373"/>
    </row>
    <row r="60374" spans="1:1" ht="12.6" x14ac:dyDescent="0.25">
      <c r="A60374"/>
    </row>
    <row r="60375" spans="1:1" ht="12.6" x14ac:dyDescent="0.25">
      <c r="A60375"/>
    </row>
    <row r="60376" spans="1:1" ht="12.6" x14ac:dyDescent="0.25">
      <c r="A60376"/>
    </row>
    <row r="60377" spans="1:1" ht="12.6" x14ac:dyDescent="0.25">
      <c r="A60377"/>
    </row>
    <row r="60378" spans="1:1" ht="12.6" x14ac:dyDescent="0.25">
      <c r="A60378"/>
    </row>
    <row r="60379" spans="1:1" ht="12.6" x14ac:dyDescent="0.25">
      <c r="A60379"/>
    </row>
    <row r="60380" spans="1:1" ht="12.6" x14ac:dyDescent="0.25">
      <c r="A60380"/>
    </row>
    <row r="60381" spans="1:1" ht="12.6" x14ac:dyDescent="0.25">
      <c r="A60381"/>
    </row>
    <row r="60382" spans="1:1" ht="12.6" x14ac:dyDescent="0.25">
      <c r="A60382"/>
    </row>
    <row r="60383" spans="1:1" ht="12.6" x14ac:dyDescent="0.25">
      <c r="A60383"/>
    </row>
    <row r="60384" spans="1:1" ht="12.6" x14ac:dyDescent="0.25">
      <c r="A60384"/>
    </row>
    <row r="60385" spans="1:1" ht="12.6" x14ac:dyDescent="0.25">
      <c r="A60385"/>
    </row>
    <row r="60386" spans="1:1" ht="12.6" x14ac:dyDescent="0.25">
      <c r="A60386"/>
    </row>
    <row r="60387" spans="1:1" ht="12.6" x14ac:dyDescent="0.25">
      <c r="A60387"/>
    </row>
    <row r="60388" spans="1:1" ht="12.6" x14ac:dyDescent="0.25">
      <c r="A60388"/>
    </row>
    <row r="60389" spans="1:1" ht="12.6" x14ac:dyDescent="0.25">
      <c r="A60389"/>
    </row>
    <row r="60390" spans="1:1" ht="12.6" x14ac:dyDescent="0.25">
      <c r="A60390"/>
    </row>
    <row r="60391" spans="1:1" ht="12.6" x14ac:dyDescent="0.25">
      <c r="A60391"/>
    </row>
    <row r="60392" spans="1:1" ht="12.6" x14ac:dyDescent="0.25">
      <c r="A60392"/>
    </row>
    <row r="60393" spans="1:1" ht="12.6" x14ac:dyDescent="0.25">
      <c r="A60393"/>
    </row>
    <row r="60394" spans="1:1" ht="12.6" x14ac:dyDescent="0.25">
      <c r="A60394"/>
    </row>
    <row r="60395" spans="1:1" ht="12.6" x14ac:dyDescent="0.25">
      <c r="A60395"/>
    </row>
    <row r="60396" spans="1:1" ht="12.6" x14ac:dyDescent="0.25">
      <c r="A60396"/>
    </row>
    <row r="60397" spans="1:1" ht="12.6" x14ac:dyDescent="0.25">
      <c r="A60397"/>
    </row>
    <row r="60398" spans="1:1" ht="12.6" x14ac:dyDescent="0.25">
      <c r="A60398"/>
    </row>
    <row r="60399" spans="1:1" ht="12.6" x14ac:dyDescent="0.25">
      <c r="A60399"/>
    </row>
    <row r="60400" spans="1:1" ht="12.6" x14ac:dyDescent="0.25">
      <c r="A60400"/>
    </row>
    <row r="60401" spans="1:1" ht="12.6" x14ac:dyDescent="0.25">
      <c r="A60401"/>
    </row>
    <row r="60402" spans="1:1" ht="12.6" x14ac:dyDescent="0.25">
      <c r="A60402"/>
    </row>
    <row r="60403" spans="1:1" ht="12.6" x14ac:dyDescent="0.25">
      <c r="A60403"/>
    </row>
    <row r="60404" spans="1:1" ht="12.6" x14ac:dyDescent="0.25">
      <c r="A60404"/>
    </row>
    <row r="60405" spans="1:1" ht="12.6" x14ac:dyDescent="0.25">
      <c r="A60405"/>
    </row>
    <row r="60406" spans="1:1" ht="12.6" x14ac:dyDescent="0.25">
      <c r="A60406"/>
    </row>
    <row r="60407" spans="1:1" ht="12.6" x14ac:dyDescent="0.25">
      <c r="A60407"/>
    </row>
    <row r="60408" spans="1:1" ht="12.6" x14ac:dyDescent="0.25">
      <c r="A60408"/>
    </row>
    <row r="60409" spans="1:1" ht="12.6" x14ac:dyDescent="0.25">
      <c r="A60409"/>
    </row>
    <row r="60410" spans="1:1" ht="12.6" x14ac:dyDescent="0.25">
      <c r="A60410"/>
    </row>
    <row r="60411" spans="1:1" ht="12.6" x14ac:dyDescent="0.25">
      <c r="A60411"/>
    </row>
    <row r="60412" spans="1:1" ht="12.6" x14ac:dyDescent="0.25">
      <c r="A60412"/>
    </row>
    <row r="60413" spans="1:1" ht="12.6" x14ac:dyDescent="0.25">
      <c r="A60413"/>
    </row>
    <row r="60414" spans="1:1" ht="12.6" x14ac:dyDescent="0.25">
      <c r="A60414"/>
    </row>
    <row r="60415" spans="1:1" ht="12.6" x14ac:dyDescent="0.25">
      <c r="A60415"/>
    </row>
    <row r="60416" spans="1:1" ht="12.6" x14ac:dyDescent="0.25">
      <c r="A60416"/>
    </row>
    <row r="60417" spans="1:1" ht="12.6" x14ac:dyDescent="0.25">
      <c r="A60417"/>
    </row>
    <row r="60418" spans="1:1" ht="12.6" x14ac:dyDescent="0.25">
      <c r="A60418"/>
    </row>
    <row r="60419" spans="1:1" ht="12.6" x14ac:dyDescent="0.25">
      <c r="A60419"/>
    </row>
    <row r="60420" spans="1:1" ht="12.6" x14ac:dyDescent="0.25">
      <c r="A60420"/>
    </row>
    <row r="60421" spans="1:1" ht="12.6" x14ac:dyDescent="0.25">
      <c r="A60421"/>
    </row>
    <row r="60422" spans="1:1" ht="12.6" x14ac:dyDescent="0.25">
      <c r="A60422"/>
    </row>
    <row r="60423" spans="1:1" ht="12.6" x14ac:dyDescent="0.25">
      <c r="A60423"/>
    </row>
    <row r="60424" spans="1:1" ht="12.6" x14ac:dyDescent="0.25">
      <c r="A60424"/>
    </row>
    <row r="60425" spans="1:1" ht="12.6" x14ac:dyDescent="0.25">
      <c r="A60425"/>
    </row>
    <row r="60426" spans="1:1" ht="12.6" x14ac:dyDescent="0.25">
      <c r="A60426"/>
    </row>
    <row r="60427" spans="1:1" ht="12.6" x14ac:dyDescent="0.25">
      <c r="A60427"/>
    </row>
    <row r="60428" spans="1:1" ht="12.6" x14ac:dyDescent="0.25">
      <c r="A60428"/>
    </row>
    <row r="60429" spans="1:1" ht="12.6" x14ac:dyDescent="0.25">
      <c r="A60429"/>
    </row>
    <row r="60430" spans="1:1" ht="12.6" x14ac:dyDescent="0.25">
      <c r="A60430"/>
    </row>
    <row r="60431" spans="1:1" ht="12.6" x14ac:dyDescent="0.25">
      <c r="A60431"/>
    </row>
    <row r="60432" spans="1:1" ht="12.6" x14ac:dyDescent="0.25">
      <c r="A60432"/>
    </row>
    <row r="60433" spans="1:1" ht="12.6" x14ac:dyDescent="0.25">
      <c r="A60433"/>
    </row>
    <row r="60434" spans="1:1" ht="12.6" x14ac:dyDescent="0.25">
      <c r="A60434"/>
    </row>
    <row r="60435" spans="1:1" ht="12.6" x14ac:dyDescent="0.25">
      <c r="A60435"/>
    </row>
    <row r="60436" spans="1:1" ht="12.6" x14ac:dyDescent="0.25">
      <c r="A60436"/>
    </row>
    <row r="60437" spans="1:1" ht="12.6" x14ac:dyDescent="0.25">
      <c r="A60437"/>
    </row>
    <row r="60438" spans="1:1" ht="12.6" x14ac:dyDescent="0.25">
      <c r="A60438"/>
    </row>
    <row r="60439" spans="1:1" ht="12.6" x14ac:dyDescent="0.25">
      <c r="A60439"/>
    </row>
    <row r="60440" spans="1:1" ht="12.6" x14ac:dyDescent="0.25">
      <c r="A60440"/>
    </row>
    <row r="60441" spans="1:1" ht="12.6" x14ac:dyDescent="0.25">
      <c r="A60441"/>
    </row>
    <row r="60442" spans="1:1" ht="12.6" x14ac:dyDescent="0.25">
      <c r="A60442"/>
    </row>
    <row r="60443" spans="1:1" ht="12.6" x14ac:dyDescent="0.25">
      <c r="A60443"/>
    </row>
    <row r="60444" spans="1:1" ht="12.6" x14ac:dyDescent="0.25">
      <c r="A60444"/>
    </row>
    <row r="60445" spans="1:1" ht="12.6" x14ac:dyDescent="0.25">
      <c r="A60445"/>
    </row>
    <row r="60446" spans="1:1" ht="12.6" x14ac:dyDescent="0.25">
      <c r="A60446"/>
    </row>
    <row r="60447" spans="1:1" ht="12.6" x14ac:dyDescent="0.25">
      <c r="A60447"/>
    </row>
    <row r="60448" spans="1:1" ht="12.6" x14ac:dyDescent="0.25">
      <c r="A60448"/>
    </row>
    <row r="60449" spans="1:1" ht="12.6" x14ac:dyDescent="0.25">
      <c r="A60449"/>
    </row>
    <row r="60450" spans="1:1" ht="12.6" x14ac:dyDescent="0.25">
      <c r="A60450"/>
    </row>
    <row r="60451" spans="1:1" ht="12.6" x14ac:dyDescent="0.25">
      <c r="A60451"/>
    </row>
    <row r="60452" spans="1:1" ht="12.6" x14ac:dyDescent="0.25">
      <c r="A60452"/>
    </row>
    <row r="60453" spans="1:1" ht="12.6" x14ac:dyDescent="0.25">
      <c r="A60453"/>
    </row>
    <row r="60454" spans="1:1" ht="12.6" x14ac:dyDescent="0.25">
      <c r="A60454"/>
    </row>
    <row r="60455" spans="1:1" ht="12.6" x14ac:dyDescent="0.25">
      <c r="A60455"/>
    </row>
    <row r="60456" spans="1:1" ht="12.6" x14ac:dyDescent="0.25">
      <c r="A60456"/>
    </row>
    <row r="60457" spans="1:1" ht="12.6" x14ac:dyDescent="0.25">
      <c r="A60457"/>
    </row>
    <row r="60458" spans="1:1" ht="12.6" x14ac:dyDescent="0.25">
      <c r="A60458"/>
    </row>
    <row r="60459" spans="1:1" ht="12.6" x14ac:dyDescent="0.25">
      <c r="A60459"/>
    </row>
    <row r="60460" spans="1:1" ht="12.6" x14ac:dyDescent="0.25">
      <c r="A60460"/>
    </row>
    <row r="60461" spans="1:1" ht="12.6" x14ac:dyDescent="0.25">
      <c r="A60461"/>
    </row>
    <row r="60462" spans="1:1" ht="12.6" x14ac:dyDescent="0.25">
      <c r="A60462"/>
    </row>
    <row r="60463" spans="1:1" ht="12.6" x14ac:dyDescent="0.25">
      <c r="A60463"/>
    </row>
    <row r="60464" spans="1:1" ht="12.6" x14ac:dyDescent="0.25">
      <c r="A60464"/>
    </row>
    <row r="60465" spans="1:1" ht="12.6" x14ac:dyDescent="0.25">
      <c r="A60465"/>
    </row>
    <row r="60466" spans="1:1" ht="12.6" x14ac:dyDescent="0.25">
      <c r="A60466"/>
    </row>
    <row r="60467" spans="1:1" ht="12.6" x14ac:dyDescent="0.25">
      <c r="A60467"/>
    </row>
    <row r="60468" spans="1:1" ht="12.6" x14ac:dyDescent="0.25">
      <c r="A60468"/>
    </row>
    <row r="60469" spans="1:1" ht="12.6" x14ac:dyDescent="0.25">
      <c r="A60469"/>
    </row>
    <row r="60470" spans="1:1" ht="12.6" x14ac:dyDescent="0.25">
      <c r="A60470"/>
    </row>
    <row r="60471" spans="1:1" ht="12.6" x14ac:dyDescent="0.25">
      <c r="A60471"/>
    </row>
    <row r="60472" spans="1:1" ht="12.6" x14ac:dyDescent="0.25">
      <c r="A60472"/>
    </row>
    <row r="60473" spans="1:1" ht="12.6" x14ac:dyDescent="0.25">
      <c r="A60473"/>
    </row>
    <row r="60474" spans="1:1" ht="12.6" x14ac:dyDescent="0.25">
      <c r="A60474"/>
    </row>
    <row r="60475" spans="1:1" ht="12.6" x14ac:dyDescent="0.25">
      <c r="A60475"/>
    </row>
    <row r="60476" spans="1:1" ht="12.6" x14ac:dyDescent="0.25">
      <c r="A60476"/>
    </row>
    <row r="60477" spans="1:1" ht="12.6" x14ac:dyDescent="0.25">
      <c r="A60477"/>
    </row>
    <row r="60478" spans="1:1" ht="12.6" x14ac:dyDescent="0.25">
      <c r="A60478"/>
    </row>
    <row r="60479" spans="1:1" ht="12.6" x14ac:dyDescent="0.25">
      <c r="A60479"/>
    </row>
    <row r="60480" spans="1:1" ht="12.6" x14ac:dyDescent="0.25">
      <c r="A60480"/>
    </row>
    <row r="60481" spans="1:1" ht="12.6" x14ac:dyDescent="0.25">
      <c r="A60481"/>
    </row>
    <row r="60482" spans="1:1" ht="12.6" x14ac:dyDescent="0.25">
      <c r="A60482"/>
    </row>
    <row r="60483" spans="1:1" ht="12.6" x14ac:dyDescent="0.25">
      <c r="A60483"/>
    </row>
    <row r="60484" spans="1:1" ht="12.6" x14ac:dyDescent="0.25">
      <c r="A60484"/>
    </row>
    <row r="60485" spans="1:1" ht="12.6" x14ac:dyDescent="0.25">
      <c r="A60485"/>
    </row>
    <row r="60486" spans="1:1" ht="12.6" x14ac:dyDescent="0.25">
      <c r="A60486"/>
    </row>
    <row r="60487" spans="1:1" ht="12.6" x14ac:dyDescent="0.25">
      <c r="A60487"/>
    </row>
    <row r="60488" spans="1:1" ht="12.6" x14ac:dyDescent="0.25">
      <c r="A60488"/>
    </row>
    <row r="60489" spans="1:1" ht="12.6" x14ac:dyDescent="0.25">
      <c r="A60489"/>
    </row>
    <row r="60490" spans="1:1" ht="12.6" x14ac:dyDescent="0.25">
      <c r="A60490"/>
    </row>
    <row r="60491" spans="1:1" ht="12.6" x14ac:dyDescent="0.25">
      <c r="A60491"/>
    </row>
    <row r="60492" spans="1:1" ht="12.6" x14ac:dyDescent="0.25">
      <c r="A60492"/>
    </row>
    <row r="60493" spans="1:1" ht="12.6" x14ac:dyDescent="0.25">
      <c r="A60493"/>
    </row>
    <row r="60494" spans="1:1" ht="12.6" x14ac:dyDescent="0.25">
      <c r="A60494"/>
    </row>
    <row r="60495" spans="1:1" ht="12.6" x14ac:dyDescent="0.25">
      <c r="A60495"/>
    </row>
    <row r="60496" spans="1:1" ht="12.6" x14ac:dyDescent="0.25">
      <c r="A60496"/>
    </row>
    <row r="60497" spans="1:1" ht="12.6" x14ac:dyDescent="0.25">
      <c r="A60497"/>
    </row>
    <row r="60498" spans="1:1" ht="12.6" x14ac:dyDescent="0.25">
      <c r="A60498"/>
    </row>
    <row r="60499" spans="1:1" ht="12.6" x14ac:dyDescent="0.25">
      <c r="A60499"/>
    </row>
    <row r="60500" spans="1:1" ht="12.6" x14ac:dyDescent="0.25">
      <c r="A60500"/>
    </row>
    <row r="60501" spans="1:1" ht="12.6" x14ac:dyDescent="0.25">
      <c r="A60501"/>
    </row>
    <row r="60502" spans="1:1" ht="12.6" x14ac:dyDescent="0.25">
      <c r="A60502"/>
    </row>
    <row r="60503" spans="1:1" ht="12.6" x14ac:dyDescent="0.25">
      <c r="A60503"/>
    </row>
    <row r="60504" spans="1:1" ht="12.6" x14ac:dyDescent="0.25">
      <c r="A60504"/>
    </row>
    <row r="60505" spans="1:1" ht="12.6" x14ac:dyDescent="0.25">
      <c r="A60505"/>
    </row>
    <row r="60506" spans="1:1" ht="12.6" x14ac:dyDescent="0.25">
      <c r="A60506"/>
    </row>
    <row r="60507" spans="1:1" ht="12.6" x14ac:dyDescent="0.25">
      <c r="A60507"/>
    </row>
    <row r="60508" spans="1:1" ht="12.6" x14ac:dyDescent="0.25">
      <c r="A60508"/>
    </row>
    <row r="60509" spans="1:1" ht="12.6" x14ac:dyDescent="0.25">
      <c r="A60509"/>
    </row>
    <row r="60510" spans="1:1" ht="12.6" x14ac:dyDescent="0.25">
      <c r="A60510"/>
    </row>
    <row r="60511" spans="1:1" ht="12.6" x14ac:dyDescent="0.25">
      <c r="A60511"/>
    </row>
    <row r="60512" spans="1:1" ht="12.6" x14ac:dyDescent="0.25">
      <c r="A60512"/>
    </row>
    <row r="60513" spans="1:1" ht="12.6" x14ac:dyDescent="0.25">
      <c r="A60513"/>
    </row>
    <row r="60514" spans="1:1" ht="12.6" x14ac:dyDescent="0.25">
      <c r="A60514"/>
    </row>
    <row r="60515" spans="1:1" ht="12.6" x14ac:dyDescent="0.25">
      <c r="A60515"/>
    </row>
    <row r="60516" spans="1:1" ht="12.6" x14ac:dyDescent="0.25">
      <c r="A60516"/>
    </row>
    <row r="60517" spans="1:1" ht="12.6" x14ac:dyDescent="0.25">
      <c r="A60517"/>
    </row>
    <row r="60518" spans="1:1" ht="12.6" x14ac:dyDescent="0.25">
      <c r="A60518"/>
    </row>
    <row r="60519" spans="1:1" ht="12.6" x14ac:dyDescent="0.25">
      <c r="A60519"/>
    </row>
    <row r="60520" spans="1:1" ht="12.6" x14ac:dyDescent="0.25">
      <c r="A60520"/>
    </row>
    <row r="60521" spans="1:1" ht="12.6" x14ac:dyDescent="0.25">
      <c r="A60521"/>
    </row>
    <row r="60522" spans="1:1" ht="12.6" x14ac:dyDescent="0.25">
      <c r="A60522"/>
    </row>
    <row r="60523" spans="1:1" ht="12.6" x14ac:dyDescent="0.25">
      <c r="A60523"/>
    </row>
    <row r="60524" spans="1:1" ht="12.6" x14ac:dyDescent="0.25">
      <c r="A60524"/>
    </row>
    <row r="60525" spans="1:1" ht="12.6" x14ac:dyDescent="0.25">
      <c r="A60525"/>
    </row>
    <row r="60526" spans="1:1" ht="12.6" x14ac:dyDescent="0.25">
      <c r="A60526"/>
    </row>
    <row r="60527" spans="1:1" ht="12.6" x14ac:dyDescent="0.25">
      <c r="A60527"/>
    </row>
    <row r="60528" spans="1:1" ht="12.6" x14ac:dyDescent="0.25">
      <c r="A60528"/>
    </row>
    <row r="60529" spans="1:1" ht="12.6" x14ac:dyDescent="0.25">
      <c r="A60529"/>
    </row>
    <row r="60530" spans="1:1" ht="12.6" x14ac:dyDescent="0.25">
      <c r="A60530"/>
    </row>
    <row r="60531" spans="1:1" ht="12.6" x14ac:dyDescent="0.25">
      <c r="A60531"/>
    </row>
    <row r="60532" spans="1:1" ht="12.6" x14ac:dyDescent="0.25">
      <c r="A60532"/>
    </row>
    <row r="60533" spans="1:1" ht="12.6" x14ac:dyDescent="0.25">
      <c r="A60533"/>
    </row>
    <row r="60534" spans="1:1" ht="12.6" x14ac:dyDescent="0.25">
      <c r="A60534"/>
    </row>
    <row r="60535" spans="1:1" ht="12.6" x14ac:dyDescent="0.25">
      <c r="A60535"/>
    </row>
    <row r="60536" spans="1:1" ht="12.6" x14ac:dyDescent="0.25">
      <c r="A60536"/>
    </row>
    <row r="60537" spans="1:1" ht="12.6" x14ac:dyDescent="0.25">
      <c r="A60537"/>
    </row>
    <row r="60538" spans="1:1" ht="12.6" x14ac:dyDescent="0.25">
      <c r="A60538"/>
    </row>
    <row r="60539" spans="1:1" ht="12.6" x14ac:dyDescent="0.25">
      <c r="A60539"/>
    </row>
    <row r="60540" spans="1:1" ht="12.6" x14ac:dyDescent="0.25">
      <c r="A60540"/>
    </row>
    <row r="60541" spans="1:1" ht="12.6" x14ac:dyDescent="0.25">
      <c r="A60541"/>
    </row>
    <row r="60542" spans="1:1" ht="12.6" x14ac:dyDescent="0.25">
      <c r="A60542"/>
    </row>
    <row r="60543" spans="1:1" ht="12.6" x14ac:dyDescent="0.25">
      <c r="A60543"/>
    </row>
    <row r="60544" spans="1:1" ht="12.6" x14ac:dyDescent="0.25">
      <c r="A60544"/>
    </row>
    <row r="60545" spans="1:1" ht="12.6" x14ac:dyDescent="0.25">
      <c r="A60545"/>
    </row>
    <row r="60546" spans="1:1" ht="12.6" x14ac:dyDescent="0.25">
      <c r="A60546"/>
    </row>
    <row r="60547" spans="1:1" ht="12.6" x14ac:dyDescent="0.25">
      <c r="A60547"/>
    </row>
    <row r="60548" spans="1:1" ht="12.6" x14ac:dyDescent="0.25">
      <c r="A60548"/>
    </row>
    <row r="60549" spans="1:1" ht="12.6" x14ac:dyDescent="0.25">
      <c r="A60549"/>
    </row>
    <row r="60550" spans="1:1" ht="12.6" x14ac:dyDescent="0.25">
      <c r="A60550"/>
    </row>
    <row r="60551" spans="1:1" ht="12.6" x14ac:dyDescent="0.25">
      <c r="A60551"/>
    </row>
    <row r="60552" spans="1:1" ht="12.6" x14ac:dyDescent="0.25">
      <c r="A60552"/>
    </row>
    <row r="60553" spans="1:1" ht="12.6" x14ac:dyDescent="0.25">
      <c r="A60553"/>
    </row>
    <row r="60554" spans="1:1" ht="12.6" x14ac:dyDescent="0.25">
      <c r="A60554"/>
    </row>
    <row r="60555" spans="1:1" ht="12.6" x14ac:dyDescent="0.25">
      <c r="A60555"/>
    </row>
    <row r="60556" spans="1:1" ht="12.6" x14ac:dyDescent="0.25">
      <c r="A60556"/>
    </row>
    <row r="60557" spans="1:1" ht="12.6" x14ac:dyDescent="0.25">
      <c r="A60557"/>
    </row>
    <row r="60558" spans="1:1" ht="12.6" x14ac:dyDescent="0.25">
      <c r="A60558"/>
    </row>
    <row r="60559" spans="1:1" ht="12.6" x14ac:dyDescent="0.25">
      <c r="A60559"/>
    </row>
    <row r="60560" spans="1:1" ht="12.6" x14ac:dyDescent="0.25">
      <c r="A60560"/>
    </row>
    <row r="60561" spans="1:1" ht="12.6" x14ac:dyDescent="0.25">
      <c r="A60561"/>
    </row>
    <row r="60562" spans="1:1" ht="12.6" x14ac:dyDescent="0.25">
      <c r="A60562"/>
    </row>
    <row r="60563" spans="1:1" ht="12.6" x14ac:dyDescent="0.25">
      <c r="A60563"/>
    </row>
    <row r="60564" spans="1:1" ht="12.6" x14ac:dyDescent="0.25">
      <c r="A60564"/>
    </row>
    <row r="60565" spans="1:1" ht="12.6" x14ac:dyDescent="0.25">
      <c r="A60565"/>
    </row>
    <row r="60566" spans="1:1" ht="12.6" x14ac:dyDescent="0.25">
      <c r="A60566"/>
    </row>
    <row r="60567" spans="1:1" ht="12.6" x14ac:dyDescent="0.25">
      <c r="A60567"/>
    </row>
    <row r="60568" spans="1:1" ht="12.6" x14ac:dyDescent="0.25">
      <c r="A60568"/>
    </row>
    <row r="60569" spans="1:1" ht="12.6" x14ac:dyDescent="0.25">
      <c r="A60569"/>
    </row>
    <row r="60570" spans="1:1" ht="12.6" x14ac:dyDescent="0.25">
      <c r="A60570"/>
    </row>
    <row r="60571" spans="1:1" ht="12.6" x14ac:dyDescent="0.25">
      <c r="A60571"/>
    </row>
    <row r="60572" spans="1:1" ht="12.6" x14ac:dyDescent="0.25">
      <c r="A60572"/>
    </row>
    <row r="60573" spans="1:1" ht="12.6" x14ac:dyDescent="0.25">
      <c r="A60573"/>
    </row>
    <row r="60574" spans="1:1" ht="12.6" x14ac:dyDescent="0.25">
      <c r="A60574"/>
    </row>
    <row r="60575" spans="1:1" ht="12.6" x14ac:dyDescent="0.25">
      <c r="A60575"/>
    </row>
    <row r="60576" spans="1:1" ht="12.6" x14ac:dyDescent="0.25">
      <c r="A60576"/>
    </row>
    <row r="60577" spans="1:1" ht="12.6" x14ac:dyDescent="0.25">
      <c r="A60577"/>
    </row>
    <row r="60578" spans="1:1" ht="12.6" x14ac:dyDescent="0.25">
      <c r="A60578"/>
    </row>
    <row r="60579" spans="1:1" ht="12.6" x14ac:dyDescent="0.25">
      <c r="A60579"/>
    </row>
    <row r="60580" spans="1:1" ht="12.6" x14ac:dyDescent="0.25">
      <c r="A60580"/>
    </row>
    <row r="60581" spans="1:1" ht="12.6" x14ac:dyDescent="0.25">
      <c r="A60581"/>
    </row>
    <row r="60582" spans="1:1" ht="12.6" x14ac:dyDescent="0.25">
      <c r="A60582"/>
    </row>
    <row r="60583" spans="1:1" ht="12.6" x14ac:dyDescent="0.25">
      <c r="A60583"/>
    </row>
    <row r="60584" spans="1:1" ht="12.6" x14ac:dyDescent="0.25">
      <c r="A60584"/>
    </row>
    <row r="60585" spans="1:1" ht="12.6" x14ac:dyDescent="0.25">
      <c r="A60585"/>
    </row>
    <row r="60586" spans="1:1" ht="12.6" x14ac:dyDescent="0.25">
      <c r="A60586"/>
    </row>
    <row r="60587" spans="1:1" ht="12.6" x14ac:dyDescent="0.25">
      <c r="A60587"/>
    </row>
    <row r="60588" spans="1:1" ht="12.6" x14ac:dyDescent="0.25">
      <c r="A60588"/>
    </row>
    <row r="60589" spans="1:1" ht="12.6" x14ac:dyDescent="0.25">
      <c r="A60589"/>
    </row>
    <row r="60590" spans="1:1" ht="12.6" x14ac:dyDescent="0.25">
      <c r="A60590"/>
    </row>
    <row r="60591" spans="1:1" ht="12.6" x14ac:dyDescent="0.25">
      <c r="A60591"/>
    </row>
    <row r="60592" spans="1:1" ht="12.6" x14ac:dyDescent="0.25">
      <c r="A60592"/>
    </row>
    <row r="60593" spans="1:1" ht="12.6" x14ac:dyDescent="0.25">
      <c r="A60593"/>
    </row>
    <row r="60594" spans="1:1" ht="12.6" x14ac:dyDescent="0.25">
      <c r="A60594"/>
    </row>
    <row r="60595" spans="1:1" ht="12.6" x14ac:dyDescent="0.25">
      <c r="A60595"/>
    </row>
    <row r="60596" spans="1:1" ht="12.6" x14ac:dyDescent="0.25">
      <c r="A60596"/>
    </row>
    <row r="60597" spans="1:1" ht="12.6" x14ac:dyDescent="0.25">
      <c r="A60597"/>
    </row>
    <row r="60598" spans="1:1" ht="12.6" x14ac:dyDescent="0.25">
      <c r="A60598"/>
    </row>
    <row r="60599" spans="1:1" ht="12.6" x14ac:dyDescent="0.25">
      <c r="A60599"/>
    </row>
    <row r="60600" spans="1:1" ht="12.6" x14ac:dyDescent="0.25">
      <c r="A60600"/>
    </row>
    <row r="60601" spans="1:1" ht="12.6" x14ac:dyDescent="0.25">
      <c r="A60601"/>
    </row>
    <row r="60602" spans="1:1" ht="12.6" x14ac:dyDescent="0.25">
      <c r="A60602"/>
    </row>
    <row r="60603" spans="1:1" ht="12.6" x14ac:dyDescent="0.25">
      <c r="A60603"/>
    </row>
    <row r="60604" spans="1:1" ht="12.6" x14ac:dyDescent="0.25">
      <c r="A60604"/>
    </row>
    <row r="60605" spans="1:1" ht="12.6" x14ac:dyDescent="0.25">
      <c r="A60605"/>
    </row>
    <row r="60606" spans="1:1" ht="12.6" x14ac:dyDescent="0.25">
      <c r="A60606"/>
    </row>
    <row r="60607" spans="1:1" ht="12.6" x14ac:dyDescent="0.25">
      <c r="A60607"/>
    </row>
    <row r="60608" spans="1:1" ht="12.6" x14ac:dyDescent="0.25">
      <c r="A60608"/>
    </row>
    <row r="60609" spans="1:1" ht="12.6" x14ac:dyDescent="0.25">
      <c r="A60609"/>
    </row>
    <row r="60610" spans="1:1" ht="12.6" x14ac:dyDescent="0.25">
      <c r="A60610"/>
    </row>
    <row r="60611" spans="1:1" ht="12.6" x14ac:dyDescent="0.25">
      <c r="A60611"/>
    </row>
    <row r="60612" spans="1:1" ht="12.6" x14ac:dyDescent="0.25">
      <c r="A60612"/>
    </row>
    <row r="60613" spans="1:1" ht="12.6" x14ac:dyDescent="0.25">
      <c r="A60613"/>
    </row>
    <row r="60614" spans="1:1" ht="12.6" x14ac:dyDescent="0.25">
      <c r="A60614"/>
    </row>
    <row r="60615" spans="1:1" ht="12.6" x14ac:dyDescent="0.25">
      <c r="A60615"/>
    </row>
    <row r="60616" spans="1:1" ht="12.6" x14ac:dyDescent="0.25">
      <c r="A60616"/>
    </row>
    <row r="60617" spans="1:1" ht="12.6" x14ac:dyDescent="0.25">
      <c r="A60617"/>
    </row>
    <row r="60618" spans="1:1" ht="12.6" x14ac:dyDescent="0.25">
      <c r="A60618"/>
    </row>
    <row r="60619" spans="1:1" ht="12.6" x14ac:dyDescent="0.25">
      <c r="A60619"/>
    </row>
    <row r="60620" spans="1:1" ht="12.6" x14ac:dyDescent="0.25">
      <c r="A60620"/>
    </row>
    <row r="60621" spans="1:1" ht="12.6" x14ac:dyDescent="0.25">
      <c r="A60621"/>
    </row>
    <row r="60622" spans="1:1" ht="12.6" x14ac:dyDescent="0.25">
      <c r="A60622"/>
    </row>
    <row r="60623" spans="1:1" ht="12.6" x14ac:dyDescent="0.25">
      <c r="A60623"/>
    </row>
    <row r="60624" spans="1:1" ht="12.6" x14ac:dyDescent="0.25">
      <c r="A60624"/>
    </row>
    <row r="60625" spans="1:1" ht="12.6" x14ac:dyDescent="0.25">
      <c r="A60625"/>
    </row>
    <row r="60626" spans="1:1" ht="12.6" x14ac:dyDescent="0.25">
      <c r="A60626"/>
    </row>
    <row r="60627" spans="1:1" ht="12.6" x14ac:dyDescent="0.25">
      <c r="A60627"/>
    </row>
    <row r="60628" spans="1:1" ht="12.6" x14ac:dyDescent="0.25">
      <c r="A60628"/>
    </row>
    <row r="60629" spans="1:1" ht="12.6" x14ac:dyDescent="0.25">
      <c r="A60629"/>
    </row>
    <row r="60630" spans="1:1" ht="12.6" x14ac:dyDescent="0.25">
      <c r="A60630"/>
    </row>
    <row r="60631" spans="1:1" ht="12.6" x14ac:dyDescent="0.25">
      <c r="A60631"/>
    </row>
    <row r="60632" spans="1:1" ht="12.6" x14ac:dyDescent="0.25">
      <c r="A60632"/>
    </row>
    <row r="60633" spans="1:1" ht="12.6" x14ac:dyDescent="0.25">
      <c r="A60633"/>
    </row>
    <row r="60634" spans="1:1" ht="12.6" x14ac:dyDescent="0.25">
      <c r="A60634"/>
    </row>
    <row r="60635" spans="1:1" ht="12.6" x14ac:dyDescent="0.25">
      <c r="A60635"/>
    </row>
    <row r="60636" spans="1:1" ht="12.6" x14ac:dyDescent="0.25">
      <c r="A60636"/>
    </row>
    <row r="60637" spans="1:1" ht="12.6" x14ac:dyDescent="0.25">
      <c r="A60637"/>
    </row>
    <row r="60638" spans="1:1" ht="12.6" x14ac:dyDescent="0.25">
      <c r="A60638"/>
    </row>
    <row r="60639" spans="1:1" ht="12.6" x14ac:dyDescent="0.25">
      <c r="A60639"/>
    </row>
    <row r="60640" spans="1:1" ht="12.6" x14ac:dyDescent="0.25">
      <c r="A60640"/>
    </row>
    <row r="60641" spans="1:1" ht="12.6" x14ac:dyDescent="0.25">
      <c r="A60641"/>
    </row>
    <row r="60642" spans="1:1" ht="12.6" x14ac:dyDescent="0.25">
      <c r="A60642"/>
    </row>
    <row r="60643" spans="1:1" ht="12.6" x14ac:dyDescent="0.25">
      <c r="A60643"/>
    </row>
    <row r="60644" spans="1:1" ht="12.6" x14ac:dyDescent="0.25">
      <c r="A60644"/>
    </row>
    <row r="60645" spans="1:1" ht="12.6" x14ac:dyDescent="0.25">
      <c r="A60645"/>
    </row>
    <row r="60646" spans="1:1" ht="12.6" x14ac:dyDescent="0.25">
      <c r="A60646"/>
    </row>
    <row r="60647" spans="1:1" ht="12.6" x14ac:dyDescent="0.25">
      <c r="A60647"/>
    </row>
    <row r="60648" spans="1:1" ht="12.6" x14ac:dyDescent="0.25">
      <c r="A60648"/>
    </row>
    <row r="60649" spans="1:1" ht="12.6" x14ac:dyDescent="0.25">
      <c r="A60649"/>
    </row>
    <row r="60650" spans="1:1" ht="12.6" x14ac:dyDescent="0.25">
      <c r="A60650"/>
    </row>
    <row r="60651" spans="1:1" ht="12.6" x14ac:dyDescent="0.25">
      <c r="A60651"/>
    </row>
    <row r="60652" spans="1:1" ht="12.6" x14ac:dyDescent="0.25">
      <c r="A60652"/>
    </row>
    <row r="60653" spans="1:1" ht="12.6" x14ac:dyDescent="0.25">
      <c r="A60653"/>
    </row>
    <row r="60654" spans="1:1" ht="12.6" x14ac:dyDescent="0.25">
      <c r="A60654"/>
    </row>
    <row r="60655" spans="1:1" ht="12.6" x14ac:dyDescent="0.25">
      <c r="A60655"/>
    </row>
    <row r="60656" spans="1:1" ht="12.6" x14ac:dyDescent="0.25">
      <c r="A60656"/>
    </row>
    <row r="60657" spans="1:1" ht="12.6" x14ac:dyDescent="0.25">
      <c r="A60657"/>
    </row>
    <row r="60658" spans="1:1" ht="12.6" x14ac:dyDescent="0.25">
      <c r="A60658"/>
    </row>
    <row r="60659" spans="1:1" ht="12.6" x14ac:dyDescent="0.25">
      <c r="A60659"/>
    </row>
    <row r="60660" spans="1:1" ht="12.6" x14ac:dyDescent="0.25">
      <c r="A60660"/>
    </row>
    <row r="60661" spans="1:1" ht="12.6" x14ac:dyDescent="0.25">
      <c r="A60661"/>
    </row>
    <row r="60662" spans="1:1" ht="12.6" x14ac:dyDescent="0.25">
      <c r="A60662"/>
    </row>
    <row r="60663" spans="1:1" ht="12.6" x14ac:dyDescent="0.25">
      <c r="A60663"/>
    </row>
    <row r="60664" spans="1:1" ht="12.6" x14ac:dyDescent="0.25">
      <c r="A60664"/>
    </row>
    <row r="60665" spans="1:1" ht="12.6" x14ac:dyDescent="0.25">
      <c r="A60665"/>
    </row>
    <row r="60666" spans="1:1" ht="12.6" x14ac:dyDescent="0.25">
      <c r="A60666"/>
    </row>
    <row r="60667" spans="1:1" ht="12.6" x14ac:dyDescent="0.25">
      <c r="A60667"/>
    </row>
    <row r="60668" spans="1:1" ht="12.6" x14ac:dyDescent="0.25">
      <c r="A60668"/>
    </row>
    <row r="60669" spans="1:1" ht="12.6" x14ac:dyDescent="0.25">
      <c r="A60669"/>
    </row>
    <row r="60670" spans="1:1" ht="12.6" x14ac:dyDescent="0.25">
      <c r="A60670"/>
    </row>
    <row r="60671" spans="1:1" ht="12.6" x14ac:dyDescent="0.25">
      <c r="A60671"/>
    </row>
    <row r="60672" spans="1:1" ht="12.6" x14ac:dyDescent="0.25">
      <c r="A60672"/>
    </row>
    <row r="60673" spans="1:1" ht="12.6" x14ac:dyDescent="0.25">
      <c r="A60673"/>
    </row>
    <row r="60674" spans="1:1" ht="12.6" x14ac:dyDescent="0.25">
      <c r="A60674"/>
    </row>
    <row r="60675" spans="1:1" ht="12.6" x14ac:dyDescent="0.25">
      <c r="A60675"/>
    </row>
    <row r="60676" spans="1:1" ht="12.6" x14ac:dyDescent="0.25">
      <c r="A60676"/>
    </row>
    <row r="60677" spans="1:1" ht="12.6" x14ac:dyDescent="0.25">
      <c r="A60677"/>
    </row>
    <row r="60678" spans="1:1" ht="12.6" x14ac:dyDescent="0.25">
      <c r="A60678"/>
    </row>
    <row r="60679" spans="1:1" ht="12.6" x14ac:dyDescent="0.25">
      <c r="A60679"/>
    </row>
    <row r="60680" spans="1:1" ht="12.6" x14ac:dyDescent="0.25">
      <c r="A60680"/>
    </row>
    <row r="60681" spans="1:1" ht="12.6" x14ac:dyDescent="0.25">
      <c r="A60681"/>
    </row>
    <row r="60682" spans="1:1" ht="12.6" x14ac:dyDescent="0.25">
      <c r="A60682"/>
    </row>
    <row r="60683" spans="1:1" ht="12.6" x14ac:dyDescent="0.25">
      <c r="A60683"/>
    </row>
    <row r="60684" spans="1:1" ht="12.6" x14ac:dyDescent="0.25">
      <c r="A60684"/>
    </row>
    <row r="60685" spans="1:1" ht="12.6" x14ac:dyDescent="0.25">
      <c r="A60685"/>
    </row>
    <row r="60686" spans="1:1" ht="12.6" x14ac:dyDescent="0.25">
      <c r="A60686"/>
    </row>
    <row r="60687" spans="1:1" ht="12.6" x14ac:dyDescent="0.25">
      <c r="A60687"/>
    </row>
    <row r="60688" spans="1:1" ht="12.6" x14ac:dyDescent="0.25">
      <c r="A60688"/>
    </row>
    <row r="60689" spans="1:1" ht="12.6" x14ac:dyDescent="0.25">
      <c r="A60689"/>
    </row>
    <row r="60690" spans="1:1" ht="12.6" x14ac:dyDescent="0.25">
      <c r="A60690"/>
    </row>
    <row r="60691" spans="1:1" ht="12.6" x14ac:dyDescent="0.25">
      <c r="A60691"/>
    </row>
    <row r="60692" spans="1:1" ht="12.6" x14ac:dyDescent="0.25">
      <c r="A60692"/>
    </row>
    <row r="60693" spans="1:1" ht="12.6" x14ac:dyDescent="0.25">
      <c r="A60693"/>
    </row>
    <row r="60694" spans="1:1" ht="12.6" x14ac:dyDescent="0.25">
      <c r="A60694"/>
    </row>
    <row r="60695" spans="1:1" ht="12.6" x14ac:dyDescent="0.25">
      <c r="A60695"/>
    </row>
    <row r="60696" spans="1:1" ht="12.6" x14ac:dyDescent="0.25">
      <c r="A60696"/>
    </row>
    <row r="60697" spans="1:1" ht="12.6" x14ac:dyDescent="0.25">
      <c r="A60697"/>
    </row>
    <row r="60698" spans="1:1" ht="12.6" x14ac:dyDescent="0.25">
      <c r="A60698"/>
    </row>
    <row r="60699" spans="1:1" ht="12.6" x14ac:dyDescent="0.25">
      <c r="A60699"/>
    </row>
    <row r="60700" spans="1:1" ht="12.6" x14ac:dyDescent="0.25">
      <c r="A60700"/>
    </row>
    <row r="60701" spans="1:1" ht="12.6" x14ac:dyDescent="0.25">
      <c r="A60701"/>
    </row>
    <row r="60702" spans="1:1" ht="12.6" x14ac:dyDescent="0.25">
      <c r="A60702"/>
    </row>
    <row r="60703" spans="1:1" ht="12.6" x14ac:dyDescent="0.25">
      <c r="A60703"/>
    </row>
    <row r="60704" spans="1:1" ht="12.6" x14ac:dyDescent="0.25">
      <c r="A60704"/>
    </row>
    <row r="60705" spans="1:1" ht="12.6" x14ac:dyDescent="0.25">
      <c r="A60705"/>
    </row>
    <row r="60706" spans="1:1" ht="12.6" x14ac:dyDescent="0.25">
      <c r="A60706"/>
    </row>
    <row r="60707" spans="1:1" ht="12.6" x14ac:dyDescent="0.25">
      <c r="A60707"/>
    </row>
    <row r="60708" spans="1:1" ht="12.6" x14ac:dyDescent="0.25">
      <c r="A60708"/>
    </row>
    <row r="60709" spans="1:1" ht="12.6" x14ac:dyDescent="0.25">
      <c r="A60709"/>
    </row>
    <row r="60710" spans="1:1" ht="12.6" x14ac:dyDescent="0.25">
      <c r="A60710"/>
    </row>
    <row r="60711" spans="1:1" ht="12.6" x14ac:dyDescent="0.25">
      <c r="A60711"/>
    </row>
    <row r="60712" spans="1:1" ht="12.6" x14ac:dyDescent="0.25">
      <c r="A60712"/>
    </row>
    <row r="60713" spans="1:1" ht="12.6" x14ac:dyDescent="0.25">
      <c r="A60713"/>
    </row>
    <row r="60714" spans="1:1" ht="12.6" x14ac:dyDescent="0.25">
      <c r="A60714"/>
    </row>
    <row r="60715" spans="1:1" ht="12.6" x14ac:dyDescent="0.25">
      <c r="A60715"/>
    </row>
    <row r="60716" spans="1:1" ht="12.6" x14ac:dyDescent="0.25">
      <c r="A60716"/>
    </row>
    <row r="60717" spans="1:1" ht="12.6" x14ac:dyDescent="0.25">
      <c r="A60717"/>
    </row>
    <row r="60718" spans="1:1" ht="12.6" x14ac:dyDescent="0.25">
      <c r="A60718"/>
    </row>
    <row r="60719" spans="1:1" ht="12.6" x14ac:dyDescent="0.25">
      <c r="A60719"/>
    </row>
    <row r="60720" spans="1:1" ht="12.6" x14ac:dyDescent="0.25">
      <c r="A60720"/>
    </row>
    <row r="60721" spans="1:1" ht="12.6" x14ac:dyDescent="0.25">
      <c r="A60721"/>
    </row>
    <row r="60722" spans="1:1" ht="12.6" x14ac:dyDescent="0.25">
      <c r="A60722"/>
    </row>
    <row r="60723" spans="1:1" ht="12.6" x14ac:dyDescent="0.25">
      <c r="A60723"/>
    </row>
    <row r="60724" spans="1:1" ht="12.6" x14ac:dyDescent="0.25">
      <c r="A60724"/>
    </row>
    <row r="60725" spans="1:1" ht="12.6" x14ac:dyDescent="0.25">
      <c r="A60725"/>
    </row>
    <row r="60726" spans="1:1" ht="12.6" x14ac:dyDescent="0.25">
      <c r="A60726"/>
    </row>
    <row r="60727" spans="1:1" ht="12.6" x14ac:dyDescent="0.25">
      <c r="A60727"/>
    </row>
    <row r="60728" spans="1:1" ht="12.6" x14ac:dyDescent="0.25">
      <c r="A60728"/>
    </row>
    <row r="60729" spans="1:1" ht="12.6" x14ac:dyDescent="0.25">
      <c r="A60729"/>
    </row>
    <row r="60730" spans="1:1" ht="12.6" x14ac:dyDescent="0.25">
      <c r="A60730"/>
    </row>
    <row r="60731" spans="1:1" ht="12.6" x14ac:dyDescent="0.25">
      <c r="A60731"/>
    </row>
    <row r="60732" spans="1:1" ht="12.6" x14ac:dyDescent="0.25">
      <c r="A60732"/>
    </row>
    <row r="60733" spans="1:1" ht="12.6" x14ac:dyDescent="0.25">
      <c r="A60733"/>
    </row>
    <row r="60734" spans="1:1" ht="12.6" x14ac:dyDescent="0.25">
      <c r="A60734"/>
    </row>
    <row r="60735" spans="1:1" ht="12.6" x14ac:dyDescent="0.25">
      <c r="A60735"/>
    </row>
    <row r="60736" spans="1:1" ht="12.6" x14ac:dyDescent="0.25">
      <c r="A60736"/>
    </row>
    <row r="60737" spans="1:1" ht="12.6" x14ac:dyDescent="0.25">
      <c r="A60737"/>
    </row>
    <row r="60738" spans="1:1" ht="12.6" x14ac:dyDescent="0.25">
      <c r="A60738"/>
    </row>
    <row r="60739" spans="1:1" ht="12.6" x14ac:dyDescent="0.25">
      <c r="A60739"/>
    </row>
    <row r="60740" spans="1:1" ht="12.6" x14ac:dyDescent="0.25">
      <c r="A60740"/>
    </row>
    <row r="60741" spans="1:1" ht="12.6" x14ac:dyDescent="0.25">
      <c r="A60741"/>
    </row>
    <row r="60742" spans="1:1" ht="12.6" x14ac:dyDescent="0.25">
      <c r="A60742"/>
    </row>
    <row r="60743" spans="1:1" ht="12.6" x14ac:dyDescent="0.25">
      <c r="A60743"/>
    </row>
    <row r="60744" spans="1:1" ht="12.6" x14ac:dyDescent="0.25">
      <c r="A60744"/>
    </row>
    <row r="60745" spans="1:1" ht="12.6" x14ac:dyDescent="0.25">
      <c r="A60745"/>
    </row>
    <row r="60746" spans="1:1" ht="12.6" x14ac:dyDescent="0.25">
      <c r="A60746"/>
    </row>
    <row r="60747" spans="1:1" ht="12.6" x14ac:dyDescent="0.25">
      <c r="A60747"/>
    </row>
    <row r="60748" spans="1:1" ht="12.6" x14ac:dyDescent="0.25">
      <c r="A60748"/>
    </row>
    <row r="60749" spans="1:1" ht="12.6" x14ac:dyDescent="0.25">
      <c r="A60749"/>
    </row>
    <row r="60750" spans="1:1" ht="12.6" x14ac:dyDescent="0.25">
      <c r="A60750"/>
    </row>
    <row r="60751" spans="1:1" ht="12.6" x14ac:dyDescent="0.25">
      <c r="A60751"/>
    </row>
    <row r="60752" spans="1:1" ht="12.6" x14ac:dyDescent="0.25">
      <c r="A60752"/>
    </row>
    <row r="60753" spans="1:1" ht="12.6" x14ac:dyDescent="0.25">
      <c r="A60753"/>
    </row>
    <row r="60754" spans="1:1" ht="12.6" x14ac:dyDescent="0.25">
      <c r="A60754"/>
    </row>
    <row r="60755" spans="1:1" ht="12.6" x14ac:dyDescent="0.25">
      <c r="A60755"/>
    </row>
    <row r="60756" spans="1:1" ht="12.6" x14ac:dyDescent="0.25">
      <c r="A60756"/>
    </row>
    <row r="60757" spans="1:1" ht="12.6" x14ac:dyDescent="0.25">
      <c r="A60757"/>
    </row>
    <row r="60758" spans="1:1" ht="12.6" x14ac:dyDescent="0.25">
      <c r="A60758"/>
    </row>
    <row r="60759" spans="1:1" ht="12.6" x14ac:dyDescent="0.25">
      <c r="A60759"/>
    </row>
    <row r="60760" spans="1:1" ht="12.6" x14ac:dyDescent="0.25">
      <c r="A60760"/>
    </row>
    <row r="60761" spans="1:1" ht="12.6" x14ac:dyDescent="0.25">
      <c r="A60761"/>
    </row>
    <row r="60762" spans="1:1" ht="12.6" x14ac:dyDescent="0.25">
      <c r="A60762"/>
    </row>
    <row r="60763" spans="1:1" ht="12.6" x14ac:dyDescent="0.25">
      <c r="A60763"/>
    </row>
    <row r="60764" spans="1:1" ht="12.6" x14ac:dyDescent="0.25">
      <c r="A60764"/>
    </row>
    <row r="60765" spans="1:1" ht="12.6" x14ac:dyDescent="0.25">
      <c r="A60765"/>
    </row>
    <row r="60766" spans="1:1" ht="12.6" x14ac:dyDescent="0.25">
      <c r="A60766"/>
    </row>
    <row r="60767" spans="1:1" ht="12.6" x14ac:dyDescent="0.25">
      <c r="A60767"/>
    </row>
    <row r="60768" spans="1:1" ht="12.6" x14ac:dyDescent="0.25">
      <c r="A60768"/>
    </row>
    <row r="60769" spans="1:1" ht="12.6" x14ac:dyDescent="0.25">
      <c r="A60769"/>
    </row>
    <row r="60770" spans="1:1" ht="12.6" x14ac:dyDescent="0.25">
      <c r="A60770"/>
    </row>
    <row r="60771" spans="1:1" ht="12.6" x14ac:dyDescent="0.25">
      <c r="A60771"/>
    </row>
    <row r="60772" spans="1:1" ht="12.6" x14ac:dyDescent="0.25">
      <c r="A60772"/>
    </row>
    <row r="60773" spans="1:1" ht="12.6" x14ac:dyDescent="0.25">
      <c r="A60773"/>
    </row>
    <row r="60774" spans="1:1" ht="12.6" x14ac:dyDescent="0.25">
      <c r="A60774"/>
    </row>
    <row r="60775" spans="1:1" ht="12.6" x14ac:dyDescent="0.25">
      <c r="A60775"/>
    </row>
    <row r="60776" spans="1:1" ht="12.6" x14ac:dyDescent="0.25">
      <c r="A60776"/>
    </row>
    <row r="60777" spans="1:1" ht="12.6" x14ac:dyDescent="0.25">
      <c r="A60777"/>
    </row>
    <row r="60778" spans="1:1" ht="12.6" x14ac:dyDescent="0.25">
      <c r="A60778"/>
    </row>
    <row r="60779" spans="1:1" ht="12.6" x14ac:dyDescent="0.25">
      <c r="A60779"/>
    </row>
    <row r="60780" spans="1:1" ht="12.6" x14ac:dyDescent="0.25">
      <c r="A60780"/>
    </row>
    <row r="60781" spans="1:1" ht="12.6" x14ac:dyDescent="0.25">
      <c r="A60781"/>
    </row>
    <row r="60782" spans="1:1" ht="12.6" x14ac:dyDescent="0.25">
      <c r="A60782"/>
    </row>
    <row r="60783" spans="1:1" ht="12.6" x14ac:dyDescent="0.25">
      <c r="A60783"/>
    </row>
    <row r="60784" spans="1:1" ht="12.6" x14ac:dyDescent="0.25">
      <c r="A60784"/>
    </row>
    <row r="60785" spans="1:1" ht="12.6" x14ac:dyDescent="0.25">
      <c r="A60785"/>
    </row>
    <row r="60786" spans="1:1" ht="12.6" x14ac:dyDescent="0.25">
      <c r="A60786"/>
    </row>
    <row r="60787" spans="1:1" ht="12.6" x14ac:dyDescent="0.25">
      <c r="A60787"/>
    </row>
    <row r="60788" spans="1:1" ht="12.6" x14ac:dyDescent="0.25">
      <c r="A60788"/>
    </row>
    <row r="60789" spans="1:1" ht="12.6" x14ac:dyDescent="0.25">
      <c r="A60789"/>
    </row>
    <row r="60790" spans="1:1" ht="12.6" x14ac:dyDescent="0.25">
      <c r="A60790"/>
    </row>
    <row r="60791" spans="1:1" ht="12.6" x14ac:dyDescent="0.25">
      <c r="A60791"/>
    </row>
    <row r="60792" spans="1:1" ht="12.6" x14ac:dyDescent="0.25">
      <c r="A60792"/>
    </row>
    <row r="60793" spans="1:1" ht="12.6" x14ac:dyDescent="0.25">
      <c r="A60793"/>
    </row>
    <row r="60794" spans="1:1" ht="12.6" x14ac:dyDescent="0.25">
      <c r="A60794"/>
    </row>
    <row r="60795" spans="1:1" ht="12.6" x14ac:dyDescent="0.25">
      <c r="A60795"/>
    </row>
    <row r="60796" spans="1:1" ht="12.6" x14ac:dyDescent="0.25">
      <c r="A60796"/>
    </row>
    <row r="60797" spans="1:1" ht="12.6" x14ac:dyDescent="0.25">
      <c r="A60797"/>
    </row>
    <row r="60798" spans="1:1" ht="12.6" x14ac:dyDescent="0.25">
      <c r="A60798"/>
    </row>
    <row r="60799" spans="1:1" ht="12.6" x14ac:dyDescent="0.25">
      <c r="A60799"/>
    </row>
    <row r="60800" spans="1:1" ht="12.6" x14ac:dyDescent="0.25">
      <c r="A60800"/>
    </row>
    <row r="60801" spans="1:1" ht="12.6" x14ac:dyDescent="0.25">
      <c r="A60801"/>
    </row>
    <row r="60802" spans="1:1" ht="12.6" x14ac:dyDescent="0.25">
      <c r="A60802"/>
    </row>
    <row r="60803" spans="1:1" ht="12.6" x14ac:dyDescent="0.25">
      <c r="A60803"/>
    </row>
    <row r="60804" spans="1:1" ht="12.6" x14ac:dyDescent="0.25">
      <c r="A60804"/>
    </row>
    <row r="60805" spans="1:1" ht="12.6" x14ac:dyDescent="0.25">
      <c r="A60805"/>
    </row>
    <row r="60806" spans="1:1" ht="12.6" x14ac:dyDescent="0.25">
      <c r="A60806"/>
    </row>
    <row r="60807" spans="1:1" ht="12.6" x14ac:dyDescent="0.25">
      <c r="A60807"/>
    </row>
    <row r="60808" spans="1:1" ht="12.6" x14ac:dyDescent="0.25">
      <c r="A60808"/>
    </row>
    <row r="60809" spans="1:1" ht="12.6" x14ac:dyDescent="0.25">
      <c r="A60809"/>
    </row>
    <row r="60810" spans="1:1" ht="12.6" x14ac:dyDescent="0.25">
      <c r="A60810"/>
    </row>
    <row r="60811" spans="1:1" ht="12.6" x14ac:dyDescent="0.25">
      <c r="A60811"/>
    </row>
    <row r="60812" spans="1:1" ht="12.6" x14ac:dyDescent="0.25">
      <c r="A60812"/>
    </row>
    <row r="60813" spans="1:1" ht="12.6" x14ac:dyDescent="0.25">
      <c r="A60813"/>
    </row>
    <row r="60814" spans="1:1" ht="12.6" x14ac:dyDescent="0.25">
      <c r="A60814"/>
    </row>
    <row r="60815" spans="1:1" ht="12.6" x14ac:dyDescent="0.25">
      <c r="A60815"/>
    </row>
    <row r="60816" spans="1:1" ht="12.6" x14ac:dyDescent="0.25">
      <c r="A60816"/>
    </row>
    <row r="60817" spans="1:1" ht="12.6" x14ac:dyDescent="0.25">
      <c r="A60817"/>
    </row>
    <row r="60818" spans="1:1" ht="12.6" x14ac:dyDescent="0.25">
      <c r="A60818"/>
    </row>
    <row r="60819" spans="1:1" ht="12.6" x14ac:dyDescent="0.25">
      <c r="A60819"/>
    </row>
    <row r="60820" spans="1:1" ht="12.6" x14ac:dyDescent="0.25">
      <c r="A60820"/>
    </row>
    <row r="60821" spans="1:1" ht="12.6" x14ac:dyDescent="0.25">
      <c r="A60821"/>
    </row>
    <row r="60822" spans="1:1" ht="12.6" x14ac:dyDescent="0.25">
      <c r="A60822"/>
    </row>
    <row r="60823" spans="1:1" ht="12.6" x14ac:dyDescent="0.25">
      <c r="A60823"/>
    </row>
    <row r="60824" spans="1:1" ht="12.6" x14ac:dyDescent="0.25">
      <c r="A60824"/>
    </row>
    <row r="60825" spans="1:1" ht="12.6" x14ac:dyDescent="0.25">
      <c r="A60825"/>
    </row>
    <row r="60826" spans="1:1" ht="12.6" x14ac:dyDescent="0.25">
      <c r="A60826"/>
    </row>
    <row r="60827" spans="1:1" ht="12.6" x14ac:dyDescent="0.25">
      <c r="A60827"/>
    </row>
    <row r="60828" spans="1:1" ht="12.6" x14ac:dyDescent="0.25">
      <c r="A60828"/>
    </row>
    <row r="60829" spans="1:1" ht="12.6" x14ac:dyDescent="0.25">
      <c r="A60829"/>
    </row>
    <row r="60830" spans="1:1" ht="12.6" x14ac:dyDescent="0.25">
      <c r="A60830"/>
    </row>
    <row r="60831" spans="1:1" ht="12.6" x14ac:dyDescent="0.25">
      <c r="A60831"/>
    </row>
    <row r="60832" spans="1:1" ht="12.6" x14ac:dyDescent="0.25">
      <c r="A60832"/>
    </row>
    <row r="60833" spans="1:1" ht="12.6" x14ac:dyDescent="0.25">
      <c r="A60833"/>
    </row>
    <row r="60834" spans="1:1" ht="12.6" x14ac:dyDescent="0.25">
      <c r="A60834"/>
    </row>
    <row r="60835" spans="1:1" ht="12.6" x14ac:dyDescent="0.25">
      <c r="A60835"/>
    </row>
    <row r="60836" spans="1:1" ht="12.6" x14ac:dyDescent="0.25">
      <c r="A60836"/>
    </row>
    <row r="60837" spans="1:1" ht="12.6" x14ac:dyDescent="0.25">
      <c r="A60837"/>
    </row>
    <row r="60838" spans="1:1" ht="12.6" x14ac:dyDescent="0.25">
      <c r="A60838"/>
    </row>
    <row r="60839" spans="1:1" ht="12.6" x14ac:dyDescent="0.25">
      <c r="A60839"/>
    </row>
    <row r="60840" spans="1:1" ht="12.6" x14ac:dyDescent="0.25">
      <c r="A60840"/>
    </row>
    <row r="60841" spans="1:1" ht="12.6" x14ac:dyDescent="0.25">
      <c r="A60841"/>
    </row>
    <row r="60842" spans="1:1" ht="12.6" x14ac:dyDescent="0.25">
      <c r="A60842"/>
    </row>
    <row r="60843" spans="1:1" ht="12.6" x14ac:dyDescent="0.25">
      <c r="A60843"/>
    </row>
    <row r="60844" spans="1:1" ht="12.6" x14ac:dyDescent="0.25">
      <c r="A60844"/>
    </row>
    <row r="60845" spans="1:1" ht="12.6" x14ac:dyDescent="0.25">
      <c r="A60845"/>
    </row>
    <row r="60846" spans="1:1" ht="12.6" x14ac:dyDescent="0.25">
      <c r="A60846"/>
    </row>
    <row r="60847" spans="1:1" ht="12.6" x14ac:dyDescent="0.25">
      <c r="A60847"/>
    </row>
    <row r="60848" spans="1:1" ht="12.6" x14ac:dyDescent="0.25">
      <c r="A60848"/>
    </row>
    <row r="60849" spans="1:1" ht="12.6" x14ac:dyDescent="0.25">
      <c r="A60849"/>
    </row>
    <row r="60850" spans="1:1" ht="12.6" x14ac:dyDescent="0.25">
      <c r="A60850"/>
    </row>
    <row r="60851" spans="1:1" ht="12.6" x14ac:dyDescent="0.25">
      <c r="A60851"/>
    </row>
    <row r="60852" spans="1:1" ht="12.6" x14ac:dyDescent="0.25">
      <c r="A60852"/>
    </row>
    <row r="60853" spans="1:1" ht="12.6" x14ac:dyDescent="0.25">
      <c r="A60853"/>
    </row>
    <row r="60854" spans="1:1" ht="12.6" x14ac:dyDescent="0.25">
      <c r="A60854"/>
    </row>
    <row r="60855" spans="1:1" ht="12.6" x14ac:dyDescent="0.25">
      <c r="A60855"/>
    </row>
    <row r="60856" spans="1:1" ht="12.6" x14ac:dyDescent="0.25">
      <c r="A60856"/>
    </row>
    <row r="60857" spans="1:1" ht="12.6" x14ac:dyDescent="0.25">
      <c r="A60857"/>
    </row>
    <row r="60858" spans="1:1" ht="12.6" x14ac:dyDescent="0.25">
      <c r="A60858"/>
    </row>
    <row r="60859" spans="1:1" ht="12.6" x14ac:dyDescent="0.25">
      <c r="A60859"/>
    </row>
    <row r="60860" spans="1:1" ht="12.6" x14ac:dyDescent="0.25">
      <c r="A60860"/>
    </row>
    <row r="60861" spans="1:1" ht="12.6" x14ac:dyDescent="0.25">
      <c r="A60861"/>
    </row>
    <row r="60862" spans="1:1" ht="12.6" x14ac:dyDescent="0.25">
      <c r="A60862"/>
    </row>
    <row r="60863" spans="1:1" ht="12.6" x14ac:dyDescent="0.25">
      <c r="A60863"/>
    </row>
    <row r="60864" spans="1:1" ht="12.6" x14ac:dyDescent="0.25">
      <c r="A60864"/>
    </row>
    <row r="60865" spans="1:1" ht="12.6" x14ac:dyDescent="0.25">
      <c r="A60865"/>
    </row>
    <row r="60866" spans="1:1" ht="12.6" x14ac:dyDescent="0.25">
      <c r="A60866"/>
    </row>
    <row r="60867" spans="1:1" ht="12.6" x14ac:dyDescent="0.25">
      <c r="A60867"/>
    </row>
    <row r="60868" spans="1:1" ht="12.6" x14ac:dyDescent="0.25">
      <c r="A60868"/>
    </row>
    <row r="60869" spans="1:1" ht="12.6" x14ac:dyDescent="0.25">
      <c r="A60869"/>
    </row>
    <row r="60870" spans="1:1" ht="12.6" x14ac:dyDescent="0.25">
      <c r="A60870"/>
    </row>
    <row r="60871" spans="1:1" ht="12.6" x14ac:dyDescent="0.25">
      <c r="A60871"/>
    </row>
    <row r="60872" spans="1:1" ht="12.6" x14ac:dyDescent="0.25">
      <c r="A60872"/>
    </row>
    <row r="60873" spans="1:1" ht="12.6" x14ac:dyDescent="0.25">
      <c r="A60873"/>
    </row>
    <row r="60874" spans="1:1" ht="12.6" x14ac:dyDescent="0.25">
      <c r="A60874"/>
    </row>
    <row r="60875" spans="1:1" ht="12.6" x14ac:dyDescent="0.25">
      <c r="A60875"/>
    </row>
    <row r="60876" spans="1:1" ht="12.6" x14ac:dyDescent="0.25">
      <c r="A60876"/>
    </row>
    <row r="60877" spans="1:1" ht="12.6" x14ac:dyDescent="0.25">
      <c r="A60877"/>
    </row>
    <row r="60878" spans="1:1" ht="12.6" x14ac:dyDescent="0.25">
      <c r="A60878"/>
    </row>
    <row r="60879" spans="1:1" ht="12.6" x14ac:dyDescent="0.25">
      <c r="A60879"/>
    </row>
    <row r="60880" spans="1:1" ht="12.6" x14ac:dyDescent="0.25">
      <c r="A60880"/>
    </row>
    <row r="60881" spans="1:1" ht="12.6" x14ac:dyDescent="0.25">
      <c r="A60881"/>
    </row>
    <row r="60882" spans="1:1" ht="12.6" x14ac:dyDescent="0.25">
      <c r="A60882"/>
    </row>
    <row r="60883" spans="1:1" ht="12.6" x14ac:dyDescent="0.25">
      <c r="A60883"/>
    </row>
    <row r="60884" spans="1:1" ht="12.6" x14ac:dyDescent="0.25">
      <c r="A60884"/>
    </row>
    <row r="60885" spans="1:1" ht="12.6" x14ac:dyDescent="0.25">
      <c r="A60885"/>
    </row>
    <row r="60886" spans="1:1" ht="12.6" x14ac:dyDescent="0.25">
      <c r="A60886"/>
    </row>
    <row r="60887" spans="1:1" ht="12.6" x14ac:dyDescent="0.25">
      <c r="A60887"/>
    </row>
    <row r="60888" spans="1:1" ht="12.6" x14ac:dyDescent="0.25">
      <c r="A60888"/>
    </row>
    <row r="60889" spans="1:1" ht="12.6" x14ac:dyDescent="0.25">
      <c r="A60889"/>
    </row>
    <row r="60890" spans="1:1" ht="12.6" x14ac:dyDescent="0.25">
      <c r="A60890"/>
    </row>
    <row r="60891" spans="1:1" ht="12.6" x14ac:dyDescent="0.25">
      <c r="A60891"/>
    </row>
    <row r="60892" spans="1:1" ht="12.6" x14ac:dyDescent="0.25">
      <c r="A60892"/>
    </row>
    <row r="60893" spans="1:1" ht="12.6" x14ac:dyDescent="0.25">
      <c r="A60893"/>
    </row>
    <row r="60894" spans="1:1" ht="12.6" x14ac:dyDescent="0.25">
      <c r="A60894"/>
    </row>
    <row r="60895" spans="1:1" ht="12.6" x14ac:dyDescent="0.25">
      <c r="A60895"/>
    </row>
    <row r="60896" spans="1:1" ht="12.6" x14ac:dyDescent="0.25">
      <c r="A60896"/>
    </row>
    <row r="60897" spans="1:1" ht="12.6" x14ac:dyDescent="0.25">
      <c r="A60897"/>
    </row>
    <row r="60898" spans="1:1" ht="12.6" x14ac:dyDescent="0.25">
      <c r="A60898"/>
    </row>
    <row r="60899" spans="1:1" ht="12.6" x14ac:dyDescent="0.25">
      <c r="A60899"/>
    </row>
    <row r="60900" spans="1:1" ht="12.6" x14ac:dyDescent="0.25">
      <c r="A60900"/>
    </row>
    <row r="60901" spans="1:1" ht="12.6" x14ac:dyDescent="0.25">
      <c r="A60901"/>
    </row>
    <row r="60902" spans="1:1" ht="12.6" x14ac:dyDescent="0.25">
      <c r="A60902"/>
    </row>
    <row r="60903" spans="1:1" ht="12.6" x14ac:dyDescent="0.25">
      <c r="A60903"/>
    </row>
    <row r="60904" spans="1:1" ht="12.6" x14ac:dyDescent="0.25">
      <c r="A60904"/>
    </row>
    <row r="60905" spans="1:1" ht="12.6" x14ac:dyDescent="0.25">
      <c r="A60905"/>
    </row>
    <row r="60906" spans="1:1" ht="12.6" x14ac:dyDescent="0.25">
      <c r="A60906"/>
    </row>
    <row r="60907" spans="1:1" ht="12.6" x14ac:dyDescent="0.25">
      <c r="A60907"/>
    </row>
    <row r="60908" spans="1:1" ht="12.6" x14ac:dyDescent="0.25">
      <c r="A60908"/>
    </row>
    <row r="60909" spans="1:1" ht="12.6" x14ac:dyDescent="0.25">
      <c r="A60909"/>
    </row>
    <row r="60910" spans="1:1" ht="12.6" x14ac:dyDescent="0.25">
      <c r="A60910"/>
    </row>
    <row r="60911" spans="1:1" ht="12.6" x14ac:dyDescent="0.25">
      <c r="A60911"/>
    </row>
    <row r="60912" spans="1:1" ht="12.6" x14ac:dyDescent="0.25">
      <c r="A60912"/>
    </row>
    <row r="60913" spans="1:1" ht="12.6" x14ac:dyDescent="0.25">
      <c r="A60913"/>
    </row>
    <row r="60914" spans="1:1" ht="12.6" x14ac:dyDescent="0.25">
      <c r="A60914"/>
    </row>
    <row r="60915" spans="1:1" ht="12.6" x14ac:dyDescent="0.25">
      <c r="A60915"/>
    </row>
    <row r="60916" spans="1:1" ht="12.6" x14ac:dyDescent="0.25">
      <c r="A60916"/>
    </row>
    <row r="60917" spans="1:1" ht="12.6" x14ac:dyDescent="0.25">
      <c r="A60917"/>
    </row>
    <row r="60918" spans="1:1" ht="12.6" x14ac:dyDescent="0.25">
      <c r="A60918"/>
    </row>
    <row r="60919" spans="1:1" ht="12.6" x14ac:dyDescent="0.25">
      <c r="A60919"/>
    </row>
    <row r="60920" spans="1:1" ht="12.6" x14ac:dyDescent="0.25">
      <c r="A60920"/>
    </row>
    <row r="60921" spans="1:1" ht="12.6" x14ac:dyDescent="0.25">
      <c r="A60921"/>
    </row>
    <row r="60922" spans="1:1" ht="12.6" x14ac:dyDescent="0.25">
      <c r="A60922"/>
    </row>
    <row r="60923" spans="1:1" ht="12.6" x14ac:dyDescent="0.25">
      <c r="A60923"/>
    </row>
    <row r="60924" spans="1:1" ht="12.6" x14ac:dyDescent="0.25">
      <c r="A60924"/>
    </row>
    <row r="60925" spans="1:1" ht="12.6" x14ac:dyDescent="0.25">
      <c r="A60925"/>
    </row>
    <row r="60926" spans="1:1" ht="12.6" x14ac:dyDescent="0.25">
      <c r="A60926"/>
    </row>
    <row r="60927" spans="1:1" ht="12.6" x14ac:dyDescent="0.25">
      <c r="A60927"/>
    </row>
    <row r="60928" spans="1:1" ht="12.6" x14ac:dyDescent="0.25">
      <c r="A60928"/>
    </row>
    <row r="60929" spans="1:1" ht="12.6" x14ac:dyDescent="0.25">
      <c r="A60929"/>
    </row>
    <row r="60930" spans="1:1" ht="12.6" x14ac:dyDescent="0.25">
      <c r="A60930"/>
    </row>
    <row r="60931" spans="1:1" ht="12.6" x14ac:dyDescent="0.25">
      <c r="A60931"/>
    </row>
    <row r="60932" spans="1:1" ht="12.6" x14ac:dyDescent="0.25">
      <c r="A60932"/>
    </row>
    <row r="60933" spans="1:1" ht="12.6" x14ac:dyDescent="0.25">
      <c r="A60933"/>
    </row>
    <row r="60934" spans="1:1" ht="12.6" x14ac:dyDescent="0.25">
      <c r="A60934"/>
    </row>
    <row r="60935" spans="1:1" ht="12.6" x14ac:dyDescent="0.25">
      <c r="A60935"/>
    </row>
    <row r="60936" spans="1:1" ht="12.6" x14ac:dyDescent="0.25">
      <c r="A60936"/>
    </row>
    <row r="60937" spans="1:1" ht="12.6" x14ac:dyDescent="0.25">
      <c r="A60937"/>
    </row>
    <row r="60938" spans="1:1" ht="12.6" x14ac:dyDescent="0.25">
      <c r="A60938"/>
    </row>
    <row r="60939" spans="1:1" ht="12.6" x14ac:dyDescent="0.25">
      <c r="A60939"/>
    </row>
    <row r="60940" spans="1:1" ht="12.6" x14ac:dyDescent="0.25">
      <c r="A60940"/>
    </row>
    <row r="60941" spans="1:1" ht="12.6" x14ac:dyDescent="0.25">
      <c r="A60941"/>
    </row>
    <row r="60942" spans="1:1" ht="12.6" x14ac:dyDescent="0.25">
      <c r="A60942"/>
    </row>
    <row r="60943" spans="1:1" ht="12.6" x14ac:dyDescent="0.25">
      <c r="A60943"/>
    </row>
    <row r="60944" spans="1:1" ht="12.6" x14ac:dyDescent="0.25">
      <c r="A60944"/>
    </row>
    <row r="60945" spans="1:1" ht="12.6" x14ac:dyDescent="0.25">
      <c r="A60945"/>
    </row>
    <row r="60946" spans="1:1" ht="12.6" x14ac:dyDescent="0.25">
      <c r="A60946"/>
    </row>
    <row r="60947" spans="1:1" ht="12.6" x14ac:dyDescent="0.25">
      <c r="A60947"/>
    </row>
    <row r="60948" spans="1:1" ht="12.6" x14ac:dyDescent="0.25">
      <c r="A60948"/>
    </row>
    <row r="60949" spans="1:1" ht="12.6" x14ac:dyDescent="0.25">
      <c r="A60949"/>
    </row>
    <row r="60950" spans="1:1" ht="12.6" x14ac:dyDescent="0.25">
      <c r="A60950"/>
    </row>
    <row r="60951" spans="1:1" ht="12.6" x14ac:dyDescent="0.25">
      <c r="A60951"/>
    </row>
    <row r="60952" spans="1:1" ht="12.6" x14ac:dyDescent="0.25">
      <c r="A60952"/>
    </row>
    <row r="60953" spans="1:1" ht="12.6" x14ac:dyDescent="0.25">
      <c r="A60953"/>
    </row>
    <row r="60954" spans="1:1" ht="12.6" x14ac:dyDescent="0.25">
      <c r="A60954"/>
    </row>
    <row r="60955" spans="1:1" ht="12.6" x14ac:dyDescent="0.25">
      <c r="A60955"/>
    </row>
    <row r="60956" spans="1:1" ht="12.6" x14ac:dyDescent="0.25">
      <c r="A60956"/>
    </row>
    <row r="60957" spans="1:1" ht="12.6" x14ac:dyDescent="0.25">
      <c r="A60957"/>
    </row>
    <row r="60958" spans="1:1" ht="12.6" x14ac:dyDescent="0.25">
      <c r="A60958"/>
    </row>
    <row r="60959" spans="1:1" ht="12.6" x14ac:dyDescent="0.25">
      <c r="A60959"/>
    </row>
    <row r="60960" spans="1:1" ht="12.6" x14ac:dyDescent="0.25">
      <c r="A60960"/>
    </row>
    <row r="60961" spans="1:1" ht="12.6" x14ac:dyDescent="0.25">
      <c r="A60961"/>
    </row>
    <row r="60962" spans="1:1" ht="12.6" x14ac:dyDescent="0.25">
      <c r="A60962"/>
    </row>
    <row r="60963" spans="1:1" ht="12.6" x14ac:dyDescent="0.25">
      <c r="A60963"/>
    </row>
    <row r="60964" spans="1:1" ht="12.6" x14ac:dyDescent="0.25">
      <c r="A60964"/>
    </row>
    <row r="60965" spans="1:1" ht="12.6" x14ac:dyDescent="0.25">
      <c r="A60965"/>
    </row>
    <row r="60966" spans="1:1" ht="12.6" x14ac:dyDescent="0.25">
      <c r="A60966"/>
    </row>
    <row r="60967" spans="1:1" ht="12.6" x14ac:dyDescent="0.25">
      <c r="A60967"/>
    </row>
    <row r="60968" spans="1:1" ht="12.6" x14ac:dyDescent="0.25">
      <c r="A60968"/>
    </row>
    <row r="60969" spans="1:1" ht="12.6" x14ac:dyDescent="0.25">
      <c r="A60969"/>
    </row>
    <row r="60970" spans="1:1" ht="12.6" x14ac:dyDescent="0.25">
      <c r="A60970"/>
    </row>
    <row r="60971" spans="1:1" ht="12.6" x14ac:dyDescent="0.25">
      <c r="A60971"/>
    </row>
    <row r="60972" spans="1:1" ht="12.6" x14ac:dyDescent="0.25">
      <c r="A60972"/>
    </row>
    <row r="60973" spans="1:1" ht="12.6" x14ac:dyDescent="0.25">
      <c r="A60973"/>
    </row>
    <row r="60974" spans="1:1" ht="12.6" x14ac:dyDescent="0.25">
      <c r="A60974"/>
    </row>
    <row r="60975" spans="1:1" ht="12.6" x14ac:dyDescent="0.25">
      <c r="A60975"/>
    </row>
    <row r="60976" spans="1:1" ht="12.6" x14ac:dyDescent="0.25">
      <c r="A60976"/>
    </row>
    <row r="60977" spans="1:1" ht="12.6" x14ac:dyDescent="0.25">
      <c r="A60977"/>
    </row>
    <row r="60978" spans="1:1" ht="12.6" x14ac:dyDescent="0.25">
      <c r="A60978"/>
    </row>
    <row r="60979" spans="1:1" ht="12.6" x14ac:dyDescent="0.25">
      <c r="A60979"/>
    </row>
    <row r="60980" spans="1:1" ht="12.6" x14ac:dyDescent="0.25">
      <c r="A60980"/>
    </row>
    <row r="60981" spans="1:1" ht="12.6" x14ac:dyDescent="0.25">
      <c r="A60981"/>
    </row>
    <row r="60982" spans="1:1" ht="12.6" x14ac:dyDescent="0.25">
      <c r="A60982"/>
    </row>
    <row r="60983" spans="1:1" ht="12.6" x14ac:dyDescent="0.25">
      <c r="A60983"/>
    </row>
    <row r="60984" spans="1:1" ht="12.6" x14ac:dyDescent="0.25">
      <c r="A60984"/>
    </row>
    <row r="60985" spans="1:1" ht="12.6" x14ac:dyDescent="0.25">
      <c r="A60985"/>
    </row>
    <row r="60986" spans="1:1" ht="12.6" x14ac:dyDescent="0.25">
      <c r="A60986"/>
    </row>
    <row r="60987" spans="1:1" ht="12.6" x14ac:dyDescent="0.25">
      <c r="A60987"/>
    </row>
    <row r="60988" spans="1:1" ht="12.6" x14ac:dyDescent="0.25">
      <c r="A60988"/>
    </row>
    <row r="60989" spans="1:1" ht="12.6" x14ac:dyDescent="0.25">
      <c r="A60989"/>
    </row>
    <row r="60990" spans="1:1" ht="12.6" x14ac:dyDescent="0.25">
      <c r="A60990"/>
    </row>
    <row r="60991" spans="1:1" ht="12.6" x14ac:dyDescent="0.25">
      <c r="A60991"/>
    </row>
    <row r="60992" spans="1:1" ht="12.6" x14ac:dyDescent="0.25">
      <c r="A60992"/>
    </row>
    <row r="60993" spans="1:1" ht="12.6" x14ac:dyDescent="0.25">
      <c r="A60993"/>
    </row>
    <row r="60994" spans="1:1" ht="12.6" x14ac:dyDescent="0.25">
      <c r="A60994"/>
    </row>
    <row r="60995" spans="1:1" ht="12.6" x14ac:dyDescent="0.25">
      <c r="A60995"/>
    </row>
    <row r="60996" spans="1:1" ht="12.6" x14ac:dyDescent="0.25">
      <c r="A60996"/>
    </row>
    <row r="60997" spans="1:1" ht="12.6" x14ac:dyDescent="0.25">
      <c r="A60997"/>
    </row>
    <row r="60998" spans="1:1" ht="12.6" x14ac:dyDescent="0.25">
      <c r="A60998"/>
    </row>
    <row r="60999" spans="1:1" ht="12.6" x14ac:dyDescent="0.25">
      <c r="A60999"/>
    </row>
    <row r="61000" spans="1:1" ht="12.6" x14ac:dyDescent="0.25">
      <c r="A61000"/>
    </row>
    <row r="61001" spans="1:1" ht="12.6" x14ac:dyDescent="0.25">
      <c r="A61001"/>
    </row>
    <row r="61002" spans="1:1" ht="12.6" x14ac:dyDescent="0.25">
      <c r="A61002"/>
    </row>
    <row r="61003" spans="1:1" ht="12.6" x14ac:dyDescent="0.25">
      <c r="A61003"/>
    </row>
    <row r="61004" spans="1:1" ht="12.6" x14ac:dyDescent="0.25">
      <c r="A61004"/>
    </row>
    <row r="61005" spans="1:1" ht="12.6" x14ac:dyDescent="0.25">
      <c r="A61005"/>
    </row>
    <row r="61006" spans="1:1" ht="12.6" x14ac:dyDescent="0.25">
      <c r="A61006"/>
    </row>
    <row r="61007" spans="1:1" ht="12.6" x14ac:dyDescent="0.25">
      <c r="A61007"/>
    </row>
    <row r="61008" spans="1:1" ht="12.6" x14ac:dyDescent="0.25">
      <c r="A61008"/>
    </row>
    <row r="61009" spans="1:1" ht="12.6" x14ac:dyDescent="0.25">
      <c r="A61009"/>
    </row>
    <row r="61010" spans="1:1" ht="12.6" x14ac:dyDescent="0.25">
      <c r="A61010"/>
    </row>
    <row r="61011" spans="1:1" ht="12.6" x14ac:dyDescent="0.25">
      <c r="A61011"/>
    </row>
    <row r="61012" spans="1:1" ht="12.6" x14ac:dyDescent="0.25">
      <c r="A61012"/>
    </row>
    <row r="61013" spans="1:1" ht="12.6" x14ac:dyDescent="0.25">
      <c r="A61013"/>
    </row>
    <row r="61014" spans="1:1" ht="12.6" x14ac:dyDescent="0.25">
      <c r="A61014"/>
    </row>
    <row r="61015" spans="1:1" ht="12.6" x14ac:dyDescent="0.25">
      <c r="A61015"/>
    </row>
    <row r="61016" spans="1:1" ht="12.6" x14ac:dyDescent="0.25">
      <c r="A61016"/>
    </row>
    <row r="61017" spans="1:1" ht="12.6" x14ac:dyDescent="0.25">
      <c r="A61017"/>
    </row>
    <row r="61018" spans="1:1" ht="12.6" x14ac:dyDescent="0.25">
      <c r="A61018"/>
    </row>
    <row r="61019" spans="1:1" ht="12.6" x14ac:dyDescent="0.25">
      <c r="A61019"/>
    </row>
    <row r="61020" spans="1:1" ht="12.6" x14ac:dyDescent="0.25">
      <c r="A61020"/>
    </row>
    <row r="61021" spans="1:1" ht="12.6" x14ac:dyDescent="0.25">
      <c r="A61021"/>
    </row>
    <row r="61022" spans="1:1" ht="12.6" x14ac:dyDescent="0.25">
      <c r="A61022"/>
    </row>
    <row r="61023" spans="1:1" ht="12.6" x14ac:dyDescent="0.25">
      <c r="A61023"/>
    </row>
    <row r="61024" spans="1:1" ht="12.6" x14ac:dyDescent="0.25">
      <c r="A61024"/>
    </row>
    <row r="61025" spans="1:1" ht="12.6" x14ac:dyDescent="0.25">
      <c r="A61025"/>
    </row>
    <row r="61026" spans="1:1" ht="12.6" x14ac:dyDescent="0.25">
      <c r="A61026"/>
    </row>
    <row r="61027" spans="1:1" ht="12.6" x14ac:dyDescent="0.25">
      <c r="A61027"/>
    </row>
    <row r="61028" spans="1:1" ht="12.6" x14ac:dyDescent="0.25">
      <c r="A61028"/>
    </row>
    <row r="61029" spans="1:1" ht="12.6" x14ac:dyDescent="0.25">
      <c r="A61029"/>
    </row>
    <row r="61030" spans="1:1" ht="12.6" x14ac:dyDescent="0.25">
      <c r="A61030"/>
    </row>
    <row r="61031" spans="1:1" ht="12.6" x14ac:dyDescent="0.25">
      <c r="A61031"/>
    </row>
    <row r="61032" spans="1:1" ht="12.6" x14ac:dyDescent="0.25">
      <c r="A61032"/>
    </row>
    <row r="61033" spans="1:1" ht="12.6" x14ac:dyDescent="0.25">
      <c r="A61033"/>
    </row>
    <row r="61034" spans="1:1" ht="12.6" x14ac:dyDescent="0.25">
      <c r="A61034"/>
    </row>
    <row r="61035" spans="1:1" ht="12.6" x14ac:dyDescent="0.25">
      <c r="A61035"/>
    </row>
    <row r="61036" spans="1:1" ht="12.6" x14ac:dyDescent="0.25">
      <c r="A61036"/>
    </row>
    <row r="61037" spans="1:1" ht="12.6" x14ac:dyDescent="0.25">
      <c r="A61037"/>
    </row>
    <row r="61038" spans="1:1" ht="12.6" x14ac:dyDescent="0.25">
      <c r="A61038"/>
    </row>
    <row r="61039" spans="1:1" ht="12.6" x14ac:dyDescent="0.25">
      <c r="A61039"/>
    </row>
    <row r="61040" spans="1:1" ht="12.6" x14ac:dyDescent="0.25">
      <c r="A61040"/>
    </row>
    <row r="61041" spans="1:1" ht="12.6" x14ac:dyDescent="0.25">
      <c r="A61041"/>
    </row>
    <row r="61042" spans="1:1" ht="12.6" x14ac:dyDescent="0.25">
      <c r="A61042"/>
    </row>
    <row r="61043" spans="1:1" ht="12.6" x14ac:dyDescent="0.25">
      <c r="A61043"/>
    </row>
    <row r="61044" spans="1:1" ht="12.6" x14ac:dyDescent="0.25">
      <c r="A61044"/>
    </row>
    <row r="61045" spans="1:1" ht="12.6" x14ac:dyDescent="0.25">
      <c r="A61045"/>
    </row>
    <row r="61046" spans="1:1" ht="12.6" x14ac:dyDescent="0.25">
      <c r="A61046"/>
    </row>
    <row r="61047" spans="1:1" ht="12.6" x14ac:dyDescent="0.25">
      <c r="A61047"/>
    </row>
    <row r="61048" spans="1:1" ht="12.6" x14ac:dyDescent="0.25">
      <c r="A61048"/>
    </row>
    <row r="61049" spans="1:1" ht="12.6" x14ac:dyDescent="0.25">
      <c r="A61049"/>
    </row>
    <row r="61050" spans="1:1" ht="12.6" x14ac:dyDescent="0.25">
      <c r="A61050"/>
    </row>
    <row r="61051" spans="1:1" ht="12.6" x14ac:dyDescent="0.25">
      <c r="A61051"/>
    </row>
    <row r="61052" spans="1:1" ht="12.6" x14ac:dyDescent="0.25">
      <c r="A61052"/>
    </row>
    <row r="61053" spans="1:1" ht="12.6" x14ac:dyDescent="0.25">
      <c r="A61053"/>
    </row>
    <row r="61054" spans="1:1" ht="12.6" x14ac:dyDescent="0.25">
      <c r="A61054"/>
    </row>
    <row r="61055" spans="1:1" ht="12.6" x14ac:dyDescent="0.25">
      <c r="A61055"/>
    </row>
    <row r="61056" spans="1:1" ht="12.6" x14ac:dyDescent="0.25">
      <c r="A61056"/>
    </row>
    <row r="61057" spans="1:1" ht="12.6" x14ac:dyDescent="0.25">
      <c r="A61057"/>
    </row>
    <row r="61058" spans="1:1" ht="12.6" x14ac:dyDescent="0.25">
      <c r="A61058"/>
    </row>
    <row r="61059" spans="1:1" ht="12.6" x14ac:dyDescent="0.25">
      <c r="A61059"/>
    </row>
    <row r="61060" spans="1:1" ht="12.6" x14ac:dyDescent="0.25">
      <c r="A61060"/>
    </row>
    <row r="61061" spans="1:1" ht="12.6" x14ac:dyDescent="0.25">
      <c r="A61061"/>
    </row>
    <row r="61062" spans="1:1" ht="12.6" x14ac:dyDescent="0.25">
      <c r="A61062"/>
    </row>
    <row r="61063" spans="1:1" ht="12.6" x14ac:dyDescent="0.25">
      <c r="A61063"/>
    </row>
    <row r="61064" spans="1:1" ht="12.6" x14ac:dyDescent="0.25">
      <c r="A61064"/>
    </row>
    <row r="61065" spans="1:1" ht="12.6" x14ac:dyDescent="0.25">
      <c r="A61065"/>
    </row>
    <row r="61066" spans="1:1" ht="12.6" x14ac:dyDescent="0.25">
      <c r="A61066"/>
    </row>
    <row r="61067" spans="1:1" ht="12.6" x14ac:dyDescent="0.25">
      <c r="A61067"/>
    </row>
    <row r="61068" spans="1:1" ht="12.6" x14ac:dyDescent="0.25">
      <c r="A61068"/>
    </row>
    <row r="61069" spans="1:1" ht="12.6" x14ac:dyDescent="0.25">
      <c r="A61069"/>
    </row>
    <row r="61070" spans="1:1" ht="12.6" x14ac:dyDescent="0.25">
      <c r="A61070"/>
    </row>
    <row r="61071" spans="1:1" ht="12.6" x14ac:dyDescent="0.25">
      <c r="A61071"/>
    </row>
    <row r="61072" spans="1:1" ht="12.6" x14ac:dyDescent="0.25">
      <c r="A61072"/>
    </row>
    <row r="61073" spans="1:1" ht="12.6" x14ac:dyDescent="0.25">
      <c r="A61073"/>
    </row>
    <row r="61074" spans="1:1" ht="12.6" x14ac:dyDescent="0.25">
      <c r="A61074"/>
    </row>
    <row r="61075" spans="1:1" ht="12.6" x14ac:dyDescent="0.25">
      <c r="A61075"/>
    </row>
    <row r="61076" spans="1:1" ht="12.6" x14ac:dyDescent="0.25">
      <c r="A61076"/>
    </row>
    <row r="61077" spans="1:1" ht="12.6" x14ac:dyDescent="0.25">
      <c r="A61077"/>
    </row>
    <row r="61078" spans="1:1" ht="12.6" x14ac:dyDescent="0.25">
      <c r="A61078"/>
    </row>
    <row r="61079" spans="1:1" ht="12.6" x14ac:dyDescent="0.25">
      <c r="A61079"/>
    </row>
    <row r="61080" spans="1:1" ht="12.6" x14ac:dyDescent="0.25">
      <c r="A61080"/>
    </row>
    <row r="61081" spans="1:1" ht="12.6" x14ac:dyDescent="0.25">
      <c r="A61081"/>
    </row>
    <row r="61082" spans="1:1" ht="12.6" x14ac:dyDescent="0.25">
      <c r="A61082"/>
    </row>
    <row r="61083" spans="1:1" ht="12.6" x14ac:dyDescent="0.25">
      <c r="A61083"/>
    </row>
    <row r="61084" spans="1:1" ht="12.6" x14ac:dyDescent="0.25">
      <c r="A61084"/>
    </row>
    <row r="61085" spans="1:1" ht="12.6" x14ac:dyDescent="0.25">
      <c r="A61085"/>
    </row>
    <row r="61086" spans="1:1" ht="12.6" x14ac:dyDescent="0.25">
      <c r="A61086"/>
    </row>
    <row r="61087" spans="1:1" ht="12.6" x14ac:dyDescent="0.25">
      <c r="A61087"/>
    </row>
    <row r="61088" spans="1:1" ht="12.6" x14ac:dyDescent="0.25">
      <c r="A61088"/>
    </row>
    <row r="61089" spans="1:1" ht="12.6" x14ac:dyDescent="0.25">
      <c r="A61089"/>
    </row>
    <row r="61090" spans="1:1" ht="12.6" x14ac:dyDescent="0.25">
      <c r="A61090"/>
    </row>
    <row r="61091" spans="1:1" ht="12.6" x14ac:dyDescent="0.25">
      <c r="A61091"/>
    </row>
    <row r="61092" spans="1:1" ht="12.6" x14ac:dyDescent="0.25">
      <c r="A61092"/>
    </row>
    <row r="61093" spans="1:1" ht="12.6" x14ac:dyDescent="0.25">
      <c r="A61093"/>
    </row>
    <row r="61094" spans="1:1" ht="12.6" x14ac:dyDescent="0.25">
      <c r="A61094"/>
    </row>
    <row r="61095" spans="1:1" ht="12.6" x14ac:dyDescent="0.25">
      <c r="A61095"/>
    </row>
    <row r="61096" spans="1:1" ht="12.6" x14ac:dyDescent="0.25">
      <c r="A61096"/>
    </row>
    <row r="61097" spans="1:1" ht="12.6" x14ac:dyDescent="0.25">
      <c r="A61097"/>
    </row>
    <row r="61098" spans="1:1" ht="12.6" x14ac:dyDescent="0.25">
      <c r="A61098"/>
    </row>
    <row r="61099" spans="1:1" ht="12.6" x14ac:dyDescent="0.25">
      <c r="A61099"/>
    </row>
    <row r="61100" spans="1:1" ht="12.6" x14ac:dyDescent="0.25">
      <c r="A61100"/>
    </row>
    <row r="61101" spans="1:1" ht="12.6" x14ac:dyDescent="0.25">
      <c r="A61101"/>
    </row>
    <row r="61102" spans="1:1" ht="12.6" x14ac:dyDescent="0.25">
      <c r="A61102"/>
    </row>
    <row r="61103" spans="1:1" ht="12.6" x14ac:dyDescent="0.25">
      <c r="A61103"/>
    </row>
    <row r="61104" spans="1:1" ht="12.6" x14ac:dyDescent="0.25">
      <c r="A61104"/>
    </row>
    <row r="61105" spans="1:1" ht="12.6" x14ac:dyDescent="0.25">
      <c r="A61105"/>
    </row>
    <row r="61106" spans="1:1" ht="12.6" x14ac:dyDescent="0.25">
      <c r="A61106"/>
    </row>
    <row r="61107" spans="1:1" ht="12.6" x14ac:dyDescent="0.25">
      <c r="A61107"/>
    </row>
    <row r="61108" spans="1:1" ht="12.6" x14ac:dyDescent="0.25">
      <c r="A61108"/>
    </row>
    <row r="61109" spans="1:1" ht="12.6" x14ac:dyDescent="0.25">
      <c r="A61109"/>
    </row>
    <row r="61110" spans="1:1" ht="12.6" x14ac:dyDescent="0.25">
      <c r="A61110"/>
    </row>
    <row r="61111" spans="1:1" ht="12.6" x14ac:dyDescent="0.25">
      <c r="A61111"/>
    </row>
    <row r="61112" spans="1:1" ht="12.6" x14ac:dyDescent="0.25">
      <c r="A61112"/>
    </row>
    <row r="61113" spans="1:1" ht="12.6" x14ac:dyDescent="0.25">
      <c r="A61113"/>
    </row>
    <row r="61114" spans="1:1" ht="12.6" x14ac:dyDescent="0.25">
      <c r="A61114"/>
    </row>
    <row r="61115" spans="1:1" ht="12.6" x14ac:dyDescent="0.25">
      <c r="A61115"/>
    </row>
    <row r="61116" spans="1:1" ht="12.6" x14ac:dyDescent="0.25">
      <c r="A61116"/>
    </row>
    <row r="61117" spans="1:1" ht="12.6" x14ac:dyDescent="0.25">
      <c r="A61117"/>
    </row>
    <row r="61118" spans="1:1" ht="12.6" x14ac:dyDescent="0.25">
      <c r="A61118"/>
    </row>
    <row r="61119" spans="1:1" ht="12.6" x14ac:dyDescent="0.25">
      <c r="A61119"/>
    </row>
    <row r="61120" spans="1:1" ht="12.6" x14ac:dyDescent="0.25">
      <c r="A61120"/>
    </row>
    <row r="61121" spans="1:1" ht="12.6" x14ac:dyDescent="0.25">
      <c r="A61121"/>
    </row>
    <row r="61122" spans="1:1" ht="12.6" x14ac:dyDescent="0.25">
      <c r="A61122"/>
    </row>
    <row r="61123" spans="1:1" ht="12.6" x14ac:dyDescent="0.25">
      <c r="A61123"/>
    </row>
    <row r="61124" spans="1:1" ht="12.6" x14ac:dyDescent="0.25">
      <c r="A61124"/>
    </row>
    <row r="61125" spans="1:1" ht="12.6" x14ac:dyDescent="0.25">
      <c r="A61125"/>
    </row>
    <row r="61126" spans="1:1" ht="12.6" x14ac:dyDescent="0.25">
      <c r="A61126"/>
    </row>
    <row r="61127" spans="1:1" ht="12.6" x14ac:dyDescent="0.25">
      <c r="A61127"/>
    </row>
    <row r="61128" spans="1:1" ht="12.6" x14ac:dyDescent="0.25">
      <c r="A61128"/>
    </row>
    <row r="61129" spans="1:1" ht="12.6" x14ac:dyDescent="0.25">
      <c r="A61129"/>
    </row>
    <row r="61130" spans="1:1" ht="12.6" x14ac:dyDescent="0.25">
      <c r="A61130"/>
    </row>
    <row r="61131" spans="1:1" ht="12.6" x14ac:dyDescent="0.25">
      <c r="A61131"/>
    </row>
    <row r="61132" spans="1:1" ht="12.6" x14ac:dyDescent="0.25">
      <c r="A61132"/>
    </row>
    <row r="61133" spans="1:1" ht="12.6" x14ac:dyDescent="0.25">
      <c r="A61133"/>
    </row>
    <row r="61134" spans="1:1" ht="12.6" x14ac:dyDescent="0.25">
      <c r="A61134"/>
    </row>
    <row r="61135" spans="1:1" ht="12.6" x14ac:dyDescent="0.25">
      <c r="A61135"/>
    </row>
    <row r="61136" spans="1:1" ht="12.6" x14ac:dyDescent="0.25">
      <c r="A61136"/>
    </row>
    <row r="61137" spans="1:1" ht="12.6" x14ac:dyDescent="0.25">
      <c r="A61137"/>
    </row>
    <row r="61138" spans="1:1" ht="12.6" x14ac:dyDescent="0.25">
      <c r="A61138"/>
    </row>
    <row r="61139" spans="1:1" ht="12.6" x14ac:dyDescent="0.25">
      <c r="A61139"/>
    </row>
    <row r="61140" spans="1:1" ht="12.6" x14ac:dyDescent="0.25">
      <c r="A61140"/>
    </row>
    <row r="61141" spans="1:1" ht="12.6" x14ac:dyDescent="0.25">
      <c r="A61141"/>
    </row>
    <row r="61142" spans="1:1" ht="12.6" x14ac:dyDescent="0.25">
      <c r="A61142"/>
    </row>
    <row r="61143" spans="1:1" ht="12.6" x14ac:dyDescent="0.25">
      <c r="A61143"/>
    </row>
    <row r="61144" spans="1:1" ht="12.6" x14ac:dyDescent="0.25">
      <c r="A61144"/>
    </row>
    <row r="61145" spans="1:1" ht="12.6" x14ac:dyDescent="0.25">
      <c r="A61145"/>
    </row>
    <row r="61146" spans="1:1" ht="12.6" x14ac:dyDescent="0.25">
      <c r="A61146"/>
    </row>
    <row r="61147" spans="1:1" ht="12.6" x14ac:dyDescent="0.25">
      <c r="A61147"/>
    </row>
    <row r="61148" spans="1:1" ht="12.6" x14ac:dyDescent="0.25">
      <c r="A61148"/>
    </row>
    <row r="61149" spans="1:1" ht="12.6" x14ac:dyDescent="0.25">
      <c r="A61149"/>
    </row>
    <row r="61150" spans="1:1" ht="12.6" x14ac:dyDescent="0.25">
      <c r="A61150"/>
    </row>
    <row r="61151" spans="1:1" ht="12.6" x14ac:dyDescent="0.25">
      <c r="A61151"/>
    </row>
    <row r="61152" spans="1:1" ht="12.6" x14ac:dyDescent="0.25">
      <c r="A61152"/>
    </row>
    <row r="61153" spans="1:1" ht="12.6" x14ac:dyDescent="0.25">
      <c r="A61153"/>
    </row>
    <row r="61154" spans="1:1" ht="12.6" x14ac:dyDescent="0.25">
      <c r="A61154"/>
    </row>
    <row r="61155" spans="1:1" ht="12.6" x14ac:dyDescent="0.25">
      <c r="A61155"/>
    </row>
    <row r="61156" spans="1:1" ht="12.6" x14ac:dyDescent="0.25">
      <c r="A61156"/>
    </row>
    <row r="61157" spans="1:1" ht="12.6" x14ac:dyDescent="0.25">
      <c r="A61157"/>
    </row>
    <row r="61158" spans="1:1" ht="12.6" x14ac:dyDescent="0.25">
      <c r="A61158"/>
    </row>
    <row r="61159" spans="1:1" ht="12.6" x14ac:dyDescent="0.25">
      <c r="A61159"/>
    </row>
    <row r="61160" spans="1:1" ht="12.6" x14ac:dyDescent="0.25">
      <c r="A61160"/>
    </row>
    <row r="61161" spans="1:1" ht="12.6" x14ac:dyDescent="0.25">
      <c r="A61161"/>
    </row>
    <row r="61162" spans="1:1" ht="12.6" x14ac:dyDescent="0.25">
      <c r="A61162"/>
    </row>
    <row r="61163" spans="1:1" ht="12.6" x14ac:dyDescent="0.25">
      <c r="A61163"/>
    </row>
    <row r="61164" spans="1:1" ht="12.6" x14ac:dyDescent="0.25">
      <c r="A61164"/>
    </row>
    <row r="61165" spans="1:1" ht="12.6" x14ac:dyDescent="0.25">
      <c r="A61165"/>
    </row>
    <row r="61166" spans="1:1" ht="12.6" x14ac:dyDescent="0.25">
      <c r="A61166"/>
    </row>
    <row r="61167" spans="1:1" ht="12.6" x14ac:dyDescent="0.25">
      <c r="A61167"/>
    </row>
    <row r="61168" spans="1:1" ht="12.6" x14ac:dyDescent="0.25">
      <c r="A61168"/>
    </row>
    <row r="61169" spans="1:1" ht="12.6" x14ac:dyDescent="0.25">
      <c r="A61169"/>
    </row>
    <row r="61170" spans="1:1" ht="12.6" x14ac:dyDescent="0.25">
      <c r="A61170"/>
    </row>
    <row r="61171" spans="1:1" ht="12.6" x14ac:dyDescent="0.25">
      <c r="A61171"/>
    </row>
    <row r="61172" spans="1:1" ht="12.6" x14ac:dyDescent="0.25">
      <c r="A61172"/>
    </row>
    <row r="61173" spans="1:1" ht="12.6" x14ac:dyDescent="0.25">
      <c r="A61173"/>
    </row>
    <row r="61174" spans="1:1" ht="12.6" x14ac:dyDescent="0.25">
      <c r="A61174"/>
    </row>
    <row r="61175" spans="1:1" ht="12.6" x14ac:dyDescent="0.25">
      <c r="A61175"/>
    </row>
    <row r="61176" spans="1:1" ht="12.6" x14ac:dyDescent="0.25">
      <c r="A61176"/>
    </row>
    <row r="61177" spans="1:1" ht="12.6" x14ac:dyDescent="0.25">
      <c r="A61177"/>
    </row>
    <row r="61178" spans="1:1" ht="12.6" x14ac:dyDescent="0.25">
      <c r="A61178"/>
    </row>
    <row r="61179" spans="1:1" ht="12.6" x14ac:dyDescent="0.25">
      <c r="A61179"/>
    </row>
    <row r="61180" spans="1:1" ht="12.6" x14ac:dyDescent="0.25">
      <c r="A61180"/>
    </row>
    <row r="61181" spans="1:1" ht="12.6" x14ac:dyDescent="0.25">
      <c r="A61181"/>
    </row>
    <row r="61182" spans="1:1" ht="12.6" x14ac:dyDescent="0.25">
      <c r="A61182"/>
    </row>
    <row r="61183" spans="1:1" ht="12.6" x14ac:dyDescent="0.25">
      <c r="A61183"/>
    </row>
    <row r="61184" spans="1:1" ht="12.6" x14ac:dyDescent="0.25">
      <c r="A61184"/>
    </row>
    <row r="61185" spans="1:1" ht="12.6" x14ac:dyDescent="0.25">
      <c r="A61185"/>
    </row>
    <row r="61186" spans="1:1" ht="12.6" x14ac:dyDescent="0.25">
      <c r="A61186"/>
    </row>
    <row r="61187" spans="1:1" ht="12.6" x14ac:dyDescent="0.25">
      <c r="A61187"/>
    </row>
    <row r="61188" spans="1:1" ht="12.6" x14ac:dyDescent="0.25">
      <c r="A61188"/>
    </row>
    <row r="61189" spans="1:1" ht="12.6" x14ac:dyDescent="0.25">
      <c r="A61189"/>
    </row>
    <row r="61190" spans="1:1" ht="12.6" x14ac:dyDescent="0.25">
      <c r="A61190"/>
    </row>
    <row r="61191" spans="1:1" ht="12.6" x14ac:dyDescent="0.25">
      <c r="A61191"/>
    </row>
    <row r="61192" spans="1:1" ht="12.6" x14ac:dyDescent="0.25">
      <c r="A61192"/>
    </row>
    <row r="61193" spans="1:1" ht="12.6" x14ac:dyDescent="0.25">
      <c r="A61193"/>
    </row>
    <row r="61194" spans="1:1" ht="12.6" x14ac:dyDescent="0.25">
      <c r="A61194"/>
    </row>
    <row r="61195" spans="1:1" ht="12.6" x14ac:dyDescent="0.25">
      <c r="A61195"/>
    </row>
    <row r="61196" spans="1:1" ht="12.6" x14ac:dyDescent="0.25">
      <c r="A61196"/>
    </row>
    <row r="61197" spans="1:1" ht="12.6" x14ac:dyDescent="0.25">
      <c r="A61197"/>
    </row>
    <row r="61198" spans="1:1" ht="12.6" x14ac:dyDescent="0.25">
      <c r="A61198"/>
    </row>
    <row r="61199" spans="1:1" ht="12.6" x14ac:dyDescent="0.25">
      <c r="A61199"/>
    </row>
    <row r="61200" spans="1:1" ht="12.6" x14ac:dyDescent="0.25">
      <c r="A61200"/>
    </row>
    <row r="61201" spans="1:1" ht="12.6" x14ac:dyDescent="0.25">
      <c r="A61201"/>
    </row>
    <row r="61202" spans="1:1" ht="12.6" x14ac:dyDescent="0.25">
      <c r="A61202"/>
    </row>
    <row r="61203" spans="1:1" ht="12.6" x14ac:dyDescent="0.25">
      <c r="A61203"/>
    </row>
    <row r="61204" spans="1:1" ht="12.6" x14ac:dyDescent="0.25">
      <c r="A61204"/>
    </row>
    <row r="61205" spans="1:1" ht="12.6" x14ac:dyDescent="0.25">
      <c r="A61205"/>
    </row>
    <row r="61206" spans="1:1" ht="12.6" x14ac:dyDescent="0.25">
      <c r="A61206"/>
    </row>
    <row r="61207" spans="1:1" ht="12.6" x14ac:dyDescent="0.25">
      <c r="A61207"/>
    </row>
    <row r="61208" spans="1:1" ht="12.6" x14ac:dyDescent="0.25">
      <c r="A61208"/>
    </row>
    <row r="61209" spans="1:1" ht="12.6" x14ac:dyDescent="0.25">
      <c r="A61209"/>
    </row>
    <row r="61210" spans="1:1" ht="12.6" x14ac:dyDescent="0.25">
      <c r="A61210"/>
    </row>
    <row r="61211" spans="1:1" ht="12.6" x14ac:dyDescent="0.25">
      <c r="A61211"/>
    </row>
    <row r="61212" spans="1:1" ht="12.6" x14ac:dyDescent="0.25">
      <c r="A61212"/>
    </row>
    <row r="61213" spans="1:1" ht="12.6" x14ac:dyDescent="0.25">
      <c r="A61213"/>
    </row>
    <row r="61214" spans="1:1" ht="12.6" x14ac:dyDescent="0.25">
      <c r="A61214"/>
    </row>
    <row r="61215" spans="1:1" ht="12.6" x14ac:dyDescent="0.25">
      <c r="A61215"/>
    </row>
    <row r="61216" spans="1:1" ht="12.6" x14ac:dyDescent="0.25">
      <c r="A61216"/>
    </row>
    <row r="61217" spans="1:1" ht="12.6" x14ac:dyDescent="0.25">
      <c r="A61217"/>
    </row>
    <row r="61218" spans="1:1" ht="12.6" x14ac:dyDescent="0.25">
      <c r="A61218"/>
    </row>
    <row r="61219" spans="1:1" ht="12.6" x14ac:dyDescent="0.25">
      <c r="A61219"/>
    </row>
    <row r="61220" spans="1:1" ht="12.6" x14ac:dyDescent="0.25">
      <c r="A61220"/>
    </row>
    <row r="61221" spans="1:1" ht="12.6" x14ac:dyDescent="0.25">
      <c r="A61221"/>
    </row>
    <row r="61222" spans="1:1" ht="12.6" x14ac:dyDescent="0.25">
      <c r="A61222"/>
    </row>
    <row r="61223" spans="1:1" ht="12.6" x14ac:dyDescent="0.25">
      <c r="A61223"/>
    </row>
    <row r="61224" spans="1:1" ht="12.6" x14ac:dyDescent="0.25">
      <c r="A61224"/>
    </row>
    <row r="61225" spans="1:1" ht="12.6" x14ac:dyDescent="0.25">
      <c r="A61225"/>
    </row>
    <row r="61226" spans="1:1" ht="12.6" x14ac:dyDescent="0.25">
      <c r="A61226"/>
    </row>
    <row r="61227" spans="1:1" ht="12.6" x14ac:dyDescent="0.25">
      <c r="A61227"/>
    </row>
    <row r="61228" spans="1:1" ht="12.6" x14ac:dyDescent="0.25">
      <c r="A61228"/>
    </row>
    <row r="61229" spans="1:1" ht="12.6" x14ac:dyDescent="0.25">
      <c r="A61229"/>
    </row>
    <row r="61230" spans="1:1" ht="12.6" x14ac:dyDescent="0.25">
      <c r="A61230"/>
    </row>
    <row r="61231" spans="1:1" ht="12.6" x14ac:dyDescent="0.25">
      <c r="A61231"/>
    </row>
    <row r="61232" spans="1:1" ht="12.6" x14ac:dyDescent="0.25">
      <c r="A61232"/>
    </row>
    <row r="61233" spans="1:1" ht="12.6" x14ac:dyDescent="0.25">
      <c r="A61233"/>
    </row>
    <row r="61234" spans="1:1" ht="12.6" x14ac:dyDescent="0.25">
      <c r="A61234"/>
    </row>
    <row r="61235" spans="1:1" ht="12.6" x14ac:dyDescent="0.25">
      <c r="A61235"/>
    </row>
    <row r="61236" spans="1:1" ht="12.6" x14ac:dyDescent="0.25">
      <c r="A61236"/>
    </row>
    <row r="61237" spans="1:1" ht="12.6" x14ac:dyDescent="0.25">
      <c r="A61237"/>
    </row>
    <row r="61238" spans="1:1" ht="12.6" x14ac:dyDescent="0.25">
      <c r="A61238"/>
    </row>
    <row r="61239" spans="1:1" ht="12.6" x14ac:dyDescent="0.25">
      <c r="A61239"/>
    </row>
    <row r="61240" spans="1:1" ht="12.6" x14ac:dyDescent="0.25">
      <c r="A61240"/>
    </row>
    <row r="61241" spans="1:1" ht="12.6" x14ac:dyDescent="0.25">
      <c r="A61241"/>
    </row>
    <row r="61242" spans="1:1" ht="12.6" x14ac:dyDescent="0.25">
      <c r="A61242"/>
    </row>
    <row r="61243" spans="1:1" ht="12.6" x14ac:dyDescent="0.25">
      <c r="A61243"/>
    </row>
    <row r="61244" spans="1:1" ht="12.6" x14ac:dyDescent="0.25">
      <c r="A61244"/>
    </row>
    <row r="61245" spans="1:1" ht="12.6" x14ac:dyDescent="0.25">
      <c r="A61245"/>
    </row>
    <row r="61246" spans="1:1" ht="12.6" x14ac:dyDescent="0.25">
      <c r="A61246"/>
    </row>
    <row r="61247" spans="1:1" ht="12.6" x14ac:dyDescent="0.25">
      <c r="A61247"/>
    </row>
    <row r="61248" spans="1:1" ht="12.6" x14ac:dyDescent="0.25">
      <c r="A61248"/>
    </row>
    <row r="61249" spans="1:1" ht="12.6" x14ac:dyDescent="0.25">
      <c r="A61249"/>
    </row>
    <row r="61250" spans="1:1" ht="12.6" x14ac:dyDescent="0.25">
      <c r="A61250"/>
    </row>
    <row r="61251" spans="1:1" ht="12.6" x14ac:dyDescent="0.25">
      <c r="A61251"/>
    </row>
    <row r="61252" spans="1:1" ht="12.6" x14ac:dyDescent="0.25">
      <c r="A61252"/>
    </row>
    <row r="61253" spans="1:1" ht="12.6" x14ac:dyDescent="0.25">
      <c r="A61253"/>
    </row>
    <row r="61254" spans="1:1" ht="12.6" x14ac:dyDescent="0.25">
      <c r="A61254"/>
    </row>
    <row r="61255" spans="1:1" ht="12.6" x14ac:dyDescent="0.25">
      <c r="A61255"/>
    </row>
    <row r="61256" spans="1:1" ht="12.6" x14ac:dyDescent="0.25">
      <c r="A61256"/>
    </row>
    <row r="61257" spans="1:1" ht="12.6" x14ac:dyDescent="0.25">
      <c r="A61257"/>
    </row>
    <row r="61258" spans="1:1" ht="12.6" x14ac:dyDescent="0.25">
      <c r="A61258"/>
    </row>
    <row r="61259" spans="1:1" ht="12.6" x14ac:dyDescent="0.25">
      <c r="A61259"/>
    </row>
    <row r="61260" spans="1:1" ht="12.6" x14ac:dyDescent="0.25">
      <c r="A61260"/>
    </row>
    <row r="61261" spans="1:1" ht="12.6" x14ac:dyDescent="0.25">
      <c r="A61261"/>
    </row>
    <row r="61262" spans="1:1" ht="12.6" x14ac:dyDescent="0.25">
      <c r="A61262"/>
    </row>
    <row r="61263" spans="1:1" ht="12.6" x14ac:dyDescent="0.25">
      <c r="A61263"/>
    </row>
    <row r="61264" spans="1:1" ht="12.6" x14ac:dyDescent="0.25">
      <c r="A61264"/>
    </row>
    <row r="61265" spans="1:1" ht="12.6" x14ac:dyDescent="0.25">
      <c r="A61265"/>
    </row>
    <row r="61266" spans="1:1" ht="12.6" x14ac:dyDescent="0.25">
      <c r="A61266"/>
    </row>
    <row r="61267" spans="1:1" ht="12.6" x14ac:dyDescent="0.25">
      <c r="A61267"/>
    </row>
    <row r="61268" spans="1:1" ht="12.6" x14ac:dyDescent="0.25">
      <c r="A61268"/>
    </row>
    <row r="61269" spans="1:1" ht="12.6" x14ac:dyDescent="0.25">
      <c r="A61269"/>
    </row>
    <row r="61270" spans="1:1" ht="12.6" x14ac:dyDescent="0.25">
      <c r="A61270"/>
    </row>
    <row r="61271" spans="1:1" ht="12.6" x14ac:dyDescent="0.25">
      <c r="A61271"/>
    </row>
    <row r="61272" spans="1:1" ht="12.6" x14ac:dyDescent="0.25">
      <c r="A61272"/>
    </row>
    <row r="61273" spans="1:1" ht="12.6" x14ac:dyDescent="0.25">
      <c r="A61273"/>
    </row>
    <row r="61274" spans="1:1" ht="12.6" x14ac:dyDescent="0.25">
      <c r="A61274"/>
    </row>
    <row r="61275" spans="1:1" ht="12.6" x14ac:dyDescent="0.25">
      <c r="A61275"/>
    </row>
    <row r="61276" spans="1:1" ht="12.6" x14ac:dyDescent="0.25">
      <c r="A61276"/>
    </row>
    <row r="61277" spans="1:1" ht="12.6" x14ac:dyDescent="0.25">
      <c r="A61277"/>
    </row>
    <row r="61278" spans="1:1" ht="12.6" x14ac:dyDescent="0.25">
      <c r="A61278"/>
    </row>
    <row r="61279" spans="1:1" ht="12.6" x14ac:dyDescent="0.25">
      <c r="A61279"/>
    </row>
    <row r="61280" spans="1:1" ht="12.6" x14ac:dyDescent="0.25">
      <c r="A61280"/>
    </row>
    <row r="61281" spans="1:1" ht="12.6" x14ac:dyDescent="0.25">
      <c r="A61281"/>
    </row>
    <row r="61282" spans="1:1" ht="12.6" x14ac:dyDescent="0.25">
      <c r="A61282"/>
    </row>
    <row r="61283" spans="1:1" ht="12.6" x14ac:dyDescent="0.25">
      <c r="A61283"/>
    </row>
    <row r="61284" spans="1:1" ht="12.6" x14ac:dyDescent="0.25">
      <c r="A61284"/>
    </row>
    <row r="61285" spans="1:1" ht="12.6" x14ac:dyDescent="0.25">
      <c r="A61285"/>
    </row>
    <row r="61286" spans="1:1" ht="12.6" x14ac:dyDescent="0.25">
      <c r="A61286"/>
    </row>
    <row r="61287" spans="1:1" ht="12.6" x14ac:dyDescent="0.25">
      <c r="A61287"/>
    </row>
    <row r="61288" spans="1:1" ht="12.6" x14ac:dyDescent="0.25">
      <c r="A61288"/>
    </row>
    <row r="61289" spans="1:1" ht="12.6" x14ac:dyDescent="0.25">
      <c r="A61289"/>
    </row>
    <row r="61290" spans="1:1" ht="12.6" x14ac:dyDescent="0.25">
      <c r="A61290"/>
    </row>
    <row r="61291" spans="1:1" ht="12.6" x14ac:dyDescent="0.25">
      <c r="A61291"/>
    </row>
    <row r="61292" spans="1:1" ht="12.6" x14ac:dyDescent="0.25">
      <c r="A61292"/>
    </row>
    <row r="61293" spans="1:1" ht="12.6" x14ac:dyDescent="0.25">
      <c r="A61293"/>
    </row>
    <row r="61294" spans="1:1" ht="12.6" x14ac:dyDescent="0.25">
      <c r="A61294"/>
    </row>
    <row r="61295" spans="1:1" ht="12.6" x14ac:dyDescent="0.25">
      <c r="A61295"/>
    </row>
    <row r="61296" spans="1:1" ht="12.6" x14ac:dyDescent="0.25">
      <c r="A61296"/>
    </row>
    <row r="61297" spans="1:1" ht="12.6" x14ac:dyDescent="0.25">
      <c r="A61297"/>
    </row>
    <row r="61298" spans="1:1" ht="12.6" x14ac:dyDescent="0.25">
      <c r="A61298"/>
    </row>
    <row r="61299" spans="1:1" ht="12.6" x14ac:dyDescent="0.25">
      <c r="A61299"/>
    </row>
    <row r="61300" spans="1:1" ht="12.6" x14ac:dyDescent="0.25">
      <c r="A61300"/>
    </row>
    <row r="61301" spans="1:1" ht="12.6" x14ac:dyDescent="0.25">
      <c r="A61301"/>
    </row>
    <row r="61302" spans="1:1" ht="12.6" x14ac:dyDescent="0.25">
      <c r="A61302"/>
    </row>
    <row r="61303" spans="1:1" ht="12.6" x14ac:dyDescent="0.25">
      <c r="A61303"/>
    </row>
    <row r="61304" spans="1:1" ht="12.6" x14ac:dyDescent="0.25">
      <c r="A61304"/>
    </row>
    <row r="61305" spans="1:1" ht="12.6" x14ac:dyDescent="0.25">
      <c r="A61305"/>
    </row>
    <row r="61306" spans="1:1" ht="12.6" x14ac:dyDescent="0.25">
      <c r="A61306"/>
    </row>
    <row r="61307" spans="1:1" ht="12.6" x14ac:dyDescent="0.25">
      <c r="A61307"/>
    </row>
    <row r="61308" spans="1:1" ht="12.6" x14ac:dyDescent="0.25">
      <c r="A61308"/>
    </row>
    <row r="61309" spans="1:1" ht="12.6" x14ac:dyDescent="0.25">
      <c r="A61309"/>
    </row>
    <row r="61310" spans="1:1" ht="12.6" x14ac:dyDescent="0.25">
      <c r="A61310"/>
    </row>
    <row r="61311" spans="1:1" ht="12.6" x14ac:dyDescent="0.25">
      <c r="A61311"/>
    </row>
    <row r="61312" spans="1:1" ht="12.6" x14ac:dyDescent="0.25">
      <c r="A61312"/>
    </row>
    <row r="61313" spans="1:1" ht="12.6" x14ac:dyDescent="0.25">
      <c r="A61313"/>
    </row>
    <row r="61314" spans="1:1" ht="12.6" x14ac:dyDescent="0.25">
      <c r="A61314"/>
    </row>
    <row r="61315" spans="1:1" ht="12.6" x14ac:dyDescent="0.25">
      <c r="A61315"/>
    </row>
    <row r="61316" spans="1:1" ht="12.6" x14ac:dyDescent="0.25">
      <c r="A61316"/>
    </row>
    <row r="61317" spans="1:1" ht="12.6" x14ac:dyDescent="0.25">
      <c r="A61317"/>
    </row>
    <row r="61318" spans="1:1" ht="12.6" x14ac:dyDescent="0.25">
      <c r="A61318"/>
    </row>
    <row r="61319" spans="1:1" ht="12.6" x14ac:dyDescent="0.25">
      <c r="A61319"/>
    </row>
    <row r="61320" spans="1:1" ht="12.6" x14ac:dyDescent="0.25">
      <c r="A61320"/>
    </row>
    <row r="61321" spans="1:1" ht="12.6" x14ac:dyDescent="0.25">
      <c r="A61321"/>
    </row>
    <row r="61322" spans="1:1" ht="12.6" x14ac:dyDescent="0.25">
      <c r="A61322"/>
    </row>
    <row r="61323" spans="1:1" ht="12.6" x14ac:dyDescent="0.25">
      <c r="A61323"/>
    </row>
    <row r="61324" spans="1:1" ht="12.6" x14ac:dyDescent="0.25">
      <c r="A61324"/>
    </row>
    <row r="61325" spans="1:1" ht="12.6" x14ac:dyDescent="0.25">
      <c r="A61325"/>
    </row>
    <row r="61326" spans="1:1" ht="12.6" x14ac:dyDescent="0.25">
      <c r="A61326"/>
    </row>
    <row r="61327" spans="1:1" ht="12.6" x14ac:dyDescent="0.25">
      <c r="A61327"/>
    </row>
    <row r="61328" spans="1:1" ht="12.6" x14ac:dyDescent="0.25">
      <c r="A61328"/>
    </row>
    <row r="61329" spans="1:1" ht="12.6" x14ac:dyDescent="0.25">
      <c r="A61329"/>
    </row>
    <row r="61330" spans="1:1" ht="12.6" x14ac:dyDescent="0.25">
      <c r="A61330"/>
    </row>
    <row r="61331" spans="1:1" ht="12.6" x14ac:dyDescent="0.25">
      <c r="A61331"/>
    </row>
    <row r="61332" spans="1:1" ht="12.6" x14ac:dyDescent="0.25">
      <c r="A61332"/>
    </row>
    <row r="61333" spans="1:1" ht="12.6" x14ac:dyDescent="0.25">
      <c r="A61333"/>
    </row>
    <row r="61334" spans="1:1" ht="12.6" x14ac:dyDescent="0.25">
      <c r="A61334"/>
    </row>
    <row r="61335" spans="1:1" ht="12.6" x14ac:dyDescent="0.25">
      <c r="A61335"/>
    </row>
    <row r="61336" spans="1:1" ht="12.6" x14ac:dyDescent="0.25">
      <c r="A61336"/>
    </row>
    <row r="61337" spans="1:1" ht="12.6" x14ac:dyDescent="0.25">
      <c r="A61337"/>
    </row>
    <row r="61338" spans="1:1" ht="12.6" x14ac:dyDescent="0.25">
      <c r="A61338"/>
    </row>
    <row r="61339" spans="1:1" ht="12.6" x14ac:dyDescent="0.25">
      <c r="A61339"/>
    </row>
    <row r="61340" spans="1:1" ht="12.6" x14ac:dyDescent="0.25">
      <c r="A61340"/>
    </row>
    <row r="61341" spans="1:1" ht="12.6" x14ac:dyDescent="0.25">
      <c r="A61341"/>
    </row>
    <row r="61342" spans="1:1" ht="12.6" x14ac:dyDescent="0.25">
      <c r="A61342"/>
    </row>
    <row r="61343" spans="1:1" ht="12.6" x14ac:dyDescent="0.25">
      <c r="A61343"/>
    </row>
    <row r="61344" spans="1:1" ht="12.6" x14ac:dyDescent="0.25">
      <c r="A61344"/>
    </row>
    <row r="61345" spans="1:1" ht="12.6" x14ac:dyDescent="0.25">
      <c r="A61345"/>
    </row>
    <row r="61346" spans="1:1" ht="12.6" x14ac:dyDescent="0.25">
      <c r="A61346"/>
    </row>
    <row r="61347" spans="1:1" ht="12.6" x14ac:dyDescent="0.25">
      <c r="A61347"/>
    </row>
    <row r="61348" spans="1:1" ht="12.6" x14ac:dyDescent="0.25">
      <c r="A61348"/>
    </row>
    <row r="61349" spans="1:1" ht="12.6" x14ac:dyDescent="0.25">
      <c r="A61349"/>
    </row>
    <row r="61350" spans="1:1" ht="12.6" x14ac:dyDescent="0.25">
      <c r="A61350"/>
    </row>
    <row r="61351" spans="1:1" ht="12.6" x14ac:dyDescent="0.25">
      <c r="A61351"/>
    </row>
    <row r="61352" spans="1:1" ht="12.6" x14ac:dyDescent="0.25">
      <c r="A61352"/>
    </row>
    <row r="61353" spans="1:1" ht="12.6" x14ac:dyDescent="0.25">
      <c r="A61353"/>
    </row>
    <row r="61354" spans="1:1" ht="12.6" x14ac:dyDescent="0.25">
      <c r="A61354"/>
    </row>
    <row r="61355" spans="1:1" ht="12.6" x14ac:dyDescent="0.25">
      <c r="A61355"/>
    </row>
    <row r="61356" spans="1:1" ht="12.6" x14ac:dyDescent="0.25">
      <c r="A61356"/>
    </row>
    <row r="61357" spans="1:1" ht="12.6" x14ac:dyDescent="0.25">
      <c r="A61357"/>
    </row>
    <row r="61358" spans="1:1" ht="12.6" x14ac:dyDescent="0.25">
      <c r="A61358"/>
    </row>
    <row r="61359" spans="1:1" ht="12.6" x14ac:dyDescent="0.25">
      <c r="A61359"/>
    </row>
    <row r="61360" spans="1:1" ht="12.6" x14ac:dyDescent="0.25">
      <c r="A61360"/>
    </row>
    <row r="61361" spans="1:1" ht="12.6" x14ac:dyDescent="0.25">
      <c r="A61361"/>
    </row>
    <row r="61362" spans="1:1" ht="12.6" x14ac:dyDescent="0.25">
      <c r="A61362"/>
    </row>
    <row r="61363" spans="1:1" ht="12.6" x14ac:dyDescent="0.25">
      <c r="A61363"/>
    </row>
    <row r="61364" spans="1:1" ht="12.6" x14ac:dyDescent="0.25">
      <c r="A61364"/>
    </row>
    <row r="61365" spans="1:1" ht="12.6" x14ac:dyDescent="0.25">
      <c r="A61365"/>
    </row>
    <row r="61366" spans="1:1" ht="12.6" x14ac:dyDescent="0.25">
      <c r="A61366"/>
    </row>
    <row r="61367" spans="1:1" ht="12.6" x14ac:dyDescent="0.25">
      <c r="A61367"/>
    </row>
    <row r="61368" spans="1:1" ht="12.6" x14ac:dyDescent="0.25">
      <c r="A61368"/>
    </row>
    <row r="61369" spans="1:1" ht="12.6" x14ac:dyDescent="0.25">
      <c r="A61369"/>
    </row>
    <row r="61370" spans="1:1" ht="12.6" x14ac:dyDescent="0.25">
      <c r="A61370"/>
    </row>
    <row r="61371" spans="1:1" ht="12.6" x14ac:dyDescent="0.25">
      <c r="A61371"/>
    </row>
    <row r="61372" spans="1:1" ht="12.6" x14ac:dyDescent="0.25">
      <c r="A61372"/>
    </row>
    <row r="61373" spans="1:1" ht="12.6" x14ac:dyDescent="0.25">
      <c r="A61373"/>
    </row>
    <row r="61374" spans="1:1" ht="12.6" x14ac:dyDescent="0.25">
      <c r="A61374"/>
    </row>
    <row r="61375" spans="1:1" ht="12.6" x14ac:dyDescent="0.25">
      <c r="A61375"/>
    </row>
    <row r="61376" spans="1:1" ht="12.6" x14ac:dyDescent="0.25">
      <c r="A61376"/>
    </row>
    <row r="61377" spans="1:1" ht="12.6" x14ac:dyDescent="0.25">
      <c r="A61377"/>
    </row>
    <row r="61378" spans="1:1" ht="12.6" x14ac:dyDescent="0.25">
      <c r="A61378"/>
    </row>
    <row r="61379" spans="1:1" ht="12.6" x14ac:dyDescent="0.25">
      <c r="A61379"/>
    </row>
    <row r="61380" spans="1:1" ht="12.6" x14ac:dyDescent="0.25">
      <c r="A61380"/>
    </row>
    <row r="61381" spans="1:1" ht="12.6" x14ac:dyDescent="0.25">
      <c r="A61381"/>
    </row>
    <row r="61382" spans="1:1" ht="12.6" x14ac:dyDescent="0.25">
      <c r="A61382"/>
    </row>
    <row r="61383" spans="1:1" ht="12.6" x14ac:dyDescent="0.25">
      <c r="A61383"/>
    </row>
    <row r="61384" spans="1:1" ht="12.6" x14ac:dyDescent="0.25">
      <c r="A61384"/>
    </row>
    <row r="61385" spans="1:1" ht="12.6" x14ac:dyDescent="0.25">
      <c r="A61385"/>
    </row>
    <row r="61386" spans="1:1" ht="12.6" x14ac:dyDescent="0.25">
      <c r="A61386"/>
    </row>
    <row r="61387" spans="1:1" ht="12.6" x14ac:dyDescent="0.25">
      <c r="A61387"/>
    </row>
    <row r="61388" spans="1:1" ht="12.6" x14ac:dyDescent="0.25">
      <c r="A61388"/>
    </row>
    <row r="61389" spans="1:1" ht="12.6" x14ac:dyDescent="0.25">
      <c r="A61389"/>
    </row>
    <row r="61390" spans="1:1" ht="12.6" x14ac:dyDescent="0.25">
      <c r="A61390"/>
    </row>
    <row r="61391" spans="1:1" ht="12.6" x14ac:dyDescent="0.25">
      <c r="A61391"/>
    </row>
    <row r="61392" spans="1:1" ht="12.6" x14ac:dyDescent="0.25">
      <c r="A61392"/>
    </row>
    <row r="61393" spans="1:1" ht="12.6" x14ac:dyDescent="0.25">
      <c r="A61393"/>
    </row>
    <row r="61394" spans="1:1" ht="12.6" x14ac:dyDescent="0.25">
      <c r="A61394"/>
    </row>
    <row r="61395" spans="1:1" ht="12.6" x14ac:dyDescent="0.25">
      <c r="A61395"/>
    </row>
    <row r="61396" spans="1:1" ht="12.6" x14ac:dyDescent="0.25">
      <c r="A61396"/>
    </row>
    <row r="61397" spans="1:1" ht="12.6" x14ac:dyDescent="0.25">
      <c r="A61397"/>
    </row>
    <row r="61398" spans="1:1" ht="12.6" x14ac:dyDescent="0.25">
      <c r="A61398"/>
    </row>
    <row r="61399" spans="1:1" ht="12.6" x14ac:dyDescent="0.25">
      <c r="A61399"/>
    </row>
    <row r="61400" spans="1:1" ht="12.6" x14ac:dyDescent="0.25">
      <c r="A61400"/>
    </row>
    <row r="61401" spans="1:1" ht="12.6" x14ac:dyDescent="0.25">
      <c r="A61401"/>
    </row>
    <row r="61402" spans="1:1" ht="12.6" x14ac:dyDescent="0.25">
      <c r="A61402"/>
    </row>
    <row r="61403" spans="1:1" ht="12.6" x14ac:dyDescent="0.25">
      <c r="A61403"/>
    </row>
    <row r="61404" spans="1:1" ht="12.6" x14ac:dyDescent="0.25">
      <c r="A61404"/>
    </row>
    <row r="61405" spans="1:1" ht="12.6" x14ac:dyDescent="0.25">
      <c r="A61405"/>
    </row>
    <row r="61406" spans="1:1" ht="12.6" x14ac:dyDescent="0.25">
      <c r="A61406"/>
    </row>
    <row r="61407" spans="1:1" ht="12.6" x14ac:dyDescent="0.25">
      <c r="A61407"/>
    </row>
    <row r="61408" spans="1:1" ht="12.6" x14ac:dyDescent="0.25">
      <c r="A61408"/>
    </row>
    <row r="61409" spans="1:1" ht="12.6" x14ac:dyDescent="0.25">
      <c r="A61409"/>
    </row>
    <row r="61410" spans="1:1" ht="12.6" x14ac:dyDescent="0.25">
      <c r="A61410"/>
    </row>
    <row r="61411" spans="1:1" ht="12.6" x14ac:dyDescent="0.25">
      <c r="A61411"/>
    </row>
    <row r="61412" spans="1:1" ht="12.6" x14ac:dyDescent="0.25">
      <c r="A61412"/>
    </row>
    <row r="61413" spans="1:1" ht="12.6" x14ac:dyDescent="0.25">
      <c r="A61413"/>
    </row>
    <row r="61414" spans="1:1" ht="12.6" x14ac:dyDescent="0.25">
      <c r="A61414"/>
    </row>
    <row r="61415" spans="1:1" ht="12.6" x14ac:dyDescent="0.25">
      <c r="A61415"/>
    </row>
    <row r="61416" spans="1:1" ht="12.6" x14ac:dyDescent="0.25">
      <c r="A61416"/>
    </row>
    <row r="61417" spans="1:1" ht="12.6" x14ac:dyDescent="0.25">
      <c r="A61417"/>
    </row>
    <row r="61418" spans="1:1" ht="12.6" x14ac:dyDescent="0.25">
      <c r="A61418"/>
    </row>
    <row r="61419" spans="1:1" ht="12.6" x14ac:dyDescent="0.25">
      <c r="A61419"/>
    </row>
    <row r="61420" spans="1:1" ht="12.6" x14ac:dyDescent="0.25">
      <c r="A61420"/>
    </row>
    <row r="61421" spans="1:1" ht="12.6" x14ac:dyDescent="0.25">
      <c r="A61421"/>
    </row>
    <row r="61422" spans="1:1" ht="12.6" x14ac:dyDescent="0.25">
      <c r="A61422"/>
    </row>
    <row r="61423" spans="1:1" ht="12.6" x14ac:dyDescent="0.25">
      <c r="A61423"/>
    </row>
    <row r="61424" spans="1:1" ht="12.6" x14ac:dyDescent="0.25">
      <c r="A61424"/>
    </row>
    <row r="61425" spans="1:1" ht="12.6" x14ac:dyDescent="0.25">
      <c r="A61425"/>
    </row>
    <row r="61426" spans="1:1" ht="12.6" x14ac:dyDescent="0.25">
      <c r="A61426"/>
    </row>
    <row r="61427" spans="1:1" ht="12.6" x14ac:dyDescent="0.25">
      <c r="A61427"/>
    </row>
    <row r="61428" spans="1:1" ht="12.6" x14ac:dyDescent="0.25">
      <c r="A61428"/>
    </row>
    <row r="61429" spans="1:1" ht="12.6" x14ac:dyDescent="0.25">
      <c r="A61429"/>
    </row>
    <row r="61430" spans="1:1" ht="12.6" x14ac:dyDescent="0.25">
      <c r="A61430"/>
    </row>
    <row r="61431" spans="1:1" ht="12.6" x14ac:dyDescent="0.25">
      <c r="A61431"/>
    </row>
    <row r="61432" spans="1:1" ht="12.6" x14ac:dyDescent="0.25">
      <c r="A61432"/>
    </row>
    <row r="61433" spans="1:1" ht="12.6" x14ac:dyDescent="0.25">
      <c r="A61433"/>
    </row>
    <row r="61434" spans="1:1" ht="12.6" x14ac:dyDescent="0.25">
      <c r="A61434"/>
    </row>
    <row r="61435" spans="1:1" ht="12.6" x14ac:dyDescent="0.25">
      <c r="A61435"/>
    </row>
    <row r="61436" spans="1:1" ht="12.6" x14ac:dyDescent="0.25">
      <c r="A61436"/>
    </row>
    <row r="61437" spans="1:1" ht="12.6" x14ac:dyDescent="0.25">
      <c r="A61437"/>
    </row>
    <row r="61438" spans="1:1" ht="12.6" x14ac:dyDescent="0.25">
      <c r="A61438"/>
    </row>
    <row r="61439" spans="1:1" ht="12.6" x14ac:dyDescent="0.25">
      <c r="A61439"/>
    </row>
    <row r="61440" spans="1:1" ht="12.6" x14ac:dyDescent="0.25">
      <c r="A61440"/>
    </row>
    <row r="61441" spans="1:1" ht="12.6" x14ac:dyDescent="0.25">
      <c r="A61441"/>
    </row>
    <row r="61442" spans="1:1" ht="12.6" x14ac:dyDescent="0.25">
      <c r="A61442"/>
    </row>
    <row r="61443" spans="1:1" ht="12.6" x14ac:dyDescent="0.25">
      <c r="A61443"/>
    </row>
    <row r="61444" spans="1:1" ht="12.6" x14ac:dyDescent="0.25">
      <c r="A61444"/>
    </row>
    <row r="61445" spans="1:1" ht="12.6" x14ac:dyDescent="0.25">
      <c r="A61445"/>
    </row>
    <row r="61446" spans="1:1" ht="12.6" x14ac:dyDescent="0.25">
      <c r="A61446"/>
    </row>
    <row r="61447" spans="1:1" ht="12.6" x14ac:dyDescent="0.25">
      <c r="A61447"/>
    </row>
    <row r="61448" spans="1:1" ht="12.6" x14ac:dyDescent="0.25">
      <c r="A61448"/>
    </row>
    <row r="61449" spans="1:1" ht="12.6" x14ac:dyDescent="0.25">
      <c r="A61449"/>
    </row>
    <row r="61450" spans="1:1" ht="12.6" x14ac:dyDescent="0.25">
      <c r="A61450"/>
    </row>
    <row r="61451" spans="1:1" ht="12.6" x14ac:dyDescent="0.25">
      <c r="A61451"/>
    </row>
    <row r="61452" spans="1:1" ht="12.6" x14ac:dyDescent="0.25">
      <c r="A61452"/>
    </row>
    <row r="61453" spans="1:1" ht="12.6" x14ac:dyDescent="0.25">
      <c r="A61453"/>
    </row>
    <row r="61454" spans="1:1" ht="12.6" x14ac:dyDescent="0.25">
      <c r="A61454"/>
    </row>
    <row r="61455" spans="1:1" ht="12.6" x14ac:dyDescent="0.25">
      <c r="A61455"/>
    </row>
    <row r="61456" spans="1:1" ht="12.6" x14ac:dyDescent="0.25">
      <c r="A61456"/>
    </row>
    <row r="61457" spans="1:1" ht="12.6" x14ac:dyDescent="0.25">
      <c r="A61457"/>
    </row>
    <row r="61458" spans="1:1" ht="12.6" x14ac:dyDescent="0.25">
      <c r="A61458"/>
    </row>
    <row r="61459" spans="1:1" ht="12.6" x14ac:dyDescent="0.25">
      <c r="A61459"/>
    </row>
    <row r="61460" spans="1:1" ht="12.6" x14ac:dyDescent="0.25">
      <c r="A61460"/>
    </row>
    <row r="61461" spans="1:1" ht="12.6" x14ac:dyDescent="0.25">
      <c r="A61461"/>
    </row>
    <row r="61462" spans="1:1" ht="12.6" x14ac:dyDescent="0.25">
      <c r="A61462"/>
    </row>
    <row r="61463" spans="1:1" ht="12.6" x14ac:dyDescent="0.25">
      <c r="A61463"/>
    </row>
    <row r="61464" spans="1:1" ht="12.6" x14ac:dyDescent="0.25">
      <c r="A61464"/>
    </row>
    <row r="61465" spans="1:1" ht="12.6" x14ac:dyDescent="0.25">
      <c r="A61465"/>
    </row>
    <row r="61466" spans="1:1" ht="12.6" x14ac:dyDescent="0.25">
      <c r="A61466"/>
    </row>
    <row r="61467" spans="1:1" ht="12.6" x14ac:dyDescent="0.25">
      <c r="A61467"/>
    </row>
    <row r="61468" spans="1:1" ht="12.6" x14ac:dyDescent="0.25">
      <c r="A61468"/>
    </row>
    <row r="61469" spans="1:1" ht="12.6" x14ac:dyDescent="0.25">
      <c r="A61469"/>
    </row>
    <row r="61470" spans="1:1" ht="12.6" x14ac:dyDescent="0.25">
      <c r="A61470"/>
    </row>
    <row r="61471" spans="1:1" ht="12.6" x14ac:dyDescent="0.25">
      <c r="A61471"/>
    </row>
    <row r="61472" spans="1:1" ht="12.6" x14ac:dyDescent="0.25">
      <c r="A61472"/>
    </row>
    <row r="61473" spans="1:1" ht="12.6" x14ac:dyDescent="0.25">
      <c r="A61473"/>
    </row>
    <row r="61474" spans="1:1" ht="12.6" x14ac:dyDescent="0.25">
      <c r="A61474"/>
    </row>
    <row r="61475" spans="1:1" ht="12.6" x14ac:dyDescent="0.25">
      <c r="A61475"/>
    </row>
    <row r="61476" spans="1:1" ht="12.6" x14ac:dyDescent="0.25">
      <c r="A61476"/>
    </row>
    <row r="61477" spans="1:1" ht="12.6" x14ac:dyDescent="0.25">
      <c r="A61477"/>
    </row>
    <row r="61478" spans="1:1" ht="12.6" x14ac:dyDescent="0.25">
      <c r="A61478"/>
    </row>
    <row r="61479" spans="1:1" ht="12.6" x14ac:dyDescent="0.25">
      <c r="A61479"/>
    </row>
    <row r="61480" spans="1:1" ht="12.6" x14ac:dyDescent="0.25">
      <c r="A61480"/>
    </row>
    <row r="61481" spans="1:1" ht="12.6" x14ac:dyDescent="0.25">
      <c r="A61481"/>
    </row>
    <row r="61482" spans="1:1" ht="12.6" x14ac:dyDescent="0.25">
      <c r="A61482"/>
    </row>
    <row r="61483" spans="1:1" ht="12.6" x14ac:dyDescent="0.25">
      <c r="A61483"/>
    </row>
    <row r="61484" spans="1:1" ht="12.6" x14ac:dyDescent="0.25">
      <c r="A61484"/>
    </row>
    <row r="61485" spans="1:1" ht="12.6" x14ac:dyDescent="0.25">
      <c r="A61485"/>
    </row>
    <row r="61486" spans="1:1" ht="12.6" x14ac:dyDescent="0.25">
      <c r="A61486"/>
    </row>
    <row r="61487" spans="1:1" ht="12.6" x14ac:dyDescent="0.25">
      <c r="A61487"/>
    </row>
    <row r="61488" spans="1:1" ht="12.6" x14ac:dyDescent="0.25">
      <c r="A61488"/>
    </row>
    <row r="61489" spans="1:1" ht="12.6" x14ac:dyDescent="0.25">
      <c r="A61489"/>
    </row>
    <row r="61490" spans="1:1" ht="12.6" x14ac:dyDescent="0.25">
      <c r="A61490"/>
    </row>
    <row r="61491" spans="1:1" ht="12.6" x14ac:dyDescent="0.25">
      <c r="A61491"/>
    </row>
    <row r="61492" spans="1:1" ht="12.6" x14ac:dyDescent="0.25">
      <c r="A61492"/>
    </row>
    <row r="61493" spans="1:1" ht="12.6" x14ac:dyDescent="0.25">
      <c r="A61493"/>
    </row>
    <row r="61494" spans="1:1" ht="12.6" x14ac:dyDescent="0.25">
      <c r="A61494"/>
    </row>
    <row r="61495" spans="1:1" ht="12.6" x14ac:dyDescent="0.25">
      <c r="A61495"/>
    </row>
    <row r="61496" spans="1:1" ht="12.6" x14ac:dyDescent="0.25">
      <c r="A61496"/>
    </row>
    <row r="61497" spans="1:1" ht="12.6" x14ac:dyDescent="0.25">
      <c r="A61497"/>
    </row>
    <row r="61498" spans="1:1" ht="12.6" x14ac:dyDescent="0.25">
      <c r="A61498"/>
    </row>
    <row r="61499" spans="1:1" ht="12.6" x14ac:dyDescent="0.25">
      <c r="A61499"/>
    </row>
    <row r="61500" spans="1:1" ht="12.6" x14ac:dyDescent="0.25">
      <c r="A61500"/>
    </row>
    <row r="61501" spans="1:1" ht="12.6" x14ac:dyDescent="0.25">
      <c r="A61501"/>
    </row>
    <row r="61502" spans="1:1" ht="12.6" x14ac:dyDescent="0.25">
      <c r="A61502"/>
    </row>
    <row r="61503" spans="1:1" ht="12.6" x14ac:dyDescent="0.25">
      <c r="A61503"/>
    </row>
    <row r="61504" spans="1:1" ht="12.6" x14ac:dyDescent="0.25">
      <c r="A61504"/>
    </row>
    <row r="61505" spans="1:1" ht="12.6" x14ac:dyDescent="0.25">
      <c r="A61505"/>
    </row>
    <row r="61506" spans="1:1" ht="12.6" x14ac:dyDescent="0.25">
      <c r="A61506"/>
    </row>
    <row r="61507" spans="1:1" ht="12.6" x14ac:dyDescent="0.25">
      <c r="A61507"/>
    </row>
    <row r="61508" spans="1:1" ht="12.6" x14ac:dyDescent="0.25">
      <c r="A61508"/>
    </row>
    <row r="61509" spans="1:1" ht="12.6" x14ac:dyDescent="0.25">
      <c r="A61509"/>
    </row>
    <row r="61510" spans="1:1" ht="12.6" x14ac:dyDescent="0.25">
      <c r="A61510"/>
    </row>
    <row r="61511" spans="1:1" ht="12.6" x14ac:dyDescent="0.25">
      <c r="A61511"/>
    </row>
    <row r="61512" spans="1:1" ht="12.6" x14ac:dyDescent="0.25">
      <c r="A61512"/>
    </row>
    <row r="61513" spans="1:1" ht="12.6" x14ac:dyDescent="0.25">
      <c r="A61513"/>
    </row>
    <row r="61514" spans="1:1" ht="12.6" x14ac:dyDescent="0.25">
      <c r="A61514"/>
    </row>
    <row r="61515" spans="1:1" ht="12.6" x14ac:dyDescent="0.25">
      <c r="A61515"/>
    </row>
    <row r="61516" spans="1:1" ht="12.6" x14ac:dyDescent="0.25">
      <c r="A61516"/>
    </row>
    <row r="61517" spans="1:1" ht="12.6" x14ac:dyDescent="0.25">
      <c r="A61517"/>
    </row>
    <row r="61518" spans="1:1" ht="12.6" x14ac:dyDescent="0.25">
      <c r="A61518"/>
    </row>
    <row r="61519" spans="1:1" ht="12.6" x14ac:dyDescent="0.25">
      <c r="A61519"/>
    </row>
    <row r="61520" spans="1:1" ht="12.6" x14ac:dyDescent="0.25">
      <c r="A61520"/>
    </row>
    <row r="61521" spans="1:1" ht="12.6" x14ac:dyDescent="0.25">
      <c r="A61521"/>
    </row>
    <row r="61522" spans="1:1" ht="12.6" x14ac:dyDescent="0.25">
      <c r="A61522"/>
    </row>
    <row r="61523" spans="1:1" ht="12.6" x14ac:dyDescent="0.25">
      <c r="A61523"/>
    </row>
    <row r="61524" spans="1:1" ht="12.6" x14ac:dyDescent="0.25">
      <c r="A61524"/>
    </row>
    <row r="61525" spans="1:1" ht="12.6" x14ac:dyDescent="0.25">
      <c r="A61525"/>
    </row>
    <row r="61526" spans="1:1" ht="12.6" x14ac:dyDescent="0.25">
      <c r="A61526"/>
    </row>
    <row r="61527" spans="1:1" ht="12.6" x14ac:dyDescent="0.25">
      <c r="A61527"/>
    </row>
    <row r="61528" spans="1:1" ht="12.6" x14ac:dyDescent="0.25">
      <c r="A61528"/>
    </row>
    <row r="61529" spans="1:1" ht="12.6" x14ac:dyDescent="0.25">
      <c r="A61529"/>
    </row>
    <row r="61530" spans="1:1" ht="12.6" x14ac:dyDescent="0.25">
      <c r="A61530"/>
    </row>
    <row r="61531" spans="1:1" ht="12.6" x14ac:dyDescent="0.25">
      <c r="A61531"/>
    </row>
    <row r="61532" spans="1:1" ht="12.6" x14ac:dyDescent="0.25">
      <c r="A61532"/>
    </row>
    <row r="61533" spans="1:1" ht="12.6" x14ac:dyDescent="0.25">
      <c r="A61533"/>
    </row>
    <row r="61534" spans="1:1" ht="12.6" x14ac:dyDescent="0.25">
      <c r="A61534"/>
    </row>
    <row r="61535" spans="1:1" ht="12.6" x14ac:dyDescent="0.25">
      <c r="A61535"/>
    </row>
    <row r="61536" spans="1:1" ht="12.6" x14ac:dyDescent="0.25">
      <c r="A61536"/>
    </row>
    <row r="61537" spans="1:1" ht="12.6" x14ac:dyDescent="0.25">
      <c r="A61537"/>
    </row>
    <row r="61538" spans="1:1" ht="12.6" x14ac:dyDescent="0.25">
      <c r="A61538"/>
    </row>
    <row r="61539" spans="1:1" ht="12.6" x14ac:dyDescent="0.25">
      <c r="A61539"/>
    </row>
    <row r="61540" spans="1:1" ht="12.6" x14ac:dyDescent="0.25">
      <c r="A61540"/>
    </row>
    <row r="61541" spans="1:1" ht="12.6" x14ac:dyDescent="0.25">
      <c r="A61541"/>
    </row>
    <row r="61542" spans="1:1" ht="12.6" x14ac:dyDescent="0.25">
      <c r="A61542"/>
    </row>
    <row r="61543" spans="1:1" ht="12.6" x14ac:dyDescent="0.25">
      <c r="A61543"/>
    </row>
    <row r="61544" spans="1:1" ht="12.6" x14ac:dyDescent="0.25">
      <c r="A61544"/>
    </row>
    <row r="61545" spans="1:1" ht="12.6" x14ac:dyDescent="0.25">
      <c r="A61545"/>
    </row>
    <row r="61546" spans="1:1" ht="12.6" x14ac:dyDescent="0.25">
      <c r="A61546"/>
    </row>
    <row r="61547" spans="1:1" ht="12.6" x14ac:dyDescent="0.25">
      <c r="A61547"/>
    </row>
    <row r="61548" spans="1:1" ht="12.6" x14ac:dyDescent="0.25">
      <c r="A61548"/>
    </row>
    <row r="61549" spans="1:1" ht="12.6" x14ac:dyDescent="0.25">
      <c r="A61549"/>
    </row>
    <row r="61550" spans="1:1" ht="12.6" x14ac:dyDescent="0.25">
      <c r="A61550"/>
    </row>
    <row r="61551" spans="1:1" ht="12.6" x14ac:dyDescent="0.25">
      <c r="A61551"/>
    </row>
    <row r="61552" spans="1:1" ht="12.6" x14ac:dyDescent="0.25">
      <c r="A61552"/>
    </row>
    <row r="61553" spans="1:1" ht="12.6" x14ac:dyDescent="0.25">
      <c r="A61553"/>
    </row>
    <row r="61554" spans="1:1" ht="12.6" x14ac:dyDescent="0.25">
      <c r="A61554"/>
    </row>
    <row r="61555" spans="1:1" ht="12.6" x14ac:dyDescent="0.25">
      <c r="A61555"/>
    </row>
    <row r="61556" spans="1:1" ht="12.6" x14ac:dyDescent="0.25">
      <c r="A61556"/>
    </row>
    <row r="61557" spans="1:1" ht="12.6" x14ac:dyDescent="0.25">
      <c r="A61557"/>
    </row>
    <row r="61558" spans="1:1" ht="12.6" x14ac:dyDescent="0.25">
      <c r="A61558"/>
    </row>
    <row r="61559" spans="1:1" ht="12.6" x14ac:dyDescent="0.25">
      <c r="A61559"/>
    </row>
    <row r="61560" spans="1:1" ht="12.6" x14ac:dyDescent="0.25">
      <c r="A61560"/>
    </row>
    <row r="61561" spans="1:1" ht="12.6" x14ac:dyDescent="0.25">
      <c r="A61561"/>
    </row>
    <row r="61562" spans="1:1" ht="12.6" x14ac:dyDescent="0.25">
      <c r="A61562"/>
    </row>
    <row r="61563" spans="1:1" ht="12.6" x14ac:dyDescent="0.25">
      <c r="A61563"/>
    </row>
    <row r="61564" spans="1:1" ht="12.6" x14ac:dyDescent="0.25">
      <c r="A61564"/>
    </row>
    <row r="61565" spans="1:1" ht="12.6" x14ac:dyDescent="0.25">
      <c r="A61565"/>
    </row>
    <row r="61566" spans="1:1" ht="12.6" x14ac:dyDescent="0.25">
      <c r="A61566"/>
    </row>
    <row r="61567" spans="1:1" ht="12.6" x14ac:dyDescent="0.25">
      <c r="A61567"/>
    </row>
    <row r="61568" spans="1:1" ht="12.6" x14ac:dyDescent="0.25">
      <c r="A61568"/>
    </row>
    <row r="61569" spans="1:1" ht="12.6" x14ac:dyDescent="0.25">
      <c r="A61569"/>
    </row>
    <row r="61570" spans="1:1" ht="12.6" x14ac:dyDescent="0.25">
      <c r="A61570"/>
    </row>
    <row r="61571" spans="1:1" ht="12.6" x14ac:dyDescent="0.25">
      <c r="A61571"/>
    </row>
    <row r="61572" spans="1:1" ht="12.6" x14ac:dyDescent="0.25">
      <c r="A61572"/>
    </row>
    <row r="61573" spans="1:1" ht="12.6" x14ac:dyDescent="0.25">
      <c r="A61573"/>
    </row>
    <row r="61574" spans="1:1" ht="12.6" x14ac:dyDescent="0.25">
      <c r="A61574"/>
    </row>
    <row r="61575" spans="1:1" ht="12.6" x14ac:dyDescent="0.25">
      <c r="A61575"/>
    </row>
    <row r="61576" spans="1:1" ht="12.6" x14ac:dyDescent="0.25">
      <c r="A61576"/>
    </row>
    <row r="61577" spans="1:1" ht="12.6" x14ac:dyDescent="0.25">
      <c r="A61577"/>
    </row>
    <row r="61578" spans="1:1" ht="12.6" x14ac:dyDescent="0.25">
      <c r="A61578"/>
    </row>
    <row r="61579" spans="1:1" ht="12.6" x14ac:dyDescent="0.25">
      <c r="A61579"/>
    </row>
    <row r="61580" spans="1:1" ht="12.6" x14ac:dyDescent="0.25">
      <c r="A61580"/>
    </row>
    <row r="61581" spans="1:1" ht="12.6" x14ac:dyDescent="0.25">
      <c r="A61581"/>
    </row>
    <row r="61582" spans="1:1" ht="12.6" x14ac:dyDescent="0.25">
      <c r="A61582"/>
    </row>
    <row r="61583" spans="1:1" ht="12.6" x14ac:dyDescent="0.25">
      <c r="A61583"/>
    </row>
    <row r="61584" spans="1:1" ht="12.6" x14ac:dyDescent="0.25">
      <c r="A61584"/>
    </row>
    <row r="61585" spans="1:1" ht="12.6" x14ac:dyDescent="0.25">
      <c r="A61585"/>
    </row>
    <row r="61586" spans="1:1" ht="12.6" x14ac:dyDescent="0.25">
      <c r="A61586"/>
    </row>
    <row r="61587" spans="1:1" ht="12.6" x14ac:dyDescent="0.25">
      <c r="A61587"/>
    </row>
    <row r="61588" spans="1:1" ht="12.6" x14ac:dyDescent="0.25">
      <c r="A61588"/>
    </row>
    <row r="61589" spans="1:1" ht="12.6" x14ac:dyDescent="0.25">
      <c r="A61589"/>
    </row>
    <row r="61590" spans="1:1" ht="12.6" x14ac:dyDescent="0.25">
      <c r="A61590"/>
    </row>
    <row r="61591" spans="1:1" ht="12.6" x14ac:dyDescent="0.25">
      <c r="A61591"/>
    </row>
    <row r="61592" spans="1:1" ht="12.6" x14ac:dyDescent="0.25">
      <c r="A61592"/>
    </row>
    <row r="61593" spans="1:1" ht="12.6" x14ac:dyDescent="0.25">
      <c r="A61593"/>
    </row>
    <row r="61594" spans="1:1" ht="12.6" x14ac:dyDescent="0.25">
      <c r="A61594"/>
    </row>
    <row r="61595" spans="1:1" ht="12.6" x14ac:dyDescent="0.25">
      <c r="A61595"/>
    </row>
    <row r="61596" spans="1:1" ht="12.6" x14ac:dyDescent="0.25">
      <c r="A61596"/>
    </row>
    <row r="61597" spans="1:1" ht="12.6" x14ac:dyDescent="0.25">
      <c r="A61597"/>
    </row>
    <row r="61598" spans="1:1" ht="12.6" x14ac:dyDescent="0.25">
      <c r="A61598"/>
    </row>
    <row r="61599" spans="1:1" ht="12.6" x14ac:dyDescent="0.25">
      <c r="A61599"/>
    </row>
    <row r="61600" spans="1:1" ht="12.6" x14ac:dyDescent="0.25">
      <c r="A61600"/>
    </row>
    <row r="61601" spans="1:1" ht="12.6" x14ac:dyDescent="0.25">
      <c r="A61601"/>
    </row>
    <row r="61602" spans="1:1" ht="12.6" x14ac:dyDescent="0.25">
      <c r="A61602"/>
    </row>
    <row r="61603" spans="1:1" ht="12.6" x14ac:dyDescent="0.25">
      <c r="A61603"/>
    </row>
    <row r="61604" spans="1:1" ht="12.6" x14ac:dyDescent="0.25">
      <c r="A61604"/>
    </row>
    <row r="61605" spans="1:1" ht="12.6" x14ac:dyDescent="0.25">
      <c r="A61605"/>
    </row>
    <row r="61606" spans="1:1" ht="12.6" x14ac:dyDescent="0.25">
      <c r="A61606"/>
    </row>
    <row r="61607" spans="1:1" ht="12.6" x14ac:dyDescent="0.25">
      <c r="A61607"/>
    </row>
    <row r="61608" spans="1:1" ht="12.6" x14ac:dyDescent="0.25">
      <c r="A61608"/>
    </row>
    <row r="61609" spans="1:1" ht="12.6" x14ac:dyDescent="0.25">
      <c r="A61609"/>
    </row>
    <row r="61610" spans="1:1" ht="12.6" x14ac:dyDescent="0.25">
      <c r="A61610"/>
    </row>
    <row r="61611" spans="1:1" ht="12.6" x14ac:dyDescent="0.25">
      <c r="A61611"/>
    </row>
    <row r="61612" spans="1:1" ht="12.6" x14ac:dyDescent="0.25">
      <c r="A61612"/>
    </row>
    <row r="61613" spans="1:1" ht="12.6" x14ac:dyDescent="0.25">
      <c r="A61613"/>
    </row>
    <row r="61614" spans="1:1" ht="12.6" x14ac:dyDescent="0.25">
      <c r="A61614"/>
    </row>
    <row r="61615" spans="1:1" ht="12.6" x14ac:dyDescent="0.25">
      <c r="A61615"/>
    </row>
    <row r="61616" spans="1:1" ht="12.6" x14ac:dyDescent="0.25">
      <c r="A61616"/>
    </row>
    <row r="61617" spans="1:1" ht="12.6" x14ac:dyDescent="0.25">
      <c r="A61617"/>
    </row>
    <row r="61618" spans="1:1" ht="12.6" x14ac:dyDescent="0.25">
      <c r="A61618"/>
    </row>
    <row r="61619" spans="1:1" ht="12.6" x14ac:dyDescent="0.25">
      <c r="A61619"/>
    </row>
    <row r="61620" spans="1:1" ht="12.6" x14ac:dyDescent="0.25">
      <c r="A61620"/>
    </row>
    <row r="61621" spans="1:1" ht="12.6" x14ac:dyDescent="0.25">
      <c r="A61621"/>
    </row>
    <row r="61622" spans="1:1" ht="12.6" x14ac:dyDescent="0.25">
      <c r="A61622"/>
    </row>
    <row r="61623" spans="1:1" ht="12.6" x14ac:dyDescent="0.25">
      <c r="A61623"/>
    </row>
    <row r="61624" spans="1:1" ht="12.6" x14ac:dyDescent="0.25">
      <c r="A61624"/>
    </row>
    <row r="61625" spans="1:1" ht="12.6" x14ac:dyDescent="0.25">
      <c r="A61625"/>
    </row>
    <row r="61626" spans="1:1" ht="12.6" x14ac:dyDescent="0.25">
      <c r="A61626"/>
    </row>
    <row r="61627" spans="1:1" ht="12.6" x14ac:dyDescent="0.25">
      <c r="A61627"/>
    </row>
    <row r="61628" spans="1:1" ht="12.6" x14ac:dyDescent="0.25">
      <c r="A61628"/>
    </row>
    <row r="61629" spans="1:1" ht="12.6" x14ac:dyDescent="0.25">
      <c r="A61629"/>
    </row>
    <row r="61630" spans="1:1" ht="12.6" x14ac:dyDescent="0.25">
      <c r="A61630"/>
    </row>
    <row r="61631" spans="1:1" ht="12.6" x14ac:dyDescent="0.25">
      <c r="A61631"/>
    </row>
    <row r="61632" spans="1:1" ht="12.6" x14ac:dyDescent="0.25">
      <c r="A61632"/>
    </row>
    <row r="61633" spans="1:1" ht="12.6" x14ac:dyDescent="0.25">
      <c r="A61633"/>
    </row>
    <row r="61634" spans="1:1" ht="12.6" x14ac:dyDescent="0.25">
      <c r="A61634"/>
    </row>
    <row r="61635" spans="1:1" ht="12.6" x14ac:dyDescent="0.25">
      <c r="A61635"/>
    </row>
    <row r="61636" spans="1:1" ht="12.6" x14ac:dyDescent="0.25">
      <c r="A61636"/>
    </row>
    <row r="61637" spans="1:1" ht="12.6" x14ac:dyDescent="0.25">
      <c r="A61637"/>
    </row>
    <row r="61638" spans="1:1" ht="12.6" x14ac:dyDescent="0.25">
      <c r="A61638"/>
    </row>
    <row r="61639" spans="1:1" ht="12.6" x14ac:dyDescent="0.25">
      <c r="A61639"/>
    </row>
    <row r="61640" spans="1:1" ht="12.6" x14ac:dyDescent="0.25">
      <c r="A61640"/>
    </row>
    <row r="61641" spans="1:1" ht="12.6" x14ac:dyDescent="0.25">
      <c r="A61641"/>
    </row>
    <row r="61642" spans="1:1" ht="12.6" x14ac:dyDescent="0.25">
      <c r="A61642"/>
    </row>
    <row r="61643" spans="1:1" ht="12.6" x14ac:dyDescent="0.25">
      <c r="A61643"/>
    </row>
    <row r="61644" spans="1:1" ht="12.6" x14ac:dyDescent="0.25">
      <c r="A61644"/>
    </row>
    <row r="61645" spans="1:1" ht="12.6" x14ac:dyDescent="0.25">
      <c r="A61645"/>
    </row>
    <row r="61646" spans="1:1" ht="12.6" x14ac:dyDescent="0.25">
      <c r="A61646"/>
    </row>
    <row r="61647" spans="1:1" ht="12.6" x14ac:dyDescent="0.25">
      <c r="A61647"/>
    </row>
    <row r="61648" spans="1:1" ht="12.6" x14ac:dyDescent="0.25">
      <c r="A61648"/>
    </row>
    <row r="61649" spans="1:1" ht="12.6" x14ac:dyDescent="0.25">
      <c r="A61649"/>
    </row>
    <row r="61650" spans="1:1" ht="12.6" x14ac:dyDescent="0.25">
      <c r="A61650"/>
    </row>
    <row r="61651" spans="1:1" ht="12.6" x14ac:dyDescent="0.25">
      <c r="A61651"/>
    </row>
    <row r="61652" spans="1:1" ht="12.6" x14ac:dyDescent="0.25">
      <c r="A61652"/>
    </row>
    <row r="61653" spans="1:1" ht="12.6" x14ac:dyDescent="0.25">
      <c r="A61653"/>
    </row>
    <row r="61654" spans="1:1" ht="12.6" x14ac:dyDescent="0.25">
      <c r="A61654"/>
    </row>
    <row r="61655" spans="1:1" ht="12.6" x14ac:dyDescent="0.25">
      <c r="A61655"/>
    </row>
    <row r="61656" spans="1:1" ht="12.6" x14ac:dyDescent="0.25">
      <c r="A61656"/>
    </row>
    <row r="61657" spans="1:1" ht="12.6" x14ac:dyDescent="0.25">
      <c r="A61657"/>
    </row>
    <row r="61658" spans="1:1" ht="12.6" x14ac:dyDescent="0.25">
      <c r="A61658"/>
    </row>
    <row r="61659" spans="1:1" ht="12.6" x14ac:dyDescent="0.25">
      <c r="A61659"/>
    </row>
    <row r="61660" spans="1:1" ht="12.6" x14ac:dyDescent="0.25">
      <c r="A61660"/>
    </row>
    <row r="61661" spans="1:1" ht="12.6" x14ac:dyDescent="0.25">
      <c r="A61661"/>
    </row>
    <row r="61662" spans="1:1" ht="12.6" x14ac:dyDescent="0.25">
      <c r="A61662"/>
    </row>
    <row r="61663" spans="1:1" ht="12.6" x14ac:dyDescent="0.25">
      <c r="A61663"/>
    </row>
    <row r="61664" spans="1:1" ht="12.6" x14ac:dyDescent="0.25">
      <c r="A61664"/>
    </row>
    <row r="61665" spans="1:1" ht="12.6" x14ac:dyDescent="0.25">
      <c r="A61665"/>
    </row>
    <row r="61666" spans="1:1" ht="12.6" x14ac:dyDescent="0.25">
      <c r="A61666"/>
    </row>
    <row r="61667" spans="1:1" ht="12.6" x14ac:dyDescent="0.25">
      <c r="A61667"/>
    </row>
    <row r="61668" spans="1:1" ht="12.6" x14ac:dyDescent="0.25">
      <c r="A61668"/>
    </row>
    <row r="61669" spans="1:1" ht="12.6" x14ac:dyDescent="0.25">
      <c r="A61669"/>
    </row>
    <row r="61670" spans="1:1" ht="12.6" x14ac:dyDescent="0.25">
      <c r="A61670"/>
    </row>
    <row r="61671" spans="1:1" ht="12.6" x14ac:dyDescent="0.25">
      <c r="A61671"/>
    </row>
    <row r="61672" spans="1:1" ht="12.6" x14ac:dyDescent="0.25">
      <c r="A61672"/>
    </row>
    <row r="61673" spans="1:1" ht="12.6" x14ac:dyDescent="0.25">
      <c r="A61673"/>
    </row>
    <row r="61674" spans="1:1" ht="12.6" x14ac:dyDescent="0.25">
      <c r="A61674"/>
    </row>
    <row r="61675" spans="1:1" ht="12.6" x14ac:dyDescent="0.25">
      <c r="A61675"/>
    </row>
    <row r="61676" spans="1:1" ht="12.6" x14ac:dyDescent="0.25">
      <c r="A61676"/>
    </row>
    <row r="61677" spans="1:1" ht="12.6" x14ac:dyDescent="0.25">
      <c r="A61677"/>
    </row>
    <row r="61678" spans="1:1" ht="12.6" x14ac:dyDescent="0.25">
      <c r="A61678"/>
    </row>
    <row r="61679" spans="1:1" ht="12.6" x14ac:dyDescent="0.25">
      <c r="A61679"/>
    </row>
    <row r="61680" spans="1:1" ht="12.6" x14ac:dyDescent="0.25">
      <c r="A61680"/>
    </row>
    <row r="61681" spans="1:1" ht="12.6" x14ac:dyDescent="0.25">
      <c r="A61681"/>
    </row>
    <row r="61682" spans="1:1" ht="12.6" x14ac:dyDescent="0.25">
      <c r="A61682"/>
    </row>
    <row r="61683" spans="1:1" ht="12.6" x14ac:dyDescent="0.25">
      <c r="A61683"/>
    </row>
    <row r="61684" spans="1:1" ht="12.6" x14ac:dyDescent="0.25">
      <c r="A61684"/>
    </row>
    <row r="61685" spans="1:1" ht="12.6" x14ac:dyDescent="0.25">
      <c r="A61685"/>
    </row>
    <row r="61686" spans="1:1" ht="12.6" x14ac:dyDescent="0.25">
      <c r="A61686"/>
    </row>
    <row r="61687" spans="1:1" ht="12.6" x14ac:dyDescent="0.25">
      <c r="A61687"/>
    </row>
    <row r="61688" spans="1:1" ht="12.6" x14ac:dyDescent="0.25">
      <c r="A61688"/>
    </row>
    <row r="61689" spans="1:1" ht="12.6" x14ac:dyDescent="0.25">
      <c r="A61689"/>
    </row>
    <row r="61690" spans="1:1" ht="12.6" x14ac:dyDescent="0.25">
      <c r="A61690"/>
    </row>
    <row r="61691" spans="1:1" ht="12.6" x14ac:dyDescent="0.25">
      <c r="A61691"/>
    </row>
    <row r="61692" spans="1:1" ht="12.6" x14ac:dyDescent="0.25">
      <c r="A61692"/>
    </row>
    <row r="61693" spans="1:1" ht="12.6" x14ac:dyDescent="0.25">
      <c r="A61693"/>
    </row>
    <row r="61694" spans="1:1" ht="12.6" x14ac:dyDescent="0.25">
      <c r="A61694"/>
    </row>
    <row r="61695" spans="1:1" ht="12.6" x14ac:dyDescent="0.25">
      <c r="A61695"/>
    </row>
    <row r="61696" spans="1:1" ht="12.6" x14ac:dyDescent="0.25">
      <c r="A61696"/>
    </row>
    <row r="61697" spans="1:1" ht="12.6" x14ac:dyDescent="0.25">
      <c r="A61697"/>
    </row>
    <row r="61698" spans="1:1" ht="12.6" x14ac:dyDescent="0.25">
      <c r="A61698"/>
    </row>
    <row r="61699" spans="1:1" ht="12.6" x14ac:dyDescent="0.25">
      <c r="A61699"/>
    </row>
    <row r="61700" spans="1:1" ht="12.6" x14ac:dyDescent="0.25">
      <c r="A61700"/>
    </row>
    <row r="61701" spans="1:1" ht="12.6" x14ac:dyDescent="0.25">
      <c r="A61701"/>
    </row>
    <row r="61702" spans="1:1" ht="12.6" x14ac:dyDescent="0.25">
      <c r="A61702"/>
    </row>
    <row r="61703" spans="1:1" ht="12.6" x14ac:dyDescent="0.25">
      <c r="A61703"/>
    </row>
    <row r="61704" spans="1:1" ht="12.6" x14ac:dyDescent="0.25">
      <c r="A61704"/>
    </row>
    <row r="61705" spans="1:1" ht="12.6" x14ac:dyDescent="0.25">
      <c r="A61705"/>
    </row>
    <row r="61706" spans="1:1" ht="12.6" x14ac:dyDescent="0.25">
      <c r="A61706"/>
    </row>
    <row r="61707" spans="1:1" ht="12.6" x14ac:dyDescent="0.25">
      <c r="A61707"/>
    </row>
    <row r="61708" spans="1:1" ht="12.6" x14ac:dyDescent="0.25">
      <c r="A61708"/>
    </row>
    <row r="61709" spans="1:1" ht="12.6" x14ac:dyDescent="0.25">
      <c r="A61709"/>
    </row>
    <row r="61710" spans="1:1" ht="12.6" x14ac:dyDescent="0.25">
      <c r="A61710"/>
    </row>
    <row r="61711" spans="1:1" ht="12.6" x14ac:dyDescent="0.25">
      <c r="A61711"/>
    </row>
    <row r="61712" spans="1:1" ht="12.6" x14ac:dyDescent="0.25">
      <c r="A61712"/>
    </row>
    <row r="61713" spans="1:1" ht="12.6" x14ac:dyDescent="0.25">
      <c r="A61713"/>
    </row>
    <row r="61714" spans="1:1" ht="12.6" x14ac:dyDescent="0.25">
      <c r="A61714"/>
    </row>
    <row r="61715" spans="1:1" ht="12.6" x14ac:dyDescent="0.25">
      <c r="A61715"/>
    </row>
    <row r="61716" spans="1:1" ht="12.6" x14ac:dyDescent="0.25">
      <c r="A61716"/>
    </row>
    <row r="61717" spans="1:1" ht="12.6" x14ac:dyDescent="0.25">
      <c r="A61717"/>
    </row>
    <row r="61718" spans="1:1" ht="12.6" x14ac:dyDescent="0.25">
      <c r="A61718"/>
    </row>
    <row r="61719" spans="1:1" ht="12.6" x14ac:dyDescent="0.25">
      <c r="A61719"/>
    </row>
    <row r="61720" spans="1:1" ht="12.6" x14ac:dyDescent="0.25">
      <c r="A61720"/>
    </row>
    <row r="61721" spans="1:1" ht="12.6" x14ac:dyDescent="0.25">
      <c r="A61721"/>
    </row>
    <row r="61722" spans="1:1" ht="12.6" x14ac:dyDescent="0.25">
      <c r="A61722"/>
    </row>
    <row r="61723" spans="1:1" ht="12.6" x14ac:dyDescent="0.25">
      <c r="A61723"/>
    </row>
    <row r="61724" spans="1:1" ht="12.6" x14ac:dyDescent="0.25">
      <c r="A61724"/>
    </row>
    <row r="61725" spans="1:1" ht="12.6" x14ac:dyDescent="0.25">
      <c r="A61725"/>
    </row>
    <row r="61726" spans="1:1" ht="12.6" x14ac:dyDescent="0.25">
      <c r="A61726"/>
    </row>
    <row r="61727" spans="1:1" ht="12.6" x14ac:dyDescent="0.25">
      <c r="A61727"/>
    </row>
    <row r="61728" spans="1:1" ht="12.6" x14ac:dyDescent="0.25">
      <c r="A61728"/>
    </row>
    <row r="61729" spans="1:1" ht="12.6" x14ac:dyDescent="0.25">
      <c r="A61729"/>
    </row>
    <row r="61730" spans="1:1" ht="12.6" x14ac:dyDescent="0.25">
      <c r="A61730"/>
    </row>
    <row r="61731" spans="1:1" ht="12.6" x14ac:dyDescent="0.25">
      <c r="A61731"/>
    </row>
    <row r="61732" spans="1:1" ht="12.6" x14ac:dyDescent="0.25">
      <c r="A61732"/>
    </row>
    <row r="61733" spans="1:1" ht="12.6" x14ac:dyDescent="0.25">
      <c r="A61733"/>
    </row>
    <row r="61734" spans="1:1" ht="12.6" x14ac:dyDescent="0.25">
      <c r="A61734"/>
    </row>
    <row r="61735" spans="1:1" ht="12.6" x14ac:dyDescent="0.25">
      <c r="A61735"/>
    </row>
    <row r="61736" spans="1:1" ht="12.6" x14ac:dyDescent="0.25">
      <c r="A61736"/>
    </row>
    <row r="61737" spans="1:1" ht="12.6" x14ac:dyDescent="0.25">
      <c r="A61737"/>
    </row>
    <row r="61738" spans="1:1" ht="12.6" x14ac:dyDescent="0.25">
      <c r="A61738"/>
    </row>
    <row r="61739" spans="1:1" ht="12.6" x14ac:dyDescent="0.25">
      <c r="A61739"/>
    </row>
    <row r="61740" spans="1:1" ht="12.6" x14ac:dyDescent="0.25">
      <c r="A61740"/>
    </row>
    <row r="61741" spans="1:1" ht="12.6" x14ac:dyDescent="0.25">
      <c r="A61741"/>
    </row>
    <row r="61742" spans="1:1" ht="12.6" x14ac:dyDescent="0.25">
      <c r="A61742"/>
    </row>
    <row r="61743" spans="1:1" ht="12.6" x14ac:dyDescent="0.25">
      <c r="A61743"/>
    </row>
    <row r="61744" spans="1:1" ht="12.6" x14ac:dyDescent="0.25">
      <c r="A61744"/>
    </row>
    <row r="61745" spans="1:1" ht="12.6" x14ac:dyDescent="0.25">
      <c r="A61745"/>
    </row>
    <row r="61746" spans="1:1" ht="12.6" x14ac:dyDescent="0.25">
      <c r="A61746"/>
    </row>
    <row r="61747" spans="1:1" ht="12.6" x14ac:dyDescent="0.25">
      <c r="A61747"/>
    </row>
    <row r="61748" spans="1:1" ht="12.6" x14ac:dyDescent="0.25">
      <c r="A61748"/>
    </row>
    <row r="61749" spans="1:1" ht="12.6" x14ac:dyDescent="0.25">
      <c r="A61749"/>
    </row>
    <row r="61750" spans="1:1" ht="12.6" x14ac:dyDescent="0.25">
      <c r="A61750"/>
    </row>
    <row r="61751" spans="1:1" ht="12.6" x14ac:dyDescent="0.25">
      <c r="A61751"/>
    </row>
    <row r="61752" spans="1:1" ht="12.6" x14ac:dyDescent="0.25">
      <c r="A61752"/>
    </row>
    <row r="61753" spans="1:1" ht="12.6" x14ac:dyDescent="0.25">
      <c r="A61753"/>
    </row>
    <row r="61754" spans="1:1" ht="12.6" x14ac:dyDescent="0.25">
      <c r="A61754"/>
    </row>
    <row r="61755" spans="1:1" ht="12.6" x14ac:dyDescent="0.25">
      <c r="A61755"/>
    </row>
    <row r="61756" spans="1:1" ht="12.6" x14ac:dyDescent="0.25">
      <c r="A61756"/>
    </row>
    <row r="61757" spans="1:1" ht="12.6" x14ac:dyDescent="0.25">
      <c r="A61757"/>
    </row>
    <row r="61758" spans="1:1" ht="12.6" x14ac:dyDescent="0.25">
      <c r="A61758"/>
    </row>
    <row r="61759" spans="1:1" ht="12.6" x14ac:dyDescent="0.25">
      <c r="A61759"/>
    </row>
    <row r="61760" spans="1:1" ht="12.6" x14ac:dyDescent="0.25">
      <c r="A61760"/>
    </row>
    <row r="61761" spans="1:1" ht="12.6" x14ac:dyDescent="0.25">
      <c r="A61761"/>
    </row>
    <row r="61762" spans="1:1" ht="12.6" x14ac:dyDescent="0.25">
      <c r="A61762"/>
    </row>
    <row r="61763" spans="1:1" ht="12.6" x14ac:dyDescent="0.25">
      <c r="A61763"/>
    </row>
    <row r="61764" spans="1:1" ht="12.6" x14ac:dyDescent="0.25">
      <c r="A61764"/>
    </row>
    <row r="61765" spans="1:1" ht="12.6" x14ac:dyDescent="0.25">
      <c r="A61765"/>
    </row>
    <row r="61766" spans="1:1" ht="12.6" x14ac:dyDescent="0.25">
      <c r="A61766"/>
    </row>
    <row r="61767" spans="1:1" ht="12.6" x14ac:dyDescent="0.25">
      <c r="A61767"/>
    </row>
    <row r="61768" spans="1:1" ht="12.6" x14ac:dyDescent="0.25">
      <c r="A61768"/>
    </row>
    <row r="61769" spans="1:1" ht="12.6" x14ac:dyDescent="0.25">
      <c r="A61769"/>
    </row>
    <row r="61770" spans="1:1" ht="12.6" x14ac:dyDescent="0.25">
      <c r="A61770"/>
    </row>
    <row r="61771" spans="1:1" ht="12.6" x14ac:dyDescent="0.25">
      <c r="A61771"/>
    </row>
    <row r="61772" spans="1:1" ht="12.6" x14ac:dyDescent="0.25">
      <c r="A61772"/>
    </row>
    <row r="61773" spans="1:1" ht="12.6" x14ac:dyDescent="0.25">
      <c r="A61773"/>
    </row>
    <row r="61774" spans="1:1" ht="12.6" x14ac:dyDescent="0.25">
      <c r="A61774"/>
    </row>
    <row r="61775" spans="1:1" ht="12.6" x14ac:dyDescent="0.25">
      <c r="A61775"/>
    </row>
    <row r="61776" spans="1:1" ht="12.6" x14ac:dyDescent="0.25">
      <c r="A61776"/>
    </row>
    <row r="61777" spans="1:1" ht="12.6" x14ac:dyDescent="0.25">
      <c r="A61777"/>
    </row>
    <row r="61778" spans="1:1" ht="12.6" x14ac:dyDescent="0.25">
      <c r="A61778"/>
    </row>
    <row r="61779" spans="1:1" ht="12.6" x14ac:dyDescent="0.25">
      <c r="A61779"/>
    </row>
    <row r="61780" spans="1:1" ht="12.6" x14ac:dyDescent="0.25">
      <c r="A61780"/>
    </row>
    <row r="61781" spans="1:1" ht="12.6" x14ac:dyDescent="0.25">
      <c r="A61781"/>
    </row>
    <row r="61782" spans="1:1" ht="12.6" x14ac:dyDescent="0.25">
      <c r="A61782"/>
    </row>
    <row r="61783" spans="1:1" ht="12.6" x14ac:dyDescent="0.25">
      <c r="A61783"/>
    </row>
    <row r="61784" spans="1:1" ht="12.6" x14ac:dyDescent="0.25">
      <c r="A61784"/>
    </row>
    <row r="61785" spans="1:1" ht="12.6" x14ac:dyDescent="0.25">
      <c r="A61785"/>
    </row>
    <row r="61786" spans="1:1" ht="12.6" x14ac:dyDescent="0.25">
      <c r="A61786"/>
    </row>
    <row r="61787" spans="1:1" ht="12.6" x14ac:dyDescent="0.25">
      <c r="A61787"/>
    </row>
    <row r="61788" spans="1:1" ht="12.6" x14ac:dyDescent="0.25">
      <c r="A61788"/>
    </row>
    <row r="61789" spans="1:1" ht="12.6" x14ac:dyDescent="0.25">
      <c r="A61789"/>
    </row>
    <row r="61790" spans="1:1" ht="12.6" x14ac:dyDescent="0.25">
      <c r="A61790"/>
    </row>
    <row r="61791" spans="1:1" ht="12.6" x14ac:dyDescent="0.25">
      <c r="A61791"/>
    </row>
    <row r="61792" spans="1:1" ht="12.6" x14ac:dyDescent="0.25">
      <c r="A61792"/>
    </row>
    <row r="61793" spans="1:1" ht="12.6" x14ac:dyDescent="0.25">
      <c r="A61793"/>
    </row>
    <row r="61794" spans="1:1" ht="12.6" x14ac:dyDescent="0.25">
      <c r="A61794"/>
    </row>
    <row r="61795" spans="1:1" ht="12.6" x14ac:dyDescent="0.25">
      <c r="A61795"/>
    </row>
    <row r="61796" spans="1:1" ht="12.6" x14ac:dyDescent="0.25">
      <c r="A61796"/>
    </row>
    <row r="61797" spans="1:1" ht="12.6" x14ac:dyDescent="0.25">
      <c r="A61797"/>
    </row>
    <row r="61798" spans="1:1" ht="12.6" x14ac:dyDescent="0.25">
      <c r="A61798"/>
    </row>
    <row r="61799" spans="1:1" ht="12.6" x14ac:dyDescent="0.25">
      <c r="A61799"/>
    </row>
    <row r="61800" spans="1:1" ht="12.6" x14ac:dyDescent="0.25">
      <c r="A61800"/>
    </row>
    <row r="61801" spans="1:1" ht="12.6" x14ac:dyDescent="0.25">
      <c r="A61801"/>
    </row>
    <row r="61802" spans="1:1" ht="12.6" x14ac:dyDescent="0.25">
      <c r="A61802"/>
    </row>
    <row r="61803" spans="1:1" ht="12.6" x14ac:dyDescent="0.25">
      <c r="A61803"/>
    </row>
    <row r="61804" spans="1:1" ht="12.6" x14ac:dyDescent="0.25">
      <c r="A61804"/>
    </row>
    <row r="61805" spans="1:1" ht="12.6" x14ac:dyDescent="0.25">
      <c r="A61805"/>
    </row>
    <row r="61806" spans="1:1" ht="12.6" x14ac:dyDescent="0.25">
      <c r="A61806"/>
    </row>
    <row r="61807" spans="1:1" ht="12.6" x14ac:dyDescent="0.25">
      <c r="A61807"/>
    </row>
    <row r="61808" spans="1:1" ht="12.6" x14ac:dyDescent="0.25">
      <c r="A61808"/>
    </row>
    <row r="61809" spans="1:1" ht="12.6" x14ac:dyDescent="0.25">
      <c r="A61809"/>
    </row>
    <row r="61810" spans="1:1" ht="12.6" x14ac:dyDescent="0.25">
      <c r="A61810"/>
    </row>
    <row r="61811" spans="1:1" ht="12.6" x14ac:dyDescent="0.25">
      <c r="A61811"/>
    </row>
    <row r="61812" spans="1:1" ht="12.6" x14ac:dyDescent="0.25">
      <c r="A61812"/>
    </row>
    <row r="61813" spans="1:1" ht="12.6" x14ac:dyDescent="0.25">
      <c r="A61813"/>
    </row>
    <row r="61814" spans="1:1" ht="12.6" x14ac:dyDescent="0.25">
      <c r="A61814"/>
    </row>
    <row r="61815" spans="1:1" ht="12.6" x14ac:dyDescent="0.25">
      <c r="A61815"/>
    </row>
    <row r="61816" spans="1:1" ht="12.6" x14ac:dyDescent="0.25">
      <c r="A61816"/>
    </row>
    <row r="61817" spans="1:1" ht="12.6" x14ac:dyDescent="0.25">
      <c r="A61817"/>
    </row>
    <row r="61818" spans="1:1" ht="12.6" x14ac:dyDescent="0.25">
      <c r="A61818"/>
    </row>
    <row r="61819" spans="1:1" ht="12.6" x14ac:dyDescent="0.25">
      <c r="A61819"/>
    </row>
    <row r="61820" spans="1:1" ht="12.6" x14ac:dyDescent="0.25">
      <c r="A61820"/>
    </row>
    <row r="61821" spans="1:1" ht="12.6" x14ac:dyDescent="0.25">
      <c r="A61821"/>
    </row>
    <row r="61822" spans="1:1" ht="12.6" x14ac:dyDescent="0.25">
      <c r="A61822"/>
    </row>
    <row r="61823" spans="1:1" ht="12.6" x14ac:dyDescent="0.25">
      <c r="A61823"/>
    </row>
    <row r="61824" spans="1:1" ht="12.6" x14ac:dyDescent="0.25">
      <c r="A61824"/>
    </row>
    <row r="61825" spans="1:1" ht="12.6" x14ac:dyDescent="0.25">
      <c r="A61825"/>
    </row>
    <row r="61826" spans="1:1" ht="12.6" x14ac:dyDescent="0.25">
      <c r="A61826"/>
    </row>
    <row r="61827" spans="1:1" ht="12.6" x14ac:dyDescent="0.25">
      <c r="A61827"/>
    </row>
    <row r="61828" spans="1:1" ht="12.6" x14ac:dyDescent="0.25">
      <c r="A61828"/>
    </row>
    <row r="61829" spans="1:1" ht="12.6" x14ac:dyDescent="0.25">
      <c r="A61829"/>
    </row>
    <row r="61830" spans="1:1" ht="12.6" x14ac:dyDescent="0.25">
      <c r="A61830"/>
    </row>
    <row r="61831" spans="1:1" ht="12.6" x14ac:dyDescent="0.25">
      <c r="A61831"/>
    </row>
    <row r="61832" spans="1:1" ht="12.6" x14ac:dyDescent="0.25">
      <c r="A61832"/>
    </row>
    <row r="61833" spans="1:1" ht="12.6" x14ac:dyDescent="0.25">
      <c r="A61833"/>
    </row>
    <row r="61834" spans="1:1" ht="12.6" x14ac:dyDescent="0.25">
      <c r="A61834"/>
    </row>
    <row r="61835" spans="1:1" ht="12.6" x14ac:dyDescent="0.25">
      <c r="A61835"/>
    </row>
    <row r="61836" spans="1:1" ht="12.6" x14ac:dyDescent="0.25">
      <c r="A61836"/>
    </row>
    <row r="61837" spans="1:1" ht="12.6" x14ac:dyDescent="0.25">
      <c r="A61837"/>
    </row>
    <row r="61838" spans="1:1" ht="12.6" x14ac:dyDescent="0.25">
      <c r="A61838"/>
    </row>
    <row r="61839" spans="1:1" ht="12.6" x14ac:dyDescent="0.25">
      <c r="A61839"/>
    </row>
    <row r="61840" spans="1:1" ht="12.6" x14ac:dyDescent="0.25">
      <c r="A61840"/>
    </row>
    <row r="61841" spans="1:1" ht="12.6" x14ac:dyDescent="0.25">
      <c r="A61841"/>
    </row>
    <row r="61842" spans="1:1" ht="12.6" x14ac:dyDescent="0.25">
      <c r="A61842"/>
    </row>
    <row r="61843" spans="1:1" ht="12.6" x14ac:dyDescent="0.25">
      <c r="A61843"/>
    </row>
    <row r="61844" spans="1:1" ht="12.6" x14ac:dyDescent="0.25">
      <c r="A61844"/>
    </row>
    <row r="61845" spans="1:1" ht="12.6" x14ac:dyDescent="0.25">
      <c r="A61845"/>
    </row>
    <row r="61846" spans="1:1" ht="12.6" x14ac:dyDescent="0.25">
      <c r="A61846"/>
    </row>
    <row r="61847" spans="1:1" ht="12.6" x14ac:dyDescent="0.25">
      <c r="A61847"/>
    </row>
    <row r="61848" spans="1:1" ht="12.6" x14ac:dyDescent="0.25">
      <c r="A61848"/>
    </row>
    <row r="61849" spans="1:1" ht="12.6" x14ac:dyDescent="0.25">
      <c r="A61849"/>
    </row>
    <row r="61850" spans="1:1" ht="12.6" x14ac:dyDescent="0.25">
      <c r="A61850"/>
    </row>
    <row r="61851" spans="1:1" ht="12.6" x14ac:dyDescent="0.25">
      <c r="A61851"/>
    </row>
    <row r="61852" spans="1:1" ht="12.6" x14ac:dyDescent="0.25">
      <c r="A61852"/>
    </row>
    <row r="61853" spans="1:1" ht="12.6" x14ac:dyDescent="0.25">
      <c r="A61853"/>
    </row>
    <row r="61854" spans="1:1" ht="12.6" x14ac:dyDescent="0.25">
      <c r="A61854"/>
    </row>
    <row r="61855" spans="1:1" ht="12.6" x14ac:dyDescent="0.25">
      <c r="A61855"/>
    </row>
    <row r="61856" spans="1:1" ht="12.6" x14ac:dyDescent="0.25">
      <c r="A61856"/>
    </row>
    <row r="61857" spans="1:1" ht="12.6" x14ac:dyDescent="0.25">
      <c r="A61857"/>
    </row>
    <row r="61858" spans="1:1" ht="12.6" x14ac:dyDescent="0.25">
      <c r="A61858"/>
    </row>
    <row r="61859" spans="1:1" ht="12.6" x14ac:dyDescent="0.25">
      <c r="A61859"/>
    </row>
    <row r="61860" spans="1:1" ht="12.6" x14ac:dyDescent="0.25">
      <c r="A61860"/>
    </row>
    <row r="61861" spans="1:1" ht="12.6" x14ac:dyDescent="0.25">
      <c r="A61861"/>
    </row>
    <row r="61862" spans="1:1" ht="12.6" x14ac:dyDescent="0.25">
      <c r="A61862"/>
    </row>
    <row r="61863" spans="1:1" ht="12.6" x14ac:dyDescent="0.25">
      <c r="A61863"/>
    </row>
    <row r="61864" spans="1:1" ht="12.6" x14ac:dyDescent="0.25">
      <c r="A61864"/>
    </row>
    <row r="61865" spans="1:1" ht="12.6" x14ac:dyDescent="0.25">
      <c r="A61865"/>
    </row>
    <row r="61866" spans="1:1" ht="12.6" x14ac:dyDescent="0.25">
      <c r="A61866"/>
    </row>
    <row r="61867" spans="1:1" ht="12.6" x14ac:dyDescent="0.25">
      <c r="A61867"/>
    </row>
    <row r="61868" spans="1:1" ht="12.6" x14ac:dyDescent="0.25">
      <c r="A61868"/>
    </row>
    <row r="61869" spans="1:1" ht="12.6" x14ac:dyDescent="0.25">
      <c r="A61869"/>
    </row>
    <row r="61870" spans="1:1" ht="12.6" x14ac:dyDescent="0.25">
      <c r="A61870"/>
    </row>
    <row r="61871" spans="1:1" ht="12.6" x14ac:dyDescent="0.25">
      <c r="A61871"/>
    </row>
    <row r="61872" spans="1:1" ht="12.6" x14ac:dyDescent="0.25">
      <c r="A61872"/>
    </row>
    <row r="61873" spans="1:1" ht="12.6" x14ac:dyDescent="0.25">
      <c r="A61873"/>
    </row>
    <row r="61874" spans="1:1" ht="12.6" x14ac:dyDescent="0.25">
      <c r="A61874"/>
    </row>
    <row r="61875" spans="1:1" ht="12.6" x14ac:dyDescent="0.25">
      <c r="A61875"/>
    </row>
    <row r="61876" spans="1:1" ht="12.6" x14ac:dyDescent="0.25">
      <c r="A61876"/>
    </row>
    <row r="61877" spans="1:1" ht="12.6" x14ac:dyDescent="0.25">
      <c r="A61877"/>
    </row>
    <row r="61878" spans="1:1" ht="12.6" x14ac:dyDescent="0.25">
      <c r="A61878"/>
    </row>
    <row r="61879" spans="1:1" ht="12.6" x14ac:dyDescent="0.25">
      <c r="A61879"/>
    </row>
    <row r="61880" spans="1:1" ht="12.6" x14ac:dyDescent="0.25">
      <c r="A61880"/>
    </row>
    <row r="61881" spans="1:1" ht="12.6" x14ac:dyDescent="0.25">
      <c r="A61881"/>
    </row>
    <row r="61882" spans="1:1" ht="12.6" x14ac:dyDescent="0.25">
      <c r="A61882"/>
    </row>
    <row r="61883" spans="1:1" ht="12.6" x14ac:dyDescent="0.25">
      <c r="A61883"/>
    </row>
    <row r="61884" spans="1:1" ht="12.6" x14ac:dyDescent="0.25">
      <c r="A61884"/>
    </row>
    <row r="61885" spans="1:1" ht="12.6" x14ac:dyDescent="0.25">
      <c r="A61885"/>
    </row>
    <row r="61886" spans="1:1" ht="12.6" x14ac:dyDescent="0.25">
      <c r="A61886"/>
    </row>
    <row r="61887" spans="1:1" ht="12.6" x14ac:dyDescent="0.25">
      <c r="A61887"/>
    </row>
    <row r="61888" spans="1:1" ht="12.6" x14ac:dyDescent="0.25">
      <c r="A61888"/>
    </row>
    <row r="61889" spans="1:1" ht="12.6" x14ac:dyDescent="0.25">
      <c r="A61889"/>
    </row>
    <row r="61890" spans="1:1" ht="12.6" x14ac:dyDescent="0.25">
      <c r="A61890"/>
    </row>
    <row r="61891" spans="1:1" ht="12.6" x14ac:dyDescent="0.25">
      <c r="A61891"/>
    </row>
    <row r="61892" spans="1:1" ht="12.6" x14ac:dyDescent="0.25">
      <c r="A61892"/>
    </row>
    <row r="61893" spans="1:1" ht="12.6" x14ac:dyDescent="0.25">
      <c r="A61893"/>
    </row>
    <row r="61894" spans="1:1" ht="12.6" x14ac:dyDescent="0.25">
      <c r="A61894"/>
    </row>
    <row r="61895" spans="1:1" ht="12.6" x14ac:dyDescent="0.25">
      <c r="A61895"/>
    </row>
    <row r="61896" spans="1:1" ht="12.6" x14ac:dyDescent="0.25">
      <c r="A61896"/>
    </row>
    <row r="61897" spans="1:1" ht="12.6" x14ac:dyDescent="0.25">
      <c r="A61897"/>
    </row>
    <row r="61898" spans="1:1" ht="12.6" x14ac:dyDescent="0.25">
      <c r="A61898"/>
    </row>
    <row r="61899" spans="1:1" ht="12.6" x14ac:dyDescent="0.25">
      <c r="A61899"/>
    </row>
    <row r="61900" spans="1:1" ht="12.6" x14ac:dyDescent="0.25">
      <c r="A61900"/>
    </row>
    <row r="61901" spans="1:1" ht="12.6" x14ac:dyDescent="0.25">
      <c r="A61901"/>
    </row>
    <row r="61902" spans="1:1" ht="12.6" x14ac:dyDescent="0.25">
      <c r="A61902"/>
    </row>
    <row r="61903" spans="1:1" ht="12.6" x14ac:dyDescent="0.25">
      <c r="A61903"/>
    </row>
    <row r="61904" spans="1:1" ht="12.6" x14ac:dyDescent="0.25">
      <c r="A61904"/>
    </row>
    <row r="61905" spans="1:1" ht="12.6" x14ac:dyDescent="0.25">
      <c r="A61905"/>
    </row>
    <row r="61906" spans="1:1" ht="12.6" x14ac:dyDescent="0.25">
      <c r="A61906"/>
    </row>
    <row r="61907" spans="1:1" ht="12.6" x14ac:dyDescent="0.25">
      <c r="A61907"/>
    </row>
    <row r="61908" spans="1:1" ht="12.6" x14ac:dyDescent="0.25">
      <c r="A61908"/>
    </row>
    <row r="61909" spans="1:1" ht="12.6" x14ac:dyDescent="0.25">
      <c r="A61909"/>
    </row>
    <row r="61910" spans="1:1" ht="12.6" x14ac:dyDescent="0.25">
      <c r="A61910"/>
    </row>
    <row r="61911" spans="1:1" ht="12.6" x14ac:dyDescent="0.25">
      <c r="A61911"/>
    </row>
    <row r="61912" spans="1:1" ht="12.6" x14ac:dyDescent="0.25">
      <c r="A61912"/>
    </row>
    <row r="61913" spans="1:1" ht="12.6" x14ac:dyDescent="0.25">
      <c r="A61913"/>
    </row>
    <row r="61914" spans="1:1" ht="12.6" x14ac:dyDescent="0.25">
      <c r="A61914"/>
    </row>
    <row r="61915" spans="1:1" ht="12.6" x14ac:dyDescent="0.25">
      <c r="A61915"/>
    </row>
    <row r="61916" spans="1:1" ht="12.6" x14ac:dyDescent="0.25">
      <c r="A61916"/>
    </row>
    <row r="61917" spans="1:1" ht="12.6" x14ac:dyDescent="0.25">
      <c r="A61917"/>
    </row>
    <row r="61918" spans="1:1" ht="12.6" x14ac:dyDescent="0.25">
      <c r="A61918"/>
    </row>
    <row r="61919" spans="1:1" ht="12.6" x14ac:dyDescent="0.25">
      <c r="A61919"/>
    </row>
    <row r="61920" spans="1:1" ht="12.6" x14ac:dyDescent="0.25">
      <c r="A61920"/>
    </row>
    <row r="61921" spans="1:1" ht="12.6" x14ac:dyDescent="0.25">
      <c r="A61921"/>
    </row>
    <row r="61922" spans="1:1" ht="12.6" x14ac:dyDescent="0.25">
      <c r="A61922"/>
    </row>
    <row r="61923" spans="1:1" ht="12.6" x14ac:dyDescent="0.25">
      <c r="A61923"/>
    </row>
    <row r="61924" spans="1:1" ht="12.6" x14ac:dyDescent="0.25">
      <c r="A61924"/>
    </row>
    <row r="61925" spans="1:1" ht="12.6" x14ac:dyDescent="0.25">
      <c r="A61925"/>
    </row>
    <row r="61926" spans="1:1" ht="12.6" x14ac:dyDescent="0.25">
      <c r="A61926"/>
    </row>
    <row r="61927" spans="1:1" ht="12.6" x14ac:dyDescent="0.25">
      <c r="A61927"/>
    </row>
    <row r="61928" spans="1:1" ht="12.6" x14ac:dyDescent="0.25">
      <c r="A61928"/>
    </row>
    <row r="61929" spans="1:1" ht="12.6" x14ac:dyDescent="0.25">
      <c r="A61929"/>
    </row>
    <row r="61930" spans="1:1" ht="12.6" x14ac:dyDescent="0.25">
      <c r="A61930"/>
    </row>
    <row r="61931" spans="1:1" ht="12.6" x14ac:dyDescent="0.25">
      <c r="A61931"/>
    </row>
    <row r="61932" spans="1:1" ht="12.6" x14ac:dyDescent="0.25">
      <c r="A61932"/>
    </row>
    <row r="61933" spans="1:1" ht="12.6" x14ac:dyDescent="0.25">
      <c r="A61933"/>
    </row>
    <row r="61934" spans="1:1" ht="12.6" x14ac:dyDescent="0.25">
      <c r="A61934"/>
    </row>
    <row r="61935" spans="1:1" ht="12.6" x14ac:dyDescent="0.25">
      <c r="A61935"/>
    </row>
    <row r="61936" spans="1:1" ht="12.6" x14ac:dyDescent="0.25">
      <c r="A61936"/>
    </row>
    <row r="61937" spans="1:1" ht="12.6" x14ac:dyDescent="0.25">
      <c r="A61937"/>
    </row>
    <row r="61938" spans="1:1" ht="12.6" x14ac:dyDescent="0.25">
      <c r="A61938"/>
    </row>
    <row r="61939" spans="1:1" ht="12.6" x14ac:dyDescent="0.25">
      <c r="A61939"/>
    </row>
    <row r="61940" spans="1:1" ht="12.6" x14ac:dyDescent="0.25">
      <c r="A61940"/>
    </row>
    <row r="61941" spans="1:1" ht="12.6" x14ac:dyDescent="0.25">
      <c r="A61941"/>
    </row>
    <row r="61942" spans="1:1" ht="12.6" x14ac:dyDescent="0.25">
      <c r="A61942"/>
    </row>
    <row r="61943" spans="1:1" ht="12.6" x14ac:dyDescent="0.25">
      <c r="A61943"/>
    </row>
    <row r="61944" spans="1:1" ht="12.6" x14ac:dyDescent="0.25">
      <c r="A61944"/>
    </row>
    <row r="61945" spans="1:1" ht="12.6" x14ac:dyDescent="0.25">
      <c r="A61945"/>
    </row>
    <row r="61946" spans="1:1" ht="12.6" x14ac:dyDescent="0.25">
      <c r="A61946"/>
    </row>
    <row r="61947" spans="1:1" ht="12.6" x14ac:dyDescent="0.25">
      <c r="A61947"/>
    </row>
    <row r="61948" spans="1:1" ht="12.6" x14ac:dyDescent="0.25">
      <c r="A61948"/>
    </row>
    <row r="61949" spans="1:1" ht="12.6" x14ac:dyDescent="0.25">
      <c r="A61949"/>
    </row>
    <row r="61950" spans="1:1" ht="12.6" x14ac:dyDescent="0.25">
      <c r="A61950"/>
    </row>
    <row r="61951" spans="1:1" ht="12.6" x14ac:dyDescent="0.25">
      <c r="A61951"/>
    </row>
    <row r="61952" spans="1:1" ht="12.6" x14ac:dyDescent="0.25">
      <c r="A61952"/>
    </row>
    <row r="61953" spans="1:1" ht="12.6" x14ac:dyDescent="0.25">
      <c r="A61953"/>
    </row>
    <row r="61954" spans="1:1" ht="12.6" x14ac:dyDescent="0.25">
      <c r="A61954"/>
    </row>
    <row r="61955" spans="1:1" ht="12.6" x14ac:dyDescent="0.25">
      <c r="A61955"/>
    </row>
    <row r="61956" spans="1:1" ht="12.6" x14ac:dyDescent="0.25">
      <c r="A61956"/>
    </row>
    <row r="61957" spans="1:1" ht="12.6" x14ac:dyDescent="0.25">
      <c r="A61957"/>
    </row>
    <row r="61958" spans="1:1" ht="12.6" x14ac:dyDescent="0.25">
      <c r="A61958"/>
    </row>
    <row r="61959" spans="1:1" ht="12.6" x14ac:dyDescent="0.25">
      <c r="A61959"/>
    </row>
    <row r="61960" spans="1:1" ht="12.6" x14ac:dyDescent="0.25">
      <c r="A61960"/>
    </row>
    <row r="61961" spans="1:1" ht="12.6" x14ac:dyDescent="0.25">
      <c r="A61961"/>
    </row>
    <row r="61962" spans="1:1" ht="12.6" x14ac:dyDescent="0.25">
      <c r="A61962"/>
    </row>
    <row r="61963" spans="1:1" ht="12.6" x14ac:dyDescent="0.25">
      <c r="A61963"/>
    </row>
    <row r="61964" spans="1:1" ht="12.6" x14ac:dyDescent="0.25">
      <c r="A61964"/>
    </row>
    <row r="61965" spans="1:1" ht="12.6" x14ac:dyDescent="0.25">
      <c r="A61965"/>
    </row>
    <row r="61966" spans="1:1" ht="12.6" x14ac:dyDescent="0.25">
      <c r="A61966"/>
    </row>
    <row r="61967" spans="1:1" ht="12.6" x14ac:dyDescent="0.25">
      <c r="A61967"/>
    </row>
    <row r="61968" spans="1:1" ht="12.6" x14ac:dyDescent="0.25">
      <c r="A61968"/>
    </row>
    <row r="61969" spans="1:1" ht="12.6" x14ac:dyDescent="0.25">
      <c r="A61969"/>
    </row>
    <row r="61970" spans="1:1" ht="12.6" x14ac:dyDescent="0.25">
      <c r="A61970"/>
    </row>
    <row r="61971" spans="1:1" ht="12.6" x14ac:dyDescent="0.25">
      <c r="A61971"/>
    </row>
    <row r="61972" spans="1:1" ht="12.6" x14ac:dyDescent="0.25">
      <c r="A61972"/>
    </row>
    <row r="61973" spans="1:1" ht="12.6" x14ac:dyDescent="0.25">
      <c r="A61973"/>
    </row>
    <row r="61974" spans="1:1" ht="12.6" x14ac:dyDescent="0.25">
      <c r="A61974"/>
    </row>
    <row r="61975" spans="1:1" ht="12.6" x14ac:dyDescent="0.25">
      <c r="A61975"/>
    </row>
    <row r="61976" spans="1:1" ht="12.6" x14ac:dyDescent="0.25">
      <c r="A61976"/>
    </row>
    <row r="61977" spans="1:1" ht="12.6" x14ac:dyDescent="0.25">
      <c r="A61977"/>
    </row>
    <row r="61978" spans="1:1" ht="12.6" x14ac:dyDescent="0.25">
      <c r="A61978"/>
    </row>
    <row r="61979" spans="1:1" ht="12.6" x14ac:dyDescent="0.25">
      <c r="A61979"/>
    </row>
    <row r="61980" spans="1:1" ht="12.6" x14ac:dyDescent="0.25">
      <c r="A61980"/>
    </row>
    <row r="61981" spans="1:1" ht="12.6" x14ac:dyDescent="0.25">
      <c r="A61981"/>
    </row>
    <row r="61982" spans="1:1" ht="12.6" x14ac:dyDescent="0.25">
      <c r="A61982"/>
    </row>
    <row r="61983" spans="1:1" ht="12.6" x14ac:dyDescent="0.25">
      <c r="A61983"/>
    </row>
    <row r="61984" spans="1:1" ht="12.6" x14ac:dyDescent="0.25">
      <c r="A61984"/>
    </row>
    <row r="61985" spans="1:1" ht="12.6" x14ac:dyDescent="0.25">
      <c r="A61985"/>
    </row>
    <row r="61986" spans="1:1" ht="12.6" x14ac:dyDescent="0.25">
      <c r="A61986"/>
    </row>
    <row r="61987" spans="1:1" ht="12.6" x14ac:dyDescent="0.25">
      <c r="A61987"/>
    </row>
    <row r="61988" spans="1:1" ht="12.6" x14ac:dyDescent="0.25">
      <c r="A61988"/>
    </row>
    <row r="61989" spans="1:1" ht="12.6" x14ac:dyDescent="0.25">
      <c r="A61989"/>
    </row>
    <row r="61990" spans="1:1" ht="12.6" x14ac:dyDescent="0.25">
      <c r="A61990"/>
    </row>
    <row r="61991" spans="1:1" ht="12.6" x14ac:dyDescent="0.25">
      <c r="A61991"/>
    </row>
    <row r="61992" spans="1:1" ht="12.6" x14ac:dyDescent="0.25">
      <c r="A61992"/>
    </row>
    <row r="61993" spans="1:1" ht="12.6" x14ac:dyDescent="0.25">
      <c r="A61993"/>
    </row>
    <row r="61994" spans="1:1" ht="12.6" x14ac:dyDescent="0.25">
      <c r="A61994"/>
    </row>
    <row r="61995" spans="1:1" ht="12.6" x14ac:dyDescent="0.25">
      <c r="A61995"/>
    </row>
    <row r="61996" spans="1:1" ht="12.6" x14ac:dyDescent="0.25">
      <c r="A61996"/>
    </row>
    <row r="61997" spans="1:1" ht="12.6" x14ac:dyDescent="0.25">
      <c r="A61997"/>
    </row>
    <row r="61998" spans="1:1" ht="12.6" x14ac:dyDescent="0.25">
      <c r="A61998"/>
    </row>
    <row r="61999" spans="1:1" ht="12.6" x14ac:dyDescent="0.25">
      <c r="A61999"/>
    </row>
    <row r="62000" spans="1:1" ht="12.6" x14ac:dyDescent="0.25">
      <c r="A62000"/>
    </row>
    <row r="62001" spans="1:1" ht="12.6" x14ac:dyDescent="0.25">
      <c r="A62001"/>
    </row>
    <row r="62002" spans="1:1" ht="12.6" x14ac:dyDescent="0.25">
      <c r="A62002"/>
    </row>
    <row r="62003" spans="1:1" ht="12.6" x14ac:dyDescent="0.25">
      <c r="A62003"/>
    </row>
    <row r="62004" spans="1:1" ht="12.6" x14ac:dyDescent="0.25">
      <c r="A62004"/>
    </row>
    <row r="62005" spans="1:1" ht="12.6" x14ac:dyDescent="0.25">
      <c r="A62005"/>
    </row>
    <row r="62006" spans="1:1" ht="12.6" x14ac:dyDescent="0.25">
      <c r="A62006"/>
    </row>
    <row r="62007" spans="1:1" ht="12.6" x14ac:dyDescent="0.25">
      <c r="A62007"/>
    </row>
    <row r="62008" spans="1:1" ht="12.6" x14ac:dyDescent="0.25">
      <c r="A62008"/>
    </row>
    <row r="62009" spans="1:1" ht="12.6" x14ac:dyDescent="0.25">
      <c r="A62009"/>
    </row>
    <row r="62010" spans="1:1" ht="12.6" x14ac:dyDescent="0.25">
      <c r="A62010"/>
    </row>
    <row r="62011" spans="1:1" ht="12.6" x14ac:dyDescent="0.25">
      <c r="A62011"/>
    </row>
    <row r="62012" spans="1:1" ht="12.6" x14ac:dyDescent="0.25">
      <c r="A62012"/>
    </row>
    <row r="62013" spans="1:1" ht="12.6" x14ac:dyDescent="0.25">
      <c r="A62013"/>
    </row>
    <row r="62014" spans="1:1" ht="12.6" x14ac:dyDescent="0.25">
      <c r="A62014"/>
    </row>
    <row r="62015" spans="1:1" ht="12.6" x14ac:dyDescent="0.25">
      <c r="A62015"/>
    </row>
    <row r="62016" spans="1:1" ht="12.6" x14ac:dyDescent="0.25">
      <c r="A62016"/>
    </row>
    <row r="62017" spans="1:1" ht="12.6" x14ac:dyDescent="0.25">
      <c r="A62017"/>
    </row>
    <row r="62018" spans="1:1" ht="12.6" x14ac:dyDescent="0.25">
      <c r="A62018"/>
    </row>
    <row r="62019" spans="1:1" ht="12.6" x14ac:dyDescent="0.25">
      <c r="A62019"/>
    </row>
    <row r="62020" spans="1:1" ht="12.6" x14ac:dyDescent="0.25">
      <c r="A62020"/>
    </row>
    <row r="62021" spans="1:1" ht="12.6" x14ac:dyDescent="0.25">
      <c r="A62021"/>
    </row>
    <row r="62022" spans="1:1" ht="12.6" x14ac:dyDescent="0.25">
      <c r="A62022"/>
    </row>
    <row r="62023" spans="1:1" ht="12.6" x14ac:dyDescent="0.25">
      <c r="A62023"/>
    </row>
    <row r="62024" spans="1:1" ht="12.6" x14ac:dyDescent="0.25">
      <c r="A62024"/>
    </row>
    <row r="62025" spans="1:1" ht="12.6" x14ac:dyDescent="0.25">
      <c r="A62025"/>
    </row>
    <row r="62026" spans="1:1" ht="12.6" x14ac:dyDescent="0.25">
      <c r="A62026"/>
    </row>
    <row r="62027" spans="1:1" ht="12.6" x14ac:dyDescent="0.25">
      <c r="A62027"/>
    </row>
    <row r="62028" spans="1:1" ht="12.6" x14ac:dyDescent="0.25">
      <c r="A62028"/>
    </row>
    <row r="62029" spans="1:1" ht="12.6" x14ac:dyDescent="0.25">
      <c r="A62029"/>
    </row>
    <row r="62030" spans="1:1" ht="12.6" x14ac:dyDescent="0.25">
      <c r="A62030"/>
    </row>
    <row r="62031" spans="1:1" ht="12.6" x14ac:dyDescent="0.25">
      <c r="A62031"/>
    </row>
    <row r="62032" spans="1:1" ht="12.6" x14ac:dyDescent="0.25">
      <c r="A62032"/>
    </row>
    <row r="62033" spans="1:1" ht="12.6" x14ac:dyDescent="0.25">
      <c r="A62033"/>
    </row>
    <row r="62034" spans="1:1" ht="12.6" x14ac:dyDescent="0.25">
      <c r="A62034"/>
    </row>
    <row r="62035" spans="1:1" ht="12.6" x14ac:dyDescent="0.25">
      <c r="A62035"/>
    </row>
    <row r="62036" spans="1:1" ht="12.6" x14ac:dyDescent="0.25">
      <c r="A62036"/>
    </row>
    <row r="62037" spans="1:1" ht="12.6" x14ac:dyDescent="0.25">
      <c r="A62037"/>
    </row>
    <row r="62038" spans="1:1" ht="12.6" x14ac:dyDescent="0.25">
      <c r="A62038"/>
    </row>
    <row r="62039" spans="1:1" ht="12.6" x14ac:dyDescent="0.25">
      <c r="A62039"/>
    </row>
    <row r="62040" spans="1:1" ht="12.6" x14ac:dyDescent="0.25">
      <c r="A62040"/>
    </row>
    <row r="62041" spans="1:1" ht="12.6" x14ac:dyDescent="0.25">
      <c r="A62041"/>
    </row>
    <row r="62042" spans="1:1" ht="12.6" x14ac:dyDescent="0.25">
      <c r="A62042"/>
    </row>
    <row r="62043" spans="1:1" ht="12.6" x14ac:dyDescent="0.25">
      <c r="A62043"/>
    </row>
    <row r="62044" spans="1:1" ht="12.6" x14ac:dyDescent="0.25">
      <c r="A62044"/>
    </row>
    <row r="62045" spans="1:1" ht="12.6" x14ac:dyDescent="0.25">
      <c r="A62045"/>
    </row>
    <row r="62046" spans="1:1" ht="12.6" x14ac:dyDescent="0.25">
      <c r="A62046"/>
    </row>
    <row r="62047" spans="1:1" ht="12.6" x14ac:dyDescent="0.25">
      <c r="A62047"/>
    </row>
    <row r="62048" spans="1:1" ht="12.6" x14ac:dyDescent="0.25">
      <c r="A62048"/>
    </row>
    <row r="62049" spans="1:1" ht="12.6" x14ac:dyDescent="0.25">
      <c r="A62049"/>
    </row>
    <row r="62050" spans="1:1" ht="12.6" x14ac:dyDescent="0.25">
      <c r="A62050"/>
    </row>
    <row r="62051" spans="1:1" ht="12.6" x14ac:dyDescent="0.25">
      <c r="A62051"/>
    </row>
    <row r="62052" spans="1:1" ht="12.6" x14ac:dyDescent="0.25">
      <c r="A62052"/>
    </row>
    <row r="62053" spans="1:1" ht="12.6" x14ac:dyDescent="0.25">
      <c r="A62053"/>
    </row>
    <row r="62054" spans="1:1" ht="12.6" x14ac:dyDescent="0.25">
      <c r="A62054"/>
    </row>
    <row r="62055" spans="1:1" ht="12.6" x14ac:dyDescent="0.25">
      <c r="A62055"/>
    </row>
    <row r="62056" spans="1:1" ht="12.6" x14ac:dyDescent="0.25">
      <c r="A62056"/>
    </row>
    <row r="62057" spans="1:1" ht="12.6" x14ac:dyDescent="0.25">
      <c r="A62057"/>
    </row>
    <row r="62058" spans="1:1" ht="12.6" x14ac:dyDescent="0.25">
      <c r="A62058"/>
    </row>
    <row r="62059" spans="1:1" ht="12.6" x14ac:dyDescent="0.25">
      <c r="A62059"/>
    </row>
    <row r="62060" spans="1:1" ht="12.6" x14ac:dyDescent="0.25">
      <c r="A62060"/>
    </row>
    <row r="62061" spans="1:1" ht="12.6" x14ac:dyDescent="0.25">
      <c r="A62061"/>
    </row>
    <row r="62062" spans="1:1" ht="12.6" x14ac:dyDescent="0.25">
      <c r="A62062"/>
    </row>
    <row r="62063" spans="1:1" ht="12.6" x14ac:dyDescent="0.25">
      <c r="A62063"/>
    </row>
    <row r="62064" spans="1:1" ht="12.6" x14ac:dyDescent="0.25">
      <c r="A62064"/>
    </row>
    <row r="62065" spans="1:1" ht="12.6" x14ac:dyDescent="0.25">
      <c r="A62065"/>
    </row>
    <row r="62066" spans="1:1" ht="12.6" x14ac:dyDescent="0.25">
      <c r="A62066"/>
    </row>
    <row r="62067" spans="1:1" ht="12.6" x14ac:dyDescent="0.25">
      <c r="A62067"/>
    </row>
    <row r="62068" spans="1:1" ht="12.6" x14ac:dyDescent="0.25">
      <c r="A62068"/>
    </row>
    <row r="62069" spans="1:1" ht="12.6" x14ac:dyDescent="0.25">
      <c r="A62069"/>
    </row>
    <row r="62070" spans="1:1" ht="12.6" x14ac:dyDescent="0.25">
      <c r="A62070"/>
    </row>
    <row r="62071" spans="1:1" ht="12.6" x14ac:dyDescent="0.25">
      <c r="A62071"/>
    </row>
    <row r="62072" spans="1:1" ht="12.6" x14ac:dyDescent="0.25">
      <c r="A62072"/>
    </row>
    <row r="62073" spans="1:1" ht="12.6" x14ac:dyDescent="0.25">
      <c r="A62073"/>
    </row>
    <row r="62074" spans="1:1" ht="12.6" x14ac:dyDescent="0.25">
      <c r="A62074"/>
    </row>
    <row r="62075" spans="1:1" ht="12.6" x14ac:dyDescent="0.25">
      <c r="A62075"/>
    </row>
    <row r="62076" spans="1:1" ht="12.6" x14ac:dyDescent="0.25">
      <c r="A62076"/>
    </row>
    <row r="62077" spans="1:1" ht="12.6" x14ac:dyDescent="0.25">
      <c r="A62077"/>
    </row>
    <row r="62078" spans="1:1" ht="12.6" x14ac:dyDescent="0.25">
      <c r="A62078"/>
    </row>
    <row r="62079" spans="1:1" ht="12.6" x14ac:dyDescent="0.25">
      <c r="A62079"/>
    </row>
    <row r="62080" spans="1:1" ht="12.6" x14ac:dyDescent="0.25">
      <c r="A62080"/>
    </row>
    <row r="62081" spans="1:1" ht="12.6" x14ac:dyDescent="0.25">
      <c r="A62081"/>
    </row>
    <row r="62082" spans="1:1" ht="12.6" x14ac:dyDescent="0.25">
      <c r="A62082"/>
    </row>
    <row r="62083" spans="1:1" ht="12.6" x14ac:dyDescent="0.25">
      <c r="A62083"/>
    </row>
    <row r="62084" spans="1:1" ht="12.6" x14ac:dyDescent="0.25">
      <c r="A62084"/>
    </row>
    <row r="62085" spans="1:1" ht="12.6" x14ac:dyDescent="0.25">
      <c r="A62085"/>
    </row>
    <row r="62086" spans="1:1" ht="12.6" x14ac:dyDescent="0.25">
      <c r="A62086"/>
    </row>
    <row r="62087" spans="1:1" ht="12.6" x14ac:dyDescent="0.25">
      <c r="A62087"/>
    </row>
    <row r="62088" spans="1:1" ht="12.6" x14ac:dyDescent="0.25">
      <c r="A62088"/>
    </row>
    <row r="62089" spans="1:1" ht="12.6" x14ac:dyDescent="0.25">
      <c r="A62089"/>
    </row>
    <row r="62090" spans="1:1" ht="12.6" x14ac:dyDescent="0.25">
      <c r="A62090"/>
    </row>
    <row r="62091" spans="1:1" ht="12.6" x14ac:dyDescent="0.25">
      <c r="A62091"/>
    </row>
    <row r="62092" spans="1:1" ht="12.6" x14ac:dyDescent="0.25">
      <c r="A62092"/>
    </row>
    <row r="62093" spans="1:1" ht="12.6" x14ac:dyDescent="0.25">
      <c r="A62093"/>
    </row>
    <row r="62094" spans="1:1" ht="12.6" x14ac:dyDescent="0.25">
      <c r="A62094"/>
    </row>
    <row r="62095" spans="1:1" ht="12.6" x14ac:dyDescent="0.25">
      <c r="A62095"/>
    </row>
    <row r="62096" spans="1:1" ht="12.6" x14ac:dyDescent="0.25">
      <c r="A62096"/>
    </row>
    <row r="62097" spans="1:1" ht="12.6" x14ac:dyDescent="0.25">
      <c r="A62097"/>
    </row>
    <row r="62098" spans="1:1" ht="12.6" x14ac:dyDescent="0.25">
      <c r="A62098"/>
    </row>
    <row r="62099" spans="1:1" ht="12.6" x14ac:dyDescent="0.25">
      <c r="A62099"/>
    </row>
    <row r="62100" spans="1:1" ht="12.6" x14ac:dyDescent="0.25">
      <c r="A62100"/>
    </row>
    <row r="62101" spans="1:1" ht="12.6" x14ac:dyDescent="0.25">
      <c r="A62101"/>
    </row>
    <row r="62102" spans="1:1" ht="12.6" x14ac:dyDescent="0.25">
      <c r="A62102"/>
    </row>
    <row r="62103" spans="1:1" ht="12.6" x14ac:dyDescent="0.25">
      <c r="A62103"/>
    </row>
    <row r="62104" spans="1:1" ht="12.6" x14ac:dyDescent="0.25">
      <c r="A62104"/>
    </row>
    <row r="62105" spans="1:1" ht="12.6" x14ac:dyDescent="0.25">
      <c r="A62105"/>
    </row>
    <row r="62106" spans="1:1" ht="12.6" x14ac:dyDescent="0.25">
      <c r="A62106"/>
    </row>
    <row r="62107" spans="1:1" ht="12.6" x14ac:dyDescent="0.25">
      <c r="A62107"/>
    </row>
    <row r="62108" spans="1:1" ht="12.6" x14ac:dyDescent="0.25">
      <c r="A62108"/>
    </row>
    <row r="62109" spans="1:1" ht="12.6" x14ac:dyDescent="0.25">
      <c r="A62109"/>
    </row>
    <row r="62110" spans="1:1" ht="12.6" x14ac:dyDescent="0.25">
      <c r="A62110"/>
    </row>
    <row r="62111" spans="1:1" ht="12.6" x14ac:dyDescent="0.25">
      <c r="A62111"/>
    </row>
    <row r="62112" spans="1:1" ht="12.6" x14ac:dyDescent="0.25">
      <c r="A62112"/>
    </row>
    <row r="62113" spans="1:1" ht="12.6" x14ac:dyDescent="0.25">
      <c r="A62113"/>
    </row>
    <row r="62114" spans="1:1" ht="12.6" x14ac:dyDescent="0.25">
      <c r="A62114"/>
    </row>
    <row r="62115" spans="1:1" ht="12.6" x14ac:dyDescent="0.25">
      <c r="A62115"/>
    </row>
    <row r="62116" spans="1:1" ht="12.6" x14ac:dyDescent="0.25">
      <c r="A62116"/>
    </row>
    <row r="62117" spans="1:1" ht="12.6" x14ac:dyDescent="0.25">
      <c r="A62117"/>
    </row>
    <row r="62118" spans="1:1" ht="12.6" x14ac:dyDescent="0.25">
      <c r="A62118"/>
    </row>
    <row r="62119" spans="1:1" ht="12.6" x14ac:dyDescent="0.25">
      <c r="A62119"/>
    </row>
    <row r="62120" spans="1:1" ht="12.6" x14ac:dyDescent="0.25">
      <c r="A62120"/>
    </row>
    <row r="62121" spans="1:1" ht="12.6" x14ac:dyDescent="0.25">
      <c r="A62121"/>
    </row>
    <row r="62122" spans="1:1" ht="12.6" x14ac:dyDescent="0.25">
      <c r="A62122"/>
    </row>
    <row r="62123" spans="1:1" ht="12.6" x14ac:dyDescent="0.25">
      <c r="A62123"/>
    </row>
    <row r="62124" spans="1:1" ht="12.6" x14ac:dyDescent="0.25">
      <c r="A62124"/>
    </row>
    <row r="62125" spans="1:1" ht="12.6" x14ac:dyDescent="0.25">
      <c r="A62125"/>
    </row>
    <row r="62126" spans="1:1" ht="12.6" x14ac:dyDescent="0.25">
      <c r="A62126"/>
    </row>
    <row r="62127" spans="1:1" ht="12.6" x14ac:dyDescent="0.25">
      <c r="A62127"/>
    </row>
    <row r="62128" spans="1:1" ht="12.6" x14ac:dyDescent="0.25">
      <c r="A62128"/>
    </row>
    <row r="62129" spans="1:1" ht="12.6" x14ac:dyDescent="0.25">
      <c r="A62129"/>
    </row>
    <row r="62130" spans="1:1" ht="12.6" x14ac:dyDescent="0.25">
      <c r="A62130"/>
    </row>
    <row r="62131" spans="1:1" ht="12.6" x14ac:dyDescent="0.25">
      <c r="A62131"/>
    </row>
    <row r="62132" spans="1:1" ht="12.6" x14ac:dyDescent="0.25">
      <c r="A62132"/>
    </row>
    <row r="62133" spans="1:1" ht="12.6" x14ac:dyDescent="0.25">
      <c r="A62133"/>
    </row>
    <row r="62134" spans="1:1" ht="12.6" x14ac:dyDescent="0.25">
      <c r="A62134"/>
    </row>
    <row r="62135" spans="1:1" ht="12.6" x14ac:dyDescent="0.25">
      <c r="A62135"/>
    </row>
    <row r="62136" spans="1:1" ht="12.6" x14ac:dyDescent="0.25">
      <c r="A62136"/>
    </row>
    <row r="62137" spans="1:1" ht="12.6" x14ac:dyDescent="0.25">
      <c r="A62137"/>
    </row>
    <row r="62138" spans="1:1" ht="12.6" x14ac:dyDescent="0.25">
      <c r="A62138"/>
    </row>
    <row r="62139" spans="1:1" ht="12.6" x14ac:dyDescent="0.25">
      <c r="A62139"/>
    </row>
    <row r="62140" spans="1:1" ht="12.6" x14ac:dyDescent="0.25">
      <c r="A62140"/>
    </row>
    <row r="62141" spans="1:1" ht="12.6" x14ac:dyDescent="0.25">
      <c r="A62141"/>
    </row>
    <row r="62142" spans="1:1" ht="12.6" x14ac:dyDescent="0.25">
      <c r="A62142"/>
    </row>
    <row r="62143" spans="1:1" ht="12.6" x14ac:dyDescent="0.25">
      <c r="A62143"/>
    </row>
    <row r="62144" spans="1:1" ht="12.6" x14ac:dyDescent="0.25">
      <c r="A62144"/>
    </row>
    <row r="62145" spans="1:1" ht="12.6" x14ac:dyDescent="0.25">
      <c r="A62145"/>
    </row>
    <row r="62146" spans="1:1" ht="12.6" x14ac:dyDescent="0.25">
      <c r="A62146"/>
    </row>
    <row r="62147" spans="1:1" ht="12.6" x14ac:dyDescent="0.25">
      <c r="A62147"/>
    </row>
    <row r="62148" spans="1:1" ht="12.6" x14ac:dyDescent="0.25">
      <c r="A62148"/>
    </row>
    <row r="62149" spans="1:1" ht="12.6" x14ac:dyDescent="0.25">
      <c r="A62149"/>
    </row>
    <row r="62150" spans="1:1" ht="12.6" x14ac:dyDescent="0.25">
      <c r="A62150"/>
    </row>
    <row r="62151" spans="1:1" ht="12.6" x14ac:dyDescent="0.25">
      <c r="A62151"/>
    </row>
    <row r="62152" spans="1:1" ht="12.6" x14ac:dyDescent="0.25">
      <c r="A62152"/>
    </row>
    <row r="62153" spans="1:1" ht="12.6" x14ac:dyDescent="0.25">
      <c r="A62153"/>
    </row>
    <row r="62154" spans="1:1" ht="12.6" x14ac:dyDescent="0.25">
      <c r="A62154"/>
    </row>
    <row r="62155" spans="1:1" ht="12.6" x14ac:dyDescent="0.25">
      <c r="A62155"/>
    </row>
    <row r="62156" spans="1:1" ht="12.6" x14ac:dyDescent="0.25">
      <c r="A62156"/>
    </row>
    <row r="62157" spans="1:1" ht="12.6" x14ac:dyDescent="0.25">
      <c r="A62157"/>
    </row>
    <row r="62158" spans="1:1" ht="12.6" x14ac:dyDescent="0.25">
      <c r="A62158"/>
    </row>
    <row r="62159" spans="1:1" ht="12.6" x14ac:dyDescent="0.25">
      <c r="A62159"/>
    </row>
    <row r="62160" spans="1:1" ht="12.6" x14ac:dyDescent="0.25">
      <c r="A62160"/>
    </row>
    <row r="62161" spans="1:1" ht="12.6" x14ac:dyDescent="0.25">
      <c r="A62161"/>
    </row>
    <row r="62162" spans="1:1" ht="12.6" x14ac:dyDescent="0.25">
      <c r="A62162"/>
    </row>
    <row r="62163" spans="1:1" ht="12.6" x14ac:dyDescent="0.25">
      <c r="A62163"/>
    </row>
    <row r="62164" spans="1:1" ht="12.6" x14ac:dyDescent="0.25">
      <c r="A62164"/>
    </row>
    <row r="62165" spans="1:1" ht="12.6" x14ac:dyDescent="0.25">
      <c r="A62165"/>
    </row>
    <row r="62166" spans="1:1" ht="12.6" x14ac:dyDescent="0.25">
      <c r="A62166"/>
    </row>
    <row r="62167" spans="1:1" ht="12.6" x14ac:dyDescent="0.25">
      <c r="A62167"/>
    </row>
    <row r="62168" spans="1:1" ht="12.6" x14ac:dyDescent="0.25">
      <c r="A62168"/>
    </row>
    <row r="62169" spans="1:1" ht="12.6" x14ac:dyDescent="0.25">
      <c r="A62169"/>
    </row>
    <row r="62170" spans="1:1" ht="12.6" x14ac:dyDescent="0.25">
      <c r="A62170"/>
    </row>
    <row r="62171" spans="1:1" ht="12.6" x14ac:dyDescent="0.25">
      <c r="A62171"/>
    </row>
    <row r="62172" spans="1:1" ht="12.6" x14ac:dyDescent="0.25">
      <c r="A62172"/>
    </row>
    <row r="62173" spans="1:1" ht="12.6" x14ac:dyDescent="0.25">
      <c r="A62173"/>
    </row>
    <row r="62174" spans="1:1" ht="12.6" x14ac:dyDescent="0.25">
      <c r="A62174"/>
    </row>
    <row r="62175" spans="1:1" ht="12.6" x14ac:dyDescent="0.25">
      <c r="A62175"/>
    </row>
    <row r="62176" spans="1:1" ht="12.6" x14ac:dyDescent="0.25">
      <c r="A62176"/>
    </row>
    <row r="62177" spans="1:1" ht="12.6" x14ac:dyDescent="0.25">
      <c r="A62177"/>
    </row>
    <row r="62178" spans="1:1" ht="12.6" x14ac:dyDescent="0.25">
      <c r="A62178"/>
    </row>
    <row r="62179" spans="1:1" ht="12.6" x14ac:dyDescent="0.25">
      <c r="A62179"/>
    </row>
    <row r="62180" spans="1:1" ht="12.6" x14ac:dyDescent="0.25">
      <c r="A62180"/>
    </row>
    <row r="62181" spans="1:1" ht="12.6" x14ac:dyDescent="0.25">
      <c r="A62181"/>
    </row>
    <row r="62182" spans="1:1" ht="12.6" x14ac:dyDescent="0.25">
      <c r="A62182"/>
    </row>
    <row r="62183" spans="1:1" ht="12.6" x14ac:dyDescent="0.25">
      <c r="A62183"/>
    </row>
    <row r="62184" spans="1:1" ht="12.6" x14ac:dyDescent="0.25">
      <c r="A62184"/>
    </row>
    <row r="62185" spans="1:1" ht="12.6" x14ac:dyDescent="0.25">
      <c r="A62185"/>
    </row>
    <row r="62186" spans="1:1" ht="12.6" x14ac:dyDescent="0.25">
      <c r="A62186"/>
    </row>
    <row r="62187" spans="1:1" ht="12.6" x14ac:dyDescent="0.25">
      <c r="A62187"/>
    </row>
    <row r="62188" spans="1:1" ht="12.6" x14ac:dyDescent="0.25">
      <c r="A62188"/>
    </row>
    <row r="62189" spans="1:1" ht="12.6" x14ac:dyDescent="0.25">
      <c r="A62189"/>
    </row>
    <row r="62190" spans="1:1" ht="12.6" x14ac:dyDescent="0.25">
      <c r="A62190"/>
    </row>
    <row r="62191" spans="1:1" ht="12.6" x14ac:dyDescent="0.25">
      <c r="A62191"/>
    </row>
    <row r="62192" spans="1:1" ht="12.6" x14ac:dyDescent="0.25">
      <c r="A62192"/>
    </row>
    <row r="62193" spans="1:1" ht="12.6" x14ac:dyDescent="0.25">
      <c r="A62193"/>
    </row>
    <row r="62194" spans="1:1" ht="12.6" x14ac:dyDescent="0.25">
      <c r="A62194"/>
    </row>
    <row r="62195" spans="1:1" ht="12.6" x14ac:dyDescent="0.25">
      <c r="A62195"/>
    </row>
    <row r="62196" spans="1:1" ht="12.6" x14ac:dyDescent="0.25">
      <c r="A62196"/>
    </row>
    <row r="62197" spans="1:1" ht="12.6" x14ac:dyDescent="0.25">
      <c r="A62197"/>
    </row>
    <row r="62198" spans="1:1" ht="12.6" x14ac:dyDescent="0.25">
      <c r="A62198"/>
    </row>
    <row r="62199" spans="1:1" ht="12.6" x14ac:dyDescent="0.25">
      <c r="A62199"/>
    </row>
    <row r="62200" spans="1:1" ht="12.6" x14ac:dyDescent="0.25">
      <c r="A62200"/>
    </row>
    <row r="62201" spans="1:1" ht="12.6" x14ac:dyDescent="0.25">
      <c r="A62201"/>
    </row>
    <row r="62202" spans="1:1" ht="12.6" x14ac:dyDescent="0.25">
      <c r="A62202"/>
    </row>
    <row r="62203" spans="1:1" ht="12.6" x14ac:dyDescent="0.25">
      <c r="A62203"/>
    </row>
    <row r="62204" spans="1:1" ht="12.6" x14ac:dyDescent="0.25">
      <c r="A62204"/>
    </row>
    <row r="62205" spans="1:1" ht="12.6" x14ac:dyDescent="0.25">
      <c r="A62205"/>
    </row>
    <row r="62206" spans="1:1" ht="12.6" x14ac:dyDescent="0.25">
      <c r="A62206"/>
    </row>
    <row r="62207" spans="1:1" ht="12.6" x14ac:dyDescent="0.25">
      <c r="A62207"/>
    </row>
    <row r="62208" spans="1:1" ht="12.6" x14ac:dyDescent="0.25">
      <c r="A62208"/>
    </row>
    <row r="62209" spans="1:1" ht="12.6" x14ac:dyDescent="0.25">
      <c r="A62209"/>
    </row>
    <row r="62210" spans="1:1" ht="12.6" x14ac:dyDescent="0.25">
      <c r="A62210"/>
    </row>
    <row r="62211" spans="1:1" ht="12.6" x14ac:dyDescent="0.25">
      <c r="A62211"/>
    </row>
    <row r="62212" spans="1:1" ht="12.6" x14ac:dyDescent="0.25">
      <c r="A62212"/>
    </row>
    <row r="62213" spans="1:1" ht="12.6" x14ac:dyDescent="0.25">
      <c r="A62213"/>
    </row>
    <row r="62214" spans="1:1" ht="12.6" x14ac:dyDescent="0.25">
      <c r="A62214"/>
    </row>
    <row r="62215" spans="1:1" ht="12.6" x14ac:dyDescent="0.25">
      <c r="A62215"/>
    </row>
    <row r="62216" spans="1:1" ht="12.6" x14ac:dyDescent="0.25">
      <c r="A62216"/>
    </row>
    <row r="62217" spans="1:1" ht="12.6" x14ac:dyDescent="0.25">
      <c r="A62217"/>
    </row>
    <row r="62218" spans="1:1" ht="12.6" x14ac:dyDescent="0.25">
      <c r="A62218"/>
    </row>
    <row r="62219" spans="1:1" ht="12.6" x14ac:dyDescent="0.25">
      <c r="A62219"/>
    </row>
    <row r="62220" spans="1:1" ht="12.6" x14ac:dyDescent="0.25">
      <c r="A62220"/>
    </row>
    <row r="62221" spans="1:1" ht="12.6" x14ac:dyDescent="0.25">
      <c r="A62221"/>
    </row>
    <row r="62222" spans="1:1" ht="12.6" x14ac:dyDescent="0.25">
      <c r="A62222"/>
    </row>
    <row r="62223" spans="1:1" ht="12.6" x14ac:dyDescent="0.25">
      <c r="A62223"/>
    </row>
    <row r="62224" spans="1:1" ht="12.6" x14ac:dyDescent="0.25">
      <c r="A62224"/>
    </row>
    <row r="62225" spans="1:1" ht="12.6" x14ac:dyDescent="0.25">
      <c r="A62225"/>
    </row>
    <row r="62226" spans="1:1" ht="12.6" x14ac:dyDescent="0.25">
      <c r="A62226"/>
    </row>
    <row r="62227" spans="1:1" ht="12.6" x14ac:dyDescent="0.25">
      <c r="A62227"/>
    </row>
    <row r="62228" spans="1:1" ht="12.6" x14ac:dyDescent="0.25">
      <c r="A62228"/>
    </row>
    <row r="62229" spans="1:1" ht="12.6" x14ac:dyDescent="0.25">
      <c r="A62229"/>
    </row>
    <row r="62230" spans="1:1" ht="12.6" x14ac:dyDescent="0.25">
      <c r="A62230"/>
    </row>
    <row r="62231" spans="1:1" ht="12.6" x14ac:dyDescent="0.25">
      <c r="A62231"/>
    </row>
    <row r="62232" spans="1:1" ht="12.6" x14ac:dyDescent="0.25">
      <c r="A62232"/>
    </row>
    <row r="62233" spans="1:1" ht="12.6" x14ac:dyDescent="0.25">
      <c r="A62233"/>
    </row>
    <row r="62234" spans="1:1" ht="12.6" x14ac:dyDescent="0.25">
      <c r="A62234"/>
    </row>
    <row r="62235" spans="1:1" ht="12.6" x14ac:dyDescent="0.25">
      <c r="A62235"/>
    </row>
    <row r="62236" spans="1:1" ht="12.6" x14ac:dyDescent="0.25">
      <c r="A62236"/>
    </row>
    <row r="62237" spans="1:1" ht="12.6" x14ac:dyDescent="0.25">
      <c r="A62237"/>
    </row>
    <row r="62238" spans="1:1" ht="12.6" x14ac:dyDescent="0.25">
      <c r="A62238"/>
    </row>
    <row r="62239" spans="1:1" ht="12.6" x14ac:dyDescent="0.25">
      <c r="A62239"/>
    </row>
    <row r="62240" spans="1:1" ht="12.6" x14ac:dyDescent="0.25">
      <c r="A62240"/>
    </row>
    <row r="62241" spans="1:1" ht="12.6" x14ac:dyDescent="0.25">
      <c r="A62241"/>
    </row>
    <row r="62242" spans="1:1" ht="12.6" x14ac:dyDescent="0.25">
      <c r="A62242"/>
    </row>
    <row r="62243" spans="1:1" ht="12.6" x14ac:dyDescent="0.25">
      <c r="A62243"/>
    </row>
    <row r="62244" spans="1:1" ht="12.6" x14ac:dyDescent="0.25">
      <c r="A62244"/>
    </row>
    <row r="62245" spans="1:1" ht="12.6" x14ac:dyDescent="0.25">
      <c r="A62245"/>
    </row>
    <row r="62246" spans="1:1" ht="12.6" x14ac:dyDescent="0.25">
      <c r="A62246"/>
    </row>
    <row r="62247" spans="1:1" ht="12.6" x14ac:dyDescent="0.25">
      <c r="A62247"/>
    </row>
    <row r="62248" spans="1:1" ht="12.6" x14ac:dyDescent="0.25">
      <c r="A62248"/>
    </row>
    <row r="62249" spans="1:1" ht="12.6" x14ac:dyDescent="0.25">
      <c r="A62249"/>
    </row>
    <row r="62250" spans="1:1" ht="12.6" x14ac:dyDescent="0.25">
      <c r="A62250"/>
    </row>
    <row r="62251" spans="1:1" ht="12.6" x14ac:dyDescent="0.25">
      <c r="A62251"/>
    </row>
    <row r="62252" spans="1:1" ht="12.6" x14ac:dyDescent="0.25">
      <c r="A62252"/>
    </row>
    <row r="62253" spans="1:1" ht="12.6" x14ac:dyDescent="0.25">
      <c r="A62253"/>
    </row>
    <row r="62254" spans="1:1" ht="12.6" x14ac:dyDescent="0.25">
      <c r="A62254"/>
    </row>
    <row r="62255" spans="1:1" ht="12.6" x14ac:dyDescent="0.25">
      <c r="A62255"/>
    </row>
    <row r="62256" spans="1:1" ht="12.6" x14ac:dyDescent="0.25">
      <c r="A62256"/>
    </row>
    <row r="62257" spans="1:1" ht="12.6" x14ac:dyDescent="0.25">
      <c r="A62257"/>
    </row>
    <row r="62258" spans="1:1" ht="12.6" x14ac:dyDescent="0.25">
      <c r="A62258"/>
    </row>
    <row r="62259" spans="1:1" ht="12.6" x14ac:dyDescent="0.25">
      <c r="A62259"/>
    </row>
    <row r="62260" spans="1:1" ht="12.6" x14ac:dyDescent="0.25">
      <c r="A62260"/>
    </row>
    <row r="62261" spans="1:1" ht="12.6" x14ac:dyDescent="0.25">
      <c r="A62261"/>
    </row>
    <row r="62262" spans="1:1" ht="12.6" x14ac:dyDescent="0.25">
      <c r="A62262"/>
    </row>
    <row r="62263" spans="1:1" ht="12.6" x14ac:dyDescent="0.25">
      <c r="A62263"/>
    </row>
    <row r="62264" spans="1:1" ht="12.6" x14ac:dyDescent="0.25">
      <c r="A62264"/>
    </row>
    <row r="62265" spans="1:1" ht="12.6" x14ac:dyDescent="0.25">
      <c r="A62265"/>
    </row>
    <row r="62266" spans="1:1" ht="12.6" x14ac:dyDescent="0.25">
      <c r="A62266"/>
    </row>
    <row r="62267" spans="1:1" ht="12.6" x14ac:dyDescent="0.25">
      <c r="A62267"/>
    </row>
    <row r="62268" spans="1:1" ht="12.6" x14ac:dyDescent="0.25">
      <c r="A62268"/>
    </row>
    <row r="62269" spans="1:1" ht="12.6" x14ac:dyDescent="0.25">
      <c r="A62269"/>
    </row>
    <row r="62270" spans="1:1" ht="12.6" x14ac:dyDescent="0.25">
      <c r="A62270"/>
    </row>
    <row r="62271" spans="1:1" ht="12.6" x14ac:dyDescent="0.25">
      <c r="A62271"/>
    </row>
    <row r="62272" spans="1:1" ht="12.6" x14ac:dyDescent="0.25">
      <c r="A62272"/>
    </row>
    <row r="62273" spans="1:1" ht="12.6" x14ac:dyDescent="0.25">
      <c r="A62273"/>
    </row>
    <row r="62274" spans="1:1" ht="12.6" x14ac:dyDescent="0.25">
      <c r="A62274"/>
    </row>
    <row r="62275" spans="1:1" ht="12.6" x14ac:dyDescent="0.25">
      <c r="A62275"/>
    </row>
    <row r="62276" spans="1:1" ht="12.6" x14ac:dyDescent="0.25">
      <c r="A62276"/>
    </row>
    <row r="62277" spans="1:1" ht="12.6" x14ac:dyDescent="0.25">
      <c r="A62277"/>
    </row>
    <row r="62278" spans="1:1" ht="12.6" x14ac:dyDescent="0.25">
      <c r="A62278"/>
    </row>
    <row r="62279" spans="1:1" ht="12.6" x14ac:dyDescent="0.25">
      <c r="A62279"/>
    </row>
    <row r="62280" spans="1:1" ht="12.6" x14ac:dyDescent="0.25">
      <c r="A62280"/>
    </row>
    <row r="62281" spans="1:1" ht="12.6" x14ac:dyDescent="0.25">
      <c r="A62281"/>
    </row>
    <row r="62282" spans="1:1" ht="12.6" x14ac:dyDescent="0.25">
      <c r="A62282"/>
    </row>
    <row r="62283" spans="1:1" ht="12.6" x14ac:dyDescent="0.25">
      <c r="A62283"/>
    </row>
    <row r="62284" spans="1:1" ht="12.6" x14ac:dyDescent="0.25">
      <c r="A62284"/>
    </row>
    <row r="62285" spans="1:1" ht="12.6" x14ac:dyDescent="0.25">
      <c r="A62285"/>
    </row>
    <row r="62286" spans="1:1" ht="12.6" x14ac:dyDescent="0.25">
      <c r="A62286"/>
    </row>
    <row r="62287" spans="1:1" ht="12.6" x14ac:dyDescent="0.25">
      <c r="A62287"/>
    </row>
    <row r="62288" spans="1:1" ht="12.6" x14ac:dyDescent="0.25">
      <c r="A62288"/>
    </row>
    <row r="62289" spans="1:1" ht="12.6" x14ac:dyDescent="0.25">
      <c r="A62289"/>
    </row>
    <row r="62290" spans="1:1" ht="12.6" x14ac:dyDescent="0.25">
      <c r="A62290"/>
    </row>
    <row r="62291" spans="1:1" ht="12.6" x14ac:dyDescent="0.25">
      <c r="A62291"/>
    </row>
    <row r="62292" spans="1:1" ht="12.6" x14ac:dyDescent="0.25">
      <c r="A62292"/>
    </row>
    <row r="62293" spans="1:1" ht="12.6" x14ac:dyDescent="0.25">
      <c r="A62293"/>
    </row>
    <row r="62294" spans="1:1" ht="12.6" x14ac:dyDescent="0.25">
      <c r="A62294"/>
    </row>
    <row r="62295" spans="1:1" ht="12.6" x14ac:dyDescent="0.25">
      <c r="A62295"/>
    </row>
    <row r="62296" spans="1:1" ht="12.6" x14ac:dyDescent="0.25">
      <c r="A62296"/>
    </row>
    <row r="62297" spans="1:1" ht="12.6" x14ac:dyDescent="0.25">
      <c r="A62297"/>
    </row>
    <row r="62298" spans="1:1" ht="12.6" x14ac:dyDescent="0.25">
      <c r="A62298"/>
    </row>
    <row r="62299" spans="1:1" ht="12.6" x14ac:dyDescent="0.25">
      <c r="A62299"/>
    </row>
    <row r="62300" spans="1:1" ht="12.6" x14ac:dyDescent="0.25">
      <c r="A62300"/>
    </row>
    <row r="62301" spans="1:1" ht="12.6" x14ac:dyDescent="0.25">
      <c r="A62301"/>
    </row>
    <row r="62302" spans="1:1" ht="12.6" x14ac:dyDescent="0.25">
      <c r="A62302"/>
    </row>
    <row r="62303" spans="1:1" ht="12.6" x14ac:dyDescent="0.25">
      <c r="A62303"/>
    </row>
    <row r="62304" spans="1:1" ht="12.6" x14ac:dyDescent="0.25">
      <c r="A62304"/>
    </row>
    <row r="62305" spans="1:1" ht="12.6" x14ac:dyDescent="0.25">
      <c r="A62305"/>
    </row>
    <row r="62306" spans="1:1" ht="12.6" x14ac:dyDescent="0.25">
      <c r="A62306"/>
    </row>
    <row r="62307" spans="1:1" ht="12.6" x14ac:dyDescent="0.25">
      <c r="A62307"/>
    </row>
    <row r="62308" spans="1:1" ht="12.6" x14ac:dyDescent="0.25">
      <c r="A62308"/>
    </row>
    <row r="62309" spans="1:1" ht="12.6" x14ac:dyDescent="0.25">
      <c r="A62309"/>
    </row>
    <row r="62310" spans="1:1" ht="12.6" x14ac:dyDescent="0.25">
      <c r="A62310"/>
    </row>
    <row r="62311" spans="1:1" ht="12.6" x14ac:dyDescent="0.25">
      <c r="A62311"/>
    </row>
    <row r="62312" spans="1:1" ht="12.6" x14ac:dyDescent="0.25">
      <c r="A62312"/>
    </row>
    <row r="62313" spans="1:1" ht="12.6" x14ac:dyDescent="0.25">
      <c r="A62313"/>
    </row>
    <row r="62314" spans="1:1" ht="12.6" x14ac:dyDescent="0.25">
      <c r="A62314"/>
    </row>
    <row r="62315" spans="1:1" ht="12.6" x14ac:dyDescent="0.25">
      <c r="A62315"/>
    </row>
    <row r="62316" spans="1:1" ht="12.6" x14ac:dyDescent="0.25">
      <c r="A62316"/>
    </row>
    <row r="62317" spans="1:1" ht="12.6" x14ac:dyDescent="0.25">
      <c r="A62317"/>
    </row>
    <row r="62318" spans="1:1" ht="12.6" x14ac:dyDescent="0.25">
      <c r="A62318"/>
    </row>
    <row r="62319" spans="1:1" ht="12.6" x14ac:dyDescent="0.25">
      <c r="A62319"/>
    </row>
    <row r="62320" spans="1:1" ht="12.6" x14ac:dyDescent="0.25">
      <c r="A62320"/>
    </row>
    <row r="62321" spans="1:1" ht="12.6" x14ac:dyDescent="0.25">
      <c r="A62321"/>
    </row>
    <row r="62322" spans="1:1" ht="12.6" x14ac:dyDescent="0.25">
      <c r="A62322"/>
    </row>
    <row r="62323" spans="1:1" ht="12.6" x14ac:dyDescent="0.25">
      <c r="A62323"/>
    </row>
    <row r="62324" spans="1:1" ht="12.6" x14ac:dyDescent="0.25">
      <c r="A62324"/>
    </row>
    <row r="62325" spans="1:1" ht="12.6" x14ac:dyDescent="0.25">
      <c r="A62325"/>
    </row>
    <row r="62326" spans="1:1" ht="12.6" x14ac:dyDescent="0.25">
      <c r="A62326"/>
    </row>
    <row r="62327" spans="1:1" ht="12.6" x14ac:dyDescent="0.25">
      <c r="A62327"/>
    </row>
    <row r="62328" spans="1:1" ht="12.6" x14ac:dyDescent="0.25">
      <c r="A62328"/>
    </row>
    <row r="62329" spans="1:1" ht="12.6" x14ac:dyDescent="0.25">
      <c r="A62329"/>
    </row>
    <row r="62330" spans="1:1" ht="12.6" x14ac:dyDescent="0.25">
      <c r="A62330"/>
    </row>
    <row r="62331" spans="1:1" ht="12.6" x14ac:dyDescent="0.25">
      <c r="A62331"/>
    </row>
    <row r="62332" spans="1:1" ht="12.6" x14ac:dyDescent="0.25">
      <c r="A62332"/>
    </row>
    <row r="62333" spans="1:1" ht="12.6" x14ac:dyDescent="0.25">
      <c r="A62333"/>
    </row>
    <row r="62334" spans="1:1" ht="12.6" x14ac:dyDescent="0.25">
      <c r="A62334"/>
    </row>
    <row r="62335" spans="1:1" ht="12.6" x14ac:dyDescent="0.25">
      <c r="A62335"/>
    </row>
    <row r="62336" spans="1:1" ht="12.6" x14ac:dyDescent="0.25">
      <c r="A62336"/>
    </row>
    <row r="62337" spans="1:1" ht="12.6" x14ac:dyDescent="0.25">
      <c r="A62337"/>
    </row>
    <row r="62338" spans="1:1" ht="12.6" x14ac:dyDescent="0.25">
      <c r="A62338"/>
    </row>
    <row r="62339" spans="1:1" ht="12.6" x14ac:dyDescent="0.25">
      <c r="A62339"/>
    </row>
    <row r="62340" spans="1:1" ht="12.6" x14ac:dyDescent="0.25">
      <c r="A62340"/>
    </row>
    <row r="62341" spans="1:1" ht="12.6" x14ac:dyDescent="0.25">
      <c r="A62341"/>
    </row>
    <row r="62342" spans="1:1" ht="12.6" x14ac:dyDescent="0.25">
      <c r="A62342"/>
    </row>
    <row r="62343" spans="1:1" ht="12.6" x14ac:dyDescent="0.25">
      <c r="A62343"/>
    </row>
    <row r="62344" spans="1:1" ht="12.6" x14ac:dyDescent="0.25">
      <c r="A62344"/>
    </row>
    <row r="62345" spans="1:1" ht="12.6" x14ac:dyDescent="0.25">
      <c r="A62345"/>
    </row>
    <row r="62346" spans="1:1" ht="12.6" x14ac:dyDescent="0.25">
      <c r="A62346"/>
    </row>
    <row r="62347" spans="1:1" ht="12.6" x14ac:dyDescent="0.25">
      <c r="A62347"/>
    </row>
    <row r="62348" spans="1:1" ht="12.6" x14ac:dyDescent="0.25">
      <c r="A62348"/>
    </row>
    <row r="62349" spans="1:1" ht="12.6" x14ac:dyDescent="0.25">
      <c r="A62349"/>
    </row>
    <row r="62350" spans="1:1" ht="12.6" x14ac:dyDescent="0.25">
      <c r="A62350"/>
    </row>
    <row r="62351" spans="1:1" ht="12.6" x14ac:dyDescent="0.25">
      <c r="A62351"/>
    </row>
    <row r="62352" spans="1:1" ht="12.6" x14ac:dyDescent="0.25">
      <c r="A62352"/>
    </row>
    <row r="62353" spans="1:1" ht="12.6" x14ac:dyDescent="0.25">
      <c r="A62353"/>
    </row>
    <row r="62354" spans="1:1" ht="12.6" x14ac:dyDescent="0.25">
      <c r="A62354"/>
    </row>
    <row r="62355" spans="1:1" ht="12.6" x14ac:dyDescent="0.25">
      <c r="A62355"/>
    </row>
    <row r="62356" spans="1:1" ht="12.6" x14ac:dyDescent="0.25">
      <c r="A62356"/>
    </row>
    <row r="62357" spans="1:1" ht="12.6" x14ac:dyDescent="0.25">
      <c r="A62357"/>
    </row>
    <row r="62358" spans="1:1" ht="12.6" x14ac:dyDescent="0.25">
      <c r="A62358"/>
    </row>
    <row r="62359" spans="1:1" ht="12.6" x14ac:dyDescent="0.25">
      <c r="A62359"/>
    </row>
    <row r="62360" spans="1:1" ht="12.6" x14ac:dyDescent="0.25">
      <c r="A62360"/>
    </row>
    <row r="62361" spans="1:1" ht="12.6" x14ac:dyDescent="0.25">
      <c r="A62361"/>
    </row>
    <row r="62362" spans="1:1" ht="12.6" x14ac:dyDescent="0.25">
      <c r="A62362"/>
    </row>
    <row r="62363" spans="1:1" ht="12.6" x14ac:dyDescent="0.25">
      <c r="A62363"/>
    </row>
    <row r="62364" spans="1:1" ht="12.6" x14ac:dyDescent="0.25">
      <c r="A62364"/>
    </row>
    <row r="62365" spans="1:1" ht="12.6" x14ac:dyDescent="0.25">
      <c r="A62365"/>
    </row>
    <row r="62366" spans="1:1" ht="12.6" x14ac:dyDescent="0.25">
      <c r="A62366"/>
    </row>
    <row r="62367" spans="1:1" ht="12.6" x14ac:dyDescent="0.25">
      <c r="A62367"/>
    </row>
    <row r="62368" spans="1:1" ht="12.6" x14ac:dyDescent="0.25">
      <c r="A62368"/>
    </row>
    <row r="62369" spans="1:1" ht="12.6" x14ac:dyDescent="0.25">
      <c r="A62369"/>
    </row>
    <row r="62370" spans="1:1" ht="12.6" x14ac:dyDescent="0.25">
      <c r="A62370"/>
    </row>
    <row r="62371" spans="1:1" ht="12.6" x14ac:dyDescent="0.25">
      <c r="A62371"/>
    </row>
    <row r="62372" spans="1:1" ht="12.6" x14ac:dyDescent="0.25">
      <c r="A62372"/>
    </row>
    <row r="62373" spans="1:1" ht="12.6" x14ac:dyDescent="0.25">
      <c r="A62373"/>
    </row>
    <row r="62374" spans="1:1" ht="12.6" x14ac:dyDescent="0.25">
      <c r="A62374"/>
    </row>
    <row r="62375" spans="1:1" ht="12.6" x14ac:dyDescent="0.25">
      <c r="A62375"/>
    </row>
    <row r="62376" spans="1:1" ht="12.6" x14ac:dyDescent="0.25">
      <c r="A62376"/>
    </row>
    <row r="62377" spans="1:1" ht="12.6" x14ac:dyDescent="0.25">
      <c r="A62377"/>
    </row>
    <row r="62378" spans="1:1" ht="12.6" x14ac:dyDescent="0.25">
      <c r="A62378"/>
    </row>
    <row r="62379" spans="1:1" ht="12.6" x14ac:dyDescent="0.25">
      <c r="A62379"/>
    </row>
    <row r="62380" spans="1:1" ht="12.6" x14ac:dyDescent="0.25">
      <c r="A62380"/>
    </row>
    <row r="62381" spans="1:1" ht="12.6" x14ac:dyDescent="0.25">
      <c r="A62381"/>
    </row>
    <row r="62382" spans="1:1" ht="12.6" x14ac:dyDescent="0.25">
      <c r="A62382"/>
    </row>
    <row r="62383" spans="1:1" ht="12.6" x14ac:dyDescent="0.25">
      <c r="A62383"/>
    </row>
    <row r="62384" spans="1:1" ht="12.6" x14ac:dyDescent="0.25">
      <c r="A62384"/>
    </row>
    <row r="62385" spans="1:1" ht="12.6" x14ac:dyDescent="0.25">
      <c r="A62385"/>
    </row>
    <row r="62386" spans="1:1" ht="12.6" x14ac:dyDescent="0.25">
      <c r="A62386"/>
    </row>
    <row r="62387" spans="1:1" ht="12.6" x14ac:dyDescent="0.25">
      <c r="A62387"/>
    </row>
    <row r="62388" spans="1:1" ht="12.6" x14ac:dyDescent="0.25">
      <c r="A62388"/>
    </row>
    <row r="62389" spans="1:1" ht="12.6" x14ac:dyDescent="0.25">
      <c r="A62389"/>
    </row>
    <row r="62390" spans="1:1" ht="12.6" x14ac:dyDescent="0.25">
      <c r="A62390"/>
    </row>
    <row r="62391" spans="1:1" ht="12.6" x14ac:dyDescent="0.25">
      <c r="A62391"/>
    </row>
    <row r="62392" spans="1:1" ht="12.6" x14ac:dyDescent="0.25">
      <c r="A62392"/>
    </row>
    <row r="62393" spans="1:1" ht="12.6" x14ac:dyDescent="0.25">
      <c r="A62393"/>
    </row>
    <row r="62394" spans="1:1" ht="12.6" x14ac:dyDescent="0.25">
      <c r="A62394"/>
    </row>
    <row r="62395" spans="1:1" ht="12.6" x14ac:dyDescent="0.25">
      <c r="A62395"/>
    </row>
    <row r="62396" spans="1:1" ht="12.6" x14ac:dyDescent="0.25">
      <c r="A62396"/>
    </row>
    <row r="62397" spans="1:1" ht="12.6" x14ac:dyDescent="0.25">
      <c r="A62397"/>
    </row>
    <row r="62398" spans="1:1" ht="12.6" x14ac:dyDescent="0.25">
      <c r="A62398"/>
    </row>
    <row r="62399" spans="1:1" ht="12.6" x14ac:dyDescent="0.25">
      <c r="A62399"/>
    </row>
    <row r="62400" spans="1:1" ht="12.6" x14ac:dyDescent="0.25">
      <c r="A62400"/>
    </row>
    <row r="62401" spans="1:1" ht="12.6" x14ac:dyDescent="0.25">
      <c r="A62401"/>
    </row>
    <row r="62402" spans="1:1" ht="12.6" x14ac:dyDescent="0.25">
      <c r="A62402"/>
    </row>
    <row r="62403" spans="1:1" ht="12.6" x14ac:dyDescent="0.25">
      <c r="A62403"/>
    </row>
    <row r="62404" spans="1:1" ht="12.6" x14ac:dyDescent="0.25">
      <c r="A62404"/>
    </row>
    <row r="62405" spans="1:1" ht="12.6" x14ac:dyDescent="0.25">
      <c r="A62405"/>
    </row>
    <row r="62406" spans="1:1" ht="12.6" x14ac:dyDescent="0.25">
      <c r="A62406"/>
    </row>
    <row r="62407" spans="1:1" ht="12.6" x14ac:dyDescent="0.25">
      <c r="A62407"/>
    </row>
    <row r="62408" spans="1:1" ht="12.6" x14ac:dyDescent="0.25">
      <c r="A62408"/>
    </row>
    <row r="62409" spans="1:1" ht="12.6" x14ac:dyDescent="0.25">
      <c r="A62409"/>
    </row>
    <row r="62410" spans="1:1" ht="12.6" x14ac:dyDescent="0.25">
      <c r="A62410"/>
    </row>
    <row r="62411" spans="1:1" ht="12.6" x14ac:dyDescent="0.25">
      <c r="A62411"/>
    </row>
    <row r="62412" spans="1:1" ht="12.6" x14ac:dyDescent="0.25">
      <c r="A62412"/>
    </row>
    <row r="62413" spans="1:1" ht="12.6" x14ac:dyDescent="0.25">
      <c r="A62413"/>
    </row>
    <row r="62414" spans="1:1" ht="12.6" x14ac:dyDescent="0.25">
      <c r="A62414"/>
    </row>
    <row r="62415" spans="1:1" ht="12.6" x14ac:dyDescent="0.25">
      <c r="A62415"/>
    </row>
    <row r="62416" spans="1:1" ht="12.6" x14ac:dyDescent="0.25">
      <c r="A62416"/>
    </row>
    <row r="62417" spans="1:1" ht="12.6" x14ac:dyDescent="0.25">
      <c r="A62417"/>
    </row>
    <row r="62418" spans="1:1" ht="12.6" x14ac:dyDescent="0.25">
      <c r="A62418"/>
    </row>
    <row r="62419" spans="1:1" ht="12.6" x14ac:dyDescent="0.25">
      <c r="A62419"/>
    </row>
    <row r="62420" spans="1:1" ht="12.6" x14ac:dyDescent="0.25">
      <c r="A62420"/>
    </row>
    <row r="62421" spans="1:1" ht="12.6" x14ac:dyDescent="0.25">
      <c r="A62421"/>
    </row>
    <row r="62422" spans="1:1" ht="12.6" x14ac:dyDescent="0.25">
      <c r="A62422"/>
    </row>
    <row r="62423" spans="1:1" ht="12.6" x14ac:dyDescent="0.25">
      <c r="A62423"/>
    </row>
    <row r="62424" spans="1:1" ht="12.6" x14ac:dyDescent="0.25">
      <c r="A62424"/>
    </row>
    <row r="62425" spans="1:1" ht="12.6" x14ac:dyDescent="0.25">
      <c r="A62425"/>
    </row>
    <row r="62426" spans="1:1" ht="12.6" x14ac:dyDescent="0.25">
      <c r="A62426"/>
    </row>
    <row r="62427" spans="1:1" ht="12.6" x14ac:dyDescent="0.25">
      <c r="A62427"/>
    </row>
    <row r="62428" spans="1:1" ht="12.6" x14ac:dyDescent="0.25">
      <c r="A62428"/>
    </row>
    <row r="62429" spans="1:1" ht="12.6" x14ac:dyDescent="0.25">
      <c r="A62429"/>
    </row>
    <row r="62430" spans="1:1" ht="12.6" x14ac:dyDescent="0.25">
      <c r="A62430"/>
    </row>
    <row r="62431" spans="1:1" ht="12.6" x14ac:dyDescent="0.25">
      <c r="A62431"/>
    </row>
    <row r="62432" spans="1:1" ht="12.6" x14ac:dyDescent="0.25">
      <c r="A62432"/>
    </row>
    <row r="62433" spans="1:1" ht="12.6" x14ac:dyDescent="0.25">
      <c r="A62433"/>
    </row>
    <row r="62434" spans="1:1" ht="12.6" x14ac:dyDescent="0.25">
      <c r="A62434"/>
    </row>
    <row r="62435" spans="1:1" ht="12.6" x14ac:dyDescent="0.25">
      <c r="A62435"/>
    </row>
    <row r="62436" spans="1:1" ht="12.6" x14ac:dyDescent="0.25">
      <c r="A62436"/>
    </row>
    <row r="62437" spans="1:1" ht="12.6" x14ac:dyDescent="0.25">
      <c r="A62437"/>
    </row>
    <row r="62438" spans="1:1" ht="12.6" x14ac:dyDescent="0.25">
      <c r="A62438"/>
    </row>
    <row r="62439" spans="1:1" ht="12.6" x14ac:dyDescent="0.25">
      <c r="A62439"/>
    </row>
    <row r="62440" spans="1:1" ht="12.6" x14ac:dyDescent="0.25">
      <c r="A62440"/>
    </row>
    <row r="62441" spans="1:1" ht="12.6" x14ac:dyDescent="0.25">
      <c r="A62441"/>
    </row>
    <row r="62442" spans="1:1" ht="12.6" x14ac:dyDescent="0.25">
      <c r="A62442"/>
    </row>
    <row r="62443" spans="1:1" ht="12.6" x14ac:dyDescent="0.25">
      <c r="A62443"/>
    </row>
    <row r="62444" spans="1:1" ht="12.6" x14ac:dyDescent="0.25">
      <c r="A62444"/>
    </row>
    <row r="62445" spans="1:1" ht="12.6" x14ac:dyDescent="0.25">
      <c r="A62445"/>
    </row>
    <row r="62446" spans="1:1" ht="12.6" x14ac:dyDescent="0.25">
      <c r="A62446"/>
    </row>
    <row r="62447" spans="1:1" ht="12.6" x14ac:dyDescent="0.25">
      <c r="A62447"/>
    </row>
    <row r="62448" spans="1:1" ht="12.6" x14ac:dyDescent="0.25">
      <c r="A62448"/>
    </row>
    <row r="62449" spans="1:1" ht="12.6" x14ac:dyDescent="0.25">
      <c r="A62449"/>
    </row>
    <row r="62450" spans="1:1" ht="12.6" x14ac:dyDescent="0.25">
      <c r="A62450"/>
    </row>
    <row r="62451" spans="1:1" ht="12.6" x14ac:dyDescent="0.25">
      <c r="A62451"/>
    </row>
    <row r="62452" spans="1:1" ht="12.6" x14ac:dyDescent="0.25">
      <c r="A62452"/>
    </row>
    <row r="62453" spans="1:1" ht="12.6" x14ac:dyDescent="0.25">
      <c r="A62453"/>
    </row>
    <row r="62454" spans="1:1" ht="12.6" x14ac:dyDescent="0.25">
      <c r="A62454"/>
    </row>
    <row r="62455" spans="1:1" ht="12.6" x14ac:dyDescent="0.25">
      <c r="A62455"/>
    </row>
    <row r="62456" spans="1:1" ht="12.6" x14ac:dyDescent="0.25">
      <c r="A62456"/>
    </row>
    <row r="62457" spans="1:1" ht="12.6" x14ac:dyDescent="0.25">
      <c r="A62457"/>
    </row>
    <row r="62458" spans="1:1" ht="12.6" x14ac:dyDescent="0.25">
      <c r="A62458"/>
    </row>
    <row r="62459" spans="1:1" ht="12.6" x14ac:dyDescent="0.25">
      <c r="A62459"/>
    </row>
    <row r="62460" spans="1:1" ht="12.6" x14ac:dyDescent="0.25">
      <c r="A62460"/>
    </row>
    <row r="62461" spans="1:1" ht="12.6" x14ac:dyDescent="0.25">
      <c r="A62461"/>
    </row>
    <row r="62462" spans="1:1" ht="12.6" x14ac:dyDescent="0.25">
      <c r="A62462"/>
    </row>
    <row r="62463" spans="1:1" ht="12.6" x14ac:dyDescent="0.25">
      <c r="A62463"/>
    </row>
    <row r="62464" spans="1:1" ht="12.6" x14ac:dyDescent="0.25">
      <c r="A62464"/>
    </row>
    <row r="62465" spans="1:1" ht="12.6" x14ac:dyDescent="0.25">
      <c r="A62465"/>
    </row>
    <row r="62466" spans="1:1" ht="12.6" x14ac:dyDescent="0.25">
      <c r="A62466"/>
    </row>
    <row r="62467" spans="1:1" ht="12.6" x14ac:dyDescent="0.25">
      <c r="A62467"/>
    </row>
    <row r="62468" spans="1:1" ht="12.6" x14ac:dyDescent="0.25">
      <c r="A62468"/>
    </row>
    <row r="62469" spans="1:1" ht="12.6" x14ac:dyDescent="0.25">
      <c r="A62469"/>
    </row>
    <row r="62470" spans="1:1" ht="12.6" x14ac:dyDescent="0.25">
      <c r="A62470"/>
    </row>
    <row r="62471" spans="1:1" ht="12.6" x14ac:dyDescent="0.25">
      <c r="A62471"/>
    </row>
    <row r="62472" spans="1:1" ht="12.6" x14ac:dyDescent="0.25">
      <c r="A62472"/>
    </row>
    <row r="62473" spans="1:1" ht="12.6" x14ac:dyDescent="0.25">
      <c r="A62473"/>
    </row>
    <row r="62474" spans="1:1" ht="12.6" x14ac:dyDescent="0.25">
      <c r="A62474"/>
    </row>
    <row r="62475" spans="1:1" ht="12.6" x14ac:dyDescent="0.25">
      <c r="A62475"/>
    </row>
    <row r="62476" spans="1:1" ht="12.6" x14ac:dyDescent="0.25">
      <c r="A62476"/>
    </row>
    <row r="62477" spans="1:1" ht="12.6" x14ac:dyDescent="0.25">
      <c r="A62477"/>
    </row>
    <row r="62478" spans="1:1" ht="12.6" x14ac:dyDescent="0.25">
      <c r="A62478"/>
    </row>
    <row r="62479" spans="1:1" ht="12.6" x14ac:dyDescent="0.25">
      <c r="A62479"/>
    </row>
    <row r="62480" spans="1:1" ht="12.6" x14ac:dyDescent="0.25">
      <c r="A62480"/>
    </row>
    <row r="62481" spans="1:1" ht="12.6" x14ac:dyDescent="0.25">
      <c r="A62481"/>
    </row>
    <row r="62482" spans="1:1" ht="12.6" x14ac:dyDescent="0.25">
      <c r="A62482"/>
    </row>
    <row r="62483" spans="1:1" ht="12.6" x14ac:dyDescent="0.25">
      <c r="A62483"/>
    </row>
    <row r="62484" spans="1:1" ht="12.6" x14ac:dyDescent="0.25">
      <c r="A62484"/>
    </row>
    <row r="62485" spans="1:1" ht="12.6" x14ac:dyDescent="0.25">
      <c r="A62485"/>
    </row>
    <row r="62486" spans="1:1" ht="12.6" x14ac:dyDescent="0.25">
      <c r="A62486"/>
    </row>
    <row r="62487" spans="1:1" ht="12.6" x14ac:dyDescent="0.25">
      <c r="A62487"/>
    </row>
    <row r="62488" spans="1:1" ht="12.6" x14ac:dyDescent="0.25">
      <c r="A62488"/>
    </row>
    <row r="62489" spans="1:1" ht="12.6" x14ac:dyDescent="0.25">
      <c r="A62489"/>
    </row>
    <row r="62490" spans="1:1" ht="12.6" x14ac:dyDescent="0.25">
      <c r="A62490"/>
    </row>
    <row r="62491" spans="1:1" ht="12.6" x14ac:dyDescent="0.25">
      <c r="A62491"/>
    </row>
    <row r="62492" spans="1:1" ht="12.6" x14ac:dyDescent="0.25">
      <c r="A62492"/>
    </row>
    <row r="62493" spans="1:1" ht="12.6" x14ac:dyDescent="0.25">
      <c r="A62493"/>
    </row>
    <row r="62494" spans="1:1" ht="12.6" x14ac:dyDescent="0.25">
      <c r="A62494"/>
    </row>
    <row r="62495" spans="1:1" ht="12.6" x14ac:dyDescent="0.25">
      <c r="A62495"/>
    </row>
    <row r="62496" spans="1:1" ht="12.6" x14ac:dyDescent="0.25">
      <c r="A62496"/>
    </row>
    <row r="62497" spans="1:1" ht="12.6" x14ac:dyDescent="0.25">
      <c r="A62497"/>
    </row>
    <row r="62498" spans="1:1" ht="12.6" x14ac:dyDescent="0.25">
      <c r="A62498"/>
    </row>
    <row r="62499" spans="1:1" ht="12.6" x14ac:dyDescent="0.25">
      <c r="A62499"/>
    </row>
    <row r="62500" spans="1:1" ht="12.6" x14ac:dyDescent="0.25">
      <c r="A62500"/>
    </row>
    <row r="62501" spans="1:1" ht="12.6" x14ac:dyDescent="0.25">
      <c r="A62501"/>
    </row>
    <row r="62502" spans="1:1" ht="12.6" x14ac:dyDescent="0.25">
      <c r="A62502"/>
    </row>
    <row r="62503" spans="1:1" ht="12.6" x14ac:dyDescent="0.25">
      <c r="A62503"/>
    </row>
    <row r="62504" spans="1:1" ht="12.6" x14ac:dyDescent="0.25">
      <c r="A62504"/>
    </row>
    <row r="62505" spans="1:1" ht="12.6" x14ac:dyDescent="0.25">
      <c r="A62505"/>
    </row>
    <row r="62506" spans="1:1" ht="12.6" x14ac:dyDescent="0.25">
      <c r="A62506"/>
    </row>
    <row r="62507" spans="1:1" ht="12.6" x14ac:dyDescent="0.25">
      <c r="A62507"/>
    </row>
    <row r="62508" spans="1:1" ht="12.6" x14ac:dyDescent="0.25">
      <c r="A62508"/>
    </row>
    <row r="62509" spans="1:1" ht="12.6" x14ac:dyDescent="0.25">
      <c r="A62509"/>
    </row>
    <row r="62510" spans="1:1" ht="12.6" x14ac:dyDescent="0.25">
      <c r="A62510"/>
    </row>
    <row r="62511" spans="1:1" ht="12.6" x14ac:dyDescent="0.25">
      <c r="A62511"/>
    </row>
    <row r="62512" spans="1:1" ht="12.6" x14ac:dyDescent="0.25">
      <c r="A62512"/>
    </row>
    <row r="62513" spans="1:1" ht="12.6" x14ac:dyDescent="0.25">
      <c r="A62513"/>
    </row>
    <row r="62514" spans="1:1" ht="12.6" x14ac:dyDescent="0.25">
      <c r="A62514"/>
    </row>
    <row r="62515" spans="1:1" ht="12.6" x14ac:dyDescent="0.25">
      <c r="A62515"/>
    </row>
    <row r="62516" spans="1:1" ht="12.6" x14ac:dyDescent="0.25">
      <c r="A62516"/>
    </row>
    <row r="62517" spans="1:1" ht="12.6" x14ac:dyDescent="0.25">
      <c r="A62517"/>
    </row>
    <row r="62518" spans="1:1" ht="12.6" x14ac:dyDescent="0.25">
      <c r="A62518"/>
    </row>
    <row r="62519" spans="1:1" ht="12.6" x14ac:dyDescent="0.25">
      <c r="A62519"/>
    </row>
    <row r="62520" spans="1:1" ht="12.6" x14ac:dyDescent="0.25">
      <c r="A62520"/>
    </row>
    <row r="62521" spans="1:1" ht="12.6" x14ac:dyDescent="0.25">
      <c r="A62521"/>
    </row>
    <row r="62522" spans="1:1" ht="12.6" x14ac:dyDescent="0.25">
      <c r="A62522"/>
    </row>
    <row r="62523" spans="1:1" ht="12.6" x14ac:dyDescent="0.25">
      <c r="A62523"/>
    </row>
    <row r="62524" spans="1:1" ht="12.6" x14ac:dyDescent="0.25">
      <c r="A62524"/>
    </row>
    <row r="62525" spans="1:1" ht="12.6" x14ac:dyDescent="0.25">
      <c r="A62525"/>
    </row>
    <row r="62526" spans="1:1" ht="12.6" x14ac:dyDescent="0.25">
      <c r="A62526"/>
    </row>
    <row r="62527" spans="1:1" ht="12.6" x14ac:dyDescent="0.25">
      <c r="A62527"/>
    </row>
    <row r="62528" spans="1:1" ht="12.6" x14ac:dyDescent="0.25">
      <c r="A62528"/>
    </row>
    <row r="62529" spans="1:1" ht="12.6" x14ac:dyDescent="0.25">
      <c r="A62529"/>
    </row>
    <row r="62530" spans="1:1" ht="12.6" x14ac:dyDescent="0.25">
      <c r="A62530"/>
    </row>
    <row r="62531" spans="1:1" ht="12.6" x14ac:dyDescent="0.25">
      <c r="A62531"/>
    </row>
    <row r="62532" spans="1:1" ht="12.6" x14ac:dyDescent="0.25">
      <c r="A62532"/>
    </row>
    <row r="62533" spans="1:1" ht="12.6" x14ac:dyDescent="0.25">
      <c r="A62533"/>
    </row>
    <row r="62534" spans="1:1" ht="12.6" x14ac:dyDescent="0.25">
      <c r="A62534"/>
    </row>
    <row r="62535" spans="1:1" ht="12.6" x14ac:dyDescent="0.25">
      <c r="A62535"/>
    </row>
    <row r="62536" spans="1:1" ht="12.6" x14ac:dyDescent="0.25">
      <c r="A62536"/>
    </row>
    <row r="62537" spans="1:1" ht="12.6" x14ac:dyDescent="0.25">
      <c r="A62537"/>
    </row>
    <row r="62538" spans="1:1" ht="12.6" x14ac:dyDescent="0.25">
      <c r="A62538"/>
    </row>
    <row r="62539" spans="1:1" ht="12.6" x14ac:dyDescent="0.25">
      <c r="A62539"/>
    </row>
    <row r="62540" spans="1:1" ht="12.6" x14ac:dyDescent="0.25">
      <c r="A62540"/>
    </row>
    <row r="62541" spans="1:1" ht="12.6" x14ac:dyDescent="0.25">
      <c r="A62541"/>
    </row>
    <row r="62542" spans="1:1" ht="12.6" x14ac:dyDescent="0.25">
      <c r="A62542"/>
    </row>
    <row r="62543" spans="1:1" ht="12.6" x14ac:dyDescent="0.25">
      <c r="A62543"/>
    </row>
    <row r="62544" spans="1:1" ht="12.6" x14ac:dyDescent="0.25">
      <c r="A62544"/>
    </row>
    <row r="62545" spans="1:1" ht="12.6" x14ac:dyDescent="0.25">
      <c r="A62545"/>
    </row>
    <row r="62546" spans="1:1" ht="12.6" x14ac:dyDescent="0.25">
      <c r="A62546"/>
    </row>
    <row r="62547" spans="1:1" ht="12.6" x14ac:dyDescent="0.25">
      <c r="A62547"/>
    </row>
    <row r="62548" spans="1:1" ht="12.6" x14ac:dyDescent="0.25">
      <c r="A62548"/>
    </row>
    <row r="62549" spans="1:1" ht="12.6" x14ac:dyDescent="0.25">
      <c r="A62549"/>
    </row>
    <row r="62550" spans="1:1" ht="12.6" x14ac:dyDescent="0.25">
      <c r="A62550"/>
    </row>
    <row r="62551" spans="1:1" ht="12.6" x14ac:dyDescent="0.25">
      <c r="A62551"/>
    </row>
    <row r="62552" spans="1:1" ht="12.6" x14ac:dyDescent="0.25">
      <c r="A62552"/>
    </row>
    <row r="62553" spans="1:1" ht="12.6" x14ac:dyDescent="0.25">
      <c r="A62553"/>
    </row>
    <row r="62554" spans="1:1" ht="12.6" x14ac:dyDescent="0.25">
      <c r="A62554"/>
    </row>
    <row r="62555" spans="1:1" ht="12.6" x14ac:dyDescent="0.25">
      <c r="A62555"/>
    </row>
    <row r="62556" spans="1:1" ht="12.6" x14ac:dyDescent="0.25">
      <c r="A62556"/>
    </row>
    <row r="62557" spans="1:1" ht="12.6" x14ac:dyDescent="0.25">
      <c r="A62557"/>
    </row>
    <row r="62558" spans="1:1" ht="12.6" x14ac:dyDescent="0.25">
      <c r="A62558"/>
    </row>
    <row r="62559" spans="1:1" ht="12.6" x14ac:dyDescent="0.25">
      <c r="A62559"/>
    </row>
    <row r="62560" spans="1:1" ht="12.6" x14ac:dyDescent="0.25">
      <c r="A62560"/>
    </row>
    <row r="62561" spans="1:1" ht="12.6" x14ac:dyDescent="0.25">
      <c r="A62561"/>
    </row>
    <row r="62562" spans="1:1" ht="12.6" x14ac:dyDescent="0.25">
      <c r="A62562"/>
    </row>
    <row r="62563" spans="1:1" ht="12.6" x14ac:dyDescent="0.25">
      <c r="A62563"/>
    </row>
    <row r="62564" spans="1:1" ht="12.6" x14ac:dyDescent="0.25">
      <c r="A62564"/>
    </row>
    <row r="62565" spans="1:1" ht="12.6" x14ac:dyDescent="0.25">
      <c r="A62565"/>
    </row>
    <row r="62566" spans="1:1" ht="12.6" x14ac:dyDescent="0.25">
      <c r="A62566"/>
    </row>
    <row r="62567" spans="1:1" ht="12.6" x14ac:dyDescent="0.25">
      <c r="A62567"/>
    </row>
    <row r="62568" spans="1:1" ht="12.6" x14ac:dyDescent="0.25">
      <c r="A62568"/>
    </row>
    <row r="62569" spans="1:1" ht="12.6" x14ac:dyDescent="0.25">
      <c r="A62569"/>
    </row>
    <row r="62570" spans="1:1" ht="12.6" x14ac:dyDescent="0.25">
      <c r="A62570"/>
    </row>
    <row r="62571" spans="1:1" ht="12.6" x14ac:dyDescent="0.25">
      <c r="A62571"/>
    </row>
    <row r="62572" spans="1:1" ht="12.6" x14ac:dyDescent="0.25">
      <c r="A62572"/>
    </row>
    <row r="62573" spans="1:1" ht="12.6" x14ac:dyDescent="0.25">
      <c r="A62573"/>
    </row>
    <row r="62574" spans="1:1" ht="12.6" x14ac:dyDescent="0.25">
      <c r="A62574"/>
    </row>
    <row r="62575" spans="1:1" ht="12.6" x14ac:dyDescent="0.25">
      <c r="A62575"/>
    </row>
    <row r="62576" spans="1:1" ht="12.6" x14ac:dyDescent="0.25">
      <c r="A62576"/>
    </row>
    <row r="62577" spans="1:1" ht="12.6" x14ac:dyDescent="0.25">
      <c r="A62577"/>
    </row>
    <row r="62578" spans="1:1" ht="12.6" x14ac:dyDescent="0.25">
      <c r="A62578"/>
    </row>
    <row r="62579" spans="1:1" ht="12.6" x14ac:dyDescent="0.25">
      <c r="A62579"/>
    </row>
    <row r="62580" spans="1:1" ht="12.6" x14ac:dyDescent="0.25">
      <c r="A62580"/>
    </row>
    <row r="62581" spans="1:1" ht="12.6" x14ac:dyDescent="0.25">
      <c r="A62581"/>
    </row>
    <row r="62582" spans="1:1" ht="12.6" x14ac:dyDescent="0.25">
      <c r="A62582"/>
    </row>
    <row r="62583" spans="1:1" ht="12.6" x14ac:dyDescent="0.25">
      <c r="A62583"/>
    </row>
    <row r="62584" spans="1:1" ht="12.6" x14ac:dyDescent="0.25">
      <c r="A62584"/>
    </row>
    <row r="62585" spans="1:1" ht="12.6" x14ac:dyDescent="0.25">
      <c r="A62585"/>
    </row>
    <row r="62586" spans="1:1" ht="12.6" x14ac:dyDescent="0.25">
      <c r="A62586"/>
    </row>
    <row r="62587" spans="1:1" ht="12.6" x14ac:dyDescent="0.25">
      <c r="A62587"/>
    </row>
    <row r="62588" spans="1:1" ht="12.6" x14ac:dyDescent="0.25">
      <c r="A62588"/>
    </row>
    <row r="62589" spans="1:1" ht="12.6" x14ac:dyDescent="0.25">
      <c r="A62589"/>
    </row>
    <row r="62590" spans="1:1" ht="12.6" x14ac:dyDescent="0.25">
      <c r="A62590"/>
    </row>
    <row r="62591" spans="1:1" ht="12.6" x14ac:dyDescent="0.25">
      <c r="A62591"/>
    </row>
    <row r="62592" spans="1:1" ht="12.6" x14ac:dyDescent="0.25">
      <c r="A62592"/>
    </row>
    <row r="62593" spans="1:1" ht="12.6" x14ac:dyDescent="0.25">
      <c r="A62593"/>
    </row>
    <row r="62594" spans="1:1" ht="12.6" x14ac:dyDescent="0.25">
      <c r="A62594"/>
    </row>
    <row r="62595" spans="1:1" ht="12.6" x14ac:dyDescent="0.25">
      <c r="A62595"/>
    </row>
    <row r="62596" spans="1:1" ht="12.6" x14ac:dyDescent="0.25">
      <c r="A62596"/>
    </row>
    <row r="62597" spans="1:1" ht="12.6" x14ac:dyDescent="0.25">
      <c r="A62597"/>
    </row>
    <row r="62598" spans="1:1" ht="12.6" x14ac:dyDescent="0.25">
      <c r="A62598"/>
    </row>
    <row r="62599" spans="1:1" ht="12.6" x14ac:dyDescent="0.25">
      <c r="A62599"/>
    </row>
    <row r="62600" spans="1:1" ht="12.6" x14ac:dyDescent="0.25">
      <c r="A62600"/>
    </row>
    <row r="62601" spans="1:1" ht="12.6" x14ac:dyDescent="0.25">
      <c r="A62601"/>
    </row>
    <row r="62602" spans="1:1" ht="12.6" x14ac:dyDescent="0.25">
      <c r="A62602"/>
    </row>
    <row r="62603" spans="1:1" ht="12.6" x14ac:dyDescent="0.25">
      <c r="A62603"/>
    </row>
    <row r="62604" spans="1:1" ht="12.6" x14ac:dyDescent="0.25">
      <c r="A62604"/>
    </row>
    <row r="62605" spans="1:1" ht="12.6" x14ac:dyDescent="0.25">
      <c r="A62605"/>
    </row>
    <row r="62606" spans="1:1" ht="12.6" x14ac:dyDescent="0.25">
      <c r="A62606"/>
    </row>
    <row r="62607" spans="1:1" ht="12.6" x14ac:dyDescent="0.25">
      <c r="A62607"/>
    </row>
    <row r="62608" spans="1:1" ht="12.6" x14ac:dyDescent="0.25">
      <c r="A62608"/>
    </row>
    <row r="62609" spans="1:1" ht="12.6" x14ac:dyDescent="0.25">
      <c r="A62609"/>
    </row>
    <row r="62610" spans="1:1" ht="12.6" x14ac:dyDescent="0.25">
      <c r="A62610"/>
    </row>
    <row r="62611" spans="1:1" ht="12.6" x14ac:dyDescent="0.25">
      <c r="A62611"/>
    </row>
    <row r="62612" spans="1:1" ht="12.6" x14ac:dyDescent="0.25">
      <c r="A62612"/>
    </row>
    <row r="62613" spans="1:1" ht="12.6" x14ac:dyDescent="0.25">
      <c r="A62613"/>
    </row>
    <row r="62614" spans="1:1" ht="12.6" x14ac:dyDescent="0.25">
      <c r="A62614"/>
    </row>
    <row r="62615" spans="1:1" ht="12.6" x14ac:dyDescent="0.25">
      <c r="A62615"/>
    </row>
    <row r="62616" spans="1:1" ht="12.6" x14ac:dyDescent="0.25">
      <c r="A62616"/>
    </row>
    <row r="62617" spans="1:1" ht="12.6" x14ac:dyDescent="0.25">
      <c r="A62617"/>
    </row>
    <row r="62618" spans="1:1" ht="12.6" x14ac:dyDescent="0.25">
      <c r="A62618"/>
    </row>
    <row r="62619" spans="1:1" ht="12.6" x14ac:dyDescent="0.25">
      <c r="A62619"/>
    </row>
    <row r="62620" spans="1:1" ht="12.6" x14ac:dyDescent="0.25">
      <c r="A62620"/>
    </row>
    <row r="62621" spans="1:1" ht="12.6" x14ac:dyDescent="0.25">
      <c r="A62621"/>
    </row>
    <row r="62622" spans="1:1" ht="12.6" x14ac:dyDescent="0.25">
      <c r="A62622"/>
    </row>
    <row r="62623" spans="1:1" ht="12.6" x14ac:dyDescent="0.25">
      <c r="A62623"/>
    </row>
    <row r="62624" spans="1:1" ht="12.6" x14ac:dyDescent="0.25">
      <c r="A62624"/>
    </row>
    <row r="62625" spans="1:1" ht="12.6" x14ac:dyDescent="0.25">
      <c r="A62625"/>
    </row>
    <row r="62626" spans="1:1" ht="12.6" x14ac:dyDescent="0.25">
      <c r="A62626"/>
    </row>
    <row r="62627" spans="1:1" ht="12.6" x14ac:dyDescent="0.25">
      <c r="A62627"/>
    </row>
    <row r="62628" spans="1:1" ht="12.6" x14ac:dyDescent="0.25">
      <c r="A62628"/>
    </row>
    <row r="62629" spans="1:1" ht="12.6" x14ac:dyDescent="0.25">
      <c r="A62629"/>
    </row>
    <row r="62630" spans="1:1" ht="12.6" x14ac:dyDescent="0.25">
      <c r="A62630"/>
    </row>
    <row r="62631" spans="1:1" ht="12.6" x14ac:dyDescent="0.25">
      <c r="A62631"/>
    </row>
    <row r="62632" spans="1:1" ht="12.6" x14ac:dyDescent="0.25">
      <c r="A62632"/>
    </row>
    <row r="62633" spans="1:1" ht="12.6" x14ac:dyDescent="0.25">
      <c r="A62633"/>
    </row>
    <row r="62634" spans="1:1" ht="12.6" x14ac:dyDescent="0.25">
      <c r="A62634"/>
    </row>
    <row r="62635" spans="1:1" ht="12.6" x14ac:dyDescent="0.25">
      <c r="A62635"/>
    </row>
    <row r="62636" spans="1:1" ht="12.6" x14ac:dyDescent="0.25">
      <c r="A62636"/>
    </row>
    <row r="62637" spans="1:1" ht="12.6" x14ac:dyDescent="0.25">
      <c r="A62637"/>
    </row>
    <row r="62638" spans="1:1" ht="12.6" x14ac:dyDescent="0.25">
      <c r="A62638"/>
    </row>
    <row r="62639" spans="1:1" ht="12.6" x14ac:dyDescent="0.25">
      <c r="A62639"/>
    </row>
    <row r="62640" spans="1:1" ht="12.6" x14ac:dyDescent="0.25">
      <c r="A62640"/>
    </row>
    <row r="62641" spans="1:1" ht="12.6" x14ac:dyDescent="0.25">
      <c r="A62641"/>
    </row>
    <row r="62642" spans="1:1" ht="12.6" x14ac:dyDescent="0.25">
      <c r="A62642"/>
    </row>
    <row r="62643" spans="1:1" ht="12.6" x14ac:dyDescent="0.25">
      <c r="A62643"/>
    </row>
    <row r="62644" spans="1:1" ht="12.6" x14ac:dyDescent="0.25">
      <c r="A62644"/>
    </row>
    <row r="62645" spans="1:1" ht="12.6" x14ac:dyDescent="0.25">
      <c r="A62645"/>
    </row>
    <row r="62646" spans="1:1" ht="12.6" x14ac:dyDescent="0.25">
      <c r="A62646"/>
    </row>
    <row r="62647" spans="1:1" ht="12.6" x14ac:dyDescent="0.25">
      <c r="A62647"/>
    </row>
    <row r="62648" spans="1:1" ht="12.6" x14ac:dyDescent="0.25">
      <c r="A62648"/>
    </row>
    <row r="62649" spans="1:1" ht="12.6" x14ac:dyDescent="0.25">
      <c r="A62649"/>
    </row>
    <row r="62650" spans="1:1" ht="12.6" x14ac:dyDescent="0.25">
      <c r="A62650"/>
    </row>
    <row r="62651" spans="1:1" ht="12.6" x14ac:dyDescent="0.25">
      <c r="A62651"/>
    </row>
    <row r="62652" spans="1:1" ht="12.6" x14ac:dyDescent="0.25">
      <c r="A62652"/>
    </row>
    <row r="62653" spans="1:1" ht="12.6" x14ac:dyDescent="0.25">
      <c r="A62653"/>
    </row>
    <row r="62654" spans="1:1" ht="12.6" x14ac:dyDescent="0.25">
      <c r="A62654"/>
    </row>
    <row r="62655" spans="1:1" ht="12.6" x14ac:dyDescent="0.25">
      <c r="A62655"/>
    </row>
    <row r="62656" spans="1:1" ht="12.6" x14ac:dyDescent="0.25">
      <c r="A62656"/>
    </row>
    <row r="62657" spans="1:1" ht="12.6" x14ac:dyDescent="0.25">
      <c r="A62657"/>
    </row>
    <row r="62658" spans="1:1" ht="12.6" x14ac:dyDescent="0.25">
      <c r="A62658"/>
    </row>
    <row r="62659" spans="1:1" ht="12.6" x14ac:dyDescent="0.25">
      <c r="A62659"/>
    </row>
    <row r="62660" spans="1:1" ht="12.6" x14ac:dyDescent="0.25">
      <c r="A62660"/>
    </row>
    <row r="62661" spans="1:1" ht="12.6" x14ac:dyDescent="0.25">
      <c r="A62661"/>
    </row>
    <row r="62662" spans="1:1" ht="12.6" x14ac:dyDescent="0.25">
      <c r="A62662"/>
    </row>
    <row r="62663" spans="1:1" ht="12.6" x14ac:dyDescent="0.25">
      <c r="A62663"/>
    </row>
    <row r="62664" spans="1:1" ht="12.6" x14ac:dyDescent="0.25">
      <c r="A62664"/>
    </row>
    <row r="62665" spans="1:1" ht="12.6" x14ac:dyDescent="0.25">
      <c r="A62665"/>
    </row>
    <row r="62666" spans="1:1" ht="12.6" x14ac:dyDescent="0.25">
      <c r="A62666"/>
    </row>
    <row r="62667" spans="1:1" ht="12.6" x14ac:dyDescent="0.25">
      <c r="A62667"/>
    </row>
    <row r="62668" spans="1:1" ht="12.6" x14ac:dyDescent="0.25">
      <c r="A62668"/>
    </row>
    <row r="62669" spans="1:1" ht="12.6" x14ac:dyDescent="0.25">
      <c r="A62669"/>
    </row>
    <row r="62670" spans="1:1" ht="12.6" x14ac:dyDescent="0.25">
      <c r="A62670"/>
    </row>
    <row r="62671" spans="1:1" ht="12.6" x14ac:dyDescent="0.25">
      <c r="A62671"/>
    </row>
    <row r="62672" spans="1:1" ht="12.6" x14ac:dyDescent="0.25">
      <c r="A62672"/>
    </row>
    <row r="62673" spans="1:1" ht="12.6" x14ac:dyDescent="0.25">
      <c r="A62673"/>
    </row>
    <row r="62674" spans="1:1" ht="12.6" x14ac:dyDescent="0.25">
      <c r="A62674"/>
    </row>
    <row r="62675" spans="1:1" ht="12.6" x14ac:dyDescent="0.25">
      <c r="A62675"/>
    </row>
    <row r="62676" spans="1:1" ht="12.6" x14ac:dyDescent="0.25">
      <c r="A62676"/>
    </row>
    <row r="62677" spans="1:1" ht="12.6" x14ac:dyDescent="0.25">
      <c r="A62677"/>
    </row>
    <row r="62678" spans="1:1" ht="12.6" x14ac:dyDescent="0.25">
      <c r="A62678"/>
    </row>
    <row r="62679" spans="1:1" ht="12.6" x14ac:dyDescent="0.25">
      <c r="A62679"/>
    </row>
    <row r="62680" spans="1:1" ht="12.6" x14ac:dyDescent="0.25">
      <c r="A62680"/>
    </row>
    <row r="62681" spans="1:1" ht="12.6" x14ac:dyDescent="0.25">
      <c r="A62681"/>
    </row>
    <row r="62682" spans="1:1" ht="12.6" x14ac:dyDescent="0.25">
      <c r="A62682"/>
    </row>
    <row r="62683" spans="1:1" ht="12.6" x14ac:dyDescent="0.25">
      <c r="A62683"/>
    </row>
    <row r="62684" spans="1:1" ht="12.6" x14ac:dyDescent="0.25">
      <c r="A62684"/>
    </row>
    <row r="62685" spans="1:1" ht="12.6" x14ac:dyDescent="0.25">
      <c r="A62685"/>
    </row>
    <row r="62686" spans="1:1" ht="12.6" x14ac:dyDescent="0.25">
      <c r="A62686"/>
    </row>
    <row r="62687" spans="1:1" ht="12.6" x14ac:dyDescent="0.25">
      <c r="A62687"/>
    </row>
    <row r="62688" spans="1:1" ht="12.6" x14ac:dyDescent="0.25">
      <c r="A62688"/>
    </row>
    <row r="62689" spans="1:1" ht="12.6" x14ac:dyDescent="0.25">
      <c r="A62689"/>
    </row>
    <row r="62690" spans="1:1" ht="12.6" x14ac:dyDescent="0.25">
      <c r="A62690"/>
    </row>
    <row r="62691" spans="1:1" ht="12.6" x14ac:dyDescent="0.25">
      <c r="A62691"/>
    </row>
    <row r="62692" spans="1:1" ht="12.6" x14ac:dyDescent="0.25">
      <c r="A62692"/>
    </row>
    <row r="62693" spans="1:1" ht="12.6" x14ac:dyDescent="0.25">
      <c r="A62693"/>
    </row>
    <row r="62694" spans="1:1" ht="12.6" x14ac:dyDescent="0.25">
      <c r="A62694"/>
    </row>
    <row r="62695" spans="1:1" ht="12.6" x14ac:dyDescent="0.25">
      <c r="A62695"/>
    </row>
    <row r="62696" spans="1:1" ht="12.6" x14ac:dyDescent="0.25">
      <c r="A62696"/>
    </row>
    <row r="62697" spans="1:1" ht="12.6" x14ac:dyDescent="0.25">
      <c r="A62697"/>
    </row>
    <row r="62698" spans="1:1" ht="12.6" x14ac:dyDescent="0.25">
      <c r="A62698"/>
    </row>
    <row r="62699" spans="1:1" ht="12.6" x14ac:dyDescent="0.25">
      <c r="A62699"/>
    </row>
    <row r="62700" spans="1:1" ht="12.6" x14ac:dyDescent="0.25">
      <c r="A62700"/>
    </row>
    <row r="62701" spans="1:1" ht="12.6" x14ac:dyDescent="0.25">
      <c r="A62701"/>
    </row>
    <row r="62702" spans="1:1" ht="12.6" x14ac:dyDescent="0.25">
      <c r="A62702"/>
    </row>
    <row r="62703" spans="1:1" ht="12.6" x14ac:dyDescent="0.25">
      <c r="A62703"/>
    </row>
    <row r="62704" spans="1:1" ht="12.6" x14ac:dyDescent="0.25">
      <c r="A62704"/>
    </row>
    <row r="62705" spans="1:1" ht="12.6" x14ac:dyDescent="0.25">
      <c r="A62705"/>
    </row>
    <row r="62706" spans="1:1" ht="12.6" x14ac:dyDescent="0.25">
      <c r="A62706"/>
    </row>
    <row r="62707" spans="1:1" ht="12.6" x14ac:dyDescent="0.25">
      <c r="A62707"/>
    </row>
    <row r="62708" spans="1:1" ht="12.6" x14ac:dyDescent="0.25">
      <c r="A62708"/>
    </row>
    <row r="62709" spans="1:1" ht="12.6" x14ac:dyDescent="0.25">
      <c r="A62709"/>
    </row>
    <row r="62710" spans="1:1" ht="12.6" x14ac:dyDescent="0.25">
      <c r="A62710"/>
    </row>
    <row r="62711" spans="1:1" ht="12.6" x14ac:dyDescent="0.25">
      <c r="A62711"/>
    </row>
    <row r="62712" spans="1:1" ht="12.6" x14ac:dyDescent="0.25">
      <c r="A62712"/>
    </row>
    <row r="62713" spans="1:1" ht="12.6" x14ac:dyDescent="0.25">
      <c r="A62713"/>
    </row>
    <row r="62714" spans="1:1" ht="12.6" x14ac:dyDescent="0.25">
      <c r="A62714"/>
    </row>
    <row r="62715" spans="1:1" ht="12.6" x14ac:dyDescent="0.25">
      <c r="A62715"/>
    </row>
    <row r="62716" spans="1:1" ht="12.6" x14ac:dyDescent="0.25">
      <c r="A62716"/>
    </row>
    <row r="62717" spans="1:1" ht="12.6" x14ac:dyDescent="0.25">
      <c r="A62717"/>
    </row>
    <row r="62718" spans="1:1" ht="12.6" x14ac:dyDescent="0.25">
      <c r="A62718"/>
    </row>
    <row r="62719" spans="1:1" ht="12.6" x14ac:dyDescent="0.25">
      <c r="A62719"/>
    </row>
    <row r="62720" spans="1:1" ht="12.6" x14ac:dyDescent="0.25">
      <c r="A62720"/>
    </row>
    <row r="62721" spans="1:1" ht="12.6" x14ac:dyDescent="0.25">
      <c r="A62721"/>
    </row>
    <row r="62722" spans="1:1" ht="12.6" x14ac:dyDescent="0.25">
      <c r="A62722"/>
    </row>
    <row r="62723" spans="1:1" ht="12.6" x14ac:dyDescent="0.25">
      <c r="A62723"/>
    </row>
    <row r="62724" spans="1:1" ht="12.6" x14ac:dyDescent="0.25">
      <c r="A62724"/>
    </row>
    <row r="62725" spans="1:1" ht="12.6" x14ac:dyDescent="0.25">
      <c r="A62725"/>
    </row>
    <row r="62726" spans="1:1" ht="12.6" x14ac:dyDescent="0.25">
      <c r="A62726"/>
    </row>
    <row r="62727" spans="1:1" ht="12.6" x14ac:dyDescent="0.25">
      <c r="A62727"/>
    </row>
    <row r="62728" spans="1:1" ht="12.6" x14ac:dyDescent="0.25">
      <c r="A62728"/>
    </row>
    <row r="62729" spans="1:1" ht="12.6" x14ac:dyDescent="0.25">
      <c r="A62729"/>
    </row>
    <row r="62730" spans="1:1" ht="12.6" x14ac:dyDescent="0.25">
      <c r="A62730"/>
    </row>
    <row r="62731" spans="1:1" ht="12.6" x14ac:dyDescent="0.25">
      <c r="A62731"/>
    </row>
    <row r="62732" spans="1:1" ht="12.6" x14ac:dyDescent="0.25">
      <c r="A62732"/>
    </row>
    <row r="62733" spans="1:1" ht="12.6" x14ac:dyDescent="0.25">
      <c r="A62733"/>
    </row>
    <row r="62734" spans="1:1" ht="12.6" x14ac:dyDescent="0.25">
      <c r="A62734"/>
    </row>
    <row r="62735" spans="1:1" ht="12.6" x14ac:dyDescent="0.25">
      <c r="A62735"/>
    </row>
    <row r="62736" spans="1:1" ht="12.6" x14ac:dyDescent="0.25">
      <c r="A62736"/>
    </row>
    <row r="62737" spans="1:1" ht="12.6" x14ac:dyDescent="0.25">
      <c r="A62737"/>
    </row>
    <row r="62738" spans="1:1" ht="12.6" x14ac:dyDescent="0.25">
      <c r="A62738"/>
    </row>
    <row r="62739" spans="1:1" ht="12.6" x14ac:dyDescent="0.25">
      <c r="A62739"/>
    </row>
    <row r="62740" spans="1:1" ht="12.6" x14ac:dyDescent="0.25">
      <c r="A62740"/>
    </row>
    <row r="62741" spans="1:1" ht="12.6" x14ac:dyDescent="0.25">
      <c r="A62741"/>
    </row>
    <row r="62742" spans="1:1" ht="12.6" x14ac:dyDescent="0.25">
      <c r="A62742"/>
    </row>
    <row r="62743" spans="1:1" ht="12.6" x14ac:dyDescent="0.25">
      <c r="A62743"/>
    </row>
    <row r="62744" spans="1:1" ht="12.6" x14ac:dyDescent="0.25">
      <c r="A62744"/>
    </row>
    <row r="62745" spans="1:1" ht="12.6" x14ac:dyDescent="0.25">
      <c r="A62745"/>
    </row>
    <row r="62746" spans="1:1" ht="12.6" x14ac:dyDescent="0.25">
      <c r="A62746"/>
    </row>
    <row r="62747" spans="1:1" ht="12.6" x14ac:dyDescent="0.25">
      <c r="A62747"/>
    </row>
    <row r="62748" spans="1:1" ht="12.6" x14ac:dyDescent="0.25">
      <c r="A62748"/>
    </row>
    <row r="62749" spans="1:1" ht="12.6" x14ac:dyDescent="0.25">
      <c r="A62749"/>
    </row>
    <row r="62750" spans="1:1" ht="12.6" x14ac:dyDescent="0.25">
      <c r="A62750"/>
    </row>
    <row r="62751" spans="1:1" ht="12.6" x14ac:dyDescent="0.25">
      <c r="A62751"/>
    </row>
    <row r="62752" spans="1:1" ht="12.6" x14ac:dyDescent="0.25">
      <c r="A62752"/>
    </row>
    <row r="62753" spans="1:1" ht="12.6" x14ac:dyDescent="0.25">
      <c r="A62753"/>
    </row>
    <row r="62754" spans="1:1" ht="12.6" x14ac:dyDescent="0.25">
      <c r="A62754"/>
    </row>
    <row r="62755" spans="1:1" ht="12.6" x14ac:dyDescent="0.25">
      <c r="A62755"/>
    </row>
    <row r="62756" spans="1:1" ht="12.6" x14ac:dyDescent="0.25">
      <c r="A62756"/>
    </row>
    <row r="62757" spans="1:1" ht="12.6" x14ac:dyDescent="0.25">
      <c r="A62757"/>
    </row>
    <row r="62758" spans="1:1" ht="12.6" x14ac:dyDescent="0.25">
      <c r="A62758"/>
    </row>
    <row r="62759" spans="1:1" ht="12.6" x14ac:dyDescent="0.25">
      <c r="A62759"/>
    </row>
    <row r="62760" spans="1:1" ht="12.6" x14ac:dyDescent="0.25">
      <c r="A62760"/>
    </row>
    <row r="62761" spans="1:1" ht="12.6" x14ac:dyDescent="0.25">
      <c r="A62761"/>
    </row>
    <row r="62762" spans="1:1" ht="12.6" x14ac:dyDescent="0.25">
      <c r="A62762"/>
    </row>
    <row r="62763" spans="1:1" ht="12.6" x14ac:dyDescent="0.25">
      <c r="A62763"/>
    </row>
    <row r="62764" spans="1:1" ht="12.6" x14ac:dyDescent="0.25">
      <c r="A62764"/>
    </row>
    <row r="62765" spans="1:1" ht="12.6" x14ac:dyDescent="0.25">
      <c r="A62765"/>
    </row>
    <row r="62766" spans="1:1" ht="12.6" x14ac:dyDescent="0.25">
      <c r="A62766"/>
    </row>
    <row r="62767" spans="1:1" ht="12.6" x14ac:dyDescent="0.25">
      <c r="A62767"/>
    </row>
    <row r="62768" spans="1:1" ht="12.6" x14ac:dyDescent="0.25">
      <c r="A62768"/>
    </row>
    <row r="62769" spans="1:1" ht="12.6" x14ac:dyDescent="0.25">
      <c r="A62769"/>
    </row>
    <row r="62770" spans="1:1" ht="12.6" x14ac:dyDescent="0.25">
      <c r="A62770"/>
    </row>
    <row r="62771" spans="1:1" ht="12.6" x14ac:dyDescent="0.25">
      <c r="A62771"/>
    </row>
    <row r="62772" spans="1:1" ht="12.6" x14ac:dyDescent="0.25">
      <c r="A62772"/>
    </row>
    <row r="62773" spans="1:1" ht="12.6" x14ac:dyDescent="0.25">
      <c r="A62773"/>
    </row>
    <row r="62774" spans="1:1" ht="12.6" x14ac:dyDescent="0.25">
      <c r="A62774"/>
    </row>
    <row r="62775" spans="1:1" ht="12.6" x14ac:dyDescent="0.25">
      <c r="A62775"/>
    </row>
    <row r="62776" spans="1:1" ht="12.6" x14ac:dyDescent="0.25">
      <c r="A62776"/>
    </row>
    <row r="62777" spans="1:1" ht="12.6" x14ac:dyDescent="0.25">
      <c r="A62777"/>
    </row>
    <row r="62778" spans="1:1" ht="12.6" x14ac:dyDescent="0.25">
      <c r="A62778"/>
    </row>
    <row r="62779" spans="1:1" ht="12.6" x14ac:dyDescent="0.25">
      <c r="A62779"/>
    </row>
    <row r="62780" spans="1:1" ht="12.6" x14ac:dyDescent="0.25">
      <c r="A62780"/>
    </row>
    <row r="62781" spans="1:1" ht="12.6" x14ac:dyDescent="0.25">
      <c r="A62781"/>
    </row>
    <row r="62782" spans="1:1" ht="12.6" x14ac:dyDescent="0.25">
      <c r="A62782"/>
    </row>
    <row r="62783" spans="1:1" ht="12.6" x14ac:dyDescent="0.25">
      <c r="A62783"/>
    </row>
    <row r="62784" spans="1:1" ht="12.6" x14ac:dyDescent="0.25">
      <c r="A62784"/>
    </row>
    <row r="62785" spans="1:1" ht="12.6" x14ac:dyDescent="0.25">
      <c r="A62785"/>
    </row>
    <row r="62786" spans="1:1" ht="12.6" x14ac:dyDescent="0.25">
      <c r="A62786"/>
    </row>
    <row r="62787" spans="1:1" ht="12.6" x14ac:dyDescent="0.25">
      <c r="A62787"/>
    </row>
    <row r="62788" spans="1:1" ht="12.6" x14ac:dyDescent="0.25">
      <c r="A62788"/>
    </row>
    <row r="62789" spans="1:1" ht="12.6" x14ac:dyDescent="0.25">
      <c r="A62789"/>
    </row>
    <row r="62790" spans="1:1" ht="12.6" x14ac:dyDescent="0.25">
      <c r="A62790"/>
    </row>
    <row r="62791" spans="1:1" ht="12.6" x14ac:dyDescent="0.25">
      <c r="A62791"/>
    </row>
    <row r="62792" spans="1:1" ht="12.6" x14ac:dyDescent="0.25">
      <c r="A62792"/>
    </row>
    <row r="62793" spans="1:1" ht="12.6" x14ac:dyDescent="0.25">
      <c r="A62793"/>
    </row>
    <row r="62794" spans="1:1" ht="12.6" x14ac:dyDescent="0.25">
      <c r="A62794"/>
    </row>
    <row r="62795" spans="1:1" ht="12.6" x14ac:dyDescent="0.25">
      <c r="A62795"/>
    </row>
    <row r="62796" spans="1:1" ht="12.6" x14ac:dyDescent="0.25">
      <c r="A62796"/>
    </row>
    <row r="62797" spans="1:1" ht="12.6" x14ac:dyDescent="0.25">
      <c r="A62797"/>
    </row>
    <row r="62798" spans="1:1" ht="12.6" x14ac:dyDescent="0.25">
      <c r="A62798"/>
    </row>
    <row r="62799" spans="1:1" ht="12.6" x14ac:dyDescent="0.25">
      <c r="A62799"/>
    </row>
    <row r="62800" spans="1:1" ht="12.6" x14ac:dyDescent="0.25">
      <c r="A62800"/>
    </row>
    <row r="62801" spans="1:1" ht="12.6" x14ac:dyDescent="0.25">
      <c r="A62801"/>
    </row>
    <row r="62802" spans="1:1" ht="12.6" x14ac:dyDescent="0.25">
      <c r="A62802"/>
    </row>
    <row r="62803" spans="1:1" ht="12.6" x14ac:dyDescent="0.25">
      <c r="A62803"/>
    </row>
    <row r="62804" spans="1:1" ht="12.6" x14ac:dyDescent="0.25">
      <c r="A62804"/>
    </row>
    <row r="62805" spans="1:1" ht="12.6" x14ac:dyDescent="0.25">
      <c r="A62805"/>
    </row>
    <row r="62806" spans="1:1" ht="12.6" x14ac:dyDescent="0.25">
      <c r="A62806"/>
    </row>
    <row r="62807" spans="1:1" ht="12.6" x14ac:dyDescent="0.25">
      <c r="A62807"/>
    </row>
    <row r="62808" spans="1:1" ht="12.6" x14ac:dyDescent="0.25">
      <c r="A62808"/>
    </row>
    <row r="62809" spans="1:1" ht="12.6" x14ac:dyDescent="0.25">
      <c r="A62809"/>
    </row>
    <row r="62810" spans="1:1" ht="12.6" x14ac:dyDescent="0.25">
      <c r="A62810"/>
    </row>
    <row r="62811" spans="1:1" ht="12.6" x14ac:dyDescent="0.25">
      <c r="A62811"/>
    </row>
    <row r="62812" spans="1:1" ht="12.6" x14ac:dyDescent="0.25">
      <c r="A62812"/>
    </row>
    <row r="62813" spans="1:1" ht="12.6" x14ac:dyDescent="0.25">
      <c r="A62813"/>
    </row>
    <row r="62814" spans="1:1" ht="12.6" x14ac:dyDescent="0.25">
      <c r="A62814"/>
    </row>
    <row r="62815" spans="1:1" ht="12.6" x14ac:dyDescent="0.25">
      <c r="A62815"/>
    </row>
    <row r="62816" spans="1:1" ht="12.6" x14ac:dyDescent="0.25">
      <c r="A62816"/>
    </row>
    <row r="62817" spans="1:1" ht="12.6" x14ac:dyDescent="0.25">
      <c r="A62817"/>
    </row>
    <row r="62818" spans="1:1" ht="12.6" x14ac:dyDescent="0.25">
      <c r="A62818"/>
    </row>
    <row r="62819" spans="1:1" ht="12.6" x14ac:dyDescent="0.25">
      <c r="A62819"/>
    </row>
    <row r="62820" spans="1:1" ht="12.6" x14ac:dyDescent="0.25">
      <c r="A62820"/>
    </row>
    <row r="62821" spans="1:1" ht="12.6" x14ac:dyDescent="0.25">
      <c r="A62821"/>
    </row>
    <row r="62822" spans="1:1" ht="12.6" x14ac:dyDescent="0.25">
      <c r="A62822"/>
    </row>
    <row r="62823" spans="1:1" ht="12.6" x14ac:dyDescent="0.25">
      <c r="A62823"/>
    </row>
    <row r="62824" spans="1:1" ht="12.6" x14ac:dyDescent="0.25">
      <c r="A62824"/>
    </row>
    <row r="62825" spans="1:1" ht="12.6" x14ac:dyDescent="0.25">
      <c r="A62825"/>
    </row>
    <row r="62826" spans="1:1" ht="12.6" x14ac:dyDescent="0.25">
      <c r="A62826"/>
    </row>
    <row r="62827" spans="1:1" ht="12.6" x14ac:dyDescent="0.25">
      <c r="A62827"/>
    </row>
    <row r="62828" spans="1:1" ht="12.6" x14ac:dyDescent="0.25">
      <c r="A62828"/>
    </row>
    <row r="62829" spans="1:1" ht="12.6" x14ac:dyDescent="0.25">
      <c r="A62829"/>
    </row>
    <row r="62830" spans="1:1" ht="12.6" x14ac:dyDescent="0.25">
      <c r="A62830"/>
    </row>
    <row r="62831" spans="1:1" ht="12.6" x14ac:dyDescent="0.25">
      <c r="A62831"/>
    </row>
    <row r="62832" spans="1:1" ht="12.6" x14ac:dyDescent="0.25">
      <c r="A62832"/>
    </row>
    <row r="62833" spans="1:1" ht="12.6" x14ac:dyDescent="0.25">
      <c r="A62833"/>
    </row>
    <row r="62834" spans="1:1" ht="12.6" x14ac:dyDescent="0.25">
      <c r="A62834"/>
    </row>
    <row r="62835" spans="1:1" ht="12.6" x14ac:dyDescent="0.25">
      <c r="A62835"/>
    </row>
    <row r="62836" spans="1:1" ht="12.6" x14ac:dyDescent="0.25">
      <c r="A62836"/>
    </row>
    <row r="62837" spans="1:1" ht="12.6" x14ac:dyDescent="0.25">
      <c r="A62837"/>
    </row>
    <row r="62838" spans="1:1" ht="12.6" x14ac:dyDescent="0.25">
      <c r="A62838"/>
    </row>
    <row r="62839" spans="1:1" ht="12.6" x14ac:dyDescent="0.25">
      <c r="A62839"/>
    </row>
    <row r="62840" spans="1:1" ht="12.6" x14ac:dyDescent="0.25">
      <c r="A62840"/>
    </row>
    <row r="62841" spans="1:1" ht="12.6" x14ac:dyDescent="0.25">
      <c r="A62841"/>
    </row>
    <row r="62842" spans="1:1" ht="12.6" x14ac:dyDescent="0.25">
      <c r="A62842"/>
    </row>
    <row r="62843" spans="1:1" ht="12.6" x14ac:dyDescent="0.25">
      <c r="A62843"/>
    </row>
    <row r="62844" spans="1:1" ht="12.6" x14ac:dyDescent="0.25">
      <c r="A62844"/>
    </row>
    <row r="62845" spans="1:1" ht="12.6" x14ac:dyDescent="0.25">
      <c r="A62845"/>
    </row>
    <row r="62846" spans="1:1" ht="12.6" x14ac:dyDescent="0.25">
      <c r="A62846"/>
    </row>
    <row r="62847" spans="1:1" ht="12.6" x14ac:dyDescent="0.25">
      <c r="A62847"/>
    </row>
    <row r="62848" spans="1:1" ht="12.6" x14ac:dyDescent="0.25">
      <c r="A62848"/>
    </row>
    <row r="62849" spans="1:1" ht="12.6" x14ac:dyDescent="0.25">
      <c r="A62849"/>
    </row>
    <row r="62850" spans="1:1" ht="12.6" x14ac:dyDescent="0.25">
      <c r="A62850"/>
    </row>
    <row r="62851" spans="1:1" ht="12.6" x14ac:dyDescent="0.25">
      <c r="A62851"/>
    </row>
    <row r="62852" spans="1:1" ht="12.6" x14ac:dyDescent="0.25">
      <c r="A62852"/>
    </row>
    <row r="62853" spans="1:1" ht="12.6" x14ac:dyDescent="0.25">
      <c r="A62853"/>
    </row>
    <row r="62854" spans="1:1" ht="12.6" x14ac:dyDescent="0.25">
      <c r="A62854"/>
    </row>
    <row r="62855" spans="1:1" ht="12.6" x14ac:dyDescent="0.25">
      <c r="A62855"/>
    </row>
    <row r="62856" spans="1:1" ht="12.6" x14ac:dyDescent="0.25">
      <c r="A62856"/>
    </row>
    <row r="62857" spans="1:1" ht="12.6" x14ac:dyDescent="0.25">
      <c r="A62857"/>
    </row>
    <row r="62858" spans="1:1" ht="12.6" x14ac:dyDescent="0.25">
      <c r="A62858"/>
    </row>
    <row r="62859" spans="1:1" ht="12.6" x14ac:dyDescent="0.25">
      <c r="A62859"/>
    </row>
    <row r="62860" spans="1:1" ht="12.6" x14ac:dyDescent="0.25">
      <c r="A62860"/>
    </row>
    <row r="62861" spans="1:1" ht="12.6" x14ac:dyDescent="0.25">
      <c r="A62861"/>
    </row>
    <row r="62862" spans="1:1" ht="12.6" x14ac:dyDescent="0.25">
      <c r="A62862"/>
    </row>
    <row r="62863" spans="1:1" ht="12.6" x14ac:dyDescent="0.25">
      <c r="A62863"/>
    </row>
    <row r="62864" spans="1:1" ht="12.6" x14ac:dyDescent="0.25">
      <c r="A62864"/>
    </row>
    <row r="62865" spans="1:1" ht="12.6" x14ac:dyDescent="0.25">
      <c r="A62865"/>
    </row>
    <row r="62866" spans="1:1" ht="12.6" x14ac:dyDescent="0.25">
      <c r="A62866"/>
    </row>
    <row r="62867" spans="1:1" ht="12.6" x14ac:dyDescent="0.25">
      <c r="A62867"/>
    </row>
    <row r="62868" spans="1:1" ht="12.6" x14ac:dyDescent="0.25">
      <c r="A62868"/>
    </row>
    <row r="62869" spans="1:1" ht="12.6" x14ac:dyDescent="0.25">
      <c r="A62869"/>
    </row>
    <row r="62870" spans="1:1" ht="12.6" x14ac:dyDescent="0.25">
      <c r="A62870"/>
    </row>
    <row r="62871" spans="1:1" ht="12.6" x14ac:dyDescent="0.25">
      <c r="A62871"/>
    </row>
    <row r="62872" spans="1:1" ht="12.6" x14ac:dyDescent="0.25">
      <c r="A62872"/>
    </row>
    <row r="62873" spans="1:1" ht="12.6" x14ac:dyDescent="0.25">
      <c r="A62873"/>
    </row>
    <row r="62874" spans="1:1" ht="12.6" x14ac:dyDescent="0.25">
      <c r="A62874"/>
    </row>
    <row r="62875" spans="1:1" ht="12.6" x14ac:dyDescent="0.25">
      <c r="A62875"/>
    </row>
    <row r="62876" spans="1:1" ht="12.6" x14ac:dyDescent="0.25">
      <c r="A62876"/>
    </row>
    <row r="62877" spans="1:1" ht="12.6" x14ac:dyDescent="0.25">
      <c r="A62877"/>
    </row>
    <row r="62878" spans="1:1" ht="12.6" x14ac:dyDescent="0.25">
      <c r="A62878"/>
    </row>
    <row r="62879" spans="1:1" ht="12.6" x14ac:dyDescent="0.25">
      <c r="A62879"/>
    </row>
    <row r="62880" spans="1:1" ht="12.6" x14ac:dyDescent="0.25">
      <c r="A62880"/>
    </row>
    <row r="62881" spans="1:1" ht="12.6" x14ac:dyDescent="0.25">
      <c r="A62881"/>
    </row>
    <row r="62882" spans="1:1" ht="12.6" x14ac:dyDescent="0.25">
      <c r="A62882"/>
    </row>
    <row r="62883" spans="1:1" ht="12.6" x14ac:dyDescent="0.25">
      <c r="A62883"/>
    </row>
    <row r="62884" spans="1:1" ht="12.6" x14ac:dyDescent="0.25">
      <c r="A62884"/>
    </row>
    <row r="62885" spans="1:1" ht="12.6" x14ac:dyDescent="0.25">
      <c r="A62885"/>
    </row>
    <row r="62886" spans="1:1" ht="12.6" x14ac:dyDescent="0.25">
      <c r="A62886"/>
    </row>
    <row r="62887" spans="1:1" ht="12.6" x14ac:dyDescent="0.25">
      <c r="A62887"/>
    </row>
    <row r="62888" spans="1:1" ht="12.6" x14ac:dyDescent="0.25">
      <c r="A62888"/>
    </row>
    <row r="62889" spans="1:1" ht="12.6" x14ac:dyDescent="0.25">
      <c r="A62889"/>
    </row>
    <row r="62890" spans="1:1" ht="12.6" x14ac:dyDescent="0.25">
      <c r="A62890"/>
    </row>
    <row r="62891" spans="1:1" ht="12.6" x14ac:dyDescent="0.25">
      <c r="A62891"/>
    </row>
    <row r="62892" spans="1:1" ht="12.6" x14ac:dyDescent="0.25">
      <c r="A62892"/>
    </row>
    <row r="62893" spans="1:1" ht="12.6" x14ac:dyDescent="0.25">
      <c r="A62893"/>
    </row>
    <row r="62894" spans="1:1" ht="12.6" x14ac:dyDescent="0.25">
      <c r="A62894"/>
    </row>
    <row r="62895" spans="1:1" ht="12.6" x14ac:dyDescent="0.25">
      <c r="A62895"/>
    </row>
    <row r="62896" spans="1:1" ht="12.6" x14ac:dyDescent="0.25">
      <c r="A62896"/>
    </row>
    <row r="62897" spans="1:1" ht="12.6" x14ac:dyDescent="0.25">
      <c r="A62897"/>
    </row>
    <row r="62898" spans="1:1" ht="12.6" x14ac:dyDescent="0.25">
      <c r="A62898"/>
    </row>
    <row r="62899" spans="1:1" ht="12.6" x14ac:dyDescent="0.25">
      <c r="A62899"/>
    </row>
    <row r="62900" spans="1:1" ht="12.6" x14ac:dyDescent="0.25">
      <c r="A62900"/>
    </row>
    <row r="62901" spans="1:1" ht="12.6" x14ac:dyDescent="0.25">
      <c r="A62901"/>
    </row>
    <row r="62902" spans="1:1" ht="12.6" x14ac:dyDescent="0.25">
      <c r="A62902"/>
    </row>
    <row r="62903" spans="1:1" ht="12.6" x14ac:dyDescent="0.25">
      <c r="A62903"/>
    </row>
    <row r="62904" spans="1:1" ht="12.6" x14ac:dyDescent="0.25">
      <c r="A62904"/>
    </row>
    <row r="62905" spans="1:1" ht="12.6" x14ac:dyDescent="0.25">
      <c r="A62905"/>
    </row>
    <row r="62906" spans="1:1" ht="12.6" x14ac:dyDescent="0.25">
      <c r="A62906"/>
    </row>
    <row r="62907" spans="1:1" ht="12.6" x14ac:dyDescent="0.25">
      <c r="A62907"/>
    </row>
    <row r="62908" spans="1:1" ht="12.6" x14ac:dyDescent="0.25">
      <c r="A62908"/>
    </row>
    <row r="62909" spans="1:1" ht="12.6" x14ac:dyDescent="0.25">
      <c r="A62909"/>
    </row>
    <row r="62910" spans="1:1" ht="12.6" x14ac:dyDescent="0.25">
      <c r="A62910"/>
    </row>
    <row r="62911" spans="1:1" ht="12.6" x14ac:dyDescent="0.25">
      <c r="A62911"/>
    </row>
    <row r="62912" spans="1:1" ht="12.6" x14ac:dyDescent="0.25">
      <c r="A62912"/>
    </row>
    <row r="62913" spans="1:1" ht="12.6" x14ac:dyDescent="0.25">
      <c r="A62913"/>
    </row>
    <row r="62914" spans="1:1" ht="12.6" x14ac:dyDescent="0.25">
      <c r="A62914"/>
    </row>
    <row r="62915" spans="1:1" ht="12.6" x14ac:dyDescent="0.25">
      <c r="A62915"/>
    </row>
    <row r="62916" spans="1:1" ht="12.6" x14ac:dyDescent="0.25">
      <c r="A62916"/>
    </row>
    <row r="62917" spans="1:1" ht="12.6" x14ac:dyDescent="0.25">
      <c r="A62917"/>
    </row>
    <row r="62918" spans="1:1" ht="12.6" x14ac:dyDescent="0.25">
      <c r="A62918"/>
    </row>
    <row r="62919" spans="1:1" ht="12.6" x14ac:dyDescent="0.25">
      <c r="A62919"/>
    </row>
    <row r="62920" spans="1:1" ht="12.6" x14ac:dyDescent="0.25">
      <c r="A62920"/>
    </row>
    <row r="62921" spans="1:1" ht="12.6" x14ac:dyDescent="0.25">
      <c r="A62921"/>
    </row>
    <row r="62922" spans="1:1" ht="12.6" x14ac:dyDescent="0.25">
      <c r="A62922"/>
    </row>
    <row r="62923" spans="1:1" ht="12.6" x14ac:dyDescent="0.25">
      <c r="A62923"/>
    </row>
    <row r="62924" spans="1:1" ht="12.6" x14ac:dyDescent="0.25">
      <c r="A62924"/>
    </row>
    <row r="62925" spans="1:1" ht="12.6" x14ac:dyDescent="0.25">
      <c r="A62925"/>
    </row>
    <row r="62926" spans="1:1" ht="12.6" x14ac:dyDescent="0.25">
      <c r="A62926"/>
    </row>
    <row r="62927" spans="1:1" ht="12.6" x14ac:dyDescent="0.25">
      <c r="A62927"/>
    </row>
    <row r="62928" spans="1:1" ht="12.6" x14ac:dyDescent="0.25">
      <c r="A62928"/>
    </row>
    <row r="62929" spans="1:1" ht="12.6" x14ac:dyDescent="0.25">
      <c r="A62929"/>
    </row>
    <row r="62930" spans="1:1" ht="12.6" x14ac:dyDescent="0.25">
      <c r="A62930"/>
    </row>
    <row r="62931" spans="1:1" ht="12.6" x14ac:dyDescent="0.25">
      <c r="A62931"/>
    </row>
    <row r="62932" spans="1:1" ht="12.6" x14ac:dyDescent="0.25">
      <c r="A62932"/>
    </row>
    <row r="62933" spans="1:1" ht="12.6" x14ac:dyDescent="0.25">
      <c r="A62933"/>
    </row>
    <row r="62934" spans="1:1" ht="12.6" x14ac:dyDescent="0.25">
      <c r="A62934"/>
    </row>
    <row r="62935" spans="1:1" ht="12.6" x14ac:dyDescent="0.25">
      <c r="A62935"/>
    </row>
    <row r="62936" spans="1:1" ht="12.6" x14ac:dyDescent="0.25">
      <c r="A62936"/>
    </row>
    <row r="62937" spans="1:1" ht="12.6" x14ac:dyDescent="0.25">
      <c r="A62937"/>
    </row>
    <row r="62938" spans="1:1" ht="12.6" x14ac:dyDescent="0.25">
      <c r="A62938"/>
    </row>
    <row r="62939" spans="1:1" ht="12.6" x14ac:dyDescent="0.25">
      <c r="A62939"/>
    </row>
    <row r="62940" spans="1:1" ht="12.6" x14ac:dyDescent="0.25">
      <c r="A62940"/>
    </row>
    <row r="62941" spans="1:1" ht="12.6" x14ac:dyDescent="0.25">
      <c r="A62941"/>
    </row>
    <row r="62942" spans="1:1" ht="12.6" x14ac:dyDescent="0.25">
      <c r="A62942"/>
    </row>
    <row r="62943" spans="1:1" ht="12.6" x14ac:dyDescent="0.25">
      <c r="A62943"/>
    </row>
    <row r="62944" spans="1:1" ht="12.6" x14ac:dyDescent="0.25">
      <c r="A62944"/>
    </row>
    <row r="62945" spans="1:1" ht="12.6" x14ac:dyDescent="0.25">
      <c r="A62945"/>
    </row>
    <row r="62946" spans="1:1" ht="12.6" x14ac:dyDescent="0.25">
      <c r="A62946"/>
    </row>
    <row r="62947" spans="1:1" ht="12.6" x14ac:dyDescent="0.25">
      <c r="A62947"/>
    </row>
    <row r="62948" spans="1:1" ht="12.6" x14ac:dyDescent="0.25">
      <c r="A62948"/>
    </row>
    <row r="62949" spans="1:1" ht="12.6" x14ac:dyDescent="0.25">
      <c r="A62949"/>
    </row>
    <row r="62950" spans="1:1" ht="12.6" x14ac:dyDescent="0.25">
      <c r="A62950"/>
    </row>
    <row r="62951" spans="1:1" ht="12.6" x14ac:dyDescent="0.25">
      <c r="A62951"/>
    </row>
    <row r="62952" spans="1:1" ht="12.6" x14ac:dyDescent="0.25">
      <c r="A62952"/>
    </row>
    <row r="62953" spans="1:1" ht="12.6" x14ac:dyDescent="0.25">
      <c r="A62953"/>
    </row>
    <row r="62954" spans="1:1" ht="12.6" x14ac:dyDescent="0.25">
      <c r="A62954"/>
    </row>
    <row r="62955" spans="1:1" ht="12.6" x14ac:dyDescent="0.25">
      <c r="A62955"/>
    </row>
    <row r="62956" spans="1:1" ht="12.6" x14ac:dyDescent="0.25">
      <c r="A62956"/>
    </row>
    <row r="62957" spans="1:1" ht="12.6" x14ac:dyDescent="0.25">
      <c r="A62957"/>
    </row>
    <row r="62958" spans="1:1" ht="12.6" x14ac:dyDescent="0.25">
      <c r="A62958"/>
    </row>
    <row r="62959" spans="1:1" ht="12.6" x14ac:dyDescent="0.25">
      <c r="A62959"/>
    </row>
    <row r="62960" spans="1:1" ht="12.6" x14ac:dyDescent="0.25">
      <c r="A62960"/>
    </row>
    <row r="62961" spans="1:1" ht="12.6" x14ac:dyDescent="0.25">
      <c r="A62961"/>
    </row>
    <row r="62962" spans="1:1" ht="12.6" x14ac:dyDescent="0.25">
      <c r="A62962"/>
    </row>
    <row r="62963" spans="1:1" ht="12.6" x14ac:dyDescent="0.25">
      <c r="A62963"/>
    </row>
    <row r="62964" spans="1:1" ht="12.6" x14ac:dyDescent="0.25">
      <c r="A62964"/>
    </row>
    <row r="62965" spans="1:1" ht="12.6" x14ac:dyDescent="0.25">
      <c r="A62965"/>
    </row>
    <row r="62966" spans="1:1" ht="12.6" x14ac:dyDescent="0.25">
      <c r="A62966"/>
    </row>
    <row r="62967" spans="1:1" ht="12.6" x14ac:dyDescent="0.25">
      <c r="A62967"/>
    </row>
    <row r="62968" spans="1:1" ht="12.6" x14ac:dyDescent="0.25">
      <c r="A62968"/>
    </row>
    <row r="62969" spans="1:1" ht="12.6" x14ac:dyDescent="0.25">
      <c r="A62969"/>
    </row>
    <row r="62970" spans="1:1" ht="12.6" x14ac:dyDescent="0.25">
      <c r="A62970"/>
    </row>
    <row r="62971" spans="1:1" ht="12.6" x14ac:dyDescent="0.25">
      <c r="A62971"/>
    </row>
    <row r="62972" spans="1:1" ht="12.6" x14ac:dyDescent="0.25">
      <c r="A62972"/>
    </row>
    <row r="62973" spans="1:1" ht="12.6" x14ac:dyDescent="0.25">
      <c r="A62973"/>
    </row>
    <row r="62974" spans="1:1" ht="12.6" x14ac:dyDescent="0.25">
      <c r="A62974"/>
    </row>
    <row r="62975" spans="1:1" ht="12.6" x14ac:dyDescent="0.25">
      <c r="A62975"/>
    </row>
    <row r="62976" spans="1:1" ht="12.6" x14ac:dyDescent="0.25">
      <c r="A62976"/>
    </row>
    <row r="62977" spans="1:1" ht="12.6" x14ac:dyDescent="0.25">
      <c r="A62977"/>
    </row>
    <row r="62978" spans="1:1" ht="12.6" x14ac:dyDescent="0.25">
      <c r="A62978"/>
    </row>
    <row r="62979" spans="1:1" ht="12.6" x14ac:dyDescent="0.25">
      <c r="A62979"/>
    </row>
    <row r="62980" spans="1:1" ht="12.6" x14ac:dyDescent="0.25">
      <c r="A62980"/>
    </row>
    <row r="62981" spans="1:1" ht="12.6" x14ac:dyDescent="0.25">
      <c r="A62981"/>
    </row>
    <row r="62982" spans="1:1" ht="12.6" x14ac:dyDescent="0.25">
      <c r="A62982"/>
    </row>
    <row r="62983" spans="1:1" ht="12.6" x14ac:dyDescent="0.25">
      <c r="A62983"/>
    </row>
    <row r="62984" spans="1:1" ht="12.6" x14ac:dyDescent="0.25">
      <c r="A62984"/>
    </row>
    <row r="62985" spans="1:1" ht="12.6" x14ac:dyDescent="0.25">
      <c r="A62985"/>
    </row>
    <row r="62986" spans="1:1" ht="12.6" x14ac:dyDescent="0.25">
      <c r="A62986"/>
    </row>
    <row r="62987" spans="1:1" ht="12.6" x14ac:dyDescent="0.25">
      <c r="A62987"/>
    </row>
    <row r="62988" spans="1:1" ht="12.6" x14ac:dyDescent="0.25">
      <c r="A62988"/>
    </row>
    <row r="62989" spans="1:1" ht="12.6" x14ac:dyDescent="0.25">
      <c r="A62989"/>
    </row>
    <row r="62990" spans="1:1" ht="12.6" x14ac:dyDescent="0.25">
      <c r="A62990"/>
    </row>
    <row r="62991" spans="1:1" ht="12.6" x14ac:dyDescent="0.25">
      <c r="A62991"/>
    </row>
    <row r="62992" spans="1:1" ht="12.6" x14ac:dyDescent="0.25">
      <c r="A62992"/>
    </row>
    <row r="62993" spans="1:1" ht="12.6" x14ac:dyDescent="0.25">
      <c r="A62993"/>
    </row>
    <row r="62994" spans="1:1" ht="12.6" x14ac:dyDescent="0.25">
      <c r="A62994"/>
    </row>
    <row r="62995" spans="1:1" ht="12.6" x14ac:dyDescent="0.25">
      <c r="A62995"/>
    </row>
    <row r="62996" spans="1:1" ht="12.6" x14ac:dyDescent="0.25">
      <c r="A62996"/>
    </row>
    <row r="62997" spans="1:1" ht="12.6" x14ac:dyDescent="0.25">
      <c r="A62997"/>
    </row>
    <row r="62998" spans="1:1" ht="12.6" x14ac:dyDescent="0.25">
      <c r="A62998"/>
    </row>
    <row r="62999" spans="1:1" ht="12.6" x14ac:dyDescent="0.25">
      <c r="A62999"/>
    </row>
    <row r="63000" spans="1:1" ht="12.6" x14ac:dyDescent="0.25">
      <c r="A63000"/>
    </row>
    <row r="63001" spans="1:1" ht="12.6" x14ac:dyDescent="0.25">
      <c r="A63001"/>
    </row>
    <row r="63002" spans="1:1" ht="12.6" x14ac:dyDescent="0.25">
      <c r="A63002"/>
    </row>
    <row r="63003" spans="1:1" ht="12.6" x14ac:dyDescent="0.25">
      <c r="A63003"/>
    </row>
    <row r="63004" spans="1:1" ht="12.6" x14ac:dyDescent="0.25">
      <c r="A63004"/>
    </row>
    <row r="63005" spans="1:1" ht="12.6" x14ac:dyDescent="0.25">
      <c r="A63005"/>
    </row>
    <row r="63006" spans="1:1" ht="12.6" x14ac:dyDescent="0.25">
      <c r="A63006"/>
    </row>
    <row r="63007" spans="1:1" ht="12.6" x14ac:dyDescent="0.25">
      <c r="A63007"/>
    </row>
    <row r="63008" spans="1:1" ht="12.6" x14ac:dyDescent="0.25">
      <c r="A63008"/>
    </row>
    <row r="63009" spans="1:1" ht="12.6" x14ac:dyDescent="0.25">
      <c r="A63009"/>
    </row>
    <row r="63010" spans="1:1" ht="12.6" x14ac:dyDescent="0.25">
      <c r="A63010"/>
    </row>
    <row r="63011" spans="1:1" ht="12.6" x14ac:dyDescent="0.25">
      <c r="A63011"/>
    </row>
    <row r="63012" spans="1:1" ht="12.6" x14ac:dyDescent="0.25">
      <c r="A63012"/>
    </row>
    <row r="63013" spans="1:1" ht="12.6" x14ac:dyDescent="0.25">
      <c r="A63013"/>
    </row>
    <row r="63014" spans="1:1" ht="12.6" x14ac:dyDescent="0.25">
      <c r="A63014"/>
    </row>
    <row r="63015" spans="1:1" ht="12.6" x14ac:dyDescent="0.25">
      <c r="A63015"/>
    </row>
    <row r="63016" spans="1:1" ht="12.6" x14ac:dyDescent="0.25">
      <c r="A63016"/>
    </row>
    <row r="63017" spans="1:1" ht="12.6" x14ac:dyDescent="0.25">
      <c r="A63017"/>
    </row>
    <row r="63018" spans="1:1" ht="12.6" x14ac:dyDescent="0.25">
      <c r="A63018"/>
    </row>
    <row r="63019" spans="1:1" ht="12.6" x14ac:dyDescent="0.25">
      <c r="A63019"/>
    </row>
    <row r="63020" spans="1:1" ht="12.6" x14ac:dyDescent="0.25">
      <c r="A63020"/>
    </row>
    <row r="63021" spans="1:1" ht="12.6" x14ac:dyDescent="0.25">
      <c r="A63021"/>
    </row>
    <row r="63022" spans="1:1" ht="12.6" x14ac:dyDescent="0.25">
      <c r="A63022"/>
    </row>
    <row r="63023" spans="1:1" ht="12.6" x14ac:dyDescent="0.25">
      <c r="A63023"/>
    </row>
    <row r="63024" spans="1:1" ht="12.6" x14ac:dyDescent="0.25">
      <c r="A63024"/>
    </row>
    <row r="63025" spans="1:1" ht="12.6" x14ac:dyDescent="0.25">
      <c r="A63025"/>
    </row>
    <row r="63026" spans="1:1" ht="12.6" x14ac:dyDescent="0.25">
      <c r="A63026"/>
    </row>
    <row r="63027" spans="1:1" ht="12.6" x14ac:dyDescent="0.25">
      <c r="A63027"/>
    </row>
    <row r="63028" spans="1:1" ht="12.6" x14ac:dyDescent="0.25">
      <c r="A63028"/>
    </row>
    <row r="63029" spans="1:1" ht="12.6" x14ac:dyDescent="0.25">
      <c r="A63029"/>
    </row>
    <row r="63030" spans="1:1" ht="12.6" x14ac:dyDescent="0.25">
      <c r="A63030"/>
    </row>
    <row r="63031" spans="1:1" ht="12.6" x14ac:dyDescent="0.25">
      <c r="A63031"/>
    </row>
    <row r="63032" spans="1:1" ht="12.6" x14ac:dyDescent="0.25">
      <c r="A63032"/>
    </row>
    <row r="63033" spans="1:1" ht="12.6" x14ac:dyDescent="0.25">
      <c r="A63033"/>
    </row>
    <row r="63034" spans="1:1" ht="12.6" x14ac:dyDescent="0.25">
      <c r="A63034"/>
    </row>
    <row r="63035" spans="1:1" ht="12.6" x14ac:dyDescent="0.25">
      <c r="A63035"/>
    </row>
    <row r="63036" spans="1:1" ht="12.6" x14ac:dyDescent="0.25">
      <c r="A63036"/>
    </row>
    <row r="63037" spans="1:1" ht="12.6" x14ac:dyDescent="0.25">
      <c r="A63037"/>
    </row>
    <row r="63038" spans="1:1" ht="12.6" x14ac:dyDescent="0.25">
      <c r="A63038"/>
    </row>
    <row r="63039" spans="1:1" ht="12.6" x14ac:dyDescent="0.25">
      <c r="A63039"/>
    </row>
    <row r="63040" spans="1:1" ht="12.6" x14ac:dyDescent="0.25">
      <c r="A63040"/>
    </row>
    <row r="63041" spans="1:1" ht="12.6" x14ac:dyDescent="0.25">
      <c r="A63041"/>
    </row>
    <row r="63042" spans="1:1" ht="12.6" x14ac:dyDescent="0.25">
      <c r="A63042"/>
    </row>
    <row r="63043" spans="1:1" ht="12.6" x14ac:dyDescent="0.25">
      <c r="A63043"/>
    </row>
    <row r="63044" spans="1:1" ht="12.6" x14ac:dyDescent="0.25">
      <c r="A63044"/>
    </row>
    <row r="63045" spans="1:1" ht="12.6" x14ac:dyDescent="0.25">
      <c r="A63045"/>
    </row>
    <row r="63046" spans="1:1" ht="12.6" x14ac:dyDescent="0.25">
      <c r="A63046"/>
    </row>
    <row r="63047" spans="1:1" ht="12.6" x14ac:dyDescent="0.25">
      <c r="A63047"/>
    </row>
    <row r="63048" spans="1:1" ht="12.6" x14ac:dyDescent="0.25">
      <c r="A63048"/>
    </row>
    <row r="63049" spans="1:1" ht="12.6" x14ac:dyDescent="0.25">
      <c r="A63049"/>
    </row>
    <row r="63050" spans="1:1" ht="12.6" x14ac:dyDescent="0.25">
      <c r="A63050"/>
    </row>
    <row r="63051" spans="1:1" ht="12.6" x14ac:dyDescent="0.25">
      <c r="A63051"/>
    </row>
    <row r="63052" spans="1:1" ht="12.6" x14ac:dyDescent="0.25">
      <c r="A63052"/>
    </row>
    <row r="63053" spans="1:1" ht="12.6" x14ac:dyDescent="0.25">
      <c r="A63053"/>
    </row>
    <row r="63054" spans="1:1" ht="12.6" x14ac:dyDescent="0.25">
      <c r="A63054"/>
    </row>
    <row r="63055" spans="1:1" ht="12.6" x14ac:dyDescent="0.25">
      <c r="A63055"/>
    </row>
    <row r="63056" spans="1:1" ht="12.6" x14ac:dyDescent="0.25">
      <c r="A63056"/>
    </row>
    <row r="63057" spans="1:1" ht="12.6" x14ac:dyDescent="0.25">
      <c r="A63057"/>
    </row>
    <row r="63058" spans="1:1" ht="12.6" x14ac:dyDescent="0.25">
      <c r="A63058"/>
    </row>
    <row r="63059" spans="1:1" ht="12.6" x14ac:dyDescent="0.25">
      <c r="A63059"/>
    </row>
    <row r="63060" spans="1:1" ht="12.6" x14ac:dyDescent="0.25">
      <c r="A63060"/>
    </row>
    <row r="63061" spans="1:1" ht="12.6" x14ac:dyDescent="0.25">
      <c r="A63061"/>
    </row>
    <row r="63062" spans="1:1" ht="12.6" x14ac:dyDescent="0.25">
      <c r="A63062"/>
    </row>
    <row r="63063" spans="1:1" ht="12.6" x14ac:dyDescent="0.25">
      <c r="A63063"/>
    </row>
    <row r="63064" spans="1:1" ht="12.6" x14ac:dyDescent="0.25">
      <c r="A63064"/>
    </row>
    <row r="63065" spans="1:1" ht="12.6" x14ac:dyDescent="0.25">
      <c r="A63065"/>
    </row>
    <row r="63066" spans="1:1" ht="12.6" x14ac:dyDescent="0.25">
      <c r="A63066"/>
    </row>
    <row r="63067" spans="1:1" ht="12.6" x14ac:dyDescent="0.25">
      <c r="A63067"/>
    </row>
    <row r="63068" spans="1:1" ht="12.6" x14ac:dyDescent="0.25">
      <c r="A63068"/>
    </row>
    <row r="63069" spans="1:1" ht="12.6" x14ac:dyDescent="0.25">
      <c r="A63069"/>
    </row>
    <row r="63070" spans="1:1" ht="12.6" x14ac:dyDescent="0.25">
      <c r="A63070"/>
    </row>
    <row r="63071" spans="1:1" ht="12.6" x14ac:dyDescent="0.25">
      <c r="A63071"/>
    </row>
    <row r="63072" spans="1:1" ht="12.6" x14ac:dyDescent="0.25">
      <c r="A63072"/>
    </row>
    <row r="63073" spans="1:1" ht="12.6" x14ac:dyDescent="0.25">
      <c r="A63073"/>
    </row>
    <row r="63074" spans="1:1" ht="12.6" x14ac:dyDescent="0.25">
      <c r="A63074"/>
    </row>
    <row r="63075" spans="1:1" ht="12.6" x14ac:dyDescent="0.25">
      <c r="A63075"/>
    </row>
    <row r="63076" spans="1:1" ht="12.6" x14ac:dyDescent="0.25">
      <c r="A63076"/>
    </row>
    <row r="63077" spans="1:1" ht="12.6" x14ac:dyDescent="0.25">
      <c r="A63077"/>
    </row>
    <row r="63078" spans="1:1" ht="12.6" x14ac:dyDescent="0.25">
      <c r="A63078"/>
    </row>
    <row r="63079" spans="1:1" ht="12.6" x14ac:dyDescent="0.25">
      <c r="A63079"/>
    </row>
    <row r="63080" spans="1:1" ht="12.6" x14ac:dyDescent="0.25">
      <c r="A63080"/>
    </row>
    <row r="63081" spans="1:1" ht="12.6" x14ac:dyDescent="0.25">
      <c r="A63081"/>
    </row>
    <row r="63082" spans="1:1" ht="12.6" x14ac:dyDescent="0.25">
      <c r="A63082"/>
    </row>
    <row r="63083" spans="1:1" ht="12.6" x14ac:dyDescent="0.25">
      <c r="A63083"/>
    </row>
    <row r="63084" spans="1:1" ht="12.6" x14ac:dyDescent="0.25">
      <c r="A63084"/>
    </row>
    <row r="63085" spans="1:1" ht="12.6" x14ac:dyDescent="0.25">
      <c r="A63085"/>
    </row>
    <row r="63086" spans="1:1" ht="12.6" x14ac:dyDescent="0.25">
      <c r="A63086"/>
    </row>
    <row r="63087" spans="1:1" ht="12.6" x14ac:dyDescent="0.25">
      <c r="A63087"/>
    </row>
    <row r="63088" spans="1:1" ht="12.6" x14ac:dyDescent="0.25">
      <c r="A63088"/>
    </row>
    <row r="63089" spans="1:1" ht="12.6" x14ac:dyDescent="0.25">
      <c r="A63089"/>
    </row>
    <row r="63090" spans="1:1" ht="12.6" x14ac:dyDescent="0.25">
      <c r="A63090"/>
    </row>
    <row r="63091" spans="1:1" ht="12.6" x14ac:dyDescent="0.25">
      <c r="A63091"/>
    </row>
    <row r="63092" spans="1:1" ht="12.6" x14ac:dyDescent="0.25">
      <c r="A63092"/>
    </row>
    <row r="63093" spans="1:1" ht="12.6" x14ac:dyDescent="0.25">
      <c r="A63093"/>
    </row>
    <row r="63094" spans="1:1" ht="12.6" x14ac:dyDescent="0.25">
      <c r="A63094"/>
    </row>
    <row r="63095" spans="1:1" ht="12.6" x14ac:dyDescent="0.25">
      <c r="A63095"/>
    </row>
    <row r="63096" spans="1:1" ht="12.6" x14ac:dyDescent="0.25">
      <c r="A63096"/>
    </row>
    <row r="63097" spans="1:1" ht="12.6" x14ac:dyDescent="0.25">
      <c r="A63097"/>
    </row>
    <row r="63098" spans="1:1" ht="12.6" x14ac:dyDescent="0.25">
      <c r="A63098"/>
    </row>
    <row r="63099" spans="1:1" ht="12.6" x14ac:dyDescent="0.25">
      <c r="A63099"/>
    </row>
    <row r="63100" spans="1:1" ht="12.6" x14ac:dyDescent="0.25">
      <c r="A63100"/>
    </row>
    <row r="63101" spans="1:1" ht="12.6" x14ac:dyDescent="0.25">
      <c r="A63101"/>
    </row>
    <row r="63102" spans="1:1" ht="12.6" x14ac:dyDescent="0.25">
      <c r="A63102"/>
    </row>
    <row r="63103" spans="1:1" ht="12.6" x14ac:dyDescent="0.25">
      <c r="A63103"/>
    </row>
    <row r="63104" spans="1:1" ht="12.6" x14ac:dyDescent="0.25">
      <c r="A63104"/>
    </row>
    <row r="63105" spans="1:1" ht="12.6" x14ac:dyDescent="0.25">
      <c r="A63105"/>
    </row>
    <row r="63106" spans="1:1" ht="12.6" x14ac:dyDescent="0.25">
      <c r="A63106"/>
    </row>
    <row r="63107" spans="1:1" ht="12.6" x14ac:dyDescent="0.25">
      <c r="A63107"/>
    </row>
    <row r="63108" spans="1:1" ht="12.6" x14ac:dyDescent="0.25">
      <c r="A63108"/>
    </row>
    <row r="63109" spans="1:1" ht="12.6" x14ac:dyDescent="0.25">
      <c r="A63109"/>
    </row>
    <row r="63110" spans="1:1" ht="12.6" x14ac:dyDescent="0.25">
      <c r="A63110"/>
    </row>
    <row r="63111" spans="1:1" ht="12.6" x14ac:dyDescent="0.25">
      <c r="A63111"/>
    </row>
    <row r="63112" spans="1:1" ht="12.6" x14ac:dyDescent="0.25">
      <c r="A63112"/>
    </row>
    <row r="63113" spans="1:1" ht="12.6" x14ac:dyDescent="0.25">
      <c r="A63113"/>
    </row>
    <row r="63114" spans="1:1" ht="12.6" x14ac:dyDescent="0.25">
      <c r="A63114"/>
    </row>
    <row r="63115" spans="1:1" ht="12.6" x14ac:dyDescent="0.25">
      <c r="A63115"/>
    </row>
    <row r="63116" spans="1:1" ht="12.6" x14ac:dyDescent="0.25">
      <c r="A63116"/>
    </row>
    <row r="63117" spans="1:1" ht="12.6" x14ac:dyDescent="0.25">
      <c r="A63117"/>
    </row>
    <row r="63118" spans="1:1" ht="12.6" x14ac:dyDescent="0.25">
      <c r="A63118"/>
    </row>
    <row r="63119" spans="1:1" ht="12.6" x14ac:dyDescent="0.25">
      <c r="A63119"/>
    </row>
    <row r="63120" spans="1:1" ht="12.6" x14ac:dyDescent="0.25">
      <c r="A63120"/>
    </row>
    <row r="63121" spans="1:1" ht="12.6" x14ac:dyDescent="0.25">
      <c r="A63121"/>
    </row>
    <row r="63122" spans="1:1" ht="12.6" x14ac:dyDescent="0.25">
      <c r="A63122"/>
    </row>
    <row r="63123" spans="1:1" ht="12.6" x14ac:dyDescent="0.25">
      <c r="A63123"/>
    </row>
    <row r="63124" spans="1:1" ht="12.6" x14ac:dyDescent="0.25">
      <c r="A63124"/>
    </row>
    <row r="63125" spans="1:1" ht="12.6" x14ac:dyDescent="0.25">
      <c r="A63125"/>
    </row>
    <row r="63126" spans="1:1" ht="12.6" x14ac:dyDescent="0.25">
      <c r="A63126"/>
    </row>
    <row r="63127" spans="1:1" ht="12.6" x14ac:dyDescent="0.25">
      <c r="A63127"/>
    </row>
    <row r="63128" spans="1:1" ht="12.6" x14ac:dyDescent="0.25">
      <c r="A63128"/>
    </row>
    <row r="63129" spans="1:1" ht="12.6" x14ac:dyDescent="0.25">
      <c r="A63129"/>
    </row>
    <row r="63130" spans="1:1" ht="12.6" x14ac:dyDescent="0.25">
      <c r="A63130"/>
    </row>
    <row r="63131" spans="1:1" ht="12.6" x14ac:dyDescent="0.25">
      <c r="A63131"/>
    </row>
    <row r="63132" spans="1:1" ht="12.6" x14ac:dyDescent="0.25">
      <c r="A63132"/>
    </row>
    <row r="63133" spans="1:1" ht="12.6" x14ac:dyDescent="0.25">
      <c r="A63133"/>
    </row>
    <row r="63134" spans="1:1" ht="12.6" x14ac:dyDescent="0.25">
      <c r="A63134"/>
    </row>
    <row r="63135" spans="1:1" ht="12.6" x14ac:dyDescent="0.25">
      <c r="A63135"/>
    </row>
    <row r="63136" spans="1:1" ht="12.6" x14ac:dyDescent="0.25">
      <c r="A63136"/>
    </row>
    <row r="63137" spans="1:1" ht="12.6" x14ac:dyDescent="0.25">
      <c r="A63137"/>
    </row>
    <row r="63138" spans="1:1" ht="12.6" x14ac:dyDescent="0.25">
      <c r="A63138"/>
    </row>
    <row r="63139" spans="1:1" ht="12.6" x14ac:dyDescent="0.25">
      <c r="A63139"/>
    </row>
    <row r="63140" spans="1:1" ht="12.6" x14ac:dyDescent="0.25">
      <c r="A63140"/>
    </row>
    <row r="63141" spans="1:1" ht="12.6" x14ac:dyDescent="0.25">
      <c r="A63141"/>
    </row>
    <row r="63142" spans="1:1" ht="12.6" x14ac:dyDescent="0.25">
      <c r="A63142"/>
    </row>
    <row r="63143" spans="1:1" ht="12.6" x14ac:dyDescent="0.25">
      <c r="A63143"/>
    </row>
    <row r="63144" spans="1:1" ht="12.6" x14ac:dyDescent="0.25">
      <c r="A63144"/>
    </row>
    <row r="63145" spans="1:1" ht="12.6" x14ac:dyDescent="0.25">
      <c r="A63145"/>
    </row>
    <row r="63146" spans="1:1" ht="12.6" x14ac:dyDescent="0.25">
      <c r="A63146"/>
    </row>
    <row r="63147" spans="1:1" ht="12.6" x14ac:dyDescent="0.25">
      <c r="A63147"/>
    </row>
    <row r="63148" spans="1:1" ht="12.6" x14ac:dyDescent="0.25">
      <c r="A63148"/>
    </row>
    <row r="63149" spans="1:1" ht="12.6" x14ac:dyDescent="0.25">
      <c r="A63149"/>
    </row>
    <row r="63150" spans="1:1" ht="12.6" x14ac:dyDescent="0.25">
      <c r="A63150"/>
    </row>
    <row r="63151" spans="1:1" ht="12.6" x14ac:dyDescent="0.25">
      <c r="A63151"/>
    </row>
    <row r="63152" spans="1:1" ht="12.6" x14ac:dyDescent="0.25">
      <c r="A63152"/>
    </row>
    <row r="63153" spans="1:1" ht="12.6" x14ac:dyDescent="0.25">
      <c r="A63153"/>
    </row>
    <row r="63154" spans="1:1" ht="12.6" x14ac:dyDescent="0.25">
      <c r="A63154"/>
    </row>
    <row r="63155" spans="1:1" ht="12.6" x14ac:dyDescent="0.25">
      <c r="A63155"/>
    </row>
    <row r="63156" spans="1:1" ht="12.6" x14ac:dyDescent="0.25">
      <c r="A63156"/>
    </row>
    <row r="63157" spans="1:1" ht="12.6" x14ac:dyDescent="0.25">
      <c r="A63157"/>
    </row>
    <row r="63158" spans="1:1" ht="12.6" x14ac:dyDescent="0.25">
      <c r="A63158"/>
    </row>
    <row r="63159" spans="1:1" ht="12.6" x14ac:dyDescent="0.25">
      <c r="A63159"/>
    </row>
    <row r="63160" spans="1:1" ht="12.6" x14ac:dyDescent="0.25">
      <c r="A63160"/>
    </row>
    <row r="63161" spans="1:1" ht="12.6" x14ac:dyDescent="0.25">
      <c r="A63161"/>
    </row>
    <row r="63162" spans="1:1" ht="12.6" x14ac:dyDescent="0.25">
      <c r="A63162"/>
    </row>
    <row r="63163" spans="1:1" ht="12.6" x14ac:dyDescent="0.25">
      <c r="A63163"/>
    </row>
    <row r="63164" spans="1:1" ht="12.6" x14ac:dyDescent="0.25">
      <c r="A63164"/>
    </row>
    <row r="63165" spans="1:1" ht="12.6" x14ac:dyDescent="0.25">
      <c r="A63165"/>
    </row>
    <row r="63166" spans="1:1" ht="12.6" x14ac:dyDescent="0.25">
      <c r="A63166"/>
    </row>
    <row r="63167" spans="1:1" ht="12.6" x14ac:dyDescent="0.25">
      <c r="A63167"/>
    </row>
    <row r="63168" spans="1:1" ht="12.6" x14ac:dyDescent="0.25">
      <c r="A63168"/>
    </row>
    <row r="63169" spans="1:1" ht="12.6" x14ac:dyDescent="0.25">
      <c r="A63169"/>
    </row>
    <row r="63170" spans="1:1" ht="12.6" x14ac:dyDescent="0.25">
      <c r="A63170"/>
    </row>
    <row r="63171" spans="1:1" ht="12.6" x14ac:dyDescent="0.25">
      <c r="A63171"/>
    </row>
    <row r="63172" spans="1:1" ht="12.6" x14ac:dyDescent="0.25">
      <c r="A63172"/>
    </row>
    <row r="63173" spans="1:1" ht="12.6" x14ac:dyDescent="0.25">
      <c r="A63173"/>
    </row>
    <row r="63174" spans="1:1" ht="12.6" x14ac:dyDescent="0.25">
      <c r="A63174"/>
    </row>
    <row r="63175" spans="1:1" ht="12.6" x14ac:dyDescent="0.25">
      <c r="A63175"/>
    </row>
    <row r="63176" spans="1:1" ht="12.6" x14ac:dyDescent="0.25">
      <c r="A63176"/>
    </row>
    <row r="63177" spans="1:1" ht="12.6" x14ac:dyDescent="0.25">
      <c r="A63177"/>
    </row>
    <row r="63178" spans="1:1" ht="12.6" x14ac:dyDescent="0.25">
      <c r="A63178"/>
    </row>
    <row r="63179" spans="1:1" ht="12.6" x14ac:dyDescent="0.25">
      <c r="A63179"/>
    </row>
    <row r="63180" spans="1:1" ht="12.6" x14ac:dyDescent="0.25">
      <c r="A63180"/>
    </row>
    <row r="63181" spans="1:1" ht="12.6" x14ac:dyDescent="0.25">
      <c r="A63181"/>
    </row>
    <row r="63182" spans="1:1" ht="12.6" x14ac:dyDescent="0.25">
      <c r="A63182"/>
    </row>
    <row r="63183" spans="1:1" ht="12.6" x14ac:dyDescent="0.25">
      <c r="A63183"/>
    </row>
    <row r="63184" spans="1:1" ht="12.6" x14ac:dyDescent="0.25">
      <c r="A63184"/>
    </row>
    <row r="63185" spans="1:1" ht="12.6" x14ac:dyDescent="0.25">
      <c r="A63185"/>
    </row>
    <row r="63186" spans="1:1" ht="12.6" x14ac:dyDescent="0.25">
      <c r="A63186"/>
    </row>
    <row r="63187" spans="1:1" ht="12.6" x14ac:dyDescent="0.25">
      <c r="A63187"/>
    </row>
    <row r="63188" spans="1:1" ht="12.6" x14ac:dyDescent="0.25">
      <c r="A63188"/>
    </row>
    <row r="63189" spans="1:1" ht="12.6" x14ac:dyDescent="0.25">
      <c r="A63189"/>
    </row>
    <row r="63190" spans="1:1" ht="12.6" x14ac:dyDescent="0.25">
      <c r="A63190"/>
    </row>
    <row r="63191" spans="1:1" ht="12.6" x14ac:dyDescent="0.25">
      <c r="A63191"/>
    </row>
    <row r="63192" spans="1:1" ht="12.6" x14ac:dyDescent="0.25">
      <c r="A63192"/>
    </row>
    <row r="63193" spans="1:1" ht="12.6" x14ac:dyDescent="0.25">
      <c r="A63193"/>
    </row>
    <row r="63194" spans="1:1" ht="12.6" x14ac:dyDescent="0.25">
      <c r="A63194"/>
    </row>
    <row r="63195" spans="1:1" ht="12.6" x14ac:dyDescent="0.25">
      <c r="A63195"/>
    </row>
    <row r="63196" spans="1:1" ht="12.6" x14ac:dyDescent="0.25">
      <c r="A63196"/>
    </row>
    <row r="63197" spans="1:1" ht="12.6" x14ac:dyDescent="0.25">
      <c r="A63197"/>
    </row>
    <row r="63198" spans="1:1" ht="12.6" x14ac:dyDescent="0.25">
      <c r="A63198"/>
    </row>
    <row r="63199" spans="1:1" ht="12.6" x14ac:dyDescent="0.25">
      <c r="A63199"/>
    </row>
    <row r="63200" spans="1:1" ht="12.6" x14ac:dyDescent="0.25">
      <c r="A63200"/>
    </row>
    <row r="63201" spans="1:1" ht="12.6" x14ac:dyDescent="0.25">
      <c r="A63201"/>
    </row>
    <row r="63202" spans="1:1" ht="12.6" x14ac:dyDescent="0.25">
      <c r="A63202"/>
    </row>
    <row r="63203" spans="1:1" ht="12.6" x14ac:dyDescent="0.25">
      <c r="A63203"/>
    </row>
    <row r="63204" spans="1:1" ht="12.6" x14ac:dyDescent="0.25">
      <c r="A63204"/>
    </row>
    <row r="63205" spans="1:1" ht="12.6" x14ac:dyDescent="0.25">
      <c r="A63205"/>
    </row>
    <row r="63206" spans="1:1" ht="12.6" x14ac:dyDescent="0.25">
      <c r="A63206"/>
    </row>
    <row r="63207" spans="1:1" ht="12.6" x14ac:dyDescent="0.25">
      <c r="A63207"/>
    </row>
    <row r="63208" spans="1:1" ht="12.6" x14ac:dyDescent="0.25">
      <c r="A63208"/>
    </row>
    <row r="63209" spans="1:1" ht="12.6" x14ac:dyDescent="0.25">
      <c r="A63209"/>
    </row>
    <row r="63210" spans="1:1" ht="12.6" x14ac:dyDescent="0.25">
      <c r="A63210"/>
    </row>
    <row r="63211" spans="1:1" ht="12.6" x14ac:dyDescent="0.25">
      <c r="A63211"/>
    </row>
    <row r="63212" spans="1:1" ht="12.6" x14ac:dyDescent="0.25">
      <c r="A63212"/>
    </row>
    <row r="63213" spans="1:1" ht="12.6" x14ac:dyDescent="0.25">
      <c r="A63213"/>
    </row>
    <row r="63214" spans="1:1" ht="12.6" x14ac:dyDescent="0.25">
      <c r="A63214"/>
    </row>
    <row r="63215" spans="1:1" ht="12.6" x14ac:dyDescent="0.25">
      <c r="A63215"/>
    </row>
    <row r="63216" spans="1:1" ht="12.6" x14ac:dyDescent="0.25">
      <c r="A63216"/>
    </row>
    <row r="63217" spans="1:1" ht="12.6" x14ac:dyDescent="0.25">
      <c r="A63217"/>
    </row>
    <row r="63218" spans="1:1" ht="12.6" x14ac:dyDescent="0.25">
      <c r="A63218"/>
    </row>
    <row r="63219" spans="1:1" ht="12.6" x14ac:dyDescent="0.25">
      <c r="A63219"/>
    </row>
    <row r="63220" spans="1:1" ht="12.6" x14ac:dyDescent="0.25">
      <c r="A63220"/>
    </row>
    <row r="63221" spans="1:1" ht="12.6" x14ac:dyDescent="0.25">
      <c r="A63221"/>
    </row>
    <row r="63222" spans="1:1" ht="12.6" x14ac:dyDescent="0.25">
      <c r="A63222"/>
    </row>
    <row r="63223" spans="1:1" ht="12.6" x14ac:dyDescent="0.25">
      <c r="A63223"/>
    </row>
    <row r="63224" spans="1:1" ht="12.6" x14ac:dyDescent="0.25">
      <c r="A63224"/>
    </row>
    <row r="63225" spans="1:1" ht="12.6" x14ac:dyDescent="0.25">
      <c r="A63225"/>
    </row>
    <row r="63226" spans="1:1" ht="12.6" x14ac:dyDescent="0.25">
      <c r="A63226"/>
    </row>
    <row r="63227" spans="1:1" ht="12.6" x14ac:dyDescent="0.25">
      <c r="A63227"/>
    </row>
    <row r="63228" spans="1:1" ht="12.6" x14ac:dyDescent="0.25">
      <c r="A63228"/>
    </row>
    <row r="63229" spans="1:1" ht="12.6" x14ac:dyDescent="0.25">
      <c r="A63229"/>
    </row>
    <row r="63230" spans="1:1" ht="12.6" x14ac:dyDescent="0.25">
      <c r="A63230"/>
    </row>
    <row r="63231" spans="1:1" ht="12.6" x14ac:dyDescent="0.25">
      <c r="A63231"/>
    </row>
    <row r="63232" spans="1:1" ht="12.6" x14ac:dyDescent="0.25">
      <c r="A63232"/>
    </row>
    <row r="63233" spans="1:1" ht="12.6" x14ac:dyDescent="0.25">
      <c r="A63233"/>
    </row>
    <row r="63234" spans="1:1" ht="12.6" x14ac:dyDescent="0.25">
      <c r="A63234"/>
    </row>
    <row r="63235" spans="1:1" ht="12.6" x14ac:dyDescent="0.25">
      <c r="A63235"/>
    </row>
    <row r="63236" spans="1:1" ht="12.6" x14ac:dyDescent="0.25">
      <c r="A63236"/>
    </row>
    <row r="63237" spans="1:1" ht="12.6" x14ac:dyDescent="0.25">
      <c r="A63237"/>
    </row>
    <row r="63238" spans="1:1" ht="12.6" x14ac:dyDescent="0.25">
      <c r="A63238"/>
    </row>
    <row r="63239" spans="1:1" ht="12.6" x14ac:dyDescent="0.25">
      <c r="A63239"/>
    </row>
    <row r="63240" spans="1:1" ht="12.6" x14ac:dyDescent="0.25">
      <c r="A63240"/>
    </row>
    <row r="63241" spans="1:1" ht="12.6" x14ac:dyDescent="0.25">
      <c r="A63241"/>
    </row>
    <row r="63242" spans="1:1" ht="12.6" x14ac:dyDescent="0.25">
      <c r="A63242"/>
    </row>
    <row r="63243" spans="1:1" ht="12.6" x14ac:dyDescent="0.25">
      <c r="A63243"/>
    </row>
    <row r="63244" spans="1:1" ht="12.6" x14ac:dyDescent="0.25">
      <c r="A63244"/>
    </row>
    <row r="63245" spans="1:1" ht="12.6" x14ac:dyDescent="0.25">
      <c r="A63245"/>
    </row>
    <row r="63246" spans="1:1" ht="12.6" x14ac:dyDescent="0.25">
      <c r="A63246"/>
    </row>
    <row r="63247" spans="1:1" ht="12.6" x14ac:dyDescent="0.25">
      <c r="A63247"/>
    </row>
    <row r="63248" spans="1:1" ht="12.6" x14ac:dyDescent="0.25">
      <c r="A63248"/>
    </row>
    <row r="63249" spans="1:1" ht="12.6" x14ac:dyDescent="0.25">
      <c r="A63249"/>
    </row>
    <row r="63250" spans="1:1" ht="12.6" x14ac:dyDescent="0.25">
      <c r="A63250"/>
    </row>
    <row r="63251" spans="1:1" ht="12.6" x14ac:dyDescent="0.25">
      <c r="A63251"/>
    </row>
    <row r="63252" spans="1:1" ht="12.6" x14ac:dyDescent="0.25">
      <c r="A63252"/>
    </row>
    <row r="63253" spans="1:1" ht="12.6" x14ac:dyDescent="0.25">
      <c r="A63253"/>
    </row>
    <row r="63254" spans="1:1" ht="12.6" x14ac:dyDescent="0.25">
      <c r="A63254"/>
    </row>
    <row r="63255" spans="1:1" ht="12.6" x14ac:dyDescent="0.25">
      <c r="A63255"/>
    </row>
    <row r="63256" spans="1:1" ht="12.6" x14ac:dyDescent="0.25">
      <c r="A63256"/>
    </row>
    <row r="63257" spans="1:1" ht="12.6" x14ac:dyDescent="0.25">
      <c r="A63257"/>
    </row>
    <row r="63258" spans="1:1" ht="12.6" x14ac:dyDescent="0.25">
      <c r="A63258"/>
    </row>
    <row r="63259" spans="1:1" ht="12.6" x14ac:dyDescent="0.25">
      <c r="A63259"/>
    </row>
    <row r="63260" spans="1:1" ht="12.6" x14ac:dyDescent="0.25">
      <c r="A63260"/>
    </row>
    <row r="63261" spans="1:1" ht="12.6" x14ac:dyDescent="0.25">
      <c r="A63261"/>
    </row>
    <row r="63262" spans="1:1" ht="12.6" x14ac:dyDescent="0.25">
      <c r="A63262"/>
    </row>
    <row r="63263" spans="1:1" ht="12.6" x14ac:dyDescent="0.25">
      <c r="A63263"/>
    </row>
    <row r="63264" spans="1:1" ht="12.6" x14ac:dyDescent="0.25">
      <c r="A63264"/>
    </row>
    <row r="63265" spans="1:1" ht="12.6" x14ac:dyDescent="0.25">
      <c r="A63265"/>
    </row>
    <row r="63266" spans="1:1" ht="12.6" x14ac:dyDescent="0.25">
      <c r="A63266"/>
    </row>
    <row r="63267" spans="1:1" ht="12.6" x14ac:dyDescent="0.25">
      <c r="A63267"/>
    </row>
    <row r="63268" spans="1:1" ht="12.6" x14ac:dyDescent="0.25">
      <c r="A63268"/>
    </row>
    <row r="63269" spans="1:1" ht="12.6" x14ac:dyDescent="0.25">
      <c r="A63269"/>
    </row>
    <row r="63270" spans="1:1" ht="12.6" x14ac:dyDescent="0.25">
      <c r="A63270"/>
    </row>
    <row r="63271" spans="1:1" ht="12.6" x14ac:dyDescent="0.25">
      <c r="A63271"/>
    </row>
    <row r="63272" spans="1:1" ht="12.6" x14ac:dyDescent="0.25">
      <c r="A63272"/>
    </row>
    <row r="63273" spans="1:1" ht="12.6" x14ac:dyDescent="0.25">
      <c r="A63273"/>
    </row>
    <row r="63274" spans="1:1" ht="12.6" x14ac:dyDescent="0.25">
      <c r="A63274"/>
    </row>
    <row r="63275" spans="1:1" ht="12.6" x14ac:dyDescent="0.25">
      <c r="A63275"/>
    </row>
    <row r="63276" spans="1:1" ht="12.6" x14ac:dyDescent="0.25">
      <c r="A63276"/>
    </row>
    <row r="63277" spans="1:1" ht="12.6" x14ac:dyDescent="0.25">
      <c r="A63277"/>
    </row>
    <row r="63278" spans="1:1" ht="12.6" x14ac:dyDescent="0.25">
      <c r="A63278"/>
    </row>
    <row r="63279" spans="1:1" ht="12.6" x14ac:dyDescent="0.25">
      <c r="A63279"/>
    </row>
    <row r="63280" spans="1:1" ht="12.6" x14ac:dyDescent="0.25">
      <c r="A63280"/>
    </row>
    <row r="63281" spans="1:1" ht="12.6" x14ac:dyDescent="0.25">
      <c r="A63281"/>
    </row>
    <row r="63282" spans="1:1" ht="12.6" x14ac:dyDescent="0.25">
      <c r="A63282"/>
    </row>
    <row r="63283" spans="1:1" ht="12.6" x14ac:dyDescent="0.25">
      <c r="A63283"/>
    </row>
    <row r="63284" spans="1:1" ht="12.6" x14ac:dyDescent="0.25">
      <c r="A63284"/>
    </row>
    <row r="63285" spans="1:1" ht="12.6" x14ac:dyDescent="0.25">
      <c r="A63285"/>
    </row>
    <row r="63286" spans="1:1" ht="12.6" x14ac:dyDescent="0.25">
      <c r="A63286"/>
    </row>
    <row r="63287" spans="1:1" ht="12.6" x14ac:dyDescent="0.25">
      <c r="A63287"/>
    </row>
    <row r="63288" spans="1:1" ht="12.6" x14ac:dyDescent="0.25">
      <c r="A63288"/>
    </row>
    <row r="63289" spans="1:1" ht="12.6" x14ac:dyDescent="0.25">
      <c r="A63289"/>
    </row>
    <row r="63290" spans="1:1" ht="12.6" x14ac:dyDescent="0.25">
      <c r="A63290"/>
    </row>
    <row r="63291" spans="1:1" ht="12.6" x14ac:dyDescent="0.25">
      <c r="A63291"/>
    </row>
    <row r="63292" spans="1:1" ht="12.6" x14ac:dyDescent="0.25">
      <c r="A63292"/>
    </row>
    <row r="63293" spans="1:1" ht="12.6" x14ac:dyDescent="0.25">
      <c r="A63293"/>
    </row>
    <row r="63294" spans="1:1" ht="12.6" x14ac:dyDescent="0.25">
      <c r="A63294"/>
    </row>
    <row r="63295" spans="1:1" ht="12.6" x14ac:dyDescent="0.25">
      <c r="A63295"/>
    </row>
    <row r="63296" spans="1:1" ht="12.6" x14ac:dyDescent="0.25">
      <c r="A63296"/>
    </row>
    <row r="63297" spans="1:1" ht="12.6" x14ac:dyDescent="0.25">
      <c r="A63297"/>
    </row>
    <row r="63298" spans="1:1" ht="12.6" x14ac:dyDescent="0.25">
      <c r="A63298"/>
    </row>
    <row r="63299" spans="1:1" ht="12.6" x14ac:dyDescent="0.25">
      <c r="A63299"/>
    </row>
    <row r="63300" spans="1:1" ht="12.6" x14ac:dyDescent="0.25">
      <c r="A63300"/>
    </row>
    <row r="63301" spans="1:1" ht="12.6" x14ac:dyDescent="0.25">
      <c r="A63301"/>
    </row>
    <row r="63302" spans="1:1" ht="12.6" x14ac:dyDescent="0.25">
      <c r="A63302"/>
    </row>
    <row r="63303" spans="1:1" ht="12.6" x14ac:dyDescent="0.25">
      <c r="A63303"/>
    </row>
    <row r="63304" spans="1:1" ht="12.6" x14ac:dyDescent="0.25">
      <c r="A63304"/>
    </row>
    <row r="63305" spans="1:1" ht="12.6" x14ac:dyDescent="0.25">
      <c r="A63305"/>
    </row>
    <row r="63306" spans="1:1" ht="12.6" x14ac:dyDescent="0.25">
      <c r="A63306"/>
    </row>
    <row r="63307" spans="1:1" ht="12.6" x14ac:dyDescent="0.25">
      <c r="A63307"/>
    </row>
    <row r="63308" spans="1:1" ht="12.6" x14ac:dyDescent="0.25">
      <c r="A63308"/>
    </row>
    <row r="63309" spans="1:1" ht="12.6" x14ac:dyDescent="0.25">
      <c r="A63309"/>
    </row>
    <row r="63310" spans="1:1" ht="12.6" x14ac:dyDescent="0.25">
      <c r="A63310"/>
    </row>
    <row r="63311" spans="1:1" ht="12.6" x14ac:dyDescent="0.25">
      <c r="A63311"/>
    </row>
    <row r="63312" spans="1:1" ht="12.6" x14ac:dyDescent="0.25">
      <c r="A63312"/>
    </row>
    <row r="63313" spans="1:1" ht="12.6" x14ac:dyDescent="0.25">
      <c r="A63313"/>
    </row>
    <row r="63314" spans="1:1" ht="12.6" x14ac:dyDescent="0.25">
      <c r="A63314"/>
    </row>
    <row r="63315" spans="1:1" ht="12.6" x14ac:dyDescent="0.25">
      <c r="A63315"/>
    </row>
    <row r="63316" spans="1:1" ht="12.6" x14ac:dyDescent="0.25">
      <c r="A63316"/>
    </row>
    <row r="63317" spans="1:1" ht="12.6" x14ac:dyDescent="0.25">
      <c r="A63317"/>
    </row>
    <row r="63318" spans="1:1" ht="12.6" x14ac:dyDescent="0.25">
      <c r="A63318"/>
    </row>
    <row r="63319" spans="1:1" ht="12.6" x14ac:dyDescent="0.25">
      <c r="A63319"/>
    </row>
    <row r="63320" spans="1:1" ht="12.6" x14ac:dyDescent="0.25">
      <c r="A63320"/>
    </row>
    <row r="63321" spans="1:1" ht="12.6" x14ac:dyDescent="0.25">
      <c r="A63321"/>
    </row>
    <row r="63322" spans="1:1" ht="12.6" x14ac:dyDescent="0.25">
      <c r="A63322"/>
    </row>
    <row r="63323" spans="1:1" ht="12.6" x14ac:dyDescent="0.25">
      <c r="A63323"/>
    </row>
    <row r="63324" spans="1:1" ht="12.6" x14ac:dyDescent="0.25">
      <c r="A63324"/>
    </row>
    <row r="63325" spans="1:1" ht="12.6" x14ac:dyDescent="0.25">
      <c r="A63325"/>
    </row>
    <row r="63326" spans="1:1" ht="12.6" x14ac:dyDescent="0.25">
      <c r="A63326"/>
    </row>
    <row r="63327" spans="1:1" ht="12.6" x14ac:dyDescent="0.25">
      <c r="A63327"/>
    </row>
    <row r="63328" spans="1:1" ht="12.6" x14ac:dyDescent="0.25">
      <c r="A63328"/>
    </row>
    <row r="63329" spans="1:1" ht="12.6" x14ac:dyDescent="0.25">
      <c r="A63329"/>
    </row>
    <row r="63330" spans="1:1" ht="12.6" x14ac:dyDescent="0.25">
      <c r="A63330"/>
    </row>
    <row r="63331" spans="1:1" ht="12.6" x14ac:dyDescent="0.25">
      <c r="A63331"/>
    </row>
    <row r="63332" spans="1:1" ht="12.6" x14ac:dyDescent="0.25">
      <c r="A63332"/>
    </row>
    <row r="63333" spans="1:1" ht="12.6" x14ac:dyDescent="0.25">
      <c r="A63333"/>
    </row>
    <row r="63334" spans="1:1" ht="12.6" x14ac:dyDescent="0.25">
      <c r="A63334"/>
    </row>
    <row r="63335" spans="1:1" ht="12.6" x14ac:dyDescent="0.25">
      <c r="A63335"/>
    </row>
    <row r="63336" spans="1:1" ht="12.6" x14ac:dyDescent="0.25">
      <c r="A63336"/>
    </row>
    <row r="63337" spans="1:1" ht="12.6" x14ac:dyDescent="0.25">
      <c r="A63337"/>
    </row>
    <row r="63338" spans="1:1" ht="12.6" x14ac:dyDescent="0.25">
      <c r="A63338"/>
    </row>
    <row r="63339" spans="1:1" ht="12.6" x14ac:dyDescent="0.25">
      <c r="A63339"/>
    </row>
    <row r="63340" spans="1:1" ht="12.6" x14ac:dyDescent="0.25">
      <c r="A63340"/>
    </row>
    <row r="63341" spans="1:1" ht="12.6" x14ac:dyDescent="0.25">
      <c r="A63341"/>
    </row>
    <row r="63342" spans="1:1" ht="12.6" x14ac:dyDescent="0.25">
      <c r="A63342"/>
    </row>
    <row r="63343" spans="1:1" ht="12.6" x14ac:dyDescent="0.25">
      <c r="A63343"/>
    </row>
    <row r="63344" spans="1:1" ht="12.6" x14ac:dyDescent="0.25">
      <c r="A63344"/>
    </row>
    <row r="63345" spans="1:1" ht="12.6" x14ac:dyDescent="0.25">
      <c r="A63345"/>
    </row>
    <row r="63346" spans="1:1" ht="12.6" x14ac:dyDescent="0.25">
      <c r="A63346"/>
    </row>
    <row r="63347" spans="1:1" ht="12.6" x14ac:dyDescent="0.25">
      <c r="A63347"/>
    </row>
    <row r="63348" spans="1:1" ht="12.6" x14ac:dyDescent="0.25">
      <c r="A63348"/>
    </row>
    <row r="63349" spans="1:1" ht="12.6" x14ac:dyDescent="0.25">
      <c r="A63349"/>
    </row>
    <row r="63350" spans="1:1" ht="12.6" x14ac:dyDescent="0.25">
      <c r="A63350"/>
    </row>
    <row r="63351" spans="1:1" ht="12.6" x14ac:dyDescent="0.25">
      <c r="A63351"/>
    </row>
    <row r="63352" spans="1:1" ht="12.6" x14ac:dyDescent="0.25">
      <c r="A63352"/>
    </row>
    <row r="63353" spans="1:1" ht="12.6" x14ac:dyDescent="0.25">
      <c r="A63353"/>
    </row>
    <row r="63354" spans="1:1" ht="12.6" x14ac:dyDescent="0.25">
      <c r="A63354"/>
    </row>
    <row r="63355" spans="1:1" ht="12.6" x14ac:dyDescent="0.25">
      <c r="A63355"/>
    </row>
    <row r="63356" spans="1:1" ht="12.6" x14ac:dyDescent="0.25">
      <c r="A63356"/>
    </row>
    <row r="63357" spans="1:1" ht="12.6" x14ac:dyDescent="0.25">
      <c r="A63357"/>
    </row>
    <row r="63358" spans="1:1" ht="12.6" x14ac:dyDescent="0.25">
      <c r="A63358"/>
    </row>
    <row r="63359" spans="1:1" ht="12.6" x14ac:dyDescent="0.25">
      <c r="A63359"/>
    </row>
    <row r="63360" spans="1:1" ht="12.6" x14ac:dyDescent="0.25">
      <c r="A63360"/>
    </row>
    <row r="63361" spans="1:1" ht="12.6" x14ac:dyDescent="0.25">
      <c r="A63361"/>
    </row>
    <row r="63362" spans="1:1" ht="12.6" x14ac:dyDescent="0.25">
      <c r="A63362"/>
    </row>
    <row r="63363" spans="1:1" ht="12.6" x14ac:dyDescent="0.25">
      <c r="A63363"/>
    </row>
    <row r="63364" spans="1:1" ht="12.6" x14ac:dyDescent="0.25">
      <c r="A63364"/>
    </row>
    <row r="63365" spans="1:1" ht="12.6" x14ac:dyDescent="0.25">
      <c r="A63365"/>
    </row>
    <row r="63366" spans="1:1" ht="12.6" x14ac:dyDescent="0.25">
      <c r="A63366"/>
    </row>
    <row r="63367" spans="1:1" ht="12.6" x14ac:dyDescent="0.25">
      <c r="A63367"/>
    </row>
    <row r="63368" spans="1:1" ht="12.6" x14ac:dyDescent="0.25">
      <c r="A63368"/>
    </row>
    <row r="63369" spans="1:1" ht="12.6" x14ac:dyDescent="0.25">
      <c r="A63369"/>
    </row>
    <row r="63370" spans="1:1" ht="12.6" x14ac:dyDescent="0.25">
      <c r="A63370"/>
    </row>
    <row r="63371" spans="1:1" ht="12.6" x14ac:dyDescent="0.25">
      <c r="A63371"/>
    </row>
    <row r="63372" spans="1:1" ht="12.6" x14ac:dyDescent="0.25">
      <c r="A63372"/>
    </row>
    <row r="63373" spans="1:1" ht="12.6" x14ac:dyDescent="0.25">
      <c r="A63373"/>
    </row>
    <row r="63374" spans="1:1" ht="12.6" x14ac:dyDescent="0.25">
      <c r="A63374"/>
    </row>
    <row r="63375" spans="1:1" ht="12.6" x14ac:dyDescent="0.25">
      <c r="A63375"/>
    </row>
    <row r="63376" spans="1:1" ht="12.6" x14ac:dyDescent="0.25">
      <c r="A63376"/>
    </row>
    <row r="63377" spans="1:1" ht="12.6" x14ac:dyDescent="0.25">
      <c r="A63377"/>
    </row>
    <row r="63378" spans="1:1" ht="12.6" x14ac:dyDescent="0.25">
      <c r="A63378"/>
    </row>
    <row r="63379" spans="1:1" ht="12.6" x14ac:dyDescent="0.25">
      <c r="A63379"/>
    </row>
    <row r="63380" spans="1:1" ht="12.6" x14ac:dyDescent="0.25">
      <c r="A63380"/>
    </row>
    <row r="63381" spans="1:1" ht="12.6" x14ac:dyDescent="0.25">
      <c r="A63381"/>
    </row>
    <row r="63382" spans="1:1" ht="12.6" x14ac:dyDescent="0.25">
      <c r="A63382"/>
    </row>
    <row r="63383" spans="1:1" ht="12.6" x14ac:dyDescent="0.25">
      <c r="A63383"/>
    </row>
    <row r="63384" spans="1:1" ht="12.6" x14ac:dyDescent="0.25">
      <c r="A63384"/>
    </row>
    <row r="63385" spans="1:1" ht="12.6" x14ac:dyDescent="0.25">
      <c r="A63385"/>
    </row>
    <row r="63386" spans="1:1" ht="12.6" x14ac:dyDescent="0.25">
      <c r="A63386"/>
    </row>
    <row r="63387" spans="1:1" ht="12.6" x14ac:dyDescent="0.25">
      <c r="A63387"/>
    </row>
    <row r="63388" spans="1:1" ht="12.6" x14ac:dyDescent="0.25">
      <c r="A63388"/>
    </row>
    <row r="63389" spans="1:1" ht="12.6" x14ac:dyDescent="0.25">
      <c r="A63389"/>
    </row>
    <row r="63390" spans="1:1" ht="12.6" x14ac:dyDescent="0.25">
      <c r="A63390"/>
    </row>
    <row r="63391" spans="1:1" ht="12.6" x14ac:dyDescent="0.25">
      <c r="A63391"/>
    </row>
    <row r="63392" spans="1:1" ht="12.6" x14ac:dyDescent="0.25">
      <c r="A63392"/>
    </row>
    <row r="63393" spans="1:1" ht="12.6" x14ac:dyDescent="0.25">
      <c r="A63393"/>
    </row>
    <row r="63394" spans="1:1" ht="12.6" x14ac:dyDescent="0.25">
      <c r="A63394"/>
    </row>
    <row r="63395" spans="1:1" ht="12.6" x14ac:dyDescent="0.25">
      <c r="A63395"/>
    </row>
    <row r="63396" spans="1:1" ht="12.6" x14ac:dyDescent="0.25">
      <c r="A63396"/>
    </row>
    <row r="63397" spans="1:1" ht="12.6" x14ac:dyDescent="0.25">
      <c r="A63397"/>
    </row>
    <row r="63398" spans="1:1" ht="12.6" x14ac:dyDescent="0.25">
      <c r="A63398"/>
    </row>
    <row r="63399" spans="1:1" ht="12.6" x14ac:dyDescent="0.25">
      <c r="A63399"/>
    </row>
    <row r="63400" spans="1:1" ht="12.6" x14ac:dyDescent="0.25">
      <c r="A63400"/>
    </row>
    <row r="63401" spans="1:1" ht="12.6" x14ac:dyDescent="0.25">
      <c r="A63401"/>
    </row>
    <row r="63402" spans="1:1" ht="12.6" x14ac:dyDescent="0.25">
      <c r="A63402"/>
    </row>
    <row r="63403" spans="1:1" ht="12.6" x14ac:dyDescent="0.25">
      <c r="A63403"/>
    </row>
    <row r="63404" spans="1:1" ht="12.6" x14ac:dyDescent="0.25">
      <c r="A63404"/>
    </row>
    <row r="63405" spans="1:1" ht="12.6" x14ac:dyDescent="0.25">
      <c r="A63405"/>
    </row>
    <row r="63406" spans="1:1" ht="12.6" x14ac:dyDescent="0.25">
      <c r="A63406"/>
    </row>
    <row r="63407" spans="1:1" ht="12.6" x14ac:dyDescent="0.25">
      <c r="A63407"/>
    </row>
    <row r="63408" spans="1:1" ht="12.6" x14ac:dyDescent="0.25">
      <c r="A63408"/>
    </row>
    <row r="63409" spans="1:1" ht="12.6" x14ac:dyDescent="0.25">
      <c r="A63409"/>
    </row>
    <row r="63410" spans="1:1" ht="12.6" x14ac:dyDescent="0.25">
      <c r="A63410"/>
    </row>
    <row r="63411" spans="1:1" ht="12.6" x14ac:dyDescent="0.25">
      <c r="A63411"/>
    </row>
    <row r="63412" spans="1:1" ht="12.6" x14ac:dyDescent="0.25">
      <c r="A63412"/>
    </row>
    <row r="63413" spans="1:1" ht="12.6" x14ac:dyDescent="0.25">
      <c r="A63413"/>
    </row>
    <row r="63414" spans="1:1" ht="12.6" x14ac:dyDescent="0.25">
      <c r="A63414"/>
    </row>
    <row r="63415" spans="1:1" ht="12.6" x14ac:dyDescent="0.25">
      <c r="A63415"/>
    </row>
    <row r="63416" spans="1:1" ht="12.6" x14ac:dyDescent="0.25">
      <c r="A63416"/>
    </row>
    <row r="63417" spans="1:1" ht="12.6" x14ac:dyDescent="0.25">
      <c r="A63417"/>
    </row>
    <row r="63418" spans="1:1" ht="12.6" x14ac:dyDescent="0.25">
      <c r="A63418"/>
    </row>
    <row r="63419" spans="1:1" ht="12.6" x14ac:dyDescent="0.25">
      <c r="A63419"/>
    </row>
    <row r="63420" spans="1:1" ht="12.6" x14ac:dyDescent="0.25">
      <c r="A63420"/>
    </row>
    <row r="63421" spans="1:1" ht="12.6" x14ac:dyDescent="0.25">
      <c r="A63421"/>
    </row>
    <row r="63422" spans="1:1" ht="12.6" x14ac:dyDescent="0.25">
      <c r="A63422"/>
    </row>
    <row r="63423" spans="1:1" ht="12.6" x14ac:dyDescent="0.25">
      <c r="A63423"/>
    </row>
    <row r="63424" spans="1:1" ht="12.6" x14ac:dyDescent="0.25">
      <c r="A63424"/>
    </row>
    <row r="63425" spans="1:1" ht="12.6" x14ac:dyDescent="0.25">
      <c r="A63425"/>
    </row>
    <row r="63426" spans="1:1" ht="12.6" x14ac:dyDescent="0.25">
      <c r="A63426"/>
    </row>
    <row r="63427" spans="1:1" ht="12.6" x14ac:dyDescent="0.25">
      <c r="A63427"/>
    </row>
    <row r="63428" spans="1:1" ht="12.6" x14ac:dyDescent="0.25">
      <c r="A63428"/>
    </row>
    <row r="63429" spans="1:1" ht="12.6" x14ac:dyDescent="0.25">
      <c r="A63429"/>
    </row>
    <row r="63430" spans="1:1" ht="12.6" x14ac:dyDescent="0.25">
      <c r="A63430"/>
    </row>
    <row r="63431" spans="1:1" ht="12.6" x14ac:dyDescent="0.25">
      <c r="A63431"/>
    </row>
    <row r="63432" spans="1:1" ht="12.6" x14ac:dyDescent="0.25">
      <c r="A63432"/>
    </row>
    <row r="63433" spans="1:1" ht="12.6" x14ac:dyDescent="0.25">
      <c r="A63433"/>
    </row>
    <row r="63434" spans="1:1" ht="12.6" x14ac:dyDescent="0.25">
      <c r="A63434"/>
    </row>
    <row r="63435" spans="1:1" ht="12.6" x14ac:dyDescent="0.25">
      <c r="A63435"/>
    </row>
    <row r="63436" spans="1:1" ht="12.6" x14ac:dyDescent="0.25">
      <c r="A63436"/>
    </row>
    <row r="63437" spans="1:1" ht="12.6" x14ac:dyDescent="0.25">
      <c r="A63437"/>
    </row>
    <row r="63438" spans="1:1" ht="12.6" x14ac:dyDescent="0.25">
      <c r="A63438"/>
    </row>
    <row r="63439" spans="1:1" ht="12.6" x14ac:dyDescent="0.25">
      <c r="A63439"/>
    </row>
    <row r="63440" spans="1:1" ht="12.6" x14ac:dyDescent="0.25">
      <c r="A63440"/>
    </row>
    <row r="63441" spans="1:1" ht="12.6" x14ac:dyDescent="0.25">
      <c r="A63441"/>
    </row>
    <row r="63442" spans="1:1" ht="12.6" x14ac:dyDescent="0.25">
      <c r="A63442"/>
    </row>
    <row r="63443" spans="1:1" ht="12.6" x14ac:dyDescent="0.25">
      <c r="A63443"/>
    </row>
    <row r="63444" spans="1:1" ht="12.6" x14ac:dyDescent="0.25">
      <c r="A63444"/>
    </row>
    <row r="63445" spans="1:1" ht="12.6" x14ac:dyDescent="0.25">
      <c r="A63445"/>
    </row>
    <row r="63446" spans="1:1" ht="12.6" x14ac:dyDescent="0.25">
      <c r="A63446"/>
    </row>
    <row r="63447" spans="1:1" ht="12.6" x14ac:dyDescent="0.25">
      <c r="A63447"/>
    </row>
    <row r="63448" spans="1:1" ht="12.6" x14ac:dyDescent="0.25">
      <c r="A63448"/>
    </row>
    <row r="63449" spans="1:1" ht="12.6" x14ac:dyDescent="0.25">
      <c r="A63449"/>
    </row>
    <row r="63450" spans="1:1" ht="12.6" x14ac:dyDescent="0.25">
      <c r="A63450"/>
    </row>
    <row r="63451" spans="1:1" ht="12.6" x14ac:dyDescent="0.25">
      <c r="A63451"/>
    </row>
    <row r="63452" spans="1:1" ht="12.6" x14ac:dyDescent="0.25">
      <c r="A63452"/>
    </row>
    <row r="63453" spans="1:1" ht="12.6" x14ac:dyDescent="0.25">
      <c r="A63453"/>
    </row>
    <row r="63454" spans="1:1" ht="12.6" x14ac:dyDescent="0.25">
      <c r="A63454"/>
    </row>
    <row r="63455" spans="1:1" ht="12.6" x14ac:dyDescent="0.25">
      <c r="A63455"/>
    </row>
    <row r="63456" spans="1:1" ht="12.6" x14ac:dyDescent="0.25">
      <c r="A63456"/>
    </row>
    <row r="63457" spans="1:1" ht="12.6" x14ac:dyDescent="0.25">
      <c r="A63457"/>
    </row>
    <row r="63458" spans="1:1" ht="12.6" x14ac:dyDescent="0.25">
      <c r="A63458"/>
    </row>
    <row r="63459" spans="1:1" ht="12.6" x14ac:dyDescent="0.25">
      <c r="A63459"/>
    </row>
    <row r="63460" spans="1:1" ht="12.6" x14ac:dyDescent="0.25">
      <c r="A63460"/>
    </row>
    <row r="63461" spans="1:1" ht="12.6" x14ac:dyDescent="0.25">
      <c r="A63461"/>
    </row>
    <row r="63462" spans="1:1" ht="12.6" x14ac:dyDescent="0.25">
      <c r="A63462"/>
    </row>
    <row r="63463" spans="1:1" ht="12.6" x14ac:dyDescent="0.25">
      <c r="A63463"/>
    </row>
    <row r="63464" spans="1:1" ht="12.6" x14ac:dyDescent="0.25">
      <c r="A63464"/>
    </row>
    <row r="63465" spans="1:1" ht="12.6" x14ac:dyDescent="0.25">
      <c r="A63465"/>
    </row>
    <row r="63466" spans="1:1" ht="12.6" x14ac:dyDescent="0.25">
      <c r="A63466"/>
    </row>
    <row r="63467" spans="1:1" ht="12.6" x14ac:dyDescent="0.25">
      <c r="A63467"/>
    </row>
    <row r="63468" spans="1:1" ht="12.6" x14ac:dyDescent="0.25">
      <c r="A63468"/>
    </row>
    <row r="63469" spans="1:1" ht="12.6" x14ac:dyDescent="0.25">
      <c r="A63469"/>
    </row>
    <row r="63470" spans="1:1" ht="12.6" x14ac:dyDescent="0.25">
      <c r="A63470"/>
    </row>
    <row r="63471" spans="1:1" ht="12.6" x14ac:dyDescent="0.25">
      <c r="A63471"/>
    </row>
    <row r="63472" spans="1:1" ht="12.6" x14ac:dyDescent="0.25">
      <c r="A63472"/>
    </row>
    <row r="63473" spans="1:1" ht="12.6" x14ac:dyDescent="0.25">
      <c r="A63473"/>
    </row>
    <row r="63474" spans="1:1" ht="12.6" x14ac:dyDescent="0.25">
      <c r="A63474"/>
    </row>
    <row r="63475" spans="1:1" ht="12.6" x14ac:dyDescent="0.25">
      <c r="A63475"/>
    </row>
    <row r="63476" spans="1:1" ht="12.6" x14ac:dyDescent="0.25">
      <c r="A63476"/>
    </row>
    <row r="63477" spans="1:1" ht="12.6" x14ac:dyDescent="0.25">
      <c r="A63477"/>
    </row>
    <row r="63478" spans="1:1" ht="12.6" x14ac:dyDescent="0.25">
      <c r="A63478"/>
    </row>
    <row r="63479" spans="1:1" ht="12.6" x14ac:dyDescent="0.25">
      <c r="A63479"/>
    </row>
    <row r="63480" spans="1:1" ht="12.6" x14ac:dyDescent="0.25">
      <c r="A63480"/>
    </row>
    <row r="63481" spans="1:1" ht="12.6" x14ac:dyDescent="0.25">
      <c r="A63481"/>
    </row>
    <row r="63482" spans="1:1" ht="12.6" x14ac:dyDescent="0.25">
      <c r="A63482"/>
    </row>
    <row r="63483" spans="1:1" ht="12.6" x14ac:dyDescent="0.25">
      <c r="A63483"/>
    </row>
    <row r="63484" spans="1:1" ht="12.6" x14ac:dyDescent="0.25">
      <c r="A63484"/>
    </row>
    <row r="63485" spans="1:1" ht="12.6" x14ac:dyDescent="0.25">
      <c r="A63485"/>
    </row>
    <row r="63486" spans="1:1" ht="12.6" x14ac:dyDescent="0.25">
      <c r="A63486"/>
    </row>
    <row r="63487" spans="1:1" ht="12.6" x14ac:dyDescent="0.25">
      <c r="A63487"/>
    </row>
    <row r="63488" spans="1:1" ht="12.6" x14ac:dyDescent="0.25">
      <c r="A63488"/>
    </row>
    <row r="63489" spans="1:1" ht="12.6" x14ac:dyDescent="0.25">
      <c r="A63489"/>
    </row>
    <row r="63490" spans="1:1" ht="12.6" x14ac:dyDescent="0.25">
      <c r="A63490"/>
    </row>
    <row r="63491" spans="1:1" ht="12.6" x14ac:dyDescent="0.25">
      <c r="A63491"/>
    </row>
    <row r="63492" spans="1:1" ht="12.6" x14ac:dyDescent="0.25">
      <c r="A63492"/>
    </row>
    <row r="63493" spans="1:1" ht="12.6" x14ac:dyDescent="0.25">
      <c r="A63493"/>
    </row>
    <row r="63494" spans="1:1" ht="12.6" x14ac:dyDescent="0.25">
      <c r="A63494"/>
    </row>
    <row r="63495" spans="1:1" ht="12.6" x14ac:dyDescent="0.25">
      <c r="A63495"/>
    </row>
    <row r="63496" spans="1:1" ht="12.6" x14ac:dyDescent="0.25">
      <c r="A63496"/>
    </row>
    <row r="63497" spans="1:1" ht="12.6" x14ac:dyDescent="0.25">
      <c r="A63497"/>
    </row>
    <row r="63498" spans="1:1" ht="12.6" x14ac:dyDescent="0.25">
      <c r="A63498"/>
    </row>
    <row r="63499" spans="1:1" ht="12.6" x14ac:dyDescent="0.25">
      <c r="A63499"/>
    </row>
    <row r="63500" spans="1:1" ht="12.6" x14ac:dyDescent="0.25">
      <c r="A63500"/>
    </row>
    <row r="63501" spans="1:1" ht="12.6" x14ac:dyDescent="0.25">
      <c r="A63501"/>
    </row>
    <row r="63502" spans="1:1" ht="12.6" x14ac:dyDescent="0.25">
      <c r="A63502"/>
    </row>
    <row r="63503" spans="1:1" ht="12.6" x14ac:dyDescent="0.25">
      <c r="A63503"/>
    </row>
    <row r="63504" spans="1:1" ht="12.6" x14ac:dyDescent="0.25">
      <c r="A63504"/>
    </row>
    <row r="63505" spans="1:1" ht="12.6" x14ac:dyDescent="0.25">
      <c r="A63505"/>
    </row>
    <row r="63506" spans="1:1" ht="12.6" x14ac:dyDescent="0.25">
      <c r="A63506"/>
    </row>
    <row r="63507" spans="1:1" ht="12.6" x14ac:dyDescent="0.25">
      <c r="A63507"/>
    </row>
    <row r="63508" spans="1:1" ht="12.6" x14ac:dyDescent="0.25">
      <c r="A63508"/>
    </row>
    <row r="63509" spans="1:1" ht="12.6" x14ac:dyDescent="0.25">
      <c r="A63509"/>
    </row>
    <row r="63510" spans="1:1" ht="12.6" x14ac:dyDescent="0.25">
      <c r="A63510"/>
    </row>
    <row r="63511" spans="1:1" ht="12.6" x14ac:dyDescent="0.25">
      <c r="A63511"/>
    </row>
    <row r="63512" spans="1:1" ht="12.6" x14ac:dyDescent="0.25">
      <c r="A63512"/>
    </row>
    <row r="63513" spans="1:1" ht="12.6" x14ac:dyDescent="0.25">
      <c r="A63513"/>
    </row>
    <row r="63514" spans="1:1" ht="12.6" x14ac:dyDescent="0.25">
      <c r="A63514"/>
    </row>
    <row r="63515" spans="1:1" ht="12.6" x14ac:dyDescent="0.25">
      <c r="A63515"/>
    </row>
    <row r="63516" spans="1:1" ht="12.6" x14ac:dyDescent="0.25">
      <c r="A63516"/>
    </row>
    <row r="63517" spans="1:1" ht="12.6" x14ac:dyDescent="0.25">
      <c r="A63517"/>
    </row>
    <row r="63518" spans="1:1" ht="12.6" x14ac:dyDescent="0.25">
      <c r="A63518"/>
    </row>
    <row r="63519" spans="1:1" ht="12.6" x14ac:dyDescent="0.25">
      <c r="A63519"/>
    </row>
    <row r="63520" spans="1:1" ht="12.6" x14ac:dyDescent="0.25">
      <c r="A63520"/>
    </row>
    <row r="63521" spans="1:1" ht="12.6" x14ac:dyDescent="0.25">
      <c r="A63521"/>
    </row>
    <row r="63522" spans="1:1" ht="12.6" x14ac:dyDescent="0.25">
      <c r="A63522"/>
    </row>
    <row r="63523" spans="1:1" ht="12.6" x14ac:dyDescent="0.25">
      <c r="A63523"/>
    </row>
    <row r="63524" spans="1:1" ht="12.6" x14ac:dyDescent="0.25">
      <c r="A63524"/>
    </row>
    <row r="63525" spans="1:1" ht="12.6" x14ac:dyDescent="0.25">
      <c r="A63525"/>
    </row>
    <row r="63526" spans="1:1" ht="12.6" x14ac:dyDescent="0.25">
      <c r="A63526"/>
    </row>
    <row r="63527" spans="1:1" ht="12.6" x14ac:dyDescent="0.25">
      <c r="A63527"/>
    </row>
    <row r="63528" spans="1:1" ht="12.6" x14ac:dyDescent="0.25">
      <c r="A63528"/>
    </row>
    <row r="63529" spans="1:1" ht="12.6" x14ac:dyDescent="0.25">
      <c r="A63529"/>
    </row>
    <row r="63530" spans="1:1" ht="12.6" x14ac:dyDescent="0.25">
      <c r="A63530"/>
    </row>
    <row r="63531" spans="1:1" ht="12.6" x14ac:dyDescent="0.25">
      <c r="A63531"/>
    </row>
    <row r="63532" spans="1:1" ht="12.6" x14ac:dyDescent="0.25">
      <c r="A63532"/>
    </row>
    <row r="63533" spans="1:1" ht="12.6" x14ac:dyDescent="0.25">
      <c r="A63533"/>
    </row>
    <row r="63534" spans="1:1" ht="12.6" x14ac:dyDescent="0.25">
      <c r="A63534"/>
    </row>
    <row r="63535" spans="1:1" ht="12.6" x14ac:dyDescent="0.25">
      <c r="A63535"/>
    </row>
    <row r="63536" spans="1:1" ht="12.6" x14ac:dyDescent="0.25">
      <c r="A63536"/>
    </row>
    <row r="63537" spans="1:1" ht="12.6" x14ac:dyDescent="0.25">
      <c r="A63537"/>
    </row>
    <row r="63538" spans="1:1" ht="12.6" x14ac:dyDescent="0.25">
      <c r="A63538"/>
    </row>
    <row r="63539" spans="1:1" ht="12.6" x14ac:dyDescent="0.25">
      <c r="A63539"/>
    </row>
    <row r="63540" spans="1:1" ht="12.6" x14ac:dyDescent="0.25">
      <c r="A63540"/>
    </row>
    <row r="63541" spans="1:1" ht="12.6" x14ac:dyDescent="0.25">
      <c r="A63541"/>
    </row>
    <row r="63542" spans="1:1" ht="12.6" x14ac:dyDescent="0.25">
      <c r="A63542"/>
    </row>
    <row r="63543" spans="1:1" ht="12.6" x14ac:dyDescent="0.25">
      <c r="A63543"/>
    </row>
    <row r="63544" spans="1:1" ht="12.6" x14ac:dyDescent="0.25">
      <c r="A63544"/>
    </row>
    <row r="63545" spans="1:1" ht="12.6" x14ac:dyDescent="0.25">
      <c r="A63545"/>
    </row>
    <row r="63546" spans="1:1" ht="12.6" x14ac:dyDescent="0.25">
      <c r="A63546"/>
    </row>
    <row r="63547" spans="1:1" ht="12.6" x14ac:dyDescent="0.25">
      <c r="A63547"/>
    </row>
    <row r="63548" spans="1:1" ht="12.6" x14ac:dyDescent="0.25">
      <c r="A63548"/>
    </row>
    <row r="63549" spans="1:1" ht="12.6" x14ac:dyDescent="0.25">
      <c r="A63549"/>
    </row>
    <row r="63550" spans="1:1" ht="12.6" x14ac:dyDescent="0.25">
      <c r="A63550"/>
    </row>
    <row r="63551" spans="1:1" ht="12.6" x14ac:dyDescent="0.25">
      <c r="A63551"/>
    </row>
    <row r="63552" spans="1:1" ht="12.6" x14ac:dyDescent="0.25">
      <c r="A63552"/>
    </row>
    <row r="63553" spans="1:1" ht="12.6" x14ac:dyDescent="0.25">
      <c r="A63553"/>
    </row>
    <row r="63554" spans="1:1" ht="12.6" x14ac:dyDescent="0.25">
      <c r="A63554"/>
    </row>
    <row r="63555" spans="1:1" ht="12.6" x14ac:dyDescent="0.25">
      <c r="A63555"/>
    </row>
    <row r="63556" spans="1:1" ht="12.6" x14ac:dyDescent="0.25">
      <c r="A63556"/>
    </row>
    <row r="63557" spans="1:1" ht="12.6" x14ac:dyDescent="0.25">
      <c r="A63557"/>
    </row>
    <row r="63558" spans="1:1" ht="12.6" x14ac:dyDescent="0.25">
      <c r="A63558"/>
    </row>
    <row r="63559" spans="1:1" ht="12.6" x14ac:dyDescent="0.25">
      <c r="A63559"/>
    </row>
    <row r="63560" spans="1:1" ht="12.6" x14ac:dyDescent="0.25">
      <c r="A63560"/>
    </row>
    <row r="63561" spans="1:1" ht="12.6" x14ac:dyDescent="0.25">
      <c r="A63561"/>
    </row>
    <row r="63562" spans="1:1" ht="12.6" x14ac:dyDescent="0.25">
      <c r="A63562"/>
    </row>
    <row r="63563" spans="1:1" ht="12.6" x14ac:dyDescent="0.25">
      <c r="A63563"/>
    </row>
    <row r="63564" spans="1:1" ht="12.6" x14ac:dyDescent="0.25">
      <c r="A63564"/>
    </row>
    <row r="63565" spans="1:1" ht="12.6" x14ac:dyDescent="0.25">
      <c r="A63565"/>
    </row>
    <row r="63566" spans="1:1" ht="12.6" x14ac:dyDescent="0.25">
      <c r="A63566"/>
    </row>
    <row r="63567" spans="1:1" ht="12.6" x14ac:dyDescent="0.25">
      <c r="A63567"/>
    </row>
    <row r="63568" spans="1:1" ht="12.6" x14ac:dyDescent="0.25">
      <c r="A63568"/>
    </row>
    <row r="63569" spans="1:1" ht="12.6" x14ac:dyDescent="0.25">
      <c r="A63569"/>
    </row>
    <row r="63570" spans="1:1" ht="12.6" x14ac:dyDescent="0.25">
      <c r="A63570"/>
    </row>
    <row r="63571" spans="1:1" ht="12.6" x14ac:dyDescent="0.25">
      <c r="A63571"/>
    </row>
    <row r="63572" spans="1:1" ht="12.6" x14ac:dyDescent="0.25">
      <c r="A63572"/>
    </row>
    <row r="63573" spans="1:1" ht="12.6" x14ac:dyDescent="0.25">
      <c r="A63573"/>
    </row>
    <row r="63574" spans="1:1" ht="12.6" x14ac:dyDescent="0.25">
      <c r="A63574"/>
    </row>
    <row r="63575" spans="1:1" ht="12.6" x14ac:dyDescent="0.25">
      <c r="A63575"/>
    </row>
    <row r="63576" spans="1:1" ht="12.6" x14ac:dyDescent="0.25">
      <c r="A63576"/>
    </row>
    <row r="63577" spans="1:1" ht="12.6" x14ac:dyDescent="0.25">
      <c r="A63577"/>
    </row>
    <row r="63578" spans="1:1" ht="12.6" x14ac:dyDescent="0.25">
      <c r="A63578"/>
    </row>
    <row r="63579" spans="1:1" ht="12.6" x14ac:dyDescent="0.25">
      <c r="A63579"/>
    </row>
    <row r="63580" spans="1:1" ht="12.6" x14ac:dyDescent="0.25">
      <c r="A63580"/>
    </row>
    <row r="63581" spans="1:1" ht="12.6" x14ac:dyDescent="0.25">
      <c r="A63581"/>
    </row>
    <row r="63582" spans="1:1" ht="12.6" x14ac:dyDescent="0.25">
      <c r="A63582"/>
    </row>
    <row r="63583" spans="1:1" ht="12.6" x14ac:dyDescent="0.25">
      <c r="A63583"/>
    </row>
    <row r="63584" spans="1:1" ht="12.6" x14ac:dyDescent="0.25">
      <c r="A63584"/>
    </row>
    <row r="63585" spans="1:1" ht="12.6" x14ac:dyDescent="0.25">
      <c r="A63585"/>
    </row>
    <row r="63586" spans="1:1" ht="12.6" x14ac:dyDescent="0.25">
      <c r="A63586"/>
    </row>
    <row r="63587" spans="1:1" ht="12.6" x14ac:dyDescent="0.25">
      <c r="A63587"/>
    </row>
    <row r="63588" spans="1:1" ht="12.6" x14ac:dyDescent="0.25">
      <c r="A63588"/>
    </row>
    <row r="63589" spans="1:1" ht="12.6" x14ac:dyDescent="0.25">
      <c r="A63589"/>
    </row>
    <row r="63590" spans="1:1" ht="12.6" x14ac:dyDescent="0.25">
      <c r="A63590"/>
    </row>
    <row r="63591" spans="1:1" ht="12.6" x14ac:dyDescent="0.25">
      <c r="A63591"/>
    </row>
    <row r="63592" spans="1:1" ht="12.6" x14ac:dyDescent="0.25">
      <c r="A63592"/>
    </row>
    <row r="63593" spans="1:1" ht="12.6" x14ac:dyDescent="0.25">
      <c r="A63593"/>
    </row>
    <row r="63594" spans="1:1" ht="12.6" x14ac:dyDescent="0.25">
      <c r="A63594"/>
    </row>
    <row r="63595" spans="1:1" ht="12.6" x14ac:dyDescent="0.25">
      <c r="A63595"/>
    </row>
    <row r="63596" spans="1:1" ht="12.6" x14ac:dyDescent="0.25">
      <c r="A63596"/>
    </row>
    <row r="63597" spans="1:1" ht="12.6" x14ac:dyDescent="0.25">
      <c r="A63597"/>
    </row>
    <row r="63598" spans="1:1" ht="12.6" x14ac:dyDescent="0.25">
      <c r="A63598"/>
    </row>
    <row r="63599" spans="1:1" ht="12.6" x14ac:dyDescent="0.25">
      <c r="A63599"/>
    </row>
    <row r="63600" spans="1:1" ht="12.6" x14ac:dyDescent="0.25">
      <c r="A63600"/>
    </row>
    <row r="63601" spans="1:1" ht="12.6" x14ac:dyDescent="0.25">
      <c r="A63601"/>
    </row>
    <row r="63602" spans="1:1" ht="12.6" x14ac:dyDescent="0.25">
      <c r="A63602"/>
    </row>
    <row r="63603" spans="1:1" ht="12.6" x14ac:dyDescent="0.25">
      <c r="A63603"/>
    </row>
    <row r="63604" spans="1:1" ht="12.6" x14ac:dyDescent="0.25">
      <c r="A63604"/>
    </row>
    <row r="63605" spans="1:1" ht="12.6" x14ac:dyDescent="0.25">
      <c r="A63605"/>
    </row>
    <row r="63606" spans="1:1" ht="12.6" x14ac:dyDescent="0.25">
      <c r="A63606"/>
    </row>
    <row r="63607" spans="1:1" ht="12.6" x14ac:dyDescent="0.25">
      <c r="A63607"/>
    </row>
    <row r="63608" spans="1:1" ht="12.6" x14ac:dyDescent="0.25">
      <c r="A63608"/>
    </row>
    <row r="63609" spans="1:1" ht="12.6" x14ac:dyDescent="0.25">
      <c r="A63609"/>
    </row>
    <row r="63610" spans="1:1" ht="12.6" x14ac:dyDescent="0.25">
      <c r="A63610"/>
    </row>
    <row r="63611" spans="1:1" ht="12.6" x14ac:dyDescent="0.25">
      <c r="A63611"/>
    </row>
    <row r="63612" spans="1:1" ht="12.6" x14ac:dyDescent="0.25">
      <c r="A63612"/>
    </row>
    <row r="63613" spans="1:1" ht="12.6" x14ac:dyDescent="0.25">
      <c r="A63613"/>
    </row>
    <row r="63614" spans="1:1" ht="12.6" x14ac:dyDescent="0.25">
      <c r="A63614"/>
    </row>
    <row r="63615" spans="1:1" ht="12.6" x14ac:dyDescent="0.25">
      <c r="A63615"/>
    </row>
    <row r="63616" spans="1:1" ht="12.6" x14ac:dyDescent="0.25">
      <c r="A63616"/>
    </row>
    <row r="63617" spans="1:1" ht="12.6" x14ac:dyDescent="0.25">
      <c r="A63617"/>
    </row>
    <row r="63618" spans="1:1" ht="12.6" x14ac:dyDescent="0.25">
      <c r="A63618"/>
    </row>
    <row r="63619" spans="1:1" ht="12.6" x14ac:dyDescent="0.25">
      <c r="A63619"/>
    </row>
    <row r="63620" spans="1:1" ht="12.6" x14ac:dyDescent="0.25">
      <c r="A63620"/>
    </row>
    <row r="63621" spans="1:1" ht="12.6" x14ac:dyDescent="0.25">
      <c r="A63621"/>
    </row>
    <row r="63622" spans="1:1" ht="12.6" x14ac:dyDescent="0.25">
      <c r="A63622"/>
    </row>
    <row r="63623" spans="1:1" ht="12.6" x14ac:dyDescent="0.25">
      <c r="A63623"/>
    </row>
    <row r="63624" spans="1:1" ht="12.6" x14ac:dyDescent="0.25">
      <c r="A63624"/>
    </row>
    <row r="63625" spans="1:1" ht="12.6" x14ac:dyDescent="0.25">
      <c r="A63625"/>
    </row>
    <row r="63626" spans="1:1" ht="12.6" x14ac:dyDescent="0.25">
      <c r="A63626"/>
    </row>
    <row r="63627" spans="1:1" ht="12.6" x14ac:dyDescent="0.25">
      <c r="A63627"/>
    </row>
    <row r="63628" spans="1:1" ht="12.6" x14ac:dyDescent="0.25">
      <c r="A63628"/>
    </row>
    <row r="63629" spans="1:1" ht="12.6" x14ac:dyDescent="0.25">
      <c r="A63629"/>
    </row>
    <row r="63630" spans="1:1" ht="12.6" x14ac:dyDescent="0.25">
      <c r="A63630"/>
    </row>
    <row r="63631" spans="1:1" ht="12.6" x14ac:dyDescent="0.25">
      <c r="A63631"/>
    </row>
    <row r="63632" spans="1:1" ht="12.6" x14ac:dyDescent="0.25">
      <c r="A63632"/>
    </row>
    <row r="63633" spans="1:1" ht="12.6" x14ac:dyDescent="0.25">
      <c r="A63633"/>
    </row>
    <row r="63634" spans="1:1" ht="12.6" x14ac:dyDescent="0.25">
      <c r="A63634"/>
    </row>
    <row r="63635" spans="1:1" ht="12.6" x14ac:dyDescent="0.25">
      <c r="A63635"/>
    </row>
    <row r="63636" spans="1:1" ht="12.6" x14ac:dyDescent="0.25">
      <c r="A63636"/>
    </row>
    <row r="63637" spans="1:1" ht="12.6" x14ac:dyDescent="0.25">
      <c r="A63637"/>
    </row>
    <row r="63638" spans="1:1" ht="12.6" x14ac:dyDescent="0.25">
      <c r="A63638"/>
    </row>
    <row r="63639" spans="1:1" ht="12.6" x14ac:dyDescent="0.25">
      <c r="A63639"/>
    </row>
    <row r="63640" spans="1:1" ht="12.6" x14ac:dyDescent="0.25">
      <c r="A63640"/>
    </row>
    <row r="63641" spans="1:1" ht="12.6" x14ac:dyDescent="0.25">
      <c r="A63641"/>
    </row>
    <row r="63642" spans="1:1" ht="12.6" x14ac:dyDescent="0.25">
      <c r="A63642"/>
    </row>
    <row r="63643" spans="1:1" ht="12.6" x14ac:dyDescent="0.25">
      <c r="A63643"/>
    </row>
    <row r="63644" spans="1:1" ht="12.6" x14ac:dyDescent="0.25">
      <c r="A63644"/>
    </row>
    <row r="63645" spans="1:1" ht="12.6" x14ac:dyDescent="0.25">
      <c r="A63645"/>
    </row>
    <row r="63646" spans="1:1" ht="12.6" x14ac:dyDescent="0.25">
      <c r="A63646"/>
    </row>
    <row r="63647" spans="1:1" ht="12.6" x14ac:dyDescent="0.25">
      <c r="A63647"/>
    </row>
    <row r="63648" spans="1:1" ht="12.6" x14ac:dyDescent="0.25">
      <c r="A63648"/>
    </row>
    <row r="63649" spans="1:1" ht="12.6" x14ac:dyDescent="0.25">
      <c r="A63649"/>
    </row>
    <row r="63650" spans="1:1" ht="12.6" x14ac:dyDescent="0.25">
      <c r="A63650"/>
    </row>
    <row r="63651" spans="1:1" ht="12.6" x14ac:dyDescent="0.25">
      <c r="A63651"/>
    </row>
    <row r="63652" spans="1:1" ht="12.6" x14ac:dyDescent="0.25">
      <c r="A63652"/>
    </row>
    <row r="63653" spans="1:1" ht="12.6" x14ac:dyDescent="0.25">
      <c r="A63653"/>
    </row>
    <row r="63654" spans="1:1" ht="12.6" x14ac:dyDescent="0.25">
      <c r="A63654"/>
    </row>
    <row r="63655" spans="1:1" ht="12.6" x14ac:dyDescent="0.25">
      <c r="A63655"/>
    </row>
    <row r="63656" spans="1:1" ht="12.6" x14ac:dyDescent="0.25">
      <c r="A63656"/>
    </row>
    <row r="63657" spans="1:1" ht="12.6" x14ac:dyDescent="0.25">
      <c r="A63657"/>
    </row>
    <row r="63658" spans="1:1" ht="12.6" x14ac:dyDescent="0.25">
      <c r="A63658"/>
    </row>
    <row r="63659" spans="1:1" ht="12.6" x14ac:dyDescent="0.25">
      <c r="A63659"/>
    </row>
    <row r="63660" spans="1:1" ht="12.6" x14ac:dyDescent="0.25">
      <c r="A63660"/>
    </row>
    <row r="63661" spans="1:1" ht="12.6" x14ac:dyDescent="0.25">
      <c r="A63661"/>
    </row>
    <row r="63662" spans="1:1" ht="12.6" x14ac:dyDescent="0.25">
      <c r="A63662"/>
    </row>
    <row r="63663" spans="1:1" ht="12.6" x14ac:dyDescent="0.25">
      <c r="A63663"/>
    </row>
    <row r="63664" spans="1:1" ht="12.6" x14ac:dyDescent="0.25">
      <c r="A63664"/>
    </row>
    <row r="63665" spans="1:1" ht="12.6" x14ac:dyDescent="0.25">
      <c r="A63665"/>
    </row>
    <row r="63666" spans="1:1" ht="12.6" x14ac:dyDescent="0.25">
      <c r="A63666"/>
    </row>
    <row r="63667" spans="1:1" ht="12.6" x14ac:dyDescent="0.25">
      <c r="A63667"/>
    </row>
    <row r="63668" spans="1:1" ht="12.6" x14ac:dyDescent="0.25">
      <c r="A63668"/>
    </row>
    <row r="63669" spans="1:1" ht="12.6" x14ac:dyDescent="0.25">
      <c r="A63669"/>
    </row>
    <row r="63670" spans="1:1" ht="12.6" x14ac:dyDescent="0.25">
      <c r="A63670"/>
    </row>
    <row r="63671" spans="1:1" ht="12.6" x14ac:dyDescent="0.25">
      <c r="A63671"/>
    </row>
    <row r="63672" spans="1:1" ht="12.6" x14ac:dyDescent="0.25">
      <c r="A63672"/>
    </row>
    <row r="63673" spans="1:1" ht="12.6" x14ac:dyDescent="0.25">
      <c r="A63673"/>
    </row>
    <row r="63674" spans="1:1" ht="12.6" x14ac:dyDescent="0.25">
      <c r="A63674"/>
    </row>
    <row r="63675" spans="1:1" ht="12.6" x14ac:dyDescent="0.25">
      <c r="A63675"/>
    </row>
    <row r="63676" spans="1:1" ht="12.6" x14ac:dyDescent="0.25">
      <c r="A63676"/>
    </row>
    <row r="63677" spans="1:1" ht="12.6" x14ac:dyDescent="0.25">
      <c r="A63677"/>
    </row>
    <row r="63678" spans="1:1" ht="12.6" x14ac:dyDescent="0.25">
      <c r="A63678"/>
    </row>
    <row r="63679" spans="1:1" ht="12.6" x14ac:dyDescent="0.25">
      <c r="A63679"/>
    </row>
    <row r="63680" spans="1:1" ht="12.6" x14ac:dyDescent="0.25">
      <c r="A63680"/>
    </row>
    <row r="63681" spans="1:1" ht="12.6" x14ac:dyDescent="0.25">
      <c r="A63681"/>
    </row>
    <row r="63682" spans="1:1" ht="12.6" x14ac:dyDescent="0.25">
      <c r="A63682"/>
    </row>
    <row r="63683" spans="1:1" ht="12.6" x14ac:dyDescent="0.25">
      <c r="A63683"/>
    </row>
    <row r="63684" spans="1:1" ht="12.6" x14ac:dyDescent="0.25">
      <c r="A63684"/>
    </row>
    <row r="63685" spans="1:1" ht="12.6" x14ac:dyDescent="0.25">
      <c r="A63685"/>
    </row>
    <row r="63686" spans="1:1" ht="12.6" x14ac:dyDescent="0.25">
      <c r="A63686"/>
    </row>
    <row r="63687" spans="1:1" ht="12.6" x14ac:dyDescent="0.25">
      <c r="A63687"/>
    </row>
    <row r="63688" spans="1:1" ht="12.6" x14ac:dyDescent="0.25">
      <c r="A63688"/>
    </row>
    <row r="63689" spans="1:1" ht="12.6" x14ac:dyDescent="0.25">
      <c r="A63689"/>
    </row>
    <row r="63690" spans="1:1" ht="12.6" x14ac:dyDescent="0.25">
      <c r="A63690"/>
    </row>
    <row r="63691" spans="1:1" ht="12.6" x14ac:dyDescent="0.25">
      <c r="A63691"/>
    </row>
    <row r="63692" spans="1:1" ht="12.6" x14ac:dyDescent="0.25">
      <c r="A63692"/>
    </row>
    <row r="63693" spans="1:1" ht="12.6" x14ac:dyDescent="0.25">
      <c r="A63693"/>
    </row>
    <row r="63694" spans="1:1" ht="12.6" x14ac:dyDescent="0.25">
      <c r="A63694"/>
    </row>
    <row r="63695" spans="1:1" ht="12.6" x14ac:dyDescent="0.25">
      <c r="A63695"/>
    </row>
    <row r="63696" spans="1:1" ht="12.6" x14ac:dyDescent="0.25">
      <c r="A63696"/>
    </row>
    <row r="63697" spans="1:1" ht="12.6" x14ac:dyDescent="0.25">
      <c r="A63697"/>
    </row>
    <row r="63698" spans="1:1" ht="12.6" x14ac:dyDescent="0.25">
      <c r="A63698"/>
    </row>
    <row r="63699" spans="1:1" ht="12.6" x14ac:dyDescent="0.25">
      <c r="A63699"/>
    </row>
    <row r="63700" spans="1:1" ht="12.6" x14ac:dyDescent="0.25">
      <c r="A63700"/>
    </row>
    <row r="63701" spans="1:1" ht="12.6" x14ac:dyDescent="0.25">
      <c r="A63701"/>
    </row>
    <row r="63702" spans="1:1" ht="12.6" x14ac:dyDescent="0.25">
      <c r="A63702"/>
    </row>
    <row r="63703" spans="1:1" ht="12.6" x14ac:dyDescent="0.25">
      <c r="A63703"/>
    </row>
    <row r="63704" spans="1:1" ht="12.6" x14ac:dyDescent="0.25">
      <c r="A63704"/>
    </row>
    <row r="63705" spans="1:1" ht="12.6" x14ac:dyDescent="0.25">
      <c r="A63705"/>
    </row>
    <row r="63706" spans="1:1" ht="12.6" x14ac:dyDescent="0.25">
      <c r="A63706"/>
    </row>
    <row r="63707" spans="1:1" ht="12.6" x14ac:dyDescent="0.25">
      <c r="A63707"/>
    </row>
    <row r="63708" spans="1:1" ht="12.6" x14ac:dyDescent="0.25">
      <c r="A63708"/>
    </row>
    <row r="63709" spans="1:1" ht="12.6" x14ac:dyDescent="0.25">
      <c r="A63709"/>
    </row>
    <row r="63710" spans="1:1" ht="12.6" x14ac:dyDescent="0.25">
      <c r="A63710"/>
    </row>
    <row r="63711" spans="1:1" ht="12.6" x14ac:dyDescent="0.25">
      <c r="A63711"/>
    </row>
    <row r="63712" spans="1:1" ht="12.6" x14ac:dyDescent="0.25">
      <c r="A63712"/>
    </row>
    <row r="63713" spans="1:1" ht="12.6" x14ac:dyDescent="0.25">
      <c r="A63713"/>
    </row>
    <row r="63714" spans="1:1" ht="12.6" x14ac:dyDescent="0.25">
      <c r="A63714"/>
    </row>
    <row r="63715" spans="1:1" ht="12.6" x14ac:dyDescent="0.25">
      <c r="A63715"/>
    </row>
    <row r="63716" spans="1:1" ht="12.6" x14ac:dyDescent="0.25">
      <c r="A63716"/>
    </row>
    <row r="63717" spans="1:1" ht="12.6" x14ac:dyDescent="0.25">
      <c r="A63717"/>
    </row>
    <row r="63718" spans="1:1" ht="12.6" x14ac:dyDescent="0.25">
      <c r="A63718"/>
    </row>
    <row r="63719" spans="1:1" ht="12.6" x14ac:dyDescent="0.25">
      <c r="A63719"/>
    </row>
    <row r="63720" spans="1:1" ht="12.6" x14ac:dyDescent="0.25">
      <c r="A63720"/>
    </row>
    <row r="63721" spans="1:1" ht="12.6" x14ac:dyDescent="0.25">
      <c r="A63721"/>
    </row>
    <row r="63722" spans="1:1" ht="12.6" x14ac:dyDescent="0.25">
      <c r="A63722"/>
    </row>
    <row r="63723" spans="1:1" ht="12.6" x14ac:dyDescent="0.25">
      <c r="A63723"/>
    </row>
    <row r="63724" spans="1:1" ht="12.6" x14ac:dyDescent="0.25">
      <c r="A63724"/>
    </row>
    <row r="63725" spans="1:1" ht="12.6" x14ac:dyDescent="0.25">
      <c r="A63725"/>
    </row>
    <row r="63726" spans="1:1" ht="12.6" x14ac:dyDescent="0.25">
      <c r="A63726"/>
    </row>
    <row r="63727" spans="1:1" ht="12.6" x14ac:dyDescent="0.25">
      <c r="A63727"/>
    </row>
    <row r="63728" spans="1:1" ht="12.6" x14ac:dyDescent="0.25">
      <c r="A63728"/>
    </row>
    <row r="63729" spans="1:1" ht="12.6" x14ac:dyDescent="0.25">
      <c r="A63729"/>
    </row>
    <row r="63730" spans="1:1" ht="12.6" x14ac:dyDescent="0.25">
      <c r="A63730"/>
    </row>
    <row r="63731" spans="1:1" ht="12.6" x14ac:dyDescent="0.25">
      <c r="A63731"/>
    </row>
    <row r="63732" spans="1:1" ht="12.6" x14ac:dyDescent="0.25">
      <c r="A63732"/>
    </row>
    <row r="63733" spans="1:1" ht="12.6" x14ac:dyDescent="0.25">
      <c r="A63733"/>
    </row>
    <row r="63734" spans="1:1" ht="12.6" x14ac:dyDescent="0.25">
      <c r="A63734"/>
    </row>
    <row r="63735" spans="1:1" ht="12.6" x14ac:dyDescent="0.25">
      <c r="A63735"/>
    </row>
    <row r="63736" spans="1:1" ht="12.6" x14ac:dyDescent="0.25">
      <c r="A63736"/>
    </row>
    <row r="63737" spans="1:1" ht="12.6" x14ac:dyDescent="0.25">
      <c r="A63737"/>
    </row>
    <row r="63738" spans="1:1" ht="12.6" x14ac:dyDescent="0.25">
      <c r="A63738"/>
    </row>
    <row r="63739" spans="1:1" ht="12.6" x14ac:dyDescent="0.25">
      <c r="A63739"/>
    </row>
    <row r="63740" spans="1:1" ht="12.6" x14ac:dyDescent="0.25">
      <c r="A63740"/>
    </row>
    <row r="63741" spans="1:1" ht="12.6" x14ac:dyDescent="0.25">
      <c r="A63741"/>
    </row>
    <row r="63742" spans="1:1" ht="12.6" x14ac:dyDescent="0.25">
      <c r="A63742"/>
    </row>
    <row r="63743" spans="1:1" ht="12.6" x14ac:dyDescent="0.25">
      <c r="A63743"/>
    </row>
    <row r="63744" spans="1:1" ht="12.6" x14ac:dyDescent="0.25">
      <c r="A63744"/>
    </row>
    <row r="63745" spans="1:1" ht="12.6" x14ac:dyDescent="0.25">
      <c r="A63745"/>
    </row>
    <row r="63746" spans="1:1" ht="12.6" x14ac:dyDescent="0.25">
      <c r="A63746"/>
    </row>
    <row r="63747" spans="1:1" ht="12.6" x14ac:dyDescent="0.25">
      <c r="A63747"/>
    </row>
    <row r="63748" spans="1:1" ht="12.6" x14ac:dyDescent="0.25">
      <c r="A63748"/>
    </row>
    <row r="63749" spans="1:1" ht="12.6" x14ac:dyDescent="0.25">
      <c r="A63749"/>
    </row>
    <row r="63750" spans="1:1" ht="12.6" x14ac:dyDescent="0.25">
      <c r="A63750"/>
    </row>
    <row r="63751" spans="1:1" ht="12.6" x14ac:dyDescent="0.25">
      <c r="A63751"/>
    </row>
    <row r="63752" spans="1:1" ht="12.6" x14ac:dyDescent="0.25">
      <c r="A63752"/>
    </row>
    <row r="63753" spans="1:1" ht="12.6" x14ac:dyDescent="0.25">
      <c r="A63753"/>
    </row>
    <row r="63754" spans="1:1" ht="12.6" x14ac:dyDescent="0.25">
      <c r="A63754"/>
    </row>
    <row r="63755" spans="1:1" ht="12.6" x14ac:dyDescent="0.25">
      <c r="A63755"/>
    </row>
    <row r="63756" spans="1:1" ht="12.6" x14ac:dyDescent="0.25">
      <c r="A63756"/>
    </row>
    <row r="63757" spans="1:1" ht="12.6" x14ac:dyDescent="0.25">
      <c r="A63757"/>
    </row>
    <row r="63758" spans="1:1" ht="12.6" x14ac:dyDescent="0.25">
      <c r="A63758"/>
    </row>
    <row r="63759" spans="1:1" ht="12.6" x14ac:dyDescent="0.25">
      <c r="A63759"/>
    </row>
    <row r="63760" spans="1:1" ht="12.6" x14ac:dyDescent="0.25">
      <c r="A63760"/>
    </row>
    <row r="63761" spans="1:1" ht="12.6" x14ac:dyDescent="0.25">
      <c r="A63761"/>
    </row>
    <row r="63762" spans="1:1" ht="12.6" x14ac:dyDescent="0.25">
      <c r="A63762"/>
    </row>
    <row r="63763" spans="1:1" ht="12.6" x14ac:dyDescent="0.25">
      <c r="A63763"/>
    </row>
    <row r="63764" spans="1:1" ht="12.6" x14ac:dyDescent="0.25">
      <c r="A63764"/>
    </row>
    <row r="63765" spans="1:1" ht="12.6" x14ac:dyDescent="0.25">
      <c r="A63765"/>
    </row>
    <row r="63766" spans="1:1" ht="12.6" x14ac:dyDescent="0.25">
      <c r="A63766"/>
    </row>
    <row r="63767" spans="1:1" ht="12.6" x14ac:dyDescent="0.25">
      <c r="A63767"/>
    </row>
    <row r="63768" spans="1:1" ht="12.6" x14ac:dyDescent="0.25">
      <c r="A63768"/>
    </row>
    <row r="63769" spans="1:1" ht="12.6" x14ac:dyDescent="0.25">
      <c r="A63769"/>
    </row>
    <row r="63770" spans="1:1" ht="12.6" x14ac:dyDescent="0.25">
      <c r="A63770"/>
    </row>
    <row r="63771" spans="1:1" ht="12.6" x14ac:dyDescent="0.25">
      <c r="A63771"/>
    </row>
    <row r="63772" spans="1:1" ht="12.6" x14ac:dyDescent="0.25">
      <c r="A63772"/>
    </row>
    <row r="63773" spans="1:1" ht="12.6" x14ac:dyDescent="0.25">
      <c r="A63773"/>
    </row>
    <row r="63774" spans="1:1" ht="12.6" x14ac:dyDescent="0.25">
      <c r="A63774"/>
    </row>
    <row r="63775" spans="1:1" ht="12.6" x14ac:dyDescent="0.25">
      <c r="A63775"/>
    </row>
    <row r="63776" spans="1:1" ht="12.6" x14ac:dyDescent="0.25">
      <c r="A63776"/>
    </row>
    <row r="63777" spans="1:1" ht="12.6" x14ac:dyDescent="0.25">
      <c r="A63777"/>
    </row>
    <row r="63778" spans="1:1" ht="12.6" x14ac:dyDescent="0.25">
      <c r="A63778"/>
    </row>
    <row r="63779" spans="1:1" ht="12.6" x14ac:dyDescent="0.25">
      <c r="A63779"/>
    </row>
    <row r="63780" spans="1:1" ht="12.6" x14ac:dyDescent="0.25">
      <c r="A63780"/>
    </row>
    <row r="63781" spans="1:1" ht="12.6" x14ac:dyDescent="0.25">
      <c r="A63781"/>
    </row>
    <row r="63782" spans="1:1" ht="12.6" x14ac:dyDescent="0.25">
      <c r="A63782"/>
    </row>
    <row r="63783" spans="1:1" ht="12.6" x14ac:dyDescent="0.25">
      <c r="A63783"/>
    </row>
    <row r="63784" spans="1:1" ht="12.6" x14ac:dyDescent="0.25">
      <c r="A63784"/>
    </row>
    <row r="63785" spans="1:1" ht="12.6" x14ac:dyDescent="0.25">
      <c r="A63785"/>
    </row>
    <row r="63786" spans="1:1" ht="12.6" x14ac:dyDescent="0.25">
      <c r="A63786"/>
    </row>
    <row r="63787" spans="1:1" ht="12.6" x14ac:dyDescent="0.25">
      <c r="A63787"/>
    </row>
    <row r="63788" spans="1:1" ht="12.6" x14ac:dyDescent="0.25">
      <c r="A63788"/>
    </row>
    <row r="63789" spans="1:1" ht="12.6" x14ac:dyDescent="0.25">
      <c r="A63789"/>
    </row>
    <row r="63790" spans="1:1" ht="12.6" x14ac:dyDescent="0.25">
      <c r="A63790"/>
    </row>
    <row r="63791" spans="1:1" ht="12.6" x14ac:dyDescent="0.25">
      <c r="A63791"/>
    </row>
    <row r="63792" spans="1:1" ht="12.6" x14ac:dyDescent="0.25">
      <c r="A63792"/>
    </row>
    <row r="63793" spans="1:1" ht="12.6" x14ac:dyDescent="0.25">
      <c r="A63793"/>
    </row>
    <row r="63794" spans="1:1" ht="12.6" x14ac:dyDescent="0.25">
      <c r="A63794"/>
    </row>
    <row r="63795" spans="1:1" ht="12.6" x14ac:dyDescent="0.25">
      <c r="A63795"/>
    </row>
    <row r="63796" spans="1:1" ht="12.6" x14ac:dyDescent="0.25">
      <c r="A63796"/>
    </row>
    <row r="63797" spans="1:1" ht="12.6" x14ac:dyDescent="0.25">
      <c r="A63797"/>
    </row>
    <row r="63798" spans="1:1" ht="12.6" x14ac:dyDescent="0.25">
      <c r="A63798"/>
    </row>
    <row r="63799" spans="1:1" ht="12.6" x14ac:dyDescent="0.25">
      <c r="A63799"/>
    </row>
    <row r="63800" spans="1:1" ht="12.6" x14ac:dyDescent="0.25">
      <c r="A63800"/>
    </row>
    <row r="63801" spans="1:1" ht="12.6" x14ac:dyDescent="0.25">
      <c r="A63801"/>
    </row>
    <row r="63802" spans="1:1" ht="12.6" x14ac:dyDescent="0.25">
      <c r="A63802"/>
    </row>
    <row r="63803" spans="1:1" ht="12.6" x14ac:dyDescent="0.25">
      <c r="A63803"/>
    </row>
    <row r="63804" spans="1:1" ht="12.6" x14ac:dyDescent="0.25">
      <c r="A63804"/>
    </row>
    <row r="63805" spans="1:1" ht="12.6" x14ac:dyDescent="0.25">
      <c r="A63805"/>
    </row>
    <row r="63806" spans="1:1" ht="12.6" x14ac:dyDescent="0.25">
      <c r="A63806"/>
    </row>
    <row r="63807" spans="1:1" ht="12.6" x14ac:dyDescent="0.25">
      <c r="A63807"/>
    </row>
    <row r="63808" spans="1:1" ht="12.6" x14ac:dyDescent="0.25">
      <c r="A63808"/>
    </row>
    <row r="63809" spans="1:1" ht="12.6" x14ac:dyDescent="0.25">
      <c r="A63809"/>
    </row>
    <row r="63810" spans="1:1" ht="12.6" x14ac:dyDescent="0.25">
      <c r="A63810"/>
    </row>
    <row r="63811" spans="1:1" ht="12.6" x14ac:dyDescent="0.25">
      <c r="A63811"/>
    </row>
    <row r="63812" spans="1:1" ht="12.6" x14ac:dyDescent="0.25">
      <c r="A63812"/>
    </row>
    <row r="63813" spans="1:1" ht="12.6" x14ac:dyDescent="0.25">
      <c r="A63813"/>
    </row>
    <row r="63814" spans="1:1" ht="12.6" x14ac:dyDescent="0.25">
      <c r="A63814"/>
    </row>
    <row r="63815" spans="1:1" ht="12.6" x14ac:dyDescent="0.25">
      <c r="A63815"/>
    </row>
    <row r="63816" spans="1:1" ht="12.6" x14ac:dyDescent="0.25">
      <c r="A63816"/>
    </row>
    <row r="63817" spans="1:1" ht="12.6" x14ac:dyDescent="0.25">
      <c r="A63817"/>
    </row>
    <row r="63818" spans="1:1" ht="12.6" x14ac:dyDescent="0.25">
      <c r="A63818"/>
    </row>
    <row r="63819" spans="1:1" ht="12.6" x14ac:dyDescent="0.25">
      <c r="A63819"/>
    </row>
    <row r="63820" spans="1:1" ht="12.6" x14ac:dyDescent="0.25">
      <c r="A63820"/>
    </row>
    <row r="63821" spans="1:1" ht="12.6" x14ac:dyDescent="0.25">
      <c r="A63821"/>
    </row>
    <row r="63822" spans="1:1" ht="12.6" x14ac:dyDescent="0.25">
      <c r="A63822"/>
    </row>
    <row r="63823" spans="1:1" ht="12.6" x14ac:dyDescent="0.25">
      <c r="A63823"/>
    </row>
    <row r="63824" spans="1:1" ht="12.6" x14ac:dyDescent="0.25">
      <c r="A63824"/>
    </row>
    <row r="63825" spans="1:1" ht="12.6" x14ac:dyDescent="0.25">
      <c r="A63825"/>
    </row>
    <row r="63826" spans="1:1" ht="12.6" x14ac:dyDescent="0.25">
      <c r="A63826"/>
    </row>
    <row r="63827" spans="1:1" ht="12.6" x14ac:dyDescent="0.25">
      <c r="A63827"/>
    </row>
    <row r="63828" spans="1:1" ht="12.6" x14ac:dyDescent="0.25">
      <c r="A63828"/>
    </row>
    <row r="63829" spans="1:1" ht="12.6" x14ac:dyDescent="0.25">
      <c r="A63829"/>
    </row>
    <row r="63830" spans="1:1" ht="12.6" x14ac:dyDescent="0.25">
      <c r="A63830"/>
    </row>
    <row r="63831" spans="1:1" ht="12.6" x14ac:dyDescent="0.25">
      <c r="A63831"/>
    </row>
    <row r="63832" spans="1:1" ht="12.6" x14ac:dyDescent="0.25">
      <c r="A63832"/>
    </row>
    <row r="63833" spans="1:1" ht="12.6" x14ac:dyDescent="0.25">
      <c r="A63833"/>
    </row>
    <row r="63834" spans="1:1" ht="12.6" x14ac:dyDescent="0.25">
      <c r="A63834"/>
    </row>
    <row r="63835" spans="1:1" ht="12.6" x14ac:dyDescent="0.25">
      <c r="A63835"/>
    </row>
    <row r="63836" spans="1:1" ht="12.6" x14ac:dyDescent="0.25">
      <c r="A63836"/>
    </row>
    <row r="63837" spans="1:1" ht="12.6" x14ac:dyDescent="0.25">
      <c r="A63837"/>
    </row>
    <row r="63838" spans="1:1" ht="12.6" x14ac:dyDescent="0.25">
      <c r="A63838"/>
    </row>
    <row r="63839" spans="1:1" ht="12.6" x14ac:dyDescent="0.25">
      <c r="A63839"/>
    </row>
    <row r="63840" spans="1:1" ht="12.6" x14ac:dyDescent="0.25">
      <c r="A63840"/>
    </row>
    <row r="63841" spans="1:1" ht="12.6" x14ac:dyDescent="0.25">
      <c r="A63841"/>
    </row>
    <row r="63842" spans="1:1" ht="12.6" x14ac:dyDescent="0.25">
      <c r="A63842"/>
    </row>
    <row r="63843" spans="1:1" ht="12.6" x14ac:dyDescent="0.25">
      <c r="A63843"/>
    </row>
    <row r="63844" spans="1:1" ht="12.6" x14ac:dyDescent="0.25">
      <c r="A63844"/>
    </row>
    <row r="63845" spans="1:1" ht="12.6" x14ac:dyDescent="0.25">
      <c r="A63845"/>
    </row>
    <row r="63846" spans="1:1" ht="12.6" x14ac:dyDescent="0.25">
      <c r="A63846"/>
    </row>
    <row r="63847" spans="1:1" ht="12.6" x14ac:dyDescent="0.25">
      <c r="A63847"/>
    </row>
    <row r="63848" spans="1:1" ht="12.6" x14ac:dyDescent="0.25">
      <c r="A63848"/>
    </row>
    <row r="63849" spans="1:1" ht="12.6" x14ac:dyDescent="0.25">
      <c r="A63849"/>
    </row>
    <row r="63850" spans="1:1" ht="12.6" x14ac:dyDescent="0.25">
      <c r="A63850"/>
    </row>
    <row r="63851" spans="1:1" ht="12.6" x14ac:dyDescent="0.25">
      <c r="A63851"/>
    </row>
    <row r="63852" spans="1:1" ht="12.6" x14ac:dyDescent="0.25">
      <c r="A63852"/>
    </row>
    <row r="63853" spans="1:1" ht="12.6" x14ac:dyDescent="0.25">
      <c r="A63853"/>
    </row>
    <row r="63854" spans="1:1" ht="12.6" x14ac:dyDescent="0.25">
      <c r="A63854"/>
    </row>
    <row r="63855" spans="1:1" ht="12.6" x14ac:dyDescent="0.25">
      <c r="A63855"/>
    </row>
    <row r="63856" spans="1:1" ht="12.6" x14ac:dyDescent="0.25">
      <c r="A63856"/>
    </row>
    <row r="63857" spans="1:1" ht="12.6" x14ac:dyDescent="0.25">
      <c r="A63857"/>
    </row>
    <row r="63858" spans="1:1" ht="12.6" x14ac:dyDescent="0.25">
      <c r="A63858"/>
    </row>
    <row r="63859" spans="1:1" ht="12.6" x14ac:dyDescent="0.25">
      <c r="A63859"/>
    </row>
    <row r="63860" spans="1:1" ht="12.6" x14ac:dyDescent="0.25">
      <c r="A63860"/>
    </row>
    <row r="63861" spans="1:1" ht="12.6" x14ac:dyDescent="0.25">
      <c r="A63861"/>
    </row>
    <row r="63862" spans="1:1" ht="12.6" x14ac:dyDescent="0.25">
      <c r="A63862"/>
    </row>
    <row r="63863" spans="1:1" ht="12.6" x14ac:dyDescent="0.25">
      <c r="A63863"/>
    </row>
    <row r="63864" spans="1:1" ht="12.6" x14ac:dyDescent="0.25">
      <c r="A63864"/>
    </row>
    <row r="63865" spans="1:1" ht="12.6" x14ac:dyDescent="0.25">
      <c r="A63865"/>
    </row>
    <row r="63866" spans="1:1" ht="12.6" x14ac:dyDescent="0.25">
      <c r="A63866"/>
    </row>
    <row r="63867" spans="1:1" ht="12.6" x14ac:dyDescent="0.25">
      <c r="A63867"/>
    </row>
    <row r="63868" spans="1:1" ht="12.6" x14ac:dyDescent="0.25">
      <c r="A63868"/>
    </row>
    <row r="63869" spans="1:1" ht="12.6" x14ac:dyDescent="0.25">
      <c r="A63869"/>
    </row>
    <row r="63870" spans="1:1" ht="12.6" x14ac:dyDescent="0.25">
      <c r="A63870"/>
    </row>
    <row r="63871" spans="1:1" ht="12.6" x14ac:dyDescent="0.25">
      <c r="A63871"/>
    </row>
    <row r="63872" spans="1:1" ht="12.6" x14ac:dyDescent="0.25">
      <c r="A63872"/>
    </row>
    <row r="63873" spans="1:1" ht="12.6" x14ac:dyDescent="0.25">
      <c r="A63873"/>
    </row>
    <row r="63874" spans="1:1" ht="12.6" x14ac:dyDescent="0.25">
      <c r="A63874"/>
    </row>
    <row r="63875" spans="1:1" ht="12.6" x14ac:dyDescent="0.25">
      <c r="A63875"/>
    </row>
    <row r="63876" spans="1:1" ht="12.6" x14ac:dyDescent="0.25">
      <c r="A63876"/>
    </row>
    <row r="63877" spans="1:1" ht="12.6" x14ac:dyDescent="0.25">
      <c r="A63877"/>
    </row>
    <row r="63878" spans="1:1" ht="12.6" x14ac:dyDescent="0.25">
      <c r="A63878"/>
    </row>
    <row r="63879" spans="1:1" ht="12.6" x14ac:dyDescent="0.25">
      <c r="A63879"/>
    </row>
    <row r="63880" spans="1:1" ht="12.6" x14ac:dyDescent="0.25">
      <c r="A63880"/>
    </row>
    <row r="63881" spans="1:1" ht="12.6" x14ac:dyDescent="0.25">
      <c r="A63881"/>
    </row>
    <row r="63882" spans="1:1" ht="12.6" x14ac:dyDescent="0.25">
      <c r="A63882"/>
    </row>
    <row r="63883" spans="1:1" ht="12.6" x14ac:dyDescent="0.25">
      <c r="A63883"/>
    </row>
    <row r="63884" spans="1:1" ht="12.6" x14ac:dyDescent="0.25">
      <c r="A63884"/>
    </row>
    <row r="63885" spans="1:1" ht="12.6" x14ac:dyDescent="0.25">
      <c r="A63885"/>
    </row>
    <row r="63886" spans="1:1" ht="12.6" x14ac:dyDescent="0.25">
      <c r="A63886"/>
    </row>
    <row r="63887" spans="1:1" ht="12.6" x14ac:dyDescent="0.25">
      <c r="A63887"/>
    </row>
    <row r="63888" spans="1:1" ht="12.6" x14ac:dyDescent="0.25">
      <c r="A63888"/>
    </row>
    <row r="63889" spans="1:1" ht="12.6" x14ac:dyDescent="0.25">
      <c r="A63889"/>
    </row>
    <row r="63890" spans="1:1" ht="12.6" x14ac:dyDescent="0.25">
      <c r="A63890"/>
    </row>
    <row r="63891" spans="1:1" ht="12.6" x14ac:dyDescent="0.25">
      <c r="A63891"/>
    </row>
    <row r="63892" spans="1:1" ht="12.6" x14ac:dyDescent="0.25">
      <c r="A63892"/>
    </row>
    <row r="63893" spans="1:1" ht="12.6" x14ac:dyDescent="0.25">
      <c r="A63893"/>
    </row>
    <row r="63894" spans="1:1" ht="12.6" x14ac:dyDescent="0.25">
      <c r="A63894"/>
    </row>
    <row r="63895" spans="1:1" ht="12.6" x14ac:dyDescent="0.25">
      <c r="A63895"/>
    </row>
    <row r="63896" spans="1:1" ht="12.6" x14ac:dyDescent="0.25">
      <c r="A63896"/>
    </row>
    <row r="63897" spans="1:1" ht="12.6" x14ac:dyDescent="0.25">
      <c r="A63897"/>
    </row>
    <row r="63898" spans="1:1" ht="12.6" x14ac:dyDescent="0.25">
      <c r="A63898"/>
    </row>
    <row r="63899" spans="1:1" ht="12.6" x14ac:dyDescent="0.25">
      <c r="A63899"/>
    </row>
    <row r="63900" spans="1:1" ht="12.6" x14ac:dyDescent="0.25">
      <c r="A63900"/>
    </row>
    <row r="63901" spans="1:1" ht="12.6" x14ac:dyDescent="0.25">
      <c r="A63901"/>
    </row>
    <row r="63902" spans="1:1" ht="12.6" x14ac:dyDescent="0.25">
      <c r="A63902"/>
    </row>
    <row r="63903" spans="1:1" ht="12.6" x14ac:dyDescent="0.25">
      <c r="A63903"/>
    </row>
    <row r="63904" spans="1:1" ht="12.6" x14ac:dyDescent="0.25">
      <c r="A63904"/>
    </row>
    <row r="63905" spans="1:1" ht="12.6" x14ac:dyDescent="0.25">
      <c r="A63905"/>
    </row>
    <row r="63906" spans="1:1" ht="12.6" x14ac:dyDescent="0.25">
      <c r="A63906"/>
    </row>
    <row r="63907" spans="1:1" ht="12.6" x14ac:dyDescent="0.25">
      <c r="A63907"/>
    </row>
    <row r="63908" spans="1:1" ht="12.6" x14ac:dyDescent="0.25">
      <c r="A63908"/>
    </row>
    <row r="63909" spans="1:1" ht="12.6" x14ac:dyDescent="0.25">
      <c r="A63909"/>
    </row>
    <row r="63910" spans="1:1" ht="12.6" x14ac:dyDescent="0.25">
      <c r="A63910"/>
    </row>
    <row r="63911" spans="1:1" ht="12.6" x14ac:dyDescent="0.25">
      <c r="A63911"/>
    </row>
    <row r="63912" spans="1:1" ht="12.6" x14ac:dyDescent="0.25">
      <c r="A63912"/>
    </row>
    <row r="63913" spans="1:1" ht="12.6" x14ac:dyDescent="0.25">
      <c r="A63913"/>
    </row>
    <row r="63914" spans="1:1" ht="12.6" x14ac:dyDescent="0.25">
      <c r="A63914"/>
    </row>
    <row r="63915" spans="1:1" ht="12.6" x14ac:dyDescent="0.25">
      <c r="A63915"/>
    </row>
    <row r="63916" spans="1:1" ht="12.6" x14ac:dyDescent="0.25">
      <c r="A63916"/>
    </row>
    <row r="63917" spans="1:1" ht="12.6" x14ac:dyDescent="0.25">
      <c r="A63917"/>
    </row>
    <row r="63918" spans="1:1" ht="12.6" x14ac:dyDescent="0.25">
      <c r="A63918"/>
    </row>
    <row r="63919" spans="1:1" ht="12.6" x14ac:dyDescent="0.25">
      <c r="A63919"/>
    </row>
    <row r="63920" spans="1:1" ht="12.6" x14ac:dyDescent="0.25">
      <c r="A63920"/>
    </row>
    <row r="63921" spans="1:1" ht="12.6" x14ac:dyDescent="0.25">
      <c r="A63921"/>
    </row>
    <row r="63922" spans="1:1" ht="12.6" x14ac:dyDescent="0.25">
      <c r="A63922"/>
    </row>
    <row r="63923" spans="1:1" ht="12.6" x14ac:dyDescent="0.25">
      <c r="A63923"/>
    </row>
    <row r="63924" spans="1:1" ht="12.6" x14ac:dyDescent="0.25">
      <c r="A63924"/>
    </row>
    <row r="63925" spans="1:1" ht="12.6" x14ac:dyDescent="0.25">
      <c r="A63925"/>
    </row>
    <row r="63926" spans="1:1" ht="12.6" x14ac:dyDescent="0.25">
      <c r="A63926"/>
    </row>
    <row r="63927" spans="1:1" ht="12.6" x14ac:dyDescent="0.25">
      <c r="A63927"/>
    </row>
    <row r="63928" spans="1:1" ht="12.6" x14ac:dyDescent="0.25">
      <c r="A63928"/>
    </row>
    <row r="63929" spans="1:1" ht="12.6" x14ac:dyDescent="0.25">
      <c r="A63929"/>
    </row>
    <row r="63930" spans="1:1" ht="12.6" x14ac:dyDescent="0.25">
      <c r="A63930"/>
    </row>
    <row r="63931" spans="1:1" ht="12.6" x14ac:dyDescent="0.25">
      <c r="A63931"/>
    </row>
    <row r="63932" spans="1:1" ht="12.6" x14ac:dyDescent="0.25">
      <c r="A63932"/>
    </row>
    <row r="63933" spans="1:1" ht="12.6" x14ac:dyDescent="0.25">
      <c r="A63933"/>
    </row>
    <row r="63934" spans="1:1" ht="12.6" x14ac:dyDescent="0.25">
      <c r="A63934"/>
    </row>
    <row r="63935" spans="1:1" ht="12.6" x14ac:dyDescent="0.25">
      <c r="A63935"/>
    </row>
    <row r="63936" spans="1:1" ht="12.6" x14ac:dyDescent="0.25">
      <c r="A63936"/>
    </row>
    <row r="63937" spans="1:1" ht="12.6" x14ac:dyDescent="0.25">
      <c r="A63937"/>
    </row>
    <row r="63938" spans="1:1" ht="12.6" x14ac:dyDescent="0.25">
      <c r="A63938"/>
    </row>
    <row r="63939" spans="1:1" ht="12.6" x14ac:dyDescent="0.25">
      <c r="A63939"/>
    </row>
    <row r="63940" spans="1:1" ht="12.6" x14ac:dyDescent="0.25">
      <c r="A63940"/>
    </row>
    <row r="63941" spans="1:1" ht="12.6" x14ac:dyDescent="0.25">
      <c r="A63941"/>
    </row>
    <row r="63942" spans="1:1" ht="12.6" x14ac:dyDescent="0.25">
      <c r="A63942"/>
    </row>
    <row r="63943" spans="1:1" ht="12.6" x14ac:dyDescent="0.25">
      <c r="A63943"/>
    </row>
    <row r="63944" spans="1:1" ht="12.6" x14ac:dyDescent="0.25">
      <c r="A63944"/>
    </row>
    <row r="63945" spans="1:1" ht="12.6" x14ac:dyDescent="0.25">
      <c r="A63945"/>
    </row>
    <row r="63946" spans="1:1" ht="12.6" x14ac:dyDescent="0.25">
      <c r="A63946"/>
    </row>
    <row r="63947" spans="1:1" ht="12.6" x14ac:dyDescent="0.25">
      <c r="A63947"/>
    </row>
    <row r="63948" spans="1:1" ht="12.6" x14ac:dyDescent="0.25">
      <c r="A63948"/>
    </row>
    <row r="63949" spans="1:1" ht="12.6" x14ac:dyDescent="0.25">
      <c r="A63949"/>
    </row>
    <row r="63950" spans="1:1" ht="12.6" x14ac:dyDescent="0.25">
      <c r="A63950"/>
    </row>
    <row r="63951" spans="1:1" ht="12.6" x14ac:dyDescent="0.25">
      <c r="A63951"/>
    </row>
    <row r="63952" spans="1:1" ht="12.6" x14ac:dyDescent="0.25">
      <c r="A63952"/>
    </row>
    <row r="63953" spans="1:1" ht="12.6" x14ac:dyDescent="0.25">
      <c r="A63953"/>
    </row>
    <row r="63954" spans="1:1" ht="12.6" x14ac:dyDescent="0.25">
      <c r="A63954"/>
    </row>
    <row r="63955" spans="1:1" ht="12.6" x14ac:dyDescent="0.25">
      <c r="A63955"/>
    </row>
    <row r="63956" spans="1:1" ht="12.6" x14ac:dyDescent="0.25">
      <c r="A63956"/>
    </row>
    <row r="63957" spans="1:1" ht="12.6" x14ac:dyDescent="0.25">
      <c r="A63957"/>
    </row>
    <row r="63958" spans="1:1" ht="12.6" x14ac:dyDescent="0.25">
      <c r="A63958"/>
    </row>
    <row r="63959" spans="1:1" ht="12.6" x14ac:dyDescent="0.25">
      <c r="A63959"/>
    </row>
    <row r="63960" spans="1:1" ht="12.6" x14ac:dyDescent="0.25">
      <c r="A63960"/>
    </row>
    <row r="63961" spans="1:1" ht="12.6" x14ac:dyDescent="0.25">
      <c r="A63961"/>
    </row>
    <row r="63962" spans="1:1" ht="12.6" x14ac:dyDescent="0.25">
      <c r="A63962"/>
    </row>
    <row r="63963" spans="1:1" ht="12.6" x14ac:dyDescent="0.25">
      <c r="A63963"/>
    </row>
    <row r="63964" spans="1:1" ht="12.6" x14ac:dyDescent="0.25">
      <c r="A63964"/>
    </row>
    <row r="63965" spans="1:1" ht="12.6" x14ac:dyDescent="0.25">
      <c r="A63965"/>
    </row>
    <row r="63966" spans="1:1" ht="12.6" x14ac:dyDescent="0.25">
      <c r="A63966"/>
    </row>
    <row r="63967" spans="1:1" ht="12.6" x14ac:dyDescent="0.25">
      <c r="A63967"/>
    </row>
    <row r="63968" spans="1:1" ht="12.6" x14ac:dyDescent="0.25">
      <c r="A63968"/>
    </row>
    <row r="63969" spans="1:1" ht="12.6" x14ac:dyDescent="0.25">
      <c r="A63969"/>
    </row>
    <row r="63970" spans="1:1" ht="12.6" x14ac:dyDescent="0.25">
      <c r="A63970"/>
    </row>
    <row r="63971" spans="1:1" ht="12.6" x14ac:dyDescent="0.25">
      <c r="A63971"/>
    </row>
    <row r="63972" spans="1:1" ht="12.6" x14ac:dyDescent="0.25">
      <c r="A63972"/>
    </row>
    <row r="63973" spans="1:1" ht="12.6" x14ac:dyDescent="0.25">
      <c r="A63973"/>
    </row>
    <row r="63974" spans="1:1" ht="12.6" x14ac:dyDescent="0.25">
      <c r="A63974"/>
    </row>
    <row r="63975" spans="1:1" ht="12.6" x14ac:dyDescent="0.25">
      <c r="A63975"/>
    </row>
    <row r="63976" spans="1:1" ht="12.6" x14ac:dyDescent="0.25">
      <c r="A63976"/>
    </row>
    <row r="63977" spans="1:1" ht="12.6" x14ac:dyDescent="0.25">
      <c r="A63977"/>
    </row>
    <row r="63978" spans="1:1" ht="12.6" x14ac:dyDescent="0.25">
      <c r="A63978"/>
    </row>
    <row r="63979" spans="1:1" ht="12.6" x14ac:dyDescent="0.25">
      <c r="A63979"/>
    </row>
    <row r="63980" spans="1:1" ht="12.6" x14ac:dyDescent="0.25">
      <c r="A63980"/>
    </row>
    <row r="63981" spans="1:1" ht="12.6" x14ac:dyDescent="0.25">
      <c r="A63981"/>
    </row>
    <row r="63982" spans="1:1" ht="12.6" x14ac:dyDescent="0.25">
      <c r="A63982"/>
    </row>
    <row r="63983" spans="1:1" ht="12.6" x14ac:dyDescent="0.25">
      <c r="A63983"/>
    </row>
    <row r="63984" spans="1:1" ht="12.6" x14ac:dyDescent="0.25">
      <c r="A63984"/>
    </row>
    <row r="63985" spans="1:1" ht="12.6" x14ac:dyDescent="0.25">
      <c r="A63985"/>
    </row>
    <row r="63986" spans="1:1" ht="12.6" x14ac:dyDescent="0.25">
      <c r="A63986"/>
    </row>
    <row r="63987" spans="1:1" ht="12.6" x14ac:dyDescent="0.25">
      <c r="A63987"/>
    </row>
    <row r="63988" spans="1:1" ht="12.6" x14ac:dyDescent="0.25">
      <c r="A63988"/>
    </row>
    <row r="63989" spans="1:1" ht="12.6" x14ac:dyDescent="0.25">
      <c r="A63989"/>
    </row>
    <row r="63990" spans="1:1" ht="12.6" x14ac:dyDescent="0.25">
      <c r="A63990"/>
    </row>
    <row r="63991" spans="1:1" ht="12.6" x14ac:dyDescent="0.25">
      <c r="A63991"/>
    </row>
    <row r="63992" spans="1:1" ht="12.6" x14ac:dyDescent="0.25">
      <c r="A63992"/>
    </row>
    <row r="63993" spans="1:1" ht="12.6" x14ac:dyDescent="0.25">
      <c r="A63993"/>
    </row>
    <row r="63994" spans="1:1" ht="12.6" x14ac:dyDescent="0.25">
      <c r="A63994"/>
    </row>
    <row r="63995" spans="1:1" ht="12.6" x14ac:dyDescent="0.25">
      <c r="A63995"/>
    </row>
    <row r="63996" spans="1:1" ht="12.6" x14ac:dyDescent="0.25">
      <c r="A63996"/>
    </row>
    <row r="63997" spans="1:1" ht="12.6" x14ac:dyDescent="0.25">
      <c r="A63997"/>
    </row>
    <row r="63998" spans="1:1" ht="12.6" x14ac:dyDescent="0.25">
      <c r="A63998"/>
    </row>
    <row r="63999" spans="1:1" ht="12.6" x14ac:dyDescent="0.25">
      <c r="A63999"/>
    </row>
    <row r="64000" spans="1:1" ht="12.6" x14ac:dyDescent="0.25">
      <c r="A64000"/>
    </row>
    <row r="64001" spans="1:1" ht="12.6" x14ac:dyDescent="0.25">
      <c r="A64001"/>
    </row>
    <row r="64002" spans="1:1" ht="12.6" x14ac:dyDescent="0.25">
      <c r="A64002"/>
    </row>
    <row r="64003" spans="1:1" ht="12.6" x14ac:dyDescent="0.25">
      <c r="A64003"/>
    </row>
    <row r="64004" spans="1:1" ht="12.6" x14ac:dyDescent="0.25">
      <c r="A64004"/>
    </row>
    <row r="64005" spans="1:1" ht="12.6" x14ac:dyDescent="0.25">
      <c r="A64005"/>
    </row>
    <row r="64006" spans="1:1" ht="12.6" x14ac:dyDescent="0.25">
      <c r="A64006"/>
    </row>
    <row r="64007" spans="1:1" ht="12.6" x14ac:dyDescent="0.25">
      <c r="A64007"/>
    </row>
    <row r="64008" spans="1:1" ht="12.6" x14ac:dyDescent="0.25">
      <c r="A64008"/>
    </row>
    <row r="64009" spans="1:1" ht="12.6" x14ac:dyDescent="0.25">
      <c r="A64009"/>
    </row>
    <row r="64010" spans="1:1" ht="12.6" x14ac:dyDescent="0.25">
      <c r="A64010"/>
    </row>
    <row r="64011" spans="1:1" ht="12.6" x14ac:dyDescent="0.25">
      <c r="A64011"/>
    </row>
    <row r="64012" spans="1:1" ht="12.6" x14ac:dyDescent="0.25">
      <c r="A64012"/>
    </row>
    <row r="64013" spans="1:1" ht="12.6" x14ac:dyDescent="0.25">
      <c r="A64013"/>
    </row>
    <row r="64014" spans="1:1" ht="12.6" x14ac:dyDescent="0.25">
      <c r="A64014"/>
    </row>
    <row r="64015" spans="1:1" ht="12.6" x14ac:dyDescent="0.25">
      <c r="A64015"/>
    </row>
    <row r="64016" spans="1:1" ht="12.6" x14ac:dyDescent="0.25">
      <c r="A64016"/>
    </row>
    <row r="64017" spans="1:1" ht="12.6" x14ac:dyDescent="0.25">
      <c r="A64017"/>
    </row>
    <row r="64018" spans="1:1" ht="12.6" x14ac:dyDescent="0.25">
      <c r="A64018"/>
    </row>
    <row r="64019" spans="1:1" ht="12.6" x14ac:dyDescent="0.25">
      <c r="A64019"/>
    </row>
    <row r="64020" spans="1:1" ht="12.6" x14ac:dyDescent="0.25">
      <c r="A64020"/>
    </row>
    <row r="64021" spans="1:1" ht="12.6" x14ac:dyDescent="0.25">
      <c r="A64021"/>
    </row>
    <row r="64022" spans="1:1" ht="12.6" x14ac:dyDescent="0.25">
      <c r="A64022"/>
    </row>
    <row r="64023" spans="1:1" ht="12.6" x14ac:dyDescent="0.25">
      <c r="A64023"/>
    </row>
    <row r="64024" spans="1:1" ht="12.6" x14ac:dyDescent="0.25">
      <c r="A64024"/>
    </row>
    <row r="64025" spans="1:1" ht="12.6" x14ac:dyDescent="0.25">
      <c r="A64025"/>
    </row>
    <row r="64026" spans="1:1" ht="12.6" x14ac:dyDescent="0.25">
      <c r="A64026"/>
    </row>
    <row r="64027" spans="1:1" ht="12.6" x14ac:dyDescent="0.25">
      <c r="A64027"/>
    </row>
    <row r="64028" spans="1:1" ht="12.6" x14ac:dyDescent="0.25">
      <c r="A64028"/>
    </row>
    <row r="64029" spans="1:1" ht="12.6" x14ac:dyDescent="0.25">
      <c r="A64029"/>
    </row>
    <row r="64030" spans="1:1" ht="12.6" x14ac:dyDescent="0.25">
      <c r="A64030"/>
    </row>
    <row r="64031" spans="1:1" ht="12.6" x14ac:dyDescent="0.25">
      <c r="A64031"/>
    </row>
    <row r="64032" spans="1:1" ht="12.6" x14ac:dyDescent="0.25">
      <c r="A64032"/>
    </row>
    <row r="64033" spans="1:1" ht="12.6" x14ac:dyDescent="0.25">
      <c r="A64033"/>
    </row>
    <row r="64034" spans="1:1" ht="12.6" x14ac:dyDescent="0.25">
      <c r="A64034"/>
    </row>
    <row r="64035" spans="1:1" ht="12.6" x14ac:dyDescent="0.25">
      <c r="A64035"/>
    </row>
    <row r="64036" spans="1:1" ht="12.6" x14ac:dyDescent="0.25">
      <c r="A64036"/>
    </row>
    <row r="64037" spans="1:1" ht="12.6" x14ac:dyDescent="0.25">
      <c r="A64037"/>
    </row>
    <row r="64038" spans="1:1" ht="12.6" x14ac:dyDescent="0.25">
      <c r="A64038"/>
    </row>
    <row r="64039" spans="1:1" ht="12.6" x14ac:dyDescent="0.25">
      <c r="A64039"/>
    </row>
    <row r="64040" spans="1:1" ht="12.6" x14ac:dyDescent="0.25">
      <c r="A64040"/>
    </row>
    <row r="64041" spans="1:1" ht="12.6" x14ac:dyDescent="0.25">
      <c r="A64041"/>
    </row>
    <row r="64042" spans="1:1" ht="12.6" x14ac:dyDescent="0.25">
      <c r="A64042"/>
    </row>
    <row r="64043" spans="1:1" ht="12.6" x14ac:dyDescent="0.25">
      <c r="A64043"/>
    </row>
    <row r="64044" spans="1:1" ht="12.6" x14ac:dyDescent="0.25">
      <c r="A64044"/>
    </row>
    <row r="64045" spans="1:1" ht="12.6" x14ac:dyDescent="0.25">
      <c r="A64045"/>
    </row>
    <row r="64046" spans="1:1" ht="12.6" x14ac:dyDescent="0.25">
      <c r="A64046"/>
    </row>
    <row r="64047" spans="1:1" ht="12.6" x14ac:dyDescent="0.25">
      <c r="A64047"/>
    </row>
    <row r="64048" spans="1:1" ht="12.6" x14ac:dyDescent="0.25">
      <c r="A64048"/>
    </row>
    <row r="64049" spans="1:1" ht="12.6" x14ac:dyDescent="0.25">
      <c r="A64049"/>
    </row>
    <row r="64050" spans="1:1" ht="12.6" x14ac:dyDescent="0.25">
      <c r="A64050"/>
    </row>
    <row r="64051" spans="1:1" ht="12.6" x14ac:dyDescent="0.25">
      <c r="A64051"/>
    </row>
    <row r="64052" spans="1:1" ht="12.6" x14ac:dyDescent="0.25">
      <c r="A64052"/>
    </row>
    <row r="64053" spans="1:1" ht="12.6" x14ac:dyDescent="0.25">
      <c r="A64053"/>
    </row>
    <row r="64054" spans="1:1" ht="12.6" x14ac:dyDescent="0.25">
      <c r="A64054"/>
    </row>
    <row r="64055" spans="1:1" ht="12.6" x14ac:dyDescent="0.25">
      <c r="A64055"/>
    </row>
    <row r="64056" spans="1:1" ht="12.6" x14ac:dyDescent="0.25">
      <c r="A64056"/>
    </row>
    <row r="64057" spans="1:1" ht="12.6" x14ac:dyDescent="0.25">
      <c r="A64057"/>
    </row>
    <row r="64058" spans="1:1" ht="12.6" x14ac:dyDescent="0.25">
      <c r="A64058"/>
    </row>
    <row r="64059" spans="1:1" ht="12.6" x14ac:dyDescent="0.25">
      <c r="A64059"/>
    </row>
    <row r="64060" spans="1:1" ht="12.6" x14ac:dyDescent="0.25">
      <c r="A64060"/>
    </row>
    <row r="64061" spans="1:1" ht="12.6" x14ac:dyDescent="0.25">
      <c r="A64061"/>
    </row>
    <row r="64062" spans="1:1" ht="12.6" x14ac:dyDescent="0.25">
      <c r="A64062"/>
    </row>
    <row r="64063" spans="1:1" ht="12.6" x14ac:dyDescent="0.25">
      <c r="A64063"/>
    </row>
    <row r="64064" spans="1:1" ht="12.6" x14ac:dyDescent="0.25">
      <c r="A64064"/>
    </row>
    <row r="64065" spans="1:1" ht="12.6" x14ac:dyDescent="0.25">
      <c r="A64065"/>
    </row>
    <row r="64066" spans="1:1" ht="12.6" x14ac:dyDescent="0.25">
      <c r="A64066"/>
    </row>
    <row r="64067" spans="1:1" ht="12.6" x14ac:dyDescent="0.25">
      <c r="A64067"/>
    </row>
    <row r="64068" spans="1:1" ht="12.6" x14ac:dyDescent="0.25">
      <c r="A64068"/>
    </row>
    <row r="64069" spans="1:1" ht="12.6" x14ac:dyDescent="0.25">
      <c r="A64069"/>
    </row>
    <row r="64070" spans="1:1" ht="12.6" x14ac:dyDescent="0.25">
      <c r="A64070"/>
    </row>
    <row r="64071" spans="1:1" ht="12.6" x14ac:dyDescent="0.25">
      <c r="A64071"/>
    </row>
    <row r="64072" spans="1:1" ht="12.6" x14ac:dyDescent="0.25">
      <c r="A64072"/>
    </row>
    <row r="64073" spans="1:1" ht="12.6" x14ac:dyDescent="0.25">
      <c r="A64073"/>
    </row>
    <row r="64074" spans="1:1" ht="12.6" x14ac:dyDescent="0.25">
      <c r="A64074"/>
    </row>
    <row r="64075" spans="1:1" ht="12.6" x14ac:dyDescent="0.25">
      <c r="A64075"/>
    </row>
    <row r="64076" spans="1:1" ht="12.6" x14ac:dyDescent="0.25">
      <c r="A64076"/>
    </row>
    <row r="64077" spans="1:1" ht="12.6" x14ac:dyDescent="0.25">
      <c r="A64077"/>
    </row>
    <row r="64078" spans="1:1" ht="12.6" x14ac:dyDescent="0.25">
      <c r="A64078"/>
    </row>
    <row r="64079" spans="1:1" ht="12.6" x14ac:dyDescent="0.25">
      <c r="A64079"/>
    </row>
    <row r="64080" spans="1:1" ht="12.6" x14ac:dyDescent="0.25">
      <c r="A64080"/>
    </row>
    <row r="64081" spans="1:1" ht="12.6" x14ac:dyDescent="0.25">
      <c r="A64081"/>
    </row>
    <row r="64082" spans="1:1" ht="12.6" x14ac:dyDescent="0.25">
      <c r="A64082"/>
    </row>
    <row r="64083" spans="1:1" ht="12.6" x14ac:dyDescent="0.25">
      <c r="A64083"/>
    </row>
    <row r="64084" spans="1:1" ht="12.6" x14ac:dyDescent="0.25">
      <c r="A64084"/>
    </row>
    <row r="64085" spans="1:1" ht="12.6" x14ac:dyDescent="0.25">
      <c r="A64085"/>
    </row>
    <row r="64086" spans="1:1" ht="12.6" x14ac:dyDescent="0.25">
      <c r="A64086"/>
    </row>
    <row r="64087" spans="1:1" ht="12.6" x14ac:dyDescent="0.25">
      <c r="A64087"/>
    </row>
    <row r="64088" spans="1:1" ht="12.6" x14ac:dyDescent="0.25">
      <c r="A64088"/>
    </row>
    <row r="64089" spans="1:1" ht="12.6" x14ac:dyDescent="0.25">
      <c r="A64089"/>
    </row>
    <row r="64090" spans="1:1" ht="12.6" x14ac:dyDescent="0.25">
      <c r="A64090"/>
    </row>
    <row r="64091" spans="1:1" ht="12.6" x14ac:dyDescent="0.25">
      <c r="A64091"/>
    </row>
    <row r="64092" spans="1:1" ht="12.6" x14ac:dyDescent="0.25">
      <c r="A64092"/>
    </row>
    <row r="64093" spans="1:1" ht="12.6" x14ac:dyDescent="0.25">
      <c r="A64093"/>
    </row>
    <row r="64094" spans="1:1" ht="12.6" x14ac:dyDescent="0.25">
      <c r="A64094"/>
    </row>
    <row r="64095" spans="1:1" ht="12.6" x14ac:dyDescent="0.25">
      <c r="A64095"/>
    </row>
    <row r="64096" spans="1:1" ht="12.6" x14ac:dyDescent="0.25">
      <c r="A64096"/>
    </row>
    <row r="64097" spans="1:1" ht="12.6" x14ac:dyDescent="0.25">
      <c r="A64097"/>
    </row>
    <row r="64098" spans="1:1" ht="12.6" x14ac:dyDescent="0.25">
      <c r="A64098"/>
    </row>
    <row r="64099" spans="1:1" ht="12.6" x14ac:dyDescent="0.25">
      <c r="A64099"/>
    </row>
    <row r="64100" spans="1:1" ht="12.6" x14ac:dyDescent="0.25">
      <c r="A64100"/>
    </row>
    <row r="64101" spans="1:1" ht="12.6" x14ac:dyDescent="0.25">
      <c r="A64101"/>
    </row>
    <row r="64102" spans="1:1" ht="12.6" x14ac:dyDescent="0.25">
      <c r="A64102"/>
    </row>
    <row r="64103" spans="1:1" ht="12.6" x14ac:dyDescent="0.25">
      <c r="A64103"/>
    </row>
    <row r="64104" spans="1:1" ht="12.6" x14ac:dyDescent="0.25">
      <c r="A64104"/>
    </row>
    <row r="64105" spans="1:1" ht="12.6" x14ac:dyDescent="0.25">
      <c r="A64105"/>
    </row>
    <row r="64106" spans="1:1" ht="12.6" x14ac:dyDescent="0.25">
      <c r="A64106"/>
    </row>
    <row r="64107" spans="1:1" ht="12.6" x14ac:dyDescent="0.25">
      <c r="A64107"/>
    </row>
    <row r="64108" spans="1:1" ht="12.6" x14ac:dyDescent="0.25">
      <c r="A64108"/>
    </row>
    <row r="64109" spans="1:1" ht="12.6" x14ac:dyDescent="0.25">
      <c r="A64109"/>
    </row>
    <row r="64110" spans="1:1" ht="12.6" x14ac:dyDescent="0.25">
      <c r="A64110"/>
    </row>
    <row r="64111" spans="1:1" ht="12.6" x14ac:dyDescent="0.25">
      <c r="A64111"/>
    </row>
    <row r="64112" spans="1:1" ht="12.6" x14ac:dyDescent="0.25">
      <c r="A64112"/>
    </row>
    <row r="64113" spans="1:1" ht="12.6" x14ac:dyDescent="0.25">
      <c r="A64113"/>
    </row>
    <row r="64114" spans="1:1" ht="12.6" x14ac:dyDescent="0.25">
      <c r="A64114"/>
    </row>
    <row r="64115" spans="1:1" ht="12.6" x14ac:dyDescent="0.25">
      <c r="A64115"/>
    </row>
    <row r="64116" spans="1:1" ht="12.6" x14ac:dyDescent="0.25">
      <c r="A64116"/>
    </row>
    <row r="64117" spans="1:1" ht="12.6" x14ac:dyDescent="0.25">
      <c r="A64117"/>
    </row>
    <row r="64118" spans="1:1" ht="12.6" x14ac:dyDescent="0.25">
      <c r="A64118"/>
    </row>
    <row r="64119" spans="1:1" ht="12.6" x14ac:dyDescent="0.25">
      <c r="A64119"/>
    </row>
    <row r="64120" spans="1:1" ht="12.6" x14ac:dyDescent="0.25">
      <c r="A64120"/>
    </row>
    <row r="64121" spans="1:1" ht="12.6" x14ac:dyDescent="0.25">
      <c r="A64121"/>
    </row>
    <row r="64122" spans="1:1" ht="12.6" x14ac:dyDescent="0.25">
      <c r="A64122"/>
    </row>
    <row r="64123" spans="1:1" ht="12.6" x14ac:dyDescent="0.25">
      <c r="A64123"/>
    </row>
    <row r="64124" spans="1:1" ht="12.6" x14ac:dyDescent="0.25">
      <c r="A64124"/>
    </row>
    <row r="64125" spans="1:1" ht="12.6" x14ac:dyDescent="0.25">
      <c r="A64125"/>
    </row>
    <row r="64126" spans="1:1" ht="12.6" x14ac:dyDescent="0.25">
      <c r="A64126"/>
    </row>
    <row r="64127" spans="1:1" ht="12.6" x14ac:dyDescent="0.25">
      <c r="A64127"/>
    </row>
    <row r="64128" spans="1:1" ht="12.6" x14ac:dyDescent="0.25">
      <c r="A64128"/>
    </row>
    <row r="64129" spans="1:1" ht="12.6" x14ac:dyDescent="0.25">
      <c r="A64129"/>
    </row>
    <row r="64130" spans="1:1" ht="12.6" x14ac:dyDescent="0.25">
      <c r="A64130"/>
    </row>
    <row r="64131" spans="1:1" ht="12.6" x14ac:dyDescent="0.25">
      <c r="A64131"/>
    </row>
    <row r="64132" spans="1:1" ht="12.6" x14ac:dyDescent="0.25">
      <c r="A64132"/>
    </row>
    <row r="64133" spans="1:1" ht="12.6" x14ac:dyDescent="0.25">
      <c r="A64133"/>
    </row>
    <row r="64134" spans="1:1" ht="12.6" x14ac:dyDescent="0.25">
      <c r="A64134"/>
    </row>
    <row r="64135" spans="1:1" ht="12.6" x14ac:dyDescent="0.25">
      <c r="A64135"/>
    </row>
    <row r="64136" spans="1:1" ht="12.6" x14ac:dyDescent="0.25">
      <c r="A64136"/>
    </row>
    <row r="64137" spans="1:1" ht="12.6" x14ac:dyDescent="0.25">
      <c r="A64137"/>
    </row>
    <row r="64138" spans="1:1" ht="12.6" x14ac:dyDescent="0.25">
      <c r="A64138"/>
    </row>
    <row r="64139" spans="1:1" ht="12.6" x14ac:dyDescent="0.25">
      <c r="A64139"/>
    </row>
    <row r="64140" spans="1:1" ht="12.6" x14ac:dyDescent="0.25">
      <c r="A64140"/>
    </row>
    <row r="64141" spans="1:1" ht="12.6" x14ac:dyDescent="0.25">
      <c r="A64141"/>
    </row>
    <row r="64142" spans="1:1" ht="12.6" x14ac:dyDescent="0.25">
      <c r="A64142"/>
    </row>
    <row r="64143" spans="1:1" ht="12.6" x14ac:dyDescent="0.25">
      <c r="A64143"/>
    </row>
    <row r="64144" spans="1:1" ht="12.6" x14ac:dyDescent="0.25">
      <c r="A64144"/>
    </row>
    <row r="64145" spans="1:1" ht="12.6" x14ac:dyDescent="0.25">
      <c r="A64145"/>
    </row>
    <row r="64146" spans="1:1" ht="12.6" x14ac:dyDescent="0.25">
      <c r="A64146"/>
    </row>
    <row r="64147" spans="1:1" ht="12.6" x14ac:dyDescent="0.25">
      <c r="A64147"/>
    </row>
    <row r="64148" spans="1:1" ht="12.6" x14ac:dyDescent="0.25">
      <c r="A64148"/>
    </row>
    <row r="64149" spans="1:1" ht="12.6" x14ac:dyDescent="0.25">
      <c r="A64149"/>
    </row>
    <row r="64150" spans="1:1" ht="12.6" x14ac:dyDescent="0.25">
      <c r="A64150"/>
    </row>
    <row r="64151" spans="1:1" ht="12.6" x14ac:dyDescent="0.25">
      <c r="A64151"/>
    </row>
    <row r="64152" spans="1:1" ht="12.6" x14ac:dyDescent="0.25">
      <c r="A64152"/>
    </row>
    <row r="64153" spans="1:1" ht="12.6" x14ac:dyDescent="0.25">
      <c r="A64153"/>
    </row>
    <row r="64154" spans="1:1" ht="12.6" x14ac:dyDescent="0.25">
      <c r="A64154"/>
    </row>
    <row r="64155" spans="1:1" ht="12.6" x14ac:dyDescent="0.25">
      <c r="A64155"/>
    </row>
    <row r="64156" spans="1:1" ht="12.6" x14ac:dyDescent="0.25">
      <c r="A64156"/>
    </row>
    <row r="64157" spans="1:1" ht="12.6" x14ac:dyDescent="0.25">
      <c r="A64157"/>
    </row>
    <row r="64158" spans="1:1" ht="12.6" x14ac:dyDescent="0.25">
      <c r="A64158"/>
    </row>
    <row r="64159" spans="1:1" ht="12.6" x14ac:dyDescent="0.25">
      <c r="A64159"/>
    </row>
    <row r="64160" spans="1:1" ht="12.6" x14ac:dyDescent="0.25">
      <c r="A64160"/>
    </row>
    <row r="64161" spans="1:1" ht="12.6" x14ac:dyDescent="0.25">
      <c r="A64161"/>
    </row>
    <row r="64162" spans="1:1" ht="12.6" x14ac:dyDescent="0.25">
      <c r="A64162"/>
    </row>
    <row r="64163" spans="1:1" ht="12.6" x14ac:dyDescent="0.25">
      <c r="A64163"/>
    </row>
    <row r="64164" spans="1:1" ht="12.6" x14ac:dyDescent="0.25">
      <c r="A64164"/>
    </row>
    <row r="64165" spans="1:1" ht="12.6" x14ac:dyDescent="0.25">
      <c r="A64165"/>
    </row>
    <row r="64166" spans="1:1" ht="12.6" x14ac:dyDescent="0.25">
      <c r="A64166"/>
    </row>
    <row r="64167" spans="1:1" ht="12.6" x14ac:dyDescent="0.25">
      <c r="A64167"/>
    </row>
    <row r="64168" spans="1:1" ht="12.6" x14ac:dyDescent="0.25">
      <c r="A64168"/>
    </row>
    <row r="64169" spans="1:1" ht="12.6" x14ac:dyDescent="0.25">
      <c r="A64169"/>
    </row>
    <row r="64170" spans="1:1" ht="12.6" x14ac:dyDescent="0.25">
      <c r="A64170"/>
    </row>
    <row r="64171" spans="1:1" ht="12.6" x14ac:dyDescent="0.25">
      <c r="A64171"/>
    </row>
    <row r="64172" spans="1:1" ht="12.6" x14ac:dyDescent="0.25">
      <c r="A64172"/>
    </row>
    <row r="64173" spans="1:1" ht="12.6" x14ac:dyDescent="0.25">
      <c r="A64173"/>
    </row>
    <row r="64174" spans="1:1" ht="12.6" x14ac:dyDescent="0.25">
      <c r="A64174"/>
    </row>
    <row r="64175" spans="1:1" ht="12.6" x14ac:dyDescent="0.25">
      <c r="A64175"/>
    </row>
    <row r="64176" spans="1:1" ht="12.6" x14ac:dyDescent="0.25">
      <c r="A64176"/>
    </row>
    <row r="64177" spans="1:1" ht="12.6" x14ac:dyDescent="0.25">
      <c r="A64177"/>
    </row>
    <row r="64178" spans="1:1" ht="12.6" x14ac:dyDescent="0.25">
      <c r="A64178"/>
    </row>
    <row r="64179" spans="1:1" ht="12.6" x14ac:dyDescent="0.25">
      <c r="A64179"/>
    </row>
    <row r="64180" spans="1:1" ht="12.6" x14ac:dyDescent="0.25">
      <c r="A64180"/>
    </row>
    <row r="64181" spans="1:1" ht="12.6" x14ac:dyDescent="0.25">
      <c r="A64181"/>
    </row>
    <row r="64182" spans="1:1" ht="12.6" x14ac:dyDescent="0.25">
      <c r="A64182"/>
    </row>
    <row r="64183" spans="1:1" ht="12.6" x14ac:dyDescent="0.25">
      <c r="A64183"/>
    </row>
    <row r="64184" spans="1:1" ht="12.6" x14ac:dyDescent="0.25">
      <c r="A64184"/>
    </row>
    <row r="64185" spans="1:1" ht="12.6" x14ac:dyDescent="0.25">
      <c r="A64185"/>
    </row>
    <row r="64186" spans="1:1" ht="12.6" x14ac:dyDescent="0.25">
      <c r="A64186"/>
    </row>
    <row r="64187" spans="1:1" ht="12.6" x14ac:dyDescent="0.25">
      <c r="A64187"/>
    </row>
    <row r="64188" spans="1:1" ht="12.6" x14ac:dyDescent="0.25">
      <c r="A64188"/>
    </row>
    <row r="64189" spans="1:1" ht="12.6" x14ac:dyDescent="0.25">
      <c r="A64189"/>
    </row>
    <row r="64190" spans="1:1" ht="12.6" x14ac:dyDescent="0.25">
      <c r="A64190"/>
    </row>
    <row r="64191" spans="1:1" ht="12.6" x14ac:dyDescent="0.25">
      <c r="A64191"/>
    </row>
    <row r="64192" spans="1:1" ht="12.6" x14ac:dyDescent="0.25">
      <c r="A64192"/>
    </row>
    <row r="64193" spans="1:1" ht="12.6" x14ac:dyDescent="0.25">
      <c r="A64193"/>
    </row>
    <row r="64194" spans="1:1" ht="12.6" x14ac:dyDescent="0.25">
      <c r="A64194"/>
    </row>
    <row r="64195" spans="1:1" ht="12.6" x14ac:dyDescent="0.25">
      <c r="A64195"/>
    </row>
    <row r="64196" spans="1:1" ht="12.6" x14ac:dyDescent="0.25">
      <c r="A64196"/>
    </row>
    <row r="64197" spans="1:1" ht="12.6" x14ac:dyDescent="0.25">
      <c r="A64197"/>
    </row>
    <row r="64198" spans="1:1" ht="12.6" x14ac:dyDescent="0.25">
      <c r="A64198"/>
    </row>
    <row r="64199" spans="1:1" ht="12.6" x14ac:dyDescent="0.25">
      <c r="A64199"/>
    </row>
    <row r="64200" spans="1:1" ht="12.6" x14ac:dyDescent="0.25">
      <c r="A64200"/>
    </row>
    <row r="64201" spans="1:1" ht="12.6" x14ac:dyDescent="0.25">
      <c r="A64201"/>
    </row>
    <row r="64202" spans="1:1" ht="12.6" x14ac:dyDescent="0.25">
      <c r="A64202"/>
    </row>
    <row r="64203" spans="1:1" ht="12.6" x14ac:dyDescent="0.25">
      <c r="A64203"/>
    </row>
    <row r="64204" spans="1:1" ht="12.6" x14ac:dyDescent="0.25">
      <c r="A64204"/>
    </row>
    <row r="64205" spans="1:1" ht="12.6" x14ac:dyDescent="0.25">
      <c r="A64205"/>
    </row>
    <row r="64206" spans="1:1" ht="12.6" x14ac:dyDescent="0.25">
      <c r="A64206"/>
    </row>
    <row r="64207" spans="1:1" ht="12.6" x14ac:dyDescent="0.25">
      <c r="A64207"/>
    </row>
    <row r="64208" spans="1:1" ht="12.6" x14ac:dyDescent="0.25">
      <c r="A64208"/>
    </row>
    <row r="64209" spans="1:1" ht="12.6" x14ac:dyDescent="0.25">
      <c r="A64209"/>
    </row>
    <row r="64210" spans="1:1" ht="12.6" x14ac:dyDescent="0.25">
      <c r="A64210"/>
    </row>
    <row r="64211" spans="1:1" ht="12.6" x14ac:dyDescent="0.25">
      <c r="A64211"/>
    </row>
    <row r="64212" spans="1:1" ht="12.6" x14ac:dyDescent="0.25">
      <c r="A64212"/>
    </row>
    <row r="64213" spans="1:1" ht="12.6" x14ac:dyDescent="0.25">
      <c r="A64213"/>
    </row>
    <row r="64214" spans="1:1" ht="12.6" x14ac:dyDescent="0.25">
      <c r="A64214"/>
    </row>
    <row r="64215" spans="1:1" ht="12.6" x14ac:dyDescent="0.25">
      <c r="A64215"/>
    </row>
    <row r="64216" spans="1:1" ht="12.6" x14ac:dyDescent="0.25">
      <c r="A64216"/>
    </row>
    <row r="64217" spans="1:1" ht="12.6" x14ac:dyDescent="0.25">
      <c r="A64217"/>
    </row>
    <row r="64218" spans="1:1" ht="12.6" x14ac:dyDescent="0.25">
      <c r="A64218"/>
    </row>
    <row r="64219" spans="1:1" ht="12.6" x14ac:dyDescent="0.25">
      <c r="A64219"/>
    </row>
    <row r="64220" spans="1:1" ht="12.6" x14ac:dyDescent="0.25">
      <c r="A64220"/>
    </row>
    <row r="64221" spans="1:1" ht="12.6" x14ac:dyDescent="0.25">
      <c r="A64221"/>
    </row>
    <row r="64222" spans="1:1" ht="12.6" x14ac:dyDescent="0.25">
      <c r="A64222"/>
    </row>
    <row r="64223" spans="1:1" ht="12.6" x14ac:dyDescent="0.25">
      <c r="A64223"/>
    </row>
    <row r="64224" spans="1:1" ht="12.6" x14ac:dyDescent="0.25">
      <c r="A64224"/>
    </row>
    <row r="64225" spans="1:1" ht="12.6" x14ac:dyDescent="0.25">
      <c r="A64225"/>
    </row>
    <row r="64226" spans="1:1" ht="12.6" x14ac:dyDescent="0.25">
      <c r="A64226"/>
    </row>
    <row r="64227" spans="1:1" ht="12.6" x14ac:dyDescent="0.25">
      <c r="A64227"/>
    </row>
    <row r="64228" spans="1:1" ht="12.6" x14ac:dyDescent="0.25">
      <c r="A64228"/>
    </row>
    <row r="64229" spans="1:1" ht="12.6" x14ac:dyDescent="0.25">
      <c r="A64229"/>
    </row>
    <row r="64230" spans="1:1" ht="12.6" x14ac:dyDescent="0.25">
      <c r="A64230"/>
    </row>
    <row r="64231" spans="1:1" ht="12.6" x14ac:dyDescent="0.25">
      <c r="A64231"/>
    </row>
    <row r="64232" spans="1:1" ht="12.6" x14ac:dyDescent="0.25">
      <c r="A64232"/>
    </row>
    <row r="64233" spans="1:1" ht="12.6" x14ac:dyDescent="0.25">
      <c r="A64233"/>
    </row>
    <row r="64234" spans="1:1" ht="12.6" x14ac:dyDescent="0.25">
      <c r="A64234"/>
    </row>
    <row r="64235" spans="1:1" ht="12.6" x14ac:dyDescent="0.25">
      <c r="A64235"/>
    </row>
    <row r="64236" spans="1:1" ht="12.6" x14ac:dyDescent="0.25">
      <c r="A64236"/>
    </row>
    <row r="64237" spans="1:1" ht="12.6" x14ac:dyDescent="0.25">
      <c r="A64237"/>
    </row>
    <row r="64238" spans="1:1" ht="12.6" x14ac:dyDescent="0.25">
      <c r="A64238"/>
    </row>
    <row r="64239" spans="1:1" ht="12.6" x14ac:dyDescent="0.25">
      <c r="A64239"/>
    </row>
    <row r="64240" spans="1:1" ht="12.6" x14ac:dyDescent="0.25">
      <c r="A64240"/>
    </row>
    <row r="64241" spans="1:1" ht="12.6" x14ac:dyDescent="0.25">
      <c r="A64241"/>
    </row>
    <row r="64242" spans="1:1" ht="12.6" x14ac:dyDescent="0.25">
      <c r="A64242"/>
    </row>
    <row r="64243" spans="1:1" ht="12.6" x14ac:dyDescent="0.25">
      <c r="A64243"/>
    </row>
    <row r="64244" spans="1:1" ht="12.6" x14ac:dyDescent="0.25">
      <c r="A64244"/>
    </row>
    <row r="64245" spans="1:1" ht="12.6" x14ac:dyDescent="0.25">
      <c r="A64245"/>
    </row>
    <row r="64246" spans="1:1" ht="12.6" x14ac:dyDescent="0.25">
      <c r="A64246"/>
    </row>
    <row r="64247" spans="1:1" ht="12.6" x14ac:dyDescent="0.25">
      <c r="A64247"/>
    </row>
    <row r="64248" spans="1:1" ht="12.6" x14ac:dyDescent="0.25">
      <c r="A64248"/>
    </row>
    <row r="64249" spans="1:1" ht="12.6" x14ac:dyDescent="0.25">
      <c r="A64249"/>
    </row>
    <row r="64250" spans="1:1" ht="12.6" x14ac:dyDescent="0.25">
      <c r="A64250"/>
    </row>
    <row r="64251" spans="1:1" ht="12.6" x14ac:dyDescent="0.25">
      <c r="A64251"/>
    </row>
    <row r="64252" spans="1:1" ht="12.6" x14ac:dyDescent="0.25">
      <c r="A64252"/>
    </row>
    <row r="64253" spans="1:1" ht="12.6" x14ac:dyDescent="0.25">
      <c r="A64253"/>
    </row>
    <row r="64254" spans="1:1" ht="12.6" x14ac:dyDescent="0.25">
      <c r="A64254"/>
    </row>
    <row r="64255" spans="1:1" ht="12.6" x14ac:dyDescent="0.25">
      <c r="A64255"/>
    </row>
    <row r="64256" spans="1:1" ht="12.6" x14ac:dyDescent="0.25">
      <c r="A64256"/>
    </row>
    <row r="64257" spans="1:1" ht="12.6" x14ac:dyDescent="0.25">
      <c r="A64257"/>
    </row>
    <row r="64258" spans="1:1" ht="12.6" x14ac:dyDescent="0.25">
      <c r="A64258"/>
    </row>
    <row r="64259" spans="1:1" ht="12.6" x14ac:dyDescent="0.25">
      <c r="A64259"/>
    </row>
    <row r="64260" spans="1:1" ht="12.6" x14ac:dyDescent="0.25">
      <c r="A64260"/>
    </row>
    <row r="64261" spans="1:1" ht="12.6" x14ac:dyDescent="0.25">
      <c r="A64261"/>
    </row>
    <row r="64262" spans="1:1" ht="12.6" x14ac:dyDescent="0.25">
      <c r="A64262"/>
    </row>
    <row r="64263" spans="1:1" ht="12.6" x14ac:dyDescent="0.25">
      <c r="A64263"/>
    </row>
    <row r="64264" spans="1:1" ht="12.6" x14ac:dyDescent="0.25">
      <c r="A64264"/>
    </row>
    <row r="64265" spans="1:1" ht="12.6" x14ac:dyDescent="0.25">
      <c r="A64265"/>
    </row>
    <row r="64266" spans="1:1" ht="12.6" x14ac:dyDescent="0.25">
      <c r="A64266"/>
    </row>
    <row r="64267" spans="1:1" ht="12.6" x14ac:dyDescent="0.25">
      <c r="A64267"/>
    </row>
    <row r="64268" spans="1:1" ht="12.6" x14ac:dyDescent="0.25">
      <c r="A64268"/>
    </row>
    <row r="64269" spans="1:1" ht="12.6" x14ac:dyDescent="0.25">
      <c r="A64269"/>
    </row>
    <row r="64270" spans="1:1" ht="12.6" x14ac:dyDescent="0.25">
      <c r="A64270"/>
    </row>
    <row r="64271" spans="1:1" ht="12.6" x14ac:dyDescent="0.25">
      <c r="A64271"/>
    </row>
    <row r="64272" spans="1:1" ht="12.6" x14ac:dyDescent="0.25">
      <c r="A64272"/>
    </row>
    <row r="64273" spans="1:1" ht="12.6" x14ac:dyDescent="0.25">
      <c r="A64273"/>
    </row>
    <row r="64274" spans="1:1" ht="12.6" x14ac:dyDescent="0.25">
      <c r="A64274"/>
    </row>
    <row r="64275" spans="1:1" ht="12.6" x14ac:dyDescent="0.25">
      <c r="A64275"/>
    </row>
    <row r="64276" spans="1:1" ht="12.6" x14ac:dyDescent="0.25">
      <c r="A64276"/>
    </row>
    <row r="64277" spans="1:1" ht="12.6" x14ac:dyDescent="0.25">
      <c r="A64277"/>
    </row>
    <row r="64278" spans="1:1" ht="12.6" x14ac:dyDescent="0.25">
      <c r="A64278"/>
    </row>
    <row r="64279" spans="1:1" ht="12.6" x14ac:dyDescent="0.25">
      <c r="A64279"/>
    </row>
    <row r="64280" spans="1:1" ht="12.6" x14ac:dyDescent="0.25">
      <c r="A64280"/>
    </row>
    <row r="64281" spans="1:1" ht="12.6" x14ac:dyDescent="0.25">
      <c r="A64281"/>
    </row>
    <row r="64282" spans="1:1" ht="12.6" x14ac:dyDescent="0.25">
      <c r="A64282"/>
    </row>
    <row r="64283" spans="1:1" ht="12.6" x14ac:dyDescent="0.25">
      <c r="A64283"/>
    </row>
    <row r="64284" spans="1:1" ht="12.6" x14ac:dyDescent="0.25">
      <c r="A64284"/>
    </row>
    <row r="64285" spans="1:1" ht="12.6" x14ac:dyDescent="0.25">
      <c r="A64285"/>
    </row>
    <row r="64286" spans="1:1" ht="12.6" x14ac:dyDescent="0.25">
      <c r="A64286"/>
    </row>
    <row r="64287" spans="1:1" ht="12.6" x14ac:dyDescent="0.25">
      <c r="A64287"/>
    </row>
    <row r="64288" spans="1:1" ht="12.6" x14ac:dyDescent="0.25">
      <c r="A64288"/>
    </row>
    <row r="64289" spans="1:1" ht="12.6" x14ac:dyDescent="0.25">
      <c r="A64289"/>
    </row>
    <row r="64290" spans="1:1" ht="12.6" x14ac:dyDescent="0.25">
      <c r="A64290"/>
    </row>
    <row r="64291" spans="1:1" ht="12.6" x14ac:dyDescent="0.25">
      <c r="A64291"/>
    </row>
    <row r="64292" spans="1:1" ht="12.6" x14ac:dyDescent="0.25">
      <c r="A64292"/>
    </row>
    <row r="64293" spans="1:1" ht="12.6" x14ac:dyDescent="0.25">
      <c r="A64293"/>
    </row>
    <row r="64294" spans="1:1" ht="12.6" x14ac:dyDescent="0.25">
      <c r="A64294"/>
    </row>
    <row r="64295" spans="1:1" ht="12.6" x14ac:dyDescent="0.25">
      <c r="A64295"/>
    </row>
    <row r="64296" spans="1:1" ht="12.6" x14ac:dyDescent="0.25">
      <c r="A64296"/>
    </row>
    <row r="64297" spans="1:1" ht="12.6" x14ac:dyDescent="0.25">
      <c r="A64297"/>
    </row>
    <row r="64298" spans="1:1" ht="12.6" x14ac:dyDescent="0.25">
      <c r="A64298"/>
    </row>
    <row r="64299" spans="1:1" ht="12.6" x14ac:dyDescent="0.25">
      <c r="A64299"/>
    </row>
    <row r="64300" spans="1:1" ht="12.6" x14ac:dyDescent="0.25">
      <c r="A64300"/>
    </row>
    <row r="64301" spans="1:1" ht="12.6" x14ac:dyDescent="0.25">
      <c r="A64301"/>
    </row>
    <row r="64302" spans="1:1" ht="12.6" x14ac:dyDescent="0.25">
      <c r="A64302"/>
    </row>
    <row r="64303" spans="1:1" ht="12.6" x14ac:dyDescent="0.25">
      <c r="A64303"/>
    </row>
    <row r="64304" spans="1:1" ht="12.6" x14ac:dyDescent="0.25">
      <c r="A64304"/>
    </row>
    <row r="64305" spans="1:1" ht="12.6" x14ac:dyDescent="0.25">
      <c r="A64305"/>
    </row>
    <row r="64306" spans="1:1" ht="12.6" x14ac:dyDescent="0.25">
      <c r="A64306"/>
    </row>
    <row r="64307" spans="1:1" ht="12.6" x14ac:dyDescent="0.25">
      <c r="A64307"/>
    </row>
    <row r="64308" spans="1:1" ht="12.6" x14ac:dyDescent="0.25">
      <c r="A64308"/>
    </row>
    <row r="64309" spans="1:1" ht="12.6" x14ac:dyDescent="0.25">
      <c r="A64309"/>
    </row>
    <row r="64310" spans="1:1" ht="12.6" x14ac:dyDescent="0.25">
      <c r="A64310"/>
    </row>
    <row r="64311" spans="1:1" ht="12.6" x14ac:dyDescent="0.25">
      <c r="A64311"/>
    </row>
    <row r="64312" spans="1:1" ht="12.6" x14ac:dyDescent="0.25">
      <c r="A64312"/>
    </row>
    <row r="64313" spans="1:1" ht="12.6" x14ac:dyDescent="0.25">
      <c r="A64313"/>
    </row>
    <row r="64314" spans="1:1" ht="12.6" x14ac:dyDescent="0.25">
      <c r="A64314"/>
    </row>
    <row r="64315" spans="1:1" ht="12.6" x14ac:dyDescent="0.25">
      <c r="A64315"/>
    </row>
    <row r="64316" spans="1:1" ht="12.6" x14ac:dyDescent="0.25">
      <c r="A64316"/>
    </row>
    <row r="64317" spans="1:1" ht="12.6" x14ac:dyDescent="0.25">
      <c r="A64317"/>
    </row>
    <row r="64318" spans="1:1" ht="12.6" x14ac:dyDescent="0.25">
      <c r="A64318"/>
    </row>
    <row r="64319" spans="1:1" ht="12.6" x14ac:dyDescent="0.25">
      <c r="A64319"/>
    </row>
    <row r="64320" spans="1:1" ht="12.6" x14ac:dyDescent="0.25">
      <c r="A64320"/>
    </row>
    <row r="64321" spans="1:1" ht="12.6" x14ac:dyDescent="0.25">
      <c r="A64321"/>
    </row>
    <row r="64322" spans="1:1" ht="12.6" x14ac:dyDescent="0.25">
      <c r="A64322"/>
    </row>
    <row r="64323" spans="1:1" ht="12.6" x14ac:dyDescent="0.25">
      <c r="A64323"/>
    </row>
    <row r="64324" spans="1:1" ht="12.6" x14ac:dyDescent="0.25">
      <c r="A64324"/>
    </row>
    <row r="64325" spans="1:1" ht="12.6" x14ac:dyDescent="0.25">
      <c r="A64325"/>
    </row>
    <row r="64326" spans="1:1" ht="12.6" x14ac:dyDescent="0.25">
      <c r="A64326"/>
    </row>
    <row r="64327" spans="1:1" ht="12.6" x14ac:dyDescent="0.25">
      <c r="A64327"/>
    </row>
    <row r="64328" spans="1:1" ht="12.6" x14ac:dyDescent="0.25">
      <c r="A64328"/>
    </row>
    <row r="64329" spans="1:1" ht="12.6" x14ac:dyDescent="0.25">
      <c r="A64329"/>
    </row>
    <row r="64330" spans="1:1" ht="12.6" x14ac:dyDescent="0.25">
      <c r="A64330"/>
    </row>
    <row r="64331" spans="1:1" ht="12.6" x14ac:dyDescent="0.25">
      <c r="A64331"/>
    </row>
    <row r="64332" spans="1:1" ht="12.6" x14ac:dyDescent="0.25">
      <c r="A64332"/>
    </row>
    <row r="64333" spans="1:1" ht="12.6" x14ac:dyDescent="0.25">
      <c r="A64333"/>
    </row>
    <row r="64334" spans="1:1" ht="12.6" x14ac:dyDescent="0.25">
      <c r="A64334"/>
    </row>
    <row r="64335" spans="1:1" ht="12.6" x14ac:dyDescent="0.25">
      <c r="A64335"/>
    </row>
    <row r="64336" spans="1:1" ht="12.6" x14ac:dyDescent="0.25">
      <c r="A64336"/>
    </row>
    <row r="64337" spans="1:1" ht="12.6" x14ac:dyDescent="0.25">
      <c r="A64337"/>
    </row>
    <row r="64338" spans="1:1" ht="12.6" x14ac:dyDescent="0.25">
      <c r="A64338"/>
    </row>
    <row r="64339" spans="1:1" ht="12.6" x14ac:dyDescent="0.25">
      <c r="A64339"/>
    </row>
    <row r="64340" spans="1:1" ht="12.6" x14ac:dyDescent="0.25">
      <c r="A64340"/>
    </row>
    <row r="64341" spans="1:1" ht="12.6" x14ac:dyDescent="0.25">
      <c r="A64341"/>
    </row>
    <row r="64342" spans="1:1" ht="12.6" x14ac:dyDescent="0.25">
      <c r="A64342"/>
    </row>
    <row r="64343" spans="1:1" ht="12.6" x14ac:dyDescent="0.25">
      <c r="A64343"/>
    </row>
    <row r="64344" spans="1:1" ht="12.6" x14ac:dyDescent="0.25">
      <c r="A64344"/>
    </row>
    <row r="64345" spans="1:1" ht="12.6" x14ac:dyDescent="0.25">
      <c r="A64345"/>
    </row>
    <row r="64346" spans="1:1" ht="12.6" x14ac:dyDescent="0.25">
      <c r="A64346"/>
    </row>
    <row r="64347" spans="1:1" ht="12.6" x14ac:dyDescent="0.25">
      <c r="A64347"/>
    </row>
    <row r="64348" spans="1:1" ht="12.6" x14ac:dyDescent="0.25">
      <c r="A64348"/>
    </row>
    <row r="64349" spans="1:1" ht="12.6" x14ac:dyDescent="0.25">
      <c r="A64349"/>
    </row>
    <row r="64350" spans="1:1" ht="12.6" x14ac:dyDescent="0.25">
      <c r="A64350"/>
    </row>
    <row r="64351" spans="1:1" ht="12.6" x14ac:dyDescent="0.25">
      <c r="A64351"/>
    </row>
    <row r="64352" spans="1:1" ht="12.6" x14ac:dyDescent="0.25">
      <c r="A64352"/>
    </row>
    <row r="64353" spans="1:1" ht="12.6" x14ac:dyDescent="0.25">
      <c r="A64353"/>
    </row>
    <row r="64354" spans="1:1" ht="12.6" x14ac:dyDescent="0.25">
      <c r="A64354"/>
    </row>
    <row r="64355" spans="1:1" ht="12.6" x14ac:dyDescent="0.25">
      <c r="A64355"/>
    </row>
    <row r="64356" spans="1:1" ht="12.6" x14ac:dyDescent="0.25">
      <c r="A64356"/>
    </row>
    <row r="64357" spans="1:1" ht="12.6" x14ac:dyDescent="0.25">
      <c r="A64357"/>
    </row>
    <row r="64358" spans="1:1" ht="12.6" x14ac:dyDescent="0.25">
      <c r="A64358"/>
    </row>
    <row r="64359" spans="1:1" ht="12.6" x14ac:dyDescent="0.25">
      <c r="A64359"/>
    </row>
    <row r="64360" spans="1:1" ht="12.6" x14ac:dyDescent="0.25">
      <c r="A64360"/>
    </row>
    <row r="64361" spans="1:1" ht="12.6" x14ac:dyDescent="0.25">
      <c r="A64361"/>
    </row>
    <row r="64362" spans="1:1" ht="12.6" x14ac:dyDescent="0.25">
      <c r="A64362"/>
    </row>
    <row r="64363" spans="1:1" ht="12.6" x14ac:dyDescent="0.25">
      <c r="A64363"/>
    </row>
    <row r="64364" spans="1:1" ht="12.6" x14ac:dyDescent="0.25">
      <c r="A64364"/>
    </row>
    <row r="64365" spans="1:1" ht="12.6" x14ac:dyDescent="0.25">
      <c r="A64365"/>
    </row>
    <row r="64366" spans="1:1" ht="12.6" x14ac:dyDescent="0.25">
      <c r="A64366"/>
    </row>
    <row r="64367" spans="1:1" ht="12.6" x14ac:dyDescent="0.25">
      <c r="A64367"/>
    </row>
    <row r="64368" spans="1:1" ht="12.6" x14ac:dyDescent="0.25">
      <c r="A64368"/>
    </row>
    <row r="64369" spans="1:1" ht="12.6" x14ac:dyDescent="0.25">
      <c r="A64369"/>
    </row>
    <row r="64370" spans="1:1" ht="12.6" x14ac:dyDescent="0.25">
      <c r="A64370"/>
    </row>
    <row r="64371" spans="1:1" ht="12.6" x14ac:dyDescent="0.25">
      <c r="A64371"/>
    </row>
    <row r="64372" spans="1:1" ht="12.6" x14ac:dyDescent="0.25">
      <c r="A64372"/>
    </row>
    <row r="64373" spans="1:1" ht="12.6" x14ac:dyDescent="0.25">
      <c r="A64373"/>
    </row>
    <row r="64374" spans="1:1" ht="12.6" x14ac:dyDescent="0.25">
      <c r="A64374"/>
    </row>
    <row r="64375" spans="1:1" ht="12.6" x14ac:dyDescent="0.25">
      <c r="A64375"/>
    </row>
    <row r="64376" spans="1:1" ht="12.6" x14ac:dyDescent="0.25">
      <c r="A64376"/>
    </row>
    <row r="64377" spans="1:1" ht="12.6" x14ac:dyDescent="0.25">
      <c r="A64377"/>
    </row>
    <row r="64378" spans="1:1" ht="12.6" x14ac:dyDescent="0.25">
      <c r="A64378"/>
    </row>
    <row r="64379" spans="1:1" ht="12.6" x14ac:dyDescent="0.25">
      <c r="A64379"/>
    </row>
    <row r="64380" spans="1:1" ht="12.6" x14ac:dyDescent="0.25">
      <c r="A64380"/>
    </row>
    <row r="64381" spans="1:1" ht="12.6" x14ac:dyDescent="0.25">
      <c r="A64381"/>
    </row>
    <row r="64382" spans="1:1" ht="12.6" x14ac:dyDescent="0.25">
      <c r="A64382"/>
    </row>
    <row r="64383" spans="1:1" ht="12.6" x14ac:dyDescent="0.25">
      <c r="A64383"/>
    </row>
    <row r="64384" spans="1:1" ht="12.6" x14ac:dyDescent="0.25">
      <c r="A64384"/>
    </row>
    <row r="64385" spans="1:1" ht="12.6" x14ac:dyDescent="0.25">
      <c r="A64385"/>
    </row>
    <row r="64386" spans="1:1" ht="12.6" x14ac:dyDescent="0.25">
      <c r="A64386"/>
    </row>
    <row r="64387" spans="1:1" ht="12.6" x14ac:dyDescent="0.25">
      <c r="A64387"/>
    </row>
    <row r="64388" spans="1:1" ht="12.6" x14ac:dyDescent="0.25">
      <c r="A64388"/>
    </row>
    <row r="64389" spans="1:1" ht="12.6" x14ac:dyDescent="0.25">
      <c r="A64389"/>
    </row>
    <row r="64390" spans="1:1" ht="12.6" x14ac:dyDescent="0.25">
      <c r="A64390"/>
    </row>
    <row r="64391" spans="1:1" ht="12.6" x14ac:dyDescent="0.25">
      <c r="A64391"/>
    </row>
    <row r="64392" spans="1:1" ht="12.6" x14ac:dyDescent="0.25">
      <c r="A64392"/>
    </row>
    <row r="64393" spans="1:1" ht="12.6" x14ac:dyDescent="0.25">
      <c r="A64393"/>
    </row>
    <row r="64394" spans="1:1" ht="12.6" x14ac:dyDescent="0.25">
      <c r="A64394"/>
    </row>
    <row r="64395" spans="1:1" ht="12.6" x14ac:dyDescent="0.25">
      <c r="A64395"/>
    </row>
    <row r="64396" spans="1:1" ht="12.6" x14ac:dyDescent="0.25">
      <c r="A64396"/>
    </row>
    <row r="64397" spans="1:1" ht="12.6" x14ac:dyDescent="0.25">
      <c r="A64397"/>
    </row>
    <row r="64398" spans="1:1" ht="12.6" x14ac:dyDescent="0.25">
      <c r="A64398"/>
    </row>
    <row r="64399" spans="1:1" ht="12.6" x14ac:dyDescent="0.25">
      <c r="A64399"/>
    </row>
    <row r="64400" spans="1:1" ht="12.6" x14ac:dyDescent="0.25">
      <c r="A64400"/>
    </row>
    <row r="64401" spans="1:1" ht="12.6" x14ac:dyDescent="0.25">
      <c r="A64401"/>
    </row>
    <row r="64402" spans="1:1" ht="12.6" x14ac:dyDescent="0.25">
      <c r="A64402"/>
    </row>
    <row r="64403" spans="1:1" ht="12.6" x14ac:dyDescent="0.25">
      <c r="A64403"/>
    </row>
    <row r="64404" spans="1:1" ht="12.6" x14ac:dyDescent="0.25">
      <c r="A64404"/>
    </row>
    <row r="64405" spans="1:1" ht="12.6" x14ac:dyDescent="0.25">
      <c r="A64405"/>
    </row>
    <row r="64406" spans="1:1" ht="12.6" x14ac:dyDescent="0.25">
      <c r="A64406"/>
    </row>
    <row r="64407" spans="1:1" ht="12.6" x14ac:dyDescent="0.25">
      <c r="A64407"/>
    </row>
    <row r="64408" spans="1:1" ht="12.6" x14ac:dyDescent="0.25">
      <c r="A64408"/>
    </row>
    <row r="64409" spans="1:1" ht="12.6" x14ac:dyDescent="0.25">
      <c r="A64409"/>
    </row>
    <row r="64410" spans="1:1" ht="12.6" x14ac:dyDescent="0.25">
      <c r="A64410"/>
    </row>
    <row r="64411" spans="1:1" ht="12.6" x14ac:dyDescent="0.25">
      <c r="A64411"/>
    </row>
    <row r="64412" spans="1:1" ht="12.6" x14ac:dyDescent="0.25">
      <c r="A64412"/>
    </row>
    <row r="64413" spans="1:1" ht="12.6" x14ac:dyDescent="0.25">
      <c r="A64413"/>
    </row>
    <row r="64414" spans="1:1" ht="12.6" x14ac:dyDescent="0.25">
      <c r="A64414"/>
    </row>
    <row r="64415" spans="1:1" ht="12.6" x14ac:dyDescent="0.25">
      <c r="A64415"/>
    </row>
    <row r="64416" spans="1:1" ht="12.6" x14ac:dyDescent="0.25">
      <c r="A64416"/>
    </row>
    <row r="64417" spans="1:1" ht="12.6" x14ac:dyDescent="0.25">
      <c r="A64417"/>
    </row>
    <row r="64418" spans="1:1" ht="12.6" x14ac:dyDescent="0.25">
      <c r="A64418"/>
    </row>
    <row r="64419" spans="1:1" ht="12.6" x14ac:dyDescent="0.25">
      <c r="A64419"/>
    </row>
    <row r="64420" spans="1:1" ht="12.6" x14ac:dyDescent="0.25">
      <c r="A64420"/>
    </row>
    <row r="64421" spans="1:1" ht="12.6" x14ac:dyDescent="0.25">
      <c r="A64421"/>
    </row>
    <row r="64422" spans="1:1" ht="12.6" x14ac:dyDescent="0.25">
      <c r="A64422"/>
    </row>
    <row r="64423" spans="1:1" ht="12.6" x14ac:dyDescent="0.25">
      <c r="A64423"/>
    </row>
    <row r="64424" spans="1:1" ht="12.6" x14ac:dyDescent="0.25">
      <c r="A64424"/>
    </row>
    <row r="64425" spans="1:1" ht="12.6" x14ac:dyDescent="0.25">
      <c r="A64425"/>
    </row>
    <row r="64426" spans="1:1" ht="12.6" x14ac:dyDescent="0.25">
      <c r="A64426"/>
    </row>
    <row r="64427" spans="1:1" ht="12.6" x14ac:dyDescent="0.25">
      <c r="A64427"/>
    </row>
    <row r="64428" spans="1:1" ht="12.6" x14ac:dyDescent="0.25">
      <c r="A64428"/>
    </row>
    <row r="64429" spans="1:1" ht="12.6" x14ac:dyDescent="0.25">
      <c r="A64429"/>
    </row>
    <row r="64430" spans="1:1" ht="12.6" x14ac:dyDescent="0.25">
      <c r="A64430"/>
    </row>
    <row r="64431" spans="1:1" ht="12.6" x14ac:dyDescent="0.25">
      <c r="A64431"/>
    </row>
    <row r="64432" spans="1:1" ht="12.6" x14ac:dyDescent="0.25">
      <c r="A64432"/>
    </row>
    <row r="64433" spans="1:1" ht="12.6" x14ac:dyDescent="0.25">
      <c r="A64433"/>
    </row>
    <row r="64434" spans="1:1" ht="12.6" x14ac:dyDescent="0.25">
      <c r="A64434"/>
    </row>
    <row r="64435" spans="1:1" ht="12.6" x14ac:dyDescent="0.25">
      <c r="A64435"/>
    </row>
    <row r="64436" spans="1:1" ht="12.6" x14ac:dyDescent="0.25">
      <c r="A64436"/>
    </row>
    <row r="64437" spans="1:1" ht="12.6" x14ac:dyDescent="0.25">
      <c r="A64437"/>
    </row>
    <row r="64438" spans="1:1" ht="12.6" x14ac:dyDescent="0.25">
      <c r="A64438"/>
    </row>
    <row r="64439" spans="1:1" ht="12.6" x14ac:dyDescent="0.25">
      <c r="A64439"/>
    </row>
    <row r="64440" spans="1:1" ht="12.6" x14ac:dyDescent="0.25">
      <c r="A64440"/>
    </row>
    <row r="64441" spans="1:1" ht="12.6" x14ac:dyDescent="0.25">
      <c r="A64441"/>
    </row>
    <row r="64442" spans="1:1" ht="12.6" x14ac:dyDescent="0.25">
      <c r="A64442"/>
    </row>
    <row r="64443" spans="1:1" ht="12.6" x14ac:dyDescent="0.25">
      <c r="A64443"/>
    </row>
    <row r="64444" spans="1:1" ht="12.6" x14ac:dyDescent="0.25">
      <c r="A64444"/>
    </row>
    <row r="64445" spans="1:1" ht="12.6" x14ac:dyDescent="0.25">
      <c r="A64445"/>
    </row>
    <row r="64446" spans="1:1" ht="12.6" x14ac:dyDescent="0.25">
      <c r="A64446"/>
    </row>
    <row r="64447" spans="1:1" ht="12.6" x14ac:dyDescent="0.25">
      <c r="A64447"/>
    </row>
    <row r="64448" spans="1:1" ht="12.6" x14ac:dyDescent="0.25">
      <c r="A64448"/>
    </row>
    <row r="64449" spans="1:1" ht="12.6" x14ac:dyDescent="0.25">
      <c r="A64449"/>
    </row>
    <row r="64450" spans="1:1" ht="12.6" x14ac:dyDescent="0.25">
      <c r="A64450"/>
    </row>
    <row r="64451" spans="1:1" ht="12.6" x14ac:dyDescent="0.25">
      <c r="A64451"/>
    </row>
    <row r="64452" spans="1:1" ht="12.6" x14ac:dyDescent="0.25">
      <c r="A64452"/>
    </row>
    <row r="64453" spans="1:1" ht="12.6" x14ac:dyDescent="0.25">
      <c r="A64453"/>
    </row>
    <row r="64454" spans="1:1" ht="12.6" x14ac:dyDescent="0.25">
      <c r="A64454"/>
    </row>
    <row r="64455" spans="1:1" ht="12.6" x14ac:dyDescent="0.25">
      <c r="A64455"/>
    </row>
    <row r="64456" spans="1:1" ht="12.6" x14ac:dyDescent="0.25">
      <c r="A64456"/>
    </row>
    <row r="64457" spans="1:1" ht="12.6" x14ac:dyDescent="0.25">
      <c r="A64457"/>
    </row>
    <row r="64458" spans="1:1" ht="12.6" x14ac:dyDescent="0.25">
      <c r="A64458"/>
    </row>
    <row r="64459" spans="1:1" ht="12.6" x14ac:dyDescent="0.25">
      <c r="A64459"/>
    </row>
    <row r="64460" spans="1:1" ht="12.6" x14ac:dyDescent="0.25">
      <c r="A64460"/>
    </row>
    <row r="64461" spans="1:1" ht="12.6" x14ac:dyDescent="0.25">
      <c r="A64461"/>
    </row>
    <row r="64462" spans="1:1" ht="12.6" x14ac:dyDescent="0.25">
      <c r="A64462"/>
    </row>
    <row r="64463" spans="1:1" ht="12.6" x14ac:dyDescent="0.25">
      <c r="A64463"/>
    </row>
    <row r="64464" spans="1:1" ht="12.6" x14ac:dyDescent="0.25">
      <c r="A64464"/>
    </row>
    <row r="64465" spans="1:1" ht="12.6" x14ac:dyDescent="0.25">
      <c r="A64465"/>
    </row>
    <row r="64466" spans="1:1" ht="12.6" x14ac:dyDescent="0.25">
      <c r="A64466"/>
    </row>
    <row r="64467" spans="1:1" ht="12.6" x14ac:dyDescent="0.25">
      <c r="A64467"/>
    </row>
    <row r="64468" spans="1:1" ht="12.6" x14ac:dyDescent="0.25">
      <c r="A64468"/>
    </row>
    <row r="64469" spans="1:1" ht="12.6" x14ac:dyDescent="0.25">
      <c r="A64469"/>
    </row>
    <row r="64470" spans="1:1" ht="12.6" x14ac:dyDescent="0.25">
      <c r="A64470"/>
    </row>
    <row r="64471" spans="1:1" ht="12.6" x14ac:dyDescent="0.25">
      <c r="A64471"/>
    </row>
    <row r="64472" spans="1:1" ht="12.6" x14ac:dyDescent="0.25">
      <c r="A64472"/>
    </row>
    <row r="64473" spans="1:1" ht="12.6" x14ac:dyDescent="0.25">
      <c r="A64473"/>
    </row>
    <row r="64474" spans="1:1" ht="12.6" x14ac:dyDescent="0.25">
      <c r="A64474"/>
    </row>
    <row r="64475" spans="1:1" ht="12.6" x14ac:dyDescent="0.25">
      <c r="A64475"/>
    </row>
    <row r="64476" spans="1:1" ht="12.6" x14ac:dyDescent="0.25">
      <c r="A64476"/>
    </row>
    <row r="64477" spans="1:1" ht="12.6" x14ac:dyDescent="0.25">
      <c r="A64477"/>
    </row>
    <row r="64478" spans="1:1" ht="12.6" x14ac:dyDescent="0.25">
      <c r="A64478"/>
    </row>
    <row r="64479" spans="1:1" ht="12.6" x14ac:dyDescent="0.25">
      <c r="A64479"/>
    </row>
    <row r="64480" spans="1:1" ht="12.6" x14ac:dyDescent="0.25">
      <c r="A64480"/>
    </row>
    <row r="64481" spans="1:1" ht="12.6" x14ac:dyDescent="0.25">
      <c r="A64481"/>
    </row>
    <row r="64482" spans="1:1" ht="12.6" x14ac:dyDescent="0.25">
      <c r="A64482"/>
    </row>
    <row r="64483" spans="1:1" ht="12.6" x14ac:dyDescent="0.25">
      <c r="A64483"/>
    </row>
    <row r="64484" spans="1:1" ht="12.6" x14ac:dyDescent="0.25">
      <c r="A64484"/>
    </row>
    <row r="64485" spans="1:1" ht="12.6" x14ac:dyDescent="0.25">
      <c r="A64485"/>
    </row>
    <row r="64486" spans="1:1" ht="12.6" x14ac:dyDescent="0.25">
      <c r="A64486"/>
    </row>
    <row r="64487" spans="1:1" ht="12.6" x14ac:dyDescent="0.25">
      <c r="A64487"/>
    </row>
    <row r="64488" spans="1:1" ht="12.6" x14ac:dyDescent="0.25">
      <c r="A64488"/>
    </row>
    <row r="64489" spans="1:1" ht="12.6" x14ac:dyDescent="0.25">
      <c r="A64489"/>
    </row>
    <row r="64490" spans="1:1" ht="12.6" x14ac:dyDescent="0.25">
      <c r="A64490"/>
    </row>
    <row r="64491" spans="1:1" ht="12.6" x14ac:dyDescent="0.25">
      <c r="A64491"/>
    </row>
    <row r="64492" spans="1:1" ht="12.6" x14ac:dyDescent="0.25">
      <c r="A64492"/>
    </row>
    <row r="64493" spans="1:1" ht="12.6" x14ac:dyDescent="0.25">
      <c r="A64493"/>
    </row>
    <row r="64494" spans="1:1" ht="12.6" x14ac:dyDescent="0.25">
      <c r="A64494"/>
    </row>
    <row r="64495" spans="1:1" ht="12.6" x14ac:dyDescent="0.25">
      <c r="A64495"/>
    </row>
    <row r="64496" spans="1:1" ht="12.6" x14ac:dyDescent="0.25">
      <c r="A64496"/>
    </row>
    <row r="64497" spans="1:1" ht="12.6" x14ac:dyDescent="0.25">
      <c r="A64497"/>
    </row>
    <row r="64498" spans="1:1" ht="12.6" x14ac:dyDescent="0.25">
      <c r="A64498"/>
    </row>
    <row r="64499" spans="1:1" ht="12.6" x14ac:dyDescent="0.25">
      <c r="A64499"/>
    </row>
    <row r="64500" spans="1:1" ht="12.6" x14ac:dyDescent="0.25">
      <c r="A64500"/>
    </row>
    <row r="64501" spans="1:1" ht="12.6" x14ac:dyDescent="0.25">
      <c r="A64501"/>
    </row>
    <row r="64502" spans="1:1" ht="12.6" x14ac:dyDescent="0.25">
      <c r="A64502"/>
    </row>
    <row r="64503" spans="1:1" ht="12.6" x14ac:dyDescent="0.25">
      <c r="A64503"/>
    </row>
    <row r="64504" spans="1:1" ht="12.6" x14ac:dyDescent="0.25">
      <c r="A64504"/>
    </row>
    <row r="64505" spans="1:1" ht="12.6" x14ac:dyDescent="0.25">
      <c r="A64505"/>
    </row>
    <row r="64506" spans="1:1" ht="12.6" x14ac:dyDescent="0.25">
      <c r="A64506"/>
    </row>
    <row r="64507" spans="1:1" ht="12.6" x14ac:dyDescent="0.25">
      <c r="A64507"/>
    </row>
    <row r="64508" spans="1:1" ht="12.6" x14ac:dyDescent="0.25">
      <c r="A64508"/>
    </row>
    <row r="64509" spans="1:1" ht="12.6" x14ac:dyDescent="0.25">
      <c r="A64509"/>
    </row>
    <row r="64510" spans="1:1" ht="12.6" x14ac:dyDescent="0.25">
      <c r="A64510"/>
    </row>
    <row r="64511" spans="1:1" ht="12.6" x14ac:dyDescent="0.25">
      <c r="A64511"/>
    </row>
    <row r="64512" spans="1:1" ht="12.6" x14ac:dyDescent="0.25">
      <c r="A64512"/>
    </row>
    <row r="64513" spans="1:1" ht="12.6" x14ac:dyDescent="0.25">
      <c r="A64513"/>
    </row>
    <row r="64514" spans="1:1" ht="12.6" x14ac:dyDescent="0.25">
      <c r="A64514"/>
    </row>
    <row r="64515" spans="1:1" ht="12.6" x14ac:dyDescent="0.25">
      <c r="A64515"/>
    </row>
    <row r="64516" spans="1:1" ht="12.6" x14ac:dyDescent="0.25">
      <c r="A64516"/>
    </row>
    <row r="64517" spans="1:1" ht="12.6" x14ac:dyDescent="0.25">
      <c r="A64517"/>
    </row>
    <row r="64518" spans="1:1" ht="12.6" x14ac:dyDescent="0.25">
      <c r="A64518"/>
    </row>
    <row r="64519" spans="1:1" ht="12.6" x14ac:dyDescent="0.25">
      <c r="A64519"/>
    </row>
    <row r="64520" spans="1:1" ht="12.6" x14ac:dyDescent="0.25">
      <c r="A64520"/>
    </row>
    <row r="64521" spans="1:1" ht="12.6" x14ac:dyDescent="0.25">
      <c r="A64521"/>
    </row>
    <row r="64522" spans="1:1" ht="12.6" x14ac:dyDescent="0.25">
      <c r="A64522"/>
    </row>
    <row r="64523" spans="1:1" ht="12.6" x14ac:dyDescent="0.25">
      <c r="A64523"/>
    </row>
    <row r="64524" spans="1:1" ht="12.6" x14ac:dyDescent="0.25">
      <c r="A64524"/>
    </row>
    <row r="64525" spans="1:1" ht="12.6" x14ac:dyDescent="0.25">
      <c r="A64525"/>
    </row>
    <row r="64526" spans="1:1" ht="12.6" x14ac:dyDescent="0.25">
      <c r="A64526"/>
    </row>
    <row r="64527" spans="1:1" ht="12.6" x14ac:dyDescent="0.25">
      <c r="A64527"/>
    </row>
    <row r="64528" spans="1:1" ht="12.6" x14ac:dyDescent="0.25">
      <c r="A64528"/>
    </row>
    <row r="64529" spans="1:1" ht="12.6" x14ac:dyDescent="0.25">
      <c r="A64529"/>
    </row>
    <row r="64530" spans="1:1" ht="12.6" x14ac:dyDescent="0.25">
      <c r="A64530"/>
    </row>
    <row r="64531" spans="1:1" ht="12.6" x14ac:dyDescent="0.25">
      <c r="A64531"/>
    </row>
    <row r="64532" spans="1:1" ht="12.6" x14ac:dyDescent="0.25">
      <c r="A64532"/>
    </row>
    <row r="64533" spans="1:1" ht="12.6" x14ac:dyDescent="0.25">
      <c r="A64533"/>
    </row>
    <row r="64534" spans="1:1" ht="12.6" x14ac:dyDescent="0.25">
      <c r="A64534"/>
    </row>
    <row r="64535" spans="1:1" ht="12.6" x14ac:dyDescent="0.25">
      <c r="A64535"/>
    </row>
    <row r="64536" spans="1:1" ht="12.6" x14ac:dyDescent="0.25">
      <c r="A64536"/>
    </row>
    <row r="64537" spans="1:1" ht="12.6" x14ac:dyDescent="0.25">
      <c r="A64537"/>
    </row>
    <row r="64538" spans="1:1" ht="12.6" x14ac:dyDescent="0.25">
      <c r="A64538"/>
    </row>
    <row r="64539" spans="1:1" ht="12.6" x14ac:dyDescent="0.25">
      <c r="A64539"/>
    </row>
    <row r="64540" spans="1:1" ht="12.6" x14ac:dyDescent="0.25">
      <c r="A64540"/>
    </row>
    <row r="64541" spans="1:1" ht="12.6" x14ac:dyDescent="0.25">
      <c r="A64541"/>
    </row>
    <row r="64542" spans="1:1" ht="12.6" x14ac:dyDescent="0.25">
      <c r="A64542"/>
    </row>
    <row r="64543" spans="1:1" ht="12.6" x14ac:dyDescent="0.25">
      <c r="A64543"/>
    </row>
    <row r="64544" spans="1:1" ht="12.6" x14ac:dyDescent="0.25">
      <c r="A64544"/>
    </row>
    <row r="64545" spans="1:1" ht="12.6" x14ac:dyDescent="0.25">
      <c r="A64545"/>
    </row>
    <row r="64546" spans="1:1" ht="12.6" x14ac:dyDescent="0.25">
      <c r="A64546"/>
    </row>
    <row r="64547" spans="1:1" ht="12.6" x14ac:dyDescent="0.25">
      <c r="A64547"/>
    </row>
    <row r="64548" spans="1:1" ht="12.6" x14ac:dyDescent="0.25">
      <c r="A64548"/>
    </row>
    <row r="64549" spans="1:1" ht="12.6" x14ac:dyDescent="0.25">
      <c r="A64549"/>
    </row>
    <row r="64550" spans="1:1" ht="12.6" x14ac:dyDescent="0.25">
      <c r="A64550"/>
    </row>
    <row r="64551" spans="1:1" ht="12.6" x14ac:dyDescent="0.25">
      <c r="A64551"/>
    </row>
    <row r="64552" spans="1:1" ht="12.6" x14ac:dyDescent="0.25">
      <c r="A64552"/>
    </row>
    <row r="64553" spans="1:1" ht="12.6" x14ac:dyDescent="0.25">
      <c r="A64553"/>
    </row>
    <row r="64554" spans="1:1" ht="12.6" x14ac:dyDescent="0.25">
      <c r="A64554"/>
    </row>
    <row r="64555" spans="1:1" ht="12.6" x14ac:dyDescent="0.25">
      <c r="A64555"/>
    </row>
    <row r="64556" spans="1:1" ht="12.6" x14ac:dyDescent="0.25">
      <c r="A64556"/>
    </row>
    <row r="64557" spans="1:1" ht="12.6" x14ac:dyDescent="0.25">
      <c r="A64557"/>
    </row>
    <row r="64558" spans="1:1" ht="12.6" x14ac:dyDescent="0.25">
      <c r="A64558"/>
    </row>
    <row r="64559" spans="1:1" ht="12.6" x14ac:dyDescent="0.25">
      <c r="A64559"/>
    </row>
    <row r="64560" spans="1:1" ht="12.6" x14ac:dyDescent="0.25">
      <c r="A64560"/>
    </row>
    <row r="64561" spans="1:1" ht="12.6" x14ac:dyDescent="0.25">
      <c r="A64561"/>
    </row>
    <row r="64562" spans="1:1" ht="12.6" x14ac:dyDescent="0.25">
      <c r="A64562"/>
    </row>
    <row r="64563" spans="1:1" ht="12.6" x14ac:dyDescent="0.25">
      <c r="A64563"/>
    </row>
    <row r="64564" spans="1:1" ht="12.6" x14ac:dyDescent="0.25">
      <c r="A64564"/>
    </row>
    <row r="64565" spans="1:1" ht="12.6" x14ac:dyDescent="0.25">
      <c r="A64565"/>
    </row>
    <row r="64566" spans="1:1" ht="12.6" x14ac:dyDescent="0.25">
      <c r="A64566"/>
    </row>
    <row r="64567" spans="1:1" ht="12.6" x14ac:dyDescent="0.25">
      <c r="A64567"/>
    </row>
    <row r="64568" spans="1:1" ht="12.6" x14ac:dyDescent="0.25">
      <c r="A64568"/>
    </row>
    <row r="64569" spans="1:1" ht="12.6" x14ac:dyDescent="0.25">
      <c r="A64569"/>
    </row>
    <row r="64570" spans="1:1" ht="12.6" x14ac:dyDescent="0.25">
      <c r="A64570"/>
    </row>
    <row r="64571" spans="1:1" ht="12.6" x14ac:dyDescent="0.25">
      <c r="A64571"/>
    </row>
    <row r="64572" spans="1:1" ht="12.6" x14ac:dyDescent="0.25">
      <c r="A64572"/>
    </row>
    <row r="64573" spans="1:1" ht="12.6" x14ac:dyDescent="0.25">
      <c r="A64573"/>
    </row>
    <row r="64574" spans="1:1" ht="12.6" x14ac:dyDescent="0.25">
      <c r="A64574"/>
    </row>
    <row r="64575" spans="1:1" ht="12.6" x14ac:dyDescent="0.25">
      <c r="A64575"/>
    </row>
    <row r="64576" spans="1:1" ht="12.6" x14ac:dyDescent="0.25">
      <c r="A64576"/>
    </row>
    <row r="64577" spans="1:1" ht="12.6" x14ac:dyDescent="0.25">
      <c r="A64577"/>
    </row>
    <row r="64578" spans="1:1" ht="12.6" x14ac:dyDescent="0.25">
      <c r="A64578"/>
    </row>
    <row r="64579" spans="1:1" ht="12.6" x14ac:dyDescent="0.25">
      <c r="A64579"/>
    </row>
    <row r="64580" spans="1:1" ht="12.6" x14ac:dyDescent="0.25">
      <c r="A64580"/>
    </row>
    <row r="64581" spans="1:1" ht="12.6" x14ac:dyDescent="0.25">
      <c r="A64581"/>
    </row>
    <row r="64582" spans="1:1" ht="12.6" x14ac:dyDescent="0.25">
      <c r="A64582"/>
    </row>
    <row r="64583" spans="1:1" ht="12.6" x14ac:dyDescent="0.25">
      <c r="A64583"/>
    </row>
    <row r="64584" spans="1:1" ht="12.6" x14ac:dyDescent="0.25">
      <c r="A64584"/>
    </row>
    <row r="64585" spans="1:1" ht="12.6" x14ac:dyDescent="0.25">
      <c r="A64585"/>
    </row>
    <row r="64586" spans="1:1" ht="12.6" x14ac:dyDescent="0.25">
      <c r="A64586"/>
    </row>
    <row r="64587" spans="1:1" ht="12.6" x14ac:dyDescent="0.25">
      <c r="A64587"/>
    </row>
    <row r="64588" spans="1:1" ht="12.6" x14ac:dyDescent="0.25">
      <c r="A64588"/>
    </row>
    <row r="64589" spans="1:1" ht="12.6" x14ac:dyDescent="0.25">
      <c r="A64589"/>
    </row>
    <row r="64590" spans="1:1" ht="12.6" x14ac:dyDescent="0.25">
      <c r="A64590"/>
    </row>
    <row r="64591" spans="1:1" ht="12.6" x14ac:dyDescent="0.25">
      <c r="A64591"/>
    </row>
    <row r="64592" spans="1:1" ht="12.6" x14ac:dyDescent="0.25">
      <c r="A64592"/>
    </row>
    <row r="64593" spans="1:1" ht="12.6" x14ac:dyDescent="0.25">
      <c r="A64593"/>
    </row>
    <row r="64594" spans="1:1" ht="12.6" x14ac:dyDescent="0.25">
      <c r="A64594"/>
    </row>
    <row r="64595" spans="1:1" ht="12.6" x14ac:dyDescent="0.25">
      <c r="A64595"/>
    </row>
    <row r="64596" spans="1:1" ht="12.6" x14ac:dyDescent="0.25">
      <c r="A64596"/>
    </row>
    <row r="64597" spans="1:1" ht="12.6" x14ac:dyDescent="0.25">
      <c r="A64597"/>
    </row>
    <row r="64598" spans="1:1" ht="12.6" x14ac:dyDescent="0.25">
      <c r="A64598"/>
    </row>
    <row r="64599" spans="1:1" ht="12.6" x14ac:dyDescent="0.25">
      <c r="A64599"/>
    </row>
    <row r="64600" spans="1:1" ht="12.6" x14ac:dyDescent="0.25">
      <c r="A64600"/>
    </row>
    <row r="64601" spans="1:1" ht="12.6" x14ac:dyDescent="0.25">
      <c r="A64601"/>
    </row>
    <row r="64602" spans="1:1" ht="12.6" x14ac:dyDescent="0.25">
      <c r="A64602"/>
    </row>
    <row r="64603" spans="1:1" ht="12.6" x14ac:dyDescent="0.25">
      <c r="A64603"/>
    </row>
    <row r="64604" spans="1:1" ht="12.6" x14ac:dyDescent="0.25">
      <c r="A64604"/>
    </row>
    <row r="64605" spans="1:1" ht="12.6" x14ac:dyDescent="0.25">
      <c r="A64605"/>
    </row>
    <row r="64606" spans="1:1" ht="12.6" x14ac:dyDescent="0.25">
      <c r="A64606"/>
    </row>
    <row r="64607" spans="1:1" ht="12.6" x14ac:dyDescent="0.25">
      <c r="A64607"/>
    </row>
    <row r="64608" spans="1:1" ht="12.6" x14ac:dyDescent="0.25">
      <c r="A64608"/>
    </row>
    <row r="64609" spans="1:1" ht="12.6" x14ac:dyDescent="0.25">
      <c r="A64609"/>
    </row>
    <row r="64610" spans="1:1" ht="12.6" x14ac:dyDescent="0.25">
      <c r="A64610"/>
    </row>
    <row r="64611" spans="1:1" ht="12.6" x14ac:dyDescent="0.25">
      <c r="A64611"/>
    </row>
    <row r="64612" spans="1:1" ht="12.6" x14ac:dyDescent="0.25">
      <c r="A64612"/>
    </row>
    <row r="64613" spans="1:1" ht="12.6" x14ac:dyDescent="0.25">
      <c r="A64613"/>
    </row>
    <row r="64614" spans="1:1" ht="12.6" x14ac:dyDescent="0.25">
      <c r="A64614"/>
    </row>
    <row r="64615" spans="1:1" ht="12.6" x14ac:dyDescent="0.25">
      <c r="A64615"/>
    </row>
    <row r="64616" spans="1:1" ht="12.6" x14ac:dyDescent="0.25">
      <c r="A64616"/>
    </row>
    <row r="64617" spans="1:1" ht="12.6" x14ac:dyDescent="0.25">
      <c r="A64617"/>
    </row>
    <row r="64618" spans="1:1" ht="12.6" x14ac:dyDescent="0.25">
      <c r="A64618"/>
    </row>
    <row r="64619" spans="1:1" ht="12.6" x14ac:dyDescent="0.25">
      <c r="A64619"/>
    </row>
    <row r="64620" spans="1:1" ht="12.6" x14ac:dyDescent="0.25">
      <c r="A64620"/>
    </row>
    <row r="64621" spans="1:1" ht="12.6" x14ac:dyDescent="0.25">
      <c r="A64621"/>
    </row>
    <row r="64622" spans="1:1" ht="12.6" x14ac:dyDescent="0.25">
      <c r="A64622"/>
    </row>
    <row r="64623" spans="1:1" ht="12.6" x14ac:dyDescent="0.25">
      <c r="A64623"/>
    </row>
    <row r="64624" spans="1:1" ht="12.6" x14ac:dyDescent="0.25">
      <c r="A64624"/>
    </row>
    <row r="64625" spans="1:1" ht="12.6" x14ac:dyDescent="0.25">
      <c r="A64625"/>
    </row>
    <row r="64626" spans="1:1" ht="12.6" x14ac:dyDescent="0.25">
      <c r="A64626"/>
    </row>
    <row r="64627" spans="1:1" ht="12.6" x14ac:dyDescent="0.25">
      <c r="A64627"/>
    </row>
    <row r="64628" spans="1:1" ht="12.6" x14ac:dyDescent="0.25">
      <c r="A64628"/>
    </row>
    <row r="64629" spans="1:1" ht="12.6" x14ac:dyDescent="0.25">
      <c r="A64629"/>
    </row>
    <row r="64630" spans="1:1" ht="12.6" x14ac:dyDescent="0.25">
      <c r="A64630"/>
    </row>
    <row r="64631" spans="1:1" ht="12.6" x14ac:dyDescent="0.25">
      <c r="A64631"/>
    </row>
    <row r="64632" spans="1:1" ht="12.6" x14ac:dyDescent="0.25">
      <c r="A64632"/>
    </row>
    <row r="64633" spans="1:1" ht="12.6" x14ac:dyDescent="0.25">
      <c r="A64633"/>
    </row>
    <row r="64634" spans="1:1" ht="12.6" x14ac:dyDescent="0.25">
      <c r="A64634"/>
    </row>
    <row r="64635" spans="1:1" ht="12.6" x14ac:dyDescent="0.25">
      <c r="A64635"/>
    </row>
    <row r="64636" spans="1:1" ht="12.6" x14ac:dyDescent="0.25">
      <c r="A64636"/>
    </row>
    <row r="64637" spans="1:1" ht="12.6" x14ac:dyDescent="0.25">
      <c r="A64637"/>
    </row>
    <row r="64638" spans="1:1" ht="12.6" x14ac:dyDescent="0.25">
      <c r="A64638"/>
    </row>
    <row r="64639" spans="1:1" ht="12.6" x14ac:dyDescent="0.25">
      <c r="A64639"/>
    </row>
    <row r="64640" spans="1:1" ht="12.6" x14ac:dyDescent="0.25">
      <c r="A64640"/>
    </row>
    <row r="64641" spans="1:1" ht="12.6" x14ac:dyDescent="0.25">
      <c r="A64641"/>
    </row>
    <row r="64642" spans="1:1" ht="12.6" x14ac:dyDescent="0.25">
      <c r="A64642"/>
    </row>
    <row r="64643" spans="1:1" ht="12.6" x14ac:dyDescent="0.25">
      <c r="A64643"/>
    </row>
    <row r="64644" spans="1:1" ht="12.6" x14ac:dyDescent="0.25">
      <c r="A64644"/>
    </row>
    <row r="64645" spans="1:1" ht="12.6" x14ac:dyDescent="0.25">
      <c r="A64645"/>
    </row>
    <row r="64646" spans="1:1" ht="12.6" x14ac:dyDescent="0.25">
      <c r="A64646"/>
    </row>
    <row r="64647" spans="1:1" ht="12.6" x14ac:dyDescent="0.25">
      <c r="A64647"/>
    </row>
    <row r="64648" spans="1:1" ht="12.6" x14ac:dyDescent="0.25">
      <c r="A64648"/>
    </row>
    <row r="64649" spans="1:1" ht="12.6" x14ac:dyDescent="0.25">
      <c r="A64649"/>
    </row>
    <row r="64650" spans="1:1" ht="12.6" x14ac:dyDescent="0.25">
      <c r="A64650"/>
    </row>
    <row r="64651" spans="1:1" ht="12.6" x14ac:dyDescent="0.25">
      <c r="A64651"/>
    </row>
    <row r="64652" spans="1:1" ht="12.6" x14ac:dyDescent="0.25">
      <c r="A64652"/>
    </row>
    <row r="64653" spans="1:1" ht="12.6" x14ac:dyDescent="0.25">
      <c r="A64653"/>
    </row>
    <row r="64654" spans="1:1" ht="12.6" x14ac:dyDescent="0.25">
      <c r="A64654"/>
    </row>
    <row r="64655" spans="1:1" ht="12.6" x14ac:dyDescent="0.25">
      <c r="A64655"/>
    </row>
    <row r="64656" spans="1:1" ht="12.6" x14ac:dyDescent="0.25">
      <c r="A64656"/>
    </row>
    <row r="64657" spans="1:1" ht="12.6" x14ac:dyDescent="0.25">
      <c r="A64657"/>
    </row>
    <row r="64658" spans="1:1" ht="12.6" x14ac:dyDescent="0.25">
      <c r="A64658"/>
    </row>
    <row r="64659" spans="1:1" ht="12.6" x14ac:dyDescent="0.25">
      <c r="A64659"/>
    </row>
    <row r="64660" spans="1:1" ht="12.6" x14ac:dyDescent="0.25">
      <c r="A64660"/>
    </row>
    <row r="64661" spans="1:1" ht="12.6" x14ac:dyDescent="0.25">
      <c r="A64661"/>
    </row>
    <row r="64662" spans="1:1" ht="12.6" x14ac:dyDescent="0.25">
      <c r="A64662"/>
    </row>
    <row r="64663" spans="1:1" ht="12.6" x14ac:dyDescent="0.25">
      <c r="A64663"/>
    </row>
    <row r="64664" spans="1:1" ht="12.6" x14ac:dyDescent="0.25">
      <c r="A64664"/>
    </row>
    <row r="64665" spans="1:1" ht="12.6" x14ac:dyDescent="0.25">
      <c r="A64665"/>
    </row>
    <row r="64666" spans="1:1" ht="12.6" x14ac:dyDescent="0.25">
      <c r="A64666"/>
    </row>
    <row r="64667" spans="1:1" ht="12.6" x14ac:dyDescent="0.25">
      <c r="A64667"/>
    </row>
    <row r="64668" spans="1:1" ht="12.6" x14ac:dyDescent="0.25">
      <c r="A64668"/>
    </row>
    <row r="64669" spans="1:1" ht="12.6" x14ac:dyDescent="0.25">
      <c r="A64669"/>
    </row>
    <row r="64670" spans="1:1" ht="12.6" x14ac:dyDescent="0.25">
      <c r="A64670"/>
    </row>
    <row r="64671" spans="1:1" ht="12.6" x14ac:dyDescent="0.25">
      <c r="A64671"/>
    </row>
    <row r="64672" spans="1:1" ht="12.6" x14ac:dyDescent="0.25">
      <c r="A64672"/>
    </row>
    <row r="64673" spans="1:1" ht="12.6" x14ac:dyDescent="0.25">
      <c r="A64673"/>
    </row>
    <row r="64674" spans="1:1" ht="12.6" x14ac:dyDescent="0.25">
      <c r="A64674"/>
    </row>
    <row r="64675" spans="1:1" ht="12.6" x14ac:dyDescent="0.25">
      <c r="A64675"/>
    </row>
    <row r="64676" spans="1:1" ht="12.6" x14ac:dyDescent="0.25">
      <c r="A64676"/>
    </row>
    <row r="64677" spans="1:1" ht="12.6" x14ac:dyDescent="0.25">
      <c r="A64677"/>
    </row>
    <row r="64678" spans="1:1" ht="12.6" x14ac:dyDescent="0.25">
      <c r="A64678"/>
    </row>
    <row r="64679" spans="1:1" ht="12.6" x14ac:dyDescent="0.25">
      <c r="A64679"/>
    </row>
    <row r="64680" spans="1:1" ht="12.6" x14ac:dyDescent="0.25">
      <c r="A64680"/>
    </row>
    <row r="64681" spans="1:1" ht="12.6" x14ac:dyDescent="0.25">
      <c r="A64681"/>
    </row>
    <row r="64682" spans="1:1" ht="12.6" x14ac:dyDescent="0.25">
      <c r="A64682"/>
    </row>
    <row r="64683" spans="1:1" ht="12.6" x14ac:dyDescent="0.25">
      <c r="A64683"/>
    </row>
    <row r="64684" spans="1:1" ht="12.6" x14ac:dyDescent="0.25">
      <c r="A64684"/>
    </row>
    <row r="64685" spans="1:1" ht="12.6" x14ac:dyDescent="0.25">
      <c r="A64685"/>
    </row>
    <row r="64686" spans="1:1" ht="12.6" x14ac:dyDescent="0.25">
      <c r="A64686"/>
    </row>
    <row r="64687" spans="1:1" ht="12.6" x14ac:dyDescent="0.25">
      <c r="A64687"/>
    </row>
    <row r="64688" spans="1:1" ht="12.6" x14ac:dyDescent="0.25">
      <c r="A64688"/>
    </row>
    <row r="64689" spans="1:1" ht="12.6" x14ac:dyDescent="0.25">
      <c r="A64689"/>
    </row>
    <row r="64690" spans="1:1" ht="12.6" x14ac:dyDescent="0.25">
      <c r="A64690"/>
    </row>
    <row r="64691" spans="1:1" ht="12.6" x14ac:dyDescent="0.25">
      <c r="A64691"/>
    </row>
    <row r="64692" spans="1:1" ht="12.6" x14ac:dyDescent="0.25">
      <c r="A64692"/>
    </row>
    <row r="64693" spans="1:1" ht="12.6" x14ac:dyDescent="0.25">
      <c r="A64693"/>
    </row>
    <row r="64694" spans="1:1" ht="12.6" x14ac:dyDescent="0.25">
      <c r="A64694"/>
    </row>
    <row r="64695" spans="1:1" ht="12.6" x14ac:dyDescent="0.25">
      <c r="A64695"/>
    </row>
    <row r="64696" spans="1:1" ht="12.6" x14ac:dyDescent="0.25">
      <c r="A64696"/>
    </row>
    <row r="64697" spans="1:1" ht="12.6" x14ac:dyDescent="0.25">
      <c r="A64697"/>
    </row>
    <row r="64698" spans="1:1" ht="12.6" x14ac:dyDescent="0.25">
      <c r="A64698"/>
    </row>
    <row r="64699" spans="1:1" ht="12.6" x14ac:dyDescent="0.25">
      <c r="A64699"/>
    </row>
    <row r="64700" spans="1:1" ht="12.6" x14ac:dyDescent="0.25">
      <c r="A64700"/>
    </row>
    <row r="64701" spans="1:1" ht="12.6" x14ac:dyDescent="0.25">
      <c r="A64701"/>
    </row>
    <row r="64702" spans="1:1" ht="12.6" x14ac:dyDescent="0.25">
      <c r="A64702"/>
    </row>
    <row r="64703" spans="1:1" ht="12.6" x14ac:dyDescent="0.25">
      <c r="A64703"/>
    </row>
    <row r="64704" spans="1:1" ht="12.6" x14ac:dyDescent="0.25">
      <c r="A64704"/>
    </row>
    <row r="64705" spans="1:1" ht="12.6" x14ac:dyDescent="0.25">
      <c r="A64705"/>
    </row>
    <row r="64706" spans="1:1" ht="12.6" x14ac:dyDescent="0.25">
      <c r="A64706"/>
    </row>
    <row r="64707" spans="1:1" ht="12.6" x14ac:dyDescent="0.25">
      <c r="A64707"/>
    </row>
    <row r="64708" spans="1:1" ht="12.6" x14ac:dyDescent="0.25">
      <c r="A64708"/>
    </row>
    <row r="64709" spans="1:1" ht="12.6" x14ac:dyDescent="0.25">
      <c r="A64709"/>
    </row>
    <row r="64710" spans="1:1" ht="12.6" x14ac:dyDescent="0.25">
      <c r="A64710"/>
    </row>
    <row r="64711" spans="1:1" ht="12.6" x14ac:dyDescent="0.25">
      <c r="A64711"/>
    </row>
    <row r="64712" spans="1:1" ht="12.6" x14ac:dyDescent="0.25">
      <c r="A64712"/>
    </row>
    <row r="64713" spans="1:1" ht="12.6" x14ac:dyDescent="0.25">
      <c r="A64713"/>
    </row>
    <row r="64714" spans="1:1" ht="12.6" x14ac:dyDescent="0.25">
      <c r="A64714"/>
    </row>
    <row r="64715" spans="1:1" ht="12.6" x14ac:dyDescent="0.25">
      <c r="A64715"/>
    </row>
    <row r="64716" spans="1:1" ht="12.6" x14ac:dyDescent="0.25">
      <c r="A64716"/>
    </row>
    <row r="64717" spans="1:1" ht="12.6" x14ac:dyDescent="0.25">
      <c r="A64717"/>
    </row>
    <row r="64718" spans="1:1" ht="12.6" x14ac:dyDescent="0.25">
      <c r="A64718"/>
    </row>
    <row r="64719" spans="1:1" ht="12.6" x14ac:dyDescent="0.25">
      <c r="A64719"/>
    </row>
    <row r="64720" spans="1:1" ht="12.6" x14ac:dyDescent="0.25">
      <c r="A64720"/>
    </row>
    <row r="64721" spans="1:1" ht="12.6" x14ac:dyDescent="0.25">
      <c r="A64721"/>
    </row>
    <row r="64722" spans="1:1" ht="12.6" x14ac:dyDescent="0.25">
      <c r="A64722"/>
    </row>
    <row r="64723" spans="1:1" ht="12.6" x14ac:dyDescent="0.25">
      <c r="A64723"/>
    </row>
    <row r="64724" spans="1:1" ht="12.6" x14ac:dyDescent="0.25">
      <c r="A64724"/>
    </row>
    <row r="64725" spans="1:1" ht="12.6" x14ac:dyDescent="0.25">
      <c r="A64725"/>
    </row>
    <row r="64726" spans="1:1" ht="12.6" x14ac:dyDescent="0.25">
      <c r="A64726"/>
    </row>
    <row r="64727" spans="1:1" ht="12.6" x14ac:dyDescent="0.25">
      <c r="A64727"/>
    </row>
    <row r="64728" spans="1:1" ht="12.6" x14ac:dyDescent="0.25">
      <c r="A64728"/>
    </row>
    <row r="64729" spans="1:1" ht="12.6" x14ac:dyDescent="0.25">
      <c r="A64729"/>
    </row>
    <row r="64730" spans="1:1" ht="12.6" x14ac:dyDescent="0.25">
      <c r="A64730"/>
    </row>
    <row r="64731" spans="1:1" ht="12.6" x14ac:dyDescent="0.25">
      <c r="A64731"/>
    </row>
    <row r="64732" spans="1:1" ht="12.6" x14ac:dyDescent="0.25">
      <c r="A64732"/>
    </row>
    <row r="64733" spans="1:1" ht="12.6" x14ac:dyDescent="0.25">
      <c r="A64733"/>
    </row>
    <row r="64734" spans="1:1" ht="12.6" x14ac:dyDescent="0.25">
      <c r="A64734"/>
    </row>
    <row r="64735" spans="1:1" ht="12.6" x14ac:dyDescent="0.25">
      <c r="A64735"/>
    </row>
    <row r="64736" spans="1:1" ht="12.6" x14ac:dyDescent="0.25">
      <c r="A64736"/>
    </row>
    <row r="64737" spans="1:1" ht="12.6" x14ac:dyDescent="0.25">
      <c r="A64737"/>
    </row>
    <row r="64738" spans="1:1" ht="12.6" x14ac:dyDescent="0.25">
      <c r="A64738"/>
    </row>
    <row r="64739" spans="1:1" ht="12.6" x14ac:dyDescent="0.25">
      <c r="A64739"/>
    </row>
    <row r="64740" spans="1:1" ht="12.6" x14ac:dyDescent="0.25">
      <c r="A64740"/>
    </row>
    <row r="64741" spans="1:1" ht="12.6" x14ac:dyDescent="0.25">
      <c r="A64741"/>
    </row>
    <row r="64742" spans="1:1" ht="12.6" x14ac:dyDescent="0.25">
      <c r="A64742"/>
    </row>
    <row r="64743" spans="1:1" ht="12.6" x14ac:dyDescent="0.25">
      <c r="A64743"/>
    </row>
    <row r="64744" spans="1:1" ht="12.6" x14ac:dyDescent="0.25">
      <c r="A64744"/>
    </row>
    <row r="64745" spans="1:1" ht="12.6" x14ac:dyDescent="0.25">
      <c r="A64745"/>
    </row>
    <row r="64746" spans="1:1" ht="12.6" x14ac:dyDescent="0.25">
      <c r="A64746"/>
    </row>
    <row r="64747" spans="1:1" ht="12.6" x14ac:dyDescent="0.25">
      <c r="A64747"/>
    </row>
    <row r="64748" spans="1:1" ht="12.6" x14ac:dyDescent="0.25">
      <c r="A64748"/>
    </row>
    <row r="64749" spans="1:1" ht="12.6" x14ac:dyDescent="0.25">
      <c r="A64749"/>
    </row>
    <row r="64750" spans="1:1" ht="12.6" x14ac:dyDescent="0.25">
      <c r="A64750"/>
    </row>
    <row r="64751" spans="1:1" ht="12.6" x14ac:dyDescent="0.25">
      <c r="A64751"/>
    </row>
    <row r="64752" spans="1:1" ht="12.6" x14ac:dyDescent="0.25">
      <c r="A64752"/>
    </row>
    <row r="64753" spans="1:1" ht="12.6" x14ac:dyDescent="0.25">
      <c r="A64753"/>
    </row>
    <row r="64754" spans="1:1" ht="12.6" x14ac:dyDescent="0.25">
      <c r="A64754"/>
    </row>
    <row r="64755" spans="1:1" ht="12.6" x14ac:dyDescent="0.25">
      <c r="A64755"/>
    </row>
    <row r="64756" spans="1:1" ht="12.6" x14ac:dyDescent="0.25">
      <c r="A64756"/>
    </row>
    <row r="64757" spans="1:1" ht="12.6" x14ac:dyDescent="0.25">
      <c r="A64757"/>
    </row>
    <row r="64758" spans="1:1" ht="12.6" x14ac:dyDescent="0.25">
      <c r="A64758"/>
    </row>
    <row r="64759" spans="1:1" ht="12.6" x14ac:dyDescent="0.25">
      <c r="A64759"/>
    </row>
    <row r="64760" spans="1:1" ht="12.6" x14ac:dyDescent="0.25">
      <c r="A64760"/>
    </row>
    <row r="64761" spans="1:1" ht="12.6" x14ac:dyDescent="0.25">
      <c r="A64761"/>
    </row>
    <row r="64762" spans="1:1" ht="12.6" x14ac:dyDescent="0.25">
      <c r="A64762"/>
    </row>
    <row r="64763" spans="1:1" ht="12.6" x14ac:dyDescent="0.25">
      <c r="A64763"/>
    </row>
    <row r="64764" spans="1:1" ht="12.6" x14ac:dyDescent="0.25">
      <c r="A64764"/>
    </row>
    <row r="64765" spans="1:1" ht="12.6" x14ac:dyDescent="0.25">
      <c r="A64765"/>
    </row>
    <row r="64766" spans="1:1" ht="12.6" x14ac:dyDescent="0.25">
      <c r="A64766"/>
    </row>
    <row r="64767" spans="1:1" ht="12.6" x14ac:dyDescent="0.25">
      <c r="A64767"/>
    </row>
    <row r="64768" spans="1:1" ht="12.6" x14ac:dyDescent="0.25">
      <c r="A64768"/>
    </row>
    <row r="64769" spans="1:1" ht="12.6" x14ac:dyDescent="0.25">
      <c r="A64769"/>
    </row>
    <row r="64770" spans="1:1" ht="12.6" x14ac:dyDescent="0.25">
      <c r="A64770"/>
    </row>
    <row r="64771" spans="1:1" ht="12.6" x14ac:dyDescent="0.25">
      <c r="A64771"/>
    </row>
    <row r="64772" spans="1:1" ht="12.6" x14ac:dyDescent="0.25">
      <c r="A64772"/>
    </row>
    <row r="64773" spans="1:1" ht="12.6" x14ac:dyDescent="0.25">
      <c r="A64773"/>
    </row>
    <row r="64774" spans="1:1" ht="12.6" x14ac:dyDescent="0.25">
      <c r="A64774"/>
    </row>
    <row r="64775" spans="1:1" ht="12.6" x14ac:dyDescent="0.25">
      <c r="A64775"/>
    </row>
    <row r="64776" spans="1:1" ht="12.6" x14ac:dyDescent="0.25">
      <c r="A64776"/>
    </row>
    <row r="64777" spans="1:1" ht="12.6" x14ac:dyDescent="0.25">
      <c r="A64777"/>
    </row>
    <row r="64778" spans="1:1" ht="12.6" x14ac:dyDescent="0.25">
      <c r="A64778"/>
    </row>
    <row r="64779" spans="1:1" ht="12.6" x14ac:dyDescent="0.25">
      <c r="A64779"/>
    </row>
    <row r="64780" spans="1:1" ht="12.6" x14ac:dyDescent="0.25">
      <c r="A64780"/>
    </row>
    <row r="64781" spans="1:1" ht="12.6" x14ac:dyDescent="0.25">
      <c r="A64781"/>
    </row>
    <row r="64782" spans="1:1" ht="12.6" x14ac:dyDescent="0.25">
      <c r="A64782"/>
    </row>
    <row r="64783" spans="1:1" ht="12.6" x14ac:dyDescent="0.25">
      <c r="A64783"/>
    </row>
    <row r="64784" spans="1:1" ht="12.6" x14ac:dyDescent="0.25">
      <c r="A64784"/>
    </row>
    <row r="64785" spans="1:1" ht="12.6" x14ac:dyDescent="0.25">
      <c r="A64785"/>
    </row>
    <row r="64786" spans="1:1" ht="12.6" x14ac:dyDescent="0.25">
      <c r="A64786"/>
    </row>
    <row r="64787" spans="1:1" ht="12.6" x14ac:dyDescent="0.25">
      <c r="A64787"/>
    </row>
    <row r="64788" spans="1:1" ht="12.6" x14ac:dyDescent="0.25">
      <c r="A64788"/>
    </row>
    <row r="64789" spans="1:1" ht="12.6" x14ac:dyDescent="0.25">
      <c r="A64789"/>
    </row>
    <row r="64790" spans="1:1" ht="12.6" x14ac:dyDescent="0.25">
      <c r="A64790"/>
    </row>
    <row r="64791" spans="1:1" ht="12.6" x14ac:dyDescent="0.25">
      <c r="A64791"/>
    </row>
    <row r="64792" spans="1:1" ht="12.6" x14ac:dyDescent="0.25">
      <c r="A64792"/>
    </row>
    <row r="64793" spans="1:1" ht="12.6" x14ac:dyDescent="0.25">
      <c r="A64793"/>
    </row>
    <row r="64794" spans="1:1" ht="12.6" x14ac:dyDescent="0.25">
      <c r="A64794"/>
    </row>
    <row r="64795" spans="1:1" ht="12.6" x14ac:dyDescent="0.25">
      <c r="A64795"/>
    </row>
    <row r="64796" spans="1:1" ht="12.6" x14ac:dyDescent="0.25">
      <c r="A64796"/>
    </row>
    <row r="64797" spans="1:1" ht="12.6" x14ac:dyDescent="0.25">
      <c r="A64797"/>
    </row>
    <row r="64798" spans="1:1" ht="12.6" x14ac:dyDescent="0.25">
      <c r="A64798"/>
    </row>
    <row r="64799" spans="1:1" ht="12.6" x14ac:dyDescent="0.25">
      <c r="A64799"/>
    </row>
    <row r="64800" spans="1:1" ht="12.6" x14ac:dyDescent="0.25">
      <c r="A64800"/>
    </row>
    <row r="64801" spans="1:1" ht="12.6" x14ac:dyDescent="0.25">
      <c r="A64801"/>
    </row>
    <row r="64802" spans="1:1" ht="12.6" x14ac:dyDescent="0.25">
      <c r="A64802"/>
    </row>
    <row r="64803" spans="1:1" ht="12.6" x14ac:dyDescent="0.25">
      <c r="A64803"/>
    </row>
    <row r="64804" spans="1:1" ht="12.6" x14ac:dyDescent="0.25">
      <c r="A64804"/>
    </row>
    <row r="64805" spans="1:1" ht="12.6" x14ac:dyDescent="0.25">
      <c r="A64805"/>
    </row>
    <row r="64806" spans="1:1" ht="12.6" x14ac:dyDescent="0.25">
      <c r="A64806"/>
    </row>
    <row r="64807" spans="1:1" ht="12.6" x14ac:dyDescent="0.25">
      <c r="A64807"/>
    </row>
    <row r="64808" spans="1:1" ht="12.6" x14ac:dyDescent="0.25">
      <c r="A64808"/>
    </row>
    <row r="64809" spans="1:1" ht="12.6" x14ac:dyDescent="0.25">
      <c r="A64809"/>
    </row>
    <row r="64810" spans="1:1" ht="12.6" x14ac:dyDescent="0.25">
      <c r="A64810"/>
    </row>
    <row r="64811" spans="1:1" ht="12.6" x14ac:dyDescent="0.25">
      <c r="A64811"/>
    </row>
    <row r="64812" spans="1:1" ht="12.6" x14ac:dyDescent="0.25">
      <c r="A64812"/>
    </row>
    <row r="64813" spans="1:1" ht="12.6" x14ac:dyDescent="0.25">
      <c r="A64813"/>
    </row>
    <row r="64814" spans="1:1" ht="12.6" x14ac:dyDescent="0.25">
      <c r="A64814"/>
    </row>
    <row r="64815" spans="1:1" ht="12.6" x14ac:dyDescent="0.25">
      <c r="A64815"/>
    </row>
    <row r="64816" spans="1:1" ht="12.6" x14ac:dyDescent="0.25">
      <c r="A64816"/>
    </row>
    <row r="64817" spans="1:1" ht="12.6" x14ac:dyDescent="0.25">
      <c r="A64817"/>
    </row>
    <row r="64818" spans="1:1" ht="12.6" x14ac:dyDescent="0.25">
      <c r="A64818"/>
    </row>
    <row r="64819" spans="1:1" ht="12.6" x14ac:dyDescent="0.25">
      <c r="A64819"/>
    </row>
    <row r="64820" spans="1:1" ht="12.6" x14ac:dyDescent="0.25">
      <c r="A64820"/>
    </row>
    <row r="64821" spans="1:1" ht="12.6" x14ac:dyDescent="0.25">
      <c r="A64821"/>
    </row>
    <row r="64822" spans="1:1" ht="12.6" x14ac:dyDescent="0.25">
      <c r="A64822"/>
    </row>
    <row r="64823" spans="1:1" ht="12.6" x14ac:dyDescent="0.25">
      <c r="A64823"/>
    </row>
    <row r="64824" spans="1:1" ht="12.6" x14ac:dyDescent="0.25">
      <c r="A64824"/>
    </row>
    <row r="64825" spans="1:1" ht="12.6" x14ac:dyDescent="0.25">
      <c r="A64825"/>
    </row>
    <row r="64826" spans="1:1" ht="12.6" x14ac:dyDescent="0.25">
      <c r="A64826"/>
    </row>
    <row r="64827" spans="1:1" ht="12.6" x14ac:dyDescent="0.25">
      <c r="A64827"/>
    </row>
    <row r="64828" spans="1:1" ht="12.6" x14ac:dyDescent="0.25">
      <c r="A64828"/>
    </row>
    <row r="64829" spans="1:1" ht="12.6" x14ac:dyDescent="0.25">
      <c r="A64829"/>
    </row>
    <row r="64830" spans="1:1" ht="12.6" x14ac:dyDescent="0.25">
      <c r="A64830"/>
    </row>
    <row r="64831" spans="1:1" ht="12.6" x14ac:dyDescent="0.25">
      <c r="A64831"/>
    </row>
    <row r="64832" spans="1:1" ht="12.6" x14ac:dyDescent="0.25">
      <c r="A64832"/>
    </row>
    <row r="64833" spans="1:1" ht="12.6" x14ac:dyDescent="0.25">
      <c r="A64833"/>
    </row>
    <row r="64834" spans="1:1" ht="12.6" x14ac:dyDescent="0.25">
      <c r="A64834"/>
    </row>
    <row r="64835" spans="1:1" ht="12.6" x14ac:dyDescent="0.25">
      <c r="A64835"/>
    </row>
    <row r="64836" spans="1:1" ht="12.6" x14ac:dyDescent="0.25">
      <c r="A64836"/>
    </row>
    <row r="64837" spans="1:1" ht="12.6" x14ac:dyDescent="0.25">
      <c r="A64837"/>
    </row>
    <row r="64838" spans="1:1" ht="12.6" x14ac:dyDescent="0.25">
      <c r="A64838"/>
    </row>
    <row r="64839" spans="1:1" ht="12.6" x14ac:dyDescent="0.25">
      <c r="A64839"/>
    </row>
    <row r="64840" spans="1:1" ht="12.6" x14ac:dyDescent="0.25">
      <c r="A64840"/>
    </row>
    <row r="64841" spans="1:1" ht="12.6" x14ac:dyDescent="0.25">
      <c r="A64841"/>
    </row>
    <row r="64842" spans="1:1" ht="12.6" x14ac:dyDescent="0.25">
      <c r="A64842"/>
    </row>
    <row r="64843" spans="1:1" ht="12.6" x14ac:dyDescent="0.25">
      <c r="A64843"/>
    </row>
    <row r="64844" spans="1:1" ht="12.6" x14ac:dyDescent="0.25">
      <c r="A64844"/>
    </row>
    <row r="64845" spans="1:1" ht="12.6" x14ac:dyDescent="0.25">
      <c r="A64845"/>
    </row>
    <row r="64846" spans="1:1" ht="12.6" x14ac:dyDescent="0.25">
      <c r="A64846"/>
    </row>
    <row r="64847" spans="1:1" ht="12.6" x14ac:dyDescent="0.25">
      <c r="A64847"/>
    </row>
    <row r="64848" spans="1:1" ht="12.6" x14ac:dyDescent="0.25">
      <c r="A64848"/>
    </row>
    <row r="64849" spans="1:1" ht="12.6" x14ac:dyDescent="0.25">
      <c r="A64849"/>
    </row>
    <row r="64850" spans="1:1" ht="12.6" x14ac:dyDescent="0.25">
      <c r="A64850"/>
    </row>
    <row r="64851" spans="1:1" ht="12.6" x14ac:dyDescent="0.25">
      <c r="A64851"/>
    </row>
    <row r="64852" spans="1:1" ht="12.6" x14ac:dyDescent="0.25">
      <c r="A64852"/>
    </row>
    <row r="64853" spans="1:1" ht="12.6" x14ac:dyDescent="0.25">
      <c r="A64853"/>
    </row>
    <row r="64854" spans="1:1" ht="12.6" x14ac:dyDescent="0.25">
      <c r="A64854"/>
    </row>
    <row r="64855" spans="1:1" ht="12.6" x14ac:dyDescent="0.25">
      <c r="A64855"/>
    </row>
    <row r="64856" spans="1:1" ht="12.6" x14ac:dyDescent="0.25">
      <c r="A64856"/>
    </row>
    <row r="64857" spans="1:1" ht="12.6" x14ac:dyDescent="0.25">
      <c r="A64857"/>
    </row>
    <row r="64858" spans="1:1" ht="12.6" x14ac:dyDescent="0.25">
      <c r="A64858"/>
    </row>
    <row r="64859" spans="1:1" ht="12.6" x14ac:dyDescent="0.25">
      <c r="A64859"/>
    </row>
    <row r="64860" spans="1:1" ht="12.6" x14ac:dyDescent="0.25">
      <c r="A64860"/>
    </row>
    <row r="64861" spans="1:1" ht="12.6" x14ac:dyDescent="0.25">
      <c r="A64861"/>
    </row>
    <row r="64862" spans="1:1" ht="12.6" x14ac:dyDescent="0.25">
      <c r="A64862"/>
    </row>
    <row r="64863" spans="1:1" ht="12.6" x14ac:dyDescent="0.25">
      <c r="A64863"/>
    </row>
    <row r="64864" spans="1:1" ht="12.6" x14ac:dyDescent="0.25">
      <c r="A64864"/>
    </row>
    <row r="64865" spans="1:1" ht="12.6" x14ac:dyDescent="0.25">
      <c r="A64865"/>
    </row>
    <row r="64866" spans="1:1" ht="12.6" x14ac:dyDescent="0.25">
      <c r="A64866"/>
    </row>
    <row r="64867" spans="1:1" ht="12.6" x14ac:dyDescent="0.25">
      <c r="A64867"/>
    </row>
    <row r="64868" spans="1:1" ht="12.6" x14ac:dyDescent="0.25">
      <c r="A64868"/>
    </row>
    <row r="64869" spans="1:1" ht="12.6" x14ac:dyDescent="0.25">
      <c r="A64869"/>
    </row>
    <row r="64870" spans="1:1" ht="12.6" x14ac:dyDescent="0.25">
      <c r="A64870"/>
    </row>
    <row r="64871" spans="1:1" ht="12.6" x14ac:dyDescent="0.25">
      <c r="A64871"/>
    </row>
    <row r="64872" spans="1:1" ht="12.6" x14ac:dyDescent="0.25">
      <c r="A64872"/>
    </row>
    <row r="64873" spans="1:1" ht="12.6" x14ac:dyDescent="0.25">
      <c r="A64873"/>
    </row>
    <row r="64874" spans="1:1" ht="12.6" x14ac:dyDescent="0.25">
      <c r="A64874"/>
    </row>
    <row r="64875" spans="1:1" ht="12.6" x14ac:dyDescent="0.25">
      <c r="A64875"/>
    </row>
    <row r="64876" spans="1:1" ht="12.6" x14ac:dyDescent="0.25">
      <c r="A64876"/>
    </row>
    <row r="64877" spans="1:1" ht="12.6" x14ac:dyDescent="0.25">
      <c r="A64877"/>
    </row>
    <row r="64878" spans="1:1" ht="12.6" x14ac:dyDescent="0.25">
      <c r="A64878"/>
    </row>
    <row r="64879" spans="1:1" ht="12.6" x14ac:dyDescent="0.25">
      <c r="A64879"/>
    </row>
    <row r="64880" spans="1:1" ht="12.6" x14ac:dyDescent="0.25">
      <c r="A64880"/>
    </row>
    <row r="64881" spans="1:1" ht="12.6" x14ac:dyDescent="0.25">
      <c r="A64881"/>
    </row>
    <row r="64882" spans="1:1" ht="12.6" x14ac:dyDescent="0.25">
      <c r="A64882"/>
    </row>
    <row r="64883" spans="1:1" ht="12.6" x14ac:dyDescent="0.25">
      <c r="A64883"/>
    </row>
    <row r="64884" spans="1:1" ht="12.6" x14ac:dyDescent="0.25">
      <c r="A64884"/>
    </row>
    <row r="64885" spans="1:1" ht="12.6" x14ac:dyDescent="0.25">
      <c r="A64885"/>
    </row>
    <row r="64886" spans="1:1" ht="12.6" x14ac:dyDescent="0.25">
      <c r="A64886"/>
    </row>
    <row r="64887" spans="1:1" ht="12.6" x14ac:dyDescent="0.25">
      <c r="A64887"/>
    </row>
    <row r="64888" spans="1:1" ht="12.6" x14ac:dyDescent="0.25">
      <c r="A64888"/>
    </row>
    <row r="64889" spans="1:1" ht="12.6" x14ac:dyDescent="0.25">
      <c r="A64889"/>
    </row>
    <row r="64890" spans="1:1" ht="12.6" x14ac:dyDescent="0.25">
      <c r="A64890"/>
    </row>
    <row r="64891" spans="1:1" ht="12.6" x14ac:dyDescent="0.25">
      <c r="A64891"/>
    </row>
    <row r="64892" spans="1:1" ht="12.6" x14ac:dyDescent="0.25">
      <c r="A64892"/>
    </row>
    <row r="64893" spans="1:1" ht="12.6" x14ac:dyDescent="0.25">
      <c r="A64893"/>
    </row>
    <row r="64894" spans="1:1" ht="12.6" x14ac:dyDescent="0.25">
      <c r="A64894"/>
    </row>
    <row r="64895" spans="1:1" ht="12.6" x14ac:dyDescent="0.25">
      <c r="A64895"/>
    </row>
    <row r="64896" spans="1:1" ht="12.6" x14ac:dyDescent="0.25">
      <c r="A64896"/>
    </row>
    <row r="64897" spans="1:1" ht="12.6" x14ac:dyDescent="0.25">
      <c r="A64897"/>
    </row>
    <row r="64898" spans="1:1" ht="12.6" x14ac:dyDescent="0.25">
      <c r="A64898"/>
    </row>
    <row r="64899" spans="1:1" ht="12.6" x14ac:dyDescent="0.25">
      <c r="A64899"/>
    </row>
    <row r="64900" spans="1:1" ht="12.6" x14ac:dyDescent="0.25">
      <c r="A64900"/>
    </row>
    <row r="64901" spans="1:1" ht="12.6" x14ac:dyDescent="0.25">
      <c r="A64901"/>
    </row>
    <row r="64902" spans="1:1" ht="12.6" x14ac:dyDescent="0.25">
      <c r="A64902"/>
    </row>
    <row r="64903" spans="1:1" ht="12.6" x14ac:dyDescent="0.25">
      <c r="A64903"/>
    </row>
    <row r="64904" spans="1:1" ht="12.6" x14ac:dyDescent="0.25">
      <c r="A64904"/>
    </row>
    <row r="64905" spans="1:1" ht="12.6" x14ac:dyDescent="0.25">
      <c r="A64905"/>
    </row>
    <row r="64906" spans="1:1" ht="12.6" x14ac:dyDescent="0.25">
      <c r="A64906"/>
    </row>
    <row r="64907" spans="1:1" ht="12.6" x14ac:dyDescent="0.25">
      <c r="A64907"/>
    </row>
    <row r="64908" spans="1:1" ht="12.6" x14ac:dyDescent="0.25">
      <c r="A64908"/>
    </row>
    <row r="64909" spans="1:1" ht="12.6" x14ac:dyDescent="0.25">
      <c r="A64909"/>
    </row>
    <row r="64910" spans="1:1" ht="12.6" x14ac:dyDescent="0.25">
      <c r="A64910"/>
    </row>
    <row r="64911" spans="1:1" ht="12.6" x14ac:dyDescent="0.25">
      <c r="A64911"/>
    </row>
    <row r="64912" spans="1:1" ht="12.6" x14ac:dyDescent="0.25">
      <c r="A64912"/>
    </row>
    <row r="64913" spans="1:1" ht="12.6" x14ac:dyDescent="0.25">
      <c r="A64913"/>
    </row>
    <row r="64914" spans="1:1" ht="12.6" x14ac:dyDescent="0.25">
      <c r="A64914"/>
    </row>
    <row r="64915" spans="1:1" ht="12.6" x14ac:dyDescent="0.25">
      <c r="A64915"/>
    </row>
    <row r="64916" spans="1:1" ht="12.6" x14ac:dyDescent="0.25">
      <c r="A64916"/>
    </row>
    <row r="64917" spans="1:1" ht="12.6" x14ac:dyDescent="0.25">
      <c r="A64917"/>
    </row>
    <row r="64918" spans="1:1" ht="12.6" x14ac:dyDescent="0.25">
      <c r="A64918"/>
    </row>
    <row r="64919" spans="1:1" ht="12.6" x14ac:dyDescent="0.25">
      <c r="A64919"/>
    </row>
    <row r="64920" spans="1:1" ht="12.6" x14ac:dyDescent="0.25">
      <c r="A64920"/>
    </row>
    <row r="64921" spans="1:1" ht="12.6" x14ac:dyDescent="0.25">
      <c r="A64921"/>
    </row>
    <row r="64922" spans="1:1" ht="12.6" x14ac:dyDescent="0.25">
      <c r="A64922"/>
    </row>
    <row r="64923" spans="1:1" ht="12.6" x14ac:dyDescent="0.25">
      <c r="A64923"/>
    </row>
    <row r="64924" spans="1:1" ht="12.6" x14ac:dyDescent="0.25">
      <c r="A64924"/>
    </row>
    <row r="64925" spans="1:1" ht="12.6" x14ac:dyDescent="0.25">
      <c r="A64925"/>
    </row>
    <row r="64926" spans="1:1" ht="12.6" x14ac:dyDescent="0.25">
      <c r="A64926"/>
    </row>
    <row r="64927" spans="1:1" ht="12.6" x14ac:dyDescent="0.25">
      <c r="A64927"/>
    </row>
    <row r="64928" spans="1:1" ht="12.6" x14ac:dyDescent="0.25">
      <c r="A64928"/>
    </row>
    <row r="64929" spans="1:1" ht="12.6" x14ac:dyDescent="0.25">
      <c r="A64929"/>
    </row>
    <row r="64930" spans="1:1" ht="12.6" x14ac:dyDescent="0.25">
      <c r="A64930"/>
    </row>
    <row r="64931" spans="1:1" ht="12.6" x14ac:dyDescent="0.25">
      <c r="A64931"/>
    </row>
    <row r="64932" spans="1:1" ht="12.6" x14ac:dyDescent="0.25">
      <c r="A64932"/>
    </row>
    <row r="64933" spans="1:1" ht="12.6" x14ac:dyDescent="0.25">
      <c r="A64933"/>
    </row>
    <row r="64934" spans="1:1" ht="12.6" x14ac:dyDescent="0.25">
      <c r="A64934"/>
    </row>
    <row r="64935" spans="1:1" ht="12.6" x14ac:dyDescent="0.25">
      <c r="A64935"/>
    </row>
    <row r="64936" spans="1:1" ht="12.6" x14ac:dyDescent="0.25">
      <c r="A64936"/>
    </row>
    <row r="64937" spans="1:1" ht="12.6" x14ac:dyDescent="0.25">
      <c r="A64937"/>
    </row>
    <row r="64938" spans="1:1" ht="12.6" x14ac:dyDescent="0.25">
      <c r="A64938"/>
    </row>
    <row r="64939" spans="1:1" ht="12.6" x14ac:dyDescent="0.25">
      <c r="A64939"/>
    </row>
    <row r="64940" spans="1:1" ht="12.6" x14ac:dyDescent="0.25">
      <c r="A64940"/>
    </row>
    <row r="64941" spans="1:1" ht="12.6" x14ac:dyDescent="0.25">
      <c r="A64941"/>
    </row>
    <row r="64942" spans="1:1" ht="12.6" x14ac:dyDescent="0.25">
      <c r="A64942"/>
    </row>
    <row r="64943" spans="1:1" ht="12.6" x14ac:dyDescent="0.25">
      <c r="A64943"/>
    </row>
    <row r="64944" spans="1:1" ht="12.6" x14ac:dyDescent="0.25">
      <c r="A64944"/>
    </row>
    <row r="64945" spans="1:1" ht="12.6" x14ac:dyDescent="0.25">
      <c r="A64945"/>
    </row>
    <row r="64946" spans="1:1" ht="12.6" x14ac:dyDescent="0.25">
      <c r="A64946"/>
    </row>
    <row r="64947" spans="1:1" ht="12.6" x14ac:dyDescent="0.25">
      <c r="A64947"/>
    </row>
    <row r="64948" spans="1:1" ht="12.6" x14ac:dyDescent="0.25">
      <c r="A64948"/>
    </row>
    <row r="64949" spans="1:1" ht="12.6" x14ac:dyDescent="0.25">
      <c r="A64949"/>
    </row>
    <row r="64950" spans="1:1" ht="12.6" x14ac:dyDescent="0.25">
      <c r="A64950"/>
    </row>
    <row r="64951" spans="1:1" ht="12.6" x14ac:dyDescent="0.25">
      <c r="A64951"/>
    </row>
    <row r="64952" spans="1:1" ht="12.6" x14ac:dyDescent="0.25">
      <c r="A64952"/>
    </row>
    <row r="64953" spans="1:1" ht="12.6" x14ac:dyDescent="0.25">
      <c r="A64953"/>
    </row>
    <row r="64954" spans="1:1" ht="12.6" x14ac:dyDescent="0.25">
      <c r="A64954"/>
    </row>
    <row r="64955" spans="1:1" ht="12.6" x14ac:dyDescent="0.25">
      <c r="A64955"/>
    </row>
    <row r="64956" spans="1:1" ht="12.6" x14ac:dyDescent="0.25">
      <c r="A64956"/>
    </row>
    <row r="64957" spans="1:1" ht="12.6" x14ac:dyDescent="0.25">
      <c r="A64957"/>
    </row>
    <row r="64958" spans="1:1" ht="12.6" x14ac:dyDescent="0.25">
      <c r="A64958"/>
    </row>
    <row r="64959" spans="1:1" ht="12.6" x14ac:dyDescent="0.25">
      <c r="A64959"/>
    </row>
    <row r="64960" spans="1:1" ht="12.6" x14ac:dyDescent="0.25">
      <c r="A64960"/>
    </row>
    <row r="64961" spans="1:1" ht="12.6" x14ac:dyDescent="0.25">
      <c r="A64961"/>
    </row>
    <row r="64962" spans="1:1" ht="12.6" x14ac:dyDescent="0.25">
      <c r="A64962"/>
    </row>
    <row r="64963" spans="1:1" ht="12.6" x14ac:dyDescent="0.25">
      <c r="A64963"/>
    </row>
    <row r="64964" spans="1:1" ht="12.6" x14ac:dyDescent="0.25">
      <c r="A64964"/>
    </row>
    <row r="64965" spans="1:1" ht="12.6" x14ac:dyDescent="0.25">
      <c r="A64965"/>
    </row>
    <row r="64966" spans="1:1" ht="12.6" x14ac:dyDescent="0.25">
      <c r="A64966"/>
    </row>
    <row r="64967" spans="1:1" ht="12.6" x14ac:dyDescent="0.25">
      <c r="A64967"/>
    </row>
    <row r="64968" spans="1:1" ht="12.6" x14ac:dyDescent="0.25">
      <c r="A64968"/>
    </row>
    <row r="64969" spans="1:1" ht="12.6" x14ac:dyDescent="0.25">
      <c r="A64969"/>
    </row>
    <row r="64970" spans="1:1" ht="12.6" x14ac:dyDescent="0.25">
      <c r="A64970"/>
    </row>
    <row r="64971" spans="1:1" ht="12.6" x14ac:dyDescent="0.25">
      <c r="A64971"/>
    </row>
    <row r="64972" spans="1:1" ht="12.6" x14ac:dyDescent="0.25">
      <c r="A64972"/>
    </row>
    <row r="64973" spans="1:1" ht="12.6" x14ac:dyDescent="0.25">
      <c r="A64973"/>
    </row>
    <row r="64974" spans="1:1" ht="12.6" x14ac:dyDescent="0.25">
      <c r="A64974"/>
    </row>
    <row r="64975" spans="1:1" ht="12.6" x14ac:dyDescent="0.25">
      <c r="A64975"/>
    </row>
    <row r="64976" spans="1:1" ht="12.6" x14ac:dyDescent="0.25">
      <c r="A64976"/>
    </row>
    <row r="64977" spans="1:1" ht="12.6" x14ac:dyDescent="0.25">
      <c r="A64977"/>
    </row>
    <row r="64978" spans="1:1" ht="12.6" x14ac:dyDescent="0.25">
      <c r="A64978"/>
    </row>
    <row r="64979" spans="1:1" ht="12.6" x14ac:dyDescent="0.25">
      <c r="A64979"/>
    </row>
    <row r="64980" spans="1:1" ht="12.6" x14ac:dyDescent="0.25">
      <c r="A64980"/>
    </row>
    <row r="64981" spans="1:1" ht="12.6" x14ac:dyDescent="0.25">
      <c r="A64981"/>
    </row>
    <row r="64982" spans="1:1" ht="12.6" x14ac:dyDescent="0.25">
      <c r="A64982"/>
    </row>
    <row r="64983" spans="1:1" ht="12.6" x14ac:dyDescent="0.25">
      <c r="A64983"/>
    </row>
    <row r="64984" spans="1:1" ht="12.6" x14ac:dyDescent="0.25">
      <c r="A64984"/>
    </row>
    <row r="64985" spans="1:1" ht="12.6" x14ac:dyDescent="0.25">
      <c r="A64985"/>
    </row>
    <row r="64986" spans="1:1" ht="12.6" x14ac:dyDescent="0.25">
      <c r="A64986"/>
    </row>
    <row r="64987" spans="1:1" ht="12.6" x14ac:dyDescent="0.25">
      <c r="A64987"/>
    </row>
    <row r="64988" spans="1:1" ht="12.6" x14ac:dyDescent="0.25">
      <c r="A64988"/>
    </row>
    <row r="64989" spans="1:1" ht="12.6" x14ac:dyDescent="0.25">
      <c r="A64989"/>
    </row>
    <row r="64990" spans="1:1" ht="12.6" x14ac:dyDescent="0.25">
      <c r="A64990"/>
    </row>
    <row r="64991" spans="1:1" ht="12.6" x14ac:dyDescent="0.25">
      <c r="A64991"/>
    </row>
    <row r="64992" spans="1:1" ht="12.6" x14ac:dyDescent="0.25">
      <c r="A64992"/>
    </row>
    <row r="64993" spans="1:1" ht="12.6" x14ac:dyDescent="0.25">
      <c r="A64993"/>
    </row>
    <row r="64994" spans="1:1" ht="12.6" x14ac:dyDescent="0.25">
      <c r="A64994"/>
    </row>
    <row r="64995" spans="1:1" ht="12.6" x14ac:dyDescent="0.25">
      <c r="A64995"/>
    </row>
    <row r="64996" spans="1:1" ht="12.6" x14ac:dyDescent="0.25">
      <c r="A64996"/>
    </row>
    <row r="64997" spans="1:1" ht="12.6" x14ac:dyDescent="0.25">
      <c r="A64997"/>
    </row>
    <row r="64998" spans="1:1" ht="12.6" x14ac:dyDescent="0.25">
      <c r="A64998"/>
    </row>
    <row r="64999" spans="1:1" ht="12.6" x14ac:dyDescent="0.25">
      <c r="A64999"/>
    </row>
    <row r="65000" spans="1:1" ht="12.6" x14ac:dyDescent="0.25">
      <c r="A65000"/>
    </row>
    <row r="65001" spans="1:1" ht="12.6" x14ac:dyDescent="0.25">
      <c r="A65001"/>
    </row>
    <row r="65002" spans="1:1" ht="12.6" x14ac:dyDescent="0.25">
      <c r="A65002"/>
    </row>
    <row r="65003" spans="1:1" ht="12.6" x14ac:dyDescent="0.25">
      <c r="A65003"/>
    </row>
    <row r="65004" spans="1:1" ht="12.6" x14ac:dyDescent="0.25">
      <c r="A65004"/>
    </row>
    <row r="65005" spans="1:1" ht="12.6" x14ac:dyDescent="0.25">
      <c r="A65005"/>
    </row>
    <row r="65006" spans="1:1" ht="12.6" x14ac:dyDescent="0.25">
      <c r="A65006"/>
    </row>
    <row r="65007" spans="1:1" ht="12.6" x14ac:dyDescent="0.25">
      <c r="A65007"/>
    </row>
    <row r="65008" spans="1:1" ht="12.6" x14ac:dyDescent="0.25">
      <c r="A65008"/>
    </row>
    <row r="65009" spans="1:1" ht="12.6" x14ac:dyDescent="0.25">
      <c r="A65009"/>
    </row>
    <row r="65010" spans="1:1" ht="12.6" x14ac:dyDescent="0.25">
      <c r="A65010"/>
    </row>
    <row r="65011" spans="1:1" ht="12.6" x14ac:dyDescent="0.25">
      <c r="A65011"/>
    </row>
    <row r="65012" spans="1:1" ht="12.6" x14ac:dyDescent="0.25">
      <c r="A65012"/>
    </row>
    <row r="65013" spans="1:1" ht="12.6" x14ac:dyDescent="0.25">
      <c r="A65013"/>
    </row>
    <row r="65014" spans="1:1" ht="12.6" x14ac:dyDescent="0.25">
      <c r="A65014"/>
    </row>
    <row r="65015" spans="1:1" ht="12.6" x14ac:dyDescent="0.25">
      <c r="A65015"/>
    </row>
    <row r="65016" spans="1:1" ht="12.6" x14ac:dyDescent="0.25">
      <c r="A65016"/>
    </row>
    <row r="65017" spans="1:1" ht="12.6" x14ac:dyDescent="0.25">
      <c r="A65017"/>
    </row>
    <row r="65018" spans="1:1" ht="12.6" x14ac:dyDescent="0.25">
      <c r="A65018"/>
    </row>
    <row r="65019" spans="1:1" ht="12.6" x14ac:dyDescent="0.25">
      <c r="A65019"/>
    </row>
    <row r="65020" spans="1:1" ht="12.6" x14ac:dyDescent="0.25">
      <c r="A65020"/>
    </row>
    <row r="65021" spans="1:1" ht="12.6" x14ac:dyDescent="0.25">
      <c r="A65021"/>
    </row>
    <row r="65022" spans="1:1" ht="12.6" x14ac:dyDescent="0.25">
      <c r="A65022"/>
    </row>
    <row r="65023" spans="1:1" ht="12.6" x14ac:dyDescent="0.25">
      <c r="A65023"/>
    </row>
    <row r="65024" spans="1:1" ht="12.6" x14ac:dyDescent="0.25">
      <c r="A65024"/>
    </row>
    <row r="65025" spans="1:1" ht="12.6" x14ac:dyDescent="0.25">
      <c r="A65025"/>
    </row>
    <row r="65026" spans="1:1" ht="12.6" x14ac:dyDescent="0.25">
      <c r="A65026"/>
    </row>
    <row r="65027" spans="1:1" ht="12.6" x14ac:dyDescent="0.25">
      <c r="A65027"/>
    </row>
    <row r="65028" spans="1:1" ht="12.6" x14ac:dyDescent="0.25">
      <c r="A65028"/>
    </row>
    <row r="65029" spans="1:1" ht="12.6" x14ac:dyDescent="0.25">
      <c r="A65029"/>
    </row>
    <row r="65030" spans="1:1" ht="12.6" x14ac:dyDescent="0.25">
      <c r="A65030"/>
    </row>
    <row r="65031" spans="1:1" ht="12.6" x14ac:dyDescent="0.25">
      <c r="A65031"/>
    </row>
    <row r="65032" spans="1:1" ht="12.6" x14ac:dyDescent="0.25">
      <c r="A65032"/>
    </row>
    <row r="65033" spans="1:1" ht="12.6" x14ac:dyDescent="0.25">
      <c r="A65033"/>
    </row>
    <row r="65034" spans="1:1" ht="12.6" x14ac:dyDescent="0.25">
      <c r="A65034"/>
    </row>
    <row r="65035" spans="1:1" ht="12.6" x14ac:dyDescent="0.25">
      <c r="A65035"/>
    </row>
    <row r="65036" spans="1:1" ht="12.6" x14ac:dyDescent="0.25">
      <c r="A65036"/>
    </row>
    <row r="65037" spans="1:1" ht="12.6" x14ac:dyDescent="0.25">
      <c r="A65037"/>
    </row>
    <row r="65038" spans="1:1" ht="12.6" x14ac:dyDescent="0.25">
      <c r="A65038"/>
    </row>
    <row r="65039" spans="1:1" ht="12.6" x14ac:dyDescent="0.25">
      <c r="A65039"/>
    </row>
    <row r="65040" spans="1:1" ht="12.6" x14ac:dyDescent="0.25">
      <c r="A65040"/>
    </row>
    <row r="65041" spans="1:1" ht="12.6" x14ac:dyDescent="0.25">
      <c r="A65041"/>
    </row>
    <row r="65042" spans="1:1" ht="12.6" x14ac:dyDescent="0.25">
      <c r="A65042"/>
    </row>
    <row r="65043" spans="1:1" ht="12.6" x14ac:dyDescent="0.25">
      <c r="A65043"/>
    </row>
    <row r="65044" spans="1:1" ht="12.6" x14ac:dyDescent="0.25">
      <c r="A65044"/>
    </row>
    <row r="65045" spans="1:1" ht="12.6" x14ac:dyDescent="0.25">
      <c r="A65045"/>
    </row>
    <row r="65046" spans="1:1" ht="12.6" x14ac:dyDescent="0.25">
      <c r="A65046"/>
    </row>
    <row r="65047" spans="1:1" ht="12.6" x14ac:dyDescent="0.25">
      <c r="A65047"/>
    </row>
    <row r="65048" spans="1:1" ht="12.6" x14ac:dyDescent="0.25">
      <c r="A65048"/>
    </row>
    <row r="65049" spans="1:1" ht="12.6" x14ac:dyDescent="0.25">
      <c r="A65049"/>
    </row>
    <row r="65050" spans="1:1" ht="12.6" x14ac:dyDescent="0.25">
      <c r="A65050"/>
    </row>
    <row r="65051" spans="1:1" ht="12.6" x14ac:dyDescent="0.25">
      <c r="A65051"/>
    </row>
    <row r="65052" spans="1:1" ht="12.6" x14ac:dyDescent="0.25">
      <c r="A65052"/>
    </row>
    <row r="65053" spans="1:1" ht="12.6" x14ac:dyDescent="0.25">
      <c r="A65053"/>
    </row>
    <row r="65054" spans="1:1" ht="12.6" x14ac:dyDescent="0.25">
      <c r="A65054"/>
    </row>
    <row r="65055" spans="1:1" ht="12.6" x14ac:dyDescent="0.25">
      <c r="A65055"/>
    </row>
    <row r="65056" spans="1:1" ht="12.6" x14ac:dyDescent="0.25">
      <c r="A65056"/>
    </row>
    <row r="65057" spans="1:1" ht="12.6" x14ac:dyDescent="0.25">
      <c r="A65057"/>
    </row>
    <row r="65058" spans="1:1" ht="12.6" x14ac:dyDescent="0.25">
      <c r="A65058"/>
    </row>
    <row r="65059" spans="1:1" ht="12.6" x14ac:dyDescent="0.25">
      <c r="A65059"/>
    </row>
    <row r="65060" spans="1:1" ht="12.6" x14ac:dyDescent="0.25">
      <c r="A65060"/>
    </row>
    <row r="65061" spans="1:1" ht="12.6" x14ac:dyDescent="0.25">
      <c r="A65061"/>
    </row>
    <row r="65062" spans="1:1" ht="12.6" x14ac:dyDescent="0.25">
      <c r="A65062"/>
    </row>
    <row r="65063" spans="1:1" ht="12.6" x14ac:dyDescent="0.25">
      <c r="A65063"/>
    </row>
    <row r="65064" spans="1:1" ht="12.6" x14ac:dyDescent="0.25">
      <c r="A65064"/>
    </row>
    <row r="65065" spans="1:1" ht="12.6" x14ac:dyDescent="0.25">
      <c r="A65065"/>
    </row>
    <row r="65066" spans="1:1" ht="12.6" x14ac:dyDescent="0.25">
      <c r="A65066"/>
    </row>
    <row r="65067" spans="1:1" ht="12.6" x14ac:dyDescent="0.25">
      <c r="A65067"/>
    </row>
    <row r="65068" spans="1:1" ht="12.6" x14ac:dyDescent="0.25">
      <c r="A65068"/>
    </row>
    <row r="65069" spans="1:1" ht="12.6" x14ac:dyDescent="0.25">
      <c r="A65069"/>
    </row>
    <row r="65070" spans="1:1" ht="12.6" x14ac:dyDescent="0.25">
      <c r="A65070"/>
    </row>
    <row r="65071" spans="1:1" ht="12.6" x14ac:dyDescent="0.25">
      <c r="A65071"/>
    </row>
    <row r="65072" spans="1:1" ht="12.6" x14ac:dyDescent="0.25">
      <c r="A65072"/>
    </row>
    <row r="65073" spans="1:1" ht="12.6" x14ac:dyDescent="0.25">
      <c r="A65073"/>
    </row>
    <row r="65074" spans="1:1" ht="12.6" x14ac:dyDescent="0.25">
      <c r="A65074"/>
    </row>
    <row r="65075" spans="1:1" ht="12.6" x14ac:dyDescent="0.25">
      <c r="A65075"/>
    </row>
    <row r="65076" spans="1:1" ht="12.6" x14ac:dyDescent="0.25">
      <c r="A65076"/>
    </row>
    <row r="65077" spans="1:1" ht="12.6" x14ac:dyDescent="0.25">
      <c r="A65077"/>
    </row>
    <row r="65078" spans="1:1" ht="12.6" x14ac:dyDescent="0.25">
      <c r="A65078"/>
    </row>
    <row r="65079" spans="1:1" ht="12.6" x14ac:dyDescent="0.25">
      <c r="A65079"/>
    </row>
    <row r="65080" spans="1:1" ht="12.6" x14ac:dyDescent="0.25">
      <c r="A65080"/>
    </row>
    <row r="65081" spans="1:1" ht="12.6" x14ac:dyDescent="0.25">
      <c r="A65081"/>
    </row>
    <row r="65082" spans="1:1" ht="12.6" x14ac:dyDescent="0.25">
      <c r="A65082"/>
    </row>
    <row r="65083" spans="1:1" ht="12.6" x14ac:dyDescent="0.25">
      <c r="A65083"/>
    </row>
    <row r="65084" spans="1:1" ht="12.6" x14ac:dyDescent="0.25">
      <c r="A65084"/>
    </row>
    <row r="65085" spans="1:1" ht="12.6" x14ac:dyDescent="0.25">
      <c r="A65085"/>
    </row>
    <row r="65086" spans="1:1" ht="12.6" x14ac:dyDescent="0.25">
      <c r="A65086"/>
    </row>
    <row r="65087" spans="1:1" ht="12.6" x14ac:dyDescent="0.25">
      <c r="A65087"/>
    </row>
    <row r="65088" spans="1:1" ht="12.6" x14ac:dyDescent="0.25">
      <c r="A65088"/>
    </row>
    <row r="65089" spans="1:1" ht="12.6" x14ac:dyDescent="0.25">
      <c r="A65089"/>
    </row>
    <row r="65090" spans="1:1" ht="12.6" x14ac:dyDescent="0.25">
      <c r="A65090"/>
    </row>
    <row r="65091" spans="1:1" ht="12.6" x14ac:dyDescent="0.25">
      <c r="A65091"/>
    </row>
    <row r="65092" spans="1:1" ht="12.6" x14ac:dyDescent="0.25">
      <c r="A65092"/>
    </row>
    <row r="65093" spans="1:1" ht="12.6" x14ac:dyDescent="0.25">
      <c r="A65093"/>
    </row>
    <row r="65094" spans="1:1" ht="12.6" x14ac:dyDescent="0.25">
      <c r="A65094"/>
    </row>
    <row r="65095" spans="1:1" ht="12.6" x14ac:dyDescent="0.25">
      <c r="A65095"/>
    </row>
    <row r="65096" spans="1:1" ht="12.6" x14ac:dyDescent="0.25">
      <c r="A65096"/>
    </row>
    <row r="65097" spans="1:1" ht="12.6" x14ac:dyDescent="0.25">
      <c r="A65097"/>
    </row>
    <row r="65098" spans="1:1" ht="12.6" x14ac:dyDescent="0.25">
      <c r="A65098"/>
    </row>
    <row r="65099" spans="1:1" ht="12.6" x14ac:dyDescent="0.25">
      <c r="A65099"/>
    </row>
    <row r="65100" spans="1:1" ht="12.6" x14ac:dyDescent="0.25">
      <c r="A65100"/>
    </row>
    <row r="65101" spans="1:1" ht="12.6" x14ac:dyDescent="0.25">
      <c r="A65101"/>
    </row>
    <row r="65102" spans="1:1" ht="12.6" x14ac:dyDescent="0.25">
      <c r="A65102"/>
    </row>
    <row r="65103" spans="1:1" ht="12.6" x14ac:dyDescent="0.25">
      <c r="A65103"/>
    </row>
    <row r="65104" spans="1:1" ht="12.6" x14ac:dyDescent="0.25">
      <c r="A65104"/>
    </row>
    <row r="65105" spans="1:1" ht="12.6" x14ac:dyDescent="0.25">
      <c r="A65105"/>
    </row>
    <row r="65106" spans="1:1" ht="12.6" x14ac:dyDescent="0.25">
      <c r="A65106"/>
    </row>
    <row r="65107" spans="1:1" ht="12.6" x14ac:dyDescent="0.25">
      <c r="A65107"/>
    </row>
    <row r="65108" spans="1:1" ht="12.6" x14ac:dyDescent="0.25">
      <c r="A65108"/>
    </row>
    <row r="65109" spans="1:1" ht="12.6" x14ac:dyDescent="0.25">
      <c r="A65109"/>
    </row>
    <row r="65110" spans="1:1" ht="12.6" x14ac:dyDescent="0.25">
      <c r="A65110"/>
    </row>
    <row r="65111" spans="1:1" ht="12.6" x14ac:dyDescent="0.25">
      <c r="A65111"/>
    </row>
    <row r="65112" spans="1:1" ht="12.6" x14ac:dyDescent="0.25">
      <c r="A65112"/>
    </row>
    <row r="65113" spans="1:1" ht="12.6" x14ac:dyDescent="0.25">
      <c r="A65113"/>
    </row>
    <row r="65114" spans="1:1" ht="12.6" x14ac:dyDescent="0.25">
      <c r="A65114"/>
    </row>
    <row r="65115" spans="1:1" ht="12.6" x14ac:dyDescent="0.25">
      <c r="A65115"/>
    </row>
    <row r="65116" spans="1:1" ht="12.6" x14ac:dyDescent="0.25">
      <c r="A65116"/>
    </row>
    <row r="65117" spans="1:1" ht="12.6" x14ac:dyDescent="0.25">
      <c r="A65117"/>
    </row>
    <row r="65118" spans="1:1" ht="12.6" x14ac:dyDescent="0.25">
      <c r="A65118"/>
    </row>
    <row r="65119" spans="1:1" ht="12.6" x14ac:dyDescent="0.25">
      <c r="A65119"/>
    </row>
    <row r="65120" spans="1:1" ht="12.6" x14ac:dyDescent="0.25">
      <c r="A65120"/>
    </row>
    <row r="65121" spans="1:1" ht="12.6" x14ac:dyDescent="0.25">
      <c r="A65121"/>
    </row>
    <row r="65122" spans="1:1" ht="12.6" x14ac:dyDescent="0.25">
      <c r="A65122"/>
    </row>
    <row r="65123" spans="1:1" ht="12.6" x14ac:dyDescent="0.25">
      <c r="A65123"/>
    </row>
    <row r="65124" spans="1:1" ht="12.6" x14ac:dyDescent="0.25">
      <c r="A65124"/>
    </row>
    <row r="65125" spans="1:1" ht="12.6" x14ac:dyDescent="0.25">
      <c r="A65125"/>
    </row>
    <row r="65126" spans="1:1" ht="12.6" x14ac:dyDescent="0.25">
      <c r="A65126"/>
    </row>
    <row r="65127" spans="1:1" ht="12.6" x14ac:dyDescent="0.25">
      <c r="A65127"/>
    </row>
    <row r="65128" spans="1:1" ht="12.6" x14ac:dyDescent="0.25">
      <c r="A65128"/>
    </row>
    <row r="65129" spans="1:1" ht="12.6" x14ac:dyDescent="0.25">
      <c r="A65129"/>
    </row>
    <row r="65130" spans="1:1" ht="12.6" x14ac:dyDescent="0.25">
      <c r="A65130"/>
    </row>
    <row r="65131" spans="1:1" ht="12.6" x14ac:dyDescent="0.25">
      <c r="A65131"/>
    </row>
    <row r="65132" spans="1:1" ht="12.6" x14ac:dyDescent="0.25">
      <c r="A65132"/>
    </row>
    <row r="65133" spans="1:1" ht="12.6" x14ac:dyDescent="0.25">
      <c r="A65133"/>
    </row>
    <row r="65134" spans="1:1" ht="12.6" x14ac:dyDescent="0.25">
      <c r="A65134"/>
    </row>
    <row r="65135" spans="1:1" ht="12.6" x14ac:dyDescent="0.25">
      <c r="A65135"/>
    </row>
    <row r="65136" spans="1:1" ht="12.6" x14ac:dyDescent="0.25">
      <c r="A65136"/>
    </row>
    <row r="65137" spans="1:1" ht="12.6" x14ac:dyDescent="0.25">
      <c r="A65137"/>
    </row>
    <row r="65138" spans="1:1" ht="12.6" x14ac:dyDescent="0.25">
      <c r="A65138"/>
    </row>
    <row r="65139" spans="1:1" ht="12.6" x14ac:dyDescent="0.25">
      <c r="A65139"/>
    </row>
    <row r="65140" spans="1:1" ht="12.6" x14ac:dyDescent="0.25">
      <c r="A65140"/>
    </row>
    <row r="65141" spans="1:1" ht="12.6" x14ac:dyDescent="0.25">
      <c r="A65141"/>
    </row>
    <row r="65142" spans="1:1" ht="12.6" x14ac:dyDescent="0.25">
      <c r="A65142"/>
    </row>
    <row r="65143" spans="1:1" ht="12.6" x14ac:dyDescent="0.25">
      <c r="A65143"/>
    </row>
    <row r="65144" spans="1:1" ht="12.6" x14ac:dyDescent="0.25">
      <c r="A65144"/>
    </row>
    <row r="65145" spans="1:1" ht="12.6" x14ac:dyDescent="0.25">
      <c r="A65145"/>
    </row>
    <row r="65146" spans="1:1" ht="12.6" x14ac:dyDescent="0.25">
      <c r="A65146"/>
    </row>
    <row r="65147" spans="1:1" ht="12.6" x14ac:dyDescent="0.25">
      <c r="A65147"/>
    </row>
    <row r="65148" spans="1:1" ht="12.6" x14ac:dyDescent="0.25">
      <c r="A65148"/>
    </row>
    <row r="65149" spans="1:1" ht="12.6" x14ac:dyDescent="0.25">
      <c r="A65149"/>
    </row>
    <row r="65150" spans="1:1" ht="12.6" x14ac:dyDescent="0.25">
      <c r="A65150"/>
    </row>
    <row r="65151" spans="1:1" ht="12.6" x14ac:dyDescent="0.25">
      <c r="A65151"/>
    </row>
    <row r="65152" spans="1:1" ht="12.6" x14ac:dyDescent="0.25">
      <c r="A65152"/>
    </row>
    <row r="65153" spans="1:1" ht="12.6" x14ac:dyDescent="0.25">
      <c r="A65153"/>
    </row>
    <row r="65154" spans="1:1" ht="12.6" x14ac:dyDescent="0.25">
      <c r="A65154"/>
    </row>
    <row r="65155" spans="1:1" ht="12.6" x14ac:dyDescent="0.25">
      <c r="A65155"/>
    </row>
    <row r="65156" spans="1:1" ht="12.6" x14ac:dyDescent="0.25">
      <c r="A65156"/>
    </row>
    <row r="65157" spans="1:1" ht="12.6" x14ac:dyDescent="0.25">
      <c r="A65157"/>
    </row>
    <row r="65158" spans="1:1" ht="12.6" x14ac:dyDescent="0.25">
      <c r="A65158"/>
    </row>
    <row r="65159" spans="1:1" ht="12.6" x14ac:dyDescent="0.25">
      <c r="A65159"/>
    </row>
    <row r="65160" spans="1:1" ht="12.6" x14ac:dyDescent="0.25">
      <c r="A65160"/>
    </row>
    <row r="65161" spans="1:1" ht="12.6" x14ac:dyDescent="0.25">
      <c r="A65161"/>
    </row>
    <row r="65162" spans="1:1" ht="12.6" x14ac:dyDescent="0.25">
      <c r="A65162"/>
    </row>
    <row r="65163" spans="1:1" ht="12.6" x14ac:dyDescent="0.25">
      <c r="A65163"/>
    </row>
    <row r="65164" spans="1:1" ht="12.6" x14ac:dyDescent="0.25">
      <c r="A65164"/>
    </row>
    <row r="65165" spans="1:1" ht="12.6" x14ac:dyDescent="0.25">
      <c r="A65165"/>
    </row>
    <row r="65166" spans="1:1" ht="12.6" x14ac:dyDescent="0.25">
      <c r="A65166"/>
    </row>
    <row r="65167" spans="1:1" ht="12.6" x14ac:dyDescent="0.25">
      <c r="A65167"/>
    </row>
    <row r="65168" spans="1:1" ht="12.6" x14ac:dyDescent="0.25">
      <c r="A65168"/>
    </row>
    <row r="65169" spans="1:1" ht="12.6" x14ac:dyDescent="0.25">
      <c r="A65169"/>
    </row>
    <row r="65170" spans="1:1" ht="12.6" x14ac:dyDescent="0.25">
      <c r="A65170"/>
    </row>
    <row r="65171" spans="1:1" ht="12.6" x14ac:dyDescent="0.25">
      <c r="A65171"/>
    </row>
    <row r="65172" spans="1:1" ht="12.6" x14ac:dyDescent="0.25">
      <c r="A65172"/>
    </row>
    <row r="65173" spans="1:1" ht="12.6" x14ac:dyDescent="0.25">
      <c r="A65173"/>
    </row>
    <row r="65174" spans="1:1" ht="12.6" x14ac:dyDescent="0.25">
      <c r="A65174"/>
    </row>
    <row r="65175" spans="1:1" ht="12.6" x14ac:dyDescent="0.25">
      <c r="A65175"/>
    </row>
    <row r="65176" spans="1:1" ht="12.6" x14ac:dyDescent="0.25">
      <c r="A65176"/>
    </row>
    <row r="65177" spans="1:1" ht="12.6" x14ac:dyDescent="0.25">
      <c r="A65177"/>
    </row>
    <row r="65178" spans="1:1" ht="12.6" x14ac:dyDescent="0.25">
      <c r="A65178"/>
    </row>
    <row r="65179" spans="1:1" ht="12.6" x14ac:dyDescent="0.25">
      <c r="A65179"/>
    </row>
    <row r="65180" spans="1:1" ht="12.6" x14ac:dyDescent="0.25">
      <c r="A65180"/>
    </row>
    <row r="65181" spans="1:1" ht="12.6" x14ac:dyDescent="0.25">
      <c r="A65181"/>
    </row>
    <row r="65182" spans="1:1" ht="12.6" x14ac:dyDescent="0.25">
      <c r="A65182"/>
    </row>
    <row r="65183" spans="1:1" ht="12.6" x14ac:dyDescent="0.25">
      <c r="A65183"/>
    </row>
    <row r="65184" spans="1:1" ht="12.6" x14ac:dyDescent="0.25">
      <c r="A65184"/>
    </row>
    <row r="65185" spans="1:1" ht="12.6" x14ac:dyDescent="0.25">
      <c r="A65185"/>
    </row>
  </sheetData>
  <mergeCells count="16">
    <mergeCell ref="A1:K1"/>
    <mergeCell ref="B14:F14"/>
    <mergeCell ref="B15:F15"/>
    <mergeCell ref="B6:E6"/>
    <mergeCell ref="B9:E9"/>
    <mergeCell ref="B10:E10"/>
    <mergeCell ref="B11:E11"/>
    <mergeCell ref="I14:J14"/>
    <mergeCell ref="I15:J15"/>
    <mergeCell ref="B18:E19"/>
    <mergeCell ref="B17:F17"/>
    <mergeCell ref="B16:F16"/>
    <mergeCell ref="B7:F7"/>
    <mergeCell ref="B8:F8"/>
    <mergeCell ref="B12:F12"/>
    <mergeCell ref="B13:F13"/>
  </mergeCells>
  <phoneticPr fontId="9" type="noConversion"/>
  <conditionalFormatting sqref="B6:F16">
    <cfRule type="cellIs" dxfId="10" priority="5" stopIfTrue="1" operator="equal">
      <formula>""" """</formula>
    </cfRule>
    <cfRule type="cellIs" dxfId="9" priority="6" stopIfTrue="1" operator="equal">
      <formula>0</formula>
    </cfRule>
  </conditionalFormatting>
  <conditionalFormatting sqref="B17:F17">
    <cfRule type="cellIs" dxfId="8" priority="3" stopIfTrue="1" operator="equal">
      <formula>""" """</formula>
    </cfRule>
    <cfRule type="cellIs" dxfId="7" priority="4" stopIfTrue="1" operator="equal">
      <formula>0</formula>
    </cfRule>
  </conditionalFormatting>
  <conditionalFormatting sqref="B18">
    <cfRule type="cellIs" dxfId="6" priority="1" stopIfTrue="1" operator="equal">
      <formula>""" """</formula>
    </cfRule>
    <cfRule type="cellIs" dxfId="5" priority="2" stopIfTrue="1" operator="equal">
      <formula>0</formula>
    </cfRule>
  </conditionalFormatting>
  <pageMargins left="0.25" right="0.25" top="0.5" bottom="0.5" header="0.5" footer="0.5"/>
  <pageSetup scale="91" fitToHeight="2" orientation="landscape" r:id="rId1"/>
  <headerFooter alignWithMargins="0">
    <oddFooter>&amp;C&amp;"Arial,Regular"
Page &amp;P of &amp;N&amp;R&amp;"Arial,Regular"&amp;9
&amp;F</oddFooter>
  </headerFooter>
  <rowBreaks count="1" manualBreakCount="1">
    <brk id="50" max="10"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53"/>
  <sheetViews>
    <sheetView workbookViewId="0">
      <selection activeCell="B1" sqref="B1"/>
    </sheetView>
  </sheetViews>
  <sheetFormatPr defaultRowHeight="12.6" x14ac:dyDescent="0.25"/>
  <cols>
    <col min="1" max="1" width="39.109375" bestFit="1" customWidth="1"/>
    <col min="2" max="2" width="58" customWidth="1"/>
    <col min="4" max="4" width="18.109375" bestFit="1" customWidth="1"/>
  </cols>
  <sheetData>
    <row r="1" spans="1:5" x14ac:dyDescent="0.25">
      <c r="A1" s="66" t="s">
        <v>1773</v>
      </c>
      <c r="B1" s="67" t="s">
        <v>197</v>
      </c>
    </row>
    <row r="2" spans="1:5" x14ac:dyDescent="0.25">
      <c r="A2" s="66" t="s">
        <v>2484</v>
      </c>
      <c r="B2" s="67" t="s">
        <v>197</v>
      </c>
    </row>
    <row r="3" spans="1:5" x14ac:dyDescent="0.25">
      <c r="A3" s="66" t="s">
        <v>1774</v>
      </c>
      <c r="B3" s="67" t="s">
        <v>197</v>
      </c>
      <c r="D3" s="73" t="s">
        <v>2768</v>
      </c>
    </row>
    <row r="4" spans="1:5" ht="15.75" customHeight="1" x14ac:dyDescent="0.25">
      <c r="A4" s="66" t="s">
        <v>2801</v>
      </c>
      <c r="B4" s="67" t="s">
        <v>197</v>
      </c>
    </row>
    <row r="5" spans="1:5" x14ac:dyDescent="0.25">
      <c r="A5" s="66" t="s">
        <v>1777</v>
      </c>
      <c r="B5" s="67" t="s">
        <v>197</v>
      </c>
    </row>
    <row r="6" spans="1:5" x14ac:dyDescent="0.25">
      <c r="A6" s="66" t="s">
        <v>1776</v>
      </c>
      <c r="B6" s="67" t="s">
        <v>197</v>
      </c>
    </row>
    <row r="7" spans="1:5" x14ac:dyDescent="0.25">
      <c r="A7" s="66" t="s">
        <v>1775</v>
      </c>
      <c r="B7" s="67" t="s">
        <v>197</v>
      </c>
    </row>
    <row r="8" spans="1:5" ht="13.2" customHeight="1" x14ac:dyDescent="0.25">
      <c r="D8" s="88"/>
      <c r="E8" s="88"/>
    </row>
    <row r="9" spans="1:5" ht="13.2" hidden="1" customHeight="1" x14ac:dyDescent="0.25">
      <c r="A9" s="58"/>
      <c r="B9" s="59" t="s">
        <v>198</v>
      </c>
      <c r="D9" s="108" t="s">
        <v>2765</v>
      </c>
      <c r="E9" s="108"/>
    </row>
    <row r="10" spans="1:5" ht="13.2" hidden="1" customHeight="1" x14ac:dyDescent="0.25">
      <c r="A10" s="65" t="s">
        <v>1601</v>
      </c>
      <c r="B10" s="64">
        <v>451</v>
      </c>
      <c r="D10" s="72"/>
      <c r="E10" s="72"/>
    </row>
    <row r="11" spans="1:5" ht="13.2" hidden="1" customHeight="1" x14ac:dyDescent="0.25">
      <c r="A11" s="60" t="s">
        <v>2485</v>
      </c>
      <c r="B11" s="61">
        <v>47932603773</v>
      </c>
      <c r="D11" s="72" t="s">
        <v>2766</v>
      </c>
      <c r="E11" s="72"/>
    </row>
    <row r="12" spans="1:5" ht="13.2" hidden="1" customHeight="1" x14ac:dyDescent="0.25">
      <c r="A12" s="60" t="s">
        <v>199</v>
      </c>
      <c r="B12" s="61">
        <v>3501007</v>
      </c>
      <c r="D12" s="72"/>
      <c r="E12" s="72"/>
    </row>
    <row r="13" spans="1:5" ht="13.2" hidden="1" customHeight="1" x14ac:dyDescent="0.25">
      <c r="A13" s="60" t="s">
        <v>200</v>
      </c>
      <c r="B13" s="61">
        <v>29329</v>
      </c>
      <c r="D13" s="107" t="s">
        <v>2767</v>
      </c>
      <c r="E13" s="107"/>
    </row>
    <row r="14" spans="1:5" ht="13.2" hidden="1" customHeight="1" x14ac:dyDescent="0.25">
      <c r="A14" s="60" t="s">
        <v>201</v>
      </c>
      <c r="B14" s="61">
        <v>218252</v>
      </c>
    </row>
    <row r="15" spans="1:5" ht="13.2" hidden="1" customHeight="1" x14ac:dyDescent="0.25">
      <c r="A15" s="60" t="s">
        <v>202</v>
      </c>
      <c r="B15" s="61">
        <v>10944</v>
      </c>
    </row>
    <row r="16" spans="1:5" ht="13.2" hidden="1" customHeight="1" x14ac:dyDescent="0.25">
      <c r="A16" s="60" t="s">
        <v>203</v>
      </c>
      <c r="B16" s="61">
        <v>34698</v>
      </c>
    </row>
    <row r="17" spans="1:2" ht="13.2" hidden="1" customHeight="1" x14ac:dyDescent="0.25">
      <c r="A17" s="60" t="s">
        <v>204</v>
      </c>
      <c r="B17" s="61">
        <v>29</v>
      </c>
    </row>
    <row r="18" spans="1:2" ht="13.2" hidden="1" customHeight="1" x14ac:dyDescent="0.25">
      <c r="A18" s="60" t="s">
        <v>205</v>
      </c>
      <c r="B18" s="61">
        <v>1622126</v>
      </c>
    </row>
    <row r="19" spans="1:2" ht="13.2" hidden="1" customHeight="1" x14ac:dyDescent="0.25">
      <c r="A19" s="60" t="s">
        <v>206</v>
      </c>
      <c r="B19" s="61">
        <v>2171879</v>
      </c>
    </row>
    <row r="20" spans="1:2" ht="13.2" hidden="1" customHeight="1" x14ac:dyDescent="0.25">
      <c r="A20" s="60" t="s">
        <v>2805</v>
      </c>
      <c r="B20" s="61">
        <v>104</v>
      </c>
    </row>
    <row r="21" spans="1:2" ht="13.2" hidden="1" customHeight="1" x14ac:dyDescent="0.25">
      <c r="A21" s="60" t="s">
        <v>2806</v>
      </c>
      <c r="B21" s="61">
        <v>150</v>
      </c>
    </row>
    <row r="22" spans="1:2" ht="13.2" hidden="1" customHeight="1" x14ac:dyDescent="0.25">
      <c r="A22" s="60" t="s">
        <v>469</v>
      </c>
      <c r="B22" s="61">
        <v>547132</v>
      </c>
    </row>
    <row r="23" spans="1:2" ht="13.2" hidden="1" customHeight="1" x14ac:dyDescent="0.25">
      <c r="A23" s="60" t="s">
        <v>470</v>
      </c>
      <c r="B23" s="61">
        <v>81548</v>
      </c>
    </row>
    <row r="24" spans="1:2" ht="13.2" hidden="1" customHeight="1" x14ac:dyDescent="0.25">
      <c r="A24" s="60" t="s">
        <v>471</v>
      </c>
      <c r="B24" s="61">
        <v>145652</v>
      </c>
    </row>
    <row r="25" spans="1:2" ht="13.2" hidden="1" customHeight="1" x14ac:dyDescent="0.25">
      <c r="A25" s="60" t="s">
        <v>472</v>
      </c>
      <c r="B25" s="61">
        <v>413414</v>
      </c>
    </row>
    <row r="26" spans="1:2" ht="13.2" hidden="1" customHeight="1" x14ac:dyDescent="0.25">
      <c r="A26" s="60" t="s">
        <v>473</v>
      </c>
      <c r="B26" s="61">
        <v>438809</v>
      </c>
    </row>
    <row r="27" spans="1:2" ht="13.2" hidden="1" customHeight="1" x14ac:dyDescent="0.25">
      <c r="A27" s="60" t="s">
        <v>474</v>
      </c>
      <c r="B27" s="61">
        <v>315149</v>
      </c>
    </row>
    <row r="28" spans="1:2" ht="13.2" hidden="1" customHeight="1" x14ac:dyDescent="0.25">
      <c r="A28" s="60" t="s">
        <v>475</v>
      </c>
      <c r="B28" s="61">
        <v>461203</v>
      </c>
    </row>
    <row r="29" spans="1:2" ht="13.2" hidden="1" customHeight="1" x14ac:dyDescent="0.25">
      <c r="A29" s="60" t="s">
        <v>476</v>
      </c>
      <c r="B29" s="61">
        <v>491609</v>
      </c>
    </row>
    <row r="30" spans="1:2" ht="13.2" hidden="1" customHeight="1" x14ac:dyDescent="0.25">
      <c r="A30" s="60" t="s">
        <v>477</v>
      </c>
      <c r="B30" s="61">
        <v>425891</v>
      </c>
    </row>
    <row r="31" spans="1:2" ht="13.2" hidden="1" customHeight="1" x14ac:dyDescent="0.25">
      <c r="A31" s="60" t="s">
        <v>478</v>
      </c>
      <c r="B31" s="61">
        <v>473789</v>
      </c>
    </row>
    <row r="32" spans="1:2" ht="13.2" hidden="1" customHeight="1" x14ac:dyDescent="0.25">
      <c r="A32" s="60" t="s">
        <v>207</v>
      </c>
      <c r="B32" s="61">
        <v>63</v>
      </c>
    </row>
    <row r="33" spans="1:2" ht="13.2" hidden="1" customHeight="1" x14ac:dyDescent="0.25">
      <c r="A33" s="60" t="s">
        <v>208</v>
      </c>
      <c r="B33" s="61">
        <v>1750114</v>
      </c>
    </row>
    <row r="34" spans="1:2" ht="13.2" hidden="1" customHeight="1" x14ac:dyDescent="0.25">
      <c r="A34" s="60" t="s">
        <v>209</v>
      </c>
      <c r="B34" s="61">
        <v>327392</v>
      </c>
    </row>
    <row r="35" spans="1:2" ht="13.2" hidden="1" customHeight="1" x14ac:dyDescent="0.25">
      <c r="A35" s="60" t="s">
        <v>210</v>
      </c>
      <c r="B35" s="61">
        <v>1179101</v>
      </c>
    </row>
    <row r="36" spans="1:2" ht="13.2" hidden="1" customHeight="1" x14ac:dyDescent="0.25">
      <c r="A36" s="60" t="s">
        <v>211</v>
      </c>
      <c r="B36" s="61">
        <v>358783</v>
      </c>
    </row>
    <row r="37" spans="1:2" ht="13.2" hidden="1" customHeight="1" x14ac:dyDescent="0.25">
      <c r="A37" s="60" t="s">
        <v>479</v>
      </c>
      <c r="B37" s="61">
        <v>11290</v>
      </c>
    </row>
    <row r="38" spans="1:2" ht="13.2" hidden="1" customHeight="1" x14ac:dyDescent="0.25">
      <c r="A38" s="60" t="s">
        <v>212</v>
      </c>
      <c r="B38" s="61">
        <v>134536</v>
      </c>
    </row>
    <row r="39" spans="1:2" ht="13.2" hidden="1" customHeight="1" x14ac:dyDescent="0.25">
      <c r="A39" s="60" t="s">
        <v>213</v>
      </c>
      <c r="B39" s="61">
        <v>33043</v>
      </c>
    </row>
    <row r="40" spans="1:2" ht="13.2" hidden="1" customHeight="1" x14ac:dyDescent="0.25">
      <c r="A40" s="60" t="s">
        <v>214</v>
      </c>
      <c r="B40" s="61">
        <v>2867208</v>
      </c>
    </row>
    <row r="41" spans="1:2" ht="13.2" hidden="1" customHeight="1" x14ac:dyDescent="0.25">
      <c r="A41" s="60" t="s">
        <v>480</v>
      </c>
      <c r="B41" s="61">
        <v>28830</v>
      </c>
    </row>
    <row r="42" spans="1:2" ht="13.2" hidden="1" customHeight="1" x14ac:dyDescent="0.25">
      <c r="A42" s="60" t="s">
        <v>481</v>
      </c>
      <c r="B42" s="61">
        <v>16595</v>
      </c>
    </row>
    <row r="43" spans="1:2" ht="13.2" hidden="1" customHeight="1" x14ac:dyDescent="0.25">
      <c r="A43" s="60" t="s">
        <v>482</v>
      </c>
      <c r="B43" s="61">
        <v>80957</v>
      </c>
    </row>
    <row r="44" spans="1:2" ht="13.2" hidden="1" customHeight="1" x14ac:dyDescent="0.25">
      <c r="A44" s="60" t="s">
        <v>483</v>
      </c>
      <c r="B44" s="61">
        <v>176291</v>
      </c>
    </row>
    <row r="45" spans="1:2" ht="13.2" hidden="1" customHeight="1" x14ac:dyDescent="0.25">
      <c r="A45" s="60" t="s">
        <v>484</v>
      </c>
      <c r="B45" s="61">
        <v>28242</v>
      </c>
    </row>
    <row r="46" spans="1:2" ht="13.2" hidden="1" customHeight="1" x14ac:dyDescent="0.25">
      <c r="A46" s="60" t="s">
        <v>215</v>
      </c>
      <c r="B46" s="61">
        <v>490174</v>
      </c>
    </row>
    <row r="47" spans="1:2" ht="13.2" hidden="1" customHeight="1" x14ac:dyDescent="0.25">
      <c r="A47" s="60" t="s">
        <v>485</v>
      </c>
      <c r="B47" s="61">
        <v>15209</v>
      </c>
    </row>
    <row r="48" spans="1:2" ht="13.2" hidden="1" customHeight="1" x14ac:dyDescent="0.25">
      <c r="A48" s="60" t="s">
        <v>216</v>
      </c>
      <c r="B48" s="61">
        <v>90595</v>
      </c>
    </row>
    <row r="49" spans="1:2" ht="13.2" hidden="1" customHeight="1" x14ac:dyDescent="0.25">
      <c r="A49" s="60" t="s">
        <v>217</v>
      </c>
      <c r="B49" s="61">
        <v>158</v>
      </c>
    </row>
    <row r="50" spans="1:2" ht="13.2" hidden="1" customHeight="1" x14ac:dyDescent="0.25">
      <c r="A50" s="60" t="s">
        <v>486</v>
      </c>
      <c r="B50" s="61">
        <v>1817236</v>
      </c>
    </row>
    <row r="51" spans="1:2" ht="13.2" hidden="1" customHeight="1" x14ac:dyDescent="0.25">
      <c r="A51" s="60" t="s">
        <v>370</v>
      </c>
      <c r="B51" s="61">
        <v>1976689</v>
      </c>
    </row>
    <row r="52" spans="1:2" ht="13.2" hidden="1" customHeight="1" x14ac:dyDescent="0.25">
      <c r="A52" s="60" t="s">
        <v>218</v>
      </c>
      <c r="B52" s="61">
        <v>334</v>
      </c>
    </row>
    <row r="53" spans="1:2" ht="13.2" hidden="1" customHeight="1" x14ac:dyDescent="0.25">
      <c r="A53" s="60" t="s">
        <v>219</v>
      </c>
      <c r="B53" s="61">
        <v>709313</v>
      </c>
    </row>
    <row r="54" spans="1:2" ht="13.2" hidden="1" customHeight="1" x14ac:dyDescent="0.25">
      <c r="A54" s="60" t="s">
        <v>220</v>
      </c>
      <c r="B54" s="61">
        <v>2587118</v>
      </c>
    </row>
    <row r="55" spans="1:2" ht="13.2" hidden="1" customHeight="1" x14ac:dyDescent="0.25">
      <c r="A55" s="60" t="s">
        <v>1602</v>
      </c>
      <c r="B55" s="61">
        <v>496666</v>
      </c>
    </row>
    <row r="56" spans="1:2" ht="13.2" hidden="1" customHeight="1" x14ac:dyDescent="0.25">
      <c r="A56" s="60" t="s">
        <v>221</v>
      </c>
      <c r="B56" s="61">
        <v>1162</v>
      </c>
    </row>
    <row r="57" spans="1:2" ht="13.2" hidden="1" customHeight="1" x14ac:dyDescent="0.25">
      <c r="A57" s="60" t="s">
        <v>222</v>
      </c>
      <c r="B57" s="61">
        <v>2766491</v>
      </c>
    </row>
    <row r="58" spans="1:2" ht="13.2" hidden="1" customHeight="1" x14ac:dyDescent="0.25">
      <c r="A58" s="60" t="s">
        <v>487</v>
      </c>
      <c r="B58" s="61">
        <v>7425</v>
      </c>
    </row>
    <row r="59" spans="1:2" ht="13.2" hidden="1" customHeight="1" x14ac:dyDescent="0.25">
      <c r="A59" s="60" t="s">
        <v>488</v>
      </c>
      <c r="B59" s="61">
        <v>23189</v>
      </c>
    </row>
    <row r="60" spans="1:2" ht="13.2" hidden="1" customHeight="1" x14ac:dyDescent="0.25">
      <c r="A60" s="60" t="s">
        <v>489</v>
      </c>
      <c r="B60" s="61">
        <v>19671</v>
      </c>
    </row>
    <row r="61" spans="1:2" ht="13.2" hidden="1" customHeight="1" x14ac:dyDescent="0.25">
      <c r="A61" s="60" t="s">
        <v>490</v>
      </c>
      <c r="B61" s="61">
        <v>81682</v>
      </c>
    </row>
    <row r="62" spans="1:2" ht="13.2" hidden="1" customHeight="1" x14ac:dyDescent="0.25">
      <c r="A62" s="60" t="s">
        <v>491</v>
      </c>
      <c r="B62" s="61">
        <v>36120</v>
      </c>
    </row>
    <row r="63" spans="1:2" ht="13.2" hidden="1" customHeight="1" x14ac:dyDescent="0.25">
      <c r="A63" s="60" t="s">
        <v>492</v>
      </c>
      <c r="B63" s="61">
        <v>327423</v>
      </c>
    </row>
    <row r="64" spans="1:2" ht="13.2" hidden="1" customHeight="1" x14ac:dyDescent="0.25">
      <c r="A64" s="60" t="s">
        <v>493</v>
      </c>
      <c r="B64" s="61">
        <v>27052</v>
      </c>
    </row>
    <row r="65" spans="1:2" ht="13.2" hidden="1" customHeight="1" x14ac:dyDescent="0.25">
      <c r="A65" s="60" t="s">
        <v>494</v>
      </c>
      <c r="B65" s="61">
        <v>15737</v>
      </c>
    </row>
    <row r="66" spans="1:2" ht="13.2" hidden="1" customHeight="1" x14ac:dyDescent="0.25">
      <c r="A66" s="60" t="s">
        <v>495</v>
      </c>
      <c r="B66" s="61">
        <v>48937</v>
      </c>
    </row>
    <row r="67" spans="1:2" ht="13.2" hidden="1" customHeight="1" x14ac:dyDescent="0.25">
      <c r="A67" s="60" t="s">
        <v>223</v>
      </c>
      <c r="B67" s="61">
        <v>72592</v>
      </c>
    </row>
    <row r="68" spans="1:2" ht="13.2" hidden="1" customHeight="1" x14ac:dyDescent="0.25">
      <c r="A68" s="60" t="s">
        <v>496</v>
      </c>
      <c r="B68" s="61">
        <v>358892</v>
      </c>
    </row>
    <row r="69" spans="1:2" ht="13.2" hidden="1" customHeight="1" x14ac:dyDescent="0.25">
      <c r="A69" s="60" t="s">
        <v>224</v>
      </c>
      <c r="B69" s="61">
        <v>8121</v>
      </c>
    </row>
    <row r="70" spans="1:2" ht="13.2" hidden="1" customHeight="1" x14ac:dyDescent="0.25">
      <c r="A70" s="60" t="s">
        <v>225</v>
      </c>
      <c r="B70" s="61">
        <v>927</v>
      </c>
    </row>
    <row r="71" spans="1:2" ht="13.2" hidden="1" customHeight="1" x14ac:dyDescent="0.25">
      <c r="A71" s="60" t="s">
        <v>226</v>
      </c>
      <c r="B71" s="61">
        <v>166513</v>
      </c>
    </row>
    <row r="72" spans="1:2" ht="13.2" hidden="1" customHeight="1" x14ac:dyDescent="0.25">
      <c r="A72" s="60" t="s">
        <v>227</v>
      </c>
      <c r="B72" s="61">
        <v>3627341</v>
      </c>
    </row>
    <row r="73" spans="1:2" ht="13.2" hidden="1" customHeight="1" x14ac:dyDescent="0.25">
      <c r="A73" s="60" t="s">
        <v>228</v>
      </c>
      <c r="B73" s="61">
        <v>405</v>
      </c>
    </row>
    <row r="74" spans="1:2" ht="13.2" hidden="1" customHeight="1" x14ac:dyDescent="0.25">
      <c r="A74" s="60" t="s">
        <v>229</v>
      </c>
      <c r="B74" s="61">
        <v>1227999</v>
      </c>
    </row>
    <row r="75" spans="1:2" ht="13.2" hidden="1" customHeight="1" x14ac:dyDescent="0.25">
      <c r="A75" s="60" t="s">
        <v>497</v>
      </c>
      <c r="B75" s="61">
        <v>1167930</v>
      </c>
    </row>
    <row r="76" spans="1:2" ht="13.2" hidden="1" customHeight="1" x14ac:dyDescent="0.25">
      <c r="A76" s="60" t="s">
        <v>498</v>
      </c>
      <c r="B76" s="61">
        <v>1148441</v>
      </c>
    </row>
    <row r="77" spans="1:2" ht="13.2" hidden="1" customHeight="1" x14ac:dyDescent="0.25">
      <c r="A77" s="60" t="s">
        <v>499</v>
      </c>
      <c r="B77" s="61">
        <v>18593</v>
      </c>
    </row>
    <row r="78" spans="1:2" ht="13.2" hidden="1" customHeight="1" x14ac:dyDescent="0.25">
      <c r="A78" s="60" t="s">
        <v>500</v>
      </c>
      <c r="B78" s="61">
        <v>14233</v>
      </c>
    </row>
    <row r="79" spans="1:2" ht="13.2" hidden="1" customHeight="1" x14ac:dyDescent="0.25">
      <c r="A79" s="60" t="s">
        <v>501</v>
      </c>
      <c r="B79" s="61">
        <v>76178</v>
      </c>
    </row>
    <row r="80" spans="1:2" ht="13.2" hidden="1" customHeight="1" x14ac:dyDescent="0.25">
      <c r="A80" s="60" t="s">
        <v>502</v>
      </c>
      <c r="B80" s="61">
        <v>5044</v>
      </c>
    </row>
    <row r="81" spans="1:2" ht="13.2" hidden="1" customHeight="1" x14ac:dyDescent="0.25">
      <c r="A81" s="60" t="s">
        <v>503</v>
      </c>
      <c r="B81" s="61">
        <v>113516</v>
      </c>
    </row>
    <row r="82" spans="1:2" ht="13.2" hidden="1" customHeight="1" x14ac:dyDescent="0.25">
      <c r="A82" s="60" t="s">
        <v>504</v>
      </c>
      <c r="B82" s="61">
        <v>21880</v>
      </c>
    </row>
    <row r="83" spans="1:2" ht="13.2" hidden="1" customHeight="1" x14ac:dyDescent="0.25">
      <c r="A83" s="60" t="s">
        <v>230</v>
      </c>
      <c r="B83" s="61">
        <v>445</v>
      </c>
    </row>
    <row r="84" spans="1:2" ht="13.2" hidden="1" customHeight="1" x14ac:dyDescent="0.25">
      <c r="A84" s="60" t="s">
        <v>231</v>
      </c>
      <c r="B84" s="61">
        <v>240338</v>
      </c>
    </row>
    <row r="85" spans="1:2" ht="13.2" hidden="1" customHeight="1" x14ac:dyDescent="0.25">
      <c r="A85" s="60" t="s">
        <v>232</v>
      </c>
      <c r="B85" s="61">
        <v>140587</v>
      </c>
    </row>
    <row r="86" spans="1:2" ht="13.2" hidden="1" customHeight="1" x14ac:dyDescent="0.25">
      <c r="A86" s="60" t="s">
        <v>505</v>
      </c>
      <c r="B86" s="61">
        <v>121655</v>
      </c>
    </row>
    <row r="87" spans="1:2" ht="13.2" hidden="1" customHeight="1" x14ac:dyDescent="0.25">
      <c r="A87" s="60" t="s">
        <v>506</v>
      </c>
      <c r="B87" s="61">
        <v>39121</v>
      </c>
    </row>
    <row r="88" spans="1:2" ht="13.2" hidden="1" customHeight="1" x14ac:dyDescent="0.25">
      <c r="A88" s="60" t="s">
        <v>507</v>
      </c>
      <c r="B88" s="61">
        <v>262703</v>
      </c>
    </row>
    <row r="89" spans="1:2" ht="13.2" hidden="1" customHeight="1" x14ac:dyDescent="0.25">
      <c r="A89" s="60" t="s">
        <v>508</v>
      </c>
      <c r="B89" s="61">
        <v>70464</v>
      </c>
    </row>
    <row r="90" spans="1:2" ht="13.2" hidden="1" customHeight="1" x14ac:dyDescent="0.25">
      <c r="A90" s="60" t="s">
        <v>233</v>
      </c>
      <c r="B90" s="61">
        <v>415012</v>
      </c>
    </row>
    <row r="91" spans="1:2" ht="13.2" hidden="1" customHeight="1" x14ac:dyDescent="0.25">
      <c r="A91" s="60" t="s">
        <v>234</v>
      </c>
      <c r="B91" s="61">
        <v>234568</v>
      </c>
    </row>
    <row r="92" spans="1:2" ht="13.2" hidden="1" customHeight="1" x14ac:dyDescent="0.25">
      <c r="A92" s="60" t="s">
        <v>235</v>
      </c>
      <c r="B92" s="61">
        <v>339202</v>
      </c>
    </row>
    <row r="93" spans="1:2" ht="13.2" hidden="1" customHeight="1" x14ac:dyDescent="0.25">
      <c r="A93" s="60" t="s">
        <v>236</v>
      </c>
      <c r="B93" s="61">
        <v>143390</v>
      </c>
    </row>
    <row r="94" spans="1:2" ht="13.2" hidden="1" customHeight="1" x14ac:dyDescent="0.25">
      <c r="A94" s="60" t="s">
        <v>509</v>
      </c>
      <c r="B94" s="61">
        <v>531201</v>
      </c>
    </row>
    <row r="95" spans="1:2" ht="13.2" hidden="1" customHeight="1" x14ac:dyDescent="0.25">
      <c r="A95" s="60" t="s">
        <v>510</v>
      </c>
      <c r="B95" s="61">
        <v>62170</v>
      </c>
    </row>
    <row r="96" spans="1:2" ht="13.2" hidden="1" customHeight="1" x14ac:dyDescent="0.25">
      <c r="A96" s="60" t="s">
        <v>237</v>
      </c>
      <c r="B96" s="61">
        <v>192439</v>
      </c>
    </row>
    <row r="97" spans="1:2" ht="13.2" hidden="1" customHeight="1" x14ac:dyDescent="0.25">
      <c r="A97" s="60" t="s">
        <v>511</v>
      </c>
      <c r="B97" s="61">
        <v>15890</v>
      </c>
    </row>
    <row r="98" spans="1:2" ht="13.2" hidden="1" customHeight="1" x14ac:dyDescent="0.25">
      <c r="A98" s="60" t="s">
        <v>512</v>
      </c>
      <c r="B98" s="61">
        <v>20926</v>
      </c>
    </row>
    <row r="99" spans="1:2" ht="13.2" hidden="1" customHeight="1" x14ac:dyDescent="0.25">
      <c r="A99" s="60" t="s">
        <v>238</v>
      </c>
      <c r="B99" s="61">
        <v>113547</v>
      </c>
    </row>
    <row r="100" spans="1:2" ht="13.2" hidden="1" customHeight="1" x14ac:dyDescent="0.25">
      <c r="A100" s="60" t="s">
        <v>513</v>
      </c>
      <c r="B100" s="61">
        <v>275085</v>
      </c>
    </row>
    <row r="101" spans="1:2" ht="13.2" hidden="1" customHeight="1" x14ac:dyDescent="0.25">
      <c r="A101" s="60" t="s">
        <v>514</v>
      </c>
      <c r="B101" s="61">
        <v>84953</v>
      </c>
    </row>
    <row r="102" spans="1:2" ht="13.2" hidden="1" customHeight="1" x14ac:dyDescent="0.25">
      <c r="A102" s="60" t="s">
        <v>239</v>
      </c>
      <c r="B102" s="61">
        <v>490998</v>
      </c>
    </row>
    <row r="103" spans="1:2" ht="13.2" hidden="1" customHeight="1" x14ac:dyDescent="0.25">
      <c r="A103" s="60" t="s">
        <v>515</v>
      </c>
      <c r="B103" s="61">
        <v>61497</v>
      </c>
    </row>
    <row r="104" spans="1:2" ht="13.2" hidden="1" customHeight="1" x14ac:dyDescent="0.25">
      <c r="A104" s="60" t="s">
        <v>516</v>
      </c>
      <c r="B104" s="61">
        <v>7994</v>
      </c>
    </row>
    <row r="105" spans="1:2" ht="13.2" hidden="1" customHeight="1" x14ac:dyDescent="0.25">
      <c r="A105" s="60" t="s">
        <v>240</v>
      </c>
      <c r="B105" s="61">
        <v>2922</v>
      </c>
    </row>
    <row r="106" spans="1:2" ht="13.2" hidden="1" customHeight="1" x14ac:dyDescent="0.25">
      <c r="A106" s="60" t="s">
        <v>241</v>
      </c>
      <c r="B106" s="61">
        <v>1198</v>
      </c>
    </row>
    <row r="107" spans="1:2" ht="13.2" hidden="1" customHeight="1" x14ac:dyDescent="0.25">
      <c r="A107" s="60" t="s">
        <v>517</v>
      </c>
      <c r="B107" s="61">
        <v>14972</v>
      </c>
    </row>
    <row r="108" spans="1:2" ht="13.2" hidden="1" customHeight="1" x14ac:dyDescent="0.25">
      <c r="A108" s="60" t="s">
        <v>242</v>
      </c>
      <c r="B108" s="61">
        <v>57077</v>
      </c>
    </row>
    <row r="109" spans="1:2" ht="13.2" hidden="1" customHeight="1" x14ac:dyDescent="0.25">
      <c r="A109" s="60" t="s">
        <v>243</v>
      </c>
      <c r="B109" s="61">
        <v>270560</v>
      </c>
    </row>
    <row r="110" spans="1:2" ht="13.2" hidden="1" customHeight="1" x14ac:dyDescent="0.25">
      <c r="A110" s="60" t="s">
        <v>518</v>
      </c>
      <c r="B110" s="61">
        <v>11493</v>
      </c>
    </row>
    <row r="111" spans="1:2" ht="13.2" hidden="1" customHeight="1" x14ac:dyDescent="0.25">
      <c r="A111" s="60" t="s">
        <v>244</v>
      </c>
      <c r="B111" s="61">
        <v>331936</v>
      </c>
    </row>
    <row r="112" spans="1:2" ht="13.2" hidden="1" customHeight="1" x14ac:dyDescent="0.25">
      <c r="A112" s="60" t="s">
        <v>245</v>
      </c>
      <c r="B112" s="61">
        <v>43491</v>
      </c>
    </row>
    <row r="113" spans="1:2" ht="13.2" hidden="1" customHeight="1" x14ac:dyDescent="0.25">
      <c r="A113" s="60" t="s">
        <v>519</v>
      </c>
      <c r="B113" s="61">
        <v>60724</v>
      </c>
    </row>
    <row r="114" spans="1:2" ht="13.2" hidden="1" customHeight="1" x14ac:dyDescent="0.25">
      <c r="A114" s="60" t="s">
        <v>520</v>
      </c>
      <c r="B114" s="61">
        <v>50982</v>
      </c>
    </row>
    <row r="115" spans="1:2" ht="13.2" hidden="1" customHeight="1" x14ac:dyDescent="0.25">
      <c r="A115" s="60" t="s">
        <v>521</v>
      </c>
      <c r="B115" s="61">
        <v>489844</v>
      </c>
    </row>
    <row r="116" spans="1:2" ht="13.2" hidden="1" customHeight="1" x14ac:dyDescent="0.25">
      <c r="A116" s="60" t="s">
        <v>246</v>
      </c>
      <c r="B116" s="61">
        <v>267465</v>
      </c>
    </row>
    <row r="117" spans="1:2" ht="13.2" hidden="1" customHeight="1" x14ac:dyDescent="0.25">
      <c r="A117" s="60" t="s">
        <v>247</v>
      </c>
      <c r="B117" s="61">
        <v>63680</v>
      </c>
    </row>
    <row r="118" spans="1:2" ht="13.2" hidden="1" customHeight="1" x14ac:dyDescent="0.25">
      <c r="A118" s="60" t="s">
        <v>522</v>
      </c>
      <c r="B118" s="61">
        <v>687629</v>
      </c>
    </row>
    <row r="119" spans="1:2" ht="13.2" hidden="1" customHeight="1" x14ac:dyDescent="0.25">
      <c r="A119" s="60" t="s">
        <v>190</v>
      </c>
      <c r="B119" s="61">
        <v>12092</v>
      </c>
    </row>
    <row r="120" spans="1:2" ht="13.2" hidden="1" customHeight="1" x14ac:dyDescent="0.25">
      <c r="A120" s="60" t="s">
        <v>248</v>
      </c>
      <c r="B120" s="61">
        <v>1358703</v>
      </c>
    </row>
    <row r="121" spans="1:2" ht="13.2" hidden="1" customHeight="1" x14ac:dyDescent="0.25">
      <c r="A121" s="60" t="s">
        <v>523</v>
      </c>
      <c r="B121" s="61">
        <v>28306</v>
      </c>
    </row>
    <row r="122" spans="1:2" ht="13.2" hidden="1" customHeight="1" x14ac:dyDescent="0.25">
      <c r="A122" s="60" t="s">
        <v>524</v>
      </c>
      <c r="B122" s="61">
        <v>4877</v>
      </c>
    </row>
    <row r="123" spans="1:2" ht="13.2" hidden="1" customHeight="1" x14ac:dyDescent="0.25">
      <c r="A123" s="60" t="s">
        <v>525</v>
      </c>
      <c r="B123" s="61">
        <v>13998</v>
      </c>
    </row>
    <row r="124" spans="1:2" ht="13.2" hidden="1" customHeight="1" x14ac:dyDescent="0.25">
      <c r="A124" s="60" t="s">
        <v>526</v>
      </c>
      <c r="B124" s="61">
        <v>185896</v>
      </c>
    </row>
    <row r="125" spans="1:2" ht="13.2" hidden="1" customHeight="1" x14ac:dyDescent="0.25">
      <c r="A125" s="60" t="s">
        <v>527</v>
      </c>
      <c r="B125" s="61">
        <v>119767</v>
      </c>
    </row>
    <row r="126" spans="1:2" ht="13.2" hidden="1" customHeight="1" x14ac:dyDescent="0.25">
      <c r="A126" s="60" t="s">
        <v>528</v>
      </c>
      <c r="B126" s="61">
        <v>1259</v>
      </c>
    </row>
    <row r="127" spans="1:2" ht="13.2" hidden="1" customHeight="1" x14ac:dyDescent="0.25">
      <c r="A127" s="60" t="s">
        <v>529</v>
      </c>
      <c r="B127" s="61">
        <v>6087</v>
      </c>
    </row>
    <row r="128" spans="1:2" ht="13.2" hidden="1" customHeight="1" x14ac:dyDescent="0.25">
      <c r="A128" s="60" t="s">
        <v>530</v>
      </c>
      <c r="B128" s="61">
        <v>7159</v>
      </c>
    </row>
    <row r="129" spans="1:10" ht="13.2" hidden="1" customHeight="1" x14ac:dyDescent="0.25">
      <c r="A129" s="60" t="s">
        <v>531</v>
      </c>
      <c r="B129" s="61">
        <v>38790</v>
      </c>
    </row>
    <row r="130" spans="1:10" ht="13.2" hidden="1" customHeight="1" x14ac:dyDescent="0.25">
      <c r="A130" s="60" t="s">
        <v>532</v>
      </c>
      <c r="B130" s="61">
        <v>148337</v>
      </c>
    </row>
    <row r="131" spans="1:10" ht="13.2" hidden="1" customHeight="1" x14ac:dyDescent="0.25">
      <c r="A131" s="60" t="s">
        <v>533</v>
      </c>
      <c r="B131" s="61">
        <v>16029</v>
      </c>
    </row>
    <row r="132" spans="1:10" ht="13.2" hidden="1" customHeight="1" x14ac:dyDescent="0.25">
      <c r="A132" s="60" t="s">
        <v>534</v>
      </c>
      <c r="B132" s="61">
        <v>12800</v>
      </c>
    </row>
    <row r="133" spans="1:10" ht="13.2" hidden="1" customHeight="1" x14ac:dyDescent="0.25">
      <c r="A133" s="60" t="s">
        <v>249</v>
      </c>
      <c r="B133" s="61">
        <v>4953</v>
      </c>
    </row>
    <row r="134" spans="1:10" ht="13.2" hidden="1" customHeight="1" x14ac:dyDescent="0.25">
      <c r="A134" s="60" t="s">
        <v>250</v>
      </c>
      <c r="B134" s="61">
        <v>18</v>
      </c>
    </row>
    <row r="135" spans="1:10" ht="13.2" hidden="1" customHeight="1" x14ac:dyDescent="0.25">
      <c r="A135" s="60" t="s">
        <v>535</v>
      </c>
      <c r="B135" s="61">
        <v>14798</v>
      </c>
    </row>
    <row r="136" spans="1:10" ht="13.2" hidden="1" customHeight="1" x14ac:dyDescent="0.25">
      <c r="A136" s="60" t="s">
        <v>251</v>
      </c>
      <c r="B136" s="61">
        <v>3191185</v>
      </c>
    </row>
    <row r="137" spans="1:10" ht="13.2" hidden="1" customHeight="1" x14ac:dyDescent="0.25">
      <c r="A137" s="62" t="s">
        <v>252</v>
      </c>
      <c r="B137" s="63">
        <v>18692128</v>
      </c>
    </row>
    <row r="139" spans="1:10" ht="13.2" customHeight="1" x14ac:dyDescent="0.25">
      <c r="D139" s="107" t="s">
        <v>2764</v>
      </c>
      <c r="E139" s="107"/>
      <c r="F139" s="107"/>
      <c r="G139" s="107"/>
      <c r="H139" s="107"/>
      <c r="I139" s="107"/>
      <c r="J139" s="107"/>
    </row>
    <row r="140" spans="1:10" ht="12.6" customHeight="1" x14ac:dyDescent="0.25">
      <c r="D140" s="107"/>
      <c r="E140" s="107"/>
      <c r="F140" s="107"/>
      <c r="G140" s="107"/>
      <c r="H140" s="107"/>
      <c r="I140" s="107"/>
      <c r="J140" s="107"/>
    </row>
    <row r="141" spans="1:10" ht="12.6" customHeight="1" x14ac:dyDescent="0.25">
      <c r="D141" s="107"/>
      <c r="E141" s="107"/>
      <c r="F141" s="107"/>
      <c r="G141" s="107"/>
      <c r="H141" s="107"/>
      <c r="I141" s="107"/>
      <c r="J141" s="107"/>
    </row>
    <row r="142" spans="1:10" ht="12.6" customHeight="1" x14ac:dyDescent="0.25">
      <c r="D142" s="107" t="s">
        <v>2765</v>
      </c>
      <c r="E142" s="107"/>
      <c r="F142" s="107"/>
      <c r="G142" s="107"/>
      <c r="H142" s="107"/>
      <c r="I142" s="107"/>
      <c r="J142" s="107"/>
    </row>
    <row r="143" spans="1:10" ht="12.6" customHeight="1" x14ac:dyDescent="0.25">
      <c r="D143" s="107"/>
      <c r="E143" s="107"/>
      <c r="F143" s="107"/>
      <c r="G143" s="107"/>
      <c r="H143" s="107"/>
      <c r="I143" s="107"/>
      <c r="J143" s="107"/>
    </row>
    <row r="144" spans="1:10" ht="12.6" customHeight="1" x14ac:dyDescent="0.25">
      <c r="D144" s="107"/>
      <c r="E144" s="107"/>
      <c r="F144" s="107"/>
      <c r="G144" s="107"/>
      <c r="H144" s="107"/>
      <c r="I144" s="107"/>
      <c r="J144" s="107"/>
    </row>
    <row r="145" spans="4:10" ht="12.6" customHeight="1" x14ac:dyDescent="0.25">
      <c r="D145" s="107"/>
      <c r="E145" s="107"/>
      <c r="F145" s="107"/>
      <c r="G145" s="107"/>
      <c r="H145" s="107"/>
      <c r="I145" s="107"/>
      <c r="J145" s="107"/>
    </row>
    <row r="146" spans="4:10" ht="12.6" customHeight="1" x14ac:dyDescent="0.25">
      <c r="D146" s="107" t="s">
        <v>2766</v>
      </c>
      <c r="E146" s="107"/>
      <c r="F146" s="107"/>
      <c r="G146" s="107"/>
      <c r="H146" s="107"/>
      <c r="I146" s="107"/>
      <c r="J146" s="107"/>
    </row>
    <row r="147" spans="4:10" ht="12.6" customHeight="1" x14ac:dyDescent="0.25">
      <c r="D147" s="107"/>
      <c r="E147" s="107"/>
      <c r="F147" s="107"/>
      <c r="G147" s="107"/>
      <c r="H147" s="107"/>
      <c r="I147" s="107"/>
      <c r="J147" s="107"/>
    </row>
    <row r="148" spans="4:10" x14ac:dyDescent="0.25">
      <c r="D148" s="107"/>
      <c r="E148" s="107"/>
      <c r="F148" s="107"/>
      <c r="G148" s="107"/>
      <c r="H148" s="107"/>
      <c r="I148" s="107"/>
      <c r="J148" s="107"/>
    </row>
    <row r="149" spans="4:10" ht="13.2" customHeight="1" x14ac:dyDescent="0.25">
      <c r="D149" s="107" t="s">
        <v>2767</v>
      </c>
      <c r="E149" s="107"/>
      <c r="F149" s="107"/>
      <c r="G149" s="107"/>
      <c r="H149" s="107"/>
      <c r="I149" s="107"/>
      <c r="J149" s="107"/>
    </row>
    <row r="150" spans="4:10" x14ac:dyDescent="0.25">
      <c r="D150" s="107"/>
      <c r="E150" s="107"/>
      <c r="F150" s="107"/>
      <c r="G150" s="107"/>
      <c r="H150" s="107"/>
      <c r="I150" s="107"/>
      <c r="J150" s="107"/>
    </row>
    <row r="151" spans="4:10" x14ac:dyDescent="0.25">
      <c r="D151" s="107"/>
      <c r="E151" s="107"/>
      <c r="F151" s="107"/>
      <c r="G151" s="107"/>
      <c r="H151" s="107"/>
      <c r="I151" s="107"/>
      <c r="J151" s="107"/>
    </row>
    <row r="152" spans="4:10" x14ac:dyDescent="0.25">
      <c r="D152" s="107"/>
      <c r="E152" s="107"/>
      <c r="F152" s="107"/>
      <c r="G152" s="107"/>
      <c r="H152" s="107"/>
      <c r="I152" s="107"/>
      <c r="J152" s="107"/>
    </row>
    <row r="153" spans="4:10" x14ac:dyDescent="0.25">
      <c r="D153" s="107"/>
      <c r="E153" s="107"/>
      <c r="F153" s="107"/>
      <c r="G153" s="107"/>
      <c r="H153" s="107"/>
      <c r="I153" s="107"/>
      <c r="J153" s="107"/>
    </row>
  </sheetData>
  <mergeCells count="6">
    <mergeCell ref="D149:J153"/>
    <mergeCell ref="D9:E9"/>
    <mergeCell ref="D13:E13"/>
    <mergeCell ref="D139:J141"/>
    <mergeCell ref="D142:J145"/>
    <mergeCell ref="D146:J148"/>
  </mergeCells>
  <phoneticPr fontId="7" type="noConversion"/>
  <pageMargins left="0.75" right="0.75" top="1" bottom="1" header="0.5" footer="0.5"/>
  <pageSetup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J452"/>
  <sheetViews>
    <sheetView workbookViewId="0"/>
  </sheetViews>
  <sheetFormatPr defaultRowHeight="12.6" x14ac:dyDescent="0.25"/>
  <cols>
    <col min="1" max="1" width="11.33203125" bestFit="1" customWidth="1"/>
    <col min="2" max="2" width="9.44140625" bestFit="1" customWidth="1"/>
    <col min="3" max="3" width="61.33203125" bestFit="1" customWidth="1"/>
    <col min="4" max="4" width="32" bestFit="1" customWidth="1"/>
    <col min="5" max="5" width="20.6640625" bestFit="1" customWidth="1"/>
    <col min="6" max="7" width="16.109375" bestFit="1" customWidth="1"/>
    <col min="8" max="8" width="20.6640625" style="131" bestFit="1" customWidth="1"/>
    <col min="9" max="9" width="21.77734375" style="87" customWidth="1"/>
    <col min="10" max="10" width="19" style="87" customWidth="1"/>
    <col min="11" max="11" width="16.88671875" bestFit="1" customWidth="1"/>
    <col min="12" max="12" width="18.6640625" bestFit="1" customWidth="1"/>
    <col min="13" max="13" width="23.5546875" bestFit="1" customWidth="1"/>
    <col min="14" max="14" width="12.21875" bestFit="1" customWidth="1"/>
    <col min="15" max="15" width="11.88671875" bestFit="1" customWidth="1"/>
    <col min="16" max="16" width="16.5546875" bestFit="1" customWidth="1"/>
    <col min="17" max="17" width="14.44140625" bestFit="1" customWidth="1"/>
    <col min="18" max="18" width="14.88671875" bestFit="1" customWidth="1"/>
    <col min="19" max="19" width="13.33203125" bestFit="1" customWidth="1"/>
    <col min="20" max="20" width="12" bestFit="1" customWidth="1"/>
    <col min="21" max="21" width="10.6640625" bestFit="1" customWidth="1"/>
    <col min="22" max="22" width="18.44140625" bestFit="1" customWidth="1"/>
    <col min="23" max="23" width="13.33203125" bestFit="1" customWidth="1"/>
    <col min="24" max="31" width="11.109375" bestFit="1" customWidth="1"/>
    <col min="33" max="33" width="14" bestFit="1" customWidth="1"/>
    <col min="34" max="34" width="15.33203125" bestFit="1" customWidth="1"/>
    <col min="35" max="35" width="15.109375" bestFit="1" customWidth="1"/>
    <col min="36" max="36" width="18" bestFit="1" customWidth="1"/>
    <col min="37" max="37" width="15.109375" bestFit="1" customWidth="1"/>
    <col min="38" max="38" width="19.88671875" bestFit="1" customWidth="1"/>
    <col min="39" max="39" width="15.21875" bestFit="1" customWidth="1"/>
    <col min="40" max="40" width="18.6640625" bestFit="1" customWidth="1"/>
    <col min="41" max="41" width="11.77734375" bestFit="1" customWidth="1"/>
    <col min="42" max="42" width="17.33203125" bestFit="1" customWidth="1"/>
    <col min="43" max="43" width="20.33203125" bestFit="1" customWidth="1"/>
    <col min="44" max="44" width="12.33203125" bestFit="1" customWidth="1"/>
    <col min="45" max="46" width="27.5546875" bestFit="1" customWidth="1"/>
    <col min="47" max="47" width="14.6640625" bestFit="1" customWidth="1"/>
    <col min="48" max="48" width="16.44140625" bestFit="1" customWidth="1"/>
    <col min="49" max="49" width="11.5546875" bestFit="1" customWidth="1"/>
    <col min="50" max="50" width="15" bestFit="1" customWidth="1"/>
    <col min="51" max="51" width="15.6640625" bestFit="1" customWidth="1"/>
    <col min="52" max="52" width="20" bestFit="1" customWidth="1"/>
    <col min="53" max="53" width="15.88671875" bestFit="1" customWidth="1"/>
    <col min="54" max="54" width="15.5546875" bestFit="1" customWidth="1"/>
    <col min="55" max="55" width="17.88671875" bestFit="1" customWidth="1"/>
    <col min="56" max="56" width="22" bestFit="1" customWidth="1"/>
    <col min="57" max="57" width="14.44140625" bestFit="1" customWidth="1"/>
    <col min="58" max="58" width="13.109375" bestFit="1" customWidth="1"/>
    <col min="59" max="59" width="21" bestFit="1" customWidth="1"/>
    <col min="60" max="60" width="26.6640625" bestFit="1" customWidth="1"/>
    <col min="61" max="61" width="21.88671875" bestFit="1" customWidth="1"/>
    <col min="62" max="62" width="24.109375" bestFit="1" customWidth="1"/>
    <col min="63" max="63" width="29.77734375" bestFit="1" customWidth="1"/>
    <col min="64" max="64" width="22.6640625" bestFit="1" customWidth="1"/>
    <col min="65" max="65" width="16.77734375" bestFit="1" customWidth="1"/>
    <col min="66" max="66" width="16" bestFit="1" customWidth="1"/>
    <col min="67" max="67" width="22.44140625" bestFit="1" customWidth="1"/>
    <col min="68" max="68" width="10.21875" bestFit="1" customWidth="1"/>
    <col min="69" max="69" width="18.44140625" bestFit="1" customWidth="1"/>
    <col min="70" max="70" width="11.109375" bestFit="1" customWidth="1"/>
    <col min="71" max="71" width="14.5546875" bestFit="1" customWidth="1"/>
    <col min="72" max="72" width="9.88671875" bestFit="1" customWidth="1"/>
    <col min="73" max="73" width="9" bestFit="1" customWidth="1"/>
    <col min="74" max="74" width="14.88671875" bestFit="1" customWidth="1"/>
    <col min="75" max="75" width="15.6640625" bestFit="1" customWidth="1"/>
    <col min="76" max="76" width="15.88671875" bestFit="1" customWidth="1"/>
    <col min="77" max="77" width="20.77734375" bestFit="1" customWidth="1"/>
    <col min="78" max="78" width="21.44140625" bestFit="1" customWidth="1"/>
    <col min="79" max="79" width="27.5546875" bestFit="1" customWidth="1"/>
    <col min="80" max="80" width="24.6640625" bestFit="1" customWidth="1"/>
    <col min="81" max="81" width="20.6640625" bestFit="1" customWidth="1"/>
    <col min="82" max="82" width="15.44140625" bestFit="1" customWidth="1"/>
    <col min="83" max="83" width="18.88671875" bestFit="1" customWidth="1"/>
    <col min="84" max="84" width="15.77734375" bestFit="1" customWidth="1"/>
    <col min="85" max="85" width="12.88671875" bestFit="1" customWidth="1"/>
    <col min="86" max="86" width="14.44140625" bestFit="1" customWidth="1"/>
    <col min="87" max="87" width="25" bestFit="1" customWidth="1"/>
    <col min="88" max="88" width="30.109375" bestFit="1" customWidth="1"/>
    <col min="89" max="89" width="24.109375" bestFit="1" customWidth="1"/>
    <col min="90" max="90" width="29.5546875" bestFit="1" customWidth="1"/>
    <col min="91" max="91" width="14.109375" bestFit="1" customWidth="1"/>
    <col min="92" max="92" width="14.77734375" bestFit="1" customWidth="1"/>
    <col min="93" max="93" width="12.6640625" bestFit="1" customWidth="1"/>
    <col min="94" max="94" width="16.5546875" bestFit="1" customWidth="1"/>
    <col min="95" max="95" width="19" bestFit="1" customWidth="1"/>
    <col min="96" max="96" width="17.88671875" bestFit="1" customWidth="1"/>
    <col min="97" max="97" width="18.88671875" bestFit="1" customWidth="1"/>
    <col min="98" max="98" width="24.44140625" bestFit="1" customWidth="1"/>
    <col min="99" max="99" width="22" bestFit="1" customWidth="1"/>
    <col min="100" max="100" width="13.77734375" bestFit="1" customWidth="1"/>
    <col min="101" max="101" width="31.33203125" bestFit="1" customWidth="1"/>
    <col min="102" max="102" width="18.6640625" bestFit="1" customWidth="1"/>
    <col min="103" max="103" width="9.5546875" bestFit="1" customWidth="1"/>
    <col min="104" max="104" width="19.44140625" bestFit="1" customWidth="1"/>
    <col min="105" max="105" width="21" bestFit="1" customWidth="1"/>
    <col min="106" max="106" width="7.5546875" bestFit="1" customWidth="1"/>
    <col min="107" max="107" width="7.21875" bestFit="1" customWidth="1"/>
    <col min="108" max="108" width="24.109375" bestFit="1" customWidth="1"/>
    <col min="109" max="109" width="14.44140625" bestFit="1" customWidth="1"/>
    <col min="110" max="110" width="17.6640625" bestFit="1" customWidth="1"/>
    <col min="111" max="111" width="24.21875" bestFit="1" customWidth="1"/>
    <col min="112" max="112" width="12.33203125" bestFit="1" customWidth="1"/>
    <col min="113" max="113" width="10.5546875" bestFit="1" customWidth="1"/>
    <col min="114" max="114" width="29.5546875" bestFit="1" customWidth="1"/>
    <col min="115" max="115" width="31.77734375" bestFit="1" customWidth="1"/>
    <col min="116" max="117" width="18.5546875" bestFit="1" customWidth="1"/>
    <col min="118" max="118" width="8" bestFit="1" customWidth="1"/>
    <col min="119" max="119" width="25.6640625" bestFit="1" customWidth="1"/>
    <col min="120" max="120" width="21.88671875" bestFit="1" customWidth="1"/>
    <col min="122" max="122" width="22.44140625" bestFit="1" customWidth="1"/>
    <col min="123" max="123" width="27.6640625" bestFit="1" customWidth="1"/>
    <col min="124" max="124" width="24.21875" bestFit="1" customWidth="1"/>
    <col min="125" max="125" width="31" bestFit="1" customWidth="1"/>
    <col min="126" max="126" width="19.5546875" bestFit="1" customWidth="1"/>
    <col min="127" max="127" width="18.21875" bestFit="1" customWidth="1"/>
    <col min="128" max="128" width="23.88671875" bestFit="1" customWidth="1"/>
    <col min="129" max="129" width="34" bestFit="1" customWidth="1"/>
    <col min="130" max="130" width="19.77734375" bestFit="1" customWidth="1"/>
    <col min="131" max="131" width="29" bestFit="1" customWidth="1"/>
    <col min="132" max="132" width="16.33203125" bestFit="1" customWidth="1"/>
    <col min="133" max="133" width="22.33203125" bestFit="1" customWidth="1"/>
    <col min="134" max="134" width="17.5546875" bestFit="1" customWidth="1"/>
    <col min="135" max="135" width="8.5546875" bestFit="1" customWidth="1"/>
    <col min="136" max="136" width="25" bestFit="1" customWidth="1"/>
    <col min="137" max="137" width="9.6640625" bestFit="1" customWidth="1"/>
    <col min="138" max="138" width="140.109375" bestFit="1" customWidth="1"/>
  </cols>
  <sheetData>
    <row r="1" spans="1:140" ht="14.4" x14ac:dyDescent="0.3">
      <c r="A1" s="89" t="s">
        <v>2483</v>
      </c>
      <c r="B1" s="89" t="s">
        <v>1946</v>
      </c>
      <c r="C1" s="89" t="s">
        <v>1947</v>
      </c>
      <c r="D1" s="89" t="s">
        <v>1213</v>
      </c>
      <c r="E1" s="89" t="s">
        <v>1214</v>
      </c>
      <c r="F1" s="89" t="s">
        <v>1215</v>
      </c>
      <c r="G1" s="89" t="s">
        <v>1948</v>
      </c>
      <c r="H1" s="90" t="s">
        <v>1951</v>
      </c>
      <c r="I1" s="89" t="s">
        <v>1953</v>
      </c>
      <c r="J1" s="89" t="s">
        <v>1952</v>
      </c>
      <c r="K1" s="89" t="s">
        <v>1949</v>
      </c>
      <c r="L1" s="89" t="s">
        <v>1950</v>
      </c>
      <c r="M1" s="89" t="s">
        <v>1086</v>
      </c>
      <c r="N1" s="89" t="s">
        <v>1087</v>
      </c>
      <c r="O1" s="89" t="s">
        <v>1088</v>
      </c>
      <c r="P1" s="89" t="s">
        <v>1089</v>
      </c>
      <c r="Q1" s="89" t="s">
        <v>1090</v>
      </c>
      <c r="R1" s="89" t="s">
        <v>1091</v>
      </c>
      <c r="S1" s="89" t="s">
        <v>1092</v>
      </c>
      <c r="T1" s="89" t="s">
        <v>1093</v>
      </c>
      <c r="U1" s="89" t="s">
        <v>2803</v>
      </c>
      <c r="V1" s="89" t="s">
        <v>2804</v>
      </c>
      <c r="W1" s="89" t="s">
        <v>1094</v>
      </c>
      <c r="X1" s="89" t="s">
        <v>1095</v>
      </c>
      <c r="Y1" s="89" t="s">
        <v>1096</v>
      </c>
      <c r="Z1" s="89" t="s">
        <v>1097</v>
      </c>
      <c r="AA1" s="89" t="s">
        <v>1098</v>
      </c>
      <c r="AB1" s="89" t="s">
        <v>1099</v>
      </c>
      <c r="AC1" s="89" t="s">
        <v>1100</v>
      </c>
      <c r="AD1" s="89" t="s">
        <v>1101</v>
      </c>
      <c r="AE1" s="89" t="s">
        <v>1102</v>
      </c>
      <c r="AF1" s="89" t="s">
        <v>1103</v>
      </c>
      <c r="AG1" s="89" t="s">
        <v>1104</v>
      </c>
      <c r="AH1" s="89" t="s">
        <v>1105</v>
      </c>
      <c r="AI1" s="89" t="s">
        <v>1106</v>
      </c>
      <c r="AJ1" s="89" t="s">
        <v>1107</v>
      </c>
      <c r="AK1" s="89" t="s">
        <v>1108</v>
      </c>
      <c r="AL1" s="89" t="s">
        <v>1109</v>
      </c>
      <c r="AM1" s="89" t="s">
        <v>1110</v>
      </c>
      <c r="AN1" s="89" t="s">
        <v>1111</v>
      </c>
      <c r="AO1" s="89" t="s">
        <v>1112</v>
      </c>
      <c r="AP1" s="89" t="s">
        <v>1113</v>
      </c>
      <c r="AQ1" s="89" t="s">
        <v>1114</v>
      </c>
      <c r="AR1" s="89" t="s">
        <v>1115</v>
      </c>
      <c r="AS1" s="89" t="s">
        <v>1116</v>
      </c>
      <c r="AT1" s="89" t="s">
        <v>1117</v>
      </c>
      <c r="AU1" s="89" t="s">
        <v>1118</v>
      </c>
      <c r="AV1" s="89" t="s">
        <v>1119</v>
      </c>
      <c r="AW1" s="89" t="s">
        <v>1120</v>
      </c>
      <c r="AX1" s="89" t="s">
        <v>1121</v>
      </c>
      <c r="AY1" s="89" t="s">
        <v>1122</v>
      </c>
      <c r="AZ1" s="89" t="s">
        <v>1123</v>
      </c>
      <c r="BA1" s="89" t="s">
        <v>1124</v>
      </c>
      <c r="BB1" s="89" t="s">
        <v>1125</v>
      </c>
      <c r="BC1" s="89" t="s">
        <v>1126</v>
      </c>
      <c r="BD1" s="89" t="s">
        <v>1216</v>
      </c>
      <c r="BE1" s="89" t="s">
        <v>1127</v>
      </c>
      <c r="BF1" s="89" t="s">
        <v>1128</v>
      </c>
      <c r="BG1" s="89" t="s">
        <v>1129</v>
      </c>
      <c r="BH1" s="89" t="s">
        <v>1130</v>
      </c>
      <c r="BI1" s="89" t="s">
        <v>1131</v>
      </c>
      <c r="BJ1" s="89" t="s">
        <v>1132</v>
      </c>
      <c r="BK1" s="89" t="s">
        <v>1133</v>
      </c>
      <c r="BL1" s="89" t="s">
        <v>1134</v>
      </c>
      <c r="BM1" s="89" t="s">
        <v>1135</v>
      </c>
      <c r="BN1" s="89" t="s">
        <v>1136</v>
      </c>
      <c r="BO1" s="89" t="s">
        <v>1137</v>
      </c>
      <c r="BP1" s="89" t="s">
        <v>1138</v>
      </c>
      <c r="BQ1" s="89" t="s">
        <v>1139</v>
      </c>
      <c r="BR1" s="89" t="s">
        <v>1140</v>
      </c>
      <c r="BS1" s="89" t="s">
        <v>1141</v>
      </c>
      <c r="BT1" s="89" t="s">
        <v>1142</v>
      </c>
      <c r="BU1" s="89" t="s">
        <v>1143</v>
      </c>
      <c r="BV1" s="89" t="s">
        <v>1144</v>
      </c>
      <c r="BW1" s="89" t="s">
        <v>1145</v>
      </c>
      <c r="BX1" s="89" t="s">
        <v>1146</v>
      </c>
      <c r="BY1" s="89" t="s">
        <v>1147</v>
      </c>
      <c r="BZ1" s="89" t="s">
        <v>1148</v>
      </c>
      <c r="CA1" s="89" t="s">
        <v>1149</v>
      </c>
      <c r="CB1" s="89" t="s">
        <v>1150</v>
      </c>
      <c r="CC1" s="89" t="s">
        <v>1151</v>
      </c>
      <c r="CD1" s="89" t="s">
        <v>1152</v>
      </c>
      <c r="CE1" s="89" t="s">
        <v>1153</v>
      </c>
      <c r="CF1" s="89" t="s">
        <v>1154</v>
      </c>
      <c r="CG1" s="89" t="s">
        <v>1155</v>
      </c>
      <c r="CH1" s="89" t="s">
        <v>1156</v>
      </c>
      <c r="CI1" s="89" t="s">
        <v>1157</v>
      </c>
      <c r="CJ1" s="89" t="s">
        <v>1158</v>
      </c>
      <c r="CK1" s="89" t="s">
        <v>1159</v>
      </c>
      <c r="CL1" s="89" t="s">
        <v>1160</v>
      </c>
      <c r="CM1" s="89" t="s">
        <v>1161</v>
      </c>
      <c r="CN1" s="89" t="s">
        <v>1162</v>
      </c>
      <c r="CO1" s="89" t="s">
        <v>1163</v>
      </c>
      <c r="CP1" s="89" t="s">
        <v>1164</v>
      </c>
      <c r="CQ1" s="89" t="s">
        <v>1165</v>
      </c>
      <c r="CR1" s="89" t="s">
        <v>1166</v>
      </c>
      <c r="CS1" s="89" t="s">
        <v>1167</v>
      </c>
      <c r="CT1" s="89" t="s">
        <v>1168</v>
      </c>
      <c r="CU1" s="89" t="s">
        <v>1169</v>
      </c>
      <c r="CV1" s="89" t="s">
        <v>1170</v>
      </c>
      <c r="CW1" s="89" t="s">
        <v>1171</v>
      </c>
      <c r="CX1" s="89" t="s">
        <v>1172</v>
      </c>
      <c r="CY1" s="89" t="s">
        <v>1173</v>
      </c>
      <c r="CZ1" s="89" t="s">
        <v>1174</v>
      </c>
      <c r="DA1" s="89" t="s">
        <v>1175</v>
      </c>
      <c r="DB1" s="89" t="s">
        <v>1176</v>
      </c>
      <c r="DC1" s="89" t="s">
        <v>1177</v>
      </c>
      <c r="DD1" s="89" t="s">
        <v>1178</v>
      </c>
      <c r="DE1" s="89" t="s">
        <v>1179</v>
      </c>
      <c r="DF1" s="89" t="s">
        <v>1180</v>
      </c>
      <c r="DG1" s="89" t="s">
        <v>1181</v>
      </c>
      <c r="DH1" s="89" t="s">
        <v>1182</v>
      </c>
      <c r="DI1" s="89" t="s">
        <v>1183</v>
      </c>
      <c r="DJ1" s="89" t="s">
        <v>1184</v>
      </c>
      <c r="DK1" s="89" t="s">
        <v>1185</v>
      </c>
      <c r="DL1" s="89" t="s">
        <v>1186</v>
      </c>
      <c r="DM1" s="89" t="s">
        <v>1187</v>
      </c>
      <c r="DN1" s="89" t="s">
        <v>1188</v>
      </c>
      <c r="DO1" s="89" t="s">
        <v>1189</v>
      </c>
      <c r="DP1" s="89" t="s">
        <v>1190</v>
      </c>
      <c r="DQ1" s="89" t="s">
        <v>1191</v>
      </c>
      <c r="DR1" s="89" t="s">
        <v>1192</v>
      </c>
      <c r="DS1" s="89" t="s">
        <v>1193</v>
      </c>
      <c r="DT1" s="89" t="s">
        <v>1194</v>
      </c>
      <c r="DU1" s="89" t="s">
        <v>1195</v>
      </c>
      <c r="DV1" s="89" t="s">
        <v>1196</v>
      </c>
      <c r="DW1" s="89" t="s">
        <v>1197</v>
      </c>
      <c r="DX1" s="89" t="s">
        <v>1198</v>
      </c>
      <c r="DY1" s="89" t="s">
        <v>1199</v>
      </c>
      <c r="DZ1" s="89" t="s">
        <v>1200</v>
      </c>
      <c r="EA1" s="89" t="s">
        <v>1201</v>
      </c>
      <c r="EB1" s="89" t="s">
        <v>1202</v>
      </c>
      <c r="EC1" s="89" t="s">
        <v>1203</v>
      </c>
      <c r="ED1" s="89" t="s">
        <v>1204</v>
      </c>
      <c r="EE1" s="89" t="s">
        <v>1205</v>
      </c>
      <c r="EF1" s="89" t="s">
        <v>1206</v>
      </c>
      <c r="EG1" s="89" t="s">
        <v>1207</v>
      </c>
      <c r="EH1" s="89" t="s">
        <v>1208</v>
      </c>
      <c r="EI1" s="89" t="s">
        <v>2486</v>
      </c>
      <c r="EJ1" s="89" t="s">
        <v>2487</v>
      </c>
    </row>
    <row r="2" spans="1:140" ht="14.4" x14ac:dyDescent="0.3">
      <c r="A2" s="90">
        <v>106010735</v>
      </c>
      <c r="B2" s="90" t="s">
        <v>1904</v>
      </c>
      <c r="C2" s="90" t="s">
        <v>549</v>
      </c>
      <c r="D2" s="90" t="s">
        <v>550</v>
      </c>
      <c r="E2" s="90" t="s">
        <v>551</v>
      </c>
      <c r="F2" s="90" t="s">
        <v>1217</v>
      </c>
      <c r="G2" s="90" t="s">
        <v>551</v>
      </c>
      <c r="H2" s="90" t="s">
        <v>2808</v>
      </c>
      <c r="I2" s="90">
        <v>18</v>
      </c>
      <c r="J2" s="90">
        <v>9</v>
      </c>
      <c r="K2" s="90" t="s">
        <v>552</v>
      </c>
      <c r="L2" s="90" t="s">
        <v>553</v>
      </c>
      <c r="M2" s="91">
        <v>2411</v>
      </c>
      <c r="N2" s="91">
        <v>281</v>
      </c>
      <c r="O2" s="91"/>
      <c r="P2" s="91"/>
      <c r="Q2" s="91"/>
      <c r="R2" s="91"/>
      <c r="S2" s="91">
        <v>1205</v>
      </c>
      <c r="T2" s="91">
        <v>1487</v>
      </c>
      <c r="U2" s="91"/>
      <c r="V2" s="91"/>
      <c r="W2" s="91"/>
      <c r="X2" s="91"/>
      <c r="Y2" s="91">
        <v>17</v>
      </c>
      <c r="Z2" s="91">
        <v>81</v>
      </c>
      <c r="AA2" s="91">
        <v>140</v>
      </c>
      <c r="AB2" s="91">
        <v>214</v>
      </c>
      <c r="AC2" s="91">
        <v>363</v>
      </c>
      <c r="AD2" s="91">
        <v>464</v>
      </c>
      <c r="AE2" s="91">
        <v>496</v>
      </c>
      <c r="AF2" s="91">
        <v>917</v>
      </c>
      <c r="AG2" s="91"/>
      <c r="AH2" s="91">
        <v>1333</v>
      </c>
      <c r="AI2" s="91">
        <v>438</v>
      </c>
      <c r="AJ2" s="91">
        <v>179</v>
      </c>
      <c r="AK2" s="91">
        <v>438</v>
      </c>
      <c r="AL2" s="91"/>
      <c r="AM2" s="91">
        <v>259</v>
      </c>
      <c r="AN2" s="91">
        <v>45</v>
      </c>
      <c r="AO2" s="91">
        <v>2049</v>
      </c>
      <c r="AP2" s="91">
        <v>14</v>
      </c>
      <c r="AQ2" s="91">
        <v>12</v>
      </c>
      <c r="AR2" s="91">
        <v>371</v>
      </c>
      <c r="AS2" s="91">
        <v>244</v>
      </c>
      <c r="AT2" s="91">
        <v>2</v>
      </c>
      <c r="AU2" s="91"/>
      <c r="AV2" s="91"/>
      <c r="AW2" s="91"/>
      <c r="AX2" s="91"/>
      <c r="AY2" s="91">
        <v>2214</v>
      </c>
      <c r="AZ2" s="91">
        <v>478</v>
      </c>
      <c r="BA2" s="91"/>
      <c r="BB2" s="91">
        <v>342</v>
      </c>
      <c r="BC2" s="91">
        <v>2350</v>
      </c>
      <c r="BD2" s="91"/>
      <c r="BE2" s="91"/>
      <c r="BF2" s="91">
        <v>1327</v>
      </c>
      <c r="BG2" s="91">
        <v>89</v>
      </c>
      <c r="BH2" s="91"/>
      <c r="BI2" s="91">
        <v>166</v>
      </c>
      <c r="BJ2" s="91">
        <v>124</v>
      </c>
      <c r="BK2" s="91">
        <v>30</v>
      </c>
      <c r="BL2" s="91">
        <v>546</v>
      </c>
      <c r="BM2" s="91">
        <v>12</v>
      </c>
      <c r="BN2" s="91">
        <v>1</v>
      </c>
      <c r="BO2" s="91">
        <v>67</v>
      </c>
      <c r="BP2" s="91">
        <v>124</v>
      </c>
      <c r="BQ2" s="91">
        <v>200</v>
      </c>
      <c r="BR2" s="91">
        <v>6</v>
      </c>
      <c r="BS2" s="91"/>
      <c r="BT2" s="91">
        <v>400</v>
      </c>
      <c r="BU2" s="91">
        <v>2292</v>
      </c>
      <c r="BV2" s="91"/>
      <c r="BW2" s="91">
        <v>1559</v>
      </c>
      <c r="BX2" s="91">
        <v>612</v>
      </c>
      <c r="BY2" s="91">
        <v>442</v>
      </c>
      <c r="BZ2" s="91">
        <v>10</v>
      </c>
      <c r="CA2" s="91"/>
      <c r="CB2" s="91"/>
      <c r="CC2" s="91"/>
      <c r="CD2" s="91">
        <v>69</v>
      </c>
      <c r="CE2" s="91"/>
      <c r="CF2" s="91"/>
      <c r="CG2" s="91">
        <v>272</v>
      </c>
      <c r="CH2" s="91">
        <v>88</v>
      </c>
      <c r="CI2" s="91">
        <v>133</v>
      </c>
      <c r="CJ2" s="91">
        <v>52</v>
      </c>
      <c r="CK2" s="91">
        <v>77</v>
      </c>
      <c r="CL2" s="91">
        <v>63</v>
      </c>
      <c r="CM2" s="91">
        <v>498</v>
      </c>
      <c r="CN2" s="91">
        <v>361</v>
      </c>
      <c r="CO2" s="91">
        <v>395</v>
      </c>
      <c r="CP2" s="91">
        <v>170</v>
      </c>
      <c r="CQ2" s="91">
        <v>2</v>
      </c>
      <c r="CR2" s="91">
        <v>101</v>
      </c>
      <c r="CS2" s="91">
        <v>129</v>
      </c>
      <c r="CT2" s="91">
        <v>4</v>
      </c>
      <c r="CU2" s="91"/>
      <c r="CV2" s="91">
        <v>118</v>
      </c>
      <c r="CW2" s="91">
        <v>192</v>
      </c>
      <c r="CX2" s="91">
        <v>37</v>
      </c>
      <c r="CY2" s="91"/>
      <c r="CZ2" s="91">
        <v>13</v>
      </c>
      <c r="DA2" s="91">
        <v>1</v>
      </c>
      <c r="DB2" s="91"/>
      <c r="DC2" s="91"/>
      <c r="DD2" s="91">
        <v>3</v>
      </c>
      <c r="DE2" s="91">
        <v>18</v>
      </c>
      <c r="DF2" s="91">
        <v>78</v>
      </c>
      <c r="DG2" s="91">
        <v>4</v>
      </c>
      <c r="DH2" s="91">
        <v>281</v>
      </c>
      <c r="DI2" s="91">
        <v>19</v>
      </c>
      <c r="DJ2" s="91">
        <v>2</v>
      </c>
      <c r="DK2" s="91">
        <v>41</v>
      </c>
      <c r="DL2" s="91"/>
      <c r="DM2" s="91">
        <v>152</v>
      </c>
      <c r="DN2" s="91">
        <v>50</v>
      </c>
      <c r="DO2" s="91">
        <v>1128</v>
      </c>
      <c r="DP2" s="91">
        <v>5</v>
      </c>
      <c r="DQ2" s="91">
        <v>897</v>
      </c>
      <c r="DR2" s="91">
        <v>8</v>
      </c>
      <c r="DS2" s="91">
        <v>5</v>
      </c>
      <c r="DT2" s="91">
        <v>18</v>
      </c>
      <c r="DU2" s="91">
        <v>75</v>
      </c>
      <c r="DV2" s="91">
        <v>129</v>
      </c>
      <c r="DW2" s="91"/>
      <c r="DX2" s="91">
        <v>8</v>
      </c>
      <c r="DY2" s="91">
        <v>4</v>
      </c>
      <c r="DZ2" s="91">
        <v>15</v>
      </c>
      <c r="EA2" s="91">
        <v>85</v>
      </c>
      <c r="EB2" s="91">
        <v>8</v>
      </c>
      <c r="EC2" s="91"/>
      <c r="ED2" s="91">
        <v>3</v>
      </c>
      <c r="EE2" s="91"/>
      <c r="EF2" s="91">
        <v>19</v>
      </c>
      <c r="EG2" s="91">
        <v>2315</v>
      </c>
      <c r="EH2" s="91">
        <v>53546</v>
      </c>
      <c r="EI2" s="90" t="s">
        <v>2488</v>
      </c>
      <c r="EJ2" s="90" t="s">
        <v>2489</v>
      </c>
    </row>
    <row r="3" spans="1:140" ht="14.4" x14ac:dyDescent="0.3">
      <c r="A3" s="90">
        <v>106010739</v>
      </c>
      <c r="B3" s="90" t="s">
        <v>1905</v>
      </c>
      <c r="C3" s="90" t="s">
        <v>554</v>
      </c>
      <c r="D3" s="90" t="s">
        <v>555</v>
      </c>
      <c r="E3" s="90" t="s">
        <v>556</v>
      </c>
      <c r="F3" s="90" t="s">
        <v>1218</v>
      </c>
      <c r="G3" s="90" t="s">
        <v>551</v>
      </c>
      <c r="H3" s="90" t="s">
        <v>2809</v>
      </c>
      <c r="I3" s="90">
        <v>15</v>
      </c>
      <c r="J3" s="90">
        <v>9</v>
      </c>
      <c r="K3" s="90" t="s">
        <v>557</v>
      </c>
      <c r="L3" s="90" t="s">
        <v>553</v>
      </c>
      <c r="M3" s="91">
        <v>20762</v>
      </c>
      <c r="N3" s="91"/>
      <c r="O3" s="91"/>
      <c r="P3" s="91"/>
      <c r="Q3" s="91"/>
      <c r="R3" s="91"/>
      <c r="S3" s="91">
        <v>6357</v>
      </c>
      <c r="T3" s="91">
        <v>14405</v>
      </c>
      <c r="U3" s="91"/>
      <c r="V3" s="91"/>
      <c r="W3" s="91">
        <v>6615</v>
      </c>
      <c r="X3" s="91"/>
      <c r="Y3" s="91">
        <v>389</v>
      </c>
      <c r="Z3" s="91">
        <v>3259</v>
      </c>
      <c r="AA3" s="91">
        <v>4101</v>
      </c>
      <c r="AB3" s="91">
        <v>1027</v>
      </c>
      <c r="AC3" s="91">
        <v>1173</v>
      </c>
      <c r="AD3" s="91">
        <v>1547</v>
      </c>
      <c r="AE3" s="91">
        <v>1249</v>
      </c>
      <c r="AF3" s="91">
        <v>1401</v>
      </c>
      <c r="AG3" s="91">
        <v>1</v>
      </c>
      <c r="AH3" s="91">
        <v>6253</v>
      </c>
      <c r="AI3" s="91">
        <v>4808</v>
      </c>
      <c r="AJ3" s="91">
        <v>4901</v>
      </c>
      <c r="AK3" s="91">
        <v>3385</v>
      </c>
      <c r="AL3" s="91">
        <v>45</v>
      </c>
      <c r="AM3" s="91">
        <v>923</v>
      </c>
      <c r="AN3" s="91">
        <v>447</v>
      </c>
      <c r="AO3" s="91">
        <v>13656</v>
      </c>
      <c r="AP3" s="91">
        <v>44</v>
      </c>
      <c r="AQ3" s="91">
        <v>17</v>
      </c>
      <c r="AR3" s="91">
        <v>211</v>
      </c>
      <c r="AS3" s="91">
        <v>194</v>
      </c>
      <c r="AT3" s="91">
        <v>58</v>
      </c>
      <c r="AU3" s="91">
        <v>6511</v>
      </c>
      <c r="AV3" s="91"/>
      <c r="AW3" s="91">
        <v>62</v>
      </c>
      <c r="AX3" s="91">
        <v>9</v>
      </c>
      <c r="AY3" s="91">
        <v>5349</v>
      </c>
      <c r="AZ3" s="91">
        <v>15403</v>
      </c>
      <c r="BA3" s="91">
        <v>10</v>
      </c>
      <c r="BB3" s="91">
        <v>3445</v>
      </c>
      <c r="BC3" s="91">
        <v>10776</v>
      </c>
      <c r="BD3" s="91">
        <v>6535</v>
      </c>
      <c r="BE3" s="91">
        <v>6</v>
      </c>
      <c r="BF3" s="91">
        <v>17266</v>
      </c>
      <c r="BG3" s="91">
        <v>1</v>
      </c>
      <c r="BH3" s="91">
        <v>28</v>
      </c>
      <c r="BI3" s="91"/>
      <c r="BJ3" s="91">
        <v>264</v>
      </c>
      <c r="BK3" s="91">
        <v>352</v>
      </c>
      <c r="BL3" s="91">
        <v>1156</v>
      </c>
      <c r="BM3" s="91"/>
      <c r="BN3" s="91">
        <v>2</v>
      </c>
      <c r="BO3" s="91">
        <v>163</v>
      </c>
      <c r="BP3" s="91">
        <v>261</v>
      </c>
      <c r="BQ3" s="91">
        <v>1242</v>
      </c>
      <c r="BR3" s="91">
        <v>18</v>
      </c>
      <c r="BS3" s="91">
        <v>9</v>
      </c>
      <c r="BT3" s="91">
        <v>514</v>
      </c>
      <c r="BU3" s="91">
        <v>20238</v>
      </c>
      <c r="BV3" s="91">
        <v>10</v>
      </c>
      <c r="BW3" s="91">
        <v>3288</v>
      </c>
      <c r="BX3" s="91">
        <v>9162</v>
      </c>
      <c r="BY3" s="91">
        <v>7332</v>
      </c>
      <c r="BZ3" s="91">
        <v>56</v>
      </c>
      <c r="CA3" s="91">
        <v>2</v>
      </c>
      <c r="CB3" s="91">
        <v>498</v>
      </c>
      <c r="CC3" s="91"/>
      <c r="CD3" s="91">
        <v>363</v>
      </c>
      <c r="CE3" s="91">
        <v>60</v>
      </c>
      <c r="CF3" s="91">
        <v>1</v>
      </c>
      <c r="CG3" s="91">
        <v>880</v>
      </c>
      <c r="CH3" s="91">
        <v>547</v>
      </c>
      <c r="CI3" s="91">
        <v>280</v>
      </c>
      <c r="CJ3" s="91">
        <v>218</v>
      </c>
      <c r="CK3" s="91">
        <v>138</v>
      </c>
      <c r="CL3" s="91">
        <v>193</v>
      </c>
      <c r="CM3" s="91">
        <v>907</v>
      </c>
      <c r="CN3" s="91">
        <v>455</v>
      </c>
      <c r="CO3" s="91">
        <v>958</v>
      </c>
      <c r="CP3" s="91">
        <v>391</v>
      </c>
      <c r="CQ3" s="91">
        <v>7212</v>
      </c>
      <c r="CR3" s="91">
        <v>162</v>
      </c>
      <c r="CS3" s="91">
        <v>727</v>
      </c>
      <c r="CT3" s="91">
        <v>4</v>
      </c>
      <c r="CU3" s="91">
        <v>88</v>
      </c>
      <c r="CV3" s="91">
        <v>285</v>
      </c>
      <c r="CW3" s="91">
        <v>646</v>
      </c>
      <c r="CX3" s="91">
        <v>152</v>
      </c>
      <c r="CY3" s="91">
        <v>6519</v>
      </c>
      <c r="CZ3" s="91">
        <v>277</v>
      </c>
      <c r="DA3" s="91">
        <v>27</v>
      </c>
      <c r="DB3" s="91">
        <v>5</v>
      </c>
      <c r="DC3" s="91"/>
      <c r="DD3" s="91">
        <v>43</v>
      </c>
      <c r="DE3" s="91">
        <v>170</v>
      </c>
      <c r="DF3" s="91">
        <v>731</v>
      </c>
      <c r="DG3" s="91">
        <v>47</v>
      </c>
      <c r="DH3" s="91">
        <v>868</v>
      </c>
      <c r="DI3" s="91">
        <v>95</v>
      </c>
      <c r="DJ3" s="91">
        <v>201</v>
      </c>
      <c r="DK3" s="91">
        <v>373</v>
      </c>
      <c r="DL3" s="91">
        <v>6515</v>
      </c>
      <c r="DM3" s="91">
        <v>847</v>
      </c>
      <c r="DN3" s="91">
        <v>249</v>
      </c>
      <c r="DO3" s="91">
        <v>3010</v>
      </c>
      <c r="DP3" s="91">
        <v>38</v>
      </c>
      <c r="DQ3" s="91">
        <v>7266</v>
      </c>
      <c r="DR3" s="91">
        <v>14</v>
      </c>
      <c r="DS3" s="91">
        <v>12</v>
      </c>
      <c r="DT3" s="91">
        <v>48</v>
      </c>
      <c r="DU3" s="91">
        <v>492</v>
      </c>
      <c r="DV3" s="91">
        <v>301</v>
      </c>
      <c r="DW3" s="91">
        <v>1</v>
      </c>
      <c r="DX3" s="91">
        <v>17</v>
      </c>
      <c r="DY3" s="91">
        <v>13</v>
      </c>
      <c r="DZ3" s="91">
        <v>106</v>
      </c>
      <c r="EA3" s="91">
        <v>530</v>
      </c>
      <c r="EB3" s="91">
        <v>47</v>
      </c>
      <c r="EC3" s="91">
        <v>14</v>
      </c>
      <c r="ED3" s="91">
        <v>4</v>
      </c>
      <c r="EE3" s="91"/>
      <c r="EF3" s="91">
        <v>45</v>
      </c>
      <c r="EG3" s="91">
        <v>19118</v>
      </c>
      <c r="EH3" s="91">
        <v>86375</v>
      </c>
      <c r="EI3" s="90" t="s">
        <v>2490</v>
      </c>
      <c r="EJ3" s="90" t="s">
        <v>2489</v>
      </c>
    </row>
    <row r="4" spans="1:140" ht="14.4" x14ac:dyDescent="0.3">
      <c r="A4" s="90">
        <v>106010776</v>
      </c>
      <c r="B4" s="90" t="s">
        <v>1906</v>
      </c>
      <c r="C4" s="90" t="s">
        <v>558</v>
      </c>
      <c r="D4" s="90" t="s">
        <v>559</v>
      </c>
      <c r="E4" s="90" t="s">
        <v>560</v>
      </c>
      <c r="F4" s="90" t="s">
        <v>1219</v>
      </c>
      <c r="G4" s="90" t="s">
        <v>551</v>
      </c>
      <c r="H4" s="90" t="s">
        <v>2812</v>
      </c>
      <c r="I4" s="90">
        <v>15</v>
      </c>
      <c r="J4" s="90">
        <v>9</v>
      </c>
      <c r="K4" s="90" t="s">
        <v>557</v>
      </c>
      <c r="L4" s="90" t="s">
        <v>553</v>
      </c>
      <c r="M4" s="91">
        <v>10201</v>
      </c>
      <c r="N4" s="91"/>
      <c r="O4" s="91"/>
      <c r="P4" s="91"/>
      <c r="Q4" s="91">
        <v>82</v>
      </c>
      <c r="R4" s="91"/>
      <c r="S4" s="91">
        <v>5668</v>
      </c>
      <c r="T4" s="91">
        <v>4615</v>
      </c>
      <c r="U4" s="91"/>
      <c r="V4" s="91"/>
      <c r="W4" s="91">
        <v>2299</v>
      </c>
      <c r="X4" s="91">
        <v>4852</v>
      </c>
      <c r="Y4" s="91">
        <v>2974</v>
      </c>
      <c r="Z4" s="91">
        <v>155</v>
      </c>
      <c r="AA4" s="91">
        <v>3</v>
      </c>
      <c r="AB4" s="91"/>
      <c r="AC4" s="91"/>
      <c r="AD4" s="91"/>
      <c r="AE4" s="91"/>
      <c r="AF4" s="91"/>
      <c r="AG4" s="91"/>
      <c r="AH4" s="91">
        <v>1974</v>
      </c>
      <c r="AI4" s="91">
        <v>1872</v>
      </c>
      <c r="AJ4" s="91">
        <v>3682</v>
      </c>
      <c r="AK4" s="91">
        <v>911</v>
      </c>
      <c r="AL4" s="91">
        <v>4</v>
      </c>
      <c r="AM4" s="91">
        <v>1556</v>
      </c>
      <c r="AN4" s="91">
        <v>284</v>
      </c>
      <c r="AO4" s="91">
        <v>7823</v>
      </c>
      <c r="AP4" s="91"/>
      <c r="AQ4" s="91">
        <v>67</v>
      </c>
      <c r="AR4" s="91"/>
      <c r="AS4" s="91">
        <v>495</v>
      </c>
      <c r="AT4" s="91">
        <v>3</v>
      </c>
      <c r="AU4" s="91"/>
      <c r="AV4" s="91">
        <v>1</v>
      </c>
      <c r="AW4" s="91">
        <v>1894</v>
      </c>
      <c r="AX4" s="91"/>
      <c r="AY4" s="91">
        <v>7152</v>
      </c>
      <c r="AZ4" s="91">
        <v>3131</v>
      </c>
      <c r="BA4" s="91"/>
      <c r="BB4" s="91">
        <v>2150</v>
      </c>
      <c r="BC4" s="91">
        <v>8004</v>
      </c>
      <c r="BD4" s="91">
        <v>129</v>
      </c>
      <c r="BE4" s="91"/>
      <c r="BF4" s="91">
        <v>9884</v>
      </c>
      <c r="BG4" s="91">
        <v>5</v>
      </c>
      <c r="BH4" s="91">
        <v>60</v>
      </c>
      <c r="BI4" s="91"/>
      <c r="BJ4" s="91">
        <v>143</v>
      </c>
      <c r="BK4" s="91">
        <v>5</v>
      </c>
      <c r="BL4" s="91">
        <v>5</v>
      </c>
      <c r="BM4" s="91">
        <v>59</v>
      </c>
      <c r="BN4" s="91">
        <v>3</v>
      </c>
      <c r="BO4" s="91">
        <v>15</v>
      </c>
      <c r="BP4" s="91">
        <v>53</v>
      </c>
      <c r="BQ4" s="91">
        <v>19</v>
      </c>
      <c r="BR4" s="91">
        <v>29</v>
      </c>
      <c r="BS4" s="91">
        <v>3</v>
      </c>
      <c r="BT4" s="91">
        <v>11</v>
      </c>
      <c r="BU4" s="91">
        <v>10272</v>
      </c>
      <c r="BV4" s="91"/>
      <c r="BW4" s="91">
        <v>20</v>
      </c>
      <c r="BX4" s="91">
        <v>4747</v>
      </c>
      <c r="BY4" s="91">
        <v>2503</v>
      </c>
      <c r="BZ4" s="91">
        <v>1</v>
      </c>
      <c r="CA4" s="91"/>
      <c r="CB4" s="91">
        <v>2067</v>
      </c>
      <c r="CC4" s="91"/>
      <c r="CD4" s="91">
        <v>939</v>
      </c>
      <c r="CE4" s="91">
        <v>6</v>
      </c>
      <c r="CF4" s="91"/>
      <c r="CG4" s="91">
        <v>453</v>
      </c>
      <c r="CH4" s="91">
        <v>198</v>
      </c>
      <c r="CI4" s="91">
        <v>450</v>
      </c>
      <c r="CJ4" s="91">
        <v>508</v>
      </c>
      <c r="CK4" s="91">
        <v>40</v>
      </c>
      <c r="CL4" s="91">
        <v>449</v>
      </c>
      <c r="CM4" s="91">
        <v>143</v>
      </c>
      <c r="CN4" s="91">
        <v>2381</v>
      </c>
      <c r="CO4" s="91">
        <v>1090</v>
      </c>
      <c r="CP4" s="91">
        <v>379</v>
      </c>
      <c r="CQ4" s="91"/>
      <c r="CR4" s="91">
        <v>345</v>
      </c>
      <c r="CS4" s="91">
        <v>278</v>
      </c>
      <c r="CT4" s="91">
        <v>592</v>
      </c>
      <c r="CU4" s="91">
        <v>441</v>
      </c>
      <c r="CV4" s="91">
        <v>575</v>
      </c>
      <c r="CW4" s="91">
        <v>1428</v>
      </c>
      <c r="CX4" s="91">
        <v>531</v>
      </c>
      <c r="CY4" s="91">
        <v>2</v>
      </c>
      <c r="CZ4" s="91">
        <v>592</v>
      </c>
      <c r="DA4" s="91">
        <v>16</v>
      </c>
      <c r="DB4" s="91">
        <v>37</v>
      </c>
      <c r="DC4" s="91">
        <v>38</v>
      </c>
      <c r="DD4" s="91">
        <v>225</v>
      </c>
      <c r="DE4" s="91">
        <v>142</v>
      </c>
      <c r="DF4" s="91">
        <v>344</v>
      </c>
      <c r="DG4" s="91">
        <v>71</v>
      </c>
      <c r="DH4" s="91">
        <v>915</v>
      </c>
      <c r="DI4" s="91">
        <v>71</v>
      </c>
      <c r="DJ4" s="91">
        <v>29</v>
      </c>
      <c r="DK4" s="91">
        <v>58</v>
      </c>
      <c r="DL4" s="91"/>
      <c r="DM4" s="91">
        <v>630</v>
      </c>
      <c r="DN4" s="91">
        <v>294</v>
      </c>
      <c r="DO4" s="91">
        <v>1422</v>
      </c>
      <c r="DP4" s="91">
        <v>2</v>
      </c>
      <c r="DQ4" s="91">
        <v>5397</v>
      </c>
      <c r="DR4" s="91">
        <v>119</v>
      </c>
      <c r="DS4" s="91">
        <v>33</v>
      </c>
      <c r="DT4" s="91">
        <v>54</v>
      </c>
      <c r="DU4" s="91">
        <v>518</v>
      </c>
      <c r="DV4" s="91">
        <v>280</v>
      </c>
      <c r="DW4" s="91">
        <v>1</v>
      </c>
      <c r="DX4" s="91">
        <v>28</v>
      </c>
      <c r="DY4" s="91">
        <v>92</v>
      </c>
      <c r="DZ4" s="91">
        <v>126</v>
      </c>
      <c r="EA4" s="91">
        <v>397</v>
      </c>
      <c r="EB4" s="91">
        <v>25</v>
      </c>
      <c r="EC4" s="91">
        <v>29</v>
      </c>
      <c r="ED4" s="91">
        <v>8</v>
      </c>
      <c r="EE4" s="91"/>
      <c r="EF4" s="91">
        <v>29</v>
      </c>
      <c r="EG4" s="91">
        <v>8544</v>
      </c>
      <c r="EH4" s="91">
        <v>51104</v>
      </c>
      <c r="EI4" s="90" t="s">
        <v>2491</v>
      </c>
      <c r="EJ4" s="90" t="s">
        <v>2489</v>
      </c>
    </row>
    <row r="5" spans="1:140" ht="14.4" x14ac:dyDescent="0.3">
      <c r="A5" s="90">
        <v>106010782</v>
      </c>
      <c r="B5" s="90" t="s">
        <v>1907</v>
      </c>
      <c r="C5" s="90" t="s">
        <v>561</v>
      </c>
      <c r="D5" s="90" t="s">
        <v>1862</v>
      </c>
      <c r="E5" s="90" t="s">
        <v>560</v>
      </c>
      <c r="F5" s="90" t="s">
        <v>1219</v>
      </c>
      <c r="G5" s="90" t="s">
        <v>551</v>
      </c>
      <c r="H5" s="90" t="s">
        <v>2810</v>
      </c>
      <c r="I5" s="90">
        <v>15</v>
      </c>
      <c r="J5" s="90">
        <v>9</v>
      </c>
      <c r="K5" s="90" t="s">
        <v>557</v>
      </c>
      <c r="L5" s="90" t="s">
        <v>553</v>
      </c>
      <c r="M5" s="91"/>
      <c r="N5" s="91"/>
      <c r="O5" s="91"/>
      <c r="P5" s="91">
        <v>114</v>
      </c>
      <c r="Q5" s="91"/>
      <c r="R5" s="91"/>
      <c r="S5" s="91">
        <v>76</v>
      </c>
      <c r="T5" s="91">
        <v>38</v>
      </c>
      <c r="U5" s="91"/>
      <c r="V5" s="91"/>
      <c r="W5" s="91"/>
      <c r="X5" s="91"/>
      <c r="Y5" s="91">
        <v>114</v>
      </c>
      <c r="Z5" s="91"/>
      <c r="AA5" s="91"/>
      <c r="AB5" s="91"/>
      <c r="AC5" s="91"/>
      <c r="AD5" s="91"/>
      <c r="AE5" s="91"/>
      <c r="AF5" s="91"/>
      <c r="AG5" s="91"/>
      <c r="AH5" s="91">
        <v>34</v>
      </c>
      <c r="AI5" s="91">
        <v>25</v>
      </c>
      <c r="AJ5" s="91">
        <v>47</v>
      </c>
      <c r="AK5" s="91">
        <v>2</v>
      </c>
      <c r="AL5" s="91"/>
      <c r="AM5" s="91">
        <v>5</v>
      </c>
      <c r="AN5" s="91">
        <v>1</v>
      </c>
      <c r="AO5" s="91">
        <v>110</v>
      </c>
      <c r="AP5" s="91"/>
      <c r="AQ5" s="91"/>
      <c r="AR5" s="91"/>
      <c r="AS5" s="91"/>
      <c r="AT5" s="91"/>
      <c r="AU5" s="91"/>
      <c r="AV5" s="91">
        <v>4</v>
      </c>
      <c r="AW5" s="91"/>
      <c r="AX5" s="91"/>
      <c r="AY5" s="91"/>
      <c r="AZ5" s="91">
        <v>114</v>
      </c>
      <c r="BA5" s="91"/>
      <c r="BB5" s="91">
        <v>114</v>
      </c>
      <c r="BC5" s="91"/>
      <c r="BD5" s="91"/>
      <c r="BE5" s="91"/>
      <c r="BF5" s="91">
        <v>36</v>
      </c>
      <c r="BG5" s="91"/>
      <c r="BH5" s="91">
        <v>6</v>
      </c>
      <c r="BI5" s="91"/>
      <c r="BJ5" s="91">
        <v>3</v>
      </c>
      <c r="BK5" s="91">
        <v>7</v>
      </c>
      <c r="BL5" s="91"/>
      <c r="BM5" s="91"/>
      <c r="BN5" s="91">
        <v>7</v>
      </c>
      <c r="BO5" s="91">
        <v>55</v>
      </c>
      <c r="BP5" s="91"/>
      <c r="BQ5" s="91"/>
      <c r="BR5" s="91"/>
      <c r="BS5" s="91"/>
      <c r="BT5" s="91"/>
      <c r="BU5" s="91">
        <v>114</v>
      </c>
      <c r="BV5" s="91"/>
      <c r="BW5" s="91"/>
      <c r="BX5" s="91">
        <v>74</v>
      </c>
      <c r="BY5" s="91">
        <v>38</v>
      </c>
      <c r="BZ5" s="91"/>
      <c r="CA5" s="91"/>
      <c r="CB5" s="91">
        <v>1</v>
      </c>
      <c r="CC5" s="91"/>
      <c r="CD5" s="91"/>
      <c r="CE5" s="91">
        <v>1</v>
      </c>
      <c r="CF5" s="91"/>
      <c r="CG5" s="91"/>
      <c r="CH5" s="91"/>
      <c r="CI5" s="91"/>
      <c r="CJ5" s="91"/>
      <c r="CK5" s="91">
        <v>114</v>
      </c>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v>114</v>
      </c>
      <c r="DR5" s="91"/>
      <c r="DS5" s="91"/>
      <c r="DT5" s="91"/>
      <c r="DU5" s="91"/>
      <c r="DV5" s="91"/>
      <c r="DW5" s="91"/>
      <c r="DX5" s="91"/>
      <c r="DY5" s="91"/>
      <c r="DZ5" s="91"/>
      <c r="EA5" s="91"/>
      <c r="EB5" s="91"/>
      <c r="EC5" s="91"/>
      <c r="ED5" s="91"/>
      <c r="EE5" s="91"/>
      <c r="EF5" s="91"/>
      <c r="EG5" s="91">
        <v>114</v>
      </c>
      <c r="EH5" s="91">
        <v>13886</v>
      </c>
      <c r="EI5" s="90" t="s">
        <v>2490</v>
      </c>
      <c r="EJ5" s="90" t="s">
        <v>2489</v>
      </c>
    </row>
    <row r="6" spans="1:140" ht="14.4" x14ac:dyDescent="0.3">
      <c r="A6" s="90">
        <v>106010844</v>
      </c>
      <c r="B6" s="90" t="s">
        <v>1908</v>
      </c>
      <c r="C6" s="90" t="s">
        <v>431</v>
      </c>
      <c r="D6" s="90" t="s">
        <v>564</v>
      </c>
      <c r="E6" s="90" t="s">
        <v>556</v>
      </c>
      <c r="F6" s="90" t="s">
        <v>1221</v>
      </c>
      <c r="G6" s="90" t="s">
        <v>551</v>
      </c>
      <c r="H6" s="90" t="s">
        <v>2811</v>
      </c>
      <c r="I6" s="90">
        <v>15</v>
      </c>
      <c r="J6" s="90">
        <v>9</v>
      </c>
      <c r="K6" s="90" t="s">
        <v>557</v>
      </c>
      <c r="L6" s="90" t="s">
        <v>553</v>
      </c>
      <c r="M6" s="91"/>
      <c r="N6" s="91"/>
      <c r="O6" s="91">
        <v>1725</v>
      </c>
      <c r="P6" s="91"/>
      <c r="Q6" s="91">
        <v>813</v>
      </c>
      <c r="R6" s="91"/>
      <c r="S6" s="91">
        <v>1072</v>
      </c>
      <c r="T6" s="91">
        <v>1466</v>
      </c>
      <c r="U6" s="91"/>
      <c r="V6" s="91"/>
      <c r="W6" s="91"/>
      <c r="X6" s="91"/>
      <c r="Y6" s="91">
        <v>285</v>
      </c>
      <c r="Z6" s="91">
        <v>456</v>
      </c>
      <c r="AA6" s="91">
        <v>295</v>
      </c>
      <c r="AB6" s="91">
        <v>273</v>
      </c>
      <c r="AC6" s="91">
        <v>390</v>
      </c>
      <c r="AD6" s="91">
        <v>382</v>
      </c>
      <c r="AE6" s="91">
        <v>229</v>
      </c>
      <c r="AF6" s="91">
        <v>228</v>
      </c>
      <c r="AG6" s="91"/>
      <c r="AH6" s="91">
        <v>1218</v>
      </c>
      <c r="AI6" s="91">
        <v>644</v>
      </c>
      <c r="AJ6" s="91">
        <v>237</v>
      </c>
      <c r="AK6" s="91">
        <v>228</v>
      </c>
      <c r="AL6" s="91">
        <v>6</v>
      </c>
      <c r="AM6" s="91">
        <v>95</v>
      </c>
      <c r="AN6" s="91">
        <v>110</v>
      </c>
      <c r="AO6" s="91">
        <v>140</v>
      </c>
      <c r="AP6" s="91">
        <v>9</v>
      </c>
      <c r="AQ6" s="91">
        <v>4</v>
      </c>
      <c r="AR6" s="91">
        <v>40</v>
      </c>
      <c r="AS6" s="91">
        <v>902</v>
      </c>
      <c r="AT6" s="91">
        <v>54</v>
      </c>
      <c r="AU6" s="91"/>
      <c r="AV6" s="91">
        <v>4</v>
      </c>
      <c r="AW6" s="91">
        <v>1385</v>
      </c>
      <c r="AX6" s="91"/>
      <c r="AY6" s="91">
        <v>1</v>
      </c>
      <c r="AZ6" s="91">
        <v>2537</v>
      </c>
      <c r="BA6" s="91"/>
      <c r="BB6" s="91">
        <v>822</v>
      </c>
      <c r="BC6" s="91">
        <v>1716</v>
      </c>
      <c r="BD6" s="91"/>
      <c r="BE6" s="91"/>
      <c r="BF6" s="91">
        <v>1552</v>
      </c>
      <c r="BG6" s="91"/>
      <c r="BH6" s="91">
        <v>4</v>
      </c>
      <c r="BI6" s="91"/>
      <c r="BJ6" s="91">
        <v>91</v>
      </c>
      <c r="BK6" s="91">
        <v>103</v>
      </c>
      <c r="BL6" s="91">
        <v>69</v>
      </c>
      <c r="BM6" s="91">
        <v>53</v>
      </c>
      <c r="BN6" s="91">
        <v>5</v>
      </c>
      <c r="BO6" s="91">
        <v>21</v>
      </c>
      <c r="BP6" s="91"/>
      <c r="BQ6" s="91">
        <v>635</v>
      </c>
      <c r="BR6" s="91">
        <v>5</v>
      </c>
      <c r="BS6" s="91"/>
      <c r="BT6" s="91">
        <v>23</v>
      </c>
      <c r="BU6" s="91">
        <v>2515</v>
      </c>
      <c r="BV6" s="91"/>
      <c r="BW6" s="91">
        <v>848</v>
      </c>
      <c r="BX6" s="91">
        <v>566</v>
      </c>
      <c r="BY6" s="91">
        <v>1026</v>
      </c>
      <c r="BZ6" s="91">
        <v>16</v>
      </c>
      <c r="CA6" s="91"/>
      <c r="CB6" s="91">
        <v>20</v>
      </c>
      <c r="CC6" s="91"/>
      <c r="CD6" s="91">
        <v>51</v>
      </c>
      <c r="CE6" s="91">
        <v>9</v>
      </c>
      <c r="CF6" s="91">
        <v>2</v>
      </c>
      <c r="CG6" s="91">
        <v>1</v>
      </c>
      <c r="CH6" s="91"/>
      <c r="CI6" s="91"/>
      <c r="CJ6" s="91"/>
      <c r="CK6" s="91">
        <v>1689</v>
      </c>
      <c r="CL6" s="91">
        <v>1</v>
      </c>
      <c r="CM6" s="91">
        <v>1</v>
      </c>
      <c r="CN6" s="91"/>
      <c r="CO6" s="91"/>
      <c r="CP6" s="91"/>
      <c r="CQ6" s="91">
        <v>12</v>
      </c>
      <c r="CR6" s="91"/>
      <c r="CS6" s="91"/>
      <c r="CT6" s="91"/>
      <c r="CU6" s="91"/>
      <c r="CV6" s="91">
        <v>1</v>
      </c>
      <c r="CW6" s="91">
        <v>17</v>
      </c>
      <c r="CX6" s="91">
        <v>816</v>
      </c>
      <c r="CY6" s="91"/>
      <c r="CZ6" s="91">
        <v>2</v>
      </c>
      <c r="DA6" s="91"/>
      <c r="DB6" s="91"/>
      <c r="DC6" s="91"/>
      <c r="DD6" s="91">
        <v>1</v>
      </c>
      <c r="DE6" s="91">
        <v>1</v>
      </c>
      <c r="DF6" s="91">
        <v>24</v>
      </c>
      <c r="DG6" s="91"/>
      <c r="DH6" s="91">
        <v>1</v>
      </c>
      <c r="DI6" s="91"/>
      <c r="DJ6" s="91"/>
      <c r="DK6" s="91"/>
      <c r="DL6" s="91"/>
      <c r="DM6" s="91"/>
      <c r="DN6" s="91">
        <v>24</v>
      </c>
      <c r="DO6" s="91">
        <v>432</v>
      </c>
      <c r="DP6" s="91"/>
      <c r="DQ6" s="91">
        <v>2053</v>
      </c>
      <c r="DR6" s="91">
        <v>1</v>
      </c>
      <c r="DS6" s="91">
        <v>1</v>
      </c>
      <c r="DT6" s="91">
        <v>10</v>
      </c>
      <c r="DU6" s="91">
        <v>16</v>
      </c>
      <c r="DV6" s="91">
        <v>21</v>
      </c>
      <c r="DW6" s="91"/>
      <c r="DX6" s="91"/>
      <c r="DY6" s="91">
        <v>1</v>
      </c>
      <c r="DZ6" s="91">
        <v>30</v>
      </c>
      <c r="EA6" s="91">
        <v>95</v>
      </c>
      <c r="EB6" s="91">
        <v>57</v>
      </c>
      <c r="EC6" s="91">
        <v>5</v>
      </c>
      <c r="ED6" s="91">
        <v>2</v>
      </c>
      <c r="EE6" s="91"/>
      <c r="EF6" s="91">
        <v>129</v>
      </c>
      <c r="EG6" s="91">
        <v>2170</v>
      </c>
      <c r="EH6" s="91">
        <v>26197</v>
      </c>
      <c r="EI6" s="90" t="s">
        <v>2492</v>
      </c>
      <c r="EJ6" s="90" t="s">
        <v>2489</v>
      </c>
    </row>
    <row r="7" spans="1:140" ht="14.4" x14ac:dyDescent="0.3">
      <c r="A7" s="90">
        <v>106010846</v>
      </c>
      <c r="B7" s="90" t="s">
        <v>1909</v>
      </c>
      <c r="C7" s="90" t="s">
        <v>1863</v>
      </c>
      <c r="D7" s="90" t="s">
        <v>565</v>
      </c>
      <c r="E7" s="90" t="s">
        <v>560</v>
      </c>
      <c r="F7" s="90" t="s">
        <v>1222</v>
      </c>
      <c r="G7" s="90" t="s">
        <v>551</v>
      </c>
      <c r="H7" s="90" t="s">
        <v>2808</v>
      </c>
      <c r="I7" s="90">
        <v>18</v>
      </c>
      <c r="J7" s="90">
        <v>9</v>
      </c>
      <c r="K7" s="90" t="s">
        <v>552</v>
      </c>
      <c r="L7" s="90" t="s">
        <v>2807</v>
      </c>
      <c r="M7" s="91">
        <v>12013</v>
      </c>
      <c r="N7" s="91">
        <v>125</v>
      </c>
      <c r="O7" s="91">
        <v>3005</v>
      </c>
      <c r="P7" s="91"/>
      <c r="Q7" s="91">
        <v>389</v>
      </c>
      <c r="R7" s="91"/>
      <c r="S7" s="91">
        <v>8097</v>
      </c>
      <c r="T7" s="91">
        <v>7435</v>
      </c>
      <c r="U7" s="91"/>
      <c r="V7" s="91"/>
      <c r="W7" s="91">
        <v>1169</v>
      </c>
      <c r="X7" s="91"/>
      <c r="Y7" s="91">
        <v>378</v>
      </c>
      <c r="Z7" s="91">
        <v>2684</v>
      </c>
      <c r="AA7" s="91">
        <v>2593</v>
      </c>
      <c r="AB7" s="91">
        <v>2306</v>
      </c>
      <c r="AC7" s="91">
        <v>3135</v>
      </c>
      <c r="AD7" s="91">
        <v>2053</v>
      </c>
      <c r="AE7" s="91">
        <v>675</v>
      </c>
      <c r="AF7" s="91">
        <v>539</v>
      </c>
      <c r="AG7" s="91"/>
      <c r="AH7" s="91">
        <v>2860</v>
      </c>
      <c r="AI7" s="91">
        <v>5872</v>
      </c>
      <c r="AJ7" s="91">
        <v>4142</v>
      </c>
      <c r="AK7" s="91">
        <v>2069</v>
      </c>
      <c r="AL7" s="91">
        <v>77</v>
      </c>
      <c r="AM7" s="91">
        <v>404</v>
      </c>
      <c r="AN7" s="91">
        <v>108</v>
      </c>
      <c r="AO7" s="91">
        <v>13280</v>
      </c>
      <c r="AP7" s="91">
        <v>124</v>
      </c>
      <c r="AQ7" s="91">
        <v>29</v>
      </c>
      <c r="AR7" s="91">
        <v>271</v>
      </c>
      <c r="AS7" s="91">
        <v>342</v>
      </c>
      <c r="AT7" s="91">
        <v>254</v>
      </c>
      <c r="AU7" s="91">
        <v>1121</v>
      </c>
      <c r="AV7" s="91">
        <v>110</v>
      </c>
      <c r="AW7" s="91">
        <v>1</v>
      </c>
      <c r="AX7" s="91"/>
      <c r="AY7" s="91">
        <v>8457</v>
      </c>
      <c r="AZ7" s="91">
        <v>7075</v>
      </c>
      <c r="BA7" s="91"/>
      <c r="BB7" s="91">
        <v>1827</v>
      </c>
      <c r="BC7" s="91">
        <v>12579</v>
      </c>
      <c r="BD7" s="91">
        <v>1123</v>
      </c>
      <c r="BE7" s="91">
        <v>3</v>
      </c>
      <c r="BF7" s="91">
        <v>11781</v>
      </c>
      <c r="BG7" s="91">
        <v>44</v>
      </c>
      <c r="BH7" s="91">
        <v>283</v>
      </c>
      <c r="BI7" s="91">
        <v>94</v>
      </c>
      <c r="BJ7" s="91">
        <v>307</v>
      </c>
      <c r="BK7" s="91">
        <v>592</v>
      </c>
      <c r="BL7" s="91">
        <v>776</v>
      </c>
      <c r="BM7" s="91">
        <v>462</v>
      </c>
      <c r="BN7" s="91">
        <v>275</v>
      </c>
      <c r="BO7" s="91">
        <v>468</v>
      </c>
      <c r="BP7" s="91">
        <v>208</v>
      </c>
      <c r="BQ7" s="91">
        <v>224</v>
      </c>
      <c r="BR7" s="91">
        <v>18</v>
      </c>
      <c r="BS7" s="91"/>
      <c r="BT7" s="91">
        <v>190</v>
      </c>
      <c r="BU7" s="91">
        <v>15342</v>
      </c>
      <c r="BV7" s="91"/>
      <c r="BW7" s="91">
        <v>2618</v>
      </c>
      <c r="BX7" s="91">
        <v>10561</v>
      </c>
      <c r="BY7" s="91">
        <v>1166</v>
      </c>
      <c r="BZ7" s="91">
        <v>53</v>
      </c>
      <c r="CA7" s="91">
        <v>623</v>
      </c>
      <c r="CB7" s="91">
        <v>54</v>
      </c>
      <c r="CC7" s="91">
        <v>53</v>
      </c>
      <c r="CD7" s="91">
        <v>404</v>
      </c>
      <c r="CE7" s="91"/>
      <c r="CF7" s="91"/>
      <c r="CG7" s="91">
        <v>613</v>
      </c>
      <c r="CH7" s="91">
        <v>609</v>
      </c>
      <c r="CI7" s="91">
        <v>486</v>
      </c>
      <c r="CJ7" s="91">
        <v>89</v>
      </c>
      <c r="CK7" s="91">
        <v>3293</v>
      </c>
      <c r="CL7" s="91">
        <v>280</v>
      </c>
      <c r="CM7" s="91">
        <v>1313</v>
      </c>
      <c r="CN7" s="91">
        <v>759</v>
      </c>
      <c r="CO7" s="91">
        <v>1337</v>
      </c>
      <c r="CP7" s="91">
        <v>457</v>
      </c>
      <c r="CQ7" s="91">
        <v>1405</v>
      </c>
      <c r="CR7" s="91">
        <v>398</v>
      </c>
      <c r="CS7" s="91">
        <v>405</v>
      </c>
      <c r="CT7" s="91">
        <v>13</v>
      </c>
      <c r="CU7" s="91">
        <v>42</v>
      </c>
      <c r="CV7" s="91">
        <v>438</v>
      </c>
      <c r="CW7" s="91">
        <v>1819</v>
      </c>
      <c r="CX7" s="91">
        <v>652</v>
      </c>
      <c r="CY7" s="91">
        <v>1123</v>
      </c>
      <c r="CZ7" s="91">
        <v>230</v>
      </c>
      <c r="DA7" s="91">
        <v>49</v>
      </c>
      <c r="DB7" s="91">
        <v>53</v>
      </c>
      <c r="DC7" s="91">
        <v>3</v>
      </c>
      <c r="DD7" s="91">
        <v>62</v>
      </c>
      <c r="DE7" s="91">
        <v>179</v>
      </c>
      <c r="DF7" s="91">
        <v>811</v>
      </c>
      <c r="DG7" s="91">
        <v>34</v>
      </c>
      <c r="DH7" s="91">
        <v>1182</v>
      </c>
      <c r="DI7" s="91">
        <v>132</v>
      </c>
      <c r="DJ7" s="91">
        <v>43</v>
      </c>
      <c r="DK7" s="91">
        <v>234</v>
      </c>
      <c r="DL7" s="91">
        <v>1200</v>
      </c>
      <c r="DM7" s="91">
        <v>813</v>
      </c>
      <c r="DN7" s="91">
        <v>544</v>
      </c>
      <c r="DO7" s="91">
        <v>2577</v>
      </c>
      <c r="DP7" s="91">
        <v>11</v>
      </c>
      <c r="DQ7" s="91">
        <v>7375</v>
      </c>
      <c r="DR7" s="91">
        <v>459</v>
      </c>
      <c r="DS7" s="91">
        <v>62</v>
      </c>
      <c r="DT7" s="91">
        <v>111</v>
      </c>
      <c r="DU7" s="91">
        <v>611</v>
      </c>
      <c r="DV7" s="91">
        <v>543</v>
      </c>
      <c r="DW7" s="91">
        <v>10</v>
      </c>
      <c r="DX7" s="91">
        <v>23</v>
      </c>
      <c r="DY7" s="91">
        <v>26</v>
      </c>
      <c r="DZ7" s="91">
        <v>198</v>
      </c>
      <c r="EA7" s="91">
        <v>568</v>
      </c>
      <c r="EB7" s="91">
        <v>62</v>
      </c>
      <c r="EC7" s="91">
        <v>426</v>
      </c>
      <c r="ED7" s="91">
        <v>20</v>
      </c>
      <c r="EE7" s="91"/>
      <c r="EF7" s="91">
        <v>245</v>
      </c>
      <c r="EG7" s="91">
        <v>12168</v>
      </c>
      <c r="EH7" s="91">
        <v>106084</v>
      </c>
      <c r="EI7" s="90" t="s">
        <v>2491</v>
      </c>
      <c r="EJ7" s="90" t="s">
        <v>2489</v>
      </c>
    </row>
    <row r="8" spans="1:140" ht="14.4" x14ac:dyDescent="0.3">
      <c r="A8" s="90">
        <v>106010856</v>
      </c>
      <c r="B8" s="90" t="s">
        <v>1910</v>
      </c>
      <c r="C8" s="90" t="s">
        <v>1954</v>
      </c>
      <c r="D8" s="90" t="s">
        <v>566</v>
      </c>
      <c r="E8" s="90" t="s">
        <v>560</v>
      </c>
      <c r="F8" s="90" t="s">
        <v>1955</v>
      </c>
      <c r="G8" s="90" t="s">
        <v>551</v>
      </c>
      <c r="H8" s="90" t="s">
        <v>2809</v>
      </c>
      <c r="I8" s="90">
        <v>15</v>
      </c>
      <c r="J8" s="90">
        <v>9</v>
      </c>
      <c r="K8" s="90" t="s">
        <v>557</v>
      </c>
      <c r="L8" s="90" t="s">
        <v>2807</v>
      </c>
      <c r="M8" s="91">
        <v>9948</v>
      </c>
      <c r="N8" s="91"/>
      <c r="O8" s="91"/>
      <c r="P8" s="91"/>
      <c r="Q8" s="91"/>
      <c r="R8" s="91"/>
      <c r="S8" s="91">
        <v>4203</v>
      </c>
      <c r="T8" s="91">
        <v>5745</v>
      </c>
      <c r="U8" s="91"/>
      <c r="V8" s="91"/>
      <c r="W8" s="91">
        <v>1353</v>
      </c>
      <c r="X8" s="91">
        <v>492</v>
      </c>
      <c r="Y8" s="91">
        <v>455</v>
      </c>
      <c r="Z8" s="91">
        <v>640</v>
      </c>
      <c r="AA8" s="91">
        <v>1033</v>
      </c>
      <c r="AB8" s="91">
        <v>654</v>
      </c>
      <c r="AC8" s="91">
        <v>1004</v>
      </c>
      <c r="AD8" s="91">
        <v>1519</v>
      </c>
      <c r="AE8" s="91">
        <v>1356</v>
      </c>
      <c r="AF8" s="91">
        <v>1438</v>
      </c>
      <c r="AG8" s="91">
        <v>4</v>
      </c>
      <c r="AH8" s="91">
        <v>3693</v>
      </c>
      <c r="AI8" s="91">
        <v>2829</v>
      </c>
      <c r="AJ8" s="91">
        <v>1437</v>
      </c>
      <c r="AK8" s="91">
        <v>1355</v>
      </c>
      <c r="AL8" s="91">
        <v>25</v>
      </c>
      <c r="AM8" s="91">
        <v>278</v>
      </c>
      <c r="AN8" s="91">
        <v>331</v>
      </c>
      <c r="AO8" s="91">
        <v>7858</v>
      </c>
      <c r="AP8" s="91">
        <v>60</v>
      </c>
      <c r="AQ8" s="91">
        <v>1</v>
      </c>
      <c r="AR8" s="91">
        <v>168</v>
      </c>
      <c r="AS8" s="91">
        <v>593</v>
      </c>
      <c r="AT8" s="91">
        <v>127</v>
      </c>
      <c r="AU8" s="91">
        <v>1089</v>
      </c>
      <c r="AV8" s="91">
        <v>1</v>
      </c>
      <c r="AW8" s="91">
        <v>51</v>
      </c>
      <c r="AX8" s="91"/>
      <c r="AY8" s="91">
        <v>4480</v>
      </c>
      <c r="AZ8" s="91">
        <v>5467</v>
      </c>
      <c r="BA8" s="91">
        <v>1</v>
      </c>
      <c r="BB8" s="91">
        <v>2312</v>
      </c>
      <c r="BC8" s="91">
        <v>6539</v>
      </c>
      <c r="BD8" s="91">
        <v>1097</v>
      </c>
      <c r="BE8" s="91"/>
      <c r="BF8" s="91">
        <v>6977</v>
      </c>
      <c r="BG8" s="91">
        <v>2</v>
      </c>
      <c r="BH8" s="91">
        <v>6</v>
      </c>
      <c r="BI8" s="91"/>
      <c r="BJ8" s="91">
        <v>246</v>
      </c>
      <c r="BK8" s="91">
        <v>91</v>
      </c>
      <c r="BL8" s="91">
        <v>919</v>
      </c>
      <c r="BM8" s="91">
        <v>74</v>
      </c>
      <c r="BN8" s="91">
        <v>2</v>
      </c>
      <c r="BO8" s="91">
        <v>37</v>
      </c>
      <c r="BP8" s="91">
        <v>204</v>
      </c>
      <c r="BQ8" s="91">
        <v>1386</v>
      </c>
      <c r="BR8" s="91">
        <v>3</v>
      </c>
      <c r="BS8" s="91">
        <v>1</v>
      </c>
      <c r="BT8" s="91">
        <v>788</v>
      </c>
      <c r="BU8" s="91">
        <v>9160</v>
      </c>
      <c r="BV8" s="91"/>
      <c r="BW8" s="91">
        <v>3636</v>
      </c>
      <c r="BX8" s="91">
        <v>692</v>
      </c>
      <c r="BY8" s="91">
        <v>5417</v>
      </c>
      <c r="BZ8" s="91">
        <v>15</v>
      </c>
      <c r="CA8" s="91"/>
      <c r="CB8" s="91">
        <v>29</v>
      </c>
      <c r="CC8" s="91"/>
      <c r="CD8" s="91">
        <v>159</v>
      </c>
      <c r="CE8" s="91"/>
      <c r="CF8" s="91"/>
      <c r="CG8" s="91">
        <v>1062</v>
      </c>
      <c r="CH8" s="91">
        <v>477</v>
      </c>
      <c r="CI8" s="91">
        <v>435</v>
      </c>
      <c r="CJ8" s="91">
        <v>111</v>
      </c>
      <c r="CK8" s="91">
        <v>86</v>
      </c>
      <c r="CL8" s="91">
        <v>197</v>
      </c>
      <c r="CM8" s="91">
        <v>1113</v>
      </c>
      <c r="CN8" s="91">
        <v>517</v>
      </c>
      <c r="CO8" s="91">
        <v>919</v>
      </c>
      <c r="CP8" s="91">
        <v>261</v>
      </c>
      <c r="CQ8" s="91">
        <v>1193</v>
      </c>
      <c r="CR8" s="91">
        <v>141</v>
      </c>
      <c r="CS8" s="91">
        <v>1078</v>
      </c>
      <c r="CT8" s="91">
        <v>121</v>
      </c>
      <c r="CU8" s="91">
        <v>64</v>
      </c>
      <c r="CV8" s="91">
        <v>218</v>
      </c>
      <c r="CW8" s="91">
        <v>719</v>
      </c>
      <c r="CX8" s="91">
        <v>138</v>
      </c>
      <c r="CY8" s="91">
        <v>1098</v>
      </c>
      <c r="CZ8" s="91">
        <v>315</v>
      </c>
      <c r="DA8" s="91">
        <v>16</v>
      </c>
      <c r="DB8" s="91">
        <v>4</v>
      </c>
      <c r="DC8" s="91">
        <v>6</v>
      </c>
      <c r="DD8" s="91">
        <v>95</v>
      </c>
      <c r="DE8" s="91">
        <v>186</v>
      </c>
      <c r="DF8" s="91">
        <v>379</v>
      </c>
      <c r="DG8" s="91">
        <v>34</v>
      </c>
      <c r="DH8" s="91">
        <v>1032</v>
      </c>
      <c r="DI8" s="91">
        <v>163</v>
      </c>
      <c r="DJ8" s="91">
        <v>238</v>
      </c>
      <c r="DK8" s="91">
        <v>120</v>
      </c>
      <c r="DL8" s="91">
        <v>1101</v>
      </c>
      <c r="DM8" s="91">
        <v>1221</v>
      </c>
      <c r="DN8" s="91">
        <v>171</v>
      </c>
      <c r="DO8" s="91">
        <v>2863</v>
      </c>
      <c r="DP8" s="91">
        <v>53</v>
      </c>
      <c r="DQ8" s="91">
        <v>1951</v>
      </c>
      <c r="DR8" s="91">
        <v>36</v>
      </c>
      <c r="DS8" s="91">
        <v>14</v>
      </c>
      <c r="DT8" s="91">
        <v>47</v>
      </c>
      <c r="DU8" s="91">
        <v>606</v>
      </c>
      <c r="DV8" s="91">
        <v>297</v>
      </c>
      <c r="DW8" s="91"/>
      <c r="DX8" s="91">
        <v>14</v>
      </c>
      <c r="DY8" s="91">
        <v>31</v>
      </c>
      <c r="DZ8" s="91">
        <v>148</v>
      </c>
      <c r="EA8" s="91">
        <v>471</v>
      </c>
      <c r="EB8" s="91">
        <v>31</v>
      </c>
      <c r="EC8" s="91">
        <v>9</v>
      </c>
      <c r="ED8" s="91">
        <v>14</v>
      </c>
      <c r="EE8" s="91"/>
      <c r="EF8" s="91">
        <v>32</v>
      </c>
      <c r="EG8" s="91">
        <v>8198</v>
      </c>
      <c r="EH8" s="91">
        <v>39418</v>
      </c>
      <c r="EI8" s="90" t="s">
        <v>2490</v>
      </c>
      <c r="EJ8" s="90" t="s">
        <v>2489</v>
      </c>
    </row>
    <row r="9" spans="1:140" ht="14.4" x14ac:dyDescent="0.3">
      <c r="A9" s="90">
        <v>106010858</v>
      </c>
      <c r="B9" s="90" t="s">
        <v>1911</v>
      </c>
      <c r="C9" s="90" t="s">
        <v>1956</v>
      </c>
      <c r="D9" s="90" t="s">
        <v>567</v>
      </c>
      <c r="E9" s="90" t="s">
        <v>568</v>
      </c>
      <c r="F9" s="90" t="s">
        <v>1224</v>
      </c>
      <c r="G9" s="90" t="s">
        <v>551</v>
      </c>
      <c r="H9" s="90" t="s">
        <v>2809</v>
      </c>
      <c r="I9" s="90">
        <v>20</v>
      </c>
      <c r="J9" s="90">
        <v>10</v>
      </c>
      <c r="K9" s="90" t="s">
        <v>557</v>
      </c>
      <c r="L9" s="90" t="s">
        <v>553</v>
      </c>
      <c r="M9" s="91">
        <v>6469</v>
      </c>
      <c r="N9" s="91"/>
      <c r="O9" s="91"/>
      <c r="P9" s="91"/>
      <c r="Q9" s="91"/>
      <c r="R9" s="91"/>
      <c r="S9" s="91">
        <v>2576</v>
      </c>
      <c r="T9" s="91">
        <v>3892</v>
      </c>
      <c r="U9" s="91"/>
      <c r="V9" s="91">
        <v>1</v>
      </c>
      <c r="W9" s="91">
        <v>1105</v>
      </c>
      <c r="X9" s="91"/>
      <c r="Y9" s="91">
        <v>81</v>
      </c>
      <c r="Z9" s="91">
        <v>538</v>
      </c>
      <c r="AA9" s="91">
        <v>812</v>
      </c>
      <c r="AB9" s="91">
        <v>396</v>
      </c>
      <c r="AC9" s="91">
        <v>658</v>
      </c>
      <c r="AD9" s="91">
        <v>893</v>
      </c>
      <c r="AE9" s="91">
        <v>897</v>
      </c>
      <c r="AF9" s="91">
        <v>1089</v>
      </c>
      <c r="AG9" s="91"/>
      <c r="AH9" s="91">
        <v>2669</v>
      </c>
      <c r="AI9" s="91">
        <v>549</v>
      </c>
      <c r="AJ9" s="91">
        <v>1397</v>
      </c>
      <c r="AK9" s="91">
        <v>1774</v>
      </c>
      <c r="AL9" s="91">
        <v>22</v>
      </c>
      <c r="AM9" s="91">
        <v>54</v>
      </c>
      <c r="AN9" s="91">
        <v>4</v>
      </c>
      <c r="AO9" s="91">
        <v>4745</v>
      </c>
      <c r="AP9" s="91">
        <v>174</v>
      </c>
      <c r="AQ9" s="91">
        <v>1</v>
      </c>
      <c r="AR9" s="91">
        <v>264</v>
      </c>
      <c r="AS9" s="91">
        <v>134</v>
      </c>
      <c r="AT9" s="91">
        <v>5</v>
      </c>
      <c r="AU9" s="91">
        <v>1093</v>
      </c>
      <c r="AV9" s="91"/>
      <c r="AW9" s="91">
        <v>53</v>
      </c>
      <c r="AX9" s="91"/>
      <c r="AY9" s="91">
        <v>3160</v>
      </c>
      <c r="AZ9" s="91">
        <v>3309</v>
      </c>
      <c r="BA9" s="91"/>
      <c r="BB9" s="91">
        <v>1082</v>
      </c>
      <c r="BC9" s="91">
        <v>4293</v>
      </c>
      <c r="BD9" s="91">
        <v>1094</v>
      </c>
      <c r="BE9" s="91"/>
      <c r="BF9" s="91">
        <v>3881</v>
      </c>
      <c r="BG9" s="91"/>
      <c r="BH9" s="91"/>
      <c r="BI9" s="91"/>
      <c r="BJ9" s="91">
        <v>202</v>
      </c>
      <c r="BK9" s="91">
        <v>58</v>
      </c>
      <c r="BL9" s="91">
        <v>780</v>
      </c>
      <c r="BM9" s="91">
        <v>38</v>
      </c>
      <c r="BN9" s="91"/>
      <c r="BO9" s="91">
        <v>20</v>
      </c>
      <c r="BP9" s="91">
        <v>186</v>
      </c>
      <c r="BQ9" s="91">
        <v>1298</v>
      </c>
      <c r="BR9" s="91">
        <v>6</v>
      </c>
      <c r="BS9" s="91"/>
      <c r="BT9" s="91">
        <v>624</v>
      </c>
      <c r="BU9" s="91">
        <v>5845</v>
      </c>
      <c r="BV9" s="91"/>
      <c r="BW9" s="91">
        <v>2557</v>
      </c>
      <c r="BX9" s="91">
        <v>244</v>
      </c>
      <c r="BY9" s="91">
        <v>3587</v>
      </c>
      <c r="BZ9" s="91">
        <v>12</v>
      </c>
      <c r="CA9" s="91"/>
      <c r="CB9" s="91">
        <v>4</v>
      </c>
      <c r="CC9" s="91"/>
      <c r="CD9" s="91">
        <v>65</v>
      </c>
      <c r="CE9" s="91"/>
      <c r="CF9" s="91"/>
      <c r="CG9" s="91">
        <v>757</v>
      </c>
      <c r="CH9" s="91">
        <v>166</v>
      </c>
      <c r="CI9" s="91">
        <v>331</v>
      </c>
      <c r="CJ9" s="91">
        <v>58</v>
      </c>
      <c r="CK9" s="91">
        <v>27</v>
      </c>
      <c r="CL9" s="91">
        <v>68</v>
      </c>
      <c r="CM9" s="91">
        <v>783</v>
      </c>
      <c r="CN9" s="91">
        <v>436</v>
      </c>
      <c r="CO9" s="91">
        <v>452</v>
      </c>
      <c r="CP9" s="91">
        <v>209</v>
      </c>
      <c r="CQ9" s="91">
        <v>1149</v>
      </c>
      <c r="CR9" s="91">
        <v>58</v>
      </c>
      <c r="CS9" s="91">
        <v>342</v>
      </c>
      <c r="CT9" s="91">
        <v>6</v>
      </c>
      <c r="CU9" s="91">
        <v>10</v>
      </c>
      <c r="CV9" s="91">
        <v>101</v>
      </c>
      <c r="CW9" s="91">
        <v>387</v>
      </c>
      <c r="CX9" s="91">
        <v>38</v>
      </c>
      <c r="CY9" s="91">
        <v>1091</v>
      </c>
      <c r="CZ9" s="91">
        <v>29</v>
      </c>
      <c r="DA9" s="91">
        <v>8</v>
      </c>
      <c r="DB9" s="91"/>
      <c r="DC9" s="91">
        <v>1</v>
      </c>
      <c r="DD9" s="91">
        <v>18</v>
      </c>
      <c r="DE9" s="91">
        <v>109</v>
      </c>
      <c r="DF9" s="91">
        <v>383</v>
      </c>
      <c r="DG9" s="91">
        <v>12</v>
      </c>
      <c r="DH9" s="91">
        <v>646</v>
      </c>
      <c r="DI9" s="91">
        <v>176</v>
      </c>
      <c r="DJ9" s="91">
        <v>290</v>
      </c>
      <c r="DK9" s="91">
        <v>40</v>
      </c>
      <c r="DL9" s="91">
        <v>1072</v>
      </c>
      <c r="DM9" s="91">
        <v>523</v>
      </c>
      <c r="DN9" s="91">
        <v>84</v>
      </c>
      <c r="DO9" s="91">
        <v>1659</v>
      </c>
      <c r="DP9" s="91">
        <v>25</v>
      </c>
      <c r="DQ9" s="91">
        <v>1394</v>
      </c>
      <c r="DR9" s="91">
        <v>11</v>
      </c>
      <c r="DS9" s="91">
        <v>5</v>
      </c>
      <c r="DT9" s="91">
        <v>12</v>
      </c>
      <c r="DU9" s="91">
        <v>457</v>
      </c>
      <c r="DV9" s="91">
        <v>222</v>
      </c>
      <c r="DW9" s="91"/>
      <c r="DX9" s="91">
        <v>10</v>
      </c>
      <c r="DY9" s="91">
        <v>13</v>
      </c>
      <c r="DZ9" s="91">
        <v>81</v>
      </c>
      <c r="EA9" s="91">
        <v>316</v>
      </c>
      <c r="EB9" s="91">
        <v>9</v>
      </c>
      <c r="EC9" s="91">
        <v>2</v>
      </c>
      <c r="ED9" s="91"/>
      <c r="EE9" s="91"/>
      <c r="EF9" s="91">
        <v>21</v>
      </c>
      <c r="EG9" s="91">
        <v>5310</v>
      </c>
      <c r="EH9" s="91">
        <v>24074</v>
      </c>
      <c r="EI9" s="90" t="s">
        <v>2493</v>
      </c>
      <c r="EJ9" s="90" t="s">
        <v>2489</v>
      </c>
    </row>
    <row r="10" spans="1:140" ht="14.4" x14ac:dyDescent="0.3">
      <c r="A10" s="90">
        <v>106010887</v>
      </c>
      <c r="B10" s="90" t="s">
        <v>1912</v>
      </c>
      <c r="C10" s="90" t="s">
        <v>569</v>
      </c>
      <c r="D10" s="90" t="s">
        <v>570</v>
      </c>
      <c r="E10" s="90" t="s">
        <v>571</v>
      </c>
      <c r="F10" s="90" t="s">
        <v>1225</v>
      </c>
      <c r="G10" s="90" t="s">
        <v>551</v>
      </c>
      <c r="H10" s="90" t="s">
        <v>2810</v>
      </c>
      <c r="I10" s="90">
        <v>18</v>
      </c>
      <c r="J10" s="90">
        <v>9</v>
      </c>
      <c r="K10" s="90" t="s">
        <v>572</v>
      </c>
      <c r="L10" s="90" t="s">
        <v>553</v>
      </c>
      <c r="M10" s="91">
        <v>478</v>
      </c>
      <c r="N10" s="91"/>
      <c r="O10" s="91"/>
      <c r="P10" s="91"/>
      <c r="Q10" s="91"/>
      <c r="R10" s="91"/>
      <c r="S10" s="91">
        <v>256</v>
      </c>
      <c r="T10" s="91">
        <v>222</v>
      </c>
      <c r="U10" s="91"/>
      <c r="V10" s="91"/>
      <c r="W10" s="91"/>
      <c r="X10" s="91"/>
      <c r="Y10" s="91">
        <v>1</v>
      </c>
      <c r="Z10" s="91">
        <v>9</v>
      </c>
      <c r="AA10" s="91">
        <v>18</v>
      </c>
      <c r="AB10" s="91">
        <v>44</v>
      </c>
      <c r="AC10" s="91">
        <v>92</v>
      </c>
      <c r="AD10" s="91">
        <v>145</v>
      </c>
      <c r="AE10" s="91">
        <v>97</v>
      </c>
      <c r="AF10" s="91">
        <v>72</v>
      </c>
      <c r="AG10" s="91"/>
      <c r="AH10" s="91">
        <v>237</v>
      </c>
      <c r="AI10" s="91">
        <v>107</v>
      </c>
      <c r="AJ10" s="91">
        <v>53</v>
      </c>
      <c r="AK10" s="91">
        <v>54</v>
      </c>
      <c r="AL10" s="91">
        <v>1</v>
      </c>
      <c r="AM10" s="91">
        <v>26</v>
      </c>
      <c r="AN10" s="91"/>
      <c r="AO10" s="91">
        <v>2</v>
      </c>
      <c r="AP10" s="91"/>
      <c r="AQ10" s="91"/>
      <c r="AR10" s="91">
        <v>12</v>
      </c>
      <c r="AS10" s="91">
        <v>464</v>
      </c>
      <c r="AT10" s="91"/>
      <c r="AU10" s="91"/>
      <c r="AV10" s="91"/>
      <c r="AW10" s="91"/>
      <c r="AX10" s="91"/>
      <c r="AY10" s="91"/>
      <c r="AZ10" s="91">
        <v>478</v>
      </c>
      <c r="BA10" s="91"/>
      <c r="BB10" s="91">
        <v>478</v>
      </c>
      <c r="BC10" s="91"/>
      <c r="BD10" s="91"/>
      <c r="BE10" s="91"/>
      <c r="BF10" s="91">
        <v>8</v>
      </c>
      <c r="BG10" s="91"/>
      <c r="BH10" s="91"/>
      <c r="BI10" s="91"/>
      <c r="BJ10" s="91">
        <v>62</v>
      </c>
      <c r="BK10" s="91">
        <v>26</v>
      </c>
      <c r="BL10" s="91">
        <v>287</v>
      </c>
      <c r="BM10" s="91"/>
      <c r="BN10" s="91"/>
      <c r="BO10" s="91">
        <v>6</v>
      </c>
      <c r="BP10" s="91">
        <v>58</v>
      </c>
      <c r="BQ10" s="91">
        <v>31</v>
      </c>
      <c r="BR10" s="91"/>
      <c r="BS10" s="91"/>
      <c r="BT10" s="91">
        <v>90</v>
      </c>
      <c r="BU10" s="91">
        <v>388</v>
      </c>
      <c r="BV10" s="91"/>
      <c r="BW10" s="91">
        <v>256</v>
      </c>
      <c r="BX10" s="91">
        <v>75</v>
      </c>
      <c r="BY10" s="91">
        <v>147</v>
      </c>
      <c r="BZ10" s="91"/>
      <c r="CA10" s="91"/>
      <c r="CB10" s="91"/>
      <c r="CC10" s="91"/>
      <c r="CD10" s="91"/>
      <c r="CE10" s="91"/>
      <c r="CF10" s="91"/>
      <c r="CG10" s="91">
        <v>38</v>
      </c>
      <c r="CH10" s="91">
        <v>1</v>
      </c>
      <c r="CI10" s="91">
        <v>2</v>
      </c>
      <c r="CJ10" s="91"/>
      <c r="CK10" s="91"/>
      <c r="CL10" s="91">
        <v>1</v>
      </c>
      <c r="CM10" s="91">
        <v>8</v>
      </c>
      <c r="CN10" s="91">
        <v>300</v>
      </c>
      <c r="CO10" s="91">
        <v>5</v>
      </c>
      <c r="CP10" s="91">
        <v>5</v>
      </c>
      <c r="CQ10" s="91"/>
      <c r="CR10" s="91">
        <v>56</v>
      </c>
      <c r="CS10" s="91">
        <v>19</v>
      </c>
      <c r="CT10" s="91">
        <v>1</v>
      </c>
      <c r="CU10" s="91"/>
      <c r="CV10" s="91"/>
      <c r="CW10" s="91">
        <v>34</v>
      </c>
      <c r="CX10" s="91">
        <v>8</v>
      </c>
      <c r="CY10" s="91"/>
      <c r="CZ10" s="91">
        <v>1</v>
      </c>
      <c r="DA10" s="91"/>
      <c r="DB10" s="91"/>
      <c r="DC10" s="91">
        <v>1</v>
      </c>
      <c r="DD10" s="91"/>
      <c r="DE10" s="91">
        <v>11</v>
      </c>
      <c r="DF10" s="91">
        <v>29</v>
      </c>
      <c r="DG10" s="91"/>
      <c r="DH10" s="91">
        <v>15</v>
      </c>
      <c r="DI10" s="91"/>
      <c r="DJ10" s="91">
        <v>2</v>
      </c>
      <c r="DK10" s="91"/>
      <c r="DL10" s="91"/>
      <c r="DM10" s="91">
        <v>25</v>
      </c>
      <c r="DN10" s="91">
        <v>61</v>
      </c>
      <c r="DO10" s="91">
        <v>240</v>
      </c>
      <c r="DP10" s="91"/>
      <c r="DQ10" s="91">
        <v>93</v>
      </c>
      <c r="DR10" s="91">
        <v>2</v>
      </c>
      <c r="DS10" s="91">
        <v>1</v>
      </c>
      <c r="DT10" s="91">
        <v>1</v>
      </c>
      <c r="DU10" s="91">
        <v>134</v>
      </c>
      <c r="DV10" s="91"/>
      <c r="DW10" s="91">
        <v>1</v>
      </c>
      <c r="DX10" s="91"/>
      <c r="DY10" s="91">
        <v>10</v>
      </c>
      <c r="DZ10" s="91">
        <v>28</v>
      </c>
      <c r="EA10" s="91">
        <v>33</v>
      </c>
      <c r="EB10" s="91"/>
      <c r="EC10" s="91"/>
      <c r="ED10" s="91"/>
      <c r="EE10" s="91"/>
      <c r="EF10" s="91">
        <v>5</v>
      </c>
      <c r="EG10" s="91">
        <v>263</v>
      </c>
      <c r="EH10" s="91">
        <v>17901</v>
      </c>
      <c r="EI10" s="90" t="s">
        <v>2494</v>
      </c>
      <c r="EJ10" s="90" t="s">
        <v>2489</v>
      </c>
    </row>
    <row r="11" spans="1:140" ht="14.4" x14ac:dyDescent="0.3">
      <c r="A11" s="90">
        <v>106010937</v>
      </c>
      <c r="B11" s="90" t="s">
        <v>1913</v>
      </c>
      <c r="C11" s="90" t="s">
        <v>573</v>
      </c>
      <c r="D11" s="90" t="s">
        <v>574</v>
      </c>
      <c r="E11" s="90" t="s">
        <v>560</v>
      </c>
      <c r="F11" s="90" t="s">
        <v>1219</v>
      </c>
      <c r="G11" s="90" t="s">
        <v>551</v>
      </c>
      <c r="H11" s="90" t="s">
        <v>2809</v>
      </c>
      <c r="I11" s="90">
        <v>18</v>
      </c>
      <c r="J11" s="90">
        <v>9</v>
      </c>
      <c r="K11" s="90" t="s">
        <v>557</v>
      </c>
      <c r="L11" s="90" t="s">
        <v>553</v>
      </c>
      <c r="M11" s="91">
        <v>10470</v>
      </c>
      <c r="N11" s="91"/>
      <c r="O11" s="91"/>
      <c r="P11" s="91"/>
      <c r="Q11" s="91">
        <v>40</v>
      </c>
      <c r="R11" s="91"/>
      <c r="S11" s="91">
        <v>4876</v>
      </c>
      <c r="T11" s="91">
        <v>5633</v>
      </c>
      <c r="U11" s="91">
        <v>1</v>
      </c>
      <c r="V11" s="91"/>
      <c r="W11" s="91"/>
      <c r="X11" s="91"/>
      <c r="Y11" s="91">
        <v>28</v>
      </c>
      <c r="Z11" s="91">
        <v>333</v>
      </c>
      <c r="AA11" s="91">
        <v>544</v>
      </c>
      <c r="AB11" s="91">
        <v>946</v>
      </c>
      <c r="AC11" s="91">
        <v>1902</v>
      </c>
      <c r="AD11" s="91">
        <v>2442</v>
      </c>
      <c r="AE11" s="91">
        <v>1905</v>
      </c>
      <c r="AF11" s="91">
        <v>2410</v>
      </c>
      <c r="AG11" s="91"/>
      <c r="AH11" s="91">
        <v>3062</v>
      </c>
      <c r="AI11" s="91">
        <v>4243</v>
      </c>
      <c r="AJ11" s="91">
        <v>953</v>
      </c>
      <c r="AK11" s="91">
        <v>1826</v>
      </c>
      <c r="AL11" s="91">
        <v>21</v>
      </c>
      <c r="AM11" s="91">
        <v>277</v>
      </c>
      <c r="AN11" s="91">
        <v>128</v>
      </c>
      <c r="AO11" s="91">
        <v>9290</v>
      </c>
      <c r="AP11" s="91">
        <v>83</v>
      </c>
      <c r="AQ11" s="91">
        <v>26</v>
      </c>
      <c r="AR11" s="91">
        <v>549</v>
      </c>
      <c r="AS11" s="91">
        <v>374</v>
      </c>
      <c r="AT11" s="91">
        <v>78</v>
      </c>
      <c r="AU11" s="91">
        <v>1</v>
      </c>
      <c r="AV11" s="91"/>
      <c r="AW11" s="91">
        <v>109</v>
      </c>
      <c r="AX11" s="91"/>
      <c r="AY11" s="91">
        <v>7523</v>
      </c>
      <c r="AZ11" s="91">
        <v>2987</v>
      </c>
      <c r="BA11" s="91"/>
      <c r="BB11" s="91">
        <v>2043</v>
      </c>
      <c r="BC11" s="91">
        <v>8460</v>
      </c>
      <c r="BD11" s="91"/>
      <c r="BE11" s="91">
        <v>7</v>
      </c>
      <c r="BF11" s="91">
        <v>5724</v>
      </c>
      <c r="BG11" s="91">
        <v>5</v>
      </c>
      <c r="BH11" s="91">
        <v>14</v>
      </c>
      <c r="BI11" s="91">
        <v>1</v>
      </c>
      <c r="BJ11" s="91">
        <v>209</v>
      </c>
      <c r="BK11" s="91">
        <v>213</v>
      </c>
      <c r="BL11" s="91">
        <v>2042</v>
      </c>
      <c r="BM11" s="91"/>
      <c r="BN11" s="91"/>
      <c r="BO11" s="91">
        <v>159</v>
      </c>
      <c r="BP11" s="91">
        <v>350</v>
      </c>
      <c r="BQ11" s="91">
        <v>1788</v>
      </c>
      <c r="BR11" s="91">
        <v>1</v>
      </c>
      <c r="BS11" s="91">
        <v>4</v>
      </c>
      <c r="BT11" s="91">
        <v>818</v>
      </c>
      <c r="BU11" s="91">
        <v>9692</v>
      </c>
      <c r="BV11" s="91"/>
      <c r="BW11" s="91">
        <v>5606</v>
      </c>
      <c r="BX11" s="91">
        <v>2398</v>
      </c>
      <c r="BY11" s="91">
        <v>2090</v>
      </c>
      <c r="BZ11" s="91">
        <v>84</v>
      </c>
      <c r="CA11" s="91">
        <v>3</v>
      </c>
      <c r="CB11" s="91">
        <v>106</v>
      </c>
      <c r="CC11" s="91"/>
      <c r="CD11" s="91">
        <v>210</v>
      </c>
      <c r="CE11" s="91">
        <v>13</v>
      </c>
      <c r="CF11" s="91"/>
      <c r="CG11" s="91">
        <v>1150</v>
      </c>
      <c r="CH11" s="91">
        <v>596</v>
      </c>
      <c r="CI11" s="91">
        <v>575</v>
      </c>
      <c r="CJ11" s="91">
        <v>217</v>
      </c>
      <c r="CK11" s="91">
        <v>115</v>
      </c>
      <c r="CL11" s="91">
        <v>226</v>
      </c>
      <c r="CM11" s="91">
        <v>2516</v>
      </c>
      <c r="CN11" s="91">
        <v>1022</v>
      </c>
      <c r="CO11" s="91">
        <v>1256</v>
      </c>
      <c r="CP11" s="91">
        <v>571</v>
      </c>
      <c r="CQ11" s="91">
        <v>18</v>
      </c>
      <c r="CR11" s="91">
        <v>180</v>
      </c>
      <c r="CS11" s="91">
        <v>683</v>
      </c>
      <c r="CT11" s="91">
        <v>11</v>
      </c>
      <c r="CU11" s="91"/>
      <c r="CV11" s="91">
        <v>480</v>
      </c>
      <c r="CW11" s="91">
        <v>782</v>
      </c>
      <c r="CX11" s="91">
        <v>112</v>
      </c>
      <c r="CY11" s="91"/>
      <c r="CZ11" s="91">
        <v>89</v>
      </c>
      <c r="DA11" s="91">
        <v>31</v>
      </c>
      <c r="DB11" s="91"/>
      <c r="DC11" s="91"/>
      <c r="DD11" s="91">
        <v>26</v>
      </c>
      <c r="DE11" s="91">
        <v>273</v>
      </c>
      <c r="DF11" s="91">
        <v>2072</v>
      </c>
      <c r="DG11" s="91">
        <v>45</v>
      </c>
      <c r="DH11" s="91">
        <v>1294</v>
      </c>
      <c r="DI11" s="91">
        <v>111</v>
      </c>
      <c r="DJ11" s="91">
        <v>45</v>
      </c>
      <c r="DK11" s="91">
        <v>175</v>
      </c>
      <c r="DL11" s="91">
        <v>1</v>
      </c>
      <c r="DM11" s="91">
        <v>838</v>
      </c>
      <c r="DN11" s="91">
        <v>260</v>
      </c>
      <c r="DO11" s="91">
        <v>1105</v>
      </c>
      <c r="DP11" s="91">
        <v>46</v>
      </c>
      <c r="DQ11" s="91">
        <v>4099</v>
      </c>
      <c r="DR11" s="91">
        <v>14</v>
      </c>
      <c r="DS11" s="91">
        <v>6</v>
      </c>
      <c r="DT11" s="91">
        <v>84</v>
      </c>
      <c r="DU11" s="91">
        <v>748</v>
      </c>
      <c r="DV11" s="91">
        <v>381</v>
      </c>
      <c r="DW11" s="91">
        <v>1</v>
      </c>
      <c r="DX11" s="91">
        <v>9</v>
      </c>
      <c r="DY11" s="91">
        <v>11</v>
      </c>
      <c r="DZ11" s="91">
        <v>83</v>
      </c>
      <c r="EA11" s="91">
        <v>555</v>
      </c>
      <c r="EB11" s="91">
        <v>5</v>
      </c>
      <c r="EC11" s="91">
        <v>8</v>
      </c>
      <c r="ED11" s="91">
        <v>3</v>
      </c>
      <c r="EE11" s="91"/>
      <c r="EF11" s="91">
        <v>61</v>
      </c>
      <c r="EG11" s="91">
        <v>8541</v>
      </c>
      <c r="EH11" s="91">
        <v>50012</v>
      </c>
      <c r="EI11" s="90" t="s">
        <v>2495</v>
      </c>
      <c r="EJ11" s="90" t="s">
        <v>2489</v>
      </c>
    </row>
    <row r="12" spans="1:140" ht="14.4" x14ac:dyDescent="0.3">
      <c r="A12" s="90">
        <v>106010967</v>
      </c>
      <c r="B12" s="90" t="s">
        <v>1914</v>
      </c>
      <c r="C12" s="90" t="s">
        <v>575</v>
      </c>
      <c r="D12" s="90" t="s">
        <v>576</v>
      </c>
      <c r="E12" s="90" t="s">
        <v>568</v>
      </c>
      <c r="F12" s="90" t="s">
        <v>1224</v>
      </c>
      <c r="G12" s="90" t="s">
        <v>551</v>
      </c>
      <c r="H12" s="90" t="s">
        <v>2808</v>
      </c>
      <c r="I12" s="90">
        <v>20</v>
      </c>
      <c r="J12" s="90">
        <v>10</v>
      </c>
      <c r="K12" s="90" t="s">
        <v>557</v>
      </c>
      <c r="L12" s="90" t="s">
        <v>553</v>
      </c>
      <c r="M12" s="91">
        <v>6519</v>
      </c>
      <c r="N12" s="91"/>
      <c r="O12" s="91"/>
      <c r="P12" s="91"/>
      <c r="Q12" s="91"/>
      <c r="R12" s="91"/>
      <c r="S12" s="91">
        <v>2610</v>
      </c>
      <c r="T12" s="91">
        <v>3909</v>
      </c>
      <c r="U12" s="91"/>
      <c r="V12" s="91"/>
      <c r="W12" s="91">
        <v>795</v>
      </c>
      <c r="X12" s="91"/>
      <c r="Y12" s="91">
        <v>72</v>
      </c>
      <c r="Z12" s="91">
        <v>617</v>
      </c>
      <c r="AA12" s="91">
        <v>598</v>
      </c>
      <c r="AB12" s="91">
        <v>508</v>
      </c>
      <c r="AC12" s="91">
        <v>1000</v>
      </c>
      <c r="AD12" s="91">
        <v>1089</v>
      </c>
      <c r="AE12" s="91">
        <v>894</v>
      </c>
      <c r="AF12" s="91">
        <v>946</v>
      </c>
      <c r="AG12" s="91"/>
      <c r="AH12" s="91">
        <v>1758</v>
      </c>
      <c r="AI12" s="91">
        <v>875</v>
      </c>
      <c r="AJ12" s="91">
        <v>1997</v>
      </c>
      <c r="AK12" s="91">
        <v>1662</v>
      </c>
      <c r="AL12" s="91">
        <v>20</v>
      </c>
      <c r="AM12" s="91">
        <v>201</v>
      </c>
      <c r="AN12" s="91">
        <v>6</v>
      </c>
      <c r="AO12" s="91">
        <v>4710</v>
      </c>
      <c r="AP12" s="91">
        <v>230</v>
      </c>
      <c r="AQ12" s="91">
        <v>84</v>
      </c>
      <c r="AR12" s="91">
        <v>552</v>
      </c>
      <c r="AS12" s="91">
        <v>38</v>
      </c>
      <c r="AT12" s="91">
        <v>35</v>
      </c>
      <c r="AU12" s="91">
        <v>792</v>
      </c>
      <c r="AV12" s="91"/>
      <c r="AW12" s="91">
        <v>77</v>
      </c>
      <c r="AX12" s="91">
        <v>1</v>
      </c>
      <c r="AY12" s="91">
        <v>4258</v>
      </c>
      <c r="AZ12" s="91">
        <v>2261</v>
      </c>
      <c r="BA12" s="91"/>
      <c r="BB12" s="91">
        <v>647</v>
      </c>
      <c r="BC12" s="91">
        <v>5079</v>
      </c>
      <c r="BD12" s="91">
        <v>793</v>
      </c>
      <c r="BE12" s="91"/>
      <c r="BF12" s="91">
        <v>3957</v>
      </c>
      <c r="BG12" s="91"/>
      <c r="BH12" s="91"/>
      <c r="BI12" s="91"/>
      <c r="BJ12" s="91">
        <v>147</v>
      </c>
      <c r="BK12" s="91">
        <v>90</v>
      </c>
      <c r="BL12" s="91">
        <v>1148</v>
      </c>
      <c r="BM12" s="91">
        <v>106</v>
      </c>
      <c r="BN12" s="91"/>
      <c r="BO12" s="91">
        <v>81</v>
      </c>
      <c r="BP12" s="91">
        <v>173</v>
      </c>
      <c r="BQ12" s="91">
        <v>817</v>
      </c>
      <c r="BR12" s="91"/>
      <c r="BS12" s="91"/>
      <c r="BT12" s="91">
        <v>316</v>
      </c>
      <c r="BU12" s="91">
        <v>6202</v>
      </c>
      <c r="BV12" s="91">
        <v>1</v>
      </c>
      <c r="BW12" s="91">
        <v>2256</v>
      </c>
      <c r="BX12" s="91">
        <v>3320</v>
      </c>
      <c r="BY12" s="91">
        <v>794</v>
      </c>
      <c r="BZ12" s="91">
        <v>9</v>
      </c>
      <c r="CA12" s="91">
        <v>37</v>
      </c>
      <c r="CB12" s="91">
        <v>8</v>
      </c>
      <c r="CC12" s="91">
        <v>17</v>
      </c>
      <c r="CD12" s="91">
        <v>78</v>
      </c>
      <c r="CE12" s="91"/>
      <c r="CF12" s="91"/>
      <c r="CG12" s="91">
        <v>464</v>
      </c>
      <c r="CH12" s="91">
        <v>145</v>
      </c>
      <c r="CI12" s="91">
        <v>281</v>
      </c>
      <c r="CJ12" s="91">
        <v>90</v>
      </c>
      <c r="CK12" s="91">
        <v>60</v>
      </c>
      <c r="CL12" s="91">
        <v>108</v>
      </c>
      <c r="CM12" s="91">
        <v>892</v>
      </c>
      <c r="CN12" s="91">
        <v>659</v>
      </c>
      <c r="CO12" s="91">
        <v>719</v>
      </c>
      <c r="CP12" s="91">
        <v>289</v>
      </c>
      <c r="CQ12" s="91">
        <v>830</v>
      </c>
      <c r="CR12" s="91">
        <v>145</v>
      </c>
      <c r="CS12" s="91">
        <v>354</v>
      </c>
      <c r="CT12" s="91">
        <v>2</v>
      </c>
      <c r="CU12" s="91">
        <v>2</v>
      </c>
      <c r="CV12" s="91">
        <v>386</v>
      </c>
      <c r="CW12" s="91">
        <v>279</v>
      </c>
      <c r="CX12" s="91">
        <v>21</v>
      </c>
      <c r="CY12" s="91">
        <v>793</v>
      </c>
      <c r="CZ12" s="91">
        <v>39</v>
      </c>
      <c r="DA12" s="91">
        <v>2</v>
      </c>
      <c r="DB12" s="91"/>
      <c r="DC12" s="91"/>
      <c r="DD12" s="91">
        <v>4</v>
      </c>
      <c r="DE12" s="91">
        <v>110</v>
      </c>
      <c r="DF12" s="91">
        <v>612</v>
      </c>
      <c r="DG12" s="91">
        <v>12</v>
      </c>
      <c r="DH12" s="91">
        <v>680</v>
      </c>
      <c r="DI12" s="91">
        <v>47</v>
      </c>
      <c r="DJ12" s="91">
        <v>7</v>
      </c>
      <c r="DK12" s="91">
        <v>71</v>
      </c>
      <c r="DL12" s="91">
        <v>790</v>
      </c>
      <c r="DM12" s="91">
        <v>419</v>
      </c>
      <c r="DN12" s="91">
        <v>105</v>
      </c>
      <c r="DO12" s="91">
        <v>486</v>
      </c>
      <c r="DP12" s="91">
        <v>4</v>
      </c>
      <c r="DQ12" s="91">
        <v>3131</v>
      </c>
      <c r="DR12" s="91">
        <v>2</v>
      </c>
      <c r="DS12" s="91">
        <v>4</v>
      </c>
      <c r="DT12" s="91">
        <v>32</v>
      </c>
      <c r="DU12" s="91">
        <v>304</v>
      </c>
      <c r="DV12" s="91">
        <v>156</v>
      </c>
      <c r="DW12" s="91">
        <v>1</v>
      </c>
      <c r="DX12" s="91">
        <v>18</v>
      </c>
      <c r="DY12" s="91">
        <v>46</v>
      </c>
      <c r="DZ12" s="91">
        <v>55</v>
      </c>
      <c r="EA12" s="91">
        <v>269</v>
      </c>
      <c r="EB12" s="91">
        <v>21</v>
      </c>
      <c r="EC12" s="91">
        <v>2</v>
      </c>
      <c r="ED12" s="91">
        <v>23</v>
      </c>
      <c r="EE12" s="91"/>
      <c r="EF12" s="91">
        <v>16</v>
      </c>
      <c r="EG12" s="91">
        <v>5570</v>
      </c>
      <c r="EH12" s="91">
        <v>26406</v>
      </c>
      <c r="EI12" s="90" t="s">
        <v>2493</v>
      </c>
      <c r="EJ12" s="90" t="s">
        <v>2489</v>
      </c>
    </row>
    <row r="13" spans="1:140" ht="14.4" x14ac:dyDescent="0.3">
      <c r="A13" s="90">
        <v>106010987</v>
      </c>
      <c r="B13" s="90" t="s">
        <v>1915</v>
      </c>
      <c r="C13" s="90" t="s">
        <v>577</v>
      </c>
      <c r="D13" s="90" t="s">
        <v>578</v>
      </c>
      <c r="E13" s="90" t="s">
        <v>579</v>
      </c>
      <c r="F13" s="90" t="s">
        <v>1226</v>
      </c>
      <c r="G13" s="90" t="s">
        <v>551</v>
      </c>
      <c r="H13" s="90" t="s">
        <v>2809</v>
      </c>
      <c r="I13" s="90">
        <v>20</v>
      </c>
      <c r="J13" s="90">
        <v>10</v>
      </c>
      <c r="K13" s="90" t="s">
        <v>580</v>
      </c>
      <c r="L13" s="90" t="s">
        <v>553</v>
      </c>
      <c r="M13" s="91">
        <v>13353</v>
      </c>
      <c r="N13" s="91"/>
      <c r="O13" s="91"/>
      <c r="P13" s="91"/>
      <c r="Q13" s="91"/>
      <c r="R13" s="91"/>
      <c r="S13" s="91">
        <v>5384</v>
      </c>
      <c r="T13" s="91">
        <v>7969</v>
      </c>
      <c r="U13" s="91"/>
      <c r="V13" s="91"/>
      <c r="W13" s="91">
        <v>1944</v>
      </c>
      <c r="X13" s="91">
        <v>66</v>
      </c>
      <c r="Y13" s="91">
        <v>98</v>
      </c>
      <c r="Z13" s="91">
        <v>883</v>
      </c>
      <c r="AA13" s="91">
        <v>1501</v>
      </c>
      <c r="AB13" s="91">
        <v>797</v>
      </c>
      <c r="AC13" s="91">
        <v>1366</v>
      </c>
      <c r="AD13" s="91">
        <v>2040</v>
      </c>
      <c r="AE13" s="91">
        <v>2080</v>
      </c>
      <c r="AF13" s="91">
        <v>2578</v>
      </c>
      <c r="AG13" s="91"/>
      <c r="AH13" s="91">
        <v>4164</v>
      </c>
      <c r="AI13" s="91">
        <v>625</v>
      </c>
      <c r="AJ13" s="91">
        <v>1506</v>
      </c>
      <c r="AK13" s="91">
        <v>3803</v>
      </c>
      <c r="AL13" s="91">
        <v>13</v>
      </c>
      <c r="AM13" s="91">
        <v>2838</v>
      </c>
      <c r="AN13" s="91">
        <v>404</v>
      </c>
      <c r="AO13" s="91">
        <v>10608</v>
      </c>
      <c r="AP13" s="91">
        <v>261</v>
      </c>
      <c r="AQ13" s="91">
        <v>12</v>
      </c>
      <c r="AR13" s="91">
        <v>547</v>
      </c>
      <c r="AS13" s="91">
        <v>5</v>
      </c>
      <c r="AT13" s="91">
        <v>62</v>
      </c>
      <c r="AU13" s="91">
        <v>1845</v>
      </c>
      <c r="AV13" s="91">
        <v>6</v>
      </c>
      <c r="AW13" s="91">
        <v>7</v>
      </c>
      <c r="AX13" s="91"/>
      <c r="AY13" s="91">
        <v>7524</v>
      </c>
      <c r="AZ13" s="91">
        <v>5829</v>
      </c>
      <c r="BA13" s="91"/>
      <c r="BB13" s="91">
        <v>2753</v>
      </c>
      <c r="BC13" s="91">
        <v>8752</v>
      </c>
      <c r="BD13" s="91">
        <v>1848</v>
      </c>
      <c r="BE13" s="91"/>
      <c r="BF13" s="91">
        <v>8056</v>
      </c>
      <c r="BG13" s="91"/>
      <c r="BH13" s="91"/>
      <c r="BI13" s="91"/>
      <c r="BJ13" s="91">
        <v>213</v>
      </c>
      <c r="BK13" s="91">
        <v>87</v>
      </c>
      <c r="BL13" s="91">
        <v>1748</v>
      </c>
      <c r="BM13" s="91">
        <v>173</v>
      </c>
      <c r="BN13" s="91"/>
      <c r="BO13" s="91"/>
      <c r="BP13" s="91">
        <v>341</v>
      </c>
      <c r="BQ13" s="91">
        <v>2733</v>
      </c>
      <c r="BR13" s="91">
        <v>2</v>
      </c>
      <c r="BS13" s="91"/>
      <c r="BT13" s="91">
        <v>851</v>
      </c>
      <c r="BU13" s="91">
        <v>12502</v>
      </c>
      <c r="BV13" s="91"/>
      <c r="BW13" s="91">
        <v>5934</v>
      </c>
      <c r="BX13" s="91">
        <v>1905</v>
      </c>
      <c r="BY13" s="91">
        <v>5044</v>
      </c>
      <c r="BZ13" s="91">
        <v>94</v>
      </c>
      <c r="CA13" s="91"/>
      <c r="CB13" s="91">
        <v>40</v>
      </c>
      <c r="CC13" s="91"/>
      <c r="CD13" s="91">
        <v>321</v>
      </c>
      <c r="CE13" s="91">
        <v>15</v>
      </c>
      <c r="CF13" s="91"/>
      <c r="CG13" s="91">
        <v>816</v>
      </c>
      <c r="CH13" s="91">
        <v>358</v>
      </c>
      <c r="CI13" s="91">
        <v>384</v>
      </c>
      <c r="CJ13" s="91">
        <v>116</v>
      </c>
      <c r="CK13" s="91">
        <v>53</v>
      </c>
      <c r="CL13" s="91">
        <v>178</v>
      </c>
      <c r="CM13" s="91">
        <v>1735</v>
      </c>
      <c r="CN13" s="91">
        <v>1066</v>
      </c>
      <c r="CO13" s="91">
        <v>1323</v>
      </c>
      <c r="CP13" s="91">
        <v>542</v>
      </c>
      <c r="CQ13" s="91">
        <v>1922</v>
      </c>
      <c r="CR13" s="91">
        <v>253</v>
      </c>
      <c r="CS13" s="91">
        <v>1506</v>
      </c>
      <c r="CT13" s="91">
        <v>3</v>
      </c>
      <c r="CU13" s="91">
        <v>55</v>
      </c>
      <c r="CV13" s="91">
        <v>371</v>
      </c>
      <c r="CW13" s="91">
        <v>791</v>
      </c>
      <c r="CX13" s="91">
        <v>30</v>
      </c>
      <c r="CY13" s="91">
        <v>1851</v>
      </c>
      <c r="CZ13" s="91">
        <v>155</v>
      </c>
      <c r="DA13" s="91">
        <v>25</v>
      </c>
      <c r="DB13" s="91">
        <v>7</v>
      </c>
      <c r="DC13" s="91"/>
      <c r="DD13" s="91">
        <v>119</v>
      </c>
      <c r="DE13" s="91">
        <v>235</v>
      </c>
      <c r="DF13" s="91">
        <v>1210</v>
      </c>
      <c r="DG13" s="91">
        <v>26</v>
      </c>
      <c r="DH13" s="91">
        <v>1075</v>
      </c>
      <c r="DI13" s="91">
        <v>138</v>
      </c>
      <c r="DJ13" s="91">
        <v>104</v>
      </c>
      <c r="DK13" s="91">
        <v>57</v>
      </c>
      <c r="DL13" s="91">
        <v>1840</v>
      </c>
      <c r="DM13" s="91">
        <v>1709</v>
      </c>
      <c r="DN13" s="91">
        <v>159</v>
      </c>
      <c r="DO13" s="91">
        <v>1635</v>
      </c>
      <c r="DP13" s="91">
        <v>91</v>
      </c>
      <c r="DQ13" s="91">
        <v>4768</v>
      </c>
      <c r="DR13" s="91">
        <v>21</v>
      </c>
      <c r="DS13" s="91">
        <v>9</v>
      </c>
      <c r="DT13" s="91">
        <v>65</v>
      </c>
      <c r="DU13" s="91">
        <v>703</v>
      </c>
      <c r="DV13" s="91">
        <v>456</v>
      </c>
      <c r="DW13" s="91"/>
      <c r="DX13" s="91">
        <v>16</v>
      </c>
      <c r="DY13" s="91">
        <v>21</v>
      </c>
      <c r="DZ13" s="91">
        <v>123</v>
      </c>
      <c r="EA13" s="91">
        <v>567</v>
      </c>
      <c r="EB13" s="91">
        <v>31</v>
      </c>
      <c r="EC13" s="91">
        <v>4</v>
      </c>
      <c r="ED13" s="91">
        <v>4</v>
      </c>
      <c r="EE13" s="91"/>
      <c r="EF13" s="91">
        <v>45</v>
      </c>
      <c r="EG13" s="91">
        <v>11288</v>
      </c>
      <c r="EH13" s="91">
        <v>62439</v>
      </c>
      <c r="EI13" s="90" t="s">
        <v>2496</v>
      </c>
      <c r="EJ13" s="90" t="s">
        <v>2489</v>
      </c>
    </row>
    <row r="14" spans="1:140" ht="14.4" x14ac:dyDescent="0.3">
      <c r="A14" s="90">
        <v>106013619</v>
      </c>
      <c r="B14" s="90" t="s">
        <v>1916</v>
      </c>
      <c r="C14" s="90" t="s">
        <v>581</v>
      </c>
      <c r="D14" s="90" t="s">
        <v>582</v>
      </c>
      <c r="E14" s="90" t="s">
        <v>571</v>
      </c>
      <c r="F14" s="90" t="s">
        <v>1227</v>
      </c>
      <c r="G14" s="90" t="s">
        <v>551</v>
      </c>
      <c r="H14" s="90" t="s">
        <v>2810</v>
      </c>
      <c r="I14" s="90">
        <v>18</v>
      </c>
      <c r="J14" s="90">
        <v>9</v>
      </c>
      <c r="K14" s="90" t="s">
        <v>552</v>
      </c>
      <c r="L14" s="90" t="s">
        <v>553</v>
      </c>
      <c r="M14" s="91">
        <v>2676</v>
      </c>
      <c r="N14" s="91"/>
      <c r="O14" s="91"/>
      <c r="P14" s="91"/>
      <c r="Q14" s="91"/>
      <c r="R14" s="91"/>
      <c r="S14" s="91">
        <v>1249</v>
      </c>
      <c r="T14" s="91">
        <v>1427</v>
      </c>
      <c r="U14" s="91"/>
      <c r="V14" s="91"/>
      <c r="W14" s="91"/>
      <c r="X14" s="91"/>
      <c r="Y14" s="91">
        <v>12</v>
      </c>
      <c r="Z14" s="91">
        <v>107</v>
      </c>
      <c r="AA14" s="91">
        <v>200</v>
      </c>
      <c r="AB14" s="91">
        <v>282</v>
      </c>
      <c r="AC14" s="91">
        <v>482</v>
      </c>
      <c r="AD14" s="91">
        <v>555</v>
      </c>
      <c r="AE14" s="91">
        <v>447</v>
      </c>
      <c r="AF14" s="91">
        <v>591</v>
      </c>
      <c r="AG14" s="91"/>
      <c r="AH14" s="91">
        <v>745</v>
      </c>
      <c r="AI14" s="91">
        <v>1072</v>
      </c>
      <c r="AJ14" s="91">
        <v>466</v>
      </c>
      <c r="AK14" s="91">
        <v>328</v>
      </c>
      <c r="AL14" s="91">
        <v>18</v>
      </c>
      <c r="AM14" s="91">
        <v>41</v>
      </c>
      <c r="AN14" s="91">
        <v>6</v>
      </c>
      <c r="AO14" s="91">
        <v>2538</v>
      </c>
      <c r="AP14" s="91">
        <v>10</v>
      </c>
      <c r="AQ14" s="91">
        <v>65</v>
      </c>
      <c r="AR14" s="91">
        <v>52</v>
      </c>
      <c r="AS14" s="91"/>
      <c r="AT14" s="91">
        <v>9</v>
      </c>
      <c r="AU14" s="91"/>
      <c r="AV14" s="91"/>
      <c r="AW14" s="91">
        <v>1</v>
      </c>
      <c r="AX14" s="91">
        <v>1</v>
      </c>
      <c r="AY14" s="91">
        <v>2396</v>
      </c>
      <c r="AZ14" s="91">
        <v>280</v>
      </c>
      <c r="BA14" s="91"/>
      <c r="BB14" s="91">
        <v>216</v>
      </c>
      <c r="BC14" s="91">
        <v>2460</v>
      </c>
      <c r="BD14" s="91"/>
      <c r="BE14" s="91"/>
      <c r="BF14" s="91">
        <v>1566</v>
      </c>
      <c r="BG14" s="91"/>
      <c r="BH14" s="91"/>
      <c r="BI14" s="91">
        <v>1</v>
      </c>
      <c r="BJ14" s="91">
        <v>76</v>
      </c>
      <c r="BK14" s="91">
        <v>84</v>
      </c>
      <c r="BL14" s="91">
        <v>500</v>
      </c>
      <c r="BM14" s="91">
        <v>27</v>
      </c>
      <c r="BN14" s="91"/>
      <c r="BO14" s="91">
        <v>76</v>
      </c>
      <c r="BP14" s="91">
        <v>78</v>
      </c>
      <c r="BQ14" s="91">
        <v>267</v>
      </c>
      <c r="BR14" s="91">
        <v>1</v>
      </c>
      <c r="BS14" s="91"/>
      <c r="BT14" s="91">
        <v>203</v>
      </c>
      <c r="BU14" s="91">
        <v>2472</v>
      </c>
      <c r="BV14" s="91">
        <v>1</v>
      </c>
      <c r="BW14" s="91">
        <v>1427</v>
      </c>
      <c r="BX14" s="91">
        <v>785</v>
      </c>
      <c r="BY14" s="91">
        <v>176</v>
      </c>
      <c r="BZ14" s="91">
        <v>7</v>
      </c>
      <c r="CA14" s="91"/>
      <c r="CB14" s="91">
        <v>13</v>
      </c>
      <c r="CC14" s="91">
        <v>48</v>
      </c>
      <c r="CD14" s="91">
        <v>24</v>
      </c>
      <c r="CE14" s="91">
        <v>196</v>
      </c>
      <c r="CF14" s="91"/>
      <c r="CG14" s="91">
        <v>295</v>
      </c>
      <c r="CH14" s="91">
        <v>54</v>
      </c>
      <c r="CI14" s="91">
        <v>217</v>
      </c>
      <c r="CJ14" s="91">
        <v>63</v>
      </c>
      <c r="CK14" s="91">
        <v>53</v>
      </c>
      <c r="CL14" s="91">
        <v>31</v>
      </c>
      <c r="CM14" s="91">
        <v>544</v>
      </c>
      <c r="CN14" s="91">
        <v>348</v>
      </c>
      <c r="CO14" s="91">
        <v>432</v>
      </c>
      <c r="CP14" s="91">
        <v>148</v>
      </c>
      <c r="CQ14" s="91">
        <v>1</v>
      </c>
      <c r="CR14" s="91">
        <v>91</v>
      </c>
      <c r="CS14" s="91">
        <v>70</v>
      </c>
      <c r="CT14" s="91">
        <v>1</v>
      </c>
      <c r="CU14" s="91"/>
      <c r="CV14" s="91">
        <v>91</v>
      </c>
      <c r="CW14" s="91">
        <v>229</v>
      </c>
      <c r="CX14" s="91">
        <v>8</v>
      </c>
      <c r="CY14" s="91"/>
      <c r="CZ14" s="91">
        <v>11</v>
      </c>
      <c r="DA14" s="91">
        <v>5</v>
      </c>
      <c r="DB14" s="91"/>
      <c r="DC14" s="91"/>
      <c r="DD14" s="91">
        <v>7</v>
      </c>
      <c r="DE14" s="91">
        <v>25</v>
      </c>
      <c r="DF14" s="91">
        <v>493</v>
      </c>
      <c r="DG14" s="91">
        <v>10</v>
      </c>
      <c r="DH14" s="91">
        <v>327</v>
      </c>
      <c r="DI14" s="91">
        <v>25</v>
      </c>
      <c r="DJ14" s="91">
        <v>11</v>
      </c>
      <c r="DK14" s="91">
        <v>1</v>
      </c>
      <c r="DL14" s="91"/>
      <c r="DM14" s="91">
        <v>136</v>
      </c>
      <c r="DN14" s="91">
        <v>70</v>
      </c>
      <c r="DO14" s="91">
        <v>323</v>
      </c>
      <c r="DP14" s="91">
        <v>2</v>
      </c>
      <c r="DQ14" s="91">
        <v>1230</v>
      </c>
      <c r="DR14" s="91">
        <v>2</v>
      </c>
      <c r="DS14" s="91"/>
      <c r="DT14" s="91">
        <v>18</v>
      </c>
      <c r="DU14" s="91">
        <v>253</v>
      </c>
      <c r="DV14" s="91">
        <v>76</v>
      </c>
      <c r="DW14" s="91"/>
      <c r="DX14" s="91">
        <v>3</v>
      </c>
      <c r="DY14" s="91">
        <v>10</v>
      </c>
      <c r="DZ14" s="91">
        <v>19</v>
      </c>
      <c r="EA14" s="91">
        <v>153</v>
      </c>
      <c r="EB14" s="91">
        <v>10</v>
      </c>
      <c r="EC14" s="91">
        <v>2</v>
      </c>
      <c r="ED14" s="91">
        <v>1</v>
      </c>
      <c r="EE14" s="91"/>
      <c r="EF14" s="91">
        <v>10</v>
      </c>
      <c r="EG14" s="91">
        <v>2119</v>
      </c>
      <c r="EH14" s="91">
        <v>11058</v>
      </c>
      <c r="EI14" s="90" t="s">
        <v>2497</v>
      </c>
      <c r="EJ14" s="90" t="s">
        <v>2489</v>
      </c>
    </row>
    <row r="15" spans="1:140" ht="14.4" x14ac:dyDescent="0.3">
      <c r="A15" s="90">
        <v>106013687</v>
      </c>
      <c r="B15" s="90" t="s">
        <v>1917</v>
      </c>
      <c r="C15" s="90" t="s">
        <v>583</v>
      </c>
      <c r="D15" s="90" t="s">
        <v>584</v>
      </c>
      <c r="E15" s="90" t="s">
        <v>560</v>
      </c>
      <c r="F15" s="90" t="s">
        <v>1219</v>
      </c>
      <c r="G15" s="90" t="s">
        <v>551</v>
      </c>
      <c r="H15" s="90" t="s">
        <v>2814</v>
      </c>
      <c r="I15" s="90">
        <v>18</v>
      </c>
      <c r="J15" s="90">
        <v>9</v>
      </c>
      <c r="K15" s="90" t="s">
        <v>557</v>
      </c>
      <c r="L15" s="90" t="s">
        <v>553</v>
      </c>
      <c r="M15" s="91"/>
      <c r="N15" s="91"/>
      <c r="O15" s="91"/>
      <c r="P15" s="91">
        <v>534</v>
      </c>
      <c r="Q15" s="91"/>
      <c r="R15" s="91"/>
      <c r="S15" s="91">
        <v>310</v>
      </c>
      <c r="T15" s="91">
        <v>224</v>
      </c>
      <c r="U15" s="91"/>
      <c r="V15" s="91"/>
      <c r="W15" s="91"/>
      <c r="X15" s="91"/>
      <c r="Y15" s="91">
        <v>19</v>
      </c>
      <c r="Z15" s="91">
        <v>131</v>
      </c>
      <c r="AA15" s="91">
        <v>108</v>
      </c>
      <c r="AB15" s="91">
        <v>114</v>
      </c>
      <c r="AC15" s="91">
        <v>115</v>
      </c>
      <c r="AD15" s="91">
        <v>33</v>
      </c>
      <c r="AE15" s="91">
        <v>14</v>
      </c>
      <c r="AF15" s="91"/>
      <c r="AG15" s="91"/>
      <c r="AH15" s="91">
        <v>379</v>
      </c>
      <c r="AI15" s="91">
        <v>46</v>
      </c>
      <c r="AJ15" s="91">
        <v>50</v>
      </c>
      <c r="AK15" s="91">
        <v>6</v>
      </c>
      <c r="AL15" s="91">
        <v>3</v>
      </c>
      <c r="AM15" s="91">
        <v>9</v>
      </c>
      <c r="AN15" s="91">
        <v>41</v>
      </c>
      <c r="AO15" s="91">
        <v>508</v>
      </c>
      <c r="AP15" s="91"/>
      <c r="AQ15" s="91"/>
      <c r="AR15" s="91"/>
      <c r="AS15" s="91">
        <v>5</v>
      </c>
      <c r="AT15" s="91">
        <v>2</v>
      </c>
      <c r="AU15" s="91"/>
      <c r="AV15" s="91"/>
      <c r="AW15" s="91">
        <v>18</v>
      </c>
      <c r="AX15" s="91">
        <v>1</v>
      </c>
      <c r="AY15" s="91"/>
      <c r="AZ15" s="91">
        <v>533</v>
      </c>
      <c r="BA15" s="91">
        <v>1</v>
      </c>
      <c r="BB15" s="91">
        <v>504</v>
      </c>
      <c r="BC15" s="91">
        <v>30</v>
      </c>
      <c r="BD15" s="91"/>
      <c r="BE15" s="91"/>
      <c r="BF15" s="91">
        <v>466</v>
      </c>
      <c r="BG15" s="91"/>
      <c r="BH15" s="91">
        <v>2</v>
      </c>
      <c r="BI15" s="91"/>
      <c r="BJ15" s="91">
        <v>11</v>
      </c>
      <c r="BK15" s="91">
        <v>10</v>
      </c>
      <c r="BL15" s="91">
        <v>1</v>
      </c>
      <c r="BM15" s="91"/>
      <c r="BN15" s="91"/>
      <c r="BO15" s="91">
        <v>44</v>
      </c>
      <c r="BP15" s="91"/>
      <c r="BQ15" s="91"/>
      <c r="BR15" s="91"/>
      <c r="BS15" s="91"/>
      <c r="BT15" s="91"/>
      <c r="BU15" s="91">
        <v>533</v>
      </c>
      <c r="BV15" s="91">
        <v>1</v>
      </c>
      <c r="BW15" s="91">
        <v>10</v>
      </c>
      <c r="BX15" s="91">
        <v>44</v>
      </c>
      <c r="BY15" s="91">
        <v>396</v>
      </c>
      <c r="BZ15" s="91">
        <v>1</v>
      </c>
      <c r="CA15" s="91"/>
      <c r="CB15" s="91">
        <v>48</v>
      </c>
      <c r="CC15" s="91"/>
      <c r="CD15" s="91">
        <v>33</v>
      </c>
      <c r="CE15" s="91">
        <v>2</v>
      </c>
      <c r="CF15" s="91"/>
      <c r="CG15" s="91"/>
      <c r="CH15" s="91"/>
      <c r="CI15" s="91"/>
      <c r="CJ15" s="91"/>
      <c r="CK15" s="91">
        <v>529</v>
      </c>
      <c r="CL15" s="91"/>
      <c r="CM15" s="91"/>
      <c r="CN15" s="91"/>
      <c r="CO15" s="91"/>
      <c r="CP15" s="91"/>
      <c r="CQ15" s="91">
        <v>2</v>
      </c>
      <c r="CR15" s="91"/>
      <c r="CS15" s="91"/>
      <c r="CT15" s="91"/>
      <c r="CU15" s="91"/>
      <c r="CV15" s="91"/>
      <c r="CW15" s="91"/>
      <c r="CX15" s="91">
        <v>3</v>
      </c>
      <c r="CY15" s="91"/>
      <c r="CZ15" s="91"/>
      <c r="DA15" s="91"/>
      <c r="DB15" s="91"/>
      <c r="DC15" s="91"/>
      <c r="DD15" s="91"/>
      <c r="DE15" s="91"/>
      <c r="DF15" s="91"/>
      <c r="DG15" s="91"/>
      <c r="DH15" s="91"/>
      <c r="DI15" s="91"/>
      <c r="DJ15" s="91"/>
      <c r="DK15" s="91"/>
      <c r="DL15" s="91"/>
      <c r="DM15" s="91"/>
      <c r="DN15" s="91"/>
      <c r="DO15" s="91">
        <v>411</v>
      </c>
      <c r="DP15" s="91"/>
      <c r="DQ15" s="91">
        <v>123</v>
      </c>
      <c r="DR15" s="91"/>
      <c r="DS15" s="91"/>
      <c r="DT15" s="91">
        <v>1</v>
      </c>
      <c r="DU15" s="91">
        <v>1</v>
      </c>
      <c r="DV15" s="91">
        <v>4</v>
      </c>
      <c r="DW15" s="91"/>
      <c r="DX15" s="91"/>
      <c r="DY15" s="91"/>
      <c r="DZ15" s="91">
        <v>1</v>
      </c>
      <c r="EA15" s="91">
        <v>1</v>
      </c>
      <c r="EB15" s="91"/>
      <c r="EC15" s="91"/>
      <c r="ED15" s="91"/>
      <c r="EE15" s="91"/>
      <c r="EF15" s="91"/>
      <c r="EG15" s="91">
        <v>526</v>
      </c>
      <c r="EH15" s="91">
        <v>7041</v>
      </c>
      <c r="EI15" s="90" t="s">
        <v>2495</v>
      </c>
      <c r="EJ15" s="90" t="s">
        <v>2489</v>
      </c>
    </row>
    <row r="16" spans="1:140" ht="14.4" x14ac:dyDescent="0.3">
      <c r="A16" s="90">
        <v>106014034</v>
      </c>
      <c r="B16" s="90" t="s">
        <v>1918</v>
      </c>
      <c r="C16" s="90" t="s">
        <v>585</v>
      </c>
      <c r="D16" s="90" t="s">
        <v>586</v>
      </c>
      <c r="E16" s="90" t="s">
        <v>579</v>
      </c>
      <c r="F16" s="90" t="s">
        <v>1226</v>
      </c>
      <c r="G16" s="90" t="s">
        <v>551</v>
      </c>
      <c r="H16" s="90" t="s">
        <v>2811</v>
      </c>
      <c r="I16" s="90">
        <v>25</v>
      </c>
      <c r="J16" s="90">
        <v>10</v>
      </c>
      <c r="K16" s="90" t="s">
        <v>572</v>
      </c>
      <c r="L16" s="90" t="s">
        <v>553</v>
      </c>
      <c r="M16" s="91"/>
      <c r="N16" s="91"/>
      <c r="O16" s="91">
        <v>4339</v>
      </c>
      <c r="P16" s="91"/>
      <c r="Q16" s="91"/>
      <c r="R16" s="91"/>
      <c r="S16" s="91">
        <v>2069</v>
      </c>
      <c r="T16" s="91">
        <v>2270</v>
      </c>
      <c r="U16" s="91"/>
      <c r="V16" s="91"/>
      <c r="W16" s="91"/>
      <c r="X16" s="91"/>
      <c r="Y16" s="91">
        <v>1434</v>
      </c>
      <c r="Z16" s="91">
        <v>917</v>
      </c>
      <c r="AA16" s="91">
        <v>565</v>
      </c>
      <c r="AB16" s="91">
        <v>540</v>
      </c>
      <c r="AC16" s="91">
        <v>506</v>
      </c>
      <c r="AD16" s="91">
        <v>265</v>
      </c>
      <c r="AE16" s="91">
        <v>88</v>
      </c>
      <c r="AF16" s="91">
        <v>24</v>
      </c>
      <c r="AG16" s="91"/>
      <c r="AH16" s="91">
        <v>2351</v>
      </c>
      <c r="AI16" s="91">
        <v>386</v>
      </c>
      <c r="AJ16" s="91">
        <v>882</v>
      </c>
      <c r="AK16" s="91">
        <v>688</v>
      </c>
      <c r="AL16" s="91">
        <v>21</v>
      </c>
      <c r="AM16" s="91">
        <v>11</v>
      </c>
      <c r="AN16" s="91"/>
      <c r="AO16" s="91">
        <v>4264</v>
      </c>
      <c r="AP16" s="91">
        <v>72</v>
      </c>
      <c r="AQ16" s="91"/>
      <c r="AR16" s="91">
        <v>1</v>
      </c>
      <c r="AS16" s="91">
        <v>2</v>
      </c>
      <c r="AT16" s="91"/>
      <c r="AU16" s="91"/>
      <c r="AV16" s="91"/>
      <c r="AW16" s="91"/>
      <c r="AX16" s="91"/>
      <c r="AY16" s="91"/>
      <c r="AZ16" s="91">
        <v>4339</v>
      </c>
      <c r="BA16" s="91"/>
      <c r="BB16" s="91">
        <v>1</v>
      </c>
      <c r="BC16" s="91">
        <v>4337</v>
      </c>
      <c r="BD16" s="91"/>
      <c r="BE16" s="91">
        <v>1</v>
      </c>
      <c r="BF16" s="91">
        <v>3758</v>
      </c>
      <c r="BG16" s="91"/>
      <c r="BH16" s="91">
        <v>35</v>
      </c>
      <c r="BI16" s="91">
        <v>1</v>
      </c>
      <c r="BJ16" s="91">
        <v>28</v>
      </c>
      <c r="BK16" s="91">
        <v>6</v>
      </c>
      <c r="BL16" s="91">
        <v>24</v>
      </c>
      <c r="BM16" s="91">
        <v>373</v>
      </c>
      <c r="BN16" s="91"/>
      <c r="BO16" s="91">
        <v>114</v>
      </c>
      <c r="BP16" s="91"/>
      <c r="BQ16" s="91"/>
      <c r="BR16" s="91"/>
      <c r="BS16" s="91"/>
      <c r="BT16" s="91"/>
      <c r="BU16" s="91">
        <v>4338</v>
      </c>
      <c r="BV16" s="91">
        <v>1</v>
      </c>
      <c r="BW16" s="91">
        <v>685</v>
      </c>
      <c r="BX16" s="91">
        <v>470</v>
      </c>
      <c r="BY16" s="91">
        <v>2884</v>
      </c>
      <c r="BZ16" s="91">
        <v>2</v>
      </c>
      <c r="CA16" s="91">
        <v>3</v>
      </c>
      <c r="CB16" s="91">
        <v>288</v>
      </c>
      <c r="CC16" s="91">
        <v>6</v>
      </c>
      <c r="CD16" s="91">
        <v>1</v>
      </c>
      <c r="CE16" s="91"/>
      <c r="CF16" s="91"/>
      <c r="CG16" s="91"/>
      <c r="CH16" s="91"/>
      <c r="CI16" s="91"/>
      <c r="CJ16" s="91"/>
      <c r="CK16" s="91">
        <v>4338</v>
      </c>
      <c r="CL16" s="91"/>
      <c r="CM16" s="91"/>
      <c r="CN16" s="91"/>
      <c r="CO16" s="91"/>
      <c r="CP16" s="91">
        <v>1</v>
      </c>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v>158</v>
      </c>
      <c r="DP16" s="91"/>
      <c r="DQ16" s="91">
        <v>4181</v>
      </c>
      <c r="DR16" s="91"/>
      <c r="DS16" s="91"/>
      <c r="DT16" s="91"/>
      <c r="DU16" s="91"/>
      <c r="DV16" s="91">
        <v>3</v>
      </c>
      <c r="DW16" s="91">
        <v>1</v>
      </c>
      <c r="DX16" s="91"/>
      <c r="DY16" s="91"/>
      <c r="DZ16" s="91">
        <v>12</v>
      </c>
      <c r="EA16" s="91">
        <v>7</v>
      </c>
      <c r="EB16" s="91"/>
      <c r="EC16" s="91"/>
      <c r="ED16" s="91"/>
      <c r="EE16" s="91"/>
      <c r="EF16" s="91">
        <v>3</v>
      </c>
      <c r="EG16" s="91">
        <v>4313</v>
      </c>
      <c r="EH16" s="91">
        <v>31451</v>
      </c>
      <c r="EI16" s="90" t="s">
        <v>2498</v>
      </c>
      <c r="EJ16" s="90" t="s">
        <v>2489</v>
      </c>
    </row>
    <row r="17" spans="1:140" ht="14.4" x14ac:dyDescent="0.3">
      <c r="A17" s="90">
        <v>106014050</v>
      </c>
      <c r="B17" s="90" t="s">
        <v>1919</v>
      </c>
      <c r="C17" s="90" t="s">
        <v>1640</v>
      </c>
      <c r="D17" s="90" t="s">
        <v>1641</v>
      </c>
      <c r="E17" s="90" t="s">
        <v>1642</v>
      </c>
      <c r="F17" s="90" t="s">
        <v>1228</v>
      </c>
      <c r="G17" s="90" t="s">
        <v>551</v>
      </c>
      <c r="H17" s="90" t="s">
        <v>2812</v>
      </c>
      <c r="I17" s="90">
        <v>16</v>
      </c>
      <c r="J17" s="90">
        <v>7</v>
      </c>
      <c r="K17" s="90" t="s">
        <v>557</v>
      </c>
      <c r="L17" s="90" t="s">
        <v>553</v>
      </c>
      <c r="M17" s="91">
        <v>8644</v>
      </c>
      <c r="N17" s="91">
        <v>506</v>
      </c>
      <c r="O17" s="91">
        <v>192</v>
      </c>
      <c r="P17" s="91"/>
      <c r="Q17" s="91"/>
      <c r="R17" s="91"/>
      <c r="S17" s="91">
        <v>3685</v>
      </c>
      <c r="T17" s="91">
        <v>5657</v>
      </c>
      <c r="U17" s="91"/>
      <c r="V17" s="91"/>
      <c r="W17" s="91">
        <v>1513</v>
      </c>
      <c r="X17" s="91">
        <v>66</v>
      </c>
      <c r="Y17" s="91">
        <v>95</v>
      </c>
      <c r="Z17" s="91">
        <v>694</v>
      </c>
      <c r="AA17" s="91">
        <v>1177</v>
      </c>
      <c r="AB17" s="91">
        <v>648</v>
      </c>
      <c r="AC17" s="91">
        <v>1069</v>
      </c>
      <c r="AD17" s="91">
        <v>1215</v>
      </c>
      <c r="AE17" s="91">
        <v>1287</v>
      </c>
      <c r="AF17" s="91">
        <v>1578</v>
      </c>
      <c r="AG17" s="91"/>
      <c r="AH17" s="91">
        <v>5670</v>
      </c>
      <c r="AI17" s="91">
        <v>307</v>
      </c>
      <c r="AJ17" s="91">
        <v>989</v>
      </c>
      <c r="AK17" s="91">
        <v>1177</v>
      </c>
      <c r="AL17" s="91">
        <v>27</v>
      </c>
      <c r="AM17" s="91">
        <v>955</v>
      </c>
      <c r="AN17" s="91">
        <v>217</v>
      </c>
      <c r="AO17" s="91">
        <v>6846</v>
      </c>
      <c r="AP17" s="91">
        <v>148</v>
      </c>
      <c r="AQ17" s="91">
        <v>31</v>
      </c>
      <c r="AR17" s="91">
        <v>271</v>
      </c>
      <c r="AS17" s="91">
        <v>550</v>
      </c>
      <c r="AT17" s="91">
        <v>8</v>
      </c>
      <c r="AU17" s="91">
        <v>1440</v>
      </c>
      <c r="AV17" s="91">
        <v>33</v>
      </c>
      <c r="AW17" s="91">
        <v>15</v>
      </c>
      <c r="AX17" s="91"/>
      <c r="AY17" s="91">
        <v>3701</v>
      </c>
      <c r="AZ17" s="91">
        <v>5641</v>
      </c>
      <c r="BA17" s="91"/>
      <c r="BB17" s="91">
        <v>3251</v>
      </c>
      <c r="BC17" s="91">
        <v>4651</v>
      </c>
      <c r="BD17" s="91">
        <v>1440</v>
      </c>
      <c r="BE17" s="91"/>
      <c r="BF17" s="91">
        <v>6540</v>
      </c>
      <c r="BG17" s="91">
        <v>56</v>
      </c>
      <c r="BH17" s="91">
        <v>41</v>
      </c>
      <c r="BI17" s="91">
        <v>454</v>
      </c>
      <c r="BJ17" s="91">
        <v>168</v>
      </c>
      <c r="BK17" s="91">
        <v>4</v>
      </c>
      <c r="BL17" s="91">
        <v>641</v>
      </c>
      <c r="BM17" s="91">
        <v>42</v>
      </c>
      <c r="BN17" s="91">
        <v>35</v>
      </c>
      <c r="BO17" s="91">
        <v>59</v>
      </c>
      <c r="BP17" s="91">
        <v>158</v>
      </c>
      <c r="BQ17" s="91">
        <v>1087</v>
      </c>
      <c r="BR17" s="91">
        <v>57</v>
      </c>
      <c r="BS17" s="91"/>
      <c r="BT17" s="91">
        <v>371</v>
      </c>
      <c r="BU17" s="91">
        <v>8971</v>
      </c>
      <c r="BV17" s="91"/>
      <c r="BW17" s="91">
        <v>3500</v>
      </c>
      <c r="BX17" s="91">
        <v>1491</v>
      </c>
      <c r="BY17" s="91">
        <v>3624</v>
      </c>
      <c r="BZ17" s="91">
        <v>177</v>
      </c>
      <c r="CA17" s="91"/>
      <c r="CB17" s="91">
        <v>391</v>
      </c>
      <c r="CC17" s="91"/>
      <c r="CD17" s="91">
        <v>72</v>
      </c>
      <c r="CE17" s="91">
        <v>85</v>
      </c>
      <c r="CF17" s="91">
        <v>2</v>
      </c>
      <c r="CG17" s="91">
        <v>580</v>
      </c>
      <c r="CH17" s="91">
        <v>231</v>
      </c>
      <c r="CI17" s="91">
        <v>396</v>
      </c>
      <c r="CJ17" s="91">
        <v>73</v>
      </c>
      <c r="CK17" s="91">
        <v>237</v>
      </c>
      <c r="CL17" s="91">
        <v>121</v>
      </c>
      <c r="CM17" s="91">
        <v>858</v>
      </c>
      <c r="CN17" s="91">
        <v>701</v>
      </c>
      <c r="CO17" s="91">
        <v>673</v>
      </c>
      <c r="CP17" s="91">
        <v>251</v>
      </c>
      <c r="CQ17" s="91">
        <v>1484</v>
      </c>
      <c r="CR17" s="91">
        <v>184</v>
      </c>
      <c r="CS17" s="91">
        <v>1000</v>
      </c>
      <c r="CT17" s="91">
        <v>13</v>
      </c>
      <c r="CU17" s="91">
        <v>50</v>
      </c>
      <c r="CV17" s="91">
        <v>149</v>
      </c>
      <c r="CW17" s="91">
        <v>488</v>
      </c>
      <c r="CX17" s="91">
        <v>414</v>
      </c>
      <c r="CY17" s="91">
        <v>1439</v>
      </c>
      <c r="CZ17" s="91">
        <v>117</v>
      </c>
      <c r="DA17" s="91">
        <v>4</v>
      </c>
      <c r="DB17" s="91">
        <v>1</v>
      </c>
      <c r="DC17" s="91"/>
      <c r="DD17" s="91">
        <v>13</v>
      </c>
      <c r="DE17" s="91">
        <v>163</v>
      </c>
      <c r="DF17" s="91">
        <v>523</v>
      </c>
      <c r="DG17" s="91">
        <v>17</v>
      </c>
      <c r="DH17" s="91">
        <v>894</v>
      </c>
      <c r="DI17" s="91">
        <v>59</v>
      </c>
      <c r="DJ17" s="91">
        <v>8</v>
      </c>
      <c r="DK17" s="91">
        <v>78</v>
      </c>
      <c r="DL17" s="91">
        <v>1431</v>
      </c>
      <c r="DM17" s="91">
        <v>1140</v>
      </c>
      <c r="DN17" s="91">
        <v>96</v>
      </c>
      <c r="DO17" s="91">
        <v>2466</v>
      </c>
      <c r="DP17" s="91">
        <v>31</v>
      </c>
      <c r="DQ17" s="91">
        <v>2301</v>
      </c>
      <c r="DR17" s="91">
        <v>13</v>
      </c>
      <c r="DS17" s="91">
        <v>9</v>
      </c>
      <c r="DT17" s="91">
        <v>47</v>
      </c>
      <c r="DU17" s="91">
        <v>471</v>
      </c>
      <c r="DV17" s="91">
        <v>238</v>
      </c>
      <c r="DW17" s="91">
        <v>1</v>
      </c>
      <c r="DX17" s="91">
        <v>16</v>
      </c>
      <c r="DY17" s="91">
        <v>15</v>
      </c>
      <c r="DZ17" s="91">
        <v>66</v>
      </c>
      <c r="EA17" s="91">
        <v>544</v>
      </c>
      <c r="EB17" s="91">
        <v>23</v>
      </c>
      <c r="EC17" s="91">
        <v>3</v>
      </c>
      <c r="ED17" s="91">
        <v>7</v>
      </c>
      <c r="EE17" s="91"/>
      <c r="EF17" s="91">
        <v>9</v>
      </c>
      <c r="EG17" s="91">
        <v>7880</v>
      </c>
      <c r="EH17" s="91">
        <v>42304</v>
      </c>
      <c r="EI17" s="90" t="s">
        <v>2499</v>
      </c>
      <c r="EJ17" s="90" t="s">
        <v>2489</v>
      </c>
    </row>
    <row r="18" spans="1:140" ht="14.4" x14ac:dyDescent="0.3">
      <c r="A18" s="90">
        <v>106014132</v>
      </c>
      <c r="B18" s="90" t="s">
        <v>1920</v>
      </c>
      <c r="C18" s="90" t="s">
        <v>1957</v>
      </c>
      <c r="D18" s="90" t="s">
        <v>1864</v>
      </c>
      <c r="E18" s="90" t="s">
        <v>579</v>
      </c>
      <c r="F18" s="90" t="s">
        <v>1226</v>
      </c>
      <c r="G18" s="90" t="s">
        <v>551</v>
      </c>
      <c r="H18" s="90" t="s">
        <v>2811</v>
      </c>
      <c r="I18" s="90">
        <v>25</v>
      </c>
      <c r="J18" s="90">
        <v>10</v>
      </c>
      <c r="K18" s="90" t="s">
        <v>557</v>
      </c>
      <c r="L18" s="90" t="s">
        <v>553</v>
      </c>
      <c r="M18" s="91">
        <v>1713</v>
      </c>
      <c r="N18" s="91"/>
      <c r="O18" s="91"/>
      <c r="P18" s="91"/>
      <c r="Q18" s="91"/>
      <c r="R18" s="91"/>
      <c r="S18" s="91">
        <v>809</v>
      </c>
      <c r="T18" s="91">
        <v>904</v>
      </c>
      <c r="U18" s="91"/>
      <c r="V18" s="91"/>
      <c r="W18" s="91"/>
      <c r="X18" s="91"/>
      <c r="Y18" s="91">
        <v>17</v>
      </c>
      <c r="Z18" s="91">
        <v>52</v>
      </c>
      <c r="AA18" s="91">
        <v>121</v>
      </c>
      <c r="AB18" s="91">
        <v>130</v>
      </c>
      <c r="AC18" s="91">
        <v>248</v>
      </c>
      <c r="AD18" s="91">
        <v>359</v>
      </c>
      <c r="AE18" s="91">
        <v>340</v>
      </c>
      <c r="AF18" s="91">
        <v>446</v>
      </c>
      <c r="AG18" s="91"/>
      <c r="AH18" s="91">
        <v>948</v>
      </c>
      <c r="AI18" s="91">
        <v>104</v>
      </c>
      <c r="AJ18" s="91">
        <v>257</v>
      </c>
      <c r="AK18" s="91">
        <v>380</v>
      </c>
      <c r="AL18" s="91">
        <v>6</v>
      </c>
      <c r="AM18" s="91">
        <v>16</v>
      </c>
      <c r="AN18" s="91">
        <v>2</v>
      </c>
      <c r="AO18" s="91">
        <v>1513</v>
      </c>
      <c r="AP18" s="91">
        <v>73</v>
      </c>
      <c r="AQ18" s="91"/>
      <c r="AR18" s="91">
        <v>42</v>
      </c>
      <c r="AS18" s="91">
        <v>57</v>
      </c>
      <c r="AT18" s="91">
        <v>3</v>
      </c>
      <c r="AU18" s="91"/>
      <c r="AV18" s="91"/>
      <c r="AW18" s="91">
        <v>25</v>
      </c>
      <c r="AX18" s="91"/>
      <c r="AY18" s="91">
        <v>1274</v>
      </c>
      <c r="AZ18" s="91">
        <v>439</v>
      </c>
      <c r="BA18" s="91"/>
      <c r="BB18" s="91">
        <v>358</v>
      </c>
      <c r="BC18" s="91">
        <v>1355</v>
      </c>
      <c r="BD18" s="91"/>
      <c r="BE18" s="91"/>
      <c r="BF18" s="91">
        <v>780</v>
      </c>
      <c r="BG18" s="91"/>
      <c r="BH18" s="91"/>
      <c r="BI18" s="91"/>
      <c r="BJ18" s="91">
        <v>67</v>
      </c>
      <c r="BK18" s="91">
        <v>21</v>
      </c>
      <c r="BL18" s="91">
        <v>244</v>
      </c>
      <c r="BM18" s="91">
        <v>16</v>
      </c>
      <c r="BN18" s="91"/>
      <c r="BO18" s="91">
        <v>5</v>
      </c>
      <c r="BP18" s="91">
        <v>70</v>
      </c>
      <c r="BQ18" s="91">
        <v>510</v>
      </c>
      <c r="BR18" s="91"/>
      <c r="BS18" s="91"/>
      <c r="BT18" s="91">
        <v>275</v>
      </c>
      <c r="BU18" s="91">
        <v>1438</v>
      </c>
      <c r="BV18" s="91"/>
      <c r="BW18" s="91">
        <v>991</v>
      </c>
      <c r="BX18" s="91">
        <v>56</v>
      </c>
      <c r="BY18" s="91">
        <v>649</v>
      </c>
      <c r="BZ18" s="91">
        <v>5</v>
      </c>
      <c r="CA18" s="91"/>
      <c r="CB18" s="91">
        <v>2</v>
      </c>
      <c r="CC18" s="91"/>
      <c r="CD18" s="91">
        <v>10</v>
      </c>
      <c r="CE18" s="91"/>
      <c r="CF18" s="91"/>
      <c r="CG18" s="91">
        <v>337</v>
      </c>
      <c r="CH18" s="91">
        <v>67</v>
      </c>
      <c r="CI18" s="91">
        <v>191</v>
      </c>
      <c r="CJ18" s="91">
        <v>9</v>
      </c>
      <c r="CK18" s="91">
        <v>10</v>
      </c>
      <c r="CL18" s="91">
        <v>30</v>
      </c>
      <c r="CM18" s="91">
        <v>268</v>
      </c>
      <c r="CN18" s="91">
        <v>99</v>
      </c>
      <c r="CO18" s="91">
        <v>214</v>
      </c>
      <c r="CP18" s="91">
        <v>79</v>
      </c>
      <c r="CQ18" s="91">
        <v>6</v>
      </c>
      <c r="CR18" s="91">
        <v>40</v>
      </c>
      <c r="CS18" s="91">
        <v>137</v>
      </c>
      <c r="CT18" s="91">
        <v>2</v>
      </c>
      <c r="CU18" s="91"/>
      <c r="CV18" s="91">
        <v>46</v>
      </c>
      <c r="CW18" s="91">
        <v>174</v>
      </c>
      <c r="CX18" s="91">
        <v>4</v>
      </c>
      <c r="CY18" s="91"/>
      <c r="CZ18" s="91">
        <v>12</v>
      </c>
      <c r="DA18" s="91">
        <v>2</v>
      </c>
      <c r="DB18" s="91">
        <v>1</v>
      </c>
      <c r="DC18" s="91"/>
      <c r="DD18" s="91">
        <v>6</v>
      </c>
      <c r="DE18" s="91">
        <v>25</v>
      </c>
      <c r="DF18" s="91">
        <v>98</v>
      </c>
      <c r="DG18" s="91">
        <v>3</v>
      </c>
      <c r="DH18" s="91">
        <v>330</v>
      </c>
      <c r="DI18" s="91">
        <v>81</v>
      </c>
      <c r="DJ18" s="91">
        <v>6</v>
      </c>
      <c r="DK18" s="91">
        <v>9</v>
      </c>
      <c r="DL18" s="91"/>
      <c r="DM18" s="91">
        <v>191</v>
      </c>
      <c r="DN18" s="91">
        <v>31</v>
      </c>
      <c r="DO18" s="91">
        <v>493</v>
      </c>
      <c r="DP18" s="91">
        <v>20</v>
      </c>
      <c r="DQ18" s="91">
        <v>405</v>
      </c>
      <c r="DR18" s="91">
        <v>2</v>
      </c>
      <c r="DS18" s="91">
        <v>2</v>
      </c>
      <c r="DT18" s="91">
        <v>2</v>
      </c>
      <c r="DU18" s="91">
        <v>176</v>
      </c>
      <c r="DV18" s="91">
        <v>89</v>
      </c>
      <c r="DW18" s="91"/>
      <c r="DX18" s="91">
        <v>2</v>
      </c>
      <c r="DY18" s="91">
        <v>1</v>
      </c>
      <c r="DZ18" s="91">
        <v>53</v>
      </c>
      <c r="EA18" s="91">
        <v>127</v>
      </c>
      <c r="EB18" s="91">
        <v>6</v>
      </c>
      <c r="EC18" s="91"/>
      <c r="ED18" s="91"/>
      <c r="EE18" s="91"/>
      <c r="EF18" s="91">
        <v>4</v>
      </c>
      <c r="EG18" s="91">
        <v>1249</v>
      </c>
      <c r="EH18" s="91">
        <v>5980</v>
      </c>
      <c r="EI18" s="90" t="s">
        <v>2498</v>
      </c>
      <c r="EJ18" s="90" t="s">
        <v>2489</v>
      </c>
    </row>
    <row r="19" spans="1:140" ht="14.4" x14ac:dyDescent="0.3">
      <c r="A19" s="90">
        <v>106014207</v>
      </c>
      <c r="B19" s="90" t="s">
        <v>1921</v>
      </c>
      <c r="C19" s="90" t="s">
        <v>587</v>
      </c>
      <c r="D19" s="90" t="s">
        <v>1958</v>
      </c>
      <c r="E19" s="90" t="s">
        <v>1959</v>
      </c>
      <c r="F19" s="90" t="s">
        <v>1229</v>
      </c>
      <c r="G19" s="90" t="s">
        <v>551</v>
      </c>
      <c r="H19" s="90" t="s">
        <v>2814</v>
      </c>
      <c r="I19" s="90">
        <v>18</v>
      </c>
      <c r="J19" s="90">
        <v>9</v>
      </c>
      <c r="K19" s="90" t="s">
        <v>572</v>
      </c>
      <c r="L19" s="90" t="s">
        <v>553</v>
      </c>
      <c r="M19" s="91"/>
      <c r="N19" s="91"/>
      <c r="O19" s="91">
        <v>1238</v>
      </c>
      <c r="P19" s="91"/>
      <c r="Q19" s="91"/>
      <c r="R19" s="91"/>
      <c r="S19" s="91">
        <v>559</v>
      </c>
      <c r="T19" s="91">
        <v>679</v>
      </c>
      <c r="U19" s="91"/>
      <c r="V19" s="91"/>
      <c r="W19" s="91">
        <v>1</v>
      </c>
      <c r="X19" s="91"/>
      <c r="Y19" s="91">
        <v>86</v>
      </c>
      <c r="Z19" s="91">
        <v>408</v>
      </c>
      <c r="AA19" s="91">
        <v>189</v>
      </c>
      <c r="AB19" s="91">
        <v>206</v>
      </c>
      <c r="AC19" s="91">
        <v>178</v>
      </c>
      <c r="AD19" s="91">
        <v>122</v>
      </c>
      <c r="AE19" s="91">
        <v>37</v>
      </c>
      <c r="AF19" s="91">
        <v>11</v>
      </c>
      <c r="AG19" s="91"/>
      <c r="AH19" s="91">
        <v>692</v>
      </c>
      <c r="AI19" s="91">
        <v>171</v>
      </c>
      <c r="AJ19" s="91">
        <v>134</v>
      </c>
      <c r="AK19" s="91">
        <v>101</v>
      </c>
      <c r="AL19" s="91">
        <v>1</v>
      </c>
      <c r="AM19" s="91">
        <v>105</v>
      </c>
      <c r="AN19" s="91">
        <v>34</v>
      </c>
      <c r="AO19" s="91">
        <v>136</v>
      </c>
      <c r="AP19" s="91"/>
      <c r="AQ19" s="91"/>
      <c r="AR19" s="91"/>
      <c r="AS19" s="91"/>
      <c r="AT19" s="91">
        <v>2</v>
      </c>
      <c r="AU19" s="91"/>
      <c r="AV19" s="91"/>
      <c r="AW19" s="91">
        <v>1100</v>
      </c>
      <c r="AX19" s="91"/>
      <c r="AY19" s="91"/>
      <c r="AZ19" s="91">
        <v>1238</v>
      </c>
      <c r="BA19" s="91"/>
      <c r="BB19" s="91"/>
      <c r="BC19" s="91">
        <v>1238</v>
      </c>
      <c r="BD19" s="91"/>
      <c r="BE19" s="91"/>
      <c r="BF19" s="91">
        <v>1138</v>
      </c>
      <c r="BG19" s="91"/>
      <c r="BH19" s="91">
        <v>4</v>
      </c>
      <c r="BI19" s="91"/>
      <c r="BJ19" s="91">
        <v>12</v>
      </c>
      <c r="BK19" s="91">
        <v>17</v>
      </c>
      <c r="BL19" s="91">
        <v>2</v>
      </c>
      <c r="BM19" s="91">
        <v>1</v>
      </c>
      <c r="BN19" s="91">
        <v>4</v>
      </c>
      <c r="BO19" s="91">
        <v>60</v>
      </c>
      <c r="BP19" s="91"/>
      <c r="BQ19" s="91"/>
      <c r="BR19" s="91"/>
      <c r="BS19" s="91"/>
      <c r="BT19" s="91"/>
      <c r="BU19" s="91">
        <v>1238</v>
      </c>
      <c r="BV19" s="91"/>
      <c r="BW19" s="91">
        <v>297</v>
      </c>
      <c r="BX19" s="91"/>
      <c r="BY19" s="91">
        <v>935</v>
      </c>
      <c r="BZ19" s="91"/>
      <c r="CA19" s="91">
        <v>2</v>
      </c>
      <c r="CB19" s="91"/>
      <c r="CC19" s="91"/>
      <c r="CD19" s="91">
        <v>3</v>
      </c>
      <c r="CE19" s="91">
        <v>1</v>
      </c>
      <c r="CF19" s="91"/>
      <c r="CG19" s="91"/>
      <c r="CH19" s="91"/>
      <c r="CI19" s="91"/>
      <c r="CJ19" s="91"/>
      <c r="CK19" s="91">
        <v>1238</v>
      </c>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v>632</v>
      </c>
      <c r="DP19" s="91"/>
      <c r="DQ19" s="91">
        <v>606</v>
      </c>
      <c r="DR19" s="91"/>
      <c r="DS19" s="91"/>
      <c r="DT19" s="91"/>
      <c r="DU19" s="91"/>
      <c r="DV19" s="91"/>
      <c r="DW19" s="91"/>
      <c r="DX19" s="91"/>
      <c r="DY19" s="91"/>
      <c r="DZ19" s="91"/>
      <c r="EA19" s="91"/>
      <c r="EB19" s="91"/>
      <c r="EC19" s="91"/>
      <c r="ED19" s="91"/>
      <c r="EE19" s="91"/>
      <c r="EF19" s="91"/>
      <c r="EG19" s="91">
        <v>1238</v>
      </c>
      <c r="EH19" s="91">
        <v>8046</v>
      </c>
      <c r="EI19" s="90" t="s">
        <v>2491</v>
      </c>
      <c r="EJ19" s="90" t="s">
        <v>2489</v>
      </c>
    </row>
    <row r="20" spans="1:140" ht="14.4" x14ac:dyDescent="0.3">
      <c r="A20" s="90">
        <v>106014226</v>
      </c>
      <c r="B20" s="90" t="s">
        <v>1922</v>
      </c>
      <c r="C20" s="90" t="s">
        <v>1230</v>
      </c>
      <c r="D20" s="90" t="s">
        <v>1778</v>
      </c>
      <c r="E20" s="90" t="s">
        <v>571</v>
      </c>
      <c r="F20" s="90" t="s">
        <v>1227</v>
      </c>
      <c r="G20" s="90" t="s">
        <v>551</v>
      </c>
      <c r="H20" s="90" t="s">
        <v>2814</v>
      </c>
      <c r="I20" s="90">
        <v>20</v>
      </c>
      <c r="J20" s="90">
        <v>10</v>
      </c>
      <c r="K20" s="90" t="s">
        <v>572</v>
      </c>
      <c r="L20" s="90" t="s">
        <v>553</v>
      </c>
      <c r="M20" s="91"/>
      <c r="N20" s="91"/>
      <c r="O20" s="91">
        <v>620</v>
      </c>
      <c r="P20" s="91"/>
      <c r="Q20" s="91"/>
      <c r="R20" s="91"/>
      <c r="S20" s="91">
        <v>225</v>
      </c>
      <c r="T20" s="91">
        <v>395</v>
      </c>
      <c r="U20" s="91"/>
      <c r="V20" s="91"/>
      <c r="W20" s="91"/>
      <c r="X20" s="91"/>
      <c r="Y20" s="91">
        <v>620</v>
      </c>
      <c r="Z20" s="91"/>
      <c r="AA20" s="91"/>
      <c r="AB20" s="91"/>
      <c r="AC20" s="91"/>
      <c r="AD20" s="91"/>
      <c r="AE20" s="91"/>
      <c r="AF20" s="91"/>
      <c r="AG20" s="91"/>
      <c r="AH20" s="91">
        <v>142</v>
      </c>
      <c r="AI20" s="91">
        <v>157</v>
      </c>
      <c r="AJ20" s="91">
        <v>240</v>
      </c>
      <c r="AK20" s="91">
        <v>24</v>
      </c>
      <c r="AL20" s="91">
        <v>1</v>
      </c>
      <c r="AM20" s="91">
        <v>45</v>
      </c>
      <c r="AN20" s="91">
        <v>11</v>
      </c>
      <c r="AO20" s="91">
        <v>614</v>
      </c>
      <c r="AP20" s="91"/>
      <c r="AQ20" s="91"/>
      <c r="AR20" s="91"/>
      <c r="AS20" s="91">
        <v>1</v>
      </c>
      <c r="AT20" s="91"/>
      <c r="AU20" s="91"/>
      <c r="AV20" s="91">
        <v>5</v>
      </c>
      <c r="AW20" s="91"/>
      <c r="AX20" s="91"/>
      <c r="AY20" s="91"/>
      <c r="AZ20" s="91">
        <v>620</v>
      </c>
      <c r="BA20" s="91"/>
      <c r="BB20" s="91"/>
      <c r="BC20" s="91">
        <v>620</v>
      </c>
      <c r="BD20" s="91"/>
      <c r="BE20" s="91"/>
      <c r="BF20" s="91">
        <v>562</v>
      </c>
      <c r="BG20" s="91"/>
      <c r="BH20" s="91">
        <v>1</v>
      </c>
      <c r="BI20" s="91"/>
      <c r="BJ20" s="91">
        <v>10</v>
      </c>
      <c r="BK20" s="91">
        <v>28</v>
      </c>
      <c r="BL20" s="91"/>
      <c r="BM20" s="91">
        <v>5</v>
      </c>
      <c r="BN20" s="91">
        <v>5</v>
      </c>
      <c r="BO20" s="91">
        <v>9</v>
      </c>
      <c r="BP20" s="91"/>
      <c r="BQ20" s="91"/>
      <c r="BR20" s="91"/>
      <c r="BS20" s="91"/>
      <c r="BT20" s="91"/>
      <c r="BU20" s="91">
        <v>620</v>
      </c>
      <c r="BV20" s="91"/>
      <c r="BW20" s="91"/>
      <c r="BX20" s="91">
        <v>383</v>
      </c>
      <c r="BY20" s="91">
        <v>217</v>
      </c>
      <c r="BZ20" s="91"/>
      <c r="CA20" s="91">
        <v>20</v>
      </c>
      <c r="CB20" s="91"/>
      <c r="CC20" s="91"/>
      <c r="CD20" s="91"/>
      <c r="CE20" s="91"/>
      <c r="CF20" s="91"/>
      <c r="CG20" s="91"/>
      <c r="CH20" s="91"/>
      <c r="CI20" s="91"/>
      <c r="CJ20" s="91"/>
      <c r="CK20" s="91">
        <v>620</v>
      </c>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v>305</v>
      </c>
      <c r="DP20" s="91"/>
      <c r="DQ20" s="91">
        <v>315</v>
      </c>
      <c r="DR20" s="91"/>
      <c r="DS20" s="91"/>
      <c r="DT20" s="91"/>
      <c r="DU20" s="91"/>
      <c r="DV20" s="91"/>
      <c r="DW20" s="91"/>
      <c r="DX20" s="91"/>
      <c r="DY20" s="91"/>
      <c r="DZ20" s="91"/>
      <c r="EA20" s="91"/>
      <c r="EB20" s="91"/>
      <c r="EC20" s="91"/>
      <c r="ED20" s="91"/>
      <c r="EE20" s="91"/>
      <c r="EF20" s="91"/>
      <c r="EG20" s="91">
        <v>620</v>
      </c>
      <c r="EH20" s="91">
        <v>3644</v>
      </c>
      <c r="EI20" s="90" t="s">
        <v>2494</v>
      </c>
      <c r="EJ20" s="90" t="s">
        <v>2489</v>
      </c>
    </row>
    <row r="21" spans="1:140" ht="14.4" x14ac:dyDescent="0.3">
      <c r="A21" s="90">
        <v>106014233</v>
      </c>
      <c r="B21" s="90" t="s">
        <v>1923</v>
      </c>
      <c r="C21" s="90" t="s">
        <v>562</v>
      </c>
      <c r="D21" s="90" t="s">
        <v>1808</v>
      </c>
      <c r="E21" s="90" t="s">
        <v>563</v>
      </c>
      <c r="F21" s="90" t="s">
        <v>1220</v>
      </c>
      <c r="G21" s="90" t="s">
        <v>551</v>
      </c>
      <c r="H21" s="90" t="s">
        <v>2811</v>
      </c>
      <c r="I21" s="90">
        <v>20</v>
      </c>
      <c r="J21" s="90">
        <v>10</v>
      </c>
      <c r="K21" s="90" t="s">
        <v>557</v>
      </c>
      <c r="L21" s="90" t="s">
        <v>553</v>
      </c>
      <c r="M21" s="91">
        <v>10133</v>
      </c>
      <c r="N21" s="91"/>
      <c r="O21" s="91"/>
      <c r="P21" s="91"/>
      <c r="Q21" s="91"/>
      <c r="R21" s="91"/>
      <c r="S21" s="91">
        <v>4267</v>
      </c>
      <c r="T21" s="91">
        <v>5866</v>
      </c>
      <c r="U21" s="91"/>
      <c r="V21" s="91"/>
      <c r="W21" s="91">
        <v>1395</v>
      </c>
      <c r="X21" s="91"/>
      <c r="Y21" s="91">
        <v>151</v>
      </c>
      <c r="Z21" s="91">
        <v>1113</v>
      </c>
      <c r="AA21" s="91">
        <v>1100</v>
      </c>
      <c r="AB21" s="91">
        <v>759</v>
      </c>
      <c r="AC21" s="91">
        <v>1240</v>
      </c>
      <c r="AD21" s="91">
        <v>1413</v>
      </c>
      <c r="AE21" s="91">
        <v>1187</v>
      </c>
      <c r="AF21" s="91">
        <v>1775</v>
      </c>
      <c r="AG21" s="91"/>
      <c r="AH21" s="91">
        <v>4391</v>
      </c>
      <c r="AI21" s="91">
        <v>1368</v>
      </c>
      <c r="AJ21" s="91">
        <v>2552</v>
      </c>
      <c r="AK21" s="91">
        <v>1455</v>
      </c>
      <c r="AL21" s="91">
        <v>24</v>
      </c>
      <c r="AM21" s="91">
        <v>256</v>
      </c>
      <c r="AN21" s="91">
        <v>87</v>
      </c>
      <c r="AO21" s="91">
        <v>7874</v>
      </c>
      <c r="AP21" s="91">
        <v>98</v>
      </c>
      <c r="AQ21" s="91">
        <v>3</v>
      </c>
      <c r="AR21" s="91">
        <v>447</v>
      </c>
      <c r="AS21" s="91">
        <v>218</v>
      </c>
      <c r="AT21" s="91">
        <v>47</v>
      </c>
      <c r="AU21" s="91">
        <v>1373</v>
      </c>
      <c r="AV21" s="91">
        <v>8</v>
      </c>
      <c r="AW21" s="91">
        <v>62</v>
      </c>
      <c r="AX21" s="91">
        <v>3</v>
      </c>
      <c r="AY21" s="91">
        <v>6178</v>
      </c>
      <c r="AZ21" s="91">
        <v>3952</v>
      </c>
      <c r="BA21" s="91">
        <v>3</v>
      </c>
      <c r="BB21" s="91">
        <v>1849</v>
      </c>
      <c r="BC21" s="91">
        <v>6894</v>
      </c>
      <c r="BD21" s="91">
        <v>1379</v>
      </c>
      <c r="BE21" s="91">
        <v>11</v>
      </c>
      <c r="BF21" s="91">
        <v>6505</v>
      </c>
      <c r="BG21" s="91"/>
      <c r="BH21" s="91">
        <v>1</v>
      </c>
      <c r="BI21" s="91"/>
      <c r="BJ21" s="91">
        <v>378</v>
      </c>
      <c r="BK21" s="91">
        <v>286</v>
      </c>
      <c r="BL21" s="91">
        <v>1549</v>
      </c>
      <c r="BM21" s="91"/>
      <c r="BN21" s="91">
        <v>21</v>
      </c>
      <c r="BO21" s="91">
        <v>71</v>
      </c>
      <c r="BP21" s="91">
        <v>302</v>
      </c>
      <c r="BQ21" s="91">
        <v>974</v>
      </c>
      <c r="BR21" s="91">
        <v>35</v>
      </c>
      <c r="BS21" s="91">
        <v>11</v>
      </c>
      <c r="BT21" s="91">
        <v>637</v>
      </c>
      <c r="BU21" s="91">
        <v>9491</v>
      </c>
      <c r="BV21" s="91">
        <v>5</v>
      </c>
      <c r="BW21" s="91">
        <v>3502</v>
      </c>
      <c r="BX21" s="91">
        <v>3088</v>
      </c>
      <c r="BY21" s="91">
        <v>3060</v>
      </c>
      <c r="BZ21" s="91">
        <v>84</v>
      </c>
      <c r="CA21" s="91">
        <v>2</v>
      </c>
      <c r="CB21" s="91">
        <v>134</v>
      </c>
      <c r="CC21" s="91"/>
      <c r="CD21" s="91">
        <v>249</v>
      </c>
      <c r="CE21" s="91">
        <v>14</v>
      </c>
      <c r="CF21" s="91"/>
      <c r="CG21" s="91">
        <v>895</v>
      </c>
      <c r="CH21" s="91">
        <v>339</v>
      </c>
      <c r="CI21" s="91">
        <v>266</v>
      </c>
      <c r="CJ21" s="91">
        <v>113</v>
      </c>
      <c r="CK21" s="91">
        <v>118</v>
      </c>
      <c r="CL21" s="91">
        <v>231</v>
      </c>
      <c r="CM21" s="91">
        <v>1270</v>
      </c>
      <c r="CN21" s="91">
        <v>583</v>
      </c>
      <c r="CO21" s="91">
        <v>771</v>
      </c>
      <c r="CP21" s="91">
        <v>388</v>
      </c>
      <c r="CQ21" s="91">
        <v>1445</v>
      </c>
      <c r="CR21" s="91">
        <v>145</v>
      </c>
      <c r="CS21" s="91">
        <v>460</v>
      </c>
      <c r="CT21" s="91">
        <v>15</v>
      </c>
      <c r="CU21" s="91">
        <v>17</v>
      </c>
      <c r="CV21" s="91">
        <v>300</v>
      </c>
      <c r="CW21" s="91">
        <v>1354</v>
      </c>
      <c r="CX21" s="91">
        <v>45</v>
      </c>
      <c r="CY21" s="91">
        <v>1378</v>
      </c>
      <c r="CZ21" s="91">
        <v>270</v>
      </c>
      <c r="DA21" s="91">
        <v>15</v>
      </c>
      <c r="DB21" s="91">
        <v>7</v>
      </c>
      <c r="DC21" s="91">
        <v>2</v>
      </c>
      <c r="DD21" s="91">
        <v>26</v>
      </c>
      <c r="DE21" s="91">
        <v>208</v>
      </c>
      <c r="DF21" s="91">
        <v>639</v>
      </c>
      <c r="DG21" s="91">
        <v>37</v>
      </c>
      <c r="DH21" s="91">
        <v>663</v>
      </c>
      <c r="DI21" s="91">
        <v>104</v>
      </c>
      <c r="DJ21" s="91">
        <v>79</v>
      </c>
      <c r="DK21" s="91">
        <v>133</v>
      </c>
      <c r="DL21" s="91">
        <v>1380</v>
      </c>
      <c r="DM21" s="91">
        <v>756</v>
      </c>
      <c r="DN21" s="91">
        <v>219</v>
      </c>
      <c r="DO21" s="91">
        <v>1507</v>
      </c>
      <c r="DP21" s="91">
        <v>17</v>
      </c>
      <c r="DQ21" s="91">
        <v>4071</v>
      </c>
      <c r="DR21" s="91">
        <v>286</v>
      </c>
      <c r="DS21" s="91">
        <v>36</v>
      </c>
      <c r="DT21" s="91">
        <v>79</v>
      </c>
      <c r="DU21" s="91">
        <v>379</v>
      </c>
      <c r="DV21" s="91">
        <v>680</v>
      </c>
      <c r="DW21" s="91">
        <v>4</v>
      </c>
      <c r="DX21" s="91">
        <v>20</v>
      </c>
      <c r="DY21" s="91">
        <v>18</v>
      </c>
      <c r="DZ21" s="91">
        <v>88</v>
      </c>
      <c r="EA21" s="91">
        <v>481</v>
      </c>
      <c r="EB21" s="91">
        <v>56</v>
      </c>
      <c r="EC21" s="91">
        <v>85</v>
      </c>
      <c r="ED21" s="91">
        <v>14</v>
      </c>
      <c r="EE21" s="91"/>
      <c r="EF21" s="91">
        <v>38</v>
      </c>
      <c r="EG21" s="91">
        <v>7869</v>
      </c>
      <c r="EH21" s="91">
        <v>42767</v>
      </c>
      <c r="EI21" s="90" t="s">
        <v>2494</v>
      </c>
      <c r="EJ21" s="90" t="s">
        <v>2489</v>
      </c>
    </row>
    <row r="22" spans="1:140" ht="14.4" x14ac:dyDescent="0.3">
      <c r="A22" s="90">
        <v>106014326</v>
      </c>
      <c r="B22" s="90" t="s">
        <v>1924</v>
      </c>
      <c r="C22" s="90" t="s">
        <v>1960</v>
      </c>
      <c r="D22" s="90" t="s">
        <v>1865</v>
      </c>
      <c r="E22" s="90" t="s">
        <v>560</v>
      </c>
      <c r="F22" s="90" t="s">
        <v>1223</v>
      </c>
      <c r="G22" s="90" t="s">
        <v>551</v>
      </c>
      <c r="H22" s="90" t="s">
        <v>2809</v>
      </c>
      <c r="I22" s="90">
        <v>15</v>
      </c>
      <c r="J22" s="90">
        <v>9</v>
      </c>
      <c r="K22" s="90" t="s">
        <v>557</v>
      </c>
      <c r="L22" s="90" t="s">
        <v>553</v>
      </c>
      <c r="M22" s="91">
        <v>10646</v>
      </c>
      <c r="N22" s="91"/>
      <c r="O22" s="91"/>
      <c r="P22" s="91"/>
      <c r="Q22" s="91"/>
      <c r="R22" s="91"/>
      <c r="S22" s="91">
        <v>4459</v>
      </c>
      <c r="T22" s="91">
        <v>6187</v>
      </c>
      <c r="U22" s="91"/>
      <c r="V22" s="91"/>
      <c r="W22" s="91">
        <v>1551</v>
      </c>
      <c r="X22" s="91">
        <v>520</v>
      </c>
      <c r="Y22" s="91">
        <v>481</v>
      </c>
      <c r="Z22" s="91">
        <v>716</v>
      </c>
      <c r="AA22" s="91">
        <v>1185</v>
      </c>
      <c r="AB22" s="91">
        <v>711</v>
      </c>
      <c r="AC22" s="91">
        <v>1026</v>
      </c>
      <c r="AD22" s="91">
        <v>1572</v>
      </c>
      <c r="AE22" s="91">
        <v>1334</v>
      </c>
      <c r="AF22" s="91">
        <v>1549</v>
      </c>
      <c r="AG22" s="91">
        <v>1</v>
      </c>
      <c r="AH22" s="91">
        <v>4093</v>
      </c>
      <c r="AI22" s="91">
        <v>2979</v>
      </c>
      <c r="AJ22" s="91">
        <v>1633</v>
      </c>
      <c r="AK22" s="91">
        <v>1516</v>
      </c>
      <c r="AL22" s="91">
        <v>36</v>
      </c>
      <c r="AM22" s="91">
        <v>277</v>
      </c>
      <c r="AN22" s="91">
        <v>112</v>
      </c>
      <c r="AO22" s="91">
        <v>8335</v>
      </c>
      <c r="AP22" s="91">
        <v>48</v>
      </c>
      <c r="AQ22" s="91"/>
      <c r="AR22" s="91">
        <v>181</v>
      </c>
      <c r="AS22" s="91">
        <v>572</v>
      </c>
      <c r="AT22" s="91">
        <v>114</v>
      </c>
      <c r="AU22" s="91">
        <v>1274</v>
      </c>
      <c r="AV22" s="91"/>
      <c r="AW22" s="91">
        <v>122</v>
      </c>
      <c r="AX22" s="91"/>
      <c r="AY22" s="91">
        <v>4630</v>
      </c>
      <c r="AZ22" s="91">
        <v>6016</v>
      </c>
      <c r="BA22" s="91"/>
      <c r="BB22" s="91">
        <v>2456</v>
      </c>
      <c r="BC22" s="91">
        <v>6911</v>
      </c>
      <c r="BD22" s="91">
        <v>1276</v>
      </c>
      <c r="BE22" s="91">
        <v>3</v>
      </c>
      <c r="BF22" s="91">
        <v>7420</v>
      </c>
      <c r="BG22" s="91">
        <v>2</v>
      </c>
      <c r="BH22" s="91">
        <v>6</v>
      </c>
      <c r="BI22" s="91"/>
      <c r="BJ22" s="91">
        <v>282</v>
      </c>
      <c r="BK22" s="91">
        <v>112</v>
      </c>
      <c r="BL22" s="91">
        <v>1037</v>
      </c>
      <c r="BM22" s="91">
        <v>91</v>
      </c>
      <c r="BN22" s="91"/>
      <c r="BO22" s="91">
        <v>48</v>
      </c>
      <c r="BP22" s="91">
        <v>225</v>
      </c>
      <c r="BQ22" s="91">
        <v>1380</v>
      </c>
      <c r="BR22" s="91">
        <v>41</v>
      </c>
      <c r="BS22" s="91">
        <v>2</v>
      </c>
      <c r="BT22" s="91">
        <v>803</v>
      </c>
      <c r="BU22" s="91">
        <v>9843</v>
      </c>
      <c r="BV22" s="91"/>
      <c r="BW22" s="91">
        <v>3827</v>
      </c>
      <c r="BX22" s="91">
        <v>947</v>
      </c>
      <c r="BY22" s="91">
        <v>5625</v>
      </c>
      <c r="BZ22" s="91">
        <v>9</v>
      </c>
      <c r="CA22" s="91"/>
      <c r="CB22" s="91">
        <v>23</v>
      </c>
      <c r="CC22" s="91"/>
      <c r="CD22" s="91">
        <v>215</v>
      </c>
      <c r="CE22" s="91"/>
      <c r="CF22" s="91"/>
      <c r="CG22" s="91">
        <v>1060</v>
      </c>
      <c r="CH22" s="91">
        <v>570</v>
      </c>
      <c r="CI22" s="91">
        <v>440</v>
      </c>
      <c r="CJ22" s="91">
        <v>129</v>
      </c>
      <c r="CK22" s="91">
        <v>94</v>
      </c>
      <c r="CL22" s="91">
        <v>207</v>
      </c>
      <c r="CM22" s="91">
        <v>1112</v>
      </c>
      <c r="CN22" s="91">
        <v>478</v>
      </c>
      <c r="CO22" s="91">
        <v>905</v>
      </c>
      <c r="CP22" s="91">
        <v>291</v>
      </c>
      <c r="CQ22" s="91">
        <v>1349</v>
      </c>
      <c r="CR22" s="91">
        <v>147</v>
      </c>
      <c r="CS22" s="91">
        <v>1095</v>
      </c>
      <c r="CT22" s="91">
        <v>135</v>
      </c>
      <c r="CU22" s="91">
        <v>80</v>
      </c>
      <c r="CV22" s="91">
        <v>318</v>
      </c>
      <c r="CW22" s="91">
        <v>799</v>
      </c>
      <c r="CX22" s="91">
        <v>143</v>
      </c>
      <c r="CY22" s="91">
        <v>1294</v>
      </c>
      <c r="CZ22" s="91">
        <v>338</v>
      </c>
      <c r="DA22" s="91">
        <v>21</v>
      </c>
      <c r="DB22" s="91">
        <v>8</v>
      </c>
      <c r="DC22" s="91">
        <v>6</v>
      </c>
      <c r="DD22" s="91">
        <v>95</v>
      </c>
      <c r="DE22" s="91">
        <v>249</v>
      </c>
      <c r="DF22" s="91">
        <v>364</v>
      </c>
      <c r="DG22" s="91">
        <v>39</v>
      </c>
      <c r="DH22" s="91">
        <v>1088</v>
      </c>
      <c r="DI22" s="91">
        <v>205</v>
      </c>
      <c r="DJ22" s="91">
        <v>247</v>
      </c>
      <c r="DK22" s="91">
        <v>100</v>
      </c>
      <c r="DL22" s="91">
        <v>1291</v>
      </c>
      <c r="DM22" s="91">
        <v>1293</v>
      </c>
      <c r="DN22" s="91">
        <v>202</v>
      </c>
      <c r="DO22" s="91">
        <v>2680</v>
      </c>
      <c r="DP22" s="91">
        <v>56</v>
      </c>
      <c r="DQ22" s="91">
        <v>2364</v>
      </c>
      <c r="DR22" s="91">
        <v>40</v>
      </c>
      <c r="DS22" s="91">
        <v>15</v>
      </c>
      <c r="DT22" s="91">
        <v>38</v>
      </c>
      <c r="DU22" s="91">
        <v>694</v>
      </c>
      <c r="DV22" s="91">
        <v>345</v>
      </c>
      <c r="DW22" s="91"/>
      <c r="DX22" s="91">
        <v>17</v>
      </c>
      <c r="DY22" s="91">
        <v>25</v>
      </c>
      <c r="DZ22" s="91">
        <v>175</v>
      </c>
      <c r="EA22" s="91">
        <v>506</v>
      </c>
      <c r="EB22" s="91">
        <v>24</v>
      </c>
      <c r="EC22" s="91">
        <v>17</v>
      </c>
      <c r="ED22" s="91">
        <v>4</v>
      </c>
      <c r="EE22" s="91"/>
      <c r="EF22" s="91">
        <v>39</v>
      </c>
      <c r="EG22" s="91">
        <v>8707</v>
      </c>
      <c r="EH22" s="91">
        <v>39455</v>
      </c>
      <c r="EI22" s="90" t="s">
        <v>2495</v>
      </c>
      <c r="EJ22" s="90" t="s">
        <v>2489</v>
      </c>
    </row>
    <row r="23" spans="1:140" ht="14.4" x14ac:dyDescent="0.3">
      <c r="A23" s="90">
        <v>106014337</v>
      </c>
      <c r="B23" s="90" t="s">
        <v>1961</v>
      </c>
      <c r="C23" s="90" t="s">
        <v>1962</v>
      </c>
      <c r="D23" s="90" t="s">
        <v>1963</v>
      </c>
      <c r="E23" s="90" t="s">
        <v>571</v>
      </c>
      <c r="F23" s="90" t="s">
        <v>1225</v>
      </c>
      <c r="G23" s="90" t="s">
        <v>551</v>
      </c>
      <c r="H23" s="90" t="s">
        <v>2808</v>
      </c>
      <c r="I23" s="90">
        <v>18</v>
      </c>
      <c r="J23" s="90">
        <v>9</v>
      </c>
      <c r="K23" s="90" t="s">
        <v>557</v>
      </c>
      <c r="L23" s="90" t="s">
        <v>553</v>
      </c>
      <c r="M23" s="91">
        <v>7088</v>
      </c>
      <c r="N23" s="91"/>
      <c r="O23" s="91"/>
      <c r="P23" s="91"/>
      <c r="Q23" s="91"/>
      <c r="R23" s="91"/>
      <c r="S23" s="91">
        <v>2505</v>
      </c>
      <c r="T23" s="91">
        <v>4583</v>
      </c>
      <c r="U23" s="91"/>
      <c r="V23" s="91"/>
      <c r="W23" s="91">
        <v>1975</v>
      </c>
      <c r="X23" s="91">
        <v>2</v>
      </c>
      <c r="Y23" s="91">
        <v>97</v>
      </c>
      <c r="Z23" s="91">
        <v>896</v>
      </c>
      <c r="AA23" s="91">
        <v>1233</v>
      </c>
      <c r="AB23" s="91">
        <v>281</v>
      </c>
      <c r="AC23" s="91">
        <v>454</v>
      </c>
      <c r="AD23" s="91">
        <v>727</v>
      </c>
      <c r="AE23" s="91">
        <v>626</v>
      </c>
      <c r="AF23" s="91">
        <v>792</v>
      </c>
      <c r="AG23" s="91">
        <v>5</v>
      </c>
      <c r="AH23" s="91">
        <v>2131</v>
      </c>
      <c r="AI23" s="91">
        <v>828</v>
      </c>
      <c r="AJ23" s="91">
        <v>1783</v>
      </c>
      <c r="AK23" s="91">
        <v>2247</v>
      </c>
      <c r="AL23" s="91">
        <v>18</v>
      </c>
      <c r="AM23" s="91">
        <v>70</v>
      </c>
      <c r="AN23" s="91">
        <v>11</v>
      </c>
      <c r="AO23" s="91">
        <v>4580</v>
      </c>
      <c r="AP23" s="91">
        <v>128</v>
      </c>
      <c r="AQ23" s="91"/>
      <c r="AR23" s="91">
        <v>251</v>
      </c>
      <c r="AS23" s="91">
        <v>132</v>
      </c>
      <c r="AT23" s="91">
        <v>11</v>
      </c>
      <c r="AU23" s="91">
        <v>1943</v>
      </c>
      <c r="AV23" s="91"/>
      <c r="AW23" s="91">
        <v>43</v>
      </c>
      <c r="AX23" s="91"/>
      <c r="AY23" s="91">
        <v>2377</v>
      </c>
      <c r="AZ23" s="91">
        <v>4711</v>
      </c>
      <c r="BA23" s="91"/>
      <c r="BB23" s="91">
        <v>893</v>
      </c>
      <c r="BC23" s="91">
        <v>4251</v>
      </c>
      <c r="BD23" s="91">
        <v>1944</v>
      </c>
      <c r="BE23" s="91"/>
      <c r="BF23" s="91">
        <v>5136</v>
      </c>
      <c r="BG23" s="91"/>
      <c r="BH23" s="91">
        <v>1</v>
      </c>
      <c r="BI23" s="91"/>
      <c r="BJ23" s="91">
        <v>106</v>
      </c>
      <c r="BK23" s="91">
        <v>20</v>
      </c>
      <c r="BL23" s="91">
        <v>674</v>
      </c>
      <c r="BM23" s="91">
        <v>29</v>
      </c>
      <c r="BN23" s="91"/>
      <c r="BO23" s="91">
        <v>20</v>
      </c>
      <c r="BP23" s="91">
        <v>122</v>
      </c>
      <c r="BQ23" s="91">
        <v>979</v>
      </c>
      <c r="BR23" s="91"/>
      <c r="BS23" s="91">
        <v>1</v>
      </c>
      <c r="BT23" s="91">
        <v>456</v>
      </c>
      <c r="BU23" s="91">
        <v>6632</v>
      </c>
      <c r="BV23" s="91"/>
      <c r="BW23" s="91">
        <v>1855</v>
      </c>
      <c r="BX23" s="91">
        <v>354</v>
      </c>
      <c r="BY23" s="91">
        <v>4789</v>
      </c>
      <c r="BZ23" s="91">
        <v>11</v>
      </c>
      <c r="CA23" s="91"/>
      <c r="CB23" s="91">
        <v>3</v>
      </c>
      <c r="CC23" s="91"/>
      <c r="CD23" s="91">
        <v>76</v>
      </c>
      <c r="CE23" s="91"/>
      <c r="CF23" s="91"/>
      <c r="CG23" s="91">
        <v>515</v>
      </c>
      <c r="CH23" s="91">
        <v>169</v>
      </c>
      <c r="CI23" s="91">
        <v>125</v>
      </c>
      <c r="CJ23" s="91">
        <v>29</v>
      </c>
      <c r="CK23" s="91">
        <v>18</v>
      </c>
      <c r="CL23" s="91">
        <v>52</v>
      </c>
      <c r="CM23" s="91">
        <v>538</v>
      </c>
      <c r="CN23" s="91">
        <v>276</v>
      </c>
      <c r="CO23" s="91">
        <v>421</v>
      </c>
      <c r="CP23" s="91">
        <v>164</v>
      </c>
      <c r="CQ23" s="91">
        <v>2032</v>
      </c>
      <c r="CR23" s="91">
        <v>53</v>
      </c>
      <c r="CS23" s="91">
        <v>285</v>
      </c>
      <c r="CT23" s="91">
        <v>7</v>
      </c>
      <c r="CU23" s="91">
        <v>30</v>
      </c>
      <c r="CV23" s="91">
        <v>81</v>
      </c>
      <c r="CW23" s="91">
        <v>312</v>
      </c>
      <c r="CX23" s="91">
        <v>35</v>
      </c>
      <c r="CY23" s="91">
        <v>1946</v>
      </c>
      <c r="CZ23" s="91">
        <v>30</v>
      </c>
      <c r="DA23" s="91">
        <v>4</v>
      </c>
      <c r="DB23" s="91"/>
      <c r="DC23" s="91">
        <v>1</v>
      </c>
      <c r="DD23" s="91">
        <v>21</v>
      </c>
      <c r="DE23" s="91">
        <v>80</v>
      </c>
      <c r="DF23" s="91">
        <v>283</v>
      </c>
      <c r="DG23" s="91">
        <v>12</v>
      </c>
      <c r="DH23" s="91">
        <v>405</v>
      </c>
      <c r="DI23" s="91">
        <v>112</v>
      </c>
      <c r="DJ23" s="91">
        <v>463</v>
      </c>
      <c r="DK23" s="91">
        <v>52</v>
      </c>
      <c r="DL23" s="91">
        <v>1947</v>
      </c>
      <c r="DM23" s="91">
        <v>425</v>
      </c>
      <c r="DN23" s="91">
        <v>83</v>
      </c>
      <c r="DO23" s="91">
        <v>1810</v>
      </c>
      <c r="DP23" s="91">
        <v>13</v>
      </c>
      <c r="DQ23" s="91">
        <v>1347</v>
      </c>
      <c r="DR23" s="91">
        <v>10</v>
      </c>
      <c r="DS23" s="91">
        <v>3</v>
      </c>
      <c r="DT23" s="91">
        <v>17</v>
      </c>
      <c r="DU23" s="91">
        <v>357</v>
      </c>
      <c r="DV23" s="91">
        <v>152</v>
      </c>
      <c r="DW23" s="91"/>
      <c r="DX23" s="91">
        <v>5</v>
      </c>
      <c r="DY23" s="91">
        <v>9</v>
      </c>
      <c r="DZ23" s="91">
        <v>67</v>
      </c>
      <c r="EA23" s="91">
        <v>193</v>
      </c>
      <c r="EB23" s="91">
        <v>8</v>
      </c>
      <c r="EC23" s="91"/>
      <c r="ED23" s="91">
        <v>3</v>
      </c>
      <c r="EE23" s="91"/>
      <c r="EF23" s="91">
        <v>17</v>
      </c>
      <c r="EG23" s="91">
        <v>6247</v>
      </c>
      <c r="EH23" s="91">
        <v>23774</v>
      </c>
      <c r="EI23" s="90" t="s">
        <v>2493</v>
      </c>
      <c r="EJ23" s="90" t="s">
        <v>2489</v>
      </c>
    </row>
    <row r="24" spans="1:140" ht="14.4" x14ac:dyDescent="0.3">
      <c r="A24" s="90">
        <v>106034002</v>
      </c>
      <c r="B24" s="90" t="s">
        <v>1925</v>
      </c>
      <c r="C24" s="90" t="s">
        <v>588</v>
      </c>
      <c r="D24" s="90" t="s">
        <v>589</v>
      </c>
      <c r="E24" s="90" t="s">
        <v>590</v>
      </c>
      <c r="F24" s="90" t="s">
        <v>1231</v>
      </c>
      <c r="G24" s="90" t="s">
        <v>1232</v>
      </c>
      <c r="H24" s="90" t="s">
        <v>2810</v>
      </c>
      <c r="I24" s="90">
        <v>5</v>
      </c>
      <c r="J24" s="90">
        <v>8</v>
      </c>
      <c r="K24" s="90" t="s">
        <v>557</v>
      </c>
      <c r="L24" s="90" t="s">
        <v>2501</v>
      </c>
      <c r="M24" s="91">
        <v>2708</v>
      </c>
      <c r="N24" s="91"/>
      <c r="O24" s="91"/>
      <c r="P24" s="91"/>
      <c r="Q24" s="91"/>
      <c r="R24" s="91"/>
      <c r="S24" s="91">
        <v>1116</v>
      </c>
      <c r="T24" s="91">
        <v>1592</v>
      </c>
      <c r="U24" s="91"/>
      <c r="V24" s="91"/>
      <c r="W24" s="91">
        <v>327</v>
      </c>
      <c r="X24" s="91">
        <v>1</v>
      </c>
      <c r="Y24" s="91">
        <v>40</v>
      </c>
      <c r="Z24" s="91">
        <v>255</v>
      </c>
      <c r="AA24" s="91">
        <v>205</v>
      </c>
      <c r="AB24" s="91">
        <v>136</v>
      </c>
      <c r="AC24" s="91">
        <v>344</v>
      </c>
      <c r="AD24" s="91">
        <v>414</v>
      </c>
      <c r="AE24" s="91">
        <v>412</v>
      </c>
      <c r="AF24" s="91">
        <v>574</v>
      </c>
      <c r="AG24" s="91"/>
      <c r="AH24" s="91">
        <v>2554</v>
      </c>
      <c r="AI24" s="91">
        <v>16</v>
      </c>
      <c r="AJ24" s="91">
        <v>114</v>
      </c>
      <c r="AK24" s="91">
        <v>7</v>
      </c>
      <c r="AL24" s="91">
        <v>16</v>
      </c>
      <c r="AM24" s="91"/>
      <c r="AN24" s="91">
        <v>1</v>
      </c>
      <c r="AO24" s="91">
        <v>2225</v>
      </c>
      <c r="AP24" s="91">
        <v>53</v>
      </c>
      <c r="AQ24" s="91">
        <v>10</v>
      </c>
      <c r="AR24" s="91">
        <v>45</v>
      </c>
      <c r="AS24" s="91">
        <v>15</v>
      </c>
      <c r="AT24" s="91">
        <v>4</v>
      </c>
      <c r="AU24" s="91">
        <v>318</v>
      </c>
      <c r="AV24" s="91">
        <v>37</v>
      </c>
      <c r="AW24" s="91">
        <v>1</v>
      </c>
      <c r="AX24" s="91"/>
      <c r="AY24" s="91">
        <v>1826</v>
      </c>
      <c r="AZ24" s="91">
        <v>882</v>
      </c>
      <c r="BA24" s="91"/>
      <c r="BB24" s="91">
        <v>256</v>
      </c>
      <c r="BC24" s="91">
        <v>2133</v>
      </c>
      <c r="BD24" s="91">
        <v>319</v>
      </c>
      <c r="BE24" s="91"/>
      <c r="BF24" s="91">
        <v>1828</v>
      </c>
      <c r="BG24" s="91"/>
      <c r="BH24" s="91"/>
      <c r="BI24" s="91"/>
      <c r="BJ24" s="91">
        <v>163</v>
      </c>
      <c r="BK24" s="91">
        <v>42</v>
      </c>
      <c r="BL24" s="91">
        <v>237</v>
      </c>
      <c r="BM24" s="91">
        <v>17</v>
      </c>
      <c r="BN24" s="91">
        <v>37</v>
      </c>
      <c r="BO24" s="91">
        <v>21</v>
      </c>
      <c r="BP24" s="91">
        <v>97</v>
      </c>
      <c r="BQ24" s="91">
        <v>256</v>
      </c>
      <c r="BR24" s="91">
        <v>9</v>
      </c>
      <c r="BS24" s="91">
        <v>1</v>
      </c>
      <c r="BT24" s="91">
        <v>235</v>
      </c>
      <c r="BU24" s="91">
        <v>2473</v>
      </c>
      <c r="BV24" s="91"/>
      <c r="BW24" s="91">
        <v>1298</v>
      </c>
      <c r="BX24" s="91">
        <v>792</v>
      </c>
      <c r="BY24" s="91">
        <v>483</v>
      </c>
      <c r="BZ24" s="91">
        <v>6</v>
      </c>
      <c r="CA24" s="91"/>
      <c r="CB24" s="91">
        <v>76</v>
      </c>
      <c r="CC24" s="91"/>
      <c r="CD24" s="91">
        <v>53</v>
      </c>
      <c r="CE24" s="91"/>
      <c r="CF24" s="91"/>
      <c r="CG24" s="91">
        <v>293</v>
      </c>
      <c r="CH24" s="91">
        <v>40</v>
      </c>
      <c r="CI24" s="91">
        <v>55</v>
      </c>
      <c r="CJ24" s="91">
        <v>28</v>
      </c>
      <c r="CK24" s="91">
        <v>25</v>
      </c>
      <c r="CL24" s="91">
        <v>55</v>
      </c>
      <c r="CM24" s="91">
        <v>335</v>
      </c>
      <c r="CN24" s="91">
        <v>263</v>
      </c>
      <c r="CO24" s="91">
        <v>383</v>
      </c>
      <c r="CP24" s="91">
        <v>119</v>
      </c>
      <c r="CQ24" s="91">
        <v>362</v>
      </c>
      <c r="CR24" s="91">
        <v>37</v>
      </c>
      <c r="CS24" s="91">
        <v>74</v>
      </c>
      <c r="CT24" s="91"/>
      <c r="CU24" s="91">
        <v>8</v>
      </c>
      <c r="CV24" s="91">
        <v>84</v>
      </c>
      <c r="CW24" s="91">
        <v>220</v>
      </c>
      <c r="CX24" s="91">
        <v>8</v>
      </c>
      <c r="CY24" s="91">
        <v>319</v>
      </c>
      <c r="CZ24" s="91">
        <v>23</v>
      </c>
      <c r="DA24" s="91"/>
      <c r="DB24" s="91"/>
      <c r="DC24" s="91"/>
      <c r="DD24" s="91">
        <v>2</v>
      </c>
      <c r="DE24" s="91">
        <v>33</v>
      </c>
      <c r="DF24" s="91">
        <v>154</v>
      </c>
      <c r="DG24" s="91">
        <v>4</v>
      </c>
      <c r="DH24" s="91">
        <v>289</v>
      </c>
      <c r="DI24" s="91">
        <v>32</v>
      </c>
      <c r="DJ24" s="91">
        <v>6</v>
      </c>
      <c r="DK24" s="91">
        <v>36</v>
      </c>
      <c r="DL24" s="91">
        <v>330</v>
      </c>
      <c r="DM24" s="91">
        <v>166</v>
      </c>
      <c r="DN24" s="91">
        <v>31</v>
      </c>
      <c r="DO24" s="91">
        <v>248</v>
      </c>
      <c r="DP24" s="91">
        <v>8</v>
      </c>
      <c r="DQ24" s="91">
        <v>1346</v>
      </c>
      <c r="DR24" s="91">
        <v>15</v>
      </c>
      <c r="DS24" s="91">
        <v>2</v>
      </c>
      <c r="DT24" s="91">
        <v>25</v>
      </c>
      <c r="DU24" s="91">
        <v>111</v>
      </c>
      <c r="DV24" s="91">
        <v>138</v>
      </c>
      <c r="DW24" s="91">
        <v>1</v>
      </c>
      <c r="DX24" s="91">
        <v>3</v>
      </c>
      <c r="DY24" s="91">
        <v>2</v>
      </c>
      <c r="DZ24" s="91">
        <v>21</v>
      </c>
      <c r="EA24" s="91">
        <v>117</v>
      </c>
      <c r="EB24" s="91">
        <v>15</v>
      </c>
      <c r="EC24" s="91">
        <v>1</v>
      </c>
      <c r="ED24" s="91">
        <v>2</v>
      </c>
      <c r="EE24" s="91"/>
      <c r="EF24" s="91">
        <v>2</v>
      </c>
      <c r="EG24" s="91">
        <v>2253</v>
      </c>
      <c r="EH24" s="91">
        <v>9006</v>
      </c>
      <c r="EI24" s="90" t="s">
        <v>2500</v>
      </c>
      <c r="EJ24" s="90" t="s">
        <v>2501</v>
      </c>
    </row>
    <row r="25" spans="1:140" ht="14.4" x14ac:dyDescent="0.3">
      <c r="A25" s="90">
        <v>106040802</v>
      </c>
      <c r="B25" s="90" t="s">
        <v>1926</v>
      </c>
      <c r="C25" s="90" t="s">
        <v>591</v>
      </c>
      <c r="D25" s="90" t="s">
        <v>592</v>
      </c>
      <c r="E25" s="90" t="s">
        <v>593</v>
      </c>
      <c r="F25" s="90" t="s">
        <v>1233</v>
      </c>
      <c r="G25" s="90" t="s">
        <v>1234</v>
      </c>
      <c r="H25" s="90" t="s">
        <v>2814</v>
      </c>
      <c r="I25" s="90">
        <v>3</v>
      </c>
      <c r="J25" s="90">
        <v>4</v>
      </c>
      <c r="K25" s="90" t="s">
        <v>557</v>
      </c>
      <c r="L25" s="90" t="s">
        <v>2501</v>
      </c>
      <c r="M25" s="91">
        <v>650</v>
      </c>
      <c r="N25" s="91">
        <v>123</v>
      </c>
      <c r="O25" s="91"/>
      <c r="P25" s="91"/>
      <c r="Q25" s="91"/>
      <c r="R25" s="91"/>
      <c r="S25" s="91">
        <v>298</v>
      </c>
      <c r="T25" s="91">
        <v>475</v>
      </c>
      <c r="U25" s="91"/>
      <c r="V25" s="91"/>
      <c r="W25" s="91"/>
      <c r="X25" s="91"/>
      <c r="Y25" s="91">
        <v>17</v>
      </c>
      <c r="Z25" s="91">
        <v>29</v>
      </c>
      <c r="AA25" s="91">
        <v>47</v>
      </c>
      <c r="AB25" s="91">
        <v>65</v>
      </c>
      <c r="AC25" s="91">
        <v>135</v>
      </c>
      <c r="AD25" s="91">
        <v>137</v>
      </c>
      <c r="AE25" s="91">
        <v>149</v>
      </c>
      <c r="AF25" s="91">
        <v>194</v>
      </c>
      <c r="AG25" s="91"/>
      <c r="AH25" s="91">
        <v>648</v>
      </c>
      <c r="AI25" s="91">
        <v>4</v>
      </c>
      <c r="AJ25" s="91">
        <v>96</v>
      </c>
      <c r="AK25" s="91">
        <v>4</v>
      </c>
      <c r="AL25" s="91"/>
      <c r="AM25" s="91">
        <v>10</v>
      </c>
      <c r="AN25" s="91">
        <v>11</v>
      </c>
      <c r="AO25" s="91">
        <v>617</v>
      </c>
      <c r="AP25" s="91">
        <v>2</v>
      </c>
      <c r="AQ25" s="91">
        <v>18</v>
      </c>
      <c r="AR25" s="91">
        <v>19</v>
      </c>
      <c r="AS25" s="91">
        <v>117</v>
      </c>
      <c r="AT25" s="91"/>
      <c r="AU25" s="91"/>
      <c r="AV25" s="91"/>
      <c r="AW25" s="91"/>
      <c r="AX25" s="91"/>
      <c r="AY25" s="91">
        <v>628</v>
      </c>
      <c r="AZ25" s="91">
        <v>145</v>
      </c>
      <c r="BA25" s="91"/>
      <c r="BB25" s="91">
        <v>39</v>
      </c>
      <c r="BC25" s="91">
        <v>734</v>
      </c>
      <c r="BD25" s="91"/>
      <c r="BE25" s="91"/>
      <c r="BF25" s="91">
        <v>486</v>
      </c>
      <c r="BG25" s="91">
        <v>8</v>
      </c>
      <c r="BH25" s="91"/>
      <c r="BI25" s="91">
        <v>107</v>
      </c>
      <c r="BJ25" s="91">
        <v>45</v>
      </c>
      <c r="BK25" s="91">
        <v>6</v>
      </c>
      <c r="BL25" s="91">
        <v>86</v>
      </c>
      <c r="BM25" s="91">
        <v>11</v>
      </c>
      <c r="BN25" s="91">
        <v>1</v>
      </c>
      <c r="BO25" s="91">
        <v>3</v>
      </c>
      <c r="BP25" s="91">
        <v>14</v>
      </c>
      <c r="BQ25" s="91">
        <v>4</v>
      </c>
      <c r="BR25" s="91">
        <v>2</v>
      </c>
      <c r="BS25" s="91"/>
      <c r="BT25" s="91">
        <v>110</v>
      </c>
      <c r="BU25" s="91">
        <v>663</v>
      </c>
      <c r="BV25" s="91"/>
      <c r="BW25" s="91">
        <v>472</v>
      </c>
      <c r="BX25" s="91">
        <v>220</v>
      </c>
      <c r="BY25" s="91">
        <v>55</v>
      </c>
      <c r="BZ25" s="91">
        <v>2</v>
      </c>
      <c r="CA25" s="91"/>
      <c r="CB25" s="91"/>
      <c r="CC25" s="91"/>
      <c r="CD25" s="91">
        <v>24</v>
      </c>
      <c r="CE25" s="91"/>
      <c r="CF25" s="91"/>
      <c r="CG25" s="91">
        <v>22</v>
      </c>
      <c r="CH25" s="91">
        <v>10</v>
      </c>
      <c r="CI25" s="91">
        <v>55</v>
      </c>
      <c r="CJ25" s="91">
        <v>7</v>
      </c>
      <c r="CK25" s="91">
        <v>17</v>
      </c>
      <c r="CL25" s="91">
        <v>10</v>
      </c>
      <c r="CM25" s="91">
        <v>79</v>
      </c>
      <c r="CN25" s="91">
        <v>189</v>
      </c>
      <c r="CO25" s="91">
        <v>111</v>
      </c>
      <c r="CP25" s="91">
        <v>49</v>
      </c>
      <c r="CQ25" s="91"/>
      <c r="CR25" s="91">
        <v>54</v>
      </c>
      <c r="CS25" s="91">
        <v>25</v>
      </c>
      <c r="CT25" s="91"/>
      <c r="CU25" s="91"/>
      <c r="CV25" s="91">
        <v>51</v>
      </c>
      <c r="CW25" s="91">
        <v>36</v>
      </c>
      <c r="CX25" s="91">
        <v>58</v>
      </c>
      <c r="CY25" s="91"/>
      <c r="CZ25" s="91"/>
      <c r="DA25" s="91"/>
      <c r="DB25" s="91"/>
      <c r="DC25" s="91"/>
      <c r="DD25" s="91"/>
      <c r="DE25" s="91">
        <v>1</v>
      </c>
      <c r="DF25" s="91">
        <v>6</v>
      </c>
      <c r="DG25" s="91"/>
      <c r="DH25" s="91">
        <v>65</v>
      </c>
      <c r="DI25" s="91"/>
      <c r="DJ25" s="91"/>
      <c r="DK25" s="91">
        <v>1</v>
      </c>
      <c r="DL25" s="91"/>
      <c r="DM25" s="91">
        <v>19</v>
      </c>
      <c r="DN25" s="91">
        <v>14</v>
      </c>
      <c r="DO25" s="91">
        <v>40</v>
      </c>
      <c r="DP25" s="91"/>
      <c r="DQ25" s="91">
        <v>627</v>
      </c>
      <c r="DR25" s="91"/>
      <c r="DS25" s="91">
        <v>3</v>
      </c>
      <c r="DT25" s="91">
        <v>6</v>
      </c>
      <c r="DU25" s="91">
        <v>7</v>
      </c>
      <c r="DV25" s="91">
        <v>32</v>
      </c>
      <c r="DW25" s="91"/>
      <c r="DX25" s="91">
        <v>5</v>
      </c>
      <c r="DY25" s="91">
        <v>1</v>
      </c>
      <c r="DZ25" s="91">
        <v>7</v>
      </c>
      <c r="EA25" s="91">
        <v>7</v>
      </c>
      <c r="EB25" s="91">
        <v>3</v>
      </c>
      <c r="EC25" s="91"/>
      <c r="ED25" s="91">
        <v>1</v>
      </c>
      <c r="EE25" s="91"/>
      <c r="EF25" s="91"/>
      <c r="EG25" s="91">
        <v>701</v>
      </c>
      <c r="EH25" s="91">
        <v>3154</v>
      </c>
      <c r="EI25" s="90" t="s">
        <v>2502</v>
      </c>
      <c r="EJ25" s="90" t="s">
        <v>2501</v>
      </c>
    </row>
    <row r="26" spans="1:140" ht="14.4" x14ac:dyDescent="0.3">
      <c r="A26" s="90">
        <v>106040875</v>
      </c>
      <c r="B26" s="90" t="s">
        <v>1927</v>
      </c>
      <c r="C26" s="90" t="s">
        <v>594</v>
      </c>
      <c r="D26" s="90" t="s">
        <v>595</v>
      </c>
      <c r="E26" s="90" t="s">
        <v>596</v>
      </c>
      <c r="F26" s="90" t="s">
        <v>1235</v>
      </c>
      <c r="G26" s="90" t="s">
        <v>1234</v>
      </c>
      <c r="H26" s="90" t="s">
        <v>2811</v>
      </c>
      <c r="I26" s="90">
        <v>3</v>
      </c>
      <c r="J26" s="90">
        <v>4</v>
      </c>
      <c r="K26" s="90" t="s">
        <v>557</v>
      </c>
      <c r="L26" s="90" t="s">
        <v>553</v>
      </c>
      <c r="M26" s="91">
        <v>5626</v>
      </c>
      <c r="N26" s="91"/>
      <c r="O26" s="91"/>
      <c r="P26" s="91"/>
      <c r="Q26" s="91"/>
      <c r="R26" s="91"/>
      <c r="S26" s="91">
        <v>2184</v>
      </c>
      <c r="T26" s="91">
        <v>3442</v>
      </c>
      <c r="U26" s="91"/>
      <c r="V26" s="91"/>
      <c r="W26" s="91">
        <v>933</v>
      </c>
      <c r="X26" s="91">
        <v>36</v>
      </c>
      <c r="Y26" s="91">
        <v>100</v>
      </c>
      <c r="Z26" s="91">
        <v>669</v>
      </c>
      <c r="AA26" s="91">
        <v>490</v>
      </c>
      <c r="AB26" s="91">
        <v>283</v>
      </c>
      <c r="AC26" s="91">
        <v>543</v>
      </c>
      <c r="AD26" s="91">
        <v>825</v>
      </c>
      <c r="AE26" s="91">
        <v>725</v>
      </c>
      <c r="AF26" s="91">
        <v>1022</v>
      </c>
      <c r="AG26" s="91"/>
      <c r="AH26" s="91">
        <v>5120</v>
      </c>
      <c r="AI26" s="91">
        <v>32</v>
      </c>
      <c r="AJ26" s="91">
        <v>261</v>
      </c>
      <c r="AK26" s="91">
        <v>90</v>
      </c>
      <c r="AL26" s="91"/>
      <c r="AM26" s="91">
        <v>7</v>
      </c>
      <c r="AN26" s="91">
        <v>116</v>
      </c>
      <c r="AO26" s="91">
        <v>4437</v>
      </c>
      <c r="AP26" s="91">
        <v>83</v>
      </c>
      <c r="AQ26" s="91">
        <v>16</v>
      </c>
      <c r="AR26" s="91">
        <v>163</v>
      </c>
      <c r="AS26" s="91">
        <v>18</v>
      </c>
      <c r="AT26" s="91"/>
      <c r="AU26" s="91">
        <v>908</v>
      </c>
      <c r="AV26" s="91"/>
      <c r="AW26" s="91"/>
      <c r="AX26" s="91">
        <v>1</v>
      </c>
      <c r="AY26" s="91">
        <v>3314</v>
      </c>
      <c r="AZ26" s="91">
        <v>2310</v>
      </c>
      <c r="BA26" s="91">
        <v>2</v>
      </c>
      <c r="BB26" s="91">
        <v>1266</v>
      </c>
      <c r="BC26" s="91">
        <v>3447</v>
      </c>
      <c r="BD26" s="91">
        <v>910</v>
      </c>
      <c r="BE26" s="91">
        <v>3</v>
      </c>
      <c r="BF26" s="91">
        <v>3981</v>
      </c>
      <c r="BG26" s="91"/>
      <c r="BH26" s="91"/>
      <c r="BI26" s="91"/>
      <c r="BJ26" s="91">
        <v>148</v>
      </c>
      <c r="BK26" s="91">
        <v>60</v>
      </c>
      <c r="BL26" s="91">
        <v>603</v>
      </c>
      <c r="BM26" s="91">
        <v>33</v>
      </c>
      <c r="BN26" s="91"/>
      <c r="BO26" s="91">
        <v>105</v>
      </c>
      <c r="BP26" s="91">
        <v>76</v>
      </c>
      <c r="BQ26" s="91">
        <v>620</v>
      </c>
      <c r="BR26" s="91"/>
      <c r="BS26" s="91"/>
      <c r="BT26" s="91">
        <v>522</v>
      </c>
      <c r="BU26" s="91">
        <v>5104</v>
      </c>
      <c r="BV26" s="91"/>
      <c r="BW26" s="91">
        <v>2473</v>
      </c>
      <c r="BX26" s="91">
        <v>1875</v>
      </c>
      <c r="BY26" s="91">
        <v>1167</v>
      </c>
      <c r="BZ26" s="91">
        <v>6</v>
      </c>
      <c r="CA26" s="91">
        <v>4</v>
      </c>
      <c r="CB26" s="91">
        <v>52</v>
      </c>
      <c r="CC26" s="91"/>
      <c r="CD26" s="91">
        <v>46</v>
      </c>
      <c r="CE26" s="91">
        <v>3</v>
      </c>
      <c r="CF26" s="91"/>
      <c r="CG26" s="91">
        <v>680</v>
      </c>
      <c r="CH26" s="91">
        <v>109</v>
      </c>
      <c r="CI26" s="91">
        <v>86</v>
      </c>
      <c r="CJ26" s="91">
        <v>34</v>
      </c>
      <c r="CK26" s="91">
        <v>23</v>
      </c>
      <c r="CL26" s="91">
        <v>56</v>
      </c>
      <c r="CM26" s="91">
        <v>590</v>
      </c>
      <c r="CN26" s="91">
        <v>403</v>
      </c>
      <c r="CO26" s="91">
        <v>613</v>
      </c>
      <c r="CP26" s="91">
        <v>186</v>
      </c>
      <c r="CQ26" s="91">
        <v>948</v>
      </c>
      <c r="CR26" s="91">
        <v>63</v>
      </c>
      <c r="CS26" s="91">
        <v>315</v>
      </c>
      <c r="CT26" s="91">
        <v>1</v>
      </c>
      <c r="CU26" s="91">
        <v>11</v>
      </c>
      <c r="CV26" s="91">
        <v>158</v>
      </c>
      <c r="CW26" s="91">
        <v>407</v>
      </c>
      <c r="CX26" s="91">
        <v>37</v>
      </c>
      <c r="CY26" s="91">
        <v>906</v>
      </c>
      <c r="CZ26" s="91">
        <v>24</v>
      </c>
      <c r="DA26" s="91">
        <v>7</v>
      </c>
      <c r="DB26" s="91"/>
      <c r="DC26" s="91"/>
      <c r="DD26" s="91">
        <v>17</v>
      </c>
      <c r="DE26" s="91">
        <v>92</v>
      </c>
      <c r="DF26" s="91">
        <v>280</v>
      </c>
      <c r="DG26" s="91">
        <v>6</v>
      </c>
      <c r="DH26" s="91">
        <v>633</v>
      </c>
      <c r="DI26" s="91">
        <v>44</v>
      </c>
      <c r="DJ26" s="91">
        <v>236</v>
      </c>
      <c r="DK26" s="91">
        <v>41</v>
      </c>
      <c r="DL26" s="91">
        <v>908</v>
      </c>
      <c r="DM26" s="91">
        <v>449</v>
      </c>
      <c r="DN26" s="91">
        <v>41</v>
      </c>
      <c r="DO26" s="91">
        <v>810</v>
      </c>
      <c r="DP26" s="91">
        <v>27</v>
      </c>
      <c r="DQ26" s="91">
        <v>2011</v>
      </c>
      <c r="DR26" s="91">
        <v>6</v>
      </c>
      <c r="DS26" s="91">
        <v>3</v>
      </c>
      <c r="DT26" s="91">
        <v>57</v>
      </c>
      <c r="DU26" s="91">
        <v>224</v>
      </c>
      <c r="DV26" s="91">
        <v>253</v>
      </c>
      <c r="DW26" s="91"/>
      <c r="DX26" s="91">
        <v>15</v>
      </c>
      <c r="DY26" s="91">
        <v>5</v>
      </c>
      <c r="DZ26" s="91">
        <v>37</v>
      </c>
      <c r="EA26" s="91">
        <v>415</v>
      </c>
      <c r="EB26" s="91">
        <v>28</v>
      </c>
      <c r="EC26" s="91">
        <v>1</v>
      </c>
      <c r="ED26" s="91">
        <v>5</v>
      </c>
      <c r="EE26" s="91"/>
      <c r="EF26" s="91">
        <v>9</v>
      </c>
      <c r="EG26" s="91">
        <v>4568</v>
      </c>
      <c r="EH26" s="91">
        <v>21347</v>
      </c>
      <c r="EI26" s="90" t="s">
        <v>2503</v>
      </c>
      <c r="EJ26" s="90" t="s">
        <v>2501</v>
      </c>
    </row>
    <row r="27" spans="1:140" ht="14.4" x14ac:dyDescent="0.3">
      <c r="A27" s="90">
        <v>106040937</v>
      </c>
      <c r="B27" s="90" t="s">
        <v>1928</v>
      </c>
      <c r="C27" s="90" t="s">
        <v>597</v>
      </c>
      <c r="D27" s="90" t="s">
        <v>598</v>
      </c>
      <c r="E27" s="90" t="s">
        <v>599</v>
      </c>
      <c r="F27" s="90" t="s">
        <v>1236</v>
      </c>
      <c r="G27" s="90" t="s">
        <v>1234</v>
      </c>
      <c r="H27" s="90" t="s">
        <v>2811</v>
      </c>
      <c r="I27" s="90">
        <v>3</v>
      </c>
      <c r="J27" s="90">
        <v>4</v>
      </c>
      <c r="K27" s="90" t="s">
        <v>557</v>
      </c>
      <c r="L27" s="90" t="s">
        <v>553</v>
      </c>
      <c r="M27" s="91">
        <v>11436</v>
      </c>
      <c r="N27" s="91"/>
      <c r="O27" s="91"/>
      <c r="P27" s="91"/>
      <c r="Q27" s="91"/>
      <c r="R27" s="91"/>
      <c r="S27" s="91">
        <v>4943</v>
      </c>
      <c r="T27" s="91">
        <v>6493</v>
      </c>
      <c r="U27" s="91"/>
      <c r="V27" s="91"/>
      <c r="W27" s="91">
        <v>501</v>
      </c>
      <c r="X27" s="91">
        <v>99</v>
      </c>
      <c r="Y27" s="91">
        <v>234</v>
      </c>
      <c r="Z27" s="91">
        <v>965</v>
      </c>
      <c r="AA27" s="91">
        <v>983</v>
      </c>
      <c r="AB27" s="91">
        <v>1311</v>
      </c>
      <c r="AC27" s="91">
        <v>2219</v>
      </c>
      <c r="AD27" s="91">
        <v>2040</v>
      </c>
      <c r="AE27" s="91">
        <v>1611</v>
      </c>
      <c r="AF27" s="91">
        <v>1473</v>
      </c>
      <c r="AG27" s="91"/>
      <c r="AH27" s="91">
        <v>9612</v>
      </c>
      <c r="AI27" s="91">
        <v>332</v>
      </c>
      <c r="AJ27" s="91">
        <v>641</v>
      </c>
      <c r="AK27" s="91">
        <v>371</v>
      </c>
      <c r="AL27" s="91">
        <v>286</v>
      </c>
      <c r="AM27" s="91">
        <v>166</v>
      </c>
      <c r="AN27" s="91">
        <v>28</v>
      </c>
      <c r="AO27" s="91">
        <v>10589</v>
      </c>
      <c r="AP27" s="91">
        <v>13</v>
      </c>
      <c r="AQ27" s="91">
        <v>253</v>
      </c>
      <c r="AR27" s="91">
        <v>69</v>
      </c>
      <c r="AS27" s="91">
        <v>20</v>
      </c>
      <c r="AT27" s="91">
        <v>1</v>
      </c>
      <c r="AU27" s="91">
        <v>442</v>
      </c>
      <c r="AV27" s="91">
        <v>47</v>
      </c>
      <c r="AW27" s="91">
        <v>2</v>
      </c>
      <c r="AX27" s="91"/>
      <c r="AY27" s="91">
        <v>9753</v>
      </c>
      <c r="AZ27" s="91">
        <v>1683</v>
      </c>
      <c r="BA27" s="91"/>
      <c r="BB27" s="91">
        <v>433</v>
      </c>
      <c r="BC27" s="91">
        <v>10559</v>
      </c>
      <c r="BD27" s="91">
        <v>444</v>
      </c>
      <c r="BE27" s="91"/>
      <c r="BF27" s="91">
        <v>9097</v>
      </c>
      <c r="BG27" s="91"/>
      <c r="BH27" s="91"/>
      <c r="BI27" s="91"/>
      <c r="BJ27" s="91">
        <v>275</v>
      </c>
      <c r="BK27" s="91">
        <v>53</v>
      </c>
      <c r="BL27" s="91">
        <v>861</v>
      </c>
      <c r="BM27" s="91">
        <v>19</v>
      </c>
      <c r="BN27" s="91">
        <v>43</v>
      </c>
      <c r="BO27" s="91">
        <v>568</v>
      </c>
      <c r="BP27" s="91">
        <v>118</v>
      </c>
      <c r="BQ27" s="91">
        <v>400</v>
      </c>
      <c r="BR27" s="91">
        <v>2</v>
      </c>
      <c r="BS27" s="91"/>
      <c r="BT27" s="91">
        <v>781</v>
      </c>
      <c r="BU27" s="91">
        <v>10655</v>
      </c>
      <c r="BV27" s="91"/>
      <c r="BW27" s="91">
        <v>5193</v>
      </c>
      <c r="BX27" s="91">
        <v>4624</v>
      </c>
      <c r="BY27" s="91">
        <v>1145</v>
      </c>
      <c r="BZ27" s="91">
        <v>32</v>
      </c>
      <c r="CA27" s="91">
        <v>19</v>
      </c>
      <c r="CB27" s="91">
        <v>159</v>
      </c>
      <c r="CC27" s="91">
        <v>22</v>
      </c>
      <c r="CD27" s="91">
        <v>242</v>
      </c>
      <c r="CE27" s="91"/>
      <c r="CF27" s="91"/>
      <c r="CG27" s="91">
        <v>3513</v>
      </c>
      <c r="CH27" s="91">
        <v>208</v>
      </c>
      <c r="CI27" s="91">
        <v>298</v>
      </c>
      <c r="CJ27" s="91">
        <v>54</v>
      </c>
      <c r="CK27" s="91">
        <v>144</v>
      </c>
      <c r="CL27" s="91">
        <v>319</v>
      </c>
      <c r="CM27" s="91">
        <v>1485</v>
      </c>
      <c r="CN27" s="91">
        <v>346</v>
      </c>
      <c r="CO27" s="91">
        <v>1133</v>
      </c>
      <c r="CP27" s="91">
        <v>462</v>
      </c>
      <c r="CQ27" s="91">
        <v>554</v>
      </c>
      <c r="CR27" s="91">
        <v>139</v>
      </c>
      <c r="CS27" s="91">
        <v>392</v>
      </c>
      <c r="CT27" s="91">
        <v>9</v>
      </c>
      <c r="CU27" s="91">
        <v>21</v>
      </c>
      <c r="CV27" s="91">
        <v>786</v>
      </c>
      <c r="CW27" s="91">
        <v>1102</v>
      </c>
      <c r="CX27" s="91">
        <v>27</v>
      </c>
      <c r="CY27" s="91">
        <v>444</v>
      </c>
      <c r="CZ27" s="91">
        <v>53</v>
      </c>
      <c r="DA27" s="91">
        <v>6</v>
      </c>
      <c r="DB27" s="91">
        <v>12</v>
      </c>
      <c r="DC27" s="91">
        <v>2</v>
      </c>
      <c r="DD27" s="91">
        <v>38</v>
      </c>
      <c r="DE27" s="91">
        <v>191</v>
      </c>
      <c r="DF27" s="91">
        <v>347</v>
      </c>
      <c r="DG27" s="91">
        <v>15</v>
      </c>
      <c r="DH27" s="91">
        <v>1268</v>
      </c>
      <c r="DI27" s="91">
        <v>149</v>
      </c>
      <c r="DJ27" s="91">
        <v>69</v>
      </c>
      <c r="DK27" s="91">
        <v>194</v>
      </c>
      <c r="DL27" s="91">
        <v>463</v>
      </c>
      <c r="DM27" s="91">
        <v>537</v>
      </c>
      <c r="DN27" s="91">
        <v>230</v>
      </c>
      <c r="DO27" s="91">
        <v>706</v>
      </c>
      <c r="DP27" s="91">
        <v>11</v>
      </c>
      <c r="DQ27" s="91">
        <v>7145</v>
      </c>
      <c r="DR27" s="91">
        <v>68</v>
      </c>
      <c r="DS27" s="91">
        <v>26</v>
      </c>
      <c r="DT27" s="91">
        <v>256</v>
      </c>
      <c r="DU27" s="91">
        <v>370</v>
      </c>
      <c r="DV27" s="91">
        <v>519</v>
      </c>
      <c r="DW27" s="91">
        <v>3</v>
      </c>
      <c r="DX27" s="91">
        <v>49</v>
      </c>
      <c r="DY27" s="91">
        <v>13</v>
      </c>
      <c r="DZ27" s="91">
        <v>174</v>
      </c>
      <c r="EA27" s="91">
        <v>434</v>
      </c>
      <c r="EB27" s="91">
        <v>59</v>
      </c>
      <c r="EC27" s="91">
        <v>38</v>
      </c>
      <c r="ED27" s="91">
        <v>51</v>
      </c>
      <c r="EE27" s="91"/>
      <c r="EF27" s="91">
        <v>64</v>
      </c>
      <c r="EG27" s="91">
        <v>9312</v>
      </c>
      <c r="EH27" s="91">
        <v>40997</v>
      </c>
      <c r="EI27" s="90" t="s">
        <v>2504</v>
      </c>
      <c r="EJ27" s="90" t="s">
        <v>2501</v>
      </c>
    </row>
    <row r="28" spans="1:140" ht="14.4" x14ac:dyDescent="0.3">
      <c r="A28" s="90">
        <v>106040962</v>
      </c>
      <c r="B28" s="90" t="s">
        <v>1929</v>
      </c>
      <c r="C28" s="90" t="s">
        <v>1866</v>
      </c>
      <c r="D28" s="90" t="s">
        <v>600</v>
      </c>
      <c r="E28" s="90" t="s">
        <v>601</v>
      </c>
      <c r="F28" s="90" t="s">
        <v>1237</v>
      </c>
      <c r="G28" s="90" t="s">
        <v>1234</v>
      </c>
      <c r="H28" s="90" t="s">
        <v>2808</v>
      </c>
      <c r="I28" s="90">
        <v>3</v>
      </c>
      <c r="J28" s="90">
        <v>4</v>
      </c>
      <c r="K28" s="90" t="s">
        <v>557</v>
      </c>
      <c r="L28" s="90" t="s">
        <v>553</v>
      </c>
      <c r="M28" s="91">
        <v>15736</v>
      </c>
      <c r="N28" s="91"/>
      <c r="O28" s="91">
        <v>725</v>
      </c>
      <c r="P28" s="91"/>
      <c r="Q28" s="91">
        <v>470</v>
      </c>
      <c r="R28" s="91"/>
      <c r="S28" s="91">
        <v>7533</v>
      </c>
      <c r="T28" s="91">
        <v>9398</v>
      </c>
      <c r="U28" s="91"/>
      <c r="V28" s="91"/>
      <c r="W28" s="91">
        <v>1690</v>
      </c>
      <c r="X28" s="91">
        <v>106</v>
      </c>
      <c r="Y28" s="91">
        <v>297</v>
      </c>
      <c r="Z28" s="91">
        <v>1662</v>
      </c>
      <c r="AA28" s="91">
        <v>1560</v>
      </c>
      <c r="AB28" s="91">
        <v>1317</v>
      </c>
      <c r="AC28" s="91">
        <v>2247</v>
      </c>
      <c r="AD28" s="91">
        <v>2844</v>
      </c>
      <c r="AE28" s="91">
        <v>2496</v>
      </c>
      <c r="AF28" s="91">
        <v>2712</v>
      </c>
      <c r="AG28" s="91"/>
      <c r="AH28" s="91">
        <v>13612</v>
      </c>
      <c r="AI28" s="91">
        <v>274</v>
      </c>
      <c r="AJ28" s="91">
        <v>1838</v>
      </c>
      <c r="AK28" s="91">
        <v>300</v>
      </c>
      <c r="AL28" s="91">
        <v>127</v>
      </c>
      <c r="AM28" s="91">
        <v>640</v>
      </c>
      <c r="AN28" s="91">
        <v>140</v>
      </c>
      <c r="AO28" s="91">
        <v>12686</v>
      </c>
      <c r="AP28" s="91">
        <v>300</v>
      </c>
      <c r="AQ28" s="91">
        <v>5</v>
      </c>
      <c r="AR28" s="91">
        <v>472</v>
      </c>
      <c r="AS28" s="91">
        <v>798</v>
      </c>
      <c r="AT28" s="91">
        <v>89</v>
      </c>
      <c r="AU28" s="91">
        <v>1581</v>
      </c>
      <c r="AV28" s="91">
        <v>3</v>
      </c>
      <c r="AW28" s="91">
        <v>997</v>
      </c>
      <c r="AX28" s="91"/>
      <c r="AY28" s="91">
        <v>10151</v>
      </c>
      <c r="AZ28" s="91">
        <v>6780</v>
      </c>
      <c r="BA28" s="91"/>
      <c r="BB28" s="91">
        <v>2755</v>
      </c>
      <c r="BC28" s="91">
        <v>12584</v>
      </c>
      <c r="BD28" s="91">
        <v>1592</v>
      </c>
      <c r="BE28" s="91"/>
      <c r="BF28" s="91">
        <v>11628</v>
      </c>
      <c r="BG28" s="91">
        <v>85</v>
      </c>
      <c r="BH28" s="91">
        <v>439</v>
      </c>
      <c r="BI28" s="91"/>
      <c r="BJ28" s="91">
        <v>242</v>
      </c>
      <c r="BK28" s="91">
        <v>27</v>
      </c>
      <c r="BL28" s="91">
        <v>1772</v>
      </c>
      <c r="BM28" s="91">
        <v>94</v>
      </c>
      <c r="BN28" s="91">
        <v>5</v>
      </c>
      <c r="BO28" s="91">
        <v>251</v>
      </c>
      <c r="BP28" s="91">
        <v>397</v>
      </c>
      <c r="BQ28" s="91">
        <v>1948</v>
      </c>
      <c r="BR28" s="91">
        <v>43</v>
      </c>
      <c r="BS28" s="91"/>
      <c r="BT28" s="91">
        <v>1495</v>
      </c>
      <c r="BU28" s="91">
        <v>15436</v>
      </c>
      <c r="BV28" s="91"/>
      <c r="BW28" s="91">
        <v>7736</v>
      </c>
      <c r="BX28" s="91">
        <v>4371</v>
      </c>
      <c r="BY28" s="91">
        <v>4469</v>
      </c>
      <c r="BZ28" s="91">
        <v>75</v>
      </c>
      <c r="CA28" s="91">
        <v>19</v>
      </c>
      <c r="CB28" s="91">
        <v>105</v>
      </c>
      <c r="CC28" s="91"/>
      <c r="CD28" s="91">
        <v>155</v>
      </c>
      <c r="CE28" s="91">
        <v>1</v>
      </c>
      <c r="CF28" s="91"/>
      <c r="CG28" s="91">
        <v>1008</v>
      </c>
      <c r="CH28" s="91">
        <v>470</v>
      </c>
      <c r="CI28" s="91">
        <v>645</v>
      </c>
      <c r="CJ28" s="91">
        <v>125</v>
      </c>
      <c r="CK28" s="91">
        <v>866</v>
      </c>
      <c r="CL28" s="91">
        <v>320</v>
      </c>
      <c r="CM28" s="91">
        <v>2186</v>
      </c>
      <c r="CN28" s="91">
        <v>1509</v>
      </c>
      <c r="CO28" s="91">
        <v>1652</v>
      </c>
      <c r="CP28" s="91">
        <v>817</v>
      </c>
      <c r="CQ28" s="91">
        <v>1623</v>
      </c>
      <c r="CR28" s="91">
        <v>380</v>
      </c>
      <c r="CS28" s="91">
        <v>988</v>
      </c>
      <c r="CT28" s="91">
        <v>7</v>
      </c>
      <c r="CU28" s="91">
        <v>44</v>
      </c>
      <c r="CV28" s="91">
        <v>490</v>
      </c>
      <c r="CW28" s="91">
        <v>1669</v>
      </c>
      <c r="CX28" s="91">
        <v>541</v>
      </c>
      <c r="CY28" s="91">
        <v>1591</v>
      </c>
      <c r="CZ28" s="91">
        <v>246</v>
      </c>
      <c r="DA28" s="91">
        <v>11</v>
      </c>
      <c r="DB28" s="91">
        <v>10</v>
      </c>
      <c r="DC28" s="91">
        <v>2</v>
      </c>
      <c r="DD28" s="91">
        <v>78</v>
      </c>
      <c r="DE28" s="91">
        <v>433</v>
      </c>
      <c r="DF28" s="91">
        <v>1283</v>
      </c>
      <c r="DG28" s="91">
        <v>31</v>
      </c>
      <c r="DH28" s="91">
        <v>1772</v>
      </c>
      <c r="DI28" s="91">
        <v>202</v>
      </c>
      <c r="DJ28" s="91">
        <v>313</v>
      </c>
      <c r="DK28" s="91">
        <v>74</v>
      </c>
      <c r="DL28" s="91">
        <v>1558</v>
      </c>
      <c r="DM28" s="91">
        <v>1549</v>
      </c>
      <c r="DN28" s="91">
        <v>346</v>
      </c>
      <c r="DO28" s="91">
        <v>876</v>
      </c>
      <c r="DP28" s="91">
        <v>25</v>
      </c>
      <c r="DQ28" s="91">
        <v>8122</v>
      </c>
      <c r="DR28" s="91">
        <v>258</v>
      </c>
      <c r="DS28" s="91">
        <v>62</v>
      </c>
      <c r="DT28" s="91">
        <v>126</v>
      </c>
      <c r="DU28" s="91">
        <v>100</v>
      </c>
      <c r="DV28" s="91">
        <v>768</v>
      </c>
      <c r="DW28" s="91">
        <v>4</v>
      </c>
      <c r="DX28" s="91">
        <v>42</v>
      </c>
      <c r="DY28" s="91">
        <v>19</v>
      </c>
      <c r="DZ28" s="91">
        <v>176</v>
      </c>
      <c r="EA28" s="91">
        <v>708</v>
      </c>
      <c r="EB28" s="91">
        <v>77</v>
      </c>
      <c r="EC28" s="91">
        <v>72</v>
      </c>
      <c r="ED28" s="91">
        <v>12</v>
      </c>
      <c r="EE28" s="91"/>
      <c r="EF28" s="91">
        <v>55</v>
      </c>
      <c r="EG28" s="91">
        <v>14452</v>
      </c>
      <c r="EH28" s="91">
        <v>73878</v>
      </c>
      <c r="EI28" s="90" t="s">
        <v>2505</v>
      </c>
      <c r="EJ28" s="90" t="s">
        <v>2489</v>
      </c>
    </row>
    <row r="29" spans="1:140" ht="14.4" x14ac:dyDescent="0.3">
      <c r="A29" s="90">
        <v>106044006</v>
      </c>
      <c r="B29" s="90" t="s">
        <v>1930</v>
      </c>
      <c r="C29" s="90" t="s">
        <v>1809</v>
      </c>
      <c r="D29" s="90" t="s">
        <v>602</v>
      </c>
      <c r="E29" s="90" t="s">
        <v>601</v>
      </c>
      <c r="F29" s="90" t="s">
        <v>1237</v>
      </c>
      <c r="G29" s="90" t="s">
        <v>1234</v>
      </c>
      <c r="H29" s="90" t="s">
        <v>2814</v>
      </c>
      <c r="I29" s="90">
        <v>3</v>
      </c>
      <c r="J29" s="90">
        <v>4</v>
      </c>
      <c r="K29" s="90" t="s">
        <v>552</v>
      </c>
      <c r="L29" s="90" t="s">
        <v>553</v>
      </c>
      <c r="M29" s="91"/>
      <c r="N29" s="91"/>
      <c r="O29" s="91">
        <v>535</v>
      </c>
      <c r="P29" s="91"/>
      <c r="Q29" s="91"/>
      <c r="R29" s="91"/>
      <c r="S29" s="91">
        <v>273</v>
      </c>
      <c r="T29" s="91">
        <v>262</v>
      </c>
      <c r="U29" s="91"/>
      <c r="V29" s="91"/>
      <c r="W29" s="91"/>
      <c r="X29" s="91"/>
      <c r="Y29" s="91">
        <v>25</v>
      </c>
      <c r="Z29" s="91">
        <v>137</v>
      </c>
      <c r="AA29" s="91">
        <v>136</v>
      </c>
      <c r="AB29" s="91">
        <v>93</v>
      </c>
      <c r="AC29" s="91">
        <v>101</v>
      </c>
      <c r="AD29" s="91">
        <v>37</v>
      </c>
      <c r="AE29" s="91">
        <v>6</v>
      </c>
      <c r="AF29" s="91"/>
      <c r="AG29" s="91"/>
      <c r="AH29" s="91">
        <v>392</v>
      </c>
      <c r="AI29" s="91">
        <v>25</v>
      </c>
      <c r="AJ29" s="91">
        <v>62</v>
      </c>
      <c r="AK29" s="91">
        <v>10</v>
      </c>
      <c r="AL29" s="91">
        <v>27</v>
      </c>
      <c r="AM29" s="91">
        <v>18</v>
      </c>
      <c r="AN29" s="91">
        <v>1</v>
      </c>
      <c r="AO29" s="91">
        <v>531</v>
      </c>
      <c r="AP29" s="91">
        <v>3</v>
      </c>
      <c r="AQ29" s="91"/>
      <c r="AR29" s="91"/>
      <c r="AS29" s="91"/>
      <c r="AT29" s="91"/>
      <c r="AU29" s="91"/>
      <c r="AV29" s="91">
        <v>1</v>
      </c>
      <c r="AW29" s="91"/>
      <c r="AX29" s="91"/>
      <c r="AY29" s="91"/>
      <c r="AZ29" s="91">
        <v>535</v>
      </c>
      <c r="BA29" s="91"/>
      <c r="BB29" s="91">
        <v>9</v>
      </c>
      <c r="BC29" s="91">
        <v>526</v>
      </c>
      <c r="BD29" s="91"/>
      <c r="BE29" s="91"/>
      <c r="BF29" s="91">
        <v>520</v>
      </c>
      <c r="BG29" s="91"/>
      <c r="BH29" s="91"/>
      <c r="BI29" s="91"/>
      <c r="BJ29" s="91">
        <v>2</v>
      </c>
      <c r="BK29" s="91">
        <v>2</v>
      </c>
      <c r="BL29" s="91"/>
      <c r="BM29" s="91">
        <v>2</v>
      </c>
      <c r="BN29" s="91">
        <v>5</v>
      </c>
      <c r="BO29" s="91"/>
      <c r="BP29" s="91"/>
      <c r="BQ29" s="91">
        <v>1</v>
      </c>
      <c r="BR29" s="91">
        <v>3</v>
      </c>
      <c r="BS29" s="91"/>
      <c r="BT29" s="91"/>
      <c r="BU29" s="91">
        <v>535</v>
      </c>
      <c r="BV29" s="91"/>
      <c r="BW29" s="91">
        <v>92</v>
      </c>
      <c r="BX29" s="91">
        <v>294</v>
      </c>
      <c r="BY29" s="91">
        <v>3</v>
      </c>
      <c r="BZ29" s="91"/>
      <c r="CA29" s="91">
        <v>32</v>
      </c>
      <c r="CB29" s="91"/>
      <c r="CC29" s="91">
        <v>10</v>
      </c>
      <c r="CD29" s="91">
        <v>101</v>
      </c>
      <c r="CE29" s="91">
        <v>3</v>
      </c>
      <c r="CF29" s="91"/>
      <c r="CG29" s="91"/>
      <c r="CH29" s="91"/>
      <c r="CI29" s="91"/>
      <c r="CJ29" s="91"/>
      <c r="CK29" s="91">
        <v>535</v>
      </c>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v>89</v>
      </c>
      <c r="DP29" s="91"/>
      <c r="DQ29" s="91">
        <v>446</v>
      </c>
      <c r="DR29" s="91"/>
      <c r="DS29" s="91"/>
      <c r="DT29" s="91"/>
      <c r="DU29" s="91"/>
      <c r="DV29" s="91"/>
      <c r="DW29" s="91"/>
      <c r="DX29" s="91"/>
      <c r="DY29" s="91"/>
      <c r="DZ29" s="91"/>
      <c r="EA29" s="91"/>
      <c r="EB29" s="91"/>
      <c r="EC29" s="91"/>
      <c r="ED29" s="91"/>
      <c r="EE29" s="91"/>
      <c r="EF29" s="91"/>
      <c r="EG29" s="91">
        <v>535</v>
      </c>
      <c r="EH29" s="91">
        <v>4858</v>
      </c>
      <c r="EI29" s="90" t="s">
        <v>2505</v>
      </c>
      <c r="EJ29" s="90" t="s">
        <v>2489</v>
      </c>
    </row>
    <row r="30" spans="1:140" ht="14.4" x14ac:dyDescent="0.3">
      <c r="A30" s="90">
        <v>106050932</v>
      </c>
      <c r="B30" s="90" t="s">
        <v>1931</v>
      </c>
      <c r="C30" s="90" t="s">
        <v>1791</v>
      </c>
      <c r="D30" s="90" t="s">
        <v>603</v>
      </c>
      <c r="E30" s="90" t="s">
        <v>604</v>
      </c>
      <c r="F30" s="90" t="s">
        <v>1238</v>
      </c>
      <c r="G30" s="90" t="s">
        <v>1239</v>
      </c>
      <c r="H30" s="90" t="s">
        <v>2814</v>
      </c>
      <c r="I30" s="90">
        <v>5</v>
      </c>
      <c r="J30" s="90">
        <v>8</v>
      </c>
      <c r="K30" s="90" t="s">
        <v>557</v>
      </c>
      <c r="L30" s="90" t="s">
        <v>2501</v>
      </c>
      <c r="M30" s="91">
        <v>1162</v>
      </c>
      <c r="N30" s="91"/>
      <c r="O30" s="91"/>
      <c r="P30" s="91"/>
      <c r="Q30" s="91"/>
      <c r="R30" s="91"/>
      <c r="S30" s="91">
        <v>535</v>
      </c>
      <c r="T30" s="91">
        <v>627</v>
      </c>
      <c r="U30" s="91"/>
      <c r="V30" s="91"/>
      <c r="W30" s="91"/>
      <c r="X30" s="91"/>
      <c r="Y30" s="91">
        <v>13</v>
      </c>
      <c r="Z30" s="91">
        <v>30</v>
      </c>
      <c r="AA30" s="91">
        <v>56</v>
      </c>
      <c r="AB30" s="91">
        <v>101</v>
      </c>
      <c r="AC30" s="91">
        <v>179</v>
      </c>
      <c r="AD30" s="91">
        <v>246</v>
      </c>
      <c r="AE30" s="91">
        <v>267</v>
      </c>
      <c r="AF30" s="91">
        <v>270</v>
      </c>
      <c r="AG30" s="91"/>
      <c r="AH30" s="91">
        <v>1093</v>
      </c>
      <c r="AI30" s="91">
        <v>5</v>
      </c>
      <c r="AJ30" s="91">
        <v>28</v>
      </c>
      <c r="AK30" s="91">
        <v>17</v>
      </c>
      <c r="AL30" s="91">
        <v>6</v>
      </c>
      <c r="AM30" s="91">
        <v>3</v>
      </c>
      <c r="AN30" s="91">
        <v>10</v>
      </c>
      <c r="AO30" s="91">
        <v>1142</v>
      </c>
      <c r="AP30" s="91"/>
      <c r="AQ30" s="91"/>
      <c r="AR30" s="91">
        <v>14</v>
      </c>
      <c r="AS30" s="91">
        <v>2</v>
      </c>
      <c r="AT30" s="91">
        <v>3</v>
      </c>
      <c r="AU30" s="91"/>
      <c r="AV30" s="91">
        <v>1</v>
      </c>
      <c r="AW30" s="91"/>
      <c r="AX30" s="91"/>
      <c r="AY30" s="91">
        <v>1019</v>
      </c>
      <c r="AZ30" s="91">
        <v>143</v>
      </c>
      <c r="BA30" s="91"/>
      <c r="BB30" s="91">
        <v>113</v>
      </c>
      <c r="BC30" s="91">
        <v>1049</v>
      </c>
      <c r="BD30" s="91"/>
      <c r="BE30" s="91"/>
      <c r="BF30" s="91">
        <v>562</v>
      </c>
      <c r="BG30" s="91"/>
      <c r="BH30" s="91"/>
      <c r="BI30" s="91">
        <v>5</v>
      </c>
      <c r="BJ30" s="91">
        <v>109</v>
      </c>
      <c r="BK30" s="91">
        <v>17</v>
      </c>
      <c r="BL30" s="91">
        <v>227</v>
      </c>
      <c r="BM30" s="91">
        <v>3</v>
      </c>
      <c r="BN30" s="91">
        <v>3</v>
      </c>
      <c r="BO30" s="91">
        <v>23</v>
      </c>
      <c r="BP30" s="91">
        <v>32</v>
      </c>
      <c r="BQ30" s="91">
        <v>180</v>
      </c>
      <c r="BR30" s="91">
        <v>1</v>
      </c>
      <c r="BS30" s="91"/>
      <c r="BT30" s="91">
        <v>110</v>
      </c>
      <c r="BU30" s="91">
        <v>1052</v>
      </c>
      <c r="BV30" s="91"/>
      <c r="BW30" s="91">
        <v>715</v>
      </c>
      <c r="BX30" s="91">
        <v>245</v>
      </c>
      <c r="BY30" s="91">
        <v>143</v>
      </c>
      <c r="BZ30" s="91">
        <v>10</v>
      </c>
      <c r="CA30" s="91">
        <v>2</v>
      </c>
      <c r="CB30" s="91">
        <v>21</v>
      </c>
      <c r="CC30" s="91">
        <v>3</v>
      </c>
      <c r="CD30" s="91">
        <v>23</v>
      </c>
      <c r="CE30" s="91"/>
      <c r="CF30" s="91"/>
      <c r="CG30" s="91">
        <v>130</v>
      </c>
      <c r="CH30" s="91">
        <v>31</v>
      </c>
      <c r="CI30" s="91">
        <v>64</v>
      </c>
      <c r="CJ30" s="91">
        <v>18</v>
      </c>
      <c r="CK30" s="91">
        <v>28</v>
      </c>
      <c r="CL30" s="91">
        <v>25</v>
      </c>
      <c r="CM30" s="91">
        <v>172</v>
      </c>
      <c r="CN30" s="91">
        <v>180</v>
      </c>
      <c r="CO30" s="91">
        <v>121</v>
      </c>
      <c r="CP30" s="91">
        <v>54</v>
      </c>
      <c r="CQ30" s="91">
        <v>2</v>
      </c>
      <c r="CR30" s="91">
        <v>57</v>
      </c>
      <c r="CS30" s="91">
        <v>78</v>
      </c>
      <c r="CT30" s="91">
        <v>1</v>
      </c>
      <c r="CU30" s="91"/>
      <c r="CV30" s="91">
        <v>49</v>
      </c>
      <c r="CW30" s="91">
        <v>150</v>
      </c>
      <c r="CX30" s="91">
        <v>2</v>
      </c>
      <c r="CY30" s="91"/>
      <c r="CZ30" s="91">
        <v>4</v>
      </c>
      <c r="DA30" s="91"/>
      <c r="DB30" s="91"/>
      <c r="DC30" s="91"/>
      <c r="DD30" s="91"/>
      <c r="DE30" s="91">
        <v>4</v>
      </c>
      <c r="DF30" s="91">
        <v>65</v>
      </c>
      <c r="DG30" s="91">
        <v>1</v>
      </c>
      <c r="DH30" s="91">
        <v>83</v>
      </c>
      <c r="DI30" s="91">
        <v>8</v>
      </c>
      <c r="DJ30" s="91"/>
      <c r="DK30" s="91">
        <v>1</v>
      </c>
      <c r="DL30" s="91"/>
      <c r="DM30" s="91">
        <v>125</v>
      </c>
      <c r="DN30" s="91">
        <v>18</v>
      </c>
      <c r="DO30" s="91">
        <v>204</v>
      </c>
      <c r="DP30" s="91">
        <v>3</v>
      </c>
      <c r="DQ30" s="91">
        <v>646</v>
      </c>
      <c r="DR30" s="91">
        <v>5</v>
      </c>
      <c r="DS30" s="91">
        <v>2</v>
      </c>
      <c r="DT30" s="91">
        <v>24</v>
      </c>
      <c r="DU30" s="91">
        <v>51</v>
      </c>
      <c r="DV30" s="91">
        <v>93</v>
      </c>
      <c r="DW30" s="91">
        <v>1</v>
      </c>
      <c r="DX30" s="91">
        <v>10</v>
      </c>
      <c r="DY30" s="91">
        <v>2</v>
      </c>
      <c r="DZ30" s="91">
        <v>26</v>
      </c>
      <c r="EA30" s="91">
        <v>88</v>
      </c>
      <c r="EB30" s="91">
        <v>16</v>
      </c>
      <c r="EC30" s="91">
        <v>1</v>
      </c>
      <c r="ED30" s="91">
        <v>3</v>
      </c>
      <c r="EE30" s="91"/>
      <c r="EF30" s="91">
        <v>5</v>
      </c>
      <c r="EG30" s="91">
        <v>835</v>
      </c>
      <c r="EH30" s="91">
        <v>4392</v>
      </c>
      <c r="EI30" s="90" t="s">
        <v>2506</v>
      </c>
      <c r="EJ30" s="90" t="s">
        <v>2501</v>
      </c>
    </row>
    <row r="31" spans="1:140" ht="14.4" x14ac:dyDescent="0.3">
      <c r="A31" s="90">
        <v>106060870</v>
      </c>
      <c r="B31" s="90" t="s">
        <v>1932</v>
      </c>
      <c r="C31" s="90" t="s">
        <v>605</v>
      </c>
      <c r="D31" s="90" t="s">
        <v>606</v>
      </c>
      <c r="E31" s="90" t="s">
        <v>607</v>
      </c>
      <c r="F31" s="90" t="s">
        <v>1240</v>
      </c>
      <c r="G31" s="90" t="s">
        <v>607</v>
      </c>
      <c r="H31" s="90" t="s">
        <v>2814</v>
      </c>
      <c r="I31" s="90">
        <v>3</v>
      </c>
      <c r="J31" s="90">
        <v>4</v>
      </c>
      <c r="K31" s="90" t="s">
        <v>557</v>
      </c>
      <c r="L31" s="90" t="s">
        <v>2501</v>
      </c>
      <c r="M31" s="91">
        <v>916</v>
      </c>
      <c r="N31" s="91">
        <v>117</v>
      </c>
      <c r="O31" s="91"/>
      <c r="P31" s="91"/>
      <c r="Q31" s="91"/>
      <c r="R31" s="91"/>
      <c r="S31" s="91">
        <v>361</v>
      </c>
      <c r="T31" s="91">
        <v>672</v>
      </c>
      <c r="U31" s="91"/>
      <c r="V31" s="91"/>
      <c r="W31" s="91">
        <v>166</v>
      </c>
      <c r="X31" s="91">
        <v>16</v>
      </c>
      <c r="Y31" s="91">
        <v>32</v>
      </c>
      <c r="Z31" s="91">
        <v>126</v>
      </c>
      <c r="AA31" s="91">
        <v>107</v>
      </c>
      <c r="AB31" s="91">
        <v>63</v>
      </c>
      <c r="AC31" s="91">
        <v>95</v>
      </c>
      <c r="AD31" s="91">
        <v>99</v>
      </c>
      <c r="AE31" s="91">
        <v>128</v>
      </c>
      <c r="AF31" s="91">
        <v>201</v>
      </c>
      <c r="AG31" s="91"/>
      <c r="AH31" s="91">
        <v>523</v>
      </c>
      <c r="AI31" s="91">
        <v>16</v>
      </c>
      <c r="AJ31" s="91">
        <v>466</v>
      </c>
      <c r="AK31" s="91">
        <v>15</v>
      </c>
      <c r="AL31" s="91">
        <v>13</v>
      </c>
      <c r="AM31" s="91"/>
      <c r="AN31" s="91"/>
      <c r="AO31" s="91">
        <v>731</v>
      </c>
      <c r="AP31" s="91"/>
      <c r="AQ31" s="91">
        <v>3</v>
      </c>
      <c r="AR31" s="91">
        <v>16</v>
      </c>
      <c r="AS31" s="91">
        <v>124</v>
      </c>
      <c r="AT31" s="91">
        <v>1</v>
      </c>
      <c r="AU31" s="91">
        <v>158</v>
      </c>
      <c r="AV31" s="91"/>
      <c r="AW31" s="91"/>
      <c r="AX31" s="91"/>
      <c r="AY31" s="91">
        <v>497</v>
      </c>
      <c r="AZ31" s="91">
        <v>536</v>
      </c>
      <c r="BA31" s="91"/>
      <c r="BB31" s="91">
        <v>125</v>
      </c>
      <c r="BC31" s="91">
        <v>750</v>
      </c>
      <c r="BD31" s="91">
        <v>158</v>
      </c>
      <c r="BE31" s="91"/>
      <c r="BF31" s="91">
        <v>678</v>
      </c>
      <c r="BG31" s="91">
        <v>11</v>
      </c>
      <c r="BH31" s="91"/>
      <c r="BI31" s="91">
        <v>82</v>
      </c>
      <c r="BJ31" s="91">
        <v>70</v>
      </c>
      <c r="BK31" s="91">
        <v>1</v>
      </c>
      <c r="BL31" s="91">
        <v>46</v>
      </c>
      <c r="BM31" s="91"/>
      <c r="BN31" s="91">
        <v>1</v>
      </c>
      <c r="BO31" s="91">
        <v>31</v>
      </c>
      <c r="BP31" s="91">
        <v>17</v>
      </c>
      <c r="BQ31" s="91">
        <v>90</v>
      </c>
      <c r="BR31" s="91">
        <v>6</v>
      </c>
      <c r="BS31" s="91"/>
      <c r="BT31" s="91">
        <v>112</v>
      </c>
      <c r="BU31" s="91">
        <v>921</v>
      </c>
      <c r="BV31" s="91"/>
      <c r="BW31" s="91">
        <v>432</v>
      </c>
      <c r="BX31" s="91">
        <v>299</v>
      </c>
      <c r="BY31" s="91">
        <v>178</v>
      </c>
      <c r="BZ31" s="91">
        <v>8</v>
      </c>
      <c r="CA31" s="91">
        <v>54</v>
      </c>
      <c r="CB31" s="91"/>
      <c r="CC31" s="91"/>
      <c r="CD31" s="91">
        <v>60</v>
      </c>
      <c r="CE31" s="91">
        <v>2</v>
      </c>
      <c r="CF31" s="91"/>
      <c r="CG31" s="91">
        <v>31</v>
      </c>
      <c r="CH31" s="91">
        <v>7</v>
      </c>
      <c r="CI31" s="91">
        <v>42</v>
      </c>
      <c r="CJ31" s="91">
        <v>10</v>
      </c>
      <c r="CK31" s="91">
        <v>11</v>
      </c>
      <c r="CL31" s="91">
        <v>16</v>
      </c>
      <c r="CM31" s="91">
        <v>67</v>
      </c>
      <c r="CN31" s="91">
        <v>109</v>
      </c>
      <c r="CO31" s="91">
        <v>111</v>
      </c>
      <c r="CP31" s="91">
        <v>86</v>
      </c>
      <c r="CQ31" s="91">
        <v>188</v>
      </c>
      <c r="CR31" s="91">
        <v>25</v>
      </c>
      <c r="CS31" s="91">
        <v>5</v>
      </c>
      <c r="CT31" s="91"/>
      <c r="CU31" s="91">
        <v>4</v>
      </c>
      <c r="CV31" s="91">
        <v>34</v>
      </c>
      <c r="CW31" s="91">
        <v>33</v>
      </c>
      <c r="CX31" s="91">
        <v>96</v>
      </c>
      <c r="CY31" s="91">
        <v>158</v>
      </c>
      <c r="CZ31" s="91">
        <v>1</v>
      </c>
      <c r="DA31" s="91"/>
      <c r="DB31" s="91"/>
      <c r="DC31" s="91"/>
      <c r="DD31" s="91">
        <v>3</v>
      </c>
      <c r="DE31" s="91">
        <v>3</v>
      </c>
      <c r="DF31" s="91">
        <v>6</v>
      </c>
      <c r="DG31" s="91"/>
      <c r="DH31" s="91">
        <v>41</v>
      </c>
      <c r="DI31" s="91">
        <v>42</v>
      </c>
      <c r="DJ31" s="91"/>
      <c r="DK31" s="91">
        <v>11</v>
      </c>
      <c r="DL31" s="91">
        <v>163</v>
      </c>
      <c r="DM31" s="91">
        <v>1</v>
      </c>
      <c r="DN31" s="91">
        <v>12</v>
      </c>
      <c r="DO31" s="91">
        <v>364</v>
      </c>
      <c r="DP31" s="91"/>
      <c r="DQ31" s="91">
        <v>386</v>
      </c>
      <c r="DR31" s="91">
        <v>4</v>
      </c>
      <c r="DS31" s="91">
        <v>1</v>
      </c>
      <c r="DT31" s="91">
        <v>6</v>
      </c>
      <c r="DU31" s="91">
        <v>10</v>
      </c>
      <c r="DV31" s="91">
        <v>21</v>
      </c>
      <c r="DW31" s="91"/>
      <c r="DX31" s="91">
        <v>5</v>
      </c>
      <c r="DY31" s="91"/>
      <c r="DZ31" s="91">
        <v>9</v>
      </c>
      <c r="EA31" s="91">
        <v>25</v>
      </c>
      <c r="EB31" s="91">
        <v>4</v>
      </c>
      <c r="EC31" s="91"/>
      <c r="ED31" s="91">
        <v>1</v>
      </c>
      <c r="EE31" s="91"/>
      <c r="EF31" s="91">
        <v>6</v>
      </c>
      <c r="EG31" s="91">
        <v>941</v>
      </c>
      <c r="EH31" s="91">
        <v>4284</v>
      </c>
      <c r="EI31" s="90" t="s">
        <v>2507</v>
      </c>
      <c r="EJ31" s="90" t="s">
        <v>2501</v>
      </c>
    </row>
    <row r="32" spans="1:140" ht="14.4" x14ac:dyDescent="0.3">
      <c r="A32" s="90">
        <v>106070904</v>
      </c>
      <c r="B32" s="90" t="s">
        <v>1933</v>
      </c>
      <c r="C32" s="90" t="s">
        <v>977</v>
      </c>
      <c r="D32" s="90" t="s">
        <v>608</v>
      </c>
      <c r="E32" s="90" t="s">
        <v>609</v>
      </c>
      <c r="F32" s="90" t="s">
        <v>1241</v>
      </c>
      <c r="G32" s="90" t="s">
        <v>1242</v>
      </c>
      <c r="H32" s="90" t="s">
        <v>2811</v>
      </c>
      <c r="I32" s="90">
        <v>15</v>
      </c>
      <c r="J32" s="90">
        <v>9</v>
      </c>
      <c r="K32" s="90" t="s">
        <v>580</v>
      </c>
      <c r="L32" s="90" t="s">
        <v>553</v>
      </c>
      <c r="M32" s="91">
        <v>3749</v>
      </c>
      <c r="N32" s="91"/>
      <c r="O32" s="91"/>
      <c r="P32" s="91"/>
      <c r="Q32" s="91"/>
      <c r="R32" s="91"/>
      <c r="S32" s="91">
        <v>1851</v>
      </c>
      <c r="T32" s="91">
        <v>1898</v>
      </c>
      <c r="U32" s="91"/>
      <c r="V32" s="91"/>
      <c r="W32" s="91"/>
      <c r="X32" s="91"/>
      <c r="Y32" s="91">
        <v>17</v>
      </c>
      <c r="Z32" s="91">
        <v>131</v>
      </c>
      <c r="AA32" s="91">
        <v>228</v>
      </c>
      <c r="AB32" s="91">
        <v>353</v>
      </c>
      <c r="AC32" s="91">
        <v>765</v>
      </c>
      <c r="AD32" s="91">
        <v>793</v>
      </c>
      <c r="AE32" s="91">
        <v>659</v>
      </c>
      <c r="AF32" s="91">
        <v>803</v>
      </c>
      <c r="AG32" s="91"/>
      <c r="AH32" s="91">
        <v>1241</v>
      </c>
      <c r="AI32" s="91">
        <v>1338</v>
      </c>
      <c r="AJ32" s="91">
        <v>575</v>
      </c>
      <c r="AK32" s="91">
        <v>448</v>
      </c>
      <c r="AL32" s="91">
        <v>5</v>
      </c>
      <c r="AM32" s="91">
        <v>63</v>
      </c>
      <c r="AN32" s="91">
        <v>79</v>
      </c>
      <c r="AO32" s="91">
        <v>3534</v>
      </c>
      <c r="AP32" s="91"/>
      <c r="AQ32" s="91">
        <v>2</v>
      </c>
      <c r="AR32" s="91">
        <v>63</v>
      </c>
      <c r="AS32" s="91">
        <v>33</v>
      </c>
      <c r="AT32" s="91"/>
      <c r="AU32" s="91">
        <v>2</v>
      </c>
      <c r="AV32" s="91">
        <v>97</v>
      </c>
      <c r="AW32" s="91">
        <v>18</v>
      </c>
      <c r="AX32" s="91"/>
      <c r="AY32" s="91">
        <v>3310</v>
      </c>
      <c r="AZ32" s="91">
        <v>439</v>
      </c>
      <c r="BA32" s="91"/>
      <c r="BB32" s="91">
        <v>440</v>
      </c>
      <c r="BC32" s="91">
        <v>3307</v>
      </c>
      <c r="BD32" s="91">
        <v>1</v>
      </c>
      <c r="BE32" s="91">
        <v>1</v>
      </c>
      <c r="BF32" s="91">
        <v>2505</v>
      </c>
      <c r="BG32" s="91">
        <v>1</v>
      </c>
      <c r="BH32" s="91">
        <v>3</v>
      </c>
      <c r="BI32" s="91"/>
      <c r="BJ32" s="91">
        <v>80</v>
      </c>
      <c r="BK32" s="91">
        <v>42</v>
      </c>
      <c r="BL32" s="91">
        <v>580</v>
      </c>
      <c r="BM32" s="91">
        <v>38</v>
      </c>
      <c r="BN32" s="91">
        <v>70</v>
      </c>
      <c r="BO32" s="91">
        <v>107</v>
      </c>
      <c r="BP32" s="91">
        <v>144</v>
      </c>
      <c r="BQ32" s="91">
        <v>176</v>
      </c>
      <c r="BR32" s="91">
        <v>1</v>
      </c>
      <c r="BS32" s="91">
        <v>2</v>
      </c>
      <c r="BT32" s="91">
        <v>105</v>
      </c>
      <c r="BU32" s="91">
        <v>3644</v>
      </c>
      <c r="BV32" s="91"/>
      <c r="BW32" s="91">
        <v>1925</v>
      </c>
      <c r="BX32" s="91">
        <v>958</v>
      </c>
      <c r="BY32" s="91">
        <v>333</v>
      </c>
      <c r="BZ32" s="91">
        <v>30</v>
      </c>
      <c r="CA32" s="91">
        <v>111</v>
      </c>
      <c r="CB32" s="91">
        <v>109</v>
      </c>
      <c r="CC32" s="91"/>
      <c r="CD32" s="91">
        <v>281</v>
      </c>
      <c r="CE32" s="91"/>
      <c r="CF32" s="91">
        <v>2</v>
      </c>
      <c r="CG32" s="91">
        <v>281</v>
      </c>
      <c r="CH32" s="91">
        <v>89</v>
      </c>
      <c r="CI32" s="91">
        <v>160</v>
      </c>
      <c r="CJ32" s="91">
        <v>68</v>
      </c>
      <c r="CK32" s="91">
        <v>35</v>
      </c>
      <c r="CL32" s="91">
        <v>72</v>
      </c>
      <c r="CM32" s="91">
        <v>1021</v>
      </c>
      <c r="CN32" s="91">
        <v>588</v>
      </c>
      <c r="CO32" s="91">
        <v>417</v>
      </c>
      <c r="CP32" s="91">
        <v>205</v>
      </c>
      <c r="CQ32" s="91">
        <v>2</v>
      </c>
      <c r="CR32" s="91">
        <v>118</v>
      </c>
      <c r="CS32" s="91">
        <v>208</v>
      </c>
      <c r="CT32" s="91">
        <v>3</v>
      </c>
      <c r="CU32" s="91"/>
      <c r="CV32" s="91">
        <v>202</v>
      </c>
      <c r="CW32" s="91">
        <v>273</v>
      </c>
      <c r="CX32" s="91">
        <v>7</v>
      </c>
      <c r="CY32" s="91"/>
      <c r="CZ32" s="91">
        <v>18</v>
      </c>
      <c r="DA32" s="91">
        <v>5</v>
      </c>
      <c r="DB32" s="91">
        <v>2</v>
      </c>
      <c r="DC32" s="91"/>
      <c r="DD32" s="91">
        <v>29</v>
      </c>
      <c r="DE32" s="91">
        <v>93</v>
      </c>
      <c r="DF32" s="91">
        <v>493</v>
      </c>
      <c r="DG32" s="91">
        <v>4</v>
      </c>
      <c r="DH32" s="91">
        <v>329</v>
      </c>
      <c r="DI32" s="91">
        <v>38</v>
      </c>
      <c r="DJ32" s="91">
        <v>16</v>
      </c>
      <c r="DK32" s="91">
        <v>2</v>
      </c>
      <c r="DL32" s="91"/>
      <c r="DM32" s="91">
        <v>309</v>
      </c>
      <c r="DN32" s="91">
        <v>83</v>
      </c>
      <c r="DO32" s="91">
        <v>408</v>
      </c>
      <c r="DP32" s="91">
        <v>5</v>
      </c>
      <c r="DQ32" s="91">
        <v>1915</v>
      </c>
      <c r="DR32" s="91">
        <v>6</v>
      </c>
      <c r="DS32" s="91">
        <v>4</v>
      </c>
      <c r="DT32" s="91">
        <v>25</v>
      </c>
      <c r="DU32" s="91">
        <v>263</v>
      </c>
      <c r="DV32" s="91">
        <v>125</v>
      </c>
      <c r="DW32" s="91">
        <v>1</v>
      </c>
      <c r="DX32" s="91">
        <v>8</v>
      </c>
      <c r="DY32" s="91">
        <v>12</v>
      </c>
      <c r="DZ32" s="91">
        <v>47</v>
      </c>
      <c r="EA32" s="91">
        <v>146</v>
      </c>
      <c r="EB32" s="91">
        <v>29</v>
      </c>
      <c r="EC32" s="91">
        <v>3</v>
      </c>
      <c r="ED32" s="91">
        <v>8</v>
      </c>
      <c r="EE32" s="91"/>
      <c r="EF32" s="91">
        <v>14</v>
      </c>
      <c r="EG32" s="91">
        <v>3058</v>
      </c>
      <c r="EH32" s="91">
        <v>17126</v>
      </c>
      <c r="EI32" s="90" t="s">
        <v>2508</v>
      </c>
      <c r="EJ32" s="90" t="s">
        <v>2489</v>
      </c>
    </row>
    <row r="33" spans="1:140" ht="14.4" x14ac:dyDescent="0.3">
      <c r="A33" s="90">
        <v>106070924</v>
      </c>
      <c r="B33" s="90" t="s">
        <v>1934</v>
      </c>
      <c r="C33" s="90" t="s">
        <v>610</v>
      </c>
      <c r="D33" s="90" t="s">
        <v>611</v>
      </c>
      <c r="E33" s="90" t="s">
        <v>612</v>
      </c>
      <c r="F33" s="90" t="s">
        <v>1243</v>
      </c>
      <c r="G33" s="90" t="s">
        <v>1242</v>
      </c>
      <c r="H33" s="90" t="s">
        <v>2812</v>
      </c>
      <c r="I33" s="90">
        <v>14</v>
      </c>
      <c r="J33" s="90">
        <v>3</v>
      </c>
      <c r="K33" s="90" t="s">
        <v>552</v>
      </c>
      <c r="L33" s="90" t="s">
        <v>553</v>
      </c>
      <c r="M33" s="91">
        <v>10129</v>
      </c>
      <c r="N33" s="91"/>
      <c r="O33" s="91">
        <v>589</v>
      </c>
      <c r="P33" s="91"/>
      <c r="Q33" s="91"/>
      <c r="R33" s="91"/>
      <c r="S33" s="91">
        <v>4245</v>
      </c>
      <c r="T33" s="91">
        <v>6473</v>
      </c>
      <c r="U33" s="91"/>
      <c r="V33" s="91"/>
      <c r="W33" s="91">
        <v>2313</v>
      </c>
      <c r="X33" s="91"/>
      <c r="Y33" s="91">
        <v>225</v>
      </c>
      <c r="Z33" s="91">
        <v>1898</v>
      </c>
      <c r="AA33" s="91">
        <v>1648</v>
      </c>
      <c r="AB33" s="91">
        <v>1089</v>
      </c>
      <c r="AC33" s="91">
        <v>1498</v>
      </c>
      <c r="AD33" s="91">
        <v>1138</v>
      </c>
      <c r="AE33" s="91">
        <v>526</v>
      </c>
      <c r="AF33" s="91">
        <v>383</v>
      </c>
      <c r="AG33" s="91"/>
      <c r="AH33" s="91">
        <v>3125</v>
      </c>
      <c r="AI33" s="91">
        <v>1612</v>
      </c>
      <c r="AJ33" s="91">
        <v>4355</v>
      </c>
      <c r="AK33" s="91">
        <v>1205</v>
      </c>
      <c r="AL33" s="91">
        <v>151</v>
      </c>
      <c r="AM33" s="91">
        <v>263</v>
      </c>
      <c r="AN33" s="91">
        <v>7</v>
      </c>
      <c r="AO33" s="91">
        <v>7723</v>
      </c>
      <c r="AP33" s="91">
        <v>72</v>
      </c>
      <c r="AQ33" s="91">
        <v>430</v>
      </c>
      <c r="AR33" s="91">
        <v>27</v>
      </c>
      <c r="AS33" s="91">
        <v>124</v>
      </c>
      <c r="AT33" s="91">
        <v>11</v>
      </c>
      <c r="AU33" s="91">
        <v>2252</v>
      </c>
      <c r="AV33" s="91">
        <v>79</v>
      </c>
      <c r="AW33" s="91"/>
      <c r="AX33" s="91"/>
      <c r="AY33" s="91">
        <v>6392</v>
      </c>
      <c r="AZ33" s="91">
        <v>4326</v>
      </c>
      <c r="BA33" s="91"/>
      <c r="BB33" s="91">
        <v>4</v>
      </c>
      <c r="BC33" s="91">
        <v>8453</v>
      </c>
      <c r="BD33" s="91">
        <v>2252</v>
      </c>
      <c r="BE33" s="91">
        <v>9</v>
      </c>
      <c r="BF33" s="91">
        <v>10071</v>
      </c>
      <c r="BG33" s="91">
        <v>8</v>
      </c>
      <c r="BH33" s="91">
        <v>48</v>
      </c>
      <c r="BI33" s="91"/>
      <c r="BJ33" s="91">
        <v>31</v>
      </c>
      <c r="BK33" s="91">
        <v>121</v>
      </c>
      <c r="BL33" s="91">
        <v>54</v>
      </c>
      <c r="BM33" s="91">
        <v>187</v>
      </c>
      <c r="BN33" s="91">
        <v>90</v>
      </c>
      <c r="BO33" s="91">
        <v>2</v>
      </c>
      <c r="BP33" s="91">
        <v>17</v>
      </c>
      <c r="BQ33" s="91">
        <v>87</v>
      </c>
      <c r="BR33" s="91">
        <v>2</v>
      </c>
      <c r="BS33" s="91"/>
      <c r="BT33" s="91">
        <v>342</v>
      </c>
      <c r="BU33" s="91">
        <v>10376</v>
      </c>
      <c r="BV33" s="91"/>
      <c r="BW33" s="91">
        <v>1564</v>
      </c>
      <c r="BX33" s="91">
        <v>8035</v>
      </c>
      <c r="BY33" s="91">
        <v>589</v>
      </c>
      <c r="BZ33" s="91">
        <v>3</v>
      </c>
      <c r="CA33" s="91"/>
      <c r="CB33" s="91">
        <v>45</v>
      </c>
      <c r="CC33" s="91"/>
      <c r="CD33" s="91">
        <v>380</v>
      </c>
      <c r="CE33" s="91">
        <v>102</v>
      </c>
      <c r="CF33" s="91"/>
      <c r="CG33" s="91">
        <v>307</v>
      </c>
      <c r="CH33" s="91">
        <v>289</v>
      </c>
      <c r="CI33" s="91">
        <v>391</v>
      </c>
      <c r="CJ33" s="91">
        <v>89</v>
      </c>
      <c r="CK33" s="91">
        <v>929</v>
      </c>
      <c r="CL33" s="91">
        <v>176</v>
      </c>
      <c r="CM33" s="91">
        <v>757</v>
      </c>
      <c r="CN33" s="91">
        <v>379</v>
      </c>
      <c r="CO33" s="91">
        <v>1019</v>
      </c>
      <c r="CP33" s="91">
        <v>375</v>
      </c>
      <c r="CQ33" s="91">
        <v>2489</v>
      </c>
      <c r="CR33" s="91">
        <v>257</v>
      </c>
      <c r="CS33" s="91">
        <v>143</v>
      </c>
      <c r="CT33" s="91">
        <v>3</v>
      </c>
      <c r="CU33" s="91">
        <v>61</v>
      </c>
      <c r="CV33" s="91">
        <v>405</v>
      </c>
      <c r="CW33" s="91">
        <v>350</v>
      </c>
      <c r="CX33" s="91">
        <v>46</v>
      </c>
      <c r="CY33" s="91">
        <v>2253</v>
      </c>
      <c r="CZ33" s="91">
        <v>86</v>
      </c>
      <c r="DA33" s="91">
        <v>22</v>
      </c>
      <c r="DB33" s="91">
        <v>4</v>
      </c>
      <c r="DC33" s="91"/>
      <c r="DD33" s="91">
        <v>153</v>
      </c>
      <c r="DE33" s="91">
        <v>71</v>
      </c>
      <c r="DF33" s="91">
        <v>156</v>
      </c>
      <c r="DG33" s="91">
        <v>17</v>
      </c>
      <c r="DH33" s="91">
        <v>850</v>
      </c>
      <c r="DI33" s="91">
        <v>95</v>
      </c>
      <c r="DJ33" s="91">
        <v>17</v>
      </c>
      <c r="DK33" s="91">
        <v>169</v>
      </c>
      <c r="DL33" s="91">
        <v>2255</v>
      </c>
      <c r="DM33" s="91">
        <v>242</v>
      </c>
      <c r="DN33" s="91">
        <v>288</v>
      </c>
      <c r="DO33" s="91">
        <v>623</v>
      </c>
      <c r="DP33" s="91">
        <v>1</v>
      </c>
      <c r="DQ33" s="91">
        <v>5669</v>
      </c>
      <c r="DR33" s="91">
        <v>19</v>
      </c>
      <c r="DS33" s="91">
        <v>8</v>
      </c>
      <c r="DT33" s="91">
        <v>62</v>
      </c>
      <c r="DU33" s="91">
        <v>303</v>
      </c>
      <c r="DV33" s="91">
        <v>138</v>
      </c>
      <c r="DW33" s="91"/>
      <c r="DX33" s="91">
        <v>17</v>
      </c>
      <c r="DY33" s="91">
        <v>14</v>
      </c>
      <c r="DZ33" s="91">
        <v>95</v>
      </c>
      <c r="EA33" s="91">
        <v>278</v>
      </c>
      <c r="EB33" s="91">
        <v>46</v>
      </c>
      <c r="EC33" s="91">
        <v>20</v>
      </c>
      <c r="ED33" s="91">
        <v>8</v>
      </c>
      <c r="EE33" s="91"/>
      <c r="EF33" s="91">
        <v>31</v>
      </c>
      <c r="EG33" s="91">
        <v>9679</v>
      </c>
      <c r="EH33" s="91">
        <v>47274</v>
      </c>
      <c r="EI33" s="90" t="s">
        <v>2509</v>
      </c>
      <c r="EJ33" s="90" t="s">
        <v>2489</v>
      </c>
    </row>
    <row r="34" spans="1:140" ht="14.4" x14ac:dyDescent="0.3">
      <c r="A34" s="90">
        <v>106070934</v>
      </c>
      <c r="B34" s="90" t="s">
        <v>1935</v>
      </c>
      <c r="C34" s="90" t="s">
        <v>613</v>
      </c>
      <c r="D34" s="90" t="s">
        <v>614</v>
      </c>
      <c r="E34" s="90" t="s">
        <v>615</v>
      </c>
      <c r="F34" s="90" t="s">
        <v>1244</v>
      </c>
      <c r="G34" s="90" t="s">
        <v>1242</v>
      </c>
      <c r="H34" s="90" t="s">
        <v>2811</v>
      </c>
      <c r="I34" s="90">
        <v>11</v>
      </c>
      <c r="J34" s="90">
        <v>7</v>
      </c>
      <c r="K34" s="90" t="s">
        <v>557</v>
      </c>
      <c r="L34" s="90" t="s">
        <v>553</v>
      </c>
      <c r="M34" s="91">
        <v>8665</v>
      </c>
      <c r="N34" s="91"/>
      <c r="O34" s="91"/>
      <c r="P34" s="91"/>
      <c r="Q34" s="91"/>
      <c r="R34" s="91"/>
      <c r="S34" s="91">
        <v>3396</v>
      </c>
      <c r="T34" s="91">
        <v>5269</v>
      </c>
      <c r="U34" s="91"/>
      <c r="V34" s="91"/>
      <c r="W34" s="91">
        <v>1093</v>
      </c>
      <c r="X34" s="91">
        <v>108</v>
      </c>
      <c r="Y34" s="91">
        <v>197</v>
      </c>
      <c r="Z34" s="91">
        <v>936</v>
      </c>
      <c r="AA34" s="91">
        <v>926</v>
      </c>
      <c r="AB34" s="91">
        <v>854</v>
      </c>
      <c r="AC34" s="91">
        <v>1242</v>
      </c>
      <c r="AD34" s="91">
        <v>1148</v>
      </c>
      <c r="AE34" s="91">
        <v>984</v>
      </c>
      <c r="AF34" s="91">
        <v>1177</v>
      </c>
      <c r="AG34" s="91"/>
      <c r="AH34" s="91">
        <v>3943</v>
      </c>
      <c r="AI34" s="91">
        <v>1674</v>
      </c>
      <c r="AJ34" s="91">
        <v>2235</v>
      </c>
      <c r="AK34" s="91">
        <v>578</v>
      </c>
      <c r="AL34" s="91">
        <v>18</v>
      </c>
      <c r="AM34" s="91">
        <v>179</v>
      </c>
      <c r="AN34" s="91">
        <v>38</v>
      </c>
      <c r="AO34" s="91">
        <v>7374</v>
      </c>
      <c r="AP34" s="91">
        <v>61</v>
      </c>
      <c r="AQ34" s="91">
        <v>4</v>
      </c>
      <c r="AR34" s="91">
        <v>174</v>
      </c>
      <c r="AS34" s="91">
        <v>30</v>
      </c>
      <c r="AT34" s="91">
        <v>3</v>
      </c>
      <c r="AU34" s="91">
        <v>1005</v>
      </c>
      <c r="AV34" s="91"/>
      <c r="AW34" s="91">
        <v>13</v>
      </c>
      <c r="AX34" s="91">
        <v>1</v>
      </c>
      <c r="AY34" s="91">
        <v>6329</v>
      </c>
      <c r="AZ34" s="91">
        <v>2335</v>
      </c>
      <c r="BA34" s="91">
        <v>1</v>
      </c>
      <c r="BB34" s="91">
        <v>554</v>
      </c>
      <c r="BC34" s="91">
        <v>7104</v>
      </c>
      <c r="BD34" s="91">
        <v>1006</v>
      </c>
      <c r="BE34" s="91">
        <v>1</v>
      </c>
      <c r="BF34" s="91">
        <v>6441</v>
      </c>
      <c r="BG34" s="91"/>
      <c r="BH34" s="91"/>
      <c r="BI34" s="91"/>
      <c r="BJ34" s="91">
        <v>280</v>
      </c>
      <c r="BK34" s="91">
        <v>38</v>
      </c>
      <c r="BL34" s="91">
        <v>823</v>
      </c>
      <c r="BM34" s="91"/>
      <c r="BN34" s="91">
        <v>1</v>
      </c>
      <c r="BO34" s="91">
        <v>191</v>
      </c>
      <c r="BP34" s="91">
        <v>149</v>
      </c>
      <c r="BQ34" s="91">
        <v>718</v>
      </c>
      <c r="BR34" s="91">
        <v>17</v>
      </c>
      <c r="BS34" s="91">
        <v>7</v>
      </c>
      <c r="BT34" s="91">
        <v>326</v>
      </c>
      <c r="BU34" s="91">
        <v>8338</v>
      </c>
      <c r="BV34" s="91">
        <v>1</v>
      </c>
      <c r="BW34" s="91">
        <v>3000</v>
      </c>
      <c r="BX34" s="91">
        <v>3468</v>
      </c>
      <c r="BY34" s="91">
        <v>1841</v>
      </c>
      <c r="BZ34" s="91">
        <v>13</v>
      </c>
      <c r="CA34" s="91"/>
      <c r="CB34" s="91">
        <v>80</v>
      </c>
      <c r="CC34" s="91"/>
      <c r="CD34" s="91">
        <v>253</v>
      </c>
      <c r="CE34" s="91">
        <v>10</v>
      </c>
      <c r="CF34" s="91"/>
      <c r="CG34" s="91">
        <v>791</v>
      </c>
      <c r="CH34" s="91">
        <v>114</v>
      </c>
      <c r="CI34" s="91">
        <v>298</v>
      </c>
      <c r="CJ34" s="91">
        <v>162</v>
      </c>
      <c r="CK34" s="91">
        <v>97</v>
      </c>
      <c r="CL34" s="91">
        <v>156</v>
      </c>
      <c r="CM34" s="91">
        <v>1245</v>
      </c>
      <c r="CN34" s="91">
        <v>964</v>
      </c>
      <c r="CO34" s="91">
        <v>933</v>
      </c>
      <c r="CP34" s="91">
        <v>377</v>
      </c>
      <c r="CQ34" s="91">
        <v>1088</v>
      </c>
      <c r="CR34" s="91">
        <v>155</v>
      </c>
      <c r="CS34" s="91">
        <v>155</v>
      </c>
      <c r="CT34" s="91">
        <v>2</v>
      </c>
      <c r="CU34" s="91">
        <v>37</v>
      </c>
      <c r="CV34" s="91">
        <v>600</v>
      </c>
      <c r="CW34" s="91">
        <v>470</v>
      </c>
      <c r="CX34" s="91">
        <v>16</v>
      </c>
      <c r="CY34" s="91">
        <v>1005</v>
      </c>
      <c r="CZ34" s="91">
        <v>36</v>
      </c>
      <c r="DA34" s="91">
        <v>2</v>
      </c>
      <c r="DB34" s="91"/>
      <c r="DC34" s="91"/>
      <c r="DD34" s="91">
        <v>16</v>
      </c>
      <c r="DE34" s="91">
        <v>110</v>
      </c>
      <c r="DF34" s="91">
        <v>813</v>
      </c>
      <c r="DG34" s="91">
        <v>9</v>
      </c>
      <c r="DH34" s="91">
        <v>711</v>
      </c>
      <c r="DI34" s="91">
        <v>61</v>
      </c>
      <c r="DJ34" s="91">
        <v>70</v>
      </c>
      <c r="DK34" s="91">
        <v>72</v>
      </c>
      <c r="DL34" s="91">
        <v>994</v>
      </c>
      <c r="DM34" s="91">
        <v>271</v>
      </c>
      <c r="DN34" s="91">
        <v>116</v>
      </c>
      <c r="DO34" s="91">
        <v>1128</v>
      </c>
      <c r="DP34" s="91">
        <v>10</v>
      </c>
      <c r="DQ34" s="91">
        <v>4246</v>
      </c>
      <c r="DR34" s="91">
        <v>15</v>
      </c>
      <c r="DS34" s="91">
        <v>3</v>
      </c>
      <c r="DT34" s="91">
        <v>74</v>
      </c>
      <c r="DU34" s="91">
        <v>250</v>
      </c>
      <c r="DV34" s="91">
        <v>299</v>
      </c>
      <c r="DW34" s="91">
        <v>3</v>
      </c>
      <c r="DX34" s="91">
        <v>19</v>
      </c>
      <c r="DY34" s="91">
        <v>10</v>
      </c>
      <c r="DZ34" s="91">
        <v>78</v>
      </c>
      <c r="EA34" s="91">
        <v>391</v>
      </c>
      <c r="EB34" s="91">
        <v>38</v>
      </c>
      <c r="EC34" s="91">
        <v>10</v>
      </c>
      <c r="ED34" s="91">
        <v>3</v>
      </c>
      <c r="EE34" s="91">
        <v>1</v>
      </c>
      <c r="EF34" s="91">
        <v>19</v>
      </c>
      <c r="EG34" s="91">
        <v>7452</v>
      </c>
      <c r="EH34" s="91">
        <v>30944</v>
      </c>
      <c r="EI34" s="90" t="s">
        <v>2510</v>
      </c>
      <c r="EJ34" s="90" t="s">
        <v>2489</v>
      </c>
    </row>
    <row r="35" spans="1:140" ht="14.4" x14ac:dyDescent="0.3">
      <c r="A35" s="90">
        <v>106070988</v>
      </c>
      <c r="B35" s="90" t="s">
        <v>1936</v>
      </c>
      <c r="C35" s="90" t="s">
        <v>432</v>
      </c>
      <c r="D35" s="90" t="s">
        <v>616</v>
      </c>
      <c r="E35" s="90" t="s">
        <v>617</v>
      </c>
      <c r="F35" s="90" t="s">
        <v>1245</v>
      </c>
      <c r="G35" s="90" t="s">
        <v>1242</v>
      </c>
      <c r="H35" s="90" t="s">
        <v>2813</v>
      </c>
      <c r="I35" s="90">
        <v>16</v>
      </c>
      <c r="J35" s="90">
        <v>7</v>
      </c>
      <c r="K35" s="90" t="s">
        <v>557</v>
      </c>
      <c r="L35" s="90" t="s">
        <v>553</v>
      </c>
      <c r="M35" s="91">
        <v>19215</v>
      </c>
      <c r="N35" s="91"/>
      <c r="O35" s="91"/>
      <c r="P35" s="91"/>
      <c r="Q35" s="91">
        <v>604</v>
      </c>
      <c r="R35" s="91"/>
      <c r="S35" s="91">
        <v>7931</v>
      </c>
      <c r="T35" s="91">
        <v>11888</v>
      </c>
      <c r="U35" s="91"/>
      <c r="V35" s="91"/>
      <c r="W35" s="91">
        <v>2781</v>
      </c>
      <c r="X35" s="91">
        <v>289</v>
      </c>
      <c r="Y35" s="91">
        <v>484</v>
      </c>
      <c r="Z35" s="91">
        <v>1491</v>
      </c>
      <c r="AA35" s="91">
        <v>2510</v>
      </c>
      <c r="AB35" s="91">
        <v>1284</v>
      </c>
      <c r="AC35" s="91">
        <v>2008</v>
      </c>
      <c r="AD35" s="91">
        <v>2586</v>
      </c>
      <c r="AE35" s="91">
        <v>2652</v>
      </c>
      <c r="AF35" s="91">
        <v>3734</v>
      </c>
      <c r="AG35" s="91"/>
      <c r="AH35" s="91">
        <v>13712</v>
      </c>
      <c r="AI35" s="91">
        <v>898</v>
      </c>
      <c r="AJ35" s="91">
        <v>1972</v>
      </c>
      <c r="AK35" s="91">
        <v>1588</v>
      </c>
      <c r="AL35" s="91">
        <v>65</v>
      </c>
      <c r="AM35" s="91">
        <v>985</v>
      </c>
      <c r="AN35" s="91">
        <v>599</v>
      </c>
      <c r="AO35" s="91">
        <v>14371</v>
      </c>
      <c r="AP35" s="91">
        <v>585</v>
      </c>
      <c r="AQ35" s="91">
        <v>11</v>
      </c>
      <c r="AR35" s="91">
        <v>579</v>
      </c>
      <c r="AS35" s="91">
        <v>849</v>
      </c>
      <c r="AT35" s="91">
        <v>39</v>
      </c>
      <c r="AU35" s="91">
        <v>2587</v>
      </c>
      <c r="AV35" s="91">
        <v>5</v>
      </c>
      <c r="AW35" s="91">
        <v>793</v>
      </c>
      <c r="AX35" s="91"/>
      <c r="AY35" s="91">
        <v>9968</v>
      </c>
      <c r="AZ35" s="91">
        <v>9851</v>
      </c>
      <c r="BA35" s="91"/>
      <c r="BB35" s="91">
        <v>3817</v>
      </c>
      <c r="BC35" s="91">
        <v>13394</v>
      </c>
      <c r="BD35" s="91">
        <v>2592</v>
      </c>
      <c r="BE35" s="91">
        <v>16</v>
      </c>
      <c r="BF35" s="91">
        <v>10821</v>
      </c>
      <c r="BG35" s="91">
        <v>31</v>
      </c>
      <c r="BH35" s="91">
        <v>321</v>
      </c>
      <c r="BI35" s="91"/>
      <c r="BJ35" s="91">
        <v>473</v>
      </c>
      <c r="BK35" s="91">
        <v>124</v>
      </c>
      <c r="BL35" s="91">
        <v>2456</v>
      </c>
      <c r="BM35" s="91">
        <v>158</v>
      </c>
      <c r="BN35" s="91">
        <v>12</v>
      </c>
      <c r="BO35" s="91">
        <v>54</v>
      </c>
      <c r="BP35" s="91">
        <v>499</v>
      </c>
      <c r="BQ35" s="91">
        <v>4779</v>
      </c>
      <c r="BR35" s="91">
        <v>91</v>
      </c>
      <c r="BS35" s="91"/>
      <c r="BT35" s="91">
        <v>1624</v>
      </c>
      <c r="BU35" s="91">
        <v>18195</v>
      </c>
      <c r="BV35" s="91"/>
      <c r="BW35" s="91">
        <v>7818</v>
      </c>
      <c r="BX35" s="91">
        <v>1882</v>
      </c>
      <c r="BY35" s="91">
        <v>8831</v>
      </c>
      <c r="BZ35" s="91">
        <v>223</v>
      </c>
      <c r="CA35" s="91">
        <v>5</v>
      </c>
      <c r="CB35" s="91">
        <v>334</v>
      </c>
      <c r="CC35" s="91"/>
      <c r="CD35" s="91">
        <v>726</v>
      </c>
      <c r="CE35" s="91"/>
      <c r="CF35" s="91"/>
      <c r="CG35" s="91">
        <v>1071</v>
      </c>
      <c r="CH35" s="91">
        <v>917</v>
      </c>
      <c r="CI35" s="91">
        <v>412</v>
      </c>
      <c r="CJ35" s="91">
        <v>142</v>
      </c>
      <c r="CK35" s="91">
        <v>121</v>
      </c>
      <c r="CL35" s="91">
        <v>400</v>
      </c>
      <c r="CM35" s="91">
        <v>1727</v>
      </c>
      <c r="CN35" s="91">
        <v>1116</v>
      </c>
      <c r="CO35" s="91">
        <v>1599</v>
      </c>
      <c r="CP35" s="91">
        <v>682</v>
      </c>
      <c r="CQ35" s="91">
        <v>2995</v>
      </c>
      <c r="CR35" s="91">
        <v>266</v>
      </c>
      <c r="CS35" s="91">
        <v>1919</v>
      </c>
      <c r="CT35" s="91">
        <v>49</v>
      </c>
      <c r="CU35" s="91">
        <v>69</v>
      </c>
      <c r="CV35" s="91">
        <v>449</v>
      </c>
      <c r="CW35" s="91">
        <v>2576</v>
      </c>
      <c r="CX35" s="91">
        <v>718</v>
      </c>
      <c r="CY35" s="91">
        <v>2591</v>
      </c>
      <c r="CZ35" s="91">
        <v>507</v>
      </c>
      <c r="DA35" s="91">
        <v>49</v>
      </c>
      <c r="DB35" s="91">
        <v>28</v>
      </c>
      <c r="DC35" s="91">
        <v>7</v>
      </c>
      <c r="DD35" s="91">
        <v>91</v>
      </c>
      <c r="DE35" s="91">
        <v>403</v>
      </c>
      <c r="DF35" s="91">
        <v>731</v>
      </c>
      <c r="DG35" s="91">
        <v>64</v>
      </c>
      <c r="DH35" s="91">
        <v>1500</v>
      </c>
      <c r="DI35" s="91">
        <v>130</v>
      </c>
      <c r="DJ35" s="91">
        <v>625</v>
      </c>
      <c r="DK35" s="91">
        <v>476</v>
      </c>
      <c r="DL35" s="91">
        <v>2809</v>
      </c>
      <c r="DM35" s="91">
        <v>2637</v>
      </c>
      <c r="DN35" s="91">
        <v>431</v>
      </c>
      <c r="DO35" s="91">
        <v>2254</v>
      </c>
      <c r="DP35" s="91">
        <v>150</v>
      </c>
      <c r="DQ35" s="91">
        <v>6927</v>
      </c>
      <c r="DR35" s="91">
        <v>392</v>
      </c>
      <c r="DS35" s="91">
        <v>88</v>
      </c>
      <c r="DT35" s="91">
        <v>53</v>
      </c>
      <c r="DU35" s="91">
        <v>932</v>
      </c>
      <c r="DV35" s="91">
        <v>950</v>
      </c>
      <c r="DW35" s="91"/>
      <c r="DX35" s="91">
        <v>19</v>
      </c>
      <c r="DY35" s="91">
        <v>50</v>
      </c>
      <c r="DZ35" s="91">
        <v>173</v>
      </c>
      <c r="EA35" s="91">
        <v>1165</v>
      </c>
      <c r="EB35" s="91">
        <v>70</v>
      </c>
      <c r="EC35" s="91">
        <v>152</v>
      </c>
      <c r="ED35" s="91">
        <v>7</v>
      </c>
      <c r="EE35" s="91"/>
      <c r="EF35" s="91">
        <v>67</v>
      </c>
      <c r="EG35" s="91">
        <v>15701</v>
      </c>
      <c r="EH35" s="91">
        <v>94432</v>
      </c>
      <c r="EI35" s="90" t="s">
        <v>2511</v>
      </c>
      <c r="EJ35" s="90" t="s">
        <v>2489</v>
      </c>
    </row>
    <row r="36" spans="1:140" ht="14.4" x14ac:dyDescent="0.3">
      <c r="A36" s="90">
        <v>106070990</v>
      </c>
      <c r="B36" s="90" t="s">
        <v>1937</v>
      </c>
      <c r="C36" s="90" t="s">
        <v>1964</v>
      </c>
      <c r="D36" s="90" t="s">
        <v>618</v>
      </c>
      <c r="E36" s="90" t="s">
        <v>617</v>
      </c>
      <c r="F36" s="90" t="s">
        <v>1965</v>
      </c>
      <c r="G36" s="90" t="s">
        <v>1242</v>
      </c>
      <c r="H36" s="90" t="s">
        <v>2808</v>
      </c>
      <c r="I36" s="90">
        <v>16</v>
      </c>
      <c r="J36" s="90">
        <v>7</v>
      </c>
      <c r="K36" s="90" t="s">
        <v>557</v>
      </c>
      <c r="L36" s="90" t="s">
        <v>553</v>
      </c>
      <c r="M36" s="91">
        <v>16486</v>
      </c>
      <c r="N36" s="91"/>
      <c r="O36" s="91"/>
      <c r="P36" s="91"/>
      <c r="Q36" s="91"/>
      <c r="R36" s="91"/>
      <c r="S36" s="91">
        <v>6192</v>
      </c>
      <c r="T36" s="91">
        <v>10293</v>
      </c>
      <c r="U36" s="91">
        <v>1</v>
      </c>
      <c r="V36" s="91"/>
      <c r="W36" s="91">
        <v>3698</v>
      </c>
      <c r="X36" s="91">
        <v>210</v>
      </c>
      <c r="Y36" s="91">
        <v>227</v>
      </c>
      <c r="Z36" s="91">
        <v>1300</v>
      </c>
      <c r="AA36" s="91">
        <v>2694</v>
      </c>
      <c r="AB36" s="91">
        <v>806</v>
      </c>
      <c r="AC36" s="91">
        <v>1121</v>
      </c>
      <c r="AD36" s="91">
        <v>1678</v>
      </c>
      <c r="AE36" s="91">
        <v>1927</v>
      </c>
      <c r="AF36" s="91">
        <v>2821</v>
      </c>
      <c r="AG36" s="91">
        <v>4</v>
      </c>
      <c r="AH36" s="91">
        <v>10402</v>
      </c>
      <c r="AI36" s="91">
        <v>715</v>
      </c>
      <c r="AJ36" s="91">
        <v>1799</v>
      </c>
      <c r="AK36" s="91">
        <v>2451</v>
      </c>
      <c r="AL36" s="91">
        <v>51</v>
      </c>
      <c r="AM36" s="91">
        <v>935</v>
      </c>
      <c r="AN36" s="91">
        <v>133</v>
      </c>
      <c r="AO36" s="91">
        <v>11812</v>
      </c>
      <c r="AP36" s="91">
        <v>290</v>
      </c>
      <c r="AQ36" s="91">
        <v>2</v>
      </c>
      <c r="AR36" s="91">
        <v>317</v>
      </c>
      <c r="AS36" s="91">
        <v>300</v>
      </c>
      <c r="AT36" s="91">
        <v>75</v>
      </c>
      <c r="AU36" s="91">
        <v>3513</v>
      </c>
      <c r="AV36" s="91"/>
      <c r="AW36" s="91">
        <v>177</v>
      </c>
      <c r="AX36" s="91"/>
      <c r="AY36" s="91">
        <v>7513</v>
      </c>
      <c r="AZ36" s="91">
        <v>8973</v>
      </c>
      <c r="BA36" s="91"/>
      <c r="BB36" s="91">
        <v>1558</v>
      </c>
      <c r="BC36" s="91">
        <v>11401</v>
      </c>
      <c r="BD36" s="91">
        <v>3527</v>
      </c>
      <c r="BE36" s="91"/>
      <c r="BF36" s="91">
        <v>12461</v>
      </c>
      <c r="BG36" s="91">
        <v>3</v>
      </c>
      <c r="BH36" s="91">
        <v>6</v>
      </c>
      <c r="BI36" s="91"/>
      <c r="BJ36" s="91">
        <v>308</v>
      </c>
      <c r="BK36" s="91">
        <v>119</v>
      </c>
      <c r="BL36" s="91">
        <v>1181</v>
      </c>
      <c r="BM36" s="91">
        <v>196</v>
      </c>
      <c r="BN36" s="91"/>
      <c r="BO36" s="91">
        <v>63</v>
      </c>
      <c r="BP36" s="91">
        <v>289</v>
      </c>
      <c r="BQ36" s="91">
        <v>1815</v>
      </c>
      <c r="BR36" s="91">
        <v>43</v>
      </c>
      <c r="BS36" s="91">
        <v>2</v>
      </c>
      <c r="BT36" s="91">
        <v>1862</v>
      </c>
      <c r="BU36" s="91">
        <v>14624</v>
      </c>
      <c r="BV36" s="91"/>
      <c r="BW36" s="91">
        <v>5773</v>
      </c>
      <c r="BX36" s="91">
        <v>507</v>
      </c>
      <c r="BY36" s="91">
        <v>10013</v>
      </c>
      <c r="BZ36" s="91">
        <v>11</v>
      </c>
      <c r="CA36" s="91"/>
      <c r="CB36" s="91">
        <v>1</v>
      </c>
      <c r="CC36" s="91"/>
      <c r="CD36" s="91">
        <v>181</v>
      </c>
      <c r="CE36" s="91"/>
      <c r="CF36" s="91"/>
      <c r="CG36" s="91">
        <v>1755</v>
      </c>
      <c r="CH36" s="91">
        <v>577</v>
      </c>
      <c r="CI36" s="91">
        <v>344</v>
      </c>
      <c r="CJ36" s="91">
        <v>108</v>
      </c>
      <c r="CK36" s="91">
        <v>144</v>
      </c>
      <c r="CL36" s="91">
        <v>178</v>
      </c>
      <c r="CM36" s="91">
        <v>1733</v>
      </c>
      <c r="CN36" s="91">
        <v>750</v>
      </c>
      <c r="CO36" s="91">
        <v>1432</v>
      </c>
      <c r="CP36" s="91">
        <v>425</v>
      </c>
      <c r="CQ36" s="91">
        <v>3670</v>
      </c>
      <c r="CR36" s="91">
        <v>256</v>
      </c>
      <c r="CS36" s="91">
        <v>234</v>
      </c>
      <c r="CT36" s="91">
        <v>18</v>
      </c>
      <c r="CU36" s="91">
        <v>99</v>
      </c>
      <c r="CV36" s="91">
        <v>258</v>
      </c>
      <c r="CW36" s="91">
        <v>851</v>
      </c>
      <c r="CX36" s="91">
        <v>134</v>
      </c>
      <c r="CY36" s="91">
        <v>3520</v>
      </c>
      <c r="CZ36" s="91">
        <v>95</v>
      </c>
      <c r="DA36" s="91">
        <v>36</v>
      </c>
      <c r="DB36" s="91">
        <v>12</v>
      </c>
      <c r="DC36" s="91"/>
      <c r="DD36" s="91">
        <v>109</v>
      </c>
      <c r="DE36" s="91">
        <v>249</v>
      </c>
      <c r="DF36" s="91">
        <v>975</v>
      </c>
      <c r="DG36" s="91">
        <v>26</v>
      </c>
      <c r="DH36" s="91">
        <v>1422</v>
      </c>
      <c r="DI36" s="91">
        <v>327</v>
      </c>
      <c r="DJ36" s="91">
        <v>1112</v>
      </c>
      <c r="DK36" s="91">
        <v>137</v>
      </c>
      <c r="DL36" s="91">
        <v>3447</v>
      </c>
      <c r="DM36" s="91">
        <v>656</v>
      </c>
      <c r="DN36" s="91">
        <v>209</v>
      </c>
      <c r="DO36" s="91">
        <v>2929</v>
      </c>
      <c r="DP36" s="91">
        <v>11</v>
      </c>
      <c r="DQ36" s="91">
        <v>4734</v>
      </c>
      <c r="DR36" s="91">
        <v>31</v>
      </c>
      <c r="DS36" s="91">
        <v>16</v>
      </c>
      <c r="DT36" s="91">
        <v>31</v>
      </c>
      <c r="DU36" s="91">
        <v>813</v>
      </c>
      <c r="DV36" s="91">
        <v>565</v>
      </c>
      <c r="DW36" s="91">
        <v>2</v>
      </c>
      <c r="DX36" s="91">
        <v>29</v>
      </c>
      <c r="DY36" s="91">
        <v>31</v>
      </c>
      <c r="DZ36" s="91">
        <v>136</v>
      </c>
      <c r="EA36" s="91">
        <v>882</v>
      </c>
      <c r="EB36" s="91">
        <v>16</v>
      </c>
      <c r="EC36" s="91">
        <v>9</v>
      </c>
      <c r="ED36" s="91">
        <v>11</v>
      </c>
      <c r="EE36" s="91"/>
      <c r="EF36" s="91">
        <v>24</v>
      </c>
      <c r="EG36" s="91">
        <v>13890</v>
      </c>
      <c r="EH36" s="91">
        <v>60479</v>
      </c>
      <c r="EI36" s="90" t="s">
        <v>2511</v>
      </c>
      <c r="EJ36" s="90" t="s">
        <v>2489</v>
      </c>
    </row>
    <row r="37" spans="1:140" ht="14.4" x14ac:dyDescent="0.3">
      <c r="A37" s="90">
        <v>106071018</v>
      </c>
      <c r="B37" s="90" t="s">
        <v>1938</v>
      </c>
      <c r="C37" s="90" t="s">
        <v>433</v>
      </c>
      <c r="D37" s="90" t="s">
        <v>619</v>
      </c>
      <c r="E37" s="90" t="s">
        <v>620</v>
      </c>
      <c r="F37" s="90" t="s">
        <v>1246</v>
      </c>
      <c r="G37" s="90" t="s">
        <v>1242</v>
      </c>
      <c r="H37" s="90" t="s">
        <v>2808</v>
      </c>
      <c r="I37" s="90">
        <v>14</v>
      </c>
      <c r="J37" s="90">
        <v>7</v>
      </c>
      <c r="K37" s="90" t="s">
        <v>557</v>
      </c>
      <c r="L37" s="90" t="s">
        <v>553</v>
      </c>
      <c r="M37" s="91">
        <v>9376</v>
      </c>
      <c r="N37" s="91"/>
      <c r="O37" s="91"/>
      <c r="P37" s="91"/>
      <c r="Q37" s="91"/>
      <c r="R37" s="91"/>
      <c r="S37" s="91">
        <v>4649</v>
      </c>
      <c r="T37" s="91">
        <v>4727</v>
      </c>
      <c r="U37" s="91"/>
      <c r="V37" s="91"/>
      <c r="W37" s="91"/>
      <c r="X37" s="91"/>
      <c r="Y37" s="91">
        <v>56</v>
      </c>
      <c r="Z37" s="91">
        <v>342</v>
      </c>
      <c r="AA37" s="91">
        <v>528</v>
      </c>
      <c r="AB37" s="91">
        <v>910</v>
      </c>
      <c r="AC37" s="91">
        <v>1754</v>
      </c>
      <c r="AD37" s="91">
        <v>2054</v>
      </c>
      <c r="AE37" s="91">
        <v>1955</v>
      </c>
      <c r="AF37" s="91">
        <v>1777</v>
      </c>
      <c r="AG37" s="91"/>
      <c r="AH37" s="91">
        <v>5785</v>
      </c>
      <c r="AI37" s="91">
        <v>852</v>
      </c>
      <c r="AJ37" s="91">
        <v>1276</v>
      </c>
      <c r="AK37" s="91">
        <v>647</v>
      </c>
      <c r="AL37" s="91">
        <v>20</v>
      </c>
      <c r="AM37" s="91">
        <v>658</v>
      </c>
      <c r="AN37" s="91">
        <v>138</v>
      </c>
      <c r="AO37" s="91">
        <v>8172</v>
      </c>
      <c r="AP37" s="91">
        <v>125</v>
      </c>
      <c r="AQ37" s="91">
        <v>144</v>
      </c>
      <c r="AR37" s="91">
        <v>298</v>
      </c>
      <c r="AS37" s="91">
        <v>447</v>
      </c>
      <c r="AT37" s="91">
        <v>7</v>
      </c>
      <c r="AU37" s="91"/>
      <c r="AV37" s="91">
        <v>4</v>
      </c>
      <c r="AW37" s="91">
        <v>179</v>
      </c>
      <c r="AX37" s="91"/>
      <c r="AY37" s="91">
        <v>6621</v>
      </c>
      <c r="AZ37" s="91">
        <v>2755</v>
      </c>
      <c r="BA37" s="91"/>
      <c r="BB37" s="91">
        <v>1864</v>
      </c>
      <c r="BC37" s="91">
        <v>7511</v>
      </c>
      <c r="BD37" s="91"/>
      <c r="BE37" s="91">
        <v>1</v>
      </c>
      <c r="BF37" s="91">
        <v>5276</v>
      </c>
      <c r="BG37" s="91"/>
      <c r="BH37" s="91"/>
      <c r="BI37" s="91"/>
      <c r="BJ37" s="91">
        <v>213</v>
      </c>
      <c r="BK37" s="91">
        <v>110</v>
      </c>
      <c r="BL37" s="91">
        <v>1481</v>
      </c>
      <c r="BM37" s="91">
        <v>55</v>
      </c>
      <c r="BN37" s="91">
        <v>8</v>
      </c>
      <c r="BO37" s="91">
        <v>27</v>
      </c>
      <c r="BP37" s="91">
        <v>293</v>
      </c>
      <c r="BQ37" s="91">
        <v>1865</v>
      </c>
      <c r="BR37" s="91">
        <v>48</v>
      </c>
      <c r="BS37" s="91"/>
      <c r="BT37" s="91">
        <v>543</v>
      </c>
      <c r="BU37" s="91">
        <v>8833</v>
      </c>
      <c r="BV37" s="91"/>
      <c r="BW37" s="91">
        <v>5241</v>
      </c>
      <c r="BX37" s="91">
        <v>1494</v>
      </c>
      <c r="BY37" s="91">
        <v>2021</v>
      </c>
      <c r="BZ37" s="91">
        <v>59</v>
      </c>
      <c r="CA37" s="91"/>
      <c r="CB37" s="91">
        <v>139</v>
      </c>
      <c r="CC37" s="91"/>
      <c r="CD37" s="91">
        <v>422</v>
      </c>
      <c r="CE37" s="91"/>
      <c r="CF37" s="91"/>
      <c r="CG37" s="91">
        <v>975</v>
      </c>
      <c r="CH37" s="91">
        <v>480</v>
      </c>
      <c r="CI37" s="91">
        <v>625</v>
      </c>
      <c r="CJ37" s="91">
        <v>112</v>
      </c>
      <c r="CK37" s="91">
        <v>72</v>
      </c>
      <c r="CL37" s="91">
        <v>215</v>
      </c>
      <c r="CM37" s="91">
        <v>2191</v>
      </c>
      <c r="CN37" s="91">
        <v>850</v>
      </c>
      <c r="CO37" s="91">
        <v>1276</v>
      </c>
      <c r="CP37" s="91">
        <v>575</v>
      </c>
      <c r="CQ37" s="91">
        <v>18</v>
      </c>
      <c r="CR37" s="91">
        <v>183</v>
      </c>
      <c r="CS37" s="91">
        <v>685</v>
      </c>
      <c r="CT37" s="91">
        <v>8</v>
      </c>
      <c r="CU37" s="91"/>
      <c r="CV37" s="91">
        <v>270</v>
      </c>
      <c r="CW37" s="91">
        <v>759</v>
      </c>
      <c r="CX37" s="91">
        <v>82</v>
      </c>
      <c r="CY37" s="91"/>
      <c r="CZ37" s="91">
        <v>68</v>
      </c>
      <c r="DA37" s="91">
        <v>12</v>
      </c>
      <c r="DB37" s="91">
        <v>1</v>
      </c>
      <c r="DC37" s="91"/>
      <c r="DD37" s="91">
        <v>27</v>
      </c>
      <c r="DE37" s="91">
        <v>310</v>
      </c>
      <c r="DF37" s="91">
        <v>1826</v>
      </c>
      <c r="DG37" s="91">
        <v>38</v>
      </c>
      <c r="DH37" s="91">
        <v>1440</v>
      </c>
      <c r="DI37" s="91">
        <v>201</v>
      </c>
      <c r="DJ37" s="91">
        <v>85</v>
      </c>
      <c r="DK37" s="91">
        <v>117</v>
      </c>
      <c r="DL37" s="91">
        <v>1</v>
      </c>
      <c r="DM37" s="91">
        <v>889</v>
      </c>
      <c r="DN37" s="91">
        <v>203</v>
      </c>
      <c r="DO37" s="91">
        <v>742</v>
      </c>
      <c r="DP37" s="91">
        <v>56</v>
      </c>
      <c r="DQ37" s="91">
        <v>3360</v>
      </c>
      <c r="DR37" s="91">
        <v>9</v>
      </c>
      <c r="DS37" s="91">
        <v>1</v>
      </c>
      <c r="DT37" s="91">
        <v>102</v>
      </c>
      <c r="DU37" s="91">
        <v>761</v>
      </c>
      <c r="DV37" s="91">
        <v>298</v>
      </c>
      <c r="DW37" s="91"/>
      <c r="DX37" s="91">
        <v>15</v>
      </c>
      <c r="DY37" s="91">
        <v>21</v>
      </c>
      <c r="DZ37" s="91">
        <v>60</v>
      </c>
      <c r="EA37" s="91">
        <v>873</v>
      </c>
      <c r="EB37" s="91">
        <v>33</v>
      </c>
      <c r="EC37" s="91">
        <v>8</v>
      </c>
      <c r="ED37" s="91">
        <v>3</v>
      </c>
      <c r="EE37" s="91"/>
      <c r="EF37" s="91">
        <v>36</v>
      </c>
      <c r="EG37" s="91">
        <v>7156</v>
      </c>
      <c r="EH37" s="91">
        <v>43910</v>
      </c>
      <c r="EI37" s="90" t="s">
        <v>2512</v>
      </c>
      <c r="EJ37" s="90" t="s">
        <v>2489</v>
      </c>
    </row>
    <row r="38" spans="1:140" ht="14.4" x14ac:dyDescent="0.3">
      <c r="A38" s="90">
        <v>106074017</v>
      </c>
      <c r="B38" s="90" t="s">
        <v>1939</v>
      </c>
      <c r="C38" s="90" t="s">
        <v>621</v>
      </c>
      <c r="D38" s="90" t="s">
        <v>622</v>
      </c>
      <c r="E38" s="90" t="s">
        <v>623</v>
      </c>
      <c r="F38" s="90" t="s">
        <v>1247</v>
      </c>
      <c r="G38" s="90" t="s">
        <v>1242</v>
      </c>
      <c r="H38" s="90" t="s">
        <v>2811</v>
      </c>
      <c r="I38" s="90">
        <v>16</v>
      </c>
      <c r="J38" s="90">
        <v>7</v>
      </c>
      <c r="K38" s="90" t="s">
        <v>572</v>
      </c>
      <c r="L38" s="90" t="s">
        <v>553</v>
      </c>
      <c r="M38" s="91">
        <v>5141</v>
      </c>
      <c r="N38" s="91"/>
      <c r="O38" s="91"/>
      <c r="P38" s="91"/>
      <c r="Q38" s="91"/>
      <c r="R38" s="91"/>
      <c r="S38" s="91">
        <v>2128</v>
      </c>
      <c r="T38" s="91">
        <v>3011</v>
      </c>
      <c r="U38" s="91">
        <v>2</v>
      </c>
      <c r="V38" s="91"/>
      <c r="W38" s="91">
        <v>793</v>
      </c>
      <c r="X38" s="91">
        <v>23</v>
      </c>
      <c r="Y38" s="91">
        <v>61</v>
      </c>
      <c r="Z38" s="91">
        <v>309</v>
      </c>
      <c r="AA38" s="91">
        <v>671</v>
      </c>
      <c r="AB38" s="91">
        <v>453</v>
      </c>
      <c r="AC38" s="91">
        <v>619</v>
      </c>
      <c r="AD38" s="91">
        <v>632</v>
      </c>
      <c r="AE38" s="91">
        <v>650</v>
      </c>
      <c r="AF38" s="91">
        <v>930</v>
      </c>
      <c r="AG38" s="91"/>
      <c r="AH38" s="91">
        <v>3559</v>
      </c>
      <c r="AI38" s="91">
        <v>161</v>
      </c>
      <c r="AJ38" s="91">
        <v>246</v>
      </c>
      <c r="AK38" s="91">
        <v>631</v>
      </c>
      <c r="AL38" s="91">
        <v>1</v>
      </c>
      <c r="AM38" s="91">
        <v>516</v>
      </c>
      <c r="AN38" s="91">
        <v>27</v>
      </c>
      <c r="AO38" s="91">
        <v>4090</v>
      </c>
      <c r="AP38" s="91">
        <v>145</v>
      </c>
      <c r="AQ38" s="91">
        <v>3</v>
      </c>
      <c r="AR38" s="91">
        <v>106</v>
      </c>
      <c r="AS38" s="91">
        <v>22</v>
      </c>
      <c r="AT38" s="91"/>
      <c r="AU38" s="91">
        <v>771</v>
      </c>
      <c r="AV38" s="91">
        <v>1</v>
      </c>
      <c r="AW38" s="91">
        <v>3</v>
      </c>
      <c r="AX38" s="91"/>
      <c r="AY38" s="91">
        <v>2769</v>
      </c>
      <c r="AZ38" s="91">
        <v>2372</v>
      </c>
      <c r="BA38" s="91"/>
      <c r="BB38" s="91">
        <v>606</v>
      </c>
      <c r="BC38" s="91">
        <v>3763</v>
      </c>
      <c r="BD38" s="91">
        <v>771</v>
      </c>
      <c r="BE38" s="91">
        <v>1</v>
      </c>
      <c r="BF38" s="91">
        <v>3631</v>
      </c>
      <c r="BG38" s="91"/>
      <c r="BH38" s="91"/>
      <c r="BI38" s="91"/>
      <c r="BJ38" s="91">
        <v>89</v>
      </c>
      <c r="BK38" s="91">
        <v>42</v>
      </c>
      <c r="BL38" s="91">
        <v>541</v>
      </c>
      <c r="BM38" s="91">
        <v>37</v>
      </c>
      <c r="BN38" s="91"/>
      <c r="BO38" s="91">
        <v>39</v>
      </c>
      <c r="BP38" s="91">
        <v>93</v>
      </c>
      <c r="BQ38" s="91">
        <v>654</v>
      </c>
      <c r="BR38" s="91">
        <v>15</v>
      </c>
      <c r="BS38" s="91"/>
      <c r="BT38" s="91">
        <v>337</v>
      </c>
      <c r="BU38" s="91">
        <v>4803</v>
      </c>
      <c r="BV38" s="91">
        <v>1</v>
      </c>
      <c r="BW38" s="91">
        <v>1629</v>
      </c>
      <c r="BX38" s="91">
        <v>229</v>
      </c>
      <c r="BY38" s="91">
        <v>2922</v>
      </c>
      <c r="BZ38" s="91">
        <v>131</v>
      </c>
      <c r="CA38" s="91"/>
      <c r="CB38" s="91">
        <v>43</v>
      </c>
      <c r="CC38" s="91">
        <v>2</v>
      </c>
      <c r="CD38" s="91">
        <v>4</v>
      </c>
      <c r="CE38" s="91">
        <v>181</v>
      </c>
      <c r="CF38" s="91"/>
      <c r="CG38" s="91">
        <v>255</v>
      </c>
      <c r="CH38" s="91">
        <v>170</v>
      </c>
      <c r="CI38" s="91">
        <v>119</v>
      </c>
      <c r="CJ38" s="91">
        <v>33</v>
      </c>
      <c r="CK38" s="91">
        <v>65</v>
      </c>
      <c r="CL38" s="91">
        <v>115</v>
      </c>
      <c r="CM38" s="91">
        <v>636</v>
      </c>
      <c r="CN38" s="91">
        <v>348</v>
      </c>
      <c r="CO38" s="91">
        <v>556</v>
      </c>
      <c r="CP38" s="91">
        <v>243</v>
      </c>
      <c r="CQ38" s="91">
        <v>790</v>
      </c>
      <c r="CR38" s="91">
        <v>78</v>
      </c>
      <c r="CS38" s="91">
        <v>419</v>
      </c>
      <c r="CT38" s="91">
        <v>13</v>
      </c>
      <c r="CU38" s="91">
        <v>10</v>
      </c>
      <c r="CV38" s="91">
        <v>141</v>
      </c>
      <c r="CW38" s="91">
        <v>367</v>
      </c>
      <c r="CX38" s="91">
        <v>12</v>
      </c>
      <c r="CY38" s="91">
        <v>771</v>
      </c>
      <c r="CZ38" s="91">
        <v>70</v>
      </c>
      <c r="DA38" s="91">
        <v>4</v>
      </c>
      <c r="DB38" s="91">
        <v>1</v>
      </c>
      <c r="DC38" s="91"/>
      <c r="DD38" s="91">
        <v>6</v>
      </c>
      <c r="DE38" s="91">
        <v>103</v>
      </c>
      <c r="DF38" s="91">
        <v>265</v>
      </c>
      <c r="DG38" s="91">
        <v>8</v>
      </c>
      <c r="DH38" s="91">
        <v>527</v>
      </c>
      <c r="DI38" s="91">
        <v>117</v>
      </c>
      <c r="DJ38" s="91">
        <v>117</v>
      </c>
      <c r="DK38" s="91">
        <v>49</v>
      </c>
      <c r="DL38" s="91">
        <v>754</v>
      </c>
      <c r="DM38" s="91">
        <v>498</v>
      </c>
      <c r="DN38" s="91">
        <v>66</v>
      </c>
      <c r="DO38" s="91">
        <v>822</v>
      </c>
      <c r="DP38" s="91">
        <v>19</v>
      </c>
      <c r="DQ38" s="91">
        <v>1715</v>
      </c>
      <c r="DR38" s="91">
        <v>6</v>
      </c>
      <c r="DS38" s="91">
        <v>4</v>
      </c>
      <c r="DT38" s="91">
        <v>24</v>
      </c>
      <c r="DU38" s="91">
        <v>329</v>
      </c>
      <c r="DV38" s="91">
        <v>172</v>
      </c>
      <c r="DW38" s="91"/>
      <c r="DX38" s="91">
        <v>4</v>
      </c>
      <c r="DY38" s="91">
        <v>8</v>
      </c>
      <c r="DZ38" s="91">
        <v>44</v>
      </c>
      <c r="EA38" s="91">
        <v>413</v>
      </c>
      <c r="EB38" s="91">
        <v>18</v>
      </c>
      <c r="EC38" s="91">
        <v>1</v>
      </c>
      <c r="ED38" s="91"/>
      <c r="EE38" s="91"/>
      <c r="EF38" s="91">
        <v>6</v>
      </c>
      <c r="EG38" s="91">
        <v>4112</v>
      </c>
      <c r="EH38" s="91">
        <v>17883</v>
      </c>
      <c r="EI38" s="90" t="s">
        <v>2513</v>
      </c>
      <c r="EJ38" s="90" t="s">
        <v>2489</v>
      </c>
    </row>
    <row r="39" spans="1:140" ht="14.4" x14ac:dyDescent="0.3">
      <c r="A39" s="90">
        <v>106074039</v>
      </c>
      <c r="B39" s="90" t="s">
        <v>1940</v>
      </c>
      <c r="C39" s="90" t="s">
        <v>434</v>
      </c>
      <c r="D39" s="90" t="s">
        <v>624</v>
      </c>
      <c r="E39" s="90" t="s">
        <v>620</v>
      </c>
      <c r="F39" s="90" t="s">
        <v>1246</v>
      </c>
      <c r="G39" s="90" t="s">
        <v>1242</v>
      </c>
      <c r="H39" s="90" t="s">
        <v>2810</v>
      </c>
      <c r="I39" s="90">
        <v>14</v>
      </c>
      <c r="J39" s="90">
        <v>7</v>
      </c>
      <c r="K39" s="90" t="s">
        <v>557</v>
      </c>
      <c r="L39" s="90" t="s">
        <v>553</v>
      </c>
      <c r="M39" s="91"/>
      <c r="N39" s="91"/>
      <c r="O39" s="91">
        <v>2411</v>
      </c>
      <c r="P39" s="91">
        <v>602</v>
      </c>
      <c r="Q39" s="91"/>
      <c r="R39" s="91"/>
      <c r="S39" s="91">
        <v>1397</v>
      </c>
      <c r="T39" s="91">
        <v>1616</v>
      </c>
      <c r="U39" s="91"/>
      <c r="V39" s="91"/>
      <c r="W39" s="91"/>
      <c r="X39" s="91">
        <v>101</v>
      </c>
      <c r="Y39" s="91">
        <v>1377</v>
      </c>
      <c r="Z39" s="91">
        <v>413</v>
      </c>
      <c r="AA39" s="91">
        <v>270</v>
      </c>
      <c r="AB39" s="91">
        <v>295</v>
      </c>
      <c r="AC39" s="91">
        <v>347</v>
      </c>
      <c r="AD39" s="91">
        <v>156</v>
      </c>
      <c r="AE39" s="91">
        <v>47</v>
      </c>
      <c r="AF39" s="91">
        <v>7</v>
      </c>
      <c r="AG39" s="91"/>
      <c r="AH39" s="91">
        <v>1682</v>
      </c>
      <c r="AI39" s="91">
        <v>322</v>
      </c>
      <c r="AJ39" s="91">
        <v>501</v>
      </c>
      <c r="AK39" s="91">
        <v>167</v>
      </c>
      <c r="AL39" s="91">
        <v>16</v>
      </c>
      <c r="AM39" s="91">
        <v>143</v>
      </c>
      <c r="AN39" s="91">
        <v>182</v>
      </c>
      <c r="AO39" s="91">
        <v>1287</v>
      </c>
      <c r="AP39" s="91"/>
      <c r="AQ39" s="91"/>
      <c r="AR39" s="91"/>
      <c r="AS39" s="91">
        <v>30</v>
      </c>
      <c r="AT39" s="91">
        <v>12</v>
      </c>
      <c r="AU39" s="91"/>
      <c r="AV39" s="91"/>
      <c r="AW39" s="91">
        <v>1684</v>
      </c>
      <c r="AX39" s="91"/>
      <c r="AY39" s="91"/>
      <c r="AZ39" s="91">
        <v>3013</v>
      </c>
      <c r="BA39" s="91"/>
      <c r="BB39" s="91">
        <v>10</v>
      </c>
      <c r="BC39" s="91">
        <v>3003</v>
      </c>
      <c r="BD39" s="91"/>
      <c r="BE39" s="91"/>
      <c r="BF39" s="91">
        <v>2682</v>
      </c>
      <c r="BG39" s="91"/>
      <c r="BH39" s="91">
        <v>11</v>
      </c>
      <c r="BI39" s="91"/>
      <c r="BJ39" s="91">
        <v>8</v>
      </c>
      <c r="BK39" s="91">
        <v>28</v>
      </c>
      <c r="BL39" s="91">
        <v>6</v>
      </c>
      <c r="BM39" s="91">
        <v>91</v>
      </c>
      <c r="BN39" s="91">
        <v>5</v>
      </c>
      <c r="BO39" s="91">
        <v>134</v>
      </c>
      <c r="BP39" s="91"/>
      <c r="BQ39" s="91">
        <v>5</v>
      </c>
      <c r="BR39" s="91">
        <v>43</v>
      </c>
      <c r="BS39" s="91"/>
      <c r="BT39" s="91"/>
      <c r="BU39" s="91">
        <v>3013</v>
      </c>
      <c r="BV39" s="91"/>
      <c r="BW39" s="91">
        <v>380</v>
      </c>
      <c r="BX39" s="91">
        <v>827</v>
      </c>
      <c r="BY39" s="91">
        <v>1470</v>
      </c>
      <c r="BZ39" s="91">
        <v>2</v>
      </c>
      <c r="CA39" s="91"/>
      <c r="CB39" s="91">
        <v>263</v>
      </c>
      <c r="CC39" s="91"/>
      <c r="CD39" s="91">
        <v>71</v>
      </c>
      <c r="CE39" s="91"/>
      <c r="CF39" s="91"/>
      <c r="CG39" s="91"/>
      <c r="CH39" s="91"/>
      <c r="CI39" s="91">
        <v>2</v>
      </c>
      <c r="CJ39" s="91">
        <v>1</v>
      </c>
      <c r="CK39" s="91">
        <v>3008</v>
      </c>
      <c r="CL39" s="91"/>
      <c r="CM39" s="91"/>
      <c r="CN39" s="91"/>
      <c r="CO39" s="91"/>
      <c r="CP39" s="91"/>
      <c r="CQ39" s="91"/>
      <c r="CR39" s="91"/>
      <c r="CS39" s="91"/>
      <c r="CT39" s="91"/>
      <c r="CU39" s="91"/>
      <c r="CV39" s="91">
        <v>1</v>
      </c>
      <c r="CW39" s="91">
        <v>1</v>
      </c>
      <c r="CX39" s="91"/>
      <c r="CY39" s="91"/>
      <c r="CZ39" s="91"/>
      <c r="DA39" s="91"/>
      <c r="DB39" s="91"/>
      <c r="DC39" s="91"/>
      <c r="DD39" s="91"/>
      <c r="DE39" s="91"/>
      <c r="DF39" s="91"/>
      <c r="DG39" s="91"/>
      <c r="DH39" s="91"/>
      <c r="DI39" s="91"/>
      <c r="DJ39" s="91"/>
      <c r="DK39" s="91"/>
      <c r="DL39" s="91"/>
      <c r="DM39" s="91"/>
      <c r="DN39" s="91"/>
      <c r="DO39" s="91"/>
      <c r="DP39" s="91"/>
      <c r="DQ39" s="91">
        <v>3013</v>
      </c>
      <c r="DR39" s="91">
        <v>1</v>
      </c>
      <c r="DS39" s="91">
        <v>4</v>
      </c>
      <c r="DT39" s="91">
        <v>2</v>
      </c>
      <c r="DU39" s="91"/>
      <c r="DV39" s="91">
        <v>35</v>
      </c>
      <c r="DW39" s="91"/>
      <c r="DX39" s="91">
        <v>6</v>
      </c>
      <c r="DY39" s="91"/>
      <c r="DZ39" s="91">
        <v>30</v>
      </c>
      <c r="EA39" s="91">
        <v>2</v>
      </c>
      <c r="EB39" s="91">
        <v>421</v>
      </c>
      <c r="EC39" s="91">
        <v>4</v>
      </c>
      <c r="ED39" s="91">
        <v>15</v>
      </c>
      <c r="EE39" s="91"/>
      <c r="EF39" s="91"/>
      <c r="EG39" s="91">
        <v>2493</v>
      </c>
      <c r="EH39" s="91">
        <v>19236</v>
      </c>
      <c r="EI39" s="90" t="s">
        <v>2512</v>
      </c>
      <c r="EJ39" s="90" t="s">
        <v>2489</v>
      </c>
    </row>
    <row r="40" spans="1:140" ht="14.4" x14ac:dyDescent="0.3">
      <c r="A40" s="90">
        <v>106074097</v>
      </c>
      <c r="B40" s="90" t="s">
        <v>1941</v>
      </c>
      <c r="C40" s="90" t="s">
        <v>1966</v>
      </c>
      <c r="D40" s="90" t="s">
        <v>984</v>
      </c>
      <c r="E40" s="90" t="s">
        <v>615</v>
      </c>
      <c r="F40" s="90" t="s">
        <v>1248</v>
      </c>
      <c r="G40" s="90" t="s">
        <v>1242</v>
      </c>
      <c r="H40" s="90" t="s">
        <v>2812</v>
      </c>
      <c r="I40" s="90">
        <v>11</v>
      </c>
      <c r="J40" s="90">
        <v>7</v>
      </c>
      <c r="K40" s="90" t="s">
        <v>557</v>
      </c>
      <c r="L40" s="90" t="s">
        <v>553</v>
      </c>
      <c r="M40" s="91">
        <v>9436</v>
      </c>
      <c r="N40" s="91"/>
      <c r="O40" s="91"/>
      <c r="P40" s="91"/>
      <c r="Q40" s="91"/>
      <c r="R40" s="91"/>
      <c r="S40" s="91">
        <v>3653</v>
      </c>
      <c r="T40" s="91">
        <v>5780</v>
      </c>
      <c r="U40" s="91"/>
      <c r="V40" s="91">
        <v>3</v>
      </c>
      <c r="W40" s="91">
        <v>1610</v>
      </c>
      <c r="X40" s="91"/>
      <c r="Y40" s="91">
        <v>94</v>
      </c>
      <c r="Z40" s="91">
        <v>900</v>
      </c>
      <c r="AA40" s="91">
        <v>1084</v>
      </c>
      <c r="AB40" s="91">
        <v>600</v>
      </c>
      <c r="AC40" s="91">
        <v>1045</v>
      </c>
      <c r="AD40" s="91">
        <v>1541</v>
      </c>
      <c r="AE40" s="91">
        <v>1432</v>
      </c>
      <c r="AF40" s="91">
        <v>1129</v>
      </c>
      <c r="AG40" s="91">
        <v>1</v>
      </c>
      <c r="AH40" s="91">
        <v>5526</v>
      </c>
      <c r="AI40" s="91">
        <v>1187</v>
      </c>
      <c r="AJ40" s="91">
        <v>1679</v>
      </c>
      <c r="AK40" s="91">
        <v>853</v>
      </c>
      <c r="AL40" s="91">
        <v>37</v>
      </c>
      <c r="AM40" s="91">
        <v>127</v>
      </c>
      <c r="AN40" s="91">
        <v>27</v>
      </c>
      <c r="AO40" s="91">
        <v>7322</v>
      </c>
      <c r="AP40" s="91">
        <v>102</v>
      </c>
      <c r="AQ40" s="91"/>
      <c r="AR40" s="91">
        <v>57</v>
      </c>
      <c r="AS40" s="91">
        <v>209</v>
      </c>
      <c r="AT40" s="91">
        <v>9</v>
      </c>
      <c r="AU40" s="91">
        <v>1559</v>
      </c>
      <c r="AV40" s="91"/>
      <c r="AW40" s="91">
        <v>178</v>
      </c>
      <c r="AX40" s="91"/>
      <c r="AY40" s="91">
        <v>3959</v>
      </c>
      <c r="AZ40" s="91">
        <v>5477</v>
      </c>
      <c r="BA40" s="91"/>
      <c r="BB40" s="91">
        <v>2022</v>
      </c>
      <c r="BC40" s="91">
        <v>5852</v>
      </c>
      <c r="BD40" s="91">
        <v>1562</v>
      </c>
      <c r="BE40" s="91"/>
      <c r="BF40" s="91">
        <v>6568</v>
      </c>
      <c r="BG40" s="91"/>
      <c r="BH40" s="91"/>
      <c r="BI40" s="91"/>
      <c r="BJ40" s="91">
        <v>255</v>
      </c>
      <c r="BK40" s="91">
        <v>56</v>
      </c>
      <c r="BL40" s="91">
        <v>820</v>
      </c>
      <c r="BM40" s="91">
        <v>42</v>
      </c>
      <c r="BN40" s="91"/>
      <c r="BO40" s="91">
        <v>37</v>
      </c>
      <c r="BP40" s="91">
        <v>159</v>
      </c>
      <c r="BQ40" s="91">
        <v>1493</v>
      </c>
      <c r="BR40" s="91">
        <v>6</v>
      </c>
      <c r="BS40" s="91"/>
      <c r="BT40" s="91">
        <v>765</v>
      </c>
      <c r="BU40" s="91">
        <v>8671</v>
      </c>
      <c r="BV40" s="91"/>
      <c r="BW40" s="91">
        <v>3624</v>
      </c>
      <c r="BX40" s="91">
        <v>611</v>
      </c>
      <c r="BY40" s="91">
        <v>5072</v>
      </c>
      <c r="BZ40" s="91">
        <v>13</v>
      </c>
      <c r="CA40" s="91"/>
      <c r="CB40" s="91">
        <v>5</v>
      </c>
      <c r="CC40" s="91"/>
      <c r="CD40" s="91">
        <v>111</v>
      </c>
      <c r="CE40" s="91"/>
      <c r="CF40" s="91"/>
      <c r="CG40" s="91">
        <v>1087</v>
      </c>
      <c r="CH40" s="91">
        <v>294</v>
      </c>
      <c r="CI40" s="91">
        <v>183</v>
      </c>
      <c r="CJ40" s="91">
        <v>42</v>
      </c>
      <c r="CK40" s="91">
        <v>39</v>
      </c>
      <c r="CL40" s="91">
        <v>85</v>
      </c>
      <c r="CM40" s="91">
        <v>919</v>
      </c>
      <c r="CN40" s="91">
        <v>373</v>
      </c>
      <c r="CO40" s="91">
        <v>753</v>
      </c>
      <c r="CP40" s="91">
        <v>205</v>
      </c>
      <c r="CQ40" s="91">
        <v>1674</v>
      </c>
      <c r="CR40" s="91">
        <v>131</v>
      </c>
      <c r="CS40" s="91">
        <v>1455</v>
      </c>
      <c r="CT40" s="91">
        <v>9</v>
      </c>
      <c r="CU40" s="91">
        <v>47</v>
      </c>
      <c r="CV40" s="91">
        <v>103</v>
      </c>
      <c r="CW40" s="91">
        <v>450</v>
      </c>
      <c r="CX40" s="91">
        <v>23</v>
      </c>
      <c r="CY40" s="91">
        <v>1564</v>
      </c>
      <c r="CZ40" s="91">
        <v>43</v>
      </c>
      <c r="DA40" s="91">
        <v>1</v>
      </c>
      <c r="DB40" s="91">
        <v>2</v>
      </c>
      <c r="DC40" s="91">
        <v>2</v>
      </c>
      <c r="DD40" s="91">
        <v>41</v>
      </c>
      <c r="DE40" s="91">
        <v>89</v>
      </c>
      <c r="DF40" s="91">
        <v>271</v>
      </c>
      <c r="DG40" s="91">
        <v>13</v>
      </c>
      <c r="DH40" s="91">
        <v>831</v>
      </c>
      <c r="DI40" s="91">
        <v>135</v>
      </c>
      <c r="DJ40" s="91">
        <v>554</v>
      </c>
      <c r="DK40" s="91">
        <v>53</v>
      </c>
      <c r="DL40" s="91">
        <v>1579</v>
      </c>
      <c r="DM40" s="91">
        <v>1606</v>
      </c>
      <c r="DN40" s="91">
        <v>117</v>
      </c>
      <c r="DO40" s="91">
        <v>1352</v>
      </c>
      <c r="DP40" s="91">
        <v>83</v>
      </c>
      <c r="DQ40" s="91">
        <v>2664</v>
      </c>
      <c r="DR40" s="91">
        <v>21</v>
      </c>
      <c r="DS40" s="91">
        <v>2</v>
      </c>
      <c r="DT40" s="91">
        <v>16</v>
      </c>
      <c r="DU40" s="91">
        <v>483</v>
      </c>
      <c r="DV40" s="91">
        <v>205</v>
      </c>
      <c r="DW40" s="91">
        <v>1</v>
      </c>
      <c r="DX40" s="91">
        <v>20</v>
      </c>
      <c r="DY40" s="91">
        <v>13</v>
      </c>
      <c r="DZ40" s="91">
        <v>124</v>
      </c>
      <c r="EA40" s="91">
        <v>615</v>
      </c>
      <c r="EB40" s="91">
        <v>18</v>
      </c>
      <c r="EC40" s="91">
        <v>11</v>
      </c>
      <c r="ED40" s="91">
        <v>9</v>
      </c>
      <c r="EE40" s="91"/>
      <c r="EF40" s="91">
        <v>35</v>
      </c>
      <c r="EG40" s="91">
        <v>7863</v>
      </c>
      <c r="EH40" s="91">
        <v>27181</v>
      </c>
      <c r="EI40" s="90" t="s">
        <v>2510</v>
      </c>
      <c r="EJ40" s="90" t="s">
        <v>2489</v>
      </c>
    </row>
    <row r="41" spans="1:140" ht="14.4" x14ac:dyDescent="0.3">
      <c r="A41" s="90">
        <v>106084001</v>
      </c>
      <c r="B41" s="90" t="s">
        <v>1942</v>
      </c>
      <c r="C41" s="90" t="s">
        <v>625</v>
      </c>
      <c r="D41" s="90" t="s">
        <v>626</v>
      </c>
      <c r="E41" s="90" t="s">
        <v>627</v>
      </c>
      <c r="F41" s="90" t="s">
        <v>1249</v>
      </c>
      <c r="G41" s="90" t="s">
        <v>1250</v>
      </c>
      <c r="H41" s="90" t="s">
        <v>2814</v>
      </c>
      <c r="I41" s="90">
        <v>2</v>
      </c>
      <c r="J41" s="90">
        <v>2</v>
      </c>
      <c r="K41" s="90" t="s">
        <v>557</v>
      </c>
      <c r="L41" s="90" t="s">
        <v>2501</v>
      </c>
      <c r="M41" s="91">
        <v>2388</v>
      </c>
      <c r="N41" s="91"/>
      <c r="O41" s="91"/>
      <c r="P41" s="91"/>
      <c r="Q41" s="91"/>
      <c r="R41" s="91"/>
      <c r="S41" s="91">
        <v>1000</v>
      </c>
      <c r="T41" s="91">
        <v>1388</v>
      </c>
      <c r="U41" s="91"/>
      <c r="V41" s="91"/>
      <c r="W41" s="91">
        <v>344</v>
      </c>
      <c r="X41" s="91">
        <v>24</v>
      </c>
      <c r="Y41" s="91">
        <v>55</v>
      </c>
      <c r="Z41" s="91">
        <v>268</v>
      </c>
      <c r="AA41" s="91">
        <v>179</v>
      </c>
      <c r="AB41" s="91">
        <v>109</v>
      </c>
      <c r="AC41" s="91">
        <v>214</v>
      </c>
      <c r="AD41" s="91">
        <v>308</v>
      </c>
      <c r="AE41" s="91">
        <v>420</v>
      </c>
      <c r="AF41" s="91">
        <v>467</v>
      </c>
      <c r="AG41" s="91"/>
      <c r="AH41" s="91">
        <v>2078</v>
      </c>
      <c r="AI41" s="91">
        <v>22</v>
      </c>
      <c r="AJ41" s="91">
        <v>58</v>
      </c>
      <c r="AK41" s="91">
        <v>118</v>
      </c>
      <c r="AL41" s="91">
        <v>96</v>
      </c>
      <c r="AM41" s="91">
        <v>14</v>
      </c>
      <c r="AN41" s="91">
        <v>2</v>
      </c>
      <c r="AO41" s="91">
        <v>1985</v>
      </c>
      <c r="AP41" s="91">
        <v>2</v>
      </c>
      <c r="AQ41" s="91">
        <v>10</v>
      </c>
      <c r="AR41" s="91">
        <v>84</v>
      </c>
      <c r="AS41" s="91">
        <v>1</v>
      </c>
      <c r="AT41" s="91"/>
      <c r="AU41" s="91">
        <v>301</v>
      </c>
      <c r="AV41" s="91">
        <v>5</v>
      </c>
      <c r="AW41" s="91"/>
      <c r="AX41" s="91"/>
      <c r="AY41" s="91">
        <v>1719</v>
      </c>
      <c r="AZ41" s="91">
        <v>669</v>
      </c>
      <c r="BA41" s="91"/>
      <c r="BB41" s="91">
        <v>120</v>
      </c>
      <c r="BC41" s="91">
        <v>1966</v>
      </c>
      <c r="BD41" s="91">
        <v>302</v>
      </c>
      <c r="BE41" s="91"/>
      <c r="BF41" s="91">
        <v>1680</v>
      </c>
      <c r="BG41" s="91"/>
      <c r="BH41" s="91"/>
      <c r="BI41" s="91"/>
      <c r="BJ41" s="91">
        <v>144</v>
      </c>
      <c r="BK41" s="91">
        <v>16</v>
      </c>
      <c r="BL41" s="91">
        <v>201</v>
      </c>
      <c r="BM41" s="91">
        <v>1</v>
      </c>
      <c r="BN41" s="91">
        <v>4</v>
      </c>
      <c r="BO41" s="91">
        <v>19</v>
      </c>
      <c r="BP41" s="91">
        <v>83</v>
      </c>
      <c r="BQ41" s="91">
        <v>239</v>
      </c>
      <c r="BR41" s="91">
        <v>1</v>
      </c>
      <c r="BS41" s="91"/>
      <c r="BT41" s="91">
        <v>127</v>
      </c>
      <c r="BU41" s="91">
        <v>2261</v>
      </c>
      <c r="BV41" s="91"/>
      <c r="BW41" s="91">
        <v>1137</v>
      </c>
      <c r="BX41" s="91">
        <v>676</v>
      </c>
      <c r="BY41" s="91">
        <v>381</v>
      </c>
      <c r="BZ41" s="91">
        <v>7</v>
      </c>
      <c r="CA41" s="91">
        <v>1</v>
      </c>
      <c r="CB41" s="91">
        <v>142</v>
      </c>
      <c r="CC41" s="91"/>
      <c r="CD41" s="91">
        <v>44</v>
      </c>
      <c r="CE41" s="91"/>
      <c r="CF41" s="91"/>
      <c r="CG41" s="91">
        <v>298</v>
      </c>
      <c r="CH41" s="91">
        <v>19</v>
      </c>
      <c r="CI41" s="91">
        <v>70</v>
      </c>
      <c r="CJ41" s="91">
        <v>34</v>
      </c>
      <c r="CK41" s="91">
        <v>16</v>
      </c>
      <c r="CL41" s="91">
        <v>22</v>
      </c>
      <c r="CM41" s="91">
        <v>290</v>
      </c>
      <c r="CN41" s="91">
        <v>411</v>
      </c>
      <c r="CO41" s="91">
        <v>285</v>
      </c>
      <c r="CP41" s="91">
        <v>90</v>
      </c>
      <c r="CQ41" s="91">
        <v>320</v>
      </c>
      <c r="CR41" s="91">
        <v>68</v>
      </c>
      <c r="CS41" s="91">
        <v>26</v>
      </c>
      <c r="CT41" s="91"/>
      <c r="CU41" s="91">
        <v>12</v>
      </c>
      <c r="CV41" s="91">
        <v>18</v>
      </c>
      <c r="CW41" s="91">
        <v>106</v>
      </c>
      <c r="CX41" s="91">
        <v>1</v>
      </c>
      <c r="CY41" s="91">
        <v>302</v>
      </c>
      <c r="CZ41" s="91">
        <v>10</v>
      </c>
      <c r="DA41" s="91"/>
      <c r="DB41" s="91">
        <v>1</v>
      </c>
      <c r="DC41" s="91"/>
      <c r="DD41" s="91">
        <v>1</v>
      </c>
      <c r="DE41" s="91">
        <v>23</v>
      </c>
      <c r="DF41" s="91">
        <v>53</v>
      </c>
      <c r="DG41" s="91"/>
      <c r="DH41" s="91">
        <v>132</v>
      </c>
      <c r="DI41" s="91">
        <v>8</v>
      </c>
      <c r="DJ41" s="91">
        <v>26</v>
      </c>
      <c r="DK41" s="91">
        <v>24</v>
      </c>
      <c r="DL41" s="91">
        <v>305</v>
      </c>
      <c r="DM41" s="91">
        <v>20</v>
      </c>
      <c r="DN41" s="91">
        <v>34</v>
      </c>
      <c r="DO41" s="91">
        <v>335</v>
      </c>
      <c r="DP41" s="91"/>
      <c r="DQ41" s="91">
        <v>1416</v>
      </c>
      <c r="DR41" s="91">
        <v>14</v>
      </c>
      <c r="DS41" s="91"/>
      <c r="DT41" s="91">
        <v>26</v>
      </c>
      <c r="DU41" s="91">
        <v>40</v>
      </c>
      <c r="DV41" s="91">
        <v>120</v>
      </c>
      <c r="DW41" s="91"/>
      <c r="DX41" s="91">
        <v>7</v>
      </c>
      <c r="DY41" s="91"/>
      <c r="DZ41" s="91">
        <v>8</v>
      </c>
      <c r="EA41" s="91">
        <v>72</v>
      </c>
      <c r="EB41" s="91">
        <v>3</v>
      </c>
      <c r="EC41" s="91">
        <v>9</v>
      </c>
      <c r="ED41" s="91">
        <v>2</v>
      </c>
      <c r="EE41" s="91"/>
      <c r="EF41" s="91">
        <v>1</v>
      </c>
      <c r="EG41" s="91">
        <v>2086</v>
      </c>
      <c r="EH41" s="91">
        <v>7286</v>
      </c>
      <c r="EI41" s="90" t="s">
        <v>2514</v>
      </c>
      <c r="EJ41" s="90" t="s">
        <v>2501</v>
      </c>
    </row>
    <row r="42" spans="1:140" ht="14.4" x14ac:dyDescent="0.3">
      <c r="A42" s="90">
        <v>106090793</v>
      </c>
      <c r="B42" s="90" t="s">
        <v>1943</v>
      </c>
      <c r="C42" s="90" t="s">
        <v>628</v>
      </c>
      <c r="D42" s="90" t="s">
        <v>629</v>
      </c>
      <c r="E42" s="90" t="s">
        <v>630</v>
      </c>
      <c r="F42" s="90" t="s">
        <v>1251</v>
      </c>
      <c r="G42" s="90" t="s">
        <v>1252</v>
      </c>
      <c r="H42" s="90" t="s">
        <v>2811</v>
      </c>
      <c r="I42" s="90">
        <v>5</v>
      </c>
      <c r="J42" s="90">
        <v>1</v>
      </c>
      <c r="K42" s="90" t="s">
        <v>557</v>
      </c>
      <c r="L42" s="90" t="s">
        <v>2501</v>
      </c>
      <c r="M42" s="91">
        <v>2333</v>
      </c>
      <c r="N42" s="91">
        <v>83</v>
      </c>
      <c r="O42" s="91"/>
      <c r="P42" s="91"/>
      <c r="Q42" s="91"/>
      <c r="R42" s="91"/>
      <c r="S42" s="91">
        <v>1019</v>
      </c>
      <c r="T42" s="91">
        <v>1397</v>
      </c>
      <c r="U42" s="91"/>
      <c r="V42" s="91"/>
      <c r="W42" s="91">
        <v>369</v>
      </c>
      <c r="X42" s="91">
        <v>28</v>
      </c>
      <c r="Y42" s="91">
        <v>58</v>
      </c>
      <c r="Z42" s="91">
        <v>299</v>
      </c>
      <c r="AA42" s="91">
        <v>273</v>
      </c>
      <c r="AB42" s="91">
        <v>165</v>
      </c>
      <c r="AC42" s="91">
        <v>330</v>
      </c>
      <c r="AD42" s="91">
        <v>368</v>
      </c>
      <c r="AE42" s="91">
        <v>269</v>
      </c>
      <c r="AF42" s="91">
        <v>257</v>
      </c>
      <c r="AG42" s="91"/>
      <c r="AH42" s="91">
        <v>1871</v>
      </c>
      <c r="AI42" s="91">
        <v>25</v>
      </c>
      <c r="AJ42" s="91">
        <v>391</v>
      </c>
      <c r="AK42" s="91">
        <v>78</v>
      </c>
      <c r="AL42" s="91">
        <v>13</v>
      </c>
      <c r="AM42" s="91">
        <v>35</v>
      </c>
      <c r="AN42" s="91">
        <v>3</v>
      </c>
      <c r="AO42" s="91">
        <v>1940</v>
      </c>
      <c r="AP42" s="91"/>
      <c r="AQ42" s="91">
        <v>1</v>
      </c>
      <c r="AR42" s="91">
        <v>7</v>
      </c>
      <c r="AS42" s="91">
        <v>76</v>
      </c>
      <c r="AT42" s="91">
        <v>46</v>
      </c>
      <c r="AU42" s="91">
        <v>345</v>
      </c>
      <c r="AV42" s="91">
        <v>1</v>
      </c>
      <c r="AW42" s="91"/>
      <c r="AX42" s="91"/>
      <c r="AY42" s="91">
        <v>1325</v>
      </c>
      <c r="AZ42" s="91">
        <v>1091</v>
      </c>
      <c r="BA42" s="91"/>
      <c r="BB42" s="91">
        <v>741</v>
      </c>
      <c r="BC42" s="91">
        <v>1328</v>
      </c>
      <c r="BD42" s="91">
        <v>346</v>
      </c>
      <c r="BE42" s="91">
        <v>1</v>
      </c>
      <c r="BF42" s="91">
        <v>1798</v>
      </c>
      <c r="BG42" s="91">
        <v>6</v>
      </c>
      <c r="BH42" s="91"/>
      <c r="BI42" s="91">
        <v>76</v>
      </c>
      <c r="BJ42" s="91">
        <v>88</v>
      </c>
      <c r="BK42" s="91">
        <v>18</v>
      </c>
      <c r="BL42" s="91">
        <v>41</v>
      </c>
      <c r="BM42" s="91">
        <v>8</v>
      </c>
      <c r="BN42" s="91">
        <v>6</v>
      </c>
      <c r="BO42" s="91">
        <v>26</v>
      </c>
      <c r="BP42" s="91">
        <v>23</v>
      </c>
      <c r="BQ42" s="91">
        <v>315</v>
      </c>
      <c r="BR42" s="91">
        <v>11</v>
      </c>
      <c r="BS42" s="91"/>
      <c r="BT42" s="91">
        <v>83</v>
      </c>
      <c r="BU42" s="91">
        <v>2333</v>
      </c>
      <c r="BV42" s="91"/>
      <c r="BW42" s="91">
        <v>750</v>
      </c>
      <c r="BX42" s="91">
        <v>687</v>
      </c>
      <c r="BY42" s="91">
        <v>714</v>
      </c>
      <c r="BZ42" s="91">
        <v>25</v>
      </c>
      <c r="CA42" s="91"/>
      <c r="CB42" s="91">
        <v>94</v>
      </c>
      <c r="CC42" s="91"/>
      <c r="CD42" s="91">
        <v>146</v>
      </c>
      <c r="CE42" s="91"/>
      <c r="CF42" s="91"/>
      <c r="CG42" s="91">
        <v>131</v>
      </c>
      <c r="CH42" s="91">
        <v>42</v>
      </c>
      <c r="CI42" s="91">
        <v>52</v>
      </c>
      <c r="CJ42" s="91">
        <v>11</v>
      </c>
      <c r="CK42" s="91">
        <v>40</v>
      </c>
      <c r="CL42" s="91">
        <v>41</v>
      </c>
      <c r="CM42" s="91">
        <v>151</v>
      </c>
      <c r="CN42" s="91">
        <v>194</v>
      </c>
      <c r="CO42" s="91">
        <v>302</v>
      </c>
      <c r="CP42" s="91">
        <v>66</v>
      </c>
      <c r="CQ42" s="91">
        <v>378</v>
      </c>
      <c r="CR42" s="91">
        <v>56</v>
      </c>
      <c r="CS42" s="91">
        <v>233</v>
      </c>
      <c r="CT42" s="91">
        <v>2</v>
      </c>
      <c r="CU42" s="91">
        <v>10</v>
      </c>
      <c r="CV42" s="91">
        <v>38</v>
      </c>
      <c r="CW42" s="91">
        <v>241</v>
      </c>
      <c r="CX42" s="91">
        <v>82</v>
      </c>
      <c r="CY42" s="91">
        <v>346</v>
      </c>
      <c r="CZ42" s="91">
        <v>30</v>
      </c>
      <c r="DA42" s="91"/>
      <c r="DB42" s="91">
        <v>1</v>
      </c>
      <c r="DC42" s="91"/>
      <c r="DD42" s="91">
        <v>7</v>
      </c>
      <c r="DE42" s="91">
        <v>25</v>
      </c>
      <c r="DF42" s="91">
        <v>42</v>
      </c>
      <c r="DG42" s="91">
        <v>5</v>
      </c>
      <c r="DH42" s="91">
        <v>222</v>
      </c>
      <c r="DI42" s="91">
        <v>22</v>
      </c>
      <c r="DJ42" s="91">
        <v>31</v>
      </c>
      <c r="DK42" s="91">
        <v>16</v>
      </c>
      <c r="DL42" s="91">
        <v>342</v>
      </c>
      <c r="DM42" s="91">
        <v>355</v>
      </c>
      <c r="DN42" s="91">
        <v>45</v>
      </c>
      <c r="DO42" s="91">
        <v>84</v>
      </c>
      <c r="DP42" s="91">
        <v>9</v>
      </c>
      <c r="DQ42" s="91">
        <v>1180</v>
      </c>
      <c r="DR42" s="91">
        <v>24</v>
      </c>
      <c r="DS42" s="91">
        <v>6</v>
      </c>
      <c r="DT42" s="91">
        <v>14</v>
      </c>
      <c r="DU42" s="91">
        <v>105</v>
      </c>
      <c r="DV42" s="91">
        <v>111</v>
      </c>
      <c r="DW42" s="91">
        <v>1</v>
      </c>
      <c r="DX42" s="91">
        <v>7</v>
      </c>
      <c r="DY42" s="91">
        <v>5</v>
      </c>
      <c r="DZ42" s="91">
        <v>59</v>
      </c>
      <c r="EA42" s="91">
        <v>67</v>
      </c>
      <c r="EB42" s="91">
        <v>15</v>
      </c>
      <c r="EC42" s="91">
        <v>3</v>
      </c>
      <c r="ED42" s="91">
        <v>6</v>
      </c>
      <c r="EE42" s="91"/>
      <c r="EF42" s="91">
        <v>10</v>
      </c>
      <c r="EG42" s="91">
        <v>1983</v>
      </c>
      <c r="EH42" s="91">
        <v>9149</v>
      </c>
      <c r="EI42" s="90" t="s">
        <v>2515</v>
      </c>
      <c r="EJ42" s="90" t="s">
        <v>2501</v>
      </c>
    </row>
    <row r="43" spans="1:140" ht="14.4" x14ac:dyDescent="0.3">
      <c r="A43" s="90">
        <v>106090933</v>
      </c>
      <c r="B43" s="90" t="s">
        <v>1944</v>
      </c>
      <c r="C43" s="90" t="s">
        <v>1967</v>
      </c>
      <c r="D43" s="90" t="s">
        <v>435</v>
      </c>
      <c r="E43" s="90" t="s">
        <v>631</v>
      </c>
      <c r="F43" s="90" t="s">
        <v>1253</v>
      </c>
      <c r="G43" s="90" t="s">
        <v>1252</v>
      </c>
      <c r="H43" s="90" t="s">
        <v>2811</v>
      </c>
      <c r="I43" s="90">
        <v>5</v>
      </c>
      <c r="J43" s="90">
        <v>1</v>
      </c>
      <c r="K43" s="90" t="s">
        <v>557</v>
      </c>
      <c r="L43" s="90" t="s">
        <v>2501</v>
      </c>
      <c r="M43" s="91">
        <v>5305</v>
      </c>
      <c r="N43" s="91">
        <v>363</v>
      </c>
      <c r="O43" s="91"/>
      <c r="P43" s="91"/>
      <c r="Q43" s="91"/>
      <c r="R43" s="91"/>
      <c r="S43" s="91">
        <v>2383</v>
      </c>
      <c r="T43" s="91">
        <v>3285</v>
      </c>
      <c r="U43" s="91"/>
      <c r="V43" s="91"/>
      <c r="W43" s="91">
        <v>520</v>
      </c>
      <c r="X43" s="91">
        <v>3</v>
      </c>
      <c r="Y43" s="91">
        <v>75</v>
      </c>
      <c r="Z43" s="91">
        <v>452</v>
      </c>
      <c r="AA43" s="91">
        <v>397</v>
      </c>
      <c r="AB43" s="91">
        <v>331</v>
      </c>
      <c r="AC43" s="91">
        <v>743</v>
      </c>
      <c r="AD43" s="91">
        <v>887</v>
      </c>
      <c r="AE43" s="91">
        <v>986</v>
      </c>
      <c r="AF43" s="91">
        <v>1274</v>
      </c>
      <c r="AG43" s="91"/>
      <c r="AH43" s="91">
        <v>2705</v>
      </c>
      <c r="AI43" s="91">
        <v>30</v>
      </c>
      <c r="AJ43" s="91">
        <v>2844</v>
      </c>
      <c r="AK43" s="91">
        <v>28</v>
      </c>
      <c r="AL43" s="91">
        <v>20</v>
      </c>
      <c r="AM43" s="91">
        <v>34</v>
      </c>
      <c r="AN43" s="91">
        <v>7</v>
      </c>
      <c r="AO43" s="91">
        <v>4387</v>
      </c>
      <c r="AP43" s="91">
        <v>89</v>
      </c>
      <c r="AQ43" s="91">
        <v>18</v>
      </c>
      <c r="AR43" s="91">
        <v>276</v>
      </c>
      <c r="AS43" s="91">
        <v>365</v>
      </c>
      <c r="AT43" s="91">
        <v>1</v>
      </c>
      <c r="AU43" s="91">
        <v>510</v>
      </c>
      <c r="AV43" s="91">
        <v>20</v>
      </c>
      <c r="AW43" s="91">
        <v>2</v>
      </c>
      <c r="AX43" s="91"/>
      <c r="AY43" s="91">
        <v>3711</v>
      </c>
      <c r="AZ43" s="91">
        <v>1957</v>
      </c>
      <c r="BA43" s="91"/>
      <c r="BB43" s="91">
        <v>1024</v>
      </c>
      <c r="BC43" s="91">
        <v>4132</v>
      </c>
      <c r="BD43" s="91">
        <v>510</v>
      </c>
      <c r="BE43" s="91">
        <v>2</v>
      </c>
      <c r="BF43" s="91">
        <v>3647</v>
      </c>
      <c r="BG43" s="91">
        <v>24</v>
      </c>
      <c r="BH43" s="91"/>
      <c r="BI43" s="91">
        <v>344</v>
      </c>
      <c r="BJ43" s="91">
        <v>244</v>
      </c>
      <c r="BK43" s="91">
        <v>25</v>
      </c>
      <c r="BL43" s="91">
        <v>549</v>
      </c>
      <c r="BM43" s="91">
        <v>41</v>
      </c>
      <c r="BN43" s="91">
        <v>11</v>
      </c>
      <c r="BO43" s="91">
        <v>39</v>
      </c>
      <c r="BP43" s="91">
        <v>153</v>
      </c>
      <c r="BQ43" s="91">
        <v>568</v>
      </c>
      <c r="BR43" s="91">
        <v>23</v>
      </c>
      <c r="BS43" s="91"/>
      <c r="BT43" s="91">
        <v>199</v>
      </c>
      <c r="BU43" s="91">
        <v>5469</v>
      </c>
      <c r="BV43" s="91"/>
      <c r="BW43" s="91">
        <v>2960</v>
      </c>
      <c r="BX43" s="91">
        <v>1476</v>
      </c>
      <c r="BY43" s="91">
        <v>1087</v>
      </c>
      <c r="BZ43" s="91">
        <v>33</v>
      </c>
      <c r="CA43" s="91"/>
      <c r="CB43" s="91">
        <v>15</v>
      </c>
      <c r="CC43" s="91"/>
      <c r="CD43" s="91">
        <v>94</v>
      </c>
      <c r="CE43" s="91">
        <v>3</v>
      </c>
      <c r="CF43" s="91"/>
      <c r="CG43" s="91">
        <v>594</v>
      </c>
      <c r="CH43" s="91">
        <v>145</v>
      </c>
      <c r="CI43" s="91">
        <v>114</v>
      </c>
      <c r="CJ43" s="91">
        <v>38</v>
      </c>
      <c r="CK43" s="91">
        <v>52</v>
      </c>
      <c r="CL43" s="91">
        <v>77</v>
      </c>
      <c r="CM43" s="91">
        <v>707</v>
      </c>
      <c r="CN43" s="91">
        <v>598</v>
      </c>
      <c r="CO43" s="91">
        <v>688</v>
      </c>
      <c r="CP43" s="91">
        <v>253</v>
      </c>
      <c r="CQ43" s="91">
        <v>539</v>
      </c>
      <c r="CR43" s="91">
        <v>146</v>
      </c>
      <c r="CS43" s="91">
        <v>378</v>
      </c>
      <c r="CT43" s="91">
        <v>7</v>
      </c>
      <c r="CU43" s="91">
        <v>12</v>
      </c>
      <c r="CV43" s="91">
        <v>84</v>
      </c>
      <c r="CW43" s="91">
        <v>378</v>
      </c>
      <c r="CX43" s="91">
        <v>349</v>
      </c>
      <c r="CY43" s="91">
        <v>509</v>
      </c>
      <c r="CZ43" s="91">
        <v>28</v>
      </c>
      <c r="DA43" s="91">
        <v>6</v>
      </c>
      <c r="DB43" s="91">
        <v>1</v>
      </c>
      <c r="DC43" s="91">
        <v>1</v>
      </c>
      <c r="DD43" s="91">
        <v>10</v>
      </c>
      <c r="DE43" s="91">
        <v>105</v>
      </c>
      <c r="DF43" s="91">
        <v>326</v>
      </c>
      <c r="DG43" s="91">
        <v>5</v>
      </c>
      <c r="DH43" s="91">
        <v>588</v>
      </c>
      <c r="DI43" s="91">
        <v>60</v>
      </c>
      <c r="DJ43" s="91">
        <v>19</v>
      </c>
      <c r="DK43" s="91">
        <v>38</v>
      </c>
      <c r="DL43" s="91">
        <v>513</v>
      </c>
      <c r="DM43" s="91">
        <v>440</v>
      </c>
      <c r="DN43" s="91">
        <v>96</v>
      </c>
      <c r="DO43" s="91">
        <v>1365</v>
      </c>
      <c r="DP43" s="91">
        <v>11</v>
      </c>
      <c r="DQ43" s="91">
        <v>2056</v>
      </c>
      <c r="DR43" s="91">
        <v>56</v>
      </c>
      <c r="DS43" s="91">
        <v>8</v>
      </c>
      <c r="DT43" s="91">
        <v>51</v>
      </c>
      <c r="DU43" s="91">
        <v>230</v>
      </c>
      <c r="DV43" s="91">
        <v>246</v>
      </c>
      <c r="DW43" s="91">
        <v>3</v>
      </c>
      <c r="DX43" s="91">
        <v>22</v>
      </c>
      <c r="DY43" s="91">
        <v>6</v>
      </c>
      <c r="DZ43" s="91">
        <v>55</v>
      </c>
      <c r="EA43" s="91">
        <v>318</v>
      </c>
      <c r="EB43" s="91">
        <v>23</v>
      </c>
      <c r="EC43" s="91">
        <v>6</v>
      </c>
      <c r="ED43" s="91">
        <v>12</v>
      </c>
      <c r="EE43" s="91"/>
      <c r="EF43" s="91">
        <v>29</v>
      </c>
      <c r="EG43" s="91">
        <v>4603</v>
      </c>
      <c r="EH43" s="91">
        <v>25066</v>
      </c>
      <c r="EI43" s="90" t="s">
        <v>2516</v>
      </c>
      <c r="EJ43" s="90" t="s">
        <v>2501</v>
      </c>
    </row>
    <row r="44" spans="1:140" ht="14.4" x14ac:dyDescent="0.3">
      <c r="A44" s="90">
        <v>106094002</v>
      </c>
      <c r="B44" s="90" t="s">
        <v>1945</v>
      </c>
      <c r="C44" s="90" t="s">
        <v>1968</v>
      </c>
      <c r="D44" s="90" t="s">
        <v>632</v>
      </c>
      <c r="E44" s="90" t="s">
        <v>631</v>
      </c>
      <c r="F44" s="90" t="s">
        <v>1253</v>
      </c>
      <c r="G44" s="90" t="s">
        <v>1252</v>
      </c>
      <c r="H44" s="90" t="s">
        <v>2814</v>
      </c>
      <c r="I44" s="90">
        <v>5</v>
      </c>
      <c r="J44" s="90">
        <v>1</v>
      </c>
      <c r="K44" s="90" t="s">
        <v>552</v>
      </c>
      <c r="L44" s="90" t="s">
        <v>553</v>
      </c>
      <c r="M44" s="91"/>
      <c r="N44" s="91"/>
      <c r="O44" s="91">
        <v>475</v>
      </c>
      <c r="P44" s="91"/>
      <c r="Q44" s="91"/>
      <c r="R44" s="91"/>
      <c r="S44" s="91">
        <v>232</v>
      </c>
      <c r="T44" s="91">
        <v>243</v>
      </c>
      <c r="U44" s="91"/>
      <c r="V44" s="91"/>
      <c r="W44" s="91"/>
      <c r="X44" s="91"/>
      <c r="Y44" s="91">
        <v>27</v>
      </c>
      <c r="Z44" s="91">
        <v>142</v>
      </c>
      <c r="AA44" s="91">
        <v>119</v>
      </c>
      <c r="AB44" s="91">
        <v>86</v>
      </c>
      <c r="AC44" s="91">
        <v>83</v>
      </c>
      <c r="AD44" s="91">
        <v>16</v>
      </c>
      <c r="AE44" s="91">
        <v>2</v>
      </c>
      <c r="AF44" s="91"/>
      <c r="AG44" s="91"/>
      <c r="AH44" s="91">
        <v>406</v>
      </c>
      <c r="AI44" s="91">
        <v>2</v>
      </c>
      <c r="AJ44" s="91">
        <v>46</v>
      </c>
      <c r="AK44" s="91">
        <v>10</v>
      </c>
      <c r="AL44" s="91">
        <v>5</v>
      </c>
      <c r="AM44" s="91">
        <v>6</v>
      </c>
      <c r="AN44" s="91"/>
      <c r="AO44" s="91">
        <v>99</v>
      </c>
      <c r="AP44" s="91">
        <v>15</v>
      </c>
      <c r="AQ44" s="91"/>
      <c r="AR44" s="91"/>
      <c r="AS44" s="91">
        <v>5</v>
      </c>
      <c r="AT44" s="91">
        <v>1</v>
      </c>
      <c r="AU44" s="91"/>
      <c r="AV44" s="91">
        <v>8</v>
      </c>
      <c r="AW44" s="91">
        <v>347</v>
      </c>
      <c r="AX44" s="91"/>
      <c r="AY44" s="91"/>
      <c r="AZ44" s="91">
        <v>475</v>
      </c>
      <c r="BA44" s="91"/>
      <c r="BB44" s="91">
        <v>14</v>
      </c>
      <c r="BC44" s="91">
        <v>461</v>
      </c>
      <c r="BD44" s="91"/>
      <c r="BE44" s="91"/>
      <c r="BF44" s="91">
        <v>427</v>
      </c>
      <c r="BG44" s="91"/>
      <c r="BH44" s="91"/>
      <c r="BI44" s="91"/>
      <c r="BJ44" s="91">
        <v>5</v>
      </c>
      <c r="BK44" s="91">
        <v>5</v>
      </c>
      <c r="BL44" s="91">
        <v>1</v>
      </c>
      <c r="BM44" s="91">
        <v>28</v>
      </c>
      <c r="BN44" s="91">
        <v>5</v>
      </c>
      <c r="BO44" s="91">
        <v>4</v>
      </c>
      <c r="BP44" s="91"/>
      <c r="BQ44" s="91"/>
      <c r="BR44" s="91"/>
      <c r="BS44" s="91"/>
      <c r="BT44" s="91"/>
      <c r="BU44" s="91">
        <v>475</v>
      </c>
      <c r="BV44" s="91"/>
      <c r="BW44" s="91">
        <v>6</v>
      </c>
      <c r="BX44" s="91">
        <v>398</v>
      </c>
      <c r="BY44" s="91">
        <v>7</v>
      </c>
      <c r="BZ44" s="91"/>
      <c r="CA44" s="91">
        <v>2</v>
      </c>
      <c r="CB44" s="91">
        <v>14</v>
      </c>
      <c r="CC44" s="91">
        <v>1</v>
      </c>
      <c r="CD44" s="91">
        <v>28</v>
      </c>
      <c r="CE44" s="91">
        <v>19</v>
      </c>
      <c r="CF44" s="91"/>
      <c r="CG44" s="91"/>
      <c r="CH44" s="91"/>
      <c r="CI44" s="91"/>
      <c r="CJ44" s="91"/>
      <c r="CK44" s="91">
        <v>475</v>
      </c>
      <c r="CL44" s="91"/>
      <c r="CM44" s="91"/>
      <c r="CN44" s="91"/>
      <c r="CO44" s="91"/>
      <c r="CP44" s="91"/>
      <c r="CQ44" s="91"/>
      <c r="CR44" s="91"/>
      <c r="CS44" s="91"/>
      <c r="CT44" s="91"/>
      <c r="CU44" s="91"/>
      <c r="CV44" s="91"/>
      <c r="CW44" s="91"/>
      <c r="CX44" s="91"/>
      <c r="CY44" s="91"/>
      <c r="CZ44" s="91"/>
      <c r="DA44" s="91"/>
      <c r="DB44" s="91"/>
      <c r="DC44" s="91"/>
      <c r="DD44" s="91"/>
      <c r="DE44" s="91"/>
      <c r="DF44" s="91"/>
      <c r="DG44" s="91"/>
      <c r="DH44" s="91"/>
      <c r="DI44" s="91"/>
      <c r="DJ44" s="91"/>
      <c r="DK44" s="91"/>
      <c r="DL44" s="91"/>
      <c r="DM44" s="91"/>
      <c r="DN44" s="91"/>
      <c r="DO44" s="91">
        <v>475</v>
      </c>
      <c r="DP44" s="91"/>
      <c r="DQ44" s="91"/>
      <c r="DR44" s="91"/>
      <c r="DS44" s="91"/>
      <c r="DT44" s="91"/>
      <c r="DU44" s="91"/>
      <c r="DV44" s="91"/>
      <c r="DW44" s="91"/>
      <c r="DX44" s="91"/>
      <c r="DY44" s="91"/>
      <c r="DZ44" s="91"/>
      <c r="EA44" s="91"/>
      <c r="EB44" s="91"/>
      <c r="EC44" s="91"/>
      <c r="ED44" s="91"/>
      <c r="EE44" s="91"/>
      <c r="EF44" s="91"/>
      <c r="EG44" s="91">
        <v>475</v>
      </c>
      <c r="EH44" s="91">
        <v>4194</v>
      </c>
      <c r="EI44" s="90" t="s">
        <v>2516</v>
      </c>
      <c r="EJ44" s="90" t="s">
        <v>2501</v>
      </c>
    </row>
    <row r="45" spans="1:140" ht="14.4" x14ac:dyDescent="0.3">
      <c r="A45" s="90">
        <v>106100005</v>
      </c>
      <c r="B45" s="90" t="s">
        <v>1969</v>
      </c>
      <c r="C45" s="90" t="s">
        <v>1254</v>
      </c>
      <c r="D45" s="90" t="s">
        <v>633</v>
      </c>
      <c r="E45" s="90" t="s">
        <v>634</v>
      </c>
      <c r="F45" s="90" t="s">
        <v>1810</v>
      </c>
      <c r="G45" s="90" t="s">
        <v>638</v>
      </c>
      <c r="H45" s="90" t="s">
        <v>2808</v>
      </c>
      <c r="I45" s="90">
        <v>23</v>
      </c>
      <c r="J45" s="90">
        <v>8</v>
      </c>
      <c r="K45" s="90" t="s">
        <v>557</v>
      </c>
      <c r="L45" s="90" t="s">
        <v>553</v>
      </c>
      <c r="M45" s="91">
        <v>18183</v>
      </c>
      <c r="N45" s="91"/>
      <c r="O45" s="91"/>
      <c r="P45" s="91"/>
      <c r="Q45" s="91"/>
      <c r="R45" s="91"/>
      <c r="S45" s="91">
        <v>5641</v>
      </c>
      <c r="T45" s="91">
        <v>12541</v>
      </c>
      <c r="U45" s="91">
        <v>1</v>
      </c>
      <c r="V45" s="91"/>
      <c r="W45" s="91">
        <v>4933</v>
      </c>
      <c r="X45" s="91"/>
      <c r="Y45" s="91">
        <v>283</v>
      </c>
      <c r="Z45" s="91">
        <v>3162</v>
      </c>
      <c r="AA45" s="91">
        <v>2833</v>
      </c>
      <c r="AB45" s="91">
        <v>1225</v>
      </c>
      <c r="AC45" s="91">
        <v>1346</v>
      </c>
      <c r="AD45" s="91">
        <v>1442</v>
      </c>
      <c r="AE45" s="91">
        <v>1403</v>
      </c>
      <c r="AF45" s="91">
        <v>1556</v>
      </c>
      <c r="AG45" s="91"/>
      <c r="AH45" s="91">
        <v>9796</v>
      </c>
      <c r="AI45" s="91">
        <v>673</v>
      </c>
      <c r="AJ45" s="91">
        <v>5835</v>
      </c>
      <c r="AK45" s="91">
        <v>1221</v>
      </c>
      <c r="AL45" s="91">
        <v>82</v>
      </c>
      <c r="AM45" s="91">
        <v>510</v>
      </c>
      <c r="AN45" s="91">
        <v>66</v>
      </c>
      <c r="AO45" s="91">
        <v>13066</v>
      </c>
      <c r="AP45" s="91">
        <v>95</v>
      </c>
      <c r="AQ45" s="91">
        <v>4</v>
      </c>
      <c r="AR45" s="91">
        <v>61</v>
      </c>
      <c r="AS45" s="91">
        <v>6</v>
      </c>
      <c r="AT45" s="91">
        <v>28</v>
      </c>
      <c r="AU45" s="91">
        <v>4913</v>
      </c>
      <c r="AV45" s="91"/>
      <c r="AW45" s="91">
        <v>9</v>
      </c>
      <c r="AX45" s="91">
        <v>1</v>
      </c>
      <c r="AY45" s="91">
        <v>6048</v>
      </c>
      <c r="AZ45" s="91">
        <v>12134</v>
      </c>
      <c r="BA45" s="91">
        <v>1</v>
      </c>
      <c r="BB45" s="91">
        <v>3157</v>
      </c>
      <c r="BC45" s="91">
        <v>10108</v>
      </c>
      <c r="BD45" s="91">
        <v>4916</v>
      </c>
      <c r="BE45" s="91">
        <v>2</v>
      </c>
      <c r="BF45" s="91">
        <v>15166</v>
      </c>
      <c r="BG45" s="91">
        <v>1</v>
      </c>
      <c r="BH45" s="91">
        <v>6</v>
      </c>
      <c r="BI45" s="91"/>
      <c r="BJ45" s="91">
        <v>262</v>
      </c>
      <c r="BK45" s="91">
        <v>251</v>
      </c>
      <c r="BL45" s="91">
        <v>952</v>
      </c>
      <c r="BM45" s="91">
        <v>34</v>
      </c>
      <c r="BN45" s="91"/>
      <c r="BO45" s="91">
        <v>65</v>
      </c>
      <c r="BP45" s="91">
        <v>251</v>
      </c>
      <c r="BQ45" s="91">
        <v>1181</v>
      </c>
      <c r="BR45" s="91">
        <v>14</v>
      </c>
      <c r="BS45" s="91"/>
      <c r="BT45" s="91">
        <v>440</v>
      </c>
      <c r="BU45" s="91">
        <v>17743</v>
      </c>
      <c r="BV45" s="91"/>
      <c r="BW45" s="91">
        <v>4063</v>
      </c>
      <c r="BX45" s="91">
        <v>5491</v>
      </c>
      <c r="BY45" s="91">
        <v>8012</v>
      </c>
      <c r="BZ45" s="91">
        <v>30</v>
      </c>
      <c r="CA45" s="91">
        <v>1</v>
      </c>
      <c r="CB45" s="91">
        <v>264</v>
      </c>
      <c r="CC45" s="91"/>
      <c r="CD45" s="91">
        <v>322</v>
      </c>
      <c r="CE45" s="91"/>
      <c r="CF45" s="91"/>
      <c r="CG45" s="91">
        <v>680</v>
      </c>
      <c r="CH45" s="91">
        <v>575</v>
      </c>
      <c r="CI45" s="91">
        <v>653</v>
      </c>
      <c r="CJ45" s="91">
        <v>78</v>
      </c>
      <c r="CK45" s="91">
        <v>45</v>
      </c>
      <c r="CL45" s="91">
        <v>90</v>
      </c>
      <c r="CM45" s="91">
        <v>1199</v>
      </c>
      <c r="CN45" s="91">
        <v>708</v>
      </c>
      <c r="CO45" s="91">
        <v>1588</v>
      </c>
      <c r="CP45" s="91">
        <v>1010</v>
      </c>
      <c r="CQ45" s="91">
        <v>5147</v>
      </c>
      <c r="CR45" s="91">
        <v>193</v>
      </c>
      <c r="CS45" s="91">
        <v>365</v>
      </c>
      <c r="CT45" s="91">
        <v>2</v>
      </c>
      <c r="CU45" s="91">
        <v>18</v>
      </c>
      <c r="CV45" s="91">
        <v>208</v>
      </c>
      <c r="CW45" s="91">
        <v>656</v>
      </c>
      <c r="CX45" s="91">
        <v>54</v>
      </c>
      <c r="CY45" s="91">
        <v>4914</v>
      </c>
      <c r="CZ45" s="91">
        <v>84</v>
      </c>
      <c r="DA45" s="91">
        <v>51</v>
      </c>
      <c r="DB45" s="91">
        <v>1</v>
      </c>
      <c r="DC45" s="91">
        <v>2</v>
      </c>
      <c r="DD45" s="91">
        <v>47</v>
      </c>
      <c r="DE45" s="91">
        <v>202</v>
      </c>
      <c r="DF45" s="91">
        <v>629</v>
      </c>
      <c r="DG45" s="91">
        <v>34</v>
      </c>
      <c r="DH45" s="91">
        <v>1762</v>
      </c>
      <c r="DI45" s="91">
        <v>116</v>
      </c>
      <c r="DJ45" s="91">
        <v>52</v>
      </c>
      <c r="DK45" s="91">
        <v>713</v>
      </c>
      <c r="DL45" s="91">
        <v>4864</v>
      </c>
      <c r="DM45" s="91">
        <v>654</v>
      </c>
      <c r="DN45" s="91">
        <v>211</v>
      </c>
      <c r="DO45" s="91">
        <v>582</v>
      </c>
      <c r="DP45" s="91">
        <v>48</v>
      </c>
      <c r="DQ45" s="91">
        <v>8131</v>
      </c>
      <c r="DR45" s="91">
        <v>17</v>
      </c>
      <c r="DS45" s="91">
        <v>5</v>
      </c>
      <c r="DT45" s="91">
        <v>30</v>
      </c>
      <c r="DU45" s="91">
        <v>637</v>
      </c>
      <c r="DV45" s="91">
        <v>399</v>
      </c>
      <c r="DW45" s="91"/>
      <c r="DX45" s="91">
        <v>12</v>
      </c>
      <c r="DY45" s="91">
        <v>18</v>
      </c>
      <c r="DZ45" s="91">
        <v>68</v>
      </c>
      <c r="EA45" s="91">
        <v>396</v>
      </c>
      <c r="EB45" s="91">
        <v>26</v>
      </c>
      <c r="EC45" s="91">
        <v>2</v>
      </c>
      <c r="ED45" s="91">
        <v>5</v>
      </c>
      <c r="EE45" s="91"/>
      <c r="EF45" s="91">
        <v>27</v>
      </c>
      <c r="EG45" s="91">
        <v>16541</v>
      </c>
      <c r="EH45" s="91">
        <v>61643</v>
      </c>
      <c r="EI45" s="90" t="s">
        <v>2517</v>
      </c>
      <c r="EJ45" s="90" t="s">
        <v>2501</v>
      </c>
    </row>
    <row r="46" spans="1:140" ht="14.4" x14ac:dyDescent="0.3">
      <c r="A46" s="90">
        <v>106100697</v>
      </c>
      <c r="B46" s="90" t="s">
        <v>1970</v>
      </c>
      <c r="C46" s="90" t="s">
        <v>635</v>
      </c>
      <c r="D46" s="90" t="s">
        <v>636</v>
      </c>
      <c r="E46" s="90" t="s">
        <v>637</v>
      </c>
      <c r="F46" s="90" t="s">
        <v>1255</v>
      </c>
      <c r="G46" s="90" t="s">
        <v>638</v>
      </c>
      <c r="H46" s="90" t="s">
        <v>2811</v>
      </c>
      <c r="I46" s="90">
        <v>31</v>
      </c>
      <c r="J46" s="90">
        <v>12</v>
      </c>
      <c r="K46" s="90" t="s">
        <v>580</v>
      </c>
      <c r="L46" s="90" t="s">
        <v>2501</v>
      </c>
      <c r="M46" s="91">
        <v>192</v>
      </c>
      <c r="N46" s="91">
        <v>52</v>
      </c>
      <c r="O46" s="91"/>
      <c r="P46" s="91"/>
      <c r="Q46" s="91"/>
      <c r="R46" s="91"/>
      <c r="S46" s="91">
        <v>101</v>
      </c>
      <c r="T46" s="91">
        <v>143</v>
      </c>
      <c r="U46" s="91"/>
      <c r="V46" s="91"/>
      <c r="W46" s="91"/>
      <c r="X46" s="91"/>
      <c r="Y46" s="91">
        <v>2</v>
      </c>
      <c r="Z46" s="91">
        <v>13</v>
      </c>
      <c r="AA46" s="91">
        <v>17</v>
      </c>
      <c r="AB46" s="91">
        <v>21</v>
      </c>
      <c r="AC46" s="91">
        <v>40</v>
      </c>
      <c r="AD46" s="91">
        <v>33</v>
      </c>
      <c r="AE46" s="91">
        <v>48</v>
      </c>
      <c r="AF46" s="91">
        <v>70</v>
      </c>
      <c r="AG46" s="91"/>
      <c r="AH46" s="91">
        <v>144</v>
      </c>
      <c r="AI46" s="91">
        <v>5</v>
      </c>
      <c r="AJ46" s="91">
        <v>89</v>
      </c>
      <c r="AK46" s="91">
        <v>1</v>
      </c>
      <c r="AL46" s="91"/>
      <c r="AM46" s="91">
        <v>5</v>
      </c>
      <c r="AN46" s="91"/>
      <c r="AO46" s="91">
        <v>170</v>
      </c>
      <c r="AP46" s="91"/>
      <c r="AQ46" s="91"/>
      <c r="AR46" s="91">
        <v>16</v>
      </c>
      <c r="AS46" s="91">
        <v>49</v>
      </c>
      <c r="AT46" s="91"/>
      <c r="AU46" s="91"/>
      <c r="AV46" s="91">
        <v>9</v>
      </c>
      <c r="AW46" s="91"/>
      <c r="AX46" s="91"/>
      <c r="AY46" s="91">
        <v>177</v>
      </c>
      <c r="AZ46" s="91">
        <v>67</v>
      </c>
      <c r="BA46" s="91"/>
      <c r="BB46" s="91">
        <v>54</v>
      </c>
      <c r="BC46" s="91">
        <v>190</v>
      </c>
      <c r="BD46" s="91"/>
      <c r="BE46" s="91"/>
      <c r="BF46" s="91">
        <v>149</v>
      </c>
      <c r="BG46" s="91">
        <v>12</v>
      </c>
      <c r="BH46" s="91"/>
      <c r="BI46" s="91">
        <v>28</v>
      </c>
      <c r="BJ46" s="91">
        <v>18</v>
      </c>
      <c r="BK46" s="91"/>
      <c r="BL46" s="91">
        <v>7</v>
      </c>
      <c r="BM46" s="91">
        <v>1</v>
      </c>
      <c r="BN46" s="91">
        <v>8</v>
      </c>
      <c r="BO46" s="91">
        <v>4</v>
      </c>
      <c r="BP46" s="91">
        <v>13</v>
      </c>
      <c r="BQ46" s="91">
        <v>2</v>
      </c>
      <c r="BR46" s="91">
        <v>1</v>
      </c>
      <c r="BS46" s="91">
        <v>1</v>
      </c>
      <c r="BT46" s="91">
        <v>51</v>
      </c>
      <c r="BU46" s="91">
        <v>193</v>
      </c>
      <c r="BV46" s="91"/>
      <c r="BW46" s="91">
        <v>113</v>
      </c>
      <c r="BX46" s="91">
        <v>76</v>
      </c>
      <c r="BY46" s="91">
        <v>32</v>
      </c>
      <c r="BZ46" s="91">
        <v>2</v>
      </c>
      <c r="CA46" s="91"/>
      <c r="CB46" s="91">
        <v>11</v>
      </c>
      <c r="CC46" s="91"/>
      <c r="CD46" s="91">
        <v>10</v>
      </c>
      <c r="CE46" s="91"/>
      <c r="CF46" s="91"/>
      <c r="CG46" s="91">
        <v>13</v>
      </c>
      <c r="CH46" s="91">
        <v>2</v>
      </c>
      <c r="CI46" s="91">
        <v>18</v>
      </c>
      <c r="CJ46" s="91"/>
      <c r="CK46" s="91">
        <v>4</v>
      </c>
      <c r="CL46" s="91">
        <v>8</v>
      </c>
      <c r="CM46" s="91">
        <v>42</v>
      </c>
      <c r="CN46" s="91">
        <v>42</v>
      </c>
      <c r="CO46" s="91">
        <v>16</v>
      </c>
      <c r="CP46" s="91">
        <v>27</v>
      </c>
      <c r="CQ46" s="91"/>
      <c r="CR46" s="91">
        <v>9</v>
      </c>
      <c r="CS46" s="91">
        <v>3</v>
      </c>
      <c r="CT46" s="91"/>
      <c r="CU46" s="91"/>
      <c r="CV46" s="91">
        <v>15</v>
      </c>
      <c r="CW46" s="91">
        <v>16</v>
      </c>
      <c r="CX46" s="91">
        <v>29</v>
      </c>
      <c r="CY46" s="91"/>
      <c r="CZ46" s="91">
        <v>1</v>
      </c>
      <c r="DA46" s="91"/>
      <c r="DB46" s="91"/>
      <c r="DC46" s="91"/>
      <c r="DD46" s="91"/>
      <c r="DE46" s="91"/>
      <c r="DF46" s="91">
        <v>1</v>
      </c>
      <c r="DG46" s="91"/>
      <c r="DH46" s="91"/>
      <c r="DI46" s="91"/>
      <c r="DJ46" s="91"/>
      <c r="DK46" s="91"/>
      <c r="DL46" s="91"/>
      <c r="DM46" s="91"/>
      <c r="DN46" s="91">
        <v>2</v>
      </c>
      <c r="DO46" s="91">
        <v>7</v>
      </c>
      <c r="DP46" s="91"/>
      <c r="DQ46" s="91">
        <v>233</v>
      </c>
      <c r="DR46" s="91"/>
      <c r="DS46" s="91"/>
      <c r="DT46" s="91">
        <v>2</v>
      </c>
      <c r="DU46" s="91">
        <v>1</v>
      </c>
      <c r="DV46" s="91">
        <v>19</v>
      </c>
      <c r="DW46" s="91"/>
      <c r="DX46" s="91">
        <v>4</v>
      </c>
      <c r="DY46" s="91"/>
      <c r="DZ46" s="91">
        <v>2</v>
      </c>
      <c r="EA46" s="91">
        <v>2</v>
      </c>
      <c r="EB46" s="91">
        <v>1</v>
      </c>
      <c r="EC46" s="91"/>
      <c r="ED46" s="91"/>
      <c r="EE46" s="91"/>
      <c r="EF46" s="91"/>
      <c r="EG46" s="91">
        <v>213</v>
      </c>
      <c r="EH46" s="91">
        <v>17157</v>
      </c>
      <c r="EI46" s="90" t="s">
        <v>2518</v>
      </c>
      <c r="EJ46" s="90" t="s">
        <v>2501</v>
      </c>
    </row>
    <row r="47" spans="1:140" ht="14.4" x14ac:dyDescent="0.3">
      <c r="A47" s="90">
        <v>106100717</v>
      </c>
      <c r="B47" s="90" t="s">
        <v>1971</v>
      </c>
      <c r="C47" s="90" t="s">
        <v>436</v>
      </c>
      <c r="D47" s="90" t="s">
        <v>1811</v>
      </c>
      <c r="E47" s="90" t="s">
        <v>638</v>
      </c>
      <c r="F47" s="90" t="s">
        <v>1256</v>
      </c>
      <c r="G47" s="90" t="s">
        <v>638</v>
      </c>
      <c r="H47" s="90" t="s">
        <v>2813</v>
      </c>
      <c r="I47" s="90">
        <v>31</v>
      </c>
      <c r="J47" s="90">
        <v>14</v>
      </c>
      <c r="K47" s="90" t="s">
        <v>557</v>
      </c>
      <c r="L47" s="90" t="s">
        <v>2807</v>
      </c>
      <c r="M47" s="91">
        <v>39097</v>
      </c>
      <c r="N47" s="91">
        <v>383</v>
      </c>
      <c r="O47" s="91">
        <v>3919</v>
      </c>
      <c r="P47" s="91"/>
      <c r="Q47" s="91">
        <v>638</v>
      </c>
      <c r="R47" s="91"/>
      <c r="S47" s="91">
        <v>19612</v>
      </c>
      <c r="T47" s="91">
        <v>24423</v>
      </c>
      <c r="U47" s="91">
        <v>2</v>
      </c>
      <c r="V47" s="91"/>
      <c r="W47" s="91">
        <v>6412</v>
      </c>
      <c r="X47" s="91">
        <v>252</v>
      </c>
      <c r="Y47" s="91">
        <v>1611</v>
      </c>
      <c r="Z47" s="91">
        <v>7322</v>
      </c>
      <c r="AA47" s="91">
        <v>5703</v>
      </c>
      <c r="AB47" s="91">
        <v>4830</v>
      </c>
      <c r="AC47" s="91">
        <v>6752</v>
      </c>
      <c r="AD47" s="91">
        <v>5234</v>
      </c>
      <c r="AE47" s="91">
        <v>3331</v>
      </c>
      <c r="AF47" s="91">
        <v>2590</v>
      </c>
      <c r="AG47" s="91"/>
      <c r="AH47" s="91">
        <v>14318</v>
      </c>
      <c r="AI47" s="91">
        <v>4142</v>
      </c>
      <c r="AJ47" s="91">
        <v>21088</v>
      </c>
      <c r="AK47" s="91">
        <v>3207</v>
      </c>
      <c r="AL47" s="91">
        <v>165</v>
      </c>
      <c r="AM47" s="91">
        <v>997</v>
      </c>
      <c r="AN47" s="91">
        <v>120</v>
      </c>
      <c r="AO47" s="91">
        <v>31982</v>
      </c>
      <c r="AP47" s="91">
        <v>213</v>
      </c>
      <c r="AQ47" s="91">
        <v>608</v>
      </c>
      <c r="AR47" s="91">
        <v>810</v>
      </c>
      <c r="AS47" s="91">
        <v>2079</v>
      </c>
      <c r="AT47" s="91">
        <v>1227</v>
      </c>
      <c r="AU47" s="91">
        <v>6019</v>
      </c>
      <c r="AV47" s="91">
        <v>407</v>
      </c>
      <c r="AW47" s="91">
        <v>692</v>
      </c>
      <c r="AX47" s="91"/>
      <c r="AY47" s="91">
        <v>24442</v>
      </c>
      <c r="AZ47" s="91">
        <v>19595</v>
      </c>
      <c r="BA47" s="91"/>
      <c r="BB47" s="91">
        <v>3920</v>
      </c>
      <c r="BC47" s="91">
        <v>33965</v>
      </c>
      <c r="BD47" s="91">
        <v>6116</v>
      </c>
      <c r="BE47" s="91">
        <v>36</v>
      </c>
      <c r="BF47" s="91">
        <v>32325</v>
      </c>
      <c r="BG47" s="91">
        <v>238</v>
      </c>
      <c r="BH47" s="91">
        <v>667</v>
      </c>
      <c r="BI47" s="91">
        <v>306</v>
      </c>
      <c r="BJ47" s="91">
        <v>467</v>
      </c>
      <c r="BK47" s="91">
        <v>299</v>
      </c>
      <c r="BL47" s="91">
        <v>2646</v>
      </c>
      <c r="BM47" s="91">
        <v>310</v>
      </c>
      <c r="BN47" s="91">
        <v>403</v>
      </c>
      <c r="BO47" s="91">
        <v>1039</v>
      </c>
      <c r="BP47" s="91">
        <v>987</v>
      </c>
      <c r="BQ47" s="91">
        <v>4292</v>
      </c>
      <c r="BR47" s="91">
        <v>58</v>
      </c>
      <c r="BS47" s="91"/>
      <c r="BT47" s="91">
        <v>815</v>
      </c>
      <c r="BU47" s="91">
        <v>43222</v>
      </c>
      <c r="BV47" s="91"/>
      <c r="BW47" s="91">
        <v>10111</v>
      </c>
      <c r="BX47" s="91">
        <v>25547</v>
      </c>
      <c r="BY47" s="91">
        <v>4515</v>
      </c>
      <c r="BZ47" s="91">
        <v>332</v>
      </c>
      <c r="CA47" s="91">
        <v>316</v>
      </c>
      <c r="CB47" s="91">
        <v>1693</v>
      </c>
      <c r="CC47" s="91"/>
      <c r="CD47" s="91">
        <v>1523</v>
      </c>
      <c r="CE47" s="91"/>
      <c r="CF47" s="91"/>
      <c r="CG47" s="91">
        <v>2060</v>
      </c>
      <c r="CH47" s="91">
        <v>1211</v>
      </c>
      <c r="CI47" s="91">
        <v>1250</v>
      </c>
      <c r="CJ47" s="91">
        <v>198</v>
      </c>
      <c r="CK47" s="91">
        <v>4365</v>
      </c>
      <c r="CL47" s="91">
        <v>816</v>
      </c>
      <c r="CM47" s="91">
        <v>4894</v>
      </c>
      <c r="CN47" s="91">
        <v>1977</v>
      </c>
      <c r="CO47" s="91">
        <v>2823</v>
      </c>
      <c r="CP47" s="91">
        <v>1407</v>
      </c>
      <c r="CQ47" s="91">
        <v>7216</v>
      </c>
      <c r="CR47" s="91">
        <v>875</v>
      </c>
      <c r="CS47" s="91">
        <v>1505</v>
      </c>
      <c r="CT47" s="91">
        <v>49</v>
      </c>
      <c r="CU47" s="91">
        <v>238</v>
      </c>
      <c r="CV47" s="91">
        <v>1682</v>
      </c>
      <c r="CW47" s="91">
        <v>4288</v>
      </c>
      <c r="CX47" s="91">
        <v>1148</v>
      </c>
      <c r="CY47" s="91">
        <v>6035</v>
      </c>
      <c r="CZ47" s="91">
        <v>1003</v>
      </c>
      <c r="DA47" s="91">
        <v>60</v>
      </c>
      <c r="DB47" s="91">
        <v>62</v>
      </c>
      <c r="DC47" s="91">
        <v>13</v>
      </c>
      <c r="DD47" s="91">
        <v>142</v>
      </c>
      <c r="DE47" s="91">
        <v>756</v>
      </c>
      <c r="DF47" s="91">
        <v>2761</v>
      </c>
      <c r="DG47" s="91">
        <v>125</v>
      </c>
      <c r="DH47" s="91">
        <v>2644</v>
      </c>
      <c r="DI47" s="91">
        <v>292</v>
      </c>
      <c r="DJ47" s="91">
        <v>107</v>
      </c>
      <c r="DK47" s="91">
        <v>558</v>
      </c>
      <c r="DL47" s="91">
        <v>5979</v>
      </c>
      <c r="DM47" s="91">
        <v>2484</v>
      </c>
      <c r="DN47" s="91">
        <v>957</v>
      </c>
      <c r="DO47" s="91">
        <v>5603</v>
      </c>
      <c r="DP47" s="91">
        <v>69</v>
      </c>
      <c r="DQ47" s="91">
        <v>20422</v>
      </c>
      <c r="DR47" s="91">
        <v>873</v>
      </c>
      <c r="DS47" s="91">
        <v>61</v>
      </c>
      <c r="DT47" s="91">
        <v>189</v>
      </c>
      <c r="DU47" s="91">
        <v>1814</v>
      </c>
      <c r="DV47" s="91">
        <v>1253</v>
      </c>
      <c r="DW47" s="91">
        <v>71</v>
      </c>
      <c r="DX47" s="91">
        <v>130</v>
      </c>
      <c r="DY47" s="91">
        <v>44</v>
      </c>
      <c r="DZ47" s="91">
        <v>413</v>
      </c>
      <c r="EA47" s="91">
        <v>1253</v>
      </c>
      <c r="EB47" s="91">
        <v>205</v>
      </c>
      <c r="EC47" s="91">
        <v>385</v>
      </c>
      <c r="ED47" s="91">
        <v>97</v>
      </c>
      <c r="EE47" s="91"/>
      <c r="EF47" s="91">
        <v>364</v>
      </c>
      <c r="EG47" s="91">
        <v>36885</v>
      </c>
      <c r="EH47" s="91">
        <v>264987</v>
      </c>
      <c r="EI47" s="90" t="s">
        <v>2519</v>
      </c>
      <c r="EJ47" s="90" t="s">
        <v>2489</v>
      </c>
    </row>
    <row r="48" spans="1:140" ht="14.4" x14ac:dyDescent="0.3">
      <c r="A48" s="90">
        <v>106100797</v>
      </c>
      <c r="B48" s="90" t="s">
        <v>1972</v>
      </c>
      <c r="C48" s="90" t="s">
        <v>1779</v>
      </c>
      <c r="D48" s="90" t="s">
        <v>639</v>
      </c>
      <c r="E48" s="90" t="s">
        <v>640</v>
      </c>
      <c r="F48" s="90" t="s">
        <v>1257</v>
      </c>
      <c r="G48" s="90" t="s">
        <v>638</v>
      </c>
      <c r="H48" s="90" t="s">
        <v>2814</v>
      </c>
      <c r="I48" s="90">
        <v>31</v>
      </c>
      <c r="J48" s="90">
        <v>14</v>
      </c>
      <c r="K48" s="90" t="s">
        <v>557</v>
      </c>
      <c r="L48" s="90" t="s">
        <v>2501</v>
      </c>
      <c r="M48" s="91">
        <v>3483</v>
      </c>
      <c r="N48" s="91"/>
      <c r="O48" s="91"/>
      <c r="P48" s="91"/>
      <c r="Q48" s="91"/>
      <c r="R48" s="91"/>
      <c r="S48" s="91">
        <v>991</v>
      </c>
      <c r="T48" s="91">
        <v>2492</v>
      </c>
      <c r="U48" s="91"/>
      <c r="V48" s="91"/>
      <c r="W48" s="91">
        <v>1428</v>
      </c>
      <c r="X48" s="91"/>
      <c r="Y48" s="91">
        <v>175</v>
      </c>
      <c r="Z48" s="91">
        <v>848</v>
      </c>
      <c r="AA48" s="91">
        <v>507</v>
      </c>
      <c r="AB48" s="91">
        <v>113</v>
      </c>
      <c r="AC48" s="91">
        <v>74</v>
      </c>
      <c r="AD48" s="91">
        <v>103</v>
      </c>
      <c r="AE48" s="91">
        <v>73</v>
      </c>
      <c r="AF48" s="91">
        <v>162</v>
      </c>
      <c r="AG48" s="91"/>
      <c r="AH48" s="91">
        <v>489</v>
      </c>
      <c r="AI48" s="91">
        <v>6</v>
      </c>
      <c r="AJ48" s="91">
        <v>2879</v>
      </c>
      <c r="AK48" s="91">
        <v>10</v>
      </c>
      <c r="AL48" s="91">
        <v>2</v>
      </c>
      <c r="AM48" s="91">
        <v>80</v>
      </c>
      <c r="AN48" s="91">
        <v>17</v>
      </c>
      <c r="AO48" s="91">
        <v>2012</v>
      </c>
      <c r="AP48" s="91">
        <v>2</v>
      </c>
      <c r="AQ48" s="91"/>
      <c r="AR48" s="91">
        <v>27</v>
      </c>
      <c r="AS48" s="91"/>
      <c r="AT48" s="91">
        <v>15</v>
      </c>
      <c r="AU48" s="91">
        <v>1422</v>
      </c>
      <c r="AV48" s="91">
        <v>1</v>
      </c>
      <c r="AW48" s="91">
        <v>4</v>
      </c>
      <c r="AX48" s="91"/>
      <c r="AY48" s="91">
        <v>343</v>
      </c>
      <c r="AZ48" s="91">
        <v>3140</v>
      </c>
      <c r="BA48" s="91"/>
      <c r="BB48" s="91">
        <v>526</v>
      </c>
      <c r="BC48" s="91">
        <v>1529</v>
      </c>
      <c r="BD48" s="91">
        <v>1428</v>
      </c>
      <c r="BE48" s="91"/>
      <c r="BF48" s="91">
        <v>3210</v>
      </c>
      <c r="BG48" s="91"/>
      <c r="BH48" s="91"/>
      <c r="BI48" s="91">
        <v>69</v>
      </c>
      <c r="BJ48" s="91">
        <v>132</v>
      </c>
      <c r="BK48" s="91">
        <v>10</v>
      </c>
      <c r="BL48" s="91">
        <v>1</v>
      </c>
      <c r="BM48" s="91">
        <v>1</v>
      </c>
      <c r="BN48" s="91">
        <v>6</v>
      </c>
      <c r="BO48" s="91">
        <v>15</v>
      </c>
      <c r="BP48" s="91">
        <v>8</v>
      </c>
      <c r="BQ48" s="91">
        <v>19</v>
      </c>
      <c r="BR48" s="91">
        <v>12</v>
      </c>
      <c r="BS48" s="91"/>
      <c r="BT48" s="91">
        <v>43</v>
      </c>
      <c r="BU48" s="91">
        <v>3440</v>
      </c>
      <c r="BV48" s="91"/>
      <c r="BW48" s="91">
        <v>294</v>
      </c>
      <c r="BX48" s="91">
        <v>2659</v>
      </c>
      <c r="BY48" s="91">
        <v>427</v>
      </c>
      <c r="BZ48" s="91">
        <v>2</v>
      </c>
      <c r="CA48" s="91"/>
      <c r="CB48" s="91">
        <v>17</v>
      </c>
      <c r="CC48" s="91"/>
      <c r="CD48" s="91">
        <v>83</v>
      </c>
      <c r="CE48" s="91"/>
      <c r="CF48" s="91">
        <v>1</v>
      </c>
      <c r="CG48" s="91">
        <v>64</v>
      </c>
      <c r="CH48" s="91">
        <v>16</v>
      </c>
      <c r="CI48" s="91">
        <v>37</v>
      </c>
      <c r="CJ48" s="91">
        <v>11</v>
      </c>
      <c r="CK48" s="91">
        <v>11</v>
      </c>
      <c r="CL48" s="91">
        <v>8</v>
      </c>
      <c r="CM48" s="91">
        <v>83</v>
      </c>
      <c r="CN48" s="91">
        <v>101</v>
      </c>
      <c r="CO48" s="91">
        <v>71</v>
      </c>
      <c r="CP48" s="91">
        <v>105</v>
      </c>
      <c r="CQ48" s="91">
        <v>1470</v>
      </c>
      <c r="CR48" s="91">
        <v>24</v>
      </c>
      <c r="CS48" s="91">
        <v>4</v>
      </c>
      <c r="CT48" s="91"/>
      <c r="CU48" s="91"/>
      <c r="CV48" s="91">
        <v>17</v>
      </c>
      <c r="CW48" s="91">
        <v>31</v>
      </c>
      <c r="CX48" s="91">
        <v>2</v>
      </c>
      <c r="CY48" s="91">
        <v>1428</v>
      </c>
      <c r="CZ48" s="91">
        <v>2</v>
      </c>
      <c r="DA48" s="91"/>
      <c r="DB48" s="91"/>
      <c r="DC48" s="91"/>
      <c r="DD48" s="91"/>
      <c r="DE48" s="91">
        <v>2</v>
      </c>
      <c r="DF48" s="91">
        <v>2</v>
      </c>
      <c r="DG48" s="91"/>
      <c r="DH48" s="91">
        <v>5</v>
      </c>
      <c r="DI48" s="91">
        <v>5</v>
      </c>
      <c r="DJ48" s="91"/>
      <c r="DK48" s="91">
        <v>40</v>
      </c>
      <c r="DL48" s="91">
        <v>1423</v>
      </c>
      <c r="DM48" s="91">
        <v>1</v>
      </c>
      <c r="DN48" s="91">
        <v>6</v>
      </c>
      <c r="DO48" s="91">
        <v>1249</v>
      </c>
      <c r="DP48" s="91"/>
      <c r="DQ48" s="91">
        <v>748</v>
      </c>
      <c r="DR48" s="91">
        <v>1</v>
      </c>
      <c r="DS48" s="91"/>
      <c r="DT48" s="91">
        <v>7</v>
      </c>
      <c r="DU48" s="91">
        <v>27</v>
      </c>
      <c r="DV48" s="91">
        <v>34</v>
      </c>
      <c r="DW48" s="91"/>
      <c r="DX48" s="91"/>
      <c r="DY48" s="91"/>
      <c r="DZ48" s="91">
        <v>5</v>
      </c>
      <c r="EA48" s="91">
        <v>29</v>
      </c>
      <c r="EB48" s="91">
        <v>4</v>
      </c>
      <c r="EC48" s="91"/>
      <c r="ED48" s="91">
        <v>1</v>
      </c>
      <c r="EE48" s="91"/>
      <c r="EF48" s="91">
        <v>4</v>
      </c>
      <c r="EG48" s="91">
        <v>3371</v>
      </c>
      <c r="EH48" s="91">
        <v>6931</v>
      </c>
      <c r="EI48" s="90" t="s">
        <v>2520</v>
      </c>
      <c r="EJ48" s="90" t="s">
        <v>2501</v>
      </c>
    </row>
    <row r="49" spans="1:140" ht="14.4" x14ac:dyDescent="0.3">
      <c r="A49" s="90">
        <v>106100899</v>
      </c>
      <c r="B49" s="90" t="s">
        <v>1973</v>
      </c>
      <c r="C49" s="90" t="s">
        <v>641</v>
      </c>
      <c r="D49" s="90" t="s">
        <v>642</v>
      </c>
      <c r="E49" s="90" t="s">
        <v>638</v>
      </c>
      <c r="F49" s="90" t="s">
        <v>1258</v>
      </c>
      <c r="G49" s="90" t="s">
        <v>638</v>
      </c>
      <c r="H49" s="90" t="s">
        <v>2809</v>
      </c>
      <c r="I49" s="90">
        <v>23</v>
      </c>
      <c r="J49" s="90">
        <v>8</v>
      </c>
      <c r="K49" s="90" t="s">
        <v>557</v>
      </c>
      <c r="L49" s="90" t="s">
        <v>553</v>
      </c>
      <c r="M49" s="91">
        <v>22972</v>
      </c>
      <c r="N49" s="91"/>
      <c r="O49" s="91"/>
      <c r="P49" s="91"/>
      <c r="Q49" s="91"/>
      <c r="R49" s="91"/>
      <c r="S49" s="91">
        <v>8962</v>
      </c>
      <c r="T49" s="91">
        <v>14009</v>
      </c>
      <c r="U49" s="91"/>
      <c r="V49" s="91">
        <v>1</v>
      </c>
      <c r="W49" s="91">
        <v>3184</v>
      </c>
      <c r="X49" s="91"/>
      <c r="Y49" s="91">
        <v>362</v>
      </c>
      <c r="Z49" s="91">
        <v>2720</v>
      </c>
      <c r="AA49" s="91">
        <v>2171</v>
      </c>
      <c r="AB49" s="91">
        <v>1484</v>
      </c>
      <c r="AC49" s="91">
        <v>2579</v>
      </c>
      <c r="AD49" s="91">
        <v>3242</v>
      </c>
      <c r="AE49" s="91">
        <v>3320</v>
      </c>
      <c r="AF49" s="91">
        <v>3910</v>
      </c>
      <c r="AG49" s="91"/>
      <c r="AH49" s="91">
        <v>11770</v>
      </c>
      <c r="AI49" s="91">
        <v>1511</v>
      </c>
      <c r="AJ49" s="91">
        <v>7855</v>
      </c>
      <c r="AK49" s="91">
        <v>1547</v>
      </c>
      <c r="AL49" s="91">
        <v>59</v>
      </c>
      <c r="AM49" s="91">
        <v>138</v>
      </c>
      <c r="AN49" s="91">
        <v>92</v>
      </c>
      <c r="AO49" s="91">
        <v>18887</v>
      </c>
      <c r="AP49" s="91">
        <v>163</v>
      </c>
      <c r="AQ49" s="91">
        <v>87</v>
      </c>
      <c r="AR49" s="91">
        <v>405</v>
      </c>
      <c r="AS49" s="91">
        <v>212</v>
      </c>
      <c r="AT49" s="91">
        <v>47</v>
      </c>
      <c r="AU49" s="91">
        <v>3163</v>
      </c>
      <c r="AV49" s="91"/>
      <c r="AW49" s="91">
        <v>8</v>
      </c>
      <c r="AX49" s="91"/>
      <c r="AY49" s="91">
        <v>10452</v>
      </c>
      <c r="AZ49" s="91">
        <v>12520</v>
      </c>
      <c r="BA49" s="91"/>
      <c r="BB49" s="91">
        <v>3244</v>
      </c>
      <c r="BC49" s="91">
        <v>16552</v>
      </c>
      <c r="BD49" s="91">
        <v>3175</v>
      </c>
      <c r="BE49" s="91">
        <v>1</v>
      </c>
      <c r="BF49" s="91">
        <v>15920</v>
      </c>
      <c r="BG49" s="91"/>
      <c r="BH49" s="91"/>
      <c r="BI49" s="91">
        <v>1</v>
      </c>
      <c r="BJ49" s="91">
        <v>625</v>
      </c>
      <c r="BK49" s="91">
        <v>870</v>
      </c>
      <c r="BL49" s="91">
        <v>1717</v>
      </c>
      <c r="BM49" s="91">
        <v>184</v>
      </c>
      <c r="BN49" s="91">
        <v>4</v>
      </c>
      <c r="BO49" s="91">
        <v>188</v>
      </c>
      <c r="BP49" s="91">
        <v>691</v>
      </c>
      <c r="BQ49" s="91">
        <v>2702</v>
      </c>
      <c r="BR49" s="91">
        <v>70</v>
      </c>
      <c r="BS49" s="91"/>
      <c r="BT49" s="91">
        <v>2198</v>
      </c>
      <c r="BU49" s="91">
        <v>20774</v>
      </c>
      <c r="BV49" s="91"/>
      <c r="BW49" s="91">
        <v>9888</v>
      </c>
      <c r="BX49" s="91">
        <v>7933</v>
      </c>
      <c r="BY49" s="91">
        <v>4654</v>
      </c>
      <c r="BZ49" s="91">
        <v>176</v>
      </c>
      <c r="CA49" s="91"/>
      <c r="CB49" s="91">
        <v>120</v>
      </c>
      <c r="CC49" s="91"/>
      <c r="CD49" s="91">
        <v>185</v>
      </c>
      <c r="CE49" s="91">
        <v>6</v>
      </c>
      <c r="CF49" s="91">
        <v>10</v>
      </c>
      <c r="CG49" s="91">
        <v>1378</v>
      </c>
      <c r="CH49" s="91">
        <v>848</v>
      </c>
      <c r="CI49" s="91">
        <v>892</v>
      </c>
      <c r="CJ49" s="91">
        <v>194</v>
      </c>
      <c r="CK49" s="91">
        <v>99</v>
      </c>
      <c r="CL49" s="91">
        <v>285</v>
      </c>
      <c r="CM49" s="91">
        <v>3539</v>
      </c>
      <c r="CN49" s="91">
        <v>1825</v>
      </c>
      <c r="CO49" s="91">
        <v>2327</v>
      </c>
      <c r="CP49" s="91">
        <v>1323</v>
      </c>
      <c r="CQ49" s="91">
        <v>3468</v>
      </c>
      <c r="CR49" s="91">
        <v>402</v>
      </c>
      <c r="CS49" s="91">
        <v>1078</v>
      </c>
      <c r="CT49" s="91">
        <v>35</v>
      </c>
      <c r="CU49" s="91">
        <v>10</v>
      </c>
      <c r="CV49" s="91">
        <v>503</v>
      </c>
      <c r="CW49" s="91">
        <v>1474</v>
      </c>
      <c r="CX49" s="91">
        <v>124</v>
      </c>
      <c r="CY49" s="91">
        <v>3168</v>
      </c>
      <c r="CZ49" s="91">
        <v>214</v>
      </c>
      <c r="DA49" s="91">
        <v>71</v>
      </c>
      <c r="DB49" s="91">
        <v>9</v>
      </c>
      <c r="DC49" s="91">
        <v>6</v>
      </c>
      <c r="DD49" s="91">
        <v>64</v>
      </c>
      <c r="DE49" s="91">
        <v>377</v>
      </c>
      <c r="DF49" s="91">
        <v>2587</v>
      </c>
      <c r="DG49" s="91">
        <v>86</v>
      </c>
      <c r="DH49" s="91">
        <v>2257</v>
      </c>
      <c r="DI49" s="91">
        <v>276</v>
      </c>
      <c r="DJ49" s="91">
        <v>81</v>
      </c>
      <c r="DK49" s="91">
        <v>339</v>
      </c>
      <c r="DL49" s="91">
        <v>3109</v>
      </c>
      <c r="DM49" s="91">
        <v>1630</v>
      </c>
      <c r="DN49" s="91">
        <v>377</v>
      </c>
      <c r="DO49" s="91">
        <v>1354</v>
      </c>
      <c r="DP49" s="91">
        <v>82</v>
      </c>
      <c r="DQ49" s="91">
        <v>10053</v>
      </c>
      <c r="DR49" s="91">
        <v>24</v>
      </c>
      <c r="DS49" s="91">
        <v>14</v>
      </c>
      <c r="DT49" s="91">
        <v>89</v>
      </c>
      <c r="DU49" s="91">
        <v>1338</v>
      </c>
      <c r="DV49" s="91">
        <v>770</v>
      </c>
      <c r="DW49" s="91">
        <v>2</v>
      </c>
      <c r="DX49" s="91">
        <v>34</v>
      </c>
      <c r="DY49" s="91">
        <v>29</v>
      </c>
      <c r="DZ49" s="91">
        <v>209</v>
      </c>
      <c r="EA49" s="91">
        <v>1233</v>
      </c>
      <c r="EB49" s="91">
        <v>55</v>
      </c>
      <c r="EC49" s="91">
        <v>14</v>
      </c>
      <c r="ED49" s="91">
        <v>9</v>
      </c>
      <c r="EE49" s="91"/>
      <c r="EF49" s="91">
        <v>31</v>
      </c>
      <c r="EG49" s="91">
        <v>19121</v>
      </c>
      <c r="EH49" s="91">
        <v>91048</v>
      </c>
      <c r="EI49" s="90" t="s">
        <v>2521</v>
      </c>
      <c r="EJ49" s="90" t="s">
        <v>2489</v>
      </c>
    </row>
    <row r="50" spans="1:140" ht="14.4" x14ac:dyDescent="0.3">
      <c r="A50" s="90">
        <v>106104023</v>
      </c>
      <c r="B50" s="90" t="s">
        <v>1974</v>
      </c>
      <c r="C50" s="90" t="s">
        <v>643</v>
      </c>
      <c r="D50" s="90" t="s">
        <v>1812</v>
      </c>
      <c r="E50" s="90" t="s">
        <v>638</v>
      </c>
      <c r="F50" s="90" t="s">
        <v>1258</v>
      </c>
      <c r="G50" s="90" t="s">
        <v>638</v>
      </c>
      <c r="H50" s="90" t="s">
        <v>2810</v>
      </c>
      <c r="I50" s="90">
        <v>23</v>
      </c>
      <c r="J50" s="90">
        <v>8</v>
      </c>
      <c r="K50" s="90" t="s">
        <v>572</v>
      </c>
      <c r="L50" s="90" t="s">
        <v>553</v>
      </c>
      <c r="M50" s="91">
        <v>1698</v>
      </c>
      <c r="N50" s="91"/>
      <c r="O50" s="91"/>
      <c r="P50" s="91"/>
      <c r="Q50" s="91"/>
      <c r="R50" s="91"/>
      <c r="S50" s="91">
        <v>700</v>
      </c>
      <c r="T50" s="91">
        <v>998</v>
      </c>
      <c r="U50" s="91"/>
      <c r="V50" s="91"/>
      <c r="W50" s="91"/>
      <c r="X50" s="91"/>
      <c r="Y50" s="91"/>
      <c r="Z50" s="91">
        <v>9</v>
      </c>
      <c r="AA50" s="91">
        <v>17</v>
      </c>
      <c r="AB50" s="91">
        <v>36</v>
      </c>
      <c r="AC50" s="91">
        <v>154</v>
      </c>
      <c r="AD50" s="91">
        <v>332</v>
      </c>
      <c r="AE50" s="91">
        <v>547</v>
      </c>
      <c r="AF50" s="91">
        <v>603</v>
      </c>
      <c r="AG50" s="91"/>
      <c r="AH50" s="91">
        <v>1396</v>
      </c>
      <c r="AI50" s="91">
        <v>52</v>
      </c>
      <c r="AJ50" s="91">
        <v>198</v>
      </c>
      <c r="AK50" s="91">
        <v>51</v>
      </c>
      <c r="AL50" s="91"/>
      <c r="AM50" s="91"/>
      <c r="AN50" s="91">
        <v>1</v>
      </c>
      <c r="AO50" s="91">
        <v>30</v>
      </c>
      <c r="AP50" s="91"/>
      <c r="AQ50" s="91"/>
      <c r="AR50" s="91">
        <v>9</v>
      </c>
      <c r="AS50" s="91">
        <v>1659</v>
      </c>
      <c r="AT50" s="91"/>
      <c r="AU50" s="91"/>
      <c r="AV50" s="91"/>
      <c r="AW50" s="91"/>
      <c r="AX50" s="91"/>
      <c r="AY50" s="91"/>
      <c r="AZ50" s="91">
        <v>1698</v>
      </c>
      <c r="BA50" s="91"/>
      <c r="BB50" s="91">
        <v>1311</v>
      </c>
      <c r="BC50" s="91">
        <v>387</v>
      </c>
      <c r="BD50" s="91"/>
      <c r="BE50" s="91"/>
      <c r="BF50" s="91">
        <v>918</v>
      </c>
      <c r="BG50" s="91"/>
      <c r="BH50" s="91"/>
      <c r="BI50" s="91"/>
      <c r="BJ50" s="91">
        <v>119</v>
      </c>
      <c r="BK50" s="91"/>
      <c r="BL50" s="91">
        <v>202</v>
      </c>
      <c r="BM50" s="91"/>
      <c r="BN50" s="91"/>
      <c r="BO50" s="91">
        <v>6</v>
      </c>
      <c r="BP50" s="91">
        <v>1</v>
      </c>
      <c r="BQ50" s="91">
        <v>452</v>
      </c>
      <c r="BR50" s="91"/>
      <c r="BS50" s="91"/>
      <c r="BT50" s="91">
        <v>35</v>
      </c>
      <c r="BU50" s="91">
        <v>1663</v>
      </c>
      <c r="BV50" s="91"/>
      <c r="BW50" s="91">
        <v>1430</v>
      </c>
      <c r="BX50" s="91">
        <v>51</v>
      </c>
      <c r="BY50" s="91">
        <v>184</v>
      </c>
      <c r="BZ50" s="91">
        <v>32</v>
      </c>
      <c r="CA50" s="91"/>
      <c r="CB50" s="91"/>
      <c r="CC50" s="91"/>
      <c r="CD50" s="91">
        <v>1</v>
      </c>
      <c r="CE50" s="91"/>
      <c r="CF50" s="91"/>
      <c r="CG50" s="91"/>
      <c r="CH50" s="91"/>
      <c r="CI50" s="91"/>
      <c r="CJ50" s="91"/>
      <c r="CK50" s="91"/>
      <c r="CL50" s="91"/>
      <c r="CM50" s="91">
        <v>1</v>
      </c>
      <c r="CN50" s="91"/>
      <c r="CO50" s="91"/>
      <c r="CP50" s="91"/>
      <c r="CQ50" s="91"/>
      <c r="CR50" s="91"/>
      <c r="CS50" s="91"/>
      <c r="CT50" s="91"/>
      <c r="CU50" s="91"/>
      <c r="CV50" s="91">
        <v>2</v>
      </c>
      <c r="CW50" s="91"/>
      <c r="CX50" s="91">
        <v>1695</v>
      </c>
      <c r="CY50" s="91"/>
      <c r="CZ50" s="91"/>
      <c r="DA50" s="91"/>
      <c r="DB50" s="91"/>
      <c r="DC50" s="91"/>
      <c r="DD50" s="91"/>
      <c r="DE50" s="91"/>
      <c r="DF50" s="91">
        <v>29</v>
      </c>
      <c r="DG50" s="91"/>
      <c r="DH50" s="91">
        <v>5</v>
      </c>
      <c r="DI50" s="91"/>
      <c r="DJ50" s="91"/>
      <c r="DK50" s="91"/>
      <c r="DL50" s="91"/>
      <c r="DM50" s="91">
        <v>3</v>
      </c>
      <c r="DN50" s="91">
        <v>1</v>
      </c>
      <c r="DO50" s="91">
        <v>30</v>
      </c>
      <c r="DP50" s="91"/>
      <c r="DQ50" s="91">
        <v>1630</v>
      </c>
      <c r="DR50" s="91"/>
      <c r="DS50" s="91"/>
      <c r="DT50" s="91"/>
      <c r="DU50" s="91"/>
      <c r="DV50" s="91"/>
      <c r="DW50" s="91"/>
      <c r="DX50" s="91"/>
      <c r="DY50" s="91"/>
      <c r="DZ50" s="91"/>
      <c r="EA50" s="91"/>
      <c r="EB50" s="91"/>
      <c r="EC50" s="91"/>
      <c r="ED50" s="91"/>
      <c r="EE50" s="91"/>
      <c r="EF50" s="91"/>
      <c r="EG50" s="91">
        <v>1698</v>
      </c>
      <c r="EH50" s="91">
        <v>18803</v>
      </c>
      <c r="EI50" s="90" t="s">
        <v>2522</v>
      </c>
      <c r="EJ50" s="90" t="s">
        <v>2489</v>
      </c>
    </row>
    <row r="51" spans="1:140" ht="14.4" x14ac:dyDescent="0.3">
      <c r="A51" s="90">
        <v>106104047</v>
      </c>
      <c r="B51" s="90" t="s">
        <v>1975</v>
      </c>
      <c r="C51" s="90" t="s">
        <v>979</v>
      </c>
      <c r="D51" s="90" t="s">
        <v>644</v>
      </c>
      <c r="E51" s="90" t="s">
        <v>638</v>
      </c>
      <c r="F51" s="90" t="s">
        <v>1259</v>
      </c>
      <c r="G51" s="90" t="s">
        <v>638</v>
      </c>
      <c r="H51" s="90" t="s">
        <v>2814</v>
      </c>
      <c r="I51" s="90">
        <v>23</v>
      </c>
      <c r="J51" s="90">
        <v>8</v>
      </c>
      <c r="K51" s="90" t="s">
        <v>572</v>
      </c>
      <c r="L51" s="90" t="s">
        <v>553</v>
      </c>
      <c r="M51" s="91">
        <v>2194</v>
      </c>
      <c r="N51" s="91"/>
      <c r="O51" s="91"/>
      <c r="P51" s="91"/>
      <c r="Q51" s="91"/>
      <c r="R51" s="91"/>
      <c r="S51" s="91">
        <v>950</v>
      </c>
      <c r="T51" s="91">
        <v>1244</v>
      </c>
      <c r="U51" s="91"/>
      <c r="V51" s="91"/>
      <c r="W51" s="91"/>
      <c r="X51" s="91"/>
      <c r="Y51" s="91">
        <v>4</v>
      </c>
      <c r="Z51" s="91">
        <v>15</v>
      </c>
      <c r="AA51" s="91">
        <v>60</v>
      </c>
      <c r="AB51" s="91">
        <v>154</v>
      </c>
      <c r="AC51" s="91">
        <v>500</v>
      </c>
      <c r="AD51" s="91">
        <v>813</v>
      </c>
      <c r="AE51" s="91">
        <v>542</v>
      </c>
      <c r="AF51" s="91">
        <v>106</v>
      </c>
      <c r="AG51" s="91"/>
      <c r="AH51" s="91">
        <v>1674</v>
      </c>
      <c r="AI51" s="91">
        <v>47</v>
      </c>
      <c r="AJ51" s="91">
        <v>402</v>
      </c>
      <c r="AK51" s="91">
        <v>45</v>
      </c>
      <c r="AL51" s="91">
        <v>8</v>
      </c>
      <c r="AM51" s="91">
        <v>18</v>
      </c>
      <c r="AN51" s="91"/>
      <c r="AO51" s="91">
        <v>2191</v>
      </c>
      <c r="AP51" s="91"/>
      <c r="AQ51" s="91"/>
      <c r="AR51" s="91"/>
      <c r="AS51" s="91">
        <v>1</v>
      </c>
      <c r="AT51" s="91">
        <v>2</v>
      </c>
      <c r="AU51" s="91"/>
      <c r="AV51" s="91"/>
      <c r="AW51" s="91"/>
      <c r="AX51" s="91"/>
      <c r="AY51" s="91"/>
      <c r="AZ51" s="91">
        <v>2194</v>
      </c>
      <c r="BA51" s="91"/>
      <c r="BB51" s="91">
        <v>2191</v>
      </c>
      <c r="BC51" s="91">
        <v>3</v>
      </c>
      <c r="BD51" s="91"/>
      <c r="BE51" s="91"/>
      <c r="BF51" s="91">
        <v>1993</v>
      </c>
      <c r="BG51" s="91"/>
      <c r="BH51" s="91"/>
      <c r="BI51" s="91"/>
      <c r="BJ51" s="91">
        <v>8</v>
      </c>
      <c r="BK51" s="91">
        <v>143</v>
      </c>
      <c r="BL51" s="91">
        <v>32</v>
      </c>
      <c r="BM51" s="91"/>
      <c r="BN51" s="91"/>
      <c r="BO51" s="91"/>
      <c r="BP51" s="91"/>
      <c r="BQ51" s="91">
        <v>18</v>
      </c>
      <c r="BR51" s="91"/>
      <c r="BS51" s="91"/>
      <c r="BT51" s="91">
        <v>5</v>
      </c>
      <c r="BU51" s="91">
        <v>2189</v>
      </c>
      <c r="BV51" s="91"/>
      <c r="BW51" s="91">
        <v>1015</v>
      </c>
      <c r="BX51" s="91">
        <v>8</v>
      </c>
      <c r="BY51" s="91">
        <v>986</v>
      </c>
      <c r="BZ51" s="91">
        <v>161</v>
      </c>
      <c r="CA51" s="91"/>
      <c r="CB51" s="91">
        <v>16</v>
      </c>
      <c r="CC51" s="91"/>
      <c r="CD51" s="91">
        <v>8</v>
      </c>
      <c r="CE51" s="91"/>
      <c r="CF51" s="91"/>
      <c r="CG51" s="91"/>
      <c r="CH51" s="91">
        <v>41</v>
      </c>
      <c r="CI51" s="91"/>
      <c r="CJ51" s="91"/>
      <c r="CK51" s="91"/>
      <c r="CL51" s="91"/>
      <c r="CM51" s="91"/>
      <c r="CN51" s="91">
        <v>1</v>
      </c>
      <c r="CO51" s="91">
        <v>5</v>
      </c>
      <c r="CP51" s="91">
        <v>83</v>
      </c>
      <c r="CQ51" s="91"/>
      <c r="CR51" s="91"/>
      <c r="CS51" s="91">
        <v>1937</v>
      </c>
      <c r="CT51" s="91">
        <v>6</v>
      </c>
      <c r="CU51" s="91"/>
      <c r="CV51" s="91"/>
      <c r="CW51" s="91">
        <v>113</v>
      </c>
      <c r="CX51" s="91">
        <v>8</v>
      </c>
      <c r="CY51" s="91"/>
      <c r="CZ51" s="91">
        <v>21</v>
      </c>
      <c r="DA51" s="91"/>
      <c r="DB51" s="91">
        <v>1</v>
      </c>
      <c r="DC51" s="91"/>
      <c r="DD51" s="91"/>
      <c r="DE51" s="91"/>
      <c r="DF51" s="91"/>
      <c r="DG51" s="91"/>
      <c r="DH51" s="91">
        <v>7</v>
      </c>
      <c r="DI51" s="91">
        <v>12</v>
      </c>
      <c r="DJ51" s="91">
        <v>39</v>
      </c>
      <c r="DK51" s="91">
        <v>58</v>
      </c>
      <c r="DL51" s="91"/>
      <c r="DM51" s="91">
        <v>1963</v>
      </c>
      <c r="DN51" s="91">
        <v>20</v>
      </c>
      <c r="DO51" s="91">
        <v>1</v>
      </c>
      <c r="DP51" s="91">
        <v>70</v>
      </c>
      <c r="DQ51" s="91">
        <v>2</v>
      </c>
      <c r="DR51" s="91">
        <v>1</v>
      </c>
      <c r="DS51" s="91"/>
      <c r="DT51" s="91"/>
      <c r="DU51" s="91">
        <v>108</v>
      </c>
      <c r="DV51" s="91">
        <v>10</v>
      </c>
      <c r="DW51" s="91"/>
      <c r="DX51" s="91"/>
      <c r="DY51" s="91"/>
      <c r="DZ51" s="91">
        <v>29</v>
      </c>
      <c r="EA51" s="91">
        <v>3</v>
      </c>
      <c r="EB51" s="91"/>
      <c r="EC51" s="91"/>
      <c r="ED51" s="91"/>
      <c r="EE51" s="91"/>
      <c r="EF51" s="91">
        <v>6</v>
      </c>
      <c r="EG51" s="91">
        <v>2037</v>
      </c>
      <c r="EH51" s="91">
        <v>3814</v>
      </c>
      <c r="EI51" s="90" t="s">
        <v>2521</v>
      </c>
      <c r="EJ51" s="90" t="s">
        <v>2489</v>
      </c>
    </row>
    <row r="52" spans="1:140" ht="14.4" x14ac:dyDescent="0.3">
      <c r="A52" s="90">
        <v>106104062</v>
      </c>
      <c r="B52" s="90" t="s">
        <v>1976</v>
      </c>
      <c r="C52" s="90" t="s">
        <v>1977</v>
      </c>
      <c r="D52" s="90" t="s">
        <v>645</v>
      </c>
      <c r="E52" s="90" t="s">
        <v>638</v>
      </c>
      <c r="F52" s="90" t="s">
        <v>1258</v>
      </c>
      <c r="G52" s="90" t="s">
        <v>638</v>
      </c>
      <c r="H52" s="90" t="s">
        <v>2812</v>
      </c>
      <c r="I52" s="90">
        <v>23</v>
      </c>
      <c r="J52" s="90">
        <v>8</v>
      </c>
      <c r="K52" s="90" t="s">
        <v>557</v>
      </c>
      <c r="L52" s="90" t="s">
        <v>553</v>
      </c>
      <c r="M52" s="91">
        <v>7891</v>
      </c>
      <c r="N52" s="91"/>
      <c r="O52" s="91"/>
      <c r="P52" s="91"/>
      <c r="Q52" s="91"/>
      <c r="R52" s="91"/>
      <c r="S52" s="91">
        <v>3040</v>
      </c>
      <c r="T52" s="91">
        <v>4851</v>
      </c>
      <c r="U52" s="91"/>
      <c r="V52" s="91"/>
      <c r="W52" s="91">
        <v>1284</v>
      </c>
      <c r="X52" s="91"/>
      <c r="Y52" s="91">
        <v>83</v>
      </c>
      <c r="Z52" s="91">
        <v>807</v>
      </c>
      <c r="AA52" s="91">
        <v>755</v>
      </c>
      <c r="AB52" s="91">
        <v>408</v>
      </c>
      <c r="AC52" s="91">
        <v>739</v>
      </c>
      <c r="AD52" s="91">
        <v>1100</v>
      </c>
      <c r="AE52" s="91">
        <v>1346</v>
      </c>
      <c r="AF52" s="91">
        <v>1369</v>
      </c>
      <c r="AG52" s="91"/>
      <c r="AH52" s="91">
        <v>4488</v>
      </c>
      <c r="AI52" s="91">
        <v>401</v>
      </c>
      <c r="AJ52" s="91">
        <v>2303</v>
      </c>
      <c r="AK52" s="91">
        <v>602</v>
      </c>
      <c r="AL52" s="91">
        <v>48</v>
      </c>
      <c r="AM52" s="91">
        <v>45</v>
      </c>
      <c r="AN52" s="91">
        <v>4</v>
      </c>
      <c r="AO52" s="91">
        <v>6189</v>
      </c>
      <c r="AP52" s="91">
        <v>84</v>
      </c>
      <c r="AQ52" s="91">
        <v>1</v>
      </c>
      <c r="AR52" s="91">
        <v>82</v>
      </c>
      <c r="AS52" s="91">
        <v>204</v>
      </c>
      <c r="AT52" s="91">
        <v>47</v>
      </c>
      <c r="AU52" s="91">
        <v>1213</v>
      </c>
      <c r="AV52" s="91"/>
      <c r="AW52" s="91">
        <v>71</v>
      </c>
      <c r="AX52" s="91"/>
      <c r="AY52" s="91">
        <v>4003</v>
      </c>
      <c r="AZ52" s="91">
        <v>3888</v>
      </c>
      <c r="BA52" s="91"/>
      <c r="BB52" s="91">
        <v>1260</v>
      </c>
      <c r="BC52" s="91">
        <v>5416</v>
      </c>
      <c r="BD52" s="91">
        <v>1215</v>
      </c>
      <c r="BE52" s="91"/>
      <c r="BF52" s="91">
        <v>5371</v>
      </c>
      <c r="BG52" s="91">
        <v>3</v>
      </c>
      <c r="BH52" s="91">
        <v>3</v>
      </c>
      <c r="BI52" s="91">
        <v>2</v>
      </c>
      <c r="BJ52" s="91">
        <v>184</v>
      </c>
      <c r="BK52" s="91">
        <v>47</v>
      </c>
      <c r="BL52" s="91">
        <v>579</v>
      </c>
      <c r="BM52" s="91">
        <v>33</v>
      </c>
      <c r="BN52" s="91"/>
      <c r="BO52" s="91">
        <v>34</v>
      </c>
      <c r="BP52" s="91">
        <v>177</v>
      </c>
      <c r="BQ52" s="91">
        <v>1448</v>
      </c>
      <c r="BR52" s="91">
        <v>9</v>
      </c>
      <c r="BS52" s="91">
        <v>1</v>
      </c>
      <c r="BT52" s="91">
        <v>925</v>
      </c>
      <c r="BU52" s="91">
        <v>6965</v>
      </c>
      <c r="BV52" s="91">
        <v>1</v>
      </c>
      <c r="BW52" s="91">
        <v>3493</v>
      </c>
      <c r="BX52" s="91">
        <v>177</v>
      </c>
      <c r="BY52" s="91">
        <v>4115</v>
      </c>
      <c r="BZ52" s="91">
        <v>23</v>
      </c>
      <c r="CA52" s="91"/>
      <c r="CB52" s="91"/>
      <c r="CC52" s="91"/>
      <c r="CD52" s="91">
        <v>82</v>
      </c>
      <c r="CE52" s="91">
        <v>1</v>
      </c>
      <c r="CF52" s="91"/>
      <c r="CG52" s="91">
        <v>889</v>
      </c>
      <c r="CH52" s="91">
        <v>162</v>
      </c>
      <c r="CI52" s="91">
        <v>432</v>
      </c>
      <c r="CJ52" s="91">
        <v>68</v>
      </c>
      <c r="CK52" s="91">
        <v>31</v>
      </c>
      <c r="CL52" s="91">
        <v>73</v>
      </c>
      <c r="CM52" s="91">
        <v>1081</v>
      </c>
      <c r="CN52" s="91">
        <v>397</v>
      </c>
      <c r="CO52" s="91">
        <v>646</v>
      </c>
      <c r="CP52" s="91">
        <v>249</v>
      </c>
      <c r="CQ52" s="91">
        <v>1234</v>
      </c>
      <c r="CR52" s="91">
        <v>79</v>
      </c>
      <c r="CS52" s="91">
        <v>579</v>
      </c>
      <c r="CT52" s="91">
        <v>9</v>
      </c>
      <c r="CU52" s="91">
        <v>64</v>
      </c>
      <c r="CV52" s="91">
        <v>108</v>
      </c>
      <c r="CW52" s="91">
        <v>517</v>
      </c>
      <c r="CX52" s="91">
        <v>58</v>
      </c>
      <c r="CY52" s="91">
        <v>1215</v>
      </c>
      <c r="CZ52" s="91">
        <v>155</v>
      </c>
      <c r="DA52" s="91">
        <v>6</v>
      </c>
      <c r="DB52" s="91">
        <v>7</v>
      </c>
      <c r="DC52" s="91"/>
      <c r="DD52" s="91">
        <v>20</v>
      </c>
      <c r="DE52" s="91">
        <v>169</v>
      </c>
      <c r="DF52" s="91">
        <v>390</v>
      </c>
      <c r="DG52" s="91">
        <v>8</v>
      </c>
      <c r="DH52" s="91">
        <v>916</v>
      </c>
      <c r="DI52" s="91">
        <v>58</v>
      </c>
      <c r="DJ52" s="91">
        <v>226</v>
      </c>
      <c r="DK52" s="91">
        <v>5</v>
      </c>
      <c r="DL52" s="91">
        <v>1209</v>
      </c>
      <c r="DM52" s="91">
        <v>798</v>
      </c>
      <c r="DN52" s="91">
        <v>118</v>
      </c>
      <c r="DO52" s="91">
        <v>1823</v>
      </c>
      <c r="DP52" s="91">
        <v>32</v>
      </c>
      <c r="DQ52" s="91">
        <v>1951</v>
      </c>
      <c r="DR52" s="91">
        <v>17</v>
      </c>
      <c r="DS52" s="91">
        <v>5</v>
      </c>
      <c r="DT52" s="91">
        <v>25</v>
      </c>
      <c r="DU52" s="91">
        <v>351</v>
      </c>
      <c r="DV52" s="91">
        <v>300</v>
      </c>
      <c r="DW52" s="91">
        <v>1</v>
      </c>
      <c r="DX52" s="91">
        <v>9</v>
      </c>
      <c r="DY52" s="91">
        <v>4</v>
      </c>
      <c r="DZ52" s="91">
        <v>71</v>
      </c>
      <c r="EA52" s="91">
        <v>359</v>
      </c>
      <c r="EB52" s="91">
        <v>11</v>
      </c>
      <c r="EC52" s="91">
        <v>5</v>
      </c>
      <c r="ED52" s="91"/>
      <c r="EE52" s="91"/>
      <c r="EF52" s="91">
        <v>12</v>
      </c>
      <c r="EG52" s="91">
        <v>6721</v>
      </c>
      <c r="EH52" s="91">
        <v>26545</v>
      </c>
      <c r="EI52" s="90" t="s">
        <v>2521</v>
      </c>
      <c r="EJ52" s="90" t="s">
        <v>2489</v>
      </c>
    </row>
    <row r="53" spans="1:140" ht="14.4" x14ac:dyDescent="0.3">
      <c r="A53" s="90">
        <v>106104089</v>
      </c>
      <c r="B53" s="90" t="s">
        <v>1978</v>
      </c>
      <c r="C53" s="90" t="s">
        <v>1260</v>
      </c>
      <c r="D53" s="90" t="s">
        <v>646</v>
      </c>
      <c r="E53" s="90" t="s">
        <v>638</v>
      </c>
      <c r="F53" s="90" t="s">
        <v>1261</v>
      </c>
      <c r="G53" s="90" t="s">
        <v>638</v>
      </c>
      <c r="H53" s="90" t="s">
        <v>2814</v>
      </c>
      <c r="I53" s="90">
        <v>31</v>
      </c>
      <c r="J53" s="90">
        <v>14</v>
      </c>
      <c r="K53" s="90" t="s">
        <v>557</v>
      </c>
      <c r="L53" s="90" t="s">
        <v>553</v>
      </c>
      <c r="M53" s="91"/>
      <c r="N53" s="91"/>
      <c r="O53" s="91">
        <v>177</v>
      </c>
      <c r="P53" s="91"/>
      <c r="Q53" s="91"/>
      <c r="R53" s="91"/>
      <c r="S53" s="91">
        <v>125</v>
      </c>
      <c r="T53" s="91">
        <v>52</v>
      </c>
      <c r="U53" s="91"/>
      <c r="V53" s="91"/>
      <c r="W53" s="91">
        <v>1</v>
      </c>
      <c r="X53" s="91"/>
      <c r="Y53" s="91">
        <v>5</v>
      </c>
      <c r="Z53" s="91">
        <v>51</v>
      </c>
      <c r="AA53" s="91">
        <v>56</v>
      </c>
      <c r="AB53" s="91">
        <v>27</v>
      </c>
      <c r="AC53" s="91">
        <v>28</v>
      </c>
      <c r="AD53" s="91">
        <v>8</v>
      </c>
      <c r="AE53" s="91">
        <v>1</v>
      </c>
      <c r="AF53" s="91"/>
      <c r="AG53" s="91"/>
      <c r="AH53" s="91">
        <v>48</v>
      </c>
      <c r="AI53" s="91">
        <v>32</v>
      </c>
      <c r="AJ53" s="91">
        <v>79</v>
      </c>
      <c r="AK53" s="91">
        <v>12</v>
      </c>
      <c r="AL53" s="91"/>
      <c r="AM53" s="91">
        <v>6</v>
      </c>
      <c r="AN53" s="91"/>
      <c r="AO53" s="91">
        <v>46</v>
      </c>
      <c r="AP53" s="91">
        <v>21</v>
      </c>
      <c r="AQ53" s="91"/>
      <c r="AR53" s="91"/>
      <c r="AS53" s="91"/>
      <c r="AT53" s="91"/>
      <c r="AU53" s="91"/>
      <c r="AV53" s="91">
        <v>11</v>
      </c>
      <c r="AW53" s="91">
        <v>99</v>
      </c>
      <c r="AX53" s="91"/>
      <c r="AY53" s="91"/>
      <c r="AZ53" s="91">
        <v>177</v>
      </c>
      <c r="BA53" s="91"/>
      <c r="BB53" s="91">
        <v>2</v>
      </c>
      <c r="BC53" s="91">
        <v>175</v>
      </c>
      <c r="BD53" s="91"/>
      <c r="BE53" s="91"/>
      <c r="BF53" s="91">
        <v>33</v>
      </c>
      <c r="BG53" s="91"/>
      <c r="BH53" s="91"/>
      <c r="BI53" s="91"/>
      <c r="BJ53" s="91"/>
      <c r="BK53" s="91">
        <v>1</v>
      </c>
      <c r="BL53" s="91"/>
      <c r="BM53" s="91">
        <v>96</v>
      </c>
      <c r="BN53" s="91">
        <v>36</v>
      </c>
      <c r="BO53" s="91">
        <v>1</v>
      </c>
      <c r="BP53" s="91"/>
      <c r="BQ53" s="91"/>
      <c r="BR53" s="91">
        <v>10</v>
      </c>
      <c r="BS53" s="91"/>
      <c r="BT53" s="91"/>
      <c r="BU53" s="91">
        <v>177</v>
      </c>
      <c r="BV53" s="91"/>
      <c r="BW53" s="91">
        <v>1</v>
      </c>
      <c r="BX53" s="91">
        <v>123</v>
      </c>
      <c r="BY53" s="91"/>
      <c r="BZ53" s="91"/>
      <c r="CA53" s="91">
        <v>52</v>
      </c>
      <c r="CB53" s="91">
        <v>1</v>
      </c>
      <c r="CC53" s="91"/>
      <c r="CD53" s="91"/>
      <c r="CE53" s="91"/>
      <c r="CF53" s="91"/>
      <c r="CG53" s="91"/>
      <c r="CH53" s="91"/>
      <c r="CI53" s="91"/>
      <c r="CJ53" s="91"/>
      <c r="CK53" s="91">
        <v>177</v>
      </c>
      <c r="CL53" s="91"/>
      <c r="CM53" s="91"/>
      <c r="CN53" s="91"/>
      <c r="CO53" s="91"/>
      <c r="CP53" s="91"/>
      <c r="CQ53" s="91"/>
      <c r="CR53" s="91"/>
      <c r="CS53" s="91"/>
      <c r="CT53" s="91"/>
      <c r="CU53" s="91"/>
      <c r="CV53" s="91"/>
      <c r="CW53" s="91"/>
      <c r="CX53" s="91"/>
      <c r="CY53" s="91"/>
      <c r="CZ53" s="91"/>
      <c r="DA53" s="91"/>
      <c r="DB53" s="91"/>
      <c r="DC53" s="91"/>
      <c r="DD53" s="91"/>
      <c r="DE53" s="91"/>
      <c r="DF53" s="91"/>
      <c r="DG53" s="91"/>
      <c r="DH53" s="91"/>
      <c r="DI53" s="91"/>
      <c r="DJ53" s="91"/>
      <c r="DK53" s="91"/>
      <c r="DL53" s="91"/>
      <c r="DM53" s="91"/>
      <c r="DN53" s="91"/>
      <c r="DO53" s="91">
        <v>174</v>
      </c>
      <c r="DP53" s="91"/>
      <c r="DQ53" s="91">
        <v>3</v>
      </c>
      <c r="DR53" s="91"/>
      <c r="DS53" s="91"/>
      <c r="DT53" s="91"/>
      <c r="DU53" s="91"/>
      <c r="DV53" s="91"/>
      <c r="DW53" s="91"/>
      <c r="DX53" s="91"/>
      <c r="DY53" s="91"/>
      <c r="DZ53" s="91"/>
      <c r="EA53" s="91"/>
      <c r="EB53" s="91"/>
      <c r="EC53" s="91"/>
      <c r="ED53" s="91"/>
      <c r="EE53" s="91"/>
      <c r="EF53" s="91"/>
      <c r="EG53" s="91">
        <v>177</v>
      </c>
      <c r="EH53" s="91">
        <v>5363</v>
      </c>
      <c r="EI53" s="90" t="s">
        <v>2523</v>
      </c>
      <c r="EJ53" s="90" t="s">
        <v>2489</v>
      </c>
    </row>
    <row r="54" spans="1:140" ht="14.4" x14ac:dyDescent="0.3">
      <c r="A54" s="90">
        <v>106105029</v>
      </c>
      <c r="B54" s="90" t="s">
        <v>1979</v>
      </c>
      <c r="C54" s="90" t="s">
        <v>978</v>
      </c>
      <c r="D54" s="90" t="s">
        <v>1980</v>
      </c>
      <c r="E54" s="90" t="s">
        <v>638</v>
      </c>
      <c r="F54" s="90" t="s">
        <v>1258</v>
      </c>
      <c r="G54" s="90" t="s">
        <v>638</v>
      </c>
      <c r="H54" s="90" t="s">
        <v>2810</v>
      </c>
      <c r="I54" s="90">
        <v>23</v>
      </c>
      <c r="J54" s="90">
        <v>8</v>
      </c>
      <c r="K54" s="90" t="s">
        <v>557</v>
      </c>
      <c r="L54" s="90" t="s">
        <v>553</v>
      </c>
      <c r="M54" s="91">
        <v>3361</v>
      </c>
      <c r="N54" s="91"/>
      <c r="O54" s="91"/>
      <c r="P54" s="91"/>
      <c r="Q54" s="91"/>
      <c r="R54" s="91"/>
      <c r="S54" s="91">
        <v>1349</v>
      </c>
      <c r="T54" s="91">
        <v>2012</v>
      </c>
      <c r="U54" s="91"/>
      <c r="V54" s="91"/>
      <c r="W54" s="91"/>
      <c r="X54" s="91"/>
      <c r="Y54" s="91">
        <v>17</v>
      </c>
      <c r="Z54" s="91">
        <v>118</v>
      </c>
      <c r="AA54" s="91">
        <v>342</v>
      </c>
      <c r="AB54" s="91">
        <v>514</v>
      </c>
      <c r="AC54" s="91">
        <v>630</v>
      </c>
      <c r="AD54" s="91">
        <v>770</v>
      </c>
      <c r="AE54" s="91">
        <v>607</v>
      </c>
      <c r="AF54" s="91">
        <v>363</v>
      </c>
      <c r="AG54" s="91"/>
      <c r="AH54" s="91">
        <v>2364</v>
      </c>
      <c r="AI54" s="91">
        <v>109</v>
      </c>
      <c r="AJ54" s="91">
        <v>716</v>
      </c>
      <c r="AK54" s="91">
        <v>63</v>
      </c>
      <c r="AL54" s="91">
        <v>17</v>
      </c>
      <c r="AM54" s="91">
        <v>82</v>
      </c>
      <c r="AN54" s="91">
        <v>10</v>
      </c>
      <c r="AO54" s="91">
        <v>3117</v>
      </c>
      <c r="AP54" s="91">
        <v>2</v>
      </c>
      <c r="AQ54" s="91">
        <v>2</v>
      </c>
      <c r="AR54" s="91">
        <v>3</v>
      </c>
      <c r="AS54" s="91">
        <v>129</v>
      </c>
      <c r="AT54" s="91">
        <v>85</v>
      </c>
      <c r="AU54" s="91"/>
      <c r="AV54" s="91">
        <v>1</v>
      </c>
      <c r="AW54" s="91">
        <v>22</v>
      </c>
      <c r="AX54" s="91"/>
      <c r="AY54" s="91"/>
      <c r="AZ54" s="91">
        <v>3361</v>
      </c>
      <c r="BA54" s="91"/>
      <c r="BB54" s="91">
        <v>2849</v>
      </c>
      <c r="BC54" s="91">
        <v>512</v>
      </c>
      <c r="BD54" s="91"/>
      <c r="BE54" s="91"/>
      <c r="BF54" s="91">
        <v>2725</v>
      </c>
      <c r="BG54" s="91"/>
      <c r="BH54" s="91"/>
      <c r="BI54" s="91"/>
      <c r="BJ54" s="91">
        <v>19</v>
      </c>
      <c r="BK54" s="91">
        <v>124</v>
      </c>
      <c r="BL54" s="91">
        <v>104</v>
      </c>
      <c r="BM54" s="91">
        <v>2</v>
      </c>
      <c r="BN54" s="91">
        <v>2</v>
      </c>
      <c r="BO54" s="91">
        <v>4</v>
      </c>
      <c r="BP54" s="91">
        <v>28</v>
      </c>
      <c r="BQ54" s="91">
        <v>352</v>
      </c>
      <c r="BR54" s="91">
        <v>1</v>
      </c>
      <c r="BS54" s="91"/>
      <c r="BT54" s="91">
        <v>9</v>
      </c>
      <c r="BU54" s="91">
        <v>3352</v>
      </c>
      <c r="BV54" s="91"/>
      <c r="BW54" s="91">
        <v>1593</v>
      </c>
      <c r="BX54" s="91">
        <v>67</v>
      </c>
      <c r="BY54" s="91">
        <v>1618</v>
      </c>
      <c r="BZ54" s="91">
        <v>3</v>
      </c>
      <c r="CA54" s="91"/>
      <c r="CB54" s="91">
        <v>46</v>
      </c>
      <c r="CC54" s="91"/>
      <c r="CD54" s="91">
        <v>34</v>
      </c>
      <c r="CE54" s="91"/>
      <c r="CF54" s="91"/>
      <c r="CG54" s="91">
        <v>25</v>
      </c>
      <c r="CH54" s="91">
        <v>157</v>
      </c>
      <c r="CI54" s="91">
        <v>1029</v>
      </c>
      <c r="CJ54" s="91">
        <v>17</v>
      </c>
      <c r="CK54" s="91">
        <v>5</v>
      </c>
      <c r="CL54" s="91">
        <v>22</v>
      </c>
      <c r="CM54" s="91">
        <v>977</v>
      </c>
      <c r="CN54" s="91">
        <v>56</v>
      </c>
      <c r="CO54" s="91">
        <v>643</v>
      </c>
      <c r="CP54" s="91">
        <v>35</v>
      </c>
      <c r="CQ54" s="91">
        <v>2</v>
      </c>
      <c r="CR54" s="91">
        <v>37</v>
      </c>
      <c r="CS54" s="91">
        <v>59</v>
      </c>
      <c r="CT54" s="91">
        <v>7</v>
      </c>
      <c r="CU54" s="91"/>
      <c r="CV54" s="91">
        <v>105</v>
      </c>
      <c r="CW54" s="91">
        <v>176</v>
      </c>
      <c r="CX54" s="91">
        <v>9</v>
      </c>
      <c r="CY54" s="91"/>
      <c r="CZ54" s="91">
        <v>25</v>
      </c>
      <c r="DA54" s="91">
        <v>45</v>
      </c>
      <c r="DB54" s="91"/>
      <c r="DC54" s="91"/>
      <c r="DD54" s="91"/>
      <c r="DE54" s="91">
        <v>106</v>
      </c>
      <c r="DF54" s="91">
        <v>884</v>
      </c>
      <c r="DG54" s="91">
        <v>7</v>
      </c>
      <c r="DH54" s="91">
        <v>1674</v>
      </c>
      <c r="DI54" s="91">
        <v>5</v>
      </c>
      <c r="DJ54" s="91"/>
      <c r="DK54" s="91">
        <v>5</v>
      </c>
      <c r="DL54" s="91"/>
      <c r="DM54" s="91">
        <v>121</v>
      </c>
      <c r="DN54" s="91">
        <v>42</v>
      </c>
      <c r="DO54" s="91">
        <v>85</v>
      </c>
      <c r="DP54" s="91">
        <v>13</v>
      </c>
      <c r="DQ54" s="91">
        <v>349</v>
      </c>
      <c r="DR54" s="91"/>
      <c r="DS54" s="91"/>
      <c r="DT54" s="91">
        <v>1</v>
      </c>
      <c r="DU54" s="91">
        <v>535</v>
      </c>
      <c r="DV54" s="91">
        <v>10</v>
      </c>
      <c r="DW54" s="91"/>
      <c r="DX54" s="91">
        <v>1</v>
      </c>
      <c r="DY54" s="91">
        <v>6</v>
      </c>
      <c r="DZ54" s="91">
        <v>15</v>
      </c>
      <c r="EA54" s="91">
        <v>87</v>
      </c>
      <c r="EB54" s="91"/>
      <c r="EC54" s="91"/>
      <c r="ED54" s="91"/>
      <c r="EE54" s="91"/>
      <c r="EF54" s="91">
        <v>7</v>
      </c>
      <c r="EG54" s="91">
        <v>2699</v>
      </c>
      <c r="EH54" s="91">
        <v>12099</v>
      </c>
      <c r="EI54" s="90" t="s">
        <v>2522</v>
      </c>
      <c r="EJ54" s="90" t="s">
        <v>2489</v>
      </c>
    </row>
    <row r="55" spans="1:140" ht="14.4" x14ac:dyDescent="0.3">
      <c r="A55" s="90">
        <v>106110889</v>
      </c>
      <c r="B55" s="90" t="s">
        <v>1981</v>
      </c>
      <c r="C55" s="90" t="s">
        <v>647</v>
      </c>
      <c r="D55" s="90" t="s">
        <v>648</v>
      </c>
      <c r="E55" s="90" t="s">
        <v>649</v>
      </c>
      <c r="F55" s="90" t="s">
        <v>1262</v>
      </c>
      <c r="G55" s="90" t="s">
        <v>1263</v>
      </c>
      <c r="H55" s="90" t="s">
        <v>2814</v>
      </c>
      <c r="I55" s="90">
        <v>3</v>
      </c>
      <c r="J55" s="90">
        <v>4</v>
      </c>
      <c r="K55" s="90" t="s">
        <v>557</v>
      </c>
      <c r="L55" s="90" t="s">
        <v>2501</v>
      </c>
      <c r="M55" s="91">
        <v>229</v>
      </c>
      <c r="N55" s="91">
        <v>23</v>
      </c>
      <c r="O55" s="91"/>
      <c r="P55" s="91"/>
      <c r="Q55" s="91"/>
      <c r="R55" s="91"/>
      <c r="S55" s="91">
        <v>116</v>
      </c>
      <c r="T55" s="91">
        <v>136</v>
      </c>
      <c r="U55" s="91"/>
      <c r="V55" s="91"/>
      <c r="W55" s="91"/>
      <c r="X55" s="91">
        <v>2</v>
      </c>
      <c r="Y55" s="91">
        <v>2</v>
      </c>
      <c r="Z55" s="91">
        <v>11</v>
      </c>
      <c r="AA55" s="91">
        <v>18</v>
      </c>
      <c r="AB55" s="91">
        <v>22</v>
      </c>
      <c r="AC55" s="91">
        <v>37</v>
      </c>
      <c r="AD55" s="91">
        <v>40</v>
      </c>
      <c r="AE55" s="91">
        <v>58</v>
      </c>
      <c r="AF55" s="91">
        <v>62</v>
      </c>
      <c r="AG55" s="91"/>
      <c r="AH55" s="91">
        <v>214</v>
      </c>
      <c r="AI55" s="91">
        <v>2</v>
      </c>
      <c r="AJ55" s="91">
        <v>24</v>
      </c>
      <c r="AK55" s="91">
        <v>6</v>
      </c>
      <c r="AL55" s="91">
        <v>4</v>
      </c>
      <c r="AM55" s="91">
        <v>1</v>
      </c>
      <c r="AN55" s="91">
        <v>1</v>
      </c>
      <c r="AO55" s="91">
        <v>207</v>
      </c>
      <c r="AP55" s="91"/>
      <c r="AQ55" s="91">
        <v>1</v>
      </c>
      <c r="AR55" s="91">
        <v>19</v>
      </c>
      <c r="AS55" s="91">
        <v>22</v>
      </c>
      <c r="AT55" s="91"/>
      <c r="AU55" s="91"/>
      <c r="AV55" s="91">
        <v>3</v>
      </c>
      <c r="AW55" s="91"/>
      <c r="AX55" s="91"/>
      <c r="AY55" s="91">
        <v>228</v>
      </c>
      <c r="AZ55" s="91">
        <v>24</v>
      </c>
      <c r="BA55" s="91"/>
      <c r="BB55" s="91"/>
      <c r="BC55" s="91">
        <v>252</v>
      </c>
      <c r="BD55" s="91"/>
      <c r="BE55" s="91"/>
      <c r="BF55" s="91">
        <v>159</v>
      </c>
      <c r="BG55" s="91"/>
      <c r="BH55" s="91"/>
      <c r="BI55" s="91">
        <v>24</v>
      </c>
      <c r="BJ55" s="91">
        <v>27</v>
      </c>
      <c r="BK55" s="91">
        <v>2</v>
      </c>
      <c r="BL55" s="91">
        <v>20</v>
      </c>
      <c r="BM55" s="91">
        <v>4</v>
      </c>
      <c r="BN55" s="91">
        <v>4</v>
      </c>
      <c r="BO55" s="91">
        <v>9</v>
      </c>
      <c r="BP55" s="91">
        <v>3</v>
      </c>
      <c r="BQ55" s="91"/>
      <c r="BR55" s="91"/>
      <c r="BS55" s="91"/>
      <c r="BT55" s="91">
        <v>43</v>
      </c>
      <c r="BU55" s="91">
        <v>209</v>
      </c>
      <c r="BV55" s="91"/>
      <c r="BW55" s="91">
        <v>156</v>
      </c>
      <c r="BX55" s="91">
        <v>28</v>
      </c>
      <c r="BY55" s="91">
        <v>21</v>
      </c>
      <c r="BZ55" s="91"/>
      <c r="CA55" s="91"/>
      <c r="CB55" s="91">
        <v>40</v>
      </c>
      <c r="CC55" s="91"/>
      <c r="CD55" s="91">
        <v>6</v>
      </c>
      <c r="CE55" s="91">
        <v>1</v>
      </c>
      <c r="CF55" s="91"/>
      <c r="CG55" s="91">
        <v>7</v>
      </c>
      <c r="CH55" s="91">
        <v>2</v>
      </c>
      <c r="CI55" s="91">
        <v>21</v>
      </c>
      <c r="CJ55" s="91">
        <v>5</v>
      </c>
      <c r="CK55" s="91">
        <v>8</v>
      </c>
      <c r="CL55" s="91">
        <v>5</v>
      </c>
      <c r="CM55" s="91">
        <v>49</v>
      </c>
      <c r="CN55" s="91">
        <v>51</v>
      </c>
      <c r="CO55" s="91">
        <v>26</v>
      </c>
      <c r="CP55" s="91">
        <v>25</v>
      </c>
      <c r="CQ55" s="91"/>
      <c r="CR55" s="91">
        <v>16</v>
      </c>
      <c r="CS55" s="91">
        <v>2</v>
      </c>
      <c r="CT55" s="91"/>
      <c r="CU55" s="91"/>
      <c r="CV55" s="91">
        <v>9</v>
      </c>
      <c r="CW55" s="91">
        <v>26</v>
      </c>
      <c r="CX55" s="91"/>
      <c r="CY55" s="91"/>
      <c r="CZ55" s="91"/>
      <c r="DA55" s="91"/>
      <c r="DB55" s="91"/>
      <c r="DC55" s="91"/>
      <c r="DD55" s="91"/>
      <c r="DE55" s="91"/>
      <c r="DF55" s="91">
        <v>1</v>
      </c>
      <c r="DG55" s="91"/>
      <c r="DH55" s="91">
        <v>3</v>
      </c>
      <c r="DI55" s="91">
        <v>14</v>
      </c>
      <c r="DJ55" s="91"/>
      <c r="DK55" s="91"/>
      <c r="DL55" s="91"/>
      <c r="DM55" s="91">
        <v>1</v>
      </c>
      <c r="DN55" s="91">
        <v>8</v>
      </c>
      <c r="DO55" s="91">
        <v>133</v>
      </c>
      <c r="DP55" s="91"/>
      <c r="DQ55" s="91">
        <v>92</v>
      </c>
      <c r="DR55" s="91">
        <v>1</v>
      </c>
      <c r="DS55" s="91"/>
      <c r="DT55" s="91">
        <v>1</v>
      </c>
      <c r="DU55" s="91">
        <v>3</v>
      </c>
      <c r="DV55" s="91">
        <v>24</v>
      </c>
      <c r="DW55" s="91"/>
      <c r="DX55" s="91"/>
      <c r="DY55" s="91"/>
      <c r="DZ55" s="91">
        <v>13</v>
      </c>
      <c r="EA55" s="91"/>
      <c r="EB55" s="91"/>
      <c r="EC55" s="91"/>
      <c r="ED55" s="91">
        <v>1</v>
      </c>
      <c r="EE55" s="91"/>
      <c r="EF55" s="91"/>
      <c r="EG55" s="91">
        <v>209</v>
      </c>
      <c r="EH55" s="91">
        <v>1028</v>
      </c>
      <c r="EI55" s="90" t="s">
        <v>2524</v>
      </c>
      <c r="EJ55" s="90" t="s">
        <v>2525</v>
      </c>
    </row>
    <row r="56" spans="1:140" ht="14.4" x14ac:dyDescent="0.3">
      <c r="A56" s="90">
        <v>106121002</v>
      </c>
      <c r="B56" s="90" t="s">
        <v>1982</v>
      </c>
      <c r="C56" s="90" t="s">
        <v>650</v>
      </c>
      <c r="D56" s="90" t="s">
        <v>651</v>
      </c>
      <c r="E56" s="90" t="s">
        <v>652</v>
      </c>
      <c r="F56" s="90" t="s">
        <v>1264</v>
      </c>
      <c r="G56" s="90" t="s">
        <v>1265</v>
      </c>
      <c r="H56" s="90" t="s">
        <v>2810</v>
      </c>
      <c r="I56" s="90">
        <v>2</v>
      </c>
      <c r="J56" s="90">
        <v>2</v>
      </c>
      <c r="K56" s="90" t="s">
        <v>572</v>
      </c>
      <c r="L56" s="90" t="s">
        <v>553</v>
      </c>
      <c r="M56" s="91">
        <v>2743</v>
      </c>
      <c r="N56" s="91"/>
      <c r="O56" s="91"/>
      <c r="P56" s="91"/>
      <c r="Q56" s="91"/>
      <c r="R56" s="91"/>
      <c r="S56" s="91">
        <v>969</v>
      </c>
      <c r="T56" s="91">
        <v>1774</v>
      </c>
      <c r="U56" s="91"/>
      <c r="V56" s="91"/>
      <c r="W56" s="91">
        <v>608</v>
      </c>
      <c r="X56" s="91">
        <v>22</v>
      </c>
      <c r="Y56" s="91">
        <v>86</v>
      </c>
      <c r="Z56" s="91">
        <v>445</v>
      </c>
      <c r="AA56" s="91">
        <v>406</v>
      </c>
      <c r="AB56" s="91">
        <v>157</v>
      </c>
      <c r="AC56" s="91">
        <v>292</v>
      </c>
      <c r="AD56" s="91">
        <v>283</v>
      </c>
      <c r="AE56" s="91">
        <v>209</v>
      </c>
      <c r="AF56" s="91">
        <v>235</v>
      </c>
      <c r="AG56" s="91"/>
      <c r="AH56" s="91">
        <v>2041</v>
      </c>
      <c r="AI56" s="91">
        <v>56</v>
      </c>
      <c r="AJ56" s="91">
        <v>169</v>
      </c>
      <c r="AK56" s="91">
        <v>44</v>
      </c>
      <c r="AL56" s="91">
        <v>414</v>
      </c>
      <c r="AM56" s="91">
        <v>18</v>
      </c>
      <c r="AN56" s="91">
        <v>1</v>
      </c>
      <c r="AO56" s="91">
        <v>2133</v>
      </c>
      <c r="AP56" s="91"/>
      <c r="AQ56" s="91">
        <v>1</v>
      </c>
      <c r="AR56" s="91">
        <v>3</v>
      </c>
      <c r="AS56" s="91">
        <v>12</v>
      </c>
      <c r="AT56" s="91">
        <v>1</v>
      </c>
      <c r="AU56" s="91">
        <v>591</v>
      </c>
      <c r="AV56" s="91"/>
      <c r="AW56" s="91">
        <v>2</v>
      </c>
      <c r="AX56" s="91"/>
      <c r="AY56" s="91">
        <v>1808</v>
      </c>
      <c r="AZ56" s="91">
        <v>935</v>
      </c>
      <c r="BA56" s="91"/>
      <c r="BB56" s="91">
        <v>322</v>
      </c>
      <c r="BC56" s="91">
        <v>1827</v>
      </c>
      <c r="BD56" s="91">
        <v>594</v>
      </c>
      <c r="BE56" s="91"/>
      <c r="BF56" s="91">
        <v>2301</v>
      </c>
      <c r="BG56" s="91"/>
      <c r="BH56" s="91"/>
      <c r="BI56" s="91"/>
      <c r="BJ56" s="91">
        <v>90</v>
      </c>
      <c r="BK56" s="91">
        <v>13</v>
      </c>
      <c r="BL56" s="91">
        <v>83</v>
      </c>
      <c r="BM56" s="91"/>
      <c r="BN56" s="91"/>
      <c r="BO56" s="91">
        <v>54</v>
      </c>
      <c r="BP56" s="91">
        <v>35</v>
      </c>
      <c r="BQ56" s="91">
        <v>165</v>
      </c>
      <c r="BR56" s="91">
        <v>2</v>
      </c>
      <c r="BS56" s="91"/>
      <c r="BT56" s="91">
        <v>144</v>
      </c>
      <c r="BU56" s="91">
        <v>2599</v>
      </c>
      <c r="BV56" s="91"/>
      <c r="BW56" s="91">
        <v>690</v>
      </c>
      <c r="BX56" s="91">
        <v>1324</v>
      </c>
      <c r="BY56" s="91">
        <v>641</v>
      </c>
      <c r="BZ56" s="91">
        <v>8</v>
      </c>
      <c r="CA56" s="91"/>
      <c r="CB56" s="91">
        <v>51</v>
      </c>
      <c r="CC56" s="91"/>
      <c r="CD56" s="91">
        <v>25</v>
      </c>
      <c r="CE56" s="91">
        <v>4</v>
      </c>
      <c r="CF56" s="91"/>
      <c r="CG56" s="91">
        <v>150</v>
      </c>
      <c r="CH56" s="91">
        <v>46</v>
      </c>
      <c r="CI56" s="91">
        <v>99</v>
      </c>
      <c r="CJ56" s="91">
        <v>10</v>
      </c>
      <c r="CK56" s="91">
        <v>26</v>
      </c>
      <c r="CL56" s="91">
        <v>19</v>
      </c>
      <c r="CM56" s="91">
        <v>184</v>
      </c>
      <c r="CN56" s="91">
        <v>204</v>
      </c>
      <c r="CO56" s="91">
        <v>313</v>
      </c>
      <c r="CP56" s="91">
        <v>80</v>
      </c>
      <c r="CQ56" s="91">
        <v>640</v>
      </c>
      <c r="CR56" s="91">
        <v>111</v>
      </c>
      <c r="CS56" s="91">
        <v>32</v>
      </c>
      <c r="CT56" s="91">
        <v>1</v>
      </c>
      <c r="CU56" s="91">
        <v>4</v>
      </c>
      <c r="CV56" s="91">
        <v>98</v>
      </c>
      <c r="CW56" s="91">
        <v>126</v>
      </c>
      <c r="CX56" s="91">
        <v>4</v>
      </c>
      <c r="CY56" s="91">
        <v>596</v>
      </c>
      <c r="CZ56" s="91">
        <v>4</v>
      </c>
      <c r="DA56" s="91">
        <v>3</v>
      </c>
      <c r="DB56" s="91">
        <v>1</v>
      </c>
      <c r="DC56" s="91">
        <v>3</v>
      </c>
      <c r="DD56" s="91">
        <v>11</v>
      </c>
      <c r="DE56" s="91">
        <v>22</v>
      </c>
      <c r="DF56" s="91">
        <v>43</v>
      </c>
      <c r="DG56" s="91">
        <v>2</v>
      </c>
      <c r="DH56" s="91">
        <v>264</v>
      </c>
      <c r="DI56" s="91">
        <v>3</v>
      </c>
      <c r="DJ56" s="91">
        <v>2</v>
      </c>
      <c r="DK56" s="91">
        <v>45</v>
      </c>
      <c r="DL56" s="91">
        <v>588</v>
      </c>
      <c r="DM56" s="91">
        <v>83</v>
      </c>
      <c r="DN56" s="91">
        <v>66</v>
      </c>
      <c r="DO56" s="91">
        <v>89</v>
      </c>
      <c r="DP56" s="91"/>
      <c r="DQ56" s="91">
        <v>1514</v>
      </c>
      <c r="DR56" s="91">
        <v>11</v>
      </c>
      <c r="DS56" s="91">
        <v>2</v>
      </c>
      <c r="DT56" s="91">
        <v>22</v>
      </c>
      <c r="DU56" s="91">
        <v>69</v>
      </c>
      <c r="DV56" s="91">
        <v>35</v>
      </c>
      <c r="DW56" s="91">
        <v>2</v>
      </c>
      <c r="DX56" s="91">
        <v>5</v>
      </c>
      <c r="DY56" s="91">
        <v>1</v>
      </c>
      <c r="DZ56" s="91">
        <v>8</v>
      </c>
      <c r="EA56" s="91">
        <v>38</v>
      </c>
      <c r="EB56" s="91">
        <v>10</v>
      </c>
      <c r="EC56" s="91">
        <v>10</v>
      </c>
      <c r="ED56" s="91">
        <v>4</v>
      </c>
      <c r="EE56" s="91"/>
      <c r="EF56" s="91"/>
      <c r="EG56" s="91">
        <v>2526</v>
      </c>
      <c r="EH56" s="91">
        <v>9304</v>
      </c>
      <c r="EI56" s="90" t="s">
        <v>2526</v>
      </c>
      <c r="EJ56" s="90" t="s">
        <v>2501</v>
      </c>
    </row>
    <row r="57" spans="1:140" ht="14.4" x14ac:dyDescent="0.3">
      <c r="A57" s="90">
        <v>106121031</v>
      </c>
      <c r="B57" s="90" t="s">
        <v>1983</v>
      </c>
      <c r="C57" s="90" t="s">
        <v>653</v>
      </c>
      <c r="D57" s="90" t="s">
        <v>654</v>
      </c>
      <c r="E57" s="90" t="s">
        <v>655</v>
      </c>
      <c r="F57" s="90" t="s">
        <v>1266</v>
      </c>
      <c r="G57" s="90" t="s">
        <v>1265</v>
      </c>
      <c r="H57" s="90" t="s">
        <v>2814</v>
      </c>
      <c r="I57" s="90">
        <v>2</v>
      </c>
      <c r="J57" s="90">
        <v>2</v>
      </c>
      <c r="K57" s="90" t="s">
        <v>580</v>
      </c>
      <c r="L57" s="90" t="s">
        <v>2501</v>
      </c>
      <c r="M57" s="91">
        <v>22</v>
      </c>
      <c r="N57" s="91">
        <v>14</v>
      </c>
      <c r="O57" s="91"/>
      <c r="P57" s="91"/>
      <c r="Q57" s="91"/>
      <c r="R57" s="91"/>
      <c r="S57" s="91">
        <v>17</v>
      </c>
      <c r="T57" s="91">
        <v>19</v>
      </c>
      <c r="U57" s="91"/>
      <c r="V57" s="91"/>
      <c r="W57" s="91"/>
      <c r="X57" s="91"/>
      <c r="Y57" s="91">
        <v>1</v>
      </c>
      <c r="Z57" s="91">
        <v>2</v>
      </c>
      <c r="AA57" s="91">
        <v>1</v>
      </c>
      <c r="AB57" s="91">
        <v>2</v>
      </c>
      <c r="AC57" s="91">
        <v>2</v>
      </c>
      <c r="AD57" s="91">
        <v>4</v>
      </c>
      <c r="AE57" s="91">
        <v>13</v>
      </c>
      <c r="AF57" s="91">
        <v>11</v>
      </c>
      <c r="AG57" s="91"/>
      <c r="AH57" s="91">
        <v>35</v>
      </c>
      <c r="AI57" s="91"/>
      <c r="AJ57" s="91">
        <v>1</v>
      </c>
      <c r="AK57" s="91"/>
      <c r="AL57" s="91"/>
      <c r="AM57" s="91"/>
      <c r="AN57" s="91"/>
      <c r="AO57" s="91">
        <v>12</v>
      </c>
      <c r="AP57" s="91">
        <v>1</v>
      </c>
      <c r="AQ57" s="91"/>
      <c r="AR57" s="91">
        <v>7</v>
      </c>
      <c r="AS57" s="91">
        <v>11</v>
      </c>
      <c r="AT57" s="91">
        <v>5</v>
      </c>
      <c r="AU57" s="91"/>
      <c r="AV57" s="91"/>
      <c r="AW57" s="91"/>
      <c r="AX57" s="91"/>
      <c r="AY57" s="91">
        <v>14</v>
      </c>
      <c r="AZ57" s="91">
        <v>22</v>
      </c>
      <c r="BA57" s="91"/>
      <c r="BB57" s="91">
        <v>11</v>
      </c>
      <c r="BC57" s="91">
        <v>25</v>
      </c>
      <c r="BD57" s="91"/>
      <c r="BE57" s="91"/>
      <c r="BF57" s="91">
        <v>10</v>
      </c>
      <c r="BG57" s="91">
        <v>5</v>
      </c>
      <c r="BH57" s="91"/>
      <c r="BI57" s="91">
        <v>8</v>
      </c>
      <c r="BJ57" s="91">
        <v>2</v>
      </c>
      <c r="BK57" s="91"/>
      <c r="BL57" s="91"/>
      <c r="BM57" s="91">
        <v>2</v>
      </c>
      <c r="BN57" s="91"/>
      <c r="BO57" s="91"/>
      <c r="BP57" s="91">
        <v>9</v>
      </c>
      <c r="BQ57" s="91"/>
      <c r="BR57" s="91"/>
      <c r="BS57" s="91"/>
      <c r="BT57" s="91">
        <v>36</v>
      </c>
      <c r="BU57" s="91"/>
      <c r="BV57" s="91"/>
      <c r="BW57" s="91">
        <v>22</v>
      </c>
      <c r="BX57" s="91">
        <v>11</v>
      </c>
      <c r="BY57" s="91">
        <v>1</v>
      </c>
      <c r="BZ57" s="91"/>
      <c r="CA57" s="91"/>
      <c r="CB57" s="91"/>
      <c r="CC57" s="91"/>
      <c r="CD57" s="91">
        <v>2</v>
      </c>
      <c r="CE57" s="91"/>
      <c r="CF57" s="91"/>
      <c r="CG57" s="91">
        <v>2</v>
      </c>
      <c r="CH57" s="91">
        <v>2</v>
      </c>
      <c r="CI57" s="91">
        <v>3</v>
      </c>
      <c r="CJ57" s="91"/>
      <c r="CK57" s="91">
        <v>2</v>
      </c>
      <c r="CL57" s="91">
        <v>3</v>
      </c>
      <c r="CM57" s="91">
        <v>1</v>
      </c>
      <c r="CN57" s="91">
        <v>7</v>
      </c>
      <c r="CO57" s="91">
        <v>2</v>
      </c>
      <c r="CP57" s="91">
        <v>3</v>
      </c>
      <c r="CQ57" s="91"/>
      <c r="CR57" s="91">
        <v>5</v>
      </c>
      <c r="CS57" s="91">
        <v>1</v>
      </c>
      <c r="CT57" s="91"/>
      <c r="CU57" s="91"/>
      <c r="CV57" s="91">
        <v>1</v>
      </c>
      <c r="CW57" s="91"/>
      <c r="CX57" s="91">
        <v>4</v>
      </c>
      <c r="CY57" s="91"/>
      <c r="CZ57" s="91"/>
      <c r="DA57" s="91"/>
      <c r="DB57" s="91"/>
      <c r="DC57" s="91"/>
      <c r="DD57" s="91"/>
      <c r="DE57" s="91"/>
      <c r="DF57" s="91"/>
      <c r="DG57" s="91"/>
      <c r="DH57" s="91"/>
      <c r="DI57" s="91"/>
      <c r="DJ57" s="91"/>
      <c r="DK57" s="91"/>
      <c r="DL57" s="91"/>
      <c r="DM57" s="91"/>
      <c r="DN57" s="91"/>
      <c r="DO57" s="91"/>
      <c r="DP57" s="91"/>
      <c r="DQ57" s="91">
        <v>36</v>
      </c>
      <c r="DR57" s="91">
        <v>1</v>
      </c>
      <c r="DS57" s="91"/>
      <c r="DT57" s="91"/>
      <c r="DU57" s="91"/>
      <c r="DV57" s="91">
        <v>2</v>
      </c>
      <c r="DW57" s="91"/>
      <c r="DX57" s="91"/>
      <c r="DY57" s="91"/>
      <c r="DZ57" s="91"/>
      <c r="EA57" s="91">
        <v>1</v>
      </c>
      <c r="EB57" s="91"/>
      <c r="EC57" s="91"/>
      <c r="ED57" s="91"/>
      <c r="EE57" s="91"/>
      <c r="EF57" s="91"/>
      <c r="EG57" s="91">
        <v>32</v>
      </c>
      <c r="EH57" s="91">
        <v>5004</v>
      </c>
      <c r="EI57" s="90" t="s">
        <v>2527</v>
      </c>
      <c r="EJ57" s="90" t="s">
        <v>2525</v>
      </c>
    </row>
    <row r="58" spans="1:140" ht="14.4" x14ac:dyDescent="0.3">
      <c r="A58" s="90">
        <v>106121051</v>
      </c>
      <c r="B58" s="90" t="s">
        <v>1984</v>
      </c>
      <c r="C58" s="90" t="s">
        <v>656</v>
      </c>
      <c r="D58" s="90" t="s">
        <v>657</v>
      </c>
      <c r="E58" s="90" t="s">
        <v>658</v>
      </c>
      <c r="F58" s="90" t="s">
        <v>1267</v>
      </c>
      <c r="G58" s="90" t="s">
        <v>1265</v>
      </c>
      <c r="H58" s="90" t="s">
        <v>2814</v>
      </c>
      <c r="I58" s="90">
        <v>2</v>
      </c>
      <c r="J58" s="90">
        <v>2</v>
      </c>
      <c r="K58" s="90" t="s">
        <v>557</v>
      </c>
      <c r="L58" s="90" t="s">
        <v>2501</v>
      </c>
      <c r="M58" s="91">
        <v>1809</v>
      </c>
      <c r="N58" s="91">
        <v>15</v>
      </c>
      <c r="O58" s="91"/>
      <c r="P58" s="91"/>
      <c r="Q58" s="91"/>
      <c r="R58" s="91"/>
      <c r="S58" s="91">
        <v>699</v>
      </c>
      <c r="T58" s="91">
        <v>1125</v>
      </c>
      <c r="U58" s="91"/>
      <c r="V58" s="91"/>
      <c r="W58" s="91">
        <v>366</v>
      </c>
      <c r="X58" s="91">
        <v>18</v>
      </c>
      <c r="Y58" s="91">
        <v>36</v>
      </c>
      <c r="Z58" s="91">
        <v>261</v>
      </c>
      <c r="AA58" s="91">
        <v>199</v>
      </c>
      <c r="AB58" s="91">
        <v>117</v>
      </c>
      <c r="AC58" s="91">
        <v>198</v>
      </c>
      <c r="AD58" s="91">
        <v>215</v>
      </c>
      <c r="AE58" s="91">
        <v>200</v>
      </c>
      <c r="AF58" s="91">
        <v>214</v>
      </c>
      <c r="AG58" s="91"/>
      <c r="AH58" s="91">
        <v>1541</v>
      </c>
      <c r="AI58" s="91">
        <v>13</v>
      </c>
      <c r="AJ58" s="91">
        <v>134</v>
      </c>
      <c r="AK58" s="91">
        <v>11</v>
      </c>
      <c r="AL58" s="91">
        <v>37</v>
      </c>
      <c r="AM58" s="91">
        <v>66</v>
      </c>
      <c r="AN58" s="91">
        <v>22</v>
      </c>
      <c r="AO58" s="91">
        <v>1307</v>
      </c>
      <c r="AP58" s="91">
        <v>27</v>
      </c>
      <c r="AQ58" s="91">
        <v>8</v>
      </c>
      <c r="AR58" s="91">
        <v>31</v>
      </c>
      <c r="AS58" s="91">
        <v>32</v>
      </c>
      <c r="AT58" s="91">
        <v>11</v>
      </c>
      <c r="AU58" s="91">
        <v>356</v>
      </c>
      <c r="AV58" s="91">
        <v>2</v>
      </c>
      <c r="AW58" s="91">
        <v>50</v>
      </c>
      <c r="AX58" s="91"/>
      <c r="AY58" s="91">
        <v>823</v>
      </c>
      <c r="AZ58" s="91">
        <v>1001</v>
      </c>
      <c r="BA58" s="91"/>
      <c r="BB58" s="91">
        <v>191</v>
      </c>
      <c r="BC58" s="91">
        <v>1275</v>
      </c>
      <c r="BD58" s="91">
        <v>358</v>
      </c>
      <c r="BE58" s="91"/>
      <c r="BF58" s="91">
        <v>1326</v>
      </c>
      <c r="BG58" s="91">
        <v>1</v>
      </c>
      <c r="BH58" s="91"/>
      <c r="BI58" s="91">
        <v>18</v>
      </c>
      <c r="BJ58" s="91">
        <v>72</v>
      </c>
      <c r="BK58" s="91">
        <v>33</v>
      </c>
      <c r="BL58" s="91">
        <v>112</v>
      </c>
      <c r="BM58" s="91">
        <v>14</v>
      </c>
      <c r="BN58" s="91">
        <v>1</v>
      </c>
      <c r="BO58" s="91">
        <v>25</v>
      </c>
      <c r="BP58" s="91">
        <v>47</v>
      </c>
      <c r="BQ58" s="91">
        <v>173</v>
      </c>
      <c r="BR58" s="91">
        <v>2</v>
      </c>
      <c r="BS58" s="91"/>
      <c r="BT58" s="91">
        <v>177</v>
      </c>
      <c r="BU58" s="91">
        <v>1647</v>
      </c>
      <c r="BV58" s="91"/>
      <c r="BW58" s="91">
        <v>597</v>
      </c>
      <c r="BX58" s="91">
        <v>693</v>
      </c>
      <c r="BY58" s="91">
        <v>483</v>
      </c>
      <c r="BZ58" s="91">
        <v>3</v>
      </c>
      <c r="CA58" s="91">
        <v>4</v>
      </c>
      <c r="CB58" s="91">
        <v>22</v>
      </c>
      <c r="CC58" s="91">
        <v>5</v>
      </c>
      <c r="CD58" s="91">
        <v>17</v>
      </c>
      <c r="CE58" s="91"/>
      <c r="CF58" s="91"/>
      <c r="CG58" s="91">
        <v>94</v>
      </c>
      <c r="CH58" s="91">
        <v>36</v>
      </c>
      <c r="CI58" s="91">
        <v>64</v>
      </c>
      <c r="CJ58" s="91">
        <v>13</v>
      </c>
      <c r="CK58" s="91">
        <v>27</v>
      </c>
      <c r="CL58" s="91">
        <v>23</v>
      </c>
      <c r="CM58" s="91">
        <v>115</v>
      </c>
      <c r="CN58" s="91">
        <v>159</v>
      </c>
      <c r="CO58" s="91">
        <v>174</v>
      </c>
      <c r="CP58" s="91">
        <v>53</v>
      </c>
      <c r="CQ58" s="91">
        <v>386</v>
      </c>
      <c r="CR58" s="91">
        <v>50</v>
      </c>
      <c r="CS58" s="91">
        <v>141</v>
      </c>
      <c r="CT58" s="91"/>
      <c r="CU58" s="91">
        <v>5</v>
      </c>
      <c r="CV58" s="91">
        <v>33</v>
      </c>
      <c r="CW58" s="91">
        <v>86</v>
      </c>
      <c r="CX58" s="91">
        <v>8</v>
      </c>
      <c r="CY58" s="91">
        <v>357</v>
      </c>
      <c r="CZ58" s="91">
        <v>5</v>
      </c>
      <c r="DA58" s="91">
        <v>1</v>
      </c>
      <c r="DB58" s="91">
        <v>1</v>
      </c>
      <c r="DC58" s="91"/>
      <c r="DD58" s="91">
        <v>11</v>
      </c>
      <c r="DE58" s="91">
        <v>7</v>
      </c>
      <c r="DF58" s="91">
        <v>39</v>
      </c>
      <c r="DG58" s="91">
        <v>1</v>
      </c>
      <c r="DH58" s="91">
        <v>130</v>
      </c>
      <c r="DI58" s="91">
        <v>3</v>
      </c>
      <c r="DJ58" s="91">
        <v>15</v>
      </c>
      <c r="DK58" s="91">
        <v>27</v>
      </c>
      <c r="DL58" s="91">
        <v>360</v>
      </c>
      <c r="DM58" s="91">
        <v>154</v>
      </c>
      <c r="DN58" s="91">
        <v>17</v>
      </c>
      <c r="DO58" s="91">
        <v>346</v>
      </c>
      <c r="DP58" s="91">
        <v>5</v>
      </c>
      <c r="DQ58" s="91">
        <v>702</v>
      </c>
      <c r="DR58" s="91">
        <v>11</v>
      </c>
      <c r="DS58" s="91">
        <v>1</v>
      </c>
      <c r="DT58" s="91">
        <v>4</v>
      </c>
      <c r="DU58" s="91">
        <v>58</v>
      </c>
      <c r="DV58" s="91">
        <v>53</v>
      </c>
      <c r="DW58" s="91">
        <v>1</v>
      </c>
      <c r="DX58" s="91">
        <v>6</v>
      </c>
      <c r="DY58" s="91">
        <v>2</v>
      </c>
      <c r="DZ58" s="91">
        <v>11</v>
      </c>
      <c r="EA58" s="91">
        <v>75</v>
      </c>
      <c r="EB58" s="91">
        <v>11</v>
      </c>
      <c r="EC58" s="91">
        <v>7</v>
      </c>
      <c r="ED58" s="91">
        <v>6</v>
      </c>
      <c r="EE58" s="91"/>
      <c r="EF58" s="91">
        <v>2</v>
      </c>
      <c r="EG58" s="91">
        <v>1576</v>
      </c>
      <c r="EH58" s="91">
        <v>5478</v>
      </c>
      <c r="EI58" s="90" t="s">
        <v>2528</v>
      </c>
      <c r="EJ58" s="90" t="s">
        <v>2501</v>
      </c>
    </row>
    <row r="59" spans="1:140" ht="14.4" x14ac:dyDescent="0.3">
      <c r="A59" s="90">
        <v>106121080</v>
      </c>
      <c r="B59" s="90" t="s">
        <v>1985</v>
      </c>
      <c r="C59" s="90" t="s">
        <v>659</v>
      </c>
      <c r="D59" s="90" t="s">
        <v>660</v>
      </c>
      <c r="E59" s="90" t="s">
        <v>661</v>
      </c>
      <c r="F59" s="90" t="s">
        <v>1268</v>
      </c>
      <c r="G59" s="90" t="s">
        <v>1265</v>
      </c>
      <c r="H59" s="90" t="s">
        <v>2811</v>
      </c>
      <c r="I59" s="90">
        <v>2</v>
      </c>
      <c r="J59" s="90">
        <v>2</v>
      </c>
      <c r="K59" s="90" t="s">
        <v>557</v>
      </c>
      <c r="L59" s="90" t="s">
        <v>553</v>
      </c>
      <c r="M59" s="91">
        <v>6565</v>
      </c>
      <c r="N59" s="91"/>
      <c r="O59" s="91"/>
      <c r="P59" s="91"/>
      <c r="Q59" s="91">
        <v>186</v>
      </c>
      <c r="R59" s="91"/>
      <c r="S59" s="91">
        <v>3174</v>
      </c>
      <c r="T59" s="91">
        <v>3576</v>
      </c>
      <c r="U59" s="91">
        <v>1</v>
      </c>
      <c r="V59" s="91"/>
      <c r="W59" s="91">
        <v>539</v>
      </c>
      <c r="X59" s="91">
        <v>58</v>
      </c>
      <c r="Y59" s="91">
        <v>99</v>
      </c>
      <c r="Z59" s="91">
        <v>508</v>
      </c>
      <c r="AA59" s="91">
        <v>610</v>
      </c>
      <c r="AB59" s="91">
        <v>480</v>
      </c>
      <c r="AC59" s="91">
        <v>1015</v>
      </c>
      <c r="AD59" s="91">
        <v>1305</v>
      </c>
      <c r="AE59" s="91">
        <v>1143</v>
      </c>
      <c r="AF59" s="91">
        <v>994</v>
      </c>
      <c r="AG59" s="91"/>
      <c r="AH59" s="91">
        <v>5661</v>
      </c>
      <c r="AI59" s="91">
        <v>111</v>
      </c>
      <c r="AJ59" s="91">
        <v>159</v>
      </c>
      <c r="AK59" s="91">
        <v>183</v>
      </c>
      <c r="AL59" s="91">
        <v>309</v>
      </c>
      <c r="AM59" s="91">
        <v>117</v>
      </c>
      <c r="AN59" s="91">
        <v>211</v>
      </c>
      <c r="AO59" s="91">
        <v>5329</v>
      </c>
      <c r="AP59" s="91">
        <v>73</v>
      </c>
      <c r="AQ59" s="91">
        <v>21</v>
      </c>
      <c r="AR59" s="91">
        <v>108</v>
      </c>
      <c r="AS59" s="91">
        <v>320</v>
      </c>
      <c r="AT59" s="91">
        <v>82</v>
      </c>
      <c r="AU59" s="91">
        <v>490</v>
      </c>
      <c r="AV59" s="91">
        <v>25</v>
      </c>
      <c r="AW59" s="91">
        <v>303</v>
      </c>
      <c r="AX59" s="91"/>
      <c r="AY59" s="91">
        <v>4225</v>
      </c>
      <c r="AZ59" s="91">
        <v>2526</v>
      </c>
      <c r="BA59" s="91"/>
      <c r="BB59" s="91">
        <v>1233</v>
      </c>
      <c r="BC59" s="91">
        <v>5013</v>
      </c>
      <c r="BD59" s="91">
        <v>498</v>
      </c>
      <c r="BE59" s="91">
        <v>7</v>
      </c>
      <c r="BF59" s="91">
        <v>4568</v>
      </c>
      <c r="BG59" s="91">
        <v>16</v>
      </c>
      <c r="BH59" s="91">
        <v>143</v>
      </c>
      <c r="BI59" s="91"/>
      <c r="BJ59" s="91">
        <v>139</v>
      </c>
      <c r="BK59" s="91">
        <v>68</v>
      </c>
      <c r="BL59" s="91">
        <v>497</v>
      </c>
      <c r="BM59" s="91">
        <v>76</v>
      </c>
      <c r="BN59" s="91">
        <v>15</v>
      </c>
      <c r="BO59" s="91">
        <v>153</v>
      </c>
      <c r="BP59" s="91">
        <v>190</v>
      </c>
      <c r="BQ59" s="91">
        <v>876</v>
      </c>
      <c r="BR59" s="91">
        <v>10</v>
      </c>
      <c r="BS59" s="91"/>
      <c r="BT59" s="91">
        <v>888</v>
      </c>
      <c r="BU59" s="91">
        <v>5863</v>
      </c>
      <c r="BV59" s="91"/>
      <c r="BW59" s="91">
        <v>3163</v>
      </c>
      <c r="BX59" s="91">
        <v>1935</v>
      </c>
      <c r="BY59" s="91">
        <v>1347</v>
      </c>
      <c r="BZ59" s="91">
        <v>41</v>
      </c>
      <c r="CA59" s="91">
        <v>9</v>
      </c>
      <c r="CB59" s="91">
        <v>172</v>
      </c>
      <c r="CC59" s="91">
        <v>19</v>
      </c>
      <c r="CD59" s="91">
        <v>65</v>
      </c>
      <c r="CE59" s="91"/>
      <c r="CF59" s="91"/>
      <c r="CG59" s="91">
        <v>536</v>
      </c>
      <c r="CH59" s="91">
        <v>286</v>
      </c>
      <c r="CI59" s="91">
        <v>192</v>
      </c>
      <c r="CJ59" s="91">
        <v>54</v>
      </c>
      <c r="CK59" s="91">
        <v>106</v>
      </c>
      <c r="CL59" s="91">
        <v>126</v>
      </c>
      <c r="CM59" s="91">
        <v>1261</v>
      </c>
      <c r="CN59" s="91">
        <v>448</v>
      </c>
      <c r="CO59" s="91">
        <v>699</v>
      </c>
      <c r="CP59" s="91">
        <v>348</v>
      </c>
      <c r="CQ59" s="91">
        <v>563</v>
      </c>
      <c r="CR59" s="91">
        <v>183</v>
      </c>
      <c r="CS59" s="91">
        <v>412</v>
      </c>
      <c r="CT59" s="91">
        <v>14</v>
      </c>
      <c r="CU59" s="91">
        <v>27</v>
      </c>
      <c r="CV59" s="91">
        <v>180</v>
      </c>
      <c r="CW59" s="91">
        <v>609</v>
      </c>
      <c r="CX59" s="91">
        <v>217</v>
      </c>
      <c r="CY59" s="91">
        <v>490</v>
      </c>
      <c r="CZ59" s="91">
        <v>85</v>
      </c>
      <c r="DA59" s="91">
        <v>9</v>
      </c>
      <c r="DB59" s="91">
        <v>3</v>
      </c>
      <c r="DC59" s="91">
        <v>1</v>
      </c>
      <c r="DD59" s="91">
        <v>32</v>
      </c>
      <c r="DE59" s="91">
        <v>132</v>
      </c>
      <c r="DF59" s="91">
        <v>848</v>
      </c>
      <c r="DG59" s="91">
        <v>28</v>
      </c>
      <c r="DH59" s="91">
        <v>644</v>
      </c>
      <c r="DI59" s="91">
        <v>119</v>
      </c>
      <c r="DJ59" s="91">
        <v>25</v>
      </c>
      <c r="DK59" s="91">
        <v>107</v>
      </c>
      <c r="DL59" s="91">
        <v>507</v>
      </c>
      <c r="DM59" s="91">
        <v>668</v>
      </c>
      <c r="DN59" s="91">
        <v>151</v>
      </c>
      <c r="DO59" s="91">
        <v>1144</v>
      </c>
      <c r="DP59" s="91">
        <v>23</v>
      </c>
      <c r="DQ59" s="91">
        <v>2225</v>
      </c>
      <c r="DR59" s="91">
        <v>32</v>
      </c>
      <c r="DS59" s="91">
        <v>9</v>
      </c>
      <c r="DT59" s="91">
        <v>57</v>
      </c>
      <c r="DU59" s="91">
        <v>492</v>
      </c>
      <c r="DV59" s="91">
        <v>327</v>
      </c>
      <c r="DW59" s="91">
        <v>4</v>
      </c>
      <c r="DX59" s="91">
        <v>18</v>
      </c>
      <c r="DY59" s="91">
        <v>23</v>
      </c>
      <c r="DZ59" s="91">
        <v>86</v>
      </c>
      <c r="EA59" s="91">
        <v>602</v>
      </c>
      <c r="EB59" s="91">
        <v>31</v>
      </c>
      <c r="EC59" s="91">
        <v>33</v>
      </c>
      <c r="ED59" s="91">
        <v>11</v>
      </c>
      <c r="EE59" s="91"/>
      <c r="EF59" s="91">
        <v>52</v>
      </c>
      <c r="EG59" s="91">
        <v>4974</v>
      </c>
      <c r="EH59" s="91">
        <v>32646</v>
      </c>
      <c r="EI59" s="90" t="s">
        <v>2526</v>
      </c>
      <c r="EJ59" s="90" t="s">
        <v>2501</v>
      </c>
    </row>
    <row r="60" spans="1:140" ht="14.4" x14ac:dyDescent="0.3">
      <c r="A60" s="90">
        <v>106124004</v>
      </c>
      <c r="B60" s="90" t="s">
        <v>1986</v>
      </c>
      <c r="C60" s="90" t="s">
        <v>662</v>
      </c>
      <c r="D60" s="90" t="s">
        <v>663</v>
      </c>
      <c r="E60" s="90" t="s">
        <v>661</v>
      </c>
      <c r="F60" s="90" t="s">
        <v>1268</v>
      </c>
      <c r="G60" s="90" t="s">
        <v>1265</v>
      </c>
      <c r="H60" s="90" t="s">
        <v>2814</v>
      </c>
      <c r="I60" s="90">
        <v>2</v>
      </c>
      <c r="J60" s="90">
        <v>2</v>
      </c>
      <c r="K60" s="90" t="s">
        <v>552</v>
      </c>
      <c r="L60" s="90" t="s">
        <v>553</v>
      </c>
      <c r="M60" s="91"/>
      <c r="N60" s="91"/>
      <c r="O60" s="91">
        <v>561</v>
      </c>
      <c r="P60" s="91"/>
      <c r="Q60" s="91"/>
      <c r="R60" s="91"/>
      <c r="S60" s="91">
        <v>316</v>
      </c>
      <c r="T60" s="91">
        <v>245</v>
      </c>
      <c r="U60" s="91"/>
      <c r="V60" s="91"/>
      <c r="W60" s="91"/>
      <c r="X60" s="91"/>
      <c r="Y60" s="91">
        <v>25</v>
      </c>
      <c r="Z60" s="91">
        <v>159</v>
      </c>
      <c r="AA60" s="91">
        <v>128</v>
      </c>
      <c r="AB60" s="91">
        <v>97</v>
      </c>
      <c r="AC60" s="91">
        <v>100</v>
      </c>
      <c r="AD60" s="91">
        <v>38</v>
      </c>
      <c r="AE60" s="91">
        <v>13</v>
      </c>
      <c r="AF60" s="91">
        <v>1</v>
      </c>
      <c r="AG60" s="91"/>
      <c r="AH60" s="91">
        <v>434</v>
      </c>
      <c r="AI60" s="91">
        <v>32</v>
      </c>
      <c r="AJ60" s="91">
        <v>40</v>
      </c>
      <c r="AK60" s="91">
        <v>7</v>
      </c>
      <c r="AL60" s="91">
        <v>46</v>
      </c>
      <c r="AM60" s="91">
        <v>1</v>
      </c>
      <c r="AN60" s="91">
        <v>1</v>
      </c>
      <c r="AO60" s="91">
        <v>509</v>
      </c>
      <c r="AP60" s="91">
        <v>37</v>
      </c>
      <c r="AQ60" s="91"/>
      <c r="AR60" s="91">
        <v>1</v>
      </c>
      <c r="AS60" s="91">
        <v>1</v>
      </c>
      <c r="AT60" s="91"/>
      <c r="AU60" s="91"/>
      <c r="AV60" s="91">
        <v>13</v>
      </c>
      <c r="AW60" s="91"/>
      <c r="AX60" s="91"/>
      <c r="AY60" s="91"/>
      <c r="AZ60" s="91">
        <v>561</v>
      </c>
      <c r="BA60" s="91"/>
      <c r="BB60" s="91"/>
      <c r="BC60" s="91">
        <v>561</v>
      </c>
      <c r="BD60" s="91"/>
      <c r="BE60" s="91"/>
      <c r="BF60" s="91">
        <v>474</v>
      </c>
      <c r="BG60" s="91"/>
      <c r="BH60" s="91"/>
      <c r="BI60" s="91"/>
      <c r="BJ60" s="91">
        <v>2</v>
      </c>
      <c r="BK60" s="91">
        <v>13</v>
      </c>
      <c r="BL60" s="91">
        <v>4</v>
      </c>
      <c r="BM60" s="91">
        <v>40</v>
      </c>
      <c r="BN60" s="91">
        <v>14</v>
      </c>
      <c r="BO60" s="91">
        <v>10</v>
      </c>
      <c r="BP60" s="91"/>
      <c r="BQ60" s="91">
        <v>1</v>
      </c>
      <c r="BR60" s="91">
        <v>3</v>
      </c>
      <c r="BS60" s="91"/>
      <c r="BT60" s="91"/>
      <c r="BU60" s="91">
        <v>561</v>
      </c>
      <c r="BV60" s="91"/>
      <c r="BW60" s="91">
        <v>177</v>
      </c>
      <c r="BX60" s="91">
        <v>245</v>
      </c>
      <c r="BY60" s="91">
        <v>31</v>
      </c>
      <c r="BZ60" s="91"/>
      <c r="CA60" s="91">
        <v>8</v>
      </c>
      <c r="CB60" s="91">
        <v>2</v>
      </c>
      <c r="CC60" s="91"/>
      <c r="CD60" s="91">
        <v>97</v>
      </c>
      <c r="CE60" s="91">
        <v>1</v>
      </c>
      <c r="CF60" s="91"/>
      <c r="CG60" s="91"/>
      <c r="CH60" s="91"/>
      <c r="CI60" s="91"/>
      <c r="CJ60" s="91"/>
      <c r="CK60" s="91">
        <v>559</v>
      </c>
      <c r="CL60" s="91"/>
      <c r="CM60" s="91"/>
      <c r="CN60" s="91"/>
      <c r="CO60" s="91"/>
      <c r="CP60" s="91"/>
      <c r="CQ60" s="91"/>
      <c r="CR60" s="91"/>
      <c r="CS60" s="91"/>
      <c r="CT60" s="91"/>
      <c r="CU60" s="91"/>
      <c r="CV60" s="91"/>
      <c r="CW60" s="91"/>
      <c r="CX60" s="91">
        <v>2</v>
      </c>
      <c r="CY60" s="91"/>
      <c r="CZ60" s="91"/>
      <c r="DA60" s="91"/>
      <c r="DB60" s="91"/>
      <c r="DC60" s="91"/>
      <c r="DD60" s="91"/>
      <c r="DE60" s="91"/>
      <c r="DF60" s="91"/>
      <c r="DG60" s="91"/>
      <c r="DH60" s="91"/>
      <c r="DI60" s="91"/>
      <c r="DJ60" s="91"/>
      <c r="DK60" s="91"/>
      <c r="DL60" s="91"/>
      <c r="DM60" s="91"/>
      <c r="DN60" s="91"/>
      <c r="DO60" s="91">
        <v>560</v>
      </c>
      <c r="DP60" s="91"/>
      <c r="DQ60" s="91">
        <v>1</v>
      </c>
      <c r="DR60" s="91"/>
      <c r="DS60" s="91"/>
      <c r="DT60" s="91"/>
      <c r="DU60" s="91"/>
      <c r="DV60" s="91"/>
      <c r="DW60" s="91"/>
      <c r="DX60" s="91"/>
      <c r="DY60" s="91"/>
      <c r="DZ60" s="91"/>
      <c r="EA60" s="91"/>
      <c r="EB60" s="91"/>
      <c r="EC60" s="91"/>
      <c r="ED60" s="91"/>
      <c r="EE60" s="91"/>
      <c r="EF60" s="91"/>
      <c r="EG60" s="91">
        <v>561</v>
      </c>
      <c r="EH60" s="91">
        <v>3878</v>
      </c>
      <c r="EI60" s="90" t="s">
        <v>2526</v>
      </c>
      <c r="EJ60" s="90" t="s">
        <v>2501</v>
      </c>
    </row>
    <row r="61" spans="1:140" ht="14.4" x14ac:dyDescent="0.3">
      <c r="A61" s="90">
        <v>106130699</v>
      </c>
      <c r="B61" s="90" t="s">
        <v>1987</v>
      </c>
      <c r="C61" s="90" t="s">
        <v>664</v>
      </c>
      <c r="D61" s="90" t="s">
        <v>665</v>
      </c>
      <c r="E61" s="90" t="s">
        <v>666</v>
      </c>
      <c r="F61" s="90" t="s">
        <v>1269</v>
      </c>
      <c r="G61" s="90" t="s">
        <v>1270</v>
      </c>
      <c r="H61" s="90" t="s">
        <v>2812</v>
      </c>
      <c r="I61" s="90">
        <v>56</v>
      </c>
      <c r="J61" s="90">
        <v>40</v>
      </c>
      <c r="K61" s="90" t="s">
        <v>552</v>
      </c>
      <c r="L61" s="90" t="s">
        <v>553</v>
      </c>
      <c r="M61" s="91">
        <v>6047</v>
      </c>
      <c r="N61" s="91"/>
      <c r="O61" s="91"/>
      <c r="P61" s="91"/>
      <c r="Q61" s="91"/>
      <c r="R61" s="91"/>
      <c r="S61" s="91">
        <v>2530</v>
      </c>
      <c r="T61" s="91">
        <v>3517</v>
      </c>
      <c r="U61" s="91"/>
      <c r="V61" s="91"/>
      <c r="W61" s="91">
        <v>1175</v>
      </c>
      <c r="X61" s="91">
        <v>63</v>
      </c>
      <c r="Y61" s="91">
        <v>143</v>
      </c>
      <c r="Z61" s="91">
        <v>794</v>
      </c>
      <c r="AA61" s="91">
        <v>652</v>
      </c>
      <c r="AB61" s="91">
        <v>344</v>
      </c>
      <c r="AC61" s="91">
        <v>542</v>
      </c>
      <c r="AD61" s="91">
        <v>658</v>
      </c>
      <c r="AE61" s="91">
        <v>762</v>
      </c>
      <c r="AF61" s="91">
        <v>914</v>
      </c>
      <c r="AG61" s="91"/>
      <c r="AH61" s="91">
        <v>632</v>
      </c>
      <c r="AI61" s="91">
        <v>85</v>
      </c>
      <c r="AJ61" s="91">
        <v>5080</v>
      </c>
      <c r="AK61" s="91">
        <v>30</v>
      </c>
      <c r="AL61" s="91"/>
      <c r="AM61" s="91">
        <v>137</v>
      </c>
      <c r="AN61" s="91">
        <v>83</v>
      </c>
      <c r="AO61" s="91">
        <v>4774</v>
      </c>
      <c r="AP61" s="91"/>
      <c r="AQ61" s="91">
        <v>172</v>
      </c>
      <c r="AR61" s="91"/>
      <c r="AS61" s="91"/>
      <c r="AT61" s="91"/>
      <c r="AU61" s="91">
        <v>1101</v>
      </c>
      <c r="AV61" s="91"/>
      <c r="AW61" s="91"/>
      <c r="AX61" s="91"/>
      <c r="AY61" s="91">
        <v>3454</v>
      </c>
      <c r="AZ61" s="91">
        <v>2593</v>
      </c>
      <c r="BA61" s="91"/>
      <c r="BB61" s="91">
        <v>1494</v>
      </c>
      <c r="BC61" s="91">
        <v>3452</v>
      </c>
      <c r="BD61" s="91">
        <v>1101</v>
      </c>
      <c r="BE61" s="91"/>
      <c r="BF61" s="91">
        <v>4304</v>
      </c>
      <c r="BG61" s="91"/>
      <c r="BH61" s="91"/>
      <c r="BI61" s="91"/>
      <c r="BJ61" s="91">
        <v>264</v>
      </c>
      <c r="BK61" s="91">
        <v>37</v>
      </c>
      <c r="BL61" s="91">
        <v>402</v>
      </c>
      <c r="BM61" s="91">
        <v>1</v>
      </c>
      <c r="BN61" s="91">
        <v>27</v>
      </c>
      <c r="BO61" s="91">
        <v>99</v>
      </c>
      <c r="BP61" s="91">
        <v>160</v>
      </c>
      <c r="BQ61" s="91">
        <v>725</v>
      </c>
      <c r="BR61" s="91">
        <v>28</v>
      </c>
      <c r="BS61" s="91"/>
      <c r="BT61" s="91">
        <v>300</v>
      </c>
      <c r="BU61" s="91">
        <v>5747</v>
      </c>
      <c r="BV61" s="91"/>
      <c r="BW61" s="91">
        <v>2224</v>
      </c>
      <c r="BX61" s="91">
        <v>1898</v>
      </c>
      <c r="BY61" s="91">
        <v>1273</v>
      </c>
      <c r="BZ61" s="91">
        <v>6</v>
      </c>
      <c r="CA61" s="91">
        <v>3</v>
      </c>
      <c r="CB61" s="91">
        <v>66</v>
      </c>
      <c r="CC61" s="91">
        <v>7</v>
      </c>
      <c r="CD61" s="91">
        <v>570</v>
      </c>
      <c r="CE61" s="91"/>
      <c r="CF61" s="91"/>
      <c r="CG61" s="91">
        <v>569</v>
      </c>
      <c r="CH61" s="91">
        <v>147</v>
      </c>
      <c r="CI61" s="91">
        <v>181</v>
      </c>
      <c r="CJ61" s="91">
        <v>56</v>
      </c>
      <c r="CK61" s="91">
        <v>23</v>
      </c>
      <c r="CL61" s="91">
        <v>71</v>
      </c>
      <c r="CM61" s="91">
        <v>752</v>
      </c>
      <c r="CN61" s="91">
        <v>456</v>
      </c>
      <c r="CO61" s="91">
        <v>734</v>
      </c>
      <c r="CP61" s="91">
        <v>230</v>
      </c>
      <c r="CQ61" s="91">
        <v>1204</v>
      </c>
      <c r="CR61" s="91">
        <v>82</v>
      </c>
      <c r="CS61" s="91">
        <v>140</v>
      </c>
      <c r="CT61" s="91">
        <v>3</v>
      </c>
      <c r="CU61" s="91">
        <v>18</v>
      </c>
      <c r="CV61" s="91">
        <v>68</v>
      </c>
      <c r="CW61" s="91">
        <v>197</v>
      </c>
      <c r="CX61" s="91">
        <v>12</v>
      </c>
      <c r="CY61" s="91">
        <v>1104</v>
      </c>
      <c r="CZ61" s="91">
        <v>53</v>
      </c>
      <c r="DA61" s="91">
        <v>5</v>
      </c>
      <c r="DB61" s="91">
        <v>3</v>
      </c>
      <c r="DC61" s="91"/>
      <c r="DD61" s="91">
        <v>1</v>
      </c>
      <c r="DE61" s="91">
        <v>63</v>
      </c>
      <c r="DF61" s="91">
        <v>202</v>
      </c>
      <c r="DG61" s="91">
        <v>14</v>
      </c>
      <c r="DH61" s="91">
        <v>644</v>
      </c>
      <c r="DI61" s="91">
        <v>78</v>
      </c>
      <c r="DJ61" s="91">
        <v>32</v>
      </c>
      <c r="DK61" s="91">
        <v>54</v>
      </c>
      <c r="DL61" s="91">
        <v>1087</v>
      </c>
      <c r="DM61" s="91">
        <v>241</v>
      </c>
      <c r="DN61" s="91">
        <v>45</v>
      </c>
      <c r="DO61" s="91">
        <v>450</v>
      </c>
      <c r="DP61" s="91">
        <v>2</v>
      </c>
      <c r="DQ61" s="91">
        <v>3073</v>
      </c>
      <c r="DR61" s="91">
        <v>7</v>
      </c>
      <c r="DS61" s="91">
        <v>3</v>
      </c>
      <c r="DT61" s="91">
        <v>14</v>
      </c>
      <c r="DU61" s="91">
        <v>157</v>
      </c>
      <c r="DV61" s="91">
        <v>154</v>
      </c>
      <c r="DW61" s="91">
        <v>1</v>
      </c>
      <c r="DX61" s="91">
        <v>16</v>
      </c>
      <c r="DY61" s="91">
        <v>9</v>
      </c>
      <c r="DZ61" s="91">
        <v>30</v>
      </c>
      <c r="EA61" s="91">
        <v>152</v>
      </c>
      <c r="EB61" s="91">
        <v>7</v>
      </c>
      <c r="EC61" s="91">
        <v>6</v>
      </c>
      <c r="ED61" s="91">
        <v>22</v>
      </c>
      <c r="EE61" s="91"/>
      <c r="EF61" s="91">
        <v>7</v>
      </c>
      <c r="EG61" s="91">
        <v>5462</v>
      </c>
      <c r="EH61" s="91">
        <v>22745</v>
      </c>
      <c r="EI61" s="90" t="s">
        <v>2529</v>
      </c>
      <c r="EJ61" s="90" t="s">
        <v>2501</v>
      </c>
    </row>
    <row r="62" spans="1:140" ht="14.4" x14ac:dyDescent="0.3">
      <c r="A62" s="90">
        <v>106130760</v>
      </c>
      <c r="B62" s="90" t="s">
        <v>1988</v>
      </c>
      <c r="C62" s="90" t="s">
        <v>1792</v>
      </c>
      <c r="D62" s="90" t="s">
        <v>667</v>
      </c>
      <c r="E62" s="90" t="s">
        <v>668</v>
      </c>
      <c r="F62" s="90" t="s">
        <v>1271</v>
      </c>
      <c r="G62" s="90" t="s">
        <v>1270</v>
      </c>
      <c r="H62" s="90" t="s">
        <v>2811</v>
      </c>
      <c r="I62" s="90">
        <v>56</v>
      </c>
      <c r="J62" s="90">
        <v>40</v>
      </c>
      <c r="K62" s="90" t="s">
        <v>580</v>
      </c>
      <c r="L62" s="90" t="s">
        <v>553</v>
      </c>
      <c r="M62" s="91">
        <v>7118</v>
      </c>
      <c r="N62" s="91"/>
      <c r="O62" s="91"/>
      <c r="P62" s="91"/>
      <c r="Q62" s="91"/>
      <c r="R62" s="91"/>
      <c r="S62" s="91">
        <v>2578</v>
      </c>
      <c r="T62" s="91">
        <v>4540</v>
      </c>
      <c r="U62" s="91"/>
      <c r="V62" s="91"/>
      <c r="W62" s="91">
        <v>2003</v>
      </c>
      <c r="X62" s="91">
        <v>109</v>
      </c>
      <c r="Y62" s="91">
        <v>259</v>
      </c>
      <c r="Z62" s="91">
        <v>1331</v>
      </c>
      <c r="AA62" s="91">
        <v>788</v>
      </c>
      <c r="AB62" s="91">
        <v>320</v>
      </c>
      <c r="AC62" s="91">
        <v>550</v>
      </c>
      <c r="AD62" s="91">
        <v>590</v>
      </c>
      <c r="AE62" s="91">
        <v>555</v>
      </c>
      <c r="AF62" s="91">
        <v>613</v>
      </c>
      <c r="AG62" s="91"/>
      <c r="AH62" s="91">
        <v>1013</v>
      </c>
      <c r="AI62" s="91">
        <v>124</v>
      </c>
      <c r="AJ62" s="91">
        <v>5966</v>
      </c>
      <c r="AK62" s="91">
        <v>9</v>
      </c>
      <c r="AL62" s="91"/>
      <c r="AM62" s="91"/>
      <c r="AN62" s="91">
        <v>6</v>
      </c>
      <c r="AO62" s="91">
        <v>5113</v>
      </c>
      <c r="AP62" s="91"/>
      <c r="AQ62" s="91"/>
      <c r="AR62" s="91">
        <v>71</v>
      </c>
      <c r="AS62" s="91"/>
      <c r="AT62" s="91"/>
      <c r="AU62" s="91">
        <v>1876</v>
      </c>
      <c r="AV62" s="91">
        <v>58</v>
      </c>
      <c r="AW62" s="91"/>
      <c r="AX62" s="91"/>
      <c r="AY62" s="91">
        <v>2201</v>
      </c>
      <c r="AZ62" s="91">
        <v>4917</v>
      </c>
      <c r="BA62" s="91"/>
      <c r="BB62" s="91">
        <v>736</v>
      </c>
      <c r="BC62" s="91">
        <v>4503</v>
      </c>
      <c r="BD62" s="91">
        <v>1879</v>
      </c>
      <c r="BE62" s="91"/>
      <c r="BF62" s="91">
        <v>6172</v>
      </c>
      <c r="BG62" s="91"/>
      <c r="BH62" s="91"/>
      <c r="BI62" s="91"/>
      <c r="BJ62" s="91">
        <v>206</v>
      </c>
      <c r="BK62" s="91">
        <v>57</v>
      </c>
      <c r="BL62" s="91">
        <v>263</v>
      </c>
      <c r="BM62" s="91"/>
      <c r="BN62" s="91">
        <v>65</v>
      </c>
      <c r="BO62" s="91">
        <v>81</v>
      </c>
      <c r="BP62" s="91">
        <v>67</v>
      </c>
      <c r="BQ62" s="91">
        <v>168</v>
      </c>
      <c r="BR62" s="91">
        <v>36</v>
      </c>
      <c r="BS62" s="91">
        <v>3</v>
      </c>
      <c r="BT62" s="91">
        <v>133</v>
      </c>
      <c r="BU62" s="91">
        <v>6985</v>
      </c>
      <c r="BV62" s="91"/>
      <c r="BW62" s="91">
        <v>1632</v>
      </c>
      <c r="BX62" s="91">
        <v>3786</v>
      </c>
      <c r="BY62" s="91">
        <v>1129</v>
      </c>
      <c r="BZ62" s="91">
        <v>22</v>
      </c>
      <c r="CA62" s="91">
        <v>5</v>
      </c>
      <c r="CB62" s="91">
        <v>112</v>
      </c>
      <c r="CC62" s="91">
        <v>13</v>
      </c>
      <c r="CD62" s="91">
        <v>418</v>
      </c>
      <c r="CE62" s="91">
        <v>1</v>
      </c>
      <c r="CF62" s="91"/>
      <c r="CG62" s="91">
        <v>423</v>
      </c>
      <c r="CH62" s="91">
        <v>81</v>
      </c>
      <c r="CI62" s="91">
        <v>173</v>
      </c>
      <c r="CJ62" s="91">
        <v>47</v>
      </c>
      <c r="CK62" s="91">
        <v>9</v>
      </c>
      <c r="CL62" s="91">
        <v>67</v>
      </c>
      <c r="CM62" s="91">
        <v>574</v>
      </c>
      <c r="CN62" s="91">
        <v>511</v>
      </c>
      <c r="CO62" s="91">
        <v>506</v>
      </c>
      <c r="CP62" s="91">
        <v>223</v>
      </c>
      <c r="CQ62" s="91">
        <v>1990</v>
      </c>
      <c r="CR62" s="91">
        <v>150</v>
      </c>
      <c r="CS62" s="91">
        <v>195</v>
      </c>
      <c r="CT62" s="91">
        <v>3</v>
      </c>
      <c r="CU62" s="91">
        <v>38</v>
      </c>
      <c r="CV62" s="91">
        <v>90</v>
      </c>
      <c r="CW62" s="91">
        <v>159</v>
      </c>
      <c r="CX62" s="91">
        <v>1</v>
      </c>
      <c r="CY62" s="91">
        <v>1878</v>
      </c>
      <c r="CZ62" s="91">
        <v>69</v>
      </c>
      <c r="DA62" s="91"/>
      <c r="DB62" s="91">
        <v>1</v>
      </c>
      <c r="DC62" s="91"/>
      <c r="DD62" s="91">
        <v>4</v>
      </c>
      <c r="DE62" s="91">
        <v>54</v>
      </c>
      <c r="DF62" s="91">
        <v>198</v>
      </c>
      <c r="DG62" s="91">
        <v>9</v>
      </c>
      <c r="DH62" s="91">
        <v>388</v>
      </c>
      <c r="DI62" s="91">
        <v>34</v>
      </c>
      <c r="DJ62" s="91">
        <v>17</v>
      </c>
      <c r="DK62" s="91">
        <v>33</v>
      </c>
      <c r="DL62" s="91">
        <v>1881</v>
      </c>
      <c r="DM62" s="91">
        <v>244</v>
      </c>
      <c r="DN62" s="91">
        <v>64</v>
      </c>
      <c r="DO62" s="91">
        <v>520</v>
      </c>
      <c r="DP62" s="91"/>
      <c r="DQ62" s="91">
        <v>3602</v>
      </c>
      <c r="DR62" s="91">
        <v>4</v>
      </c>
      <c r="DS62" s="91">
        <v>1</v>
      </c>
      <c r="DT62" s="91">
        <v>16</v>
      </c>
      <c r="DU62" s="91">
        <v>115</v>
      </c>
      <c r="DV62" s="91">
        <v>132</v>
      </c>
      <c r="DW62" s="91"/>
      <c r="DX62" s="91">
        <v>15</v>
      </c>
      <c r="DY62" s="91">
        <v>4</v>
      </c>
      <c r="DZ62" s="91">
        <v>46</v>
      </c>
      <c r="EA62" s="91">
        <v>90</v>
      </c>
      <c r="EB62" s="91">
        <v>6</v>
      </c>
      <c r="EC62" s="91">
        <v>8</v>
      </c>
      <c r="ED62" s="91">
        <v>8</v>
      </c>
      <c r="EE62" s="91"/>
      <c r="EF62" s="91">
        <v>7</v>
      </c>
      <c r="EG62" s="91">
        <v>6666</v>
      </c>
      <c r="EH62" s="91">
        <v>18829</v>
      </c>
      <c r="EI62" s="90" t="s">
        <v>2530</v>
      </c>
      <c r="EJ62" s="90" t="s">
        <v>2501</v>
      </c>
    </row>
    <row r="63" spans="1:140" ht="14.4" x14ac:dyDescent="0.3">
      <c r="A63" s="90">
        <v>106141273</v>
      </c>
      <c r="B63" s="90" t="s">
        <v>1989</v>
      </c>
      <c r="C63" s="90" t="s">
        <v>669</v>
      </c>
      <c r="D63" s="90" t="s">
        <v>670</v>
      </c>
      <c r="E63" s="90" t="s">
        <v>671</v>
      </c>
      <c r="F63" s="90" t="s">
        <v>1272</v>
      </c>
      <c r="G63" s="90" t="s">
        <v>1273</v>
      </c>
      <c r="H63" s="90" t="s">
        <v>2814</v>
      </c>
      <c r="I63" s="90">
        <v>26</v>
      </c>
      <c r="J63" s="90">
        <v>8</v>
      </c>
      <c r="K63" s="90" t="s">
        <v>580</v>
      </c>
      <c r="L63" s="90" t="s">
        <v>2501</v>
      </c>
      <c r="M63" s="91">
        <v>1089</v>
      </c>
      <c r="N63" s="91">
        <v>71</v>
      </c>
      <c r="O63" s="91"/>
      <c r="P63" s="91"/>
      <c r="Q63" s="91"/>
      <c r="R63" s="91"/>
      <c r="S63" s="91">
        <v>426</v>
      </c>
      <c r="T63" s="91">
        <v>734</v>
      </c>
      <c r="U63" s="91"/>
      <c r="V63" s="91"/>
      <c r="W63" s="91">
        <v>203</v>
      </c>
      <c r="X63" s="91">
        <v>4</v>
      </c>
      <c r="Y63" s="91">
        <v>29</v>
      </c>
      <c r="Z63" s="91">
        <v>155</v>
      </c>
      <c r="AA63" s="91">
        <v>131</v>
      </c>
      <c r="AB63" s="91">
        <v>49</v>
      </c>
      <c r="AC63" s="91">
        <v>82</v>
      </c>
      <c r="AD63" s="91">
        <v>165</v>
      </c>
      <c r="AE63" s="91">
        <v>123</v>
      </c>
      <c r="AF63" s="91">
        <v>219</v>
      </c>
      <c r="AG63" s="91"/>
      <c r="AH63" s="91">
        <v>823</v>
      </c>
      <c r="AI63" s="91">
        <v>5</v>
      </c>
      <c r="AJ63" s="91">
        <v>192</v>
      </c>
      <c r="AK63" s="91">
        <v>6</v>
      </c>
      <c r="AL63" s="91">
        <v>131</v>
      </c>
      <c r="AM63" s="91">
        <v>3</v>
      </c>
      <c r="AN63" s="91"/>
      <c r="AO63" s="91">
        <v>854</v>
      </c>
      <c r="AP63" s="91">
        <v>22</v>
      </c>
      <c r="AQ63" s="91"/>
      <c r="AR63" s="91">
        <v>16</v>
      </c>
      <c r="AS63" s="91">
        <v>68</v>
      </c>
      <c r="AT63" s="91">
        <v>11</v>
      </c>
      <c r="AU63" s="91">
        <v>189</v>
      </c>
      <c r="AV63" s="91"/>
      <c r="AW63" s="91"/>
      <c r="AX63" s="91"/>
      <c r="AY63" s="91">
        <v>519</v>
      </c>
      <c r="AZ63" s="91">
        <v>641</v>
      </c>
      <c r="BA63" s="91"/>
      <c r="BB63" s="91">
        <v>136</v>
      </c>
      <c r="BC63" s="91">
        <v>833</v>
      </c>
      <c r="BD63" s="91">
        <v>190</v>
      </c>
      <c r="BE63" s="91">
        <v>1</v>
      </c>
      <c r="BF63" s="91">
        <v>902</v>
      </c>
      <c r="BG63" s="91"/>
      <c r="BH63" s="91"/>
      <c r="BI63" s="91">
        <v>69</v>
      </c>
      <c r="BJ63" s="91">
        <v>15</v>
      </c>
      <c r="BK63" s="91">
        <v>26</v>
      </c>
      <c r="BL63" s="91">
        <v>95</v>
      </c>
      <c r="BM63" s="91"/>
      <c r="BN63" s="91">
        <v>1</v>
      </c>
      <c r="BO63" s="91">
        <v>4</v>
      </c>
      <c r="BP63" s="91">
        <v>23</v>
      </c>
      <c r="BQ63" s="91">
        <v>25</v>
      </c>
      <c r="BR63" s="91"/>
      <c r="BS63" s="91"/>
      <c r="BT63" s="91">
        <v>175</v>
      </c>
      <c r="BU63" s="91">
        <v>985</v>
      </c>
      <c r="BV63" s="91"/>
      <c r="BW63" s="91">
        <v>448</v>
      </c>
      <c r="BX63" s="91">
        <v>376</v>
      </c>
      <c r="BY63" s="91">
        <v>274</v>
      </c>
      <c r="BZ63" s="91">
        <v>1</v>
      </c>
      <c r="CA63" s="91"/>
      <c r="CB63" s="91">
        <v>31</v>
      </c>
      <c r="CC63" s="91">
        <v>4</v>
      </c>
      <c r="CD63" s="91">
        <v>14</v>
      </c>
      <c r="CE63" s="91">
        <v>9</v>
      </c>
      <c r="CF63" s="91">
        <v>3</v>
      </c>
      <c r="CG63" s="91">
        <v>57</v>
      </c>
      <c r="CH63" s="91">
        <v>15</v>
      </c>
      <c r="CI63" s="91">
        <v>43</v>
      </c>
      <c r="CJ63" s="91">
        <v>9</v>
      </c>
      <c r="CK63" s="91">
        <v>12</v>
      </c>
      <c r="CL63" s="91">
        <v>7</v>
      </c>
      <c r="CM63" s="91">
        <v>96</v>
      </c>
      <c r="CN63" s="91">
        <v>97</v>
      </c>
      <c r="CO63" s="91">
        <v>117</v>
      </c>
      <c r="CP63" s="91">
        <v>38</v>
      </c>
      <c r="CQ63" s="91">
        <v>235</v>
      </c>
      <c r="CR63" s="91">
        <v>23</v>
      </c>
      <c r="CS63" s="91">
        <v>65</v>
      </c>
      <c r="CT63" s="91"/>
      <c r="CU63" s="91">
        <v>7</v>
      </c>
      <c r="CV63" s="91">
        <v>28</v>
      </c>
      <c r="CW63" s="91">
        <v>85</v>
      </c>
      <c r="CX63" s="91">
        <v>36</v>
      </c>
      <c r="CY63" s="91">
        <v>190</v>
      </c>
      <c r="CZ63" s="91">
        <v>6</v>
      </c>
      <c r="DA63" s="91">
        <v>1</v>
      </c>
      <c r="DB63" s="91"/>
      <c r="DC63" s="91"/>
      <c r="DD63" s="91"/>
      <c r="DE63" s="91">
        <v>10</v>
      </c>
      <c r="DF63" s="91">
        <v>18</v>
      </c>
      <c r="DG63" s="91">
        <v>1</v>
      </c>
      <c r="DH63" s="91">
        <v>69</v>
      </c>
      <c r="DI63" s="91">
        <v>8</v>
      </c>
      <c r="DJ63" s="91">
        <v>32</v>
      </c>
      <c r="DK63" s="91">
        <v>13</v>
      </c>
      <c r="DL63" s="91">
        <v>219</v>
      </c>
      <c r="DM63" s="91">
        <v>103</v>
      </c>
      <c r="DN63" s="91">
        <v>13</v>
      </c>
      <c r="DO63" s="91">
        <v>51</v>
      </c>
      <c r="DP63" s="91">
        <v>4</v>
      </c>
      <c r="DQ63" s="91">
        <v>612</v>
      </c>
      <c r="DR63" s="91">
        <v>1</v>
      </c>
      <c r="DS63" s="91">
        <v>4</v>
      </c>
      <c r="DT63" s="91">
        <v>2</v>
      </c>
      <c r="DU63" s="91">
        <v>57</v>
      </c>
      <c r="DV63" s="91">
        <v>54</v>
      </c>
      <c r="DW63" s="91"/>
      <c r="DX63" s="91">
        <v>8</v>
      </c>
      <c r="DY63" s="91">
        <v>2</v>
      </c>
      <c r="DZ63" s="91">
        <v>12</v>
      </c>
      <c r="EA63" s="91">
        <v>51</v>
      </c>
      <c r="EB63" s="91">
        <v>4</v>
      </c>
      <c r="EC63" s="91">
        <v>2</v>
      </c>
      <c r="ED63" s="91">
        <v>1</v>
      </c>
      <c r="EE63" s="91"/>
      <c r="EF63" s="91"/>
      <c r="EG63" s="91">
        <v>962</v>
      </c>
      <c r="EH63" s="91">
        <v>3646</v>
      </c>
      <c r="EI63" s="90" t="s">
        <v>2531</v>
      </c>
      <c r="EJ63" s="90" t="s">
        <v>2501</v>
      </c>
    </row>
    <row r="64" spans="1:140" ht="14.4" x14ac:dyDescent="0.3">
      <c r="A64" s="90">
        <v>106141338</v>
      </c>
      <c r="B64" s="90" t="s">
        <v>1990</v>
      </c>
      <c r="C64" s="90" t="s">
        <v>672</v>
      </c>
      <c r="D64" s="90" t="s">
        <v>673</v>
      </c>
      <c r="E64" s="90" t="s">
        <v>674</v>
      </c>
      <c r="F64" s="90" t="s">
        <v>1274</v>
      </c>
      <c r="G64" s="90" t="s">
        <v>1273</v>
      </c>
      <c r="H64" s="90" t="s">
        <v>2814</v>
      </c>
      <c r="I64" s="90">
        <v>26</v>
      </c>
      <c r="J64" s="90">
        <v>8</v>
      </c>
      <c r="K64" s="90" t="s">
        <v>580</v>
      </c>
      <c r="L64" s="90" t="s">
        <v>2501</v>
      </c>
      <c r="M64" s="91">
        <v>27</v>
      </c>
      <c r="N64" s="91">
        <v>22</v>
      </c>
      <c r="O64" s="91"/>
      <c r="P64" s="91"/>
      <c r="Q64" s="91"/>
      <c r="R64" s="91"/>
      <c r="S64" s="91">
        <v>23</v>
      </c>
      <c r="T64" s="91">
        <v>26</v>
      </c>
      <c r="U64" s="91"/>
      <c r="V64" s="91"/>
      <c r="W64" s="91"/>
      <c r="X64" s="91"/>
      <c r="Y64" s="91">
        <v>1</v>
      </c>
      <c r="Z64" s="91">
        <v>2</v>
      </c>
      <c r="AA64" s="91">
        <v>1</v>
      </c>
      <c r="AB64" s="91">
        <v>1</v>
      </c>
      <c r="AC64" s="91">
        <v>10</v>
      </c>
      <c r="AD64" s="91">
        <v>8</v>
      </c>
      <c r="AE64" s="91">
        <v>15</v>
      </c>
      <c r="AF64" s="91">
        <v>11</v>
      </c>
      <c r="AG64" s="91"/>
      <c r="AH64" s="91">
        <v>39</v>
      </c>
      <c r="AI64" s="91"/>
      <c r="AJ64" s="91">
        <v>5</v>
      </c>
      <c r="AK64" s="91"/>
      <c r="AL64" s="91">
        <v>5</v>
      </c>
      <c r="AM64" s="91"/>
      <c r="AN64" s="91"/>
      <c r="AO64" s="91">
        <v>37</v>
      </c>
      <c r="AP64" s="91"/>
      <c r="AQ64" s="91"/>
      <c r="AR64" s="91"/>
      <c r="AS64" s="91">
        <v>10</v>
      </c>
      <c r="AT64" s="91">
        <v>2</v>
      </c>
      <c r="AU64" s="91"/>
      <c r="AV64" s="91"/>
      <c r="AW64" s="91"/>
      <c r="AX64" s="91"/>
      <c r="AY64" s="91">
        <v>30</v>
      </c>
      <c r="AZ64" s="91">
        <v>19</v>
      </c>
      <c r="BA64" s="91"/>
      <c r="BB64" s="91">
        <v>18</v>
      </c>
      <c r="BC64" s="91">
        <v>31</v>
      </c>
      <c r="BD64" s="91"/>
      <c r="BE64" s="91"/>
      <c r="BF64" s="91">
        <v>28</v>
      </c>
      <c r="BG64" s="91"/>
      <c r="BH64" s="91"/>
      <c r="BI64" s="91">
        <v>4</v>
      </c>
      <c r="BJ64" s="91">
        <v>3</v>
      </c>
      <c r="BK64" s="91"/>
      <c r="BL64" s="91"/>
      <c r="BM64" s="91">
        <v>1</v>
      </c>
      <c r="BN64" s="91"/>
      <c r="BO64" s="91">
        <v>5</v>
      </c>
      <c r="BP64" s="91">
        <v>8</v>
      </c>
      <c r="BQ64" s="91"/>
      <c r="BR64" s="91"/>
      <c r="BS64" s="91"/>
      <c r="BT64" s="91">
        <v>27</v>
      </c>
      <c r="BU64" s="91">
        <v>22</v>
      </c>
      <c r="BV64" s="91"/>
      <c r="BW64" s="91">
        <v>20</v>
      </c>
      <c r="BX64" s="91">
        <v>12</v>
      </c>
      <c r="BY64" s="91">
        <v>11</v>
      </c>
      <c r="BZ64" s="91"/>
      <c r="CA64" s="91"/>
      <c r="CB64" s="91"/>
      <c r="CC64" s="91"/>
      <c r="CD64" s="91">
        <v>6</v>
      </c>
      <c r="CE64" s="91"/>
      <c r="CF64" s="91"/>
      <c r="CG64" s="91"/>
      <c r="CH64" s="91">
        <v>1</v>
      </c>
      <c r="CI64" s="91">
        <v>3</v>
      </c>
      <c r="CJ64" s="91">
        <v>1</v>
      </c>
      <c r="CK64" s="91">
        <v>5</v>
      </c>
      <c r="CL64" s="91"/>
      <c r="CM64" s="91">
        <v>12</v>
      </c>
      <c r="CN64" s="91">
        <v>6</v>
      </c>
      <c r="CO64" s="91">
        <v>6</v>
      </c>
      <c r="CP64" s="91">
        <v>2</v>
      </c>
      <c r="CQ64" s="91"/>
      <c r="CR64" s="91"/>
      <c r="CS64" s="91">
        <v>2</v>
      </c>
      <c r="CT64" s="91"/>
      <c r="CU64" s="91"/>
      <c r="CV64" s="91">
        <v>5</v>
      </c>
      <c r="CW64" s="91">
        <v>3</v>
      </c>
      <c r="CX64" s="91">
        <v>3</v>
      </c>
      <c r="CY64" s="91"/>
      <c r="CZ64" s="91"/>
      <c r="DA64" s="91"/>
      <c r="DB64" s="91"/>
      <c r="DC64" s="91"/>
      <c r="DD64" s="91"/>
      <c r="DE64" s="91"/>
      <c r="DF64" s="91">
        <v>21</v>
      </c>
      <c r="DG64" s="91"/>
      <c r="DH64" s="91"/>
      <c r="DI64" s="91"/>
      <c r="DJ64" s="91"/>
      <c r="DK64" s="91"/>
      <c r="DL64" s="91"/>
      <c r="DM64" s="91"/>
      <c r="DN64" s="91">
        <v>1</v>
      </c>
      <c r="DO64" s="91">
        <v>8</v>
      </c>
      <c r="DP64" s="91"/>
      <c r="DQ64" s="91">
        <v>19</v>
      </c>
      <c r="DR64" s="91"/>
      <c r="DS64" s="91"/>
      <c r="DT64" s="91"/>
      <c r="DU64" s="91"/>
      <c r="DV64" s="91"/>
      <c r="DW64" s="91"/>
      <c r="DX64" s="91">
        <v>1</v>
      </c>
      <c r="DY64" s="91"/>
      <c r="DZ64" s="91"/>
      <c r="EA64" s="91"/>
      <c r="EB64" s="91">
        <v>1</v>
      </c>
      <c r="EC64" s="91"/>
      <c r="ED64" s="91"/>
      <c r="EE64" s="91"/>
      <c r="EF64" s="91"/>
      <c r="EG64" s="91">
        <v>47</v>
      </c>
      <c r="EH64" s="91">
        <v>5136</v>
      </c>
      <c r="EI64" s="90" t="s">
        <v>2532</v>
      </c>
      <c r="EJ64" s="90" t="s">
        <v>2525</v>
      </c>
    </row>
    <row r="65" spans="1:140" ht="14.4" x14ac:dyDescent="0.3">
      <c r="A65" s="90">
        <v>106150706</v>
      </c>
      <c r="B65" s="90" t="s">
        <v>1991</v>
      </c>
      <c r="C65" s="90" t="s">
        <v>675</v>
      </c>
      <c r="D65" s="90" t="s">
        <v>676</v>
      </c>
      <c r="E65" s="90" t="s">
        <v>677</v>
      </c>
      <c r="F65" s="90" t="s">
        <v>1275</v>
      </c>
      <c r="G65" s="90" t="s">
        <v>1276</v>
      </c>
      <c r="H65" s="90" t="s">
        <v>2812</v>
      </c>
      <c r="I65" s="90">
        <v>32</v>
      </c>
      <c r="J65" s="90">
        <v>14</v>
      </c>
      <c r="K65" s="90" t="s">
        <v>557</v>
      </c>
      <c r="L65" s="90" t="s">
        <v>553</v>
      </c>
      <c r="M65" s="91">
        <v>4004</v>
      </c>
      <c r="N65" s="91">
        <v>48</v>
      </c>
      <c r="O65" s="91"/>
      <c r="P65" s="91"/>
      <c r="Q65" s="91"/>
      <c r="R65" s="91"/>
      <c r="S65" s="91">
        <v>1582</v>
      </c>
      <c r="T65" s="91">
        <v>2470</v>
      </c>
      <c r="U65" s="91"/>
      <c r="V65" s="91"/>
      <c r="W65" s="91">
        <v>978</v>
      </c>
      <c r="X65" s="91">
        <v>103</v>
      </c>
      <c r="Y65" s="91">
        <v>192</v>
      </c>
      <c r="Z65" s="91">
        <v>636</v>
      </c>
      <c r="AA65" s="91">
        <v>437</v>
      </c>
      <c r="AB65" s="91">
        <v>273</v>
      </c>
      <c r="AC65" s="91">
        <v>354</v>
      </c>
      <c r="AD65" s="91">
        <v>379</v>
      </c>
      <c r="AE65" s="91">
        <v>340</v>
      </c>
      <c r="AF65" s="91">
        <v>360</v>
      </c>
      <c r="AG65" s="91"/>
      <c r="AH65" s="91">
        <v>361</v>
      </c>
      <c r="AI65" s="91">
        <v>70</v>
      </c>
      <c r="AJ65" s="91">
        <v>3221</v>
      </c>
      <c r="AK65" s="91">
        <v>290</v>
      </c>
      <c r="AL65" s="91">
        <v>1</v>
      </c>
      <c r="AM65" s="91">
        <v>107</v>
      </c>
      <c r="AN65" s="91">
        <v>2</v>
      </c>
      <c r="AO65" s="91">
        <v>3092</v>
      </c>
      <c r="AP65" s="91"/>
      <c r="AQ65" s="91"/>
      <c r="AR65" s="91">
        <v>68</v>
      </c>
      <c r="AS65" s="91">
        <v>46</v>
      </c>
      <c r="AT65" s="91">
        <v>1</v>
      </c>
      <c r="AU65" s="91">
        <v>835</v>
      </c>
      <c r="AV65" s="91">
        <v>9</v>
      </c>
      <c r="AW65" s="91">
        <v>1</v>
      </c>
      <c r="AX65" s="91"/>
      <c r="AY65" s="91">
        <v>1890</v>
      </c>
      <c r="AZ65" s="91">
        <v>2162</v>
      </c>
      <c r="BA65" s="91"/>
      <c r="BB65" s="91">
        <v>857</v>
      </c>
      <c r="BC65" s="91">
        <v>2360</v>
      </c>
      <c r="BD65" s="91">
        <v>835</v>
      </c>
      <c r="BE65" s="91"/>
      <c r="BF65" s="91">
        <v>3483</v>
      </c>
      <c r="BG65" s="91">
        <v>32</v>
      </c>
      <c r="BH65" s="91"/>
      <c r="BI65" s="91">
        <v>32</v>
      </c>
      <c r="BJ65" s="91">
        <v>115</v>
      </c>
      <c r="BK65" s="91">
        <v>9</v>
      </c>
      <c r="BL65" s="91">
        <v>260</v>
      </c>
      <c r="BM65" s="91">
        <v>5</v>
      </c>
      <c r="BN65" s="91">
        <v>19</v>
      </c>
      <c r="BO65" s="91">
        <v>11</v>
      </c>
      <c r="BP65" s="91">
        <v>72</v>
      </c>
      <c r="BQ65" s="91">
        <v>14</v>
      </c>
      <c r="BR65" s="91"/>
      <c r="BS65" s="91"/>
      <c r="BT65" s="91">
        <v>196</v>
      </c>
      <c r="BU65" s="91">
        <v>3845</v>
      </c>
      <c r="BV65" s="91">
        <v>11</v>
      </c>
      <c r="BW65" s="91">
        <v>880</v>
      </c>
      <c r="BX65" s="91">
        <v>2654</v>
      </c>
      <c r="BY65" s="91">
        <v>364</v>
      </c>
      <c r="BZ65" s="91">
        <v>11</v>
      </c>
      <c r="CA65" s="91"/>
      <c r="CB65" s="91">
        <v>25</v>
      </c>
      <c r="CC65" s="91">
        <v>1</v>
      </c>
      <c r="CD65" s="91">
        <v>117</v>
      </c>
      <c r="CE65" s="91"/>
      <c r="CF65" s="91"/>
      <c r="CG65" s="91">
        <v>199</v>
      </c>
      <c r="CH65" s="91">
        <v>57</v>
      </c>
      <c r="CI65" s="91">
        <v>195</v>
      </c>
      <c r="CJ65" s="91">
        <v>55</v>
      </c>
      <c r="CK65" s="91">
        <v>21</v>
      </c>
      <c r="CL65" s="91">
        <v>33</v>
      </c>
      <c r="CM65" s="91">
        <v>255</v>
      </c>
      <c r="CN65" s="91">
        <v>449</v>
      </c>
      <c r="CO65" s="91">
        <v>370</v>
      </c>
      <c r="CP65" s="91">
        <v>281</v>
      </c>
      <c r="CQ65" s="91">
        <v>897</v>
      </c>
      <c r="CR65" s="91">
        <v>68</v>
      </c>
      <c r="CS65" s="91">
        <v>61</v>
      </c>
      <c r="CT65" s="91">
        <v>6</v>
      </c>
      <c r="CU65" s="91">
        <v>48</v>
      </c>
      <c r="CV65" s="91">
        <v>92</v>
      </c>
      <c r="CW65" s="91">
        <v>123</v>
      </c>
      <c r="CX65" s="91">
        <v>7</v>
      </c>
      <c r="CY65" s="91">
        <v>835</v>
      </c>
      <c r="CZ65" s="91">
        <v>42</v>
      </c>
      <c r="DA65" s="91">
        <v>1</v>
      </c>
      <c r="DB65" s="91">
        <v>2</v>
      </c>
      <c r="DC65" s="91"/>
      <c r="DD65" s="91">
        <v>1</v>
      </c>
      <c r="DE65" s="91">
        <v>33</v>
      </c>
      <c r="DF65" s="91">
        <v>135</v>
      </c>
      <c r="DG65" s="91"/>
      <c r="DH65" s="91">
        <v>377</v>
      </c>
      <c r="DI65" s="91">
        <v>72</v>
      </c>
      <c r="DJ65" s="91">
        <v>25</v>
      </c>
      <c r="DK65" s="91">
        <v>50</v>
      </c>
      <c r="DL65" s="91">
        <v>827</v>
      </c>
      <c r="DM65" s="91">
        <v>93</v>
      </c>
      <c r="DN65" s="91">
        <v>36</v>
      </c>
      <c r="DO65" s="91">
        <v>1662</v>
      </c>
      <c r="DP65" s="91"/>
      <c r="DQ65" s="91">
        <v>696</v>
      </c>
      <c r="DR65" s="91">
        <v>2</v>
      </c>
      <c r="DS65" s="91"/>
      <c r="DT65" s="91">
        <v>25</v>
      </c>
      <c r="DU65" s="91">
        <v>139</v>
      </c>
      <c r="DV65" s="91">
        <v>57</v>
      </c>
      <c r="DW65" s="91"/>
      <c r="DX65" s="91">
        <v>3</v>
      </c>
      <c r="DY65" s="91">
        <v>4</v>
      </c>
      <c r="DZ65" s="91">
        <v>44</v>
      </c>
      <c r="EA65" s="91">
        <v>121</v>
      </c>
      <c r="EB65" s="91">
        <v>13</v>
      </c>
      <c r="EC65" s="91">
        <v>3</v>
      </c>
      <c r="ED65" s="91">
        <v>5</v>
      </c>
      <c r="EE65" s="91"/>
      <c r="EF65" s="91">
        <v>4</v>
      </c>
      <c r="EG65" s="91">
        <v>3632</v>
      </c>
      <c r="EH65" s="91">
        <v>26837</v>
      </c>
      <c r="EI65" s="90" t="s">
        <v>2533</v>
      </c>
      <c r="EJ65" s="90" t="s">
        <v>2489</v>
      </c>
    </row>
    <row r="66" spans="1:140" ht="14.4" x14ac:dyDescent="0.3">
      <c r="A66" s="90">
        <v>106150722</v>
      </c>
      <c r="B66" s="90" t="s">
        <v>1992</v>
      </c>
      <c r="C66" s="90" t="s">
        <v>1867</v>
      </c>
      <c r="D66" s="90" t="s">
        <v>1868</v>
      </c>
      <c r="E66" s="90" t="s">
        <v>678</v>
      </c>
      <c r="F66" s="90" t="s">
        <v>1277</v>
      </c>
      <c r="G66" s="90" t="s">
        <v>1276</v>
      </c>
      <c r="H66" s="90" t="s">
        <v>2809</v>
      </c>
      <c r="I66" s="90">
        <v>34</v>
      </c>
      <c r="J66" s="90">
        <v>16</v>
      </c>
      <c r="K66" s="90" t="s">
        <v>557</v>
      </c>
      <c r="L66" s="90" t="s">
        <v>553</v>
      </c>
      <c r="M66" s="91">
        <v>17634</v>
      </c>
      <c r="N66" s="91"/>
      <c r="O66" s="91"/>
      <c r="P66" s="91"/>
      <c r="Q66" s="91"/>
      <c r="R66" s="91"/>
      <c r="S66" s="91">
        <v>6822</v>
      </c>
      <c r="T66" s="91">
        <v>10811</v>
      </c>
      <c r="U66" s="91"/>
      <c r="V66" s="91">
        <v>1</v>
      </c>
      <c r="W66" s="91">
        <v>3870</v>
      </c>
      <c r="X66" s="91">
        <v>649</v>
      </c>
      <c r="Y66" s="91">
        <v>782</v>
      </c>
      <c r="Z66" s="91">
        <v>2560</v>
      </c>
      <c r="AA66" s="91">
        <v>1599</v>
      </c>
      <c r="AB66" s="91">
        <v>1139</v>
      </c>
      <c r="AC66" s="91">
        <v>1923</v>
      </c>
      <c r="AD66" s="91">
        <v>2132</v>
      </c>
      <c r="AE66" s="91">
        <v>1650</v>
      </c>
      <c r="AF66" s="91">
        <v>1330</v>
      </c>
      <c r="AG66" s="91"/>
      <c r="AH66" s="91">
        <v>8079</v>
      </c>
      <c r="AI66" s="91">
        <v>1275</v>
      </c>
      <c r="AJ66" s="91">
        <v>7580</v>
      </c>
      <c r="AK66" s="91">
        <v>487</v>
      </c>
      <c r="AL66" s="91">
        <v>82</v>
      </c>
      <c r="AM66" s="91">
        <v>131</v>
      </c>
      <c r="AN66" s="91"/>
      <c r="AO66" s="91">
        <v>13480</v>
      </c>
      <c r="AP66" s="91">
        <v>29</v>
      </c>
      <c r="AQ66" s="91">
        <v>510</v>
      </c>
      <c r="AR66" s="91">
        <v>45</v>
      </c>
      <c r="AS66" s="91">
        <v>352</v>
      </c>
      <c r="AT66" s="91">
        <v>11</v>
      </c>
      <c r="AU66" s="91">
        <v>3195</v>
      </c>
      <c r="AV66" s="91">
        <v>6</v>
      </c>
      <c r="AW66" s="91">
        <v>6</v>
      </c>
      <c r="AX66" s="91"/>
      <c r="AY66" s="91">
        <v>9270</v>
      </c>
      <c r="AZ66" s="91">
        <v>8364</v>
      </c>
      <c r="BA66" s="91"/>
      <c r="BB66" s="91">
        <v>2089</v>
      </c>
      <c r="BC66" s="91">
        <v>12346</v>
      </c>
      <c r="BD66" s="91">
        <v>3199</v>
      </c>
      <c r="BE66" s="91"/>
      <c r="BF66" s="91">
        <v>14690</v>
      </c>
      <c r="BG66" s="91">
        <v>3</v>
      </c>
      <c r="BH66" s="91"/>
      <c r="BI66" s="91"/>
      <c r="BJ66" s="91">
        <v>221</v>
      </c>
      <c r="BK66" s="91">
        <v>429</v>
      </c>
      <c r="BL66" s="91">
        <v>973</v>
      </c>
      <c r="BM66" s="91">
        <v>18</v>
      </c>
      <c r="BN66" s="91">
        <v>21</v>
      </c>
      <c r="BO66" s="91">
        <v>207</v>
      </c>
      <c r="BP66" s="91">
        <v>302</v>
      </c>
      <c r="BQ66" s="91">
        <v>731</v>
      </c>
      <c r="BR66" s="91">
        <v>38</v>
      </c>
      <c r="BS66" s="91">
        <v>1</v>
      </c>
      <c r="BT66" s="91">
        <v>445</v>
      </c>
      <c r="BU66" s="91">
        <v>17189</v>
      </c>
      <c r="BV66" s="91"/>
      <c r="BW66" s="91">
        <v>4706</v>
      </c>
      <c r="BX66" s="91">
        <v>7871</v>
      </c>
      <c r="BY66" s="91">
        <v>4152</v>
      </c>
      <c r="BZ66" s="91">
        <v>106</v>
      </c>
      <c r="CA66" s="91">
        <v>1</v>
      </c>
      <c r="CB66" s="91">
        <v>618</v>
      </c>
      <c r="CC66" s="91"/>
      <c r="CD66" s="91">
        <v>180</v>
      </c>
      <c r="CE66" s="91"/>
      <c r="CF66" s="91"/>
      <c r="CG66" s="91">
        <v>811</v>
      </c>
      <c r="CH66" s="91">
        <v>466</v>
      </c>
      <c r="CI66" s="91">
        <v>638</v>
      </c>
      <c r="CJ66" s="91">
        <v>127</v>
      </c>
      <c r="CK66" s="91">
        <v>49</v>
      </c>
      <c r="CL66" s="91">
        <v>274</v>
      </c>
      <c r="CM66" s="91">
        <v>2134</v>
      </c>
      <c r="CN66" s="91">
        <v>1285</v>
      </c>
      <c r="CO66" s="91">
        <v>1499</v>
      </c>
      <c r="CP66" s="91">
        <v>816</v>
      </c>
      <c r="CQ66" s="91">
        <v>3346</v>
      </c>
      <c r="CR66" s="91">
        <v>280</v>
      </c>
      <c r="CS66" s="91">
        <v>908</v>
      </c>
      <c r="CT66" s="91">
        <v>28</v>
      </c>
      <c r="CU66" s="91">
        <v>356</v>
      </c>
      <c r="CV66" s="91">
        <v>365</v>
      </c>
      <c r="CW66" s="91">
        <v>1000</v>
      </c>
      <c r="CX66" s="91">
        <v>54</v>
      </c>
      <c r="CY66" s="91">
        <v>3198</v>
      </c>
      <c r="CZ66" s="91">
        <v>418</v>
      </c>
      <c r="DA66" s="91">
        <v>37</v>
      </c>
      <c r="DB66" s="91">
        <v>2</v>
      </c>
      <c r="DC66" s="91">
        <v>1</v>
      </c>
      <c r="DD66" s="91">
        <v>17</v>
      </c>
      <c r="DE66" s="91">
        <v>224</v>
      </c>
      <c r="DF66" s="91">
        <v>1824</v>
      </c>
      <c r="DG66" s="91">
        <v>19</v>
      </c>
      <c r="DH66" s="91">
        <v>1471</v>
      </c>
      <c r="DI66" s="91">
        <v>151</v>
      </c>
      <c r="DJ66" s="91">
        <v>27</v>
      </c>
      <c r="DK66" s="91">
        <v>322</v>
      </c>
      <c r="DL66" s="91">
        <v>3139</v>
      </c>
      <c r="DM66" s="91">
        <v>1148</v>
      </c>
      <c r="DN66" s="91">
        <v>173</v>
      </c>
      <c r="DO66" s="91">
        <v>4789</v>
      </c>
      <c r="DP66" s="91">
        <v>35</v>
      </c>
      <c r="DQ66" s="91">
        <v>3837</v>
      </c>
      <c r="DR66" s="91">
        <v>38</v>
      </c>
      <c r="DS66" s="91">
        <v>11</v>
      </c>
      <c r="DT66" s="91">
        <v>76</v>
      </c>
      <c r="DU66" s="91">
        <v>964</v>
      </c>
      <c r="DV66" s="91">
        <v>508</v>
      </c>
      <c r="DW66" s="91">
        <v>1</v>
      </c>
      <c r="DX66" s="91">
        <v>29</v>
      </c>
      <c r="DY66" s="91">
        <v>37</v>
      </c>
      <c r="DZ66" s="91">
        <v>186</v>
      </c>
      <c r="EA66" s="91">
        <v>412</v>
      </c>
      <c r="EB66" s="91">
        <v>46</v>
      </c>
      <c r="EC66" s="91">
        <v>17</v>
      </c>
      <c r="ED66" s="91">
        <v>17</v>
      </c>
      <c r="EE66" s="91">
        <v>1</v>
      </c>
      <c r="EF66" s="91">
        <v>23</v>
      </c>
      <c r="EG66" s="91">
        <v>15268</v>
      </c>
      <c r="EH66" s="91">
        <v>66055</v>
      </c>
      <c r="EI66" s="90" t="s">
        <v>2534</v>
      </c>
      <c r="EJ66" s="90" t="s">
        <v>2489</v>
      </c>
    </row>
    <row r="67" spans="1:140" ht="14.4" x14ac:dyDescent="0.3">
      <c r="A67" s="90">
        <v>106150736</v>
      </c>
      <c r="B67" s="90" t="s">
        <v>1993</v>
      </c>
      <c r="C67" s="90" t="s">
        <v>679</v>
      </c>
      <c r="D67" s="90" t="s">
        <v>1278</v>
      </c>
      <c r="E67" s="90" t="s">
        <v>678</v>
      </c>
      <c r="F67" s="90" t="s">
        <v>1279</v>
      </c>
      <c r="G67" s="90" t="s">
        <v>1276</v>
      </c>
      <c r="H67" s="90" t="s">
        <v>2808</v>
      </c>
      <c r="I67" s="90">
        <v>32</v>
      </c>
      <c r="J67" s="90">
        <v>14</v>
      </c>
      <c r="K67" s="90" t="s">
        <v>552</v>
      </c>
      <c r="L67" s="90" t="s">
        <v>2807</v>
      </c>
      <c r="M67" s="91">
        <v>10815</v>
      </c>
      <c r="N67" s="91"/>
      <c r="O67" s="91">
        <v>681</v>
      </c>
      <c r="P67" s="91"/>
      <c r="Q67" s="91"/>
      <c r="R67" s="91"/>
      <c r="S67" s="91">
        <v>4777</v>
      </c>
      <c r="T67" s="91">
        <v>6719</v>
      </c>
      <c r="U67" s="91"/>
      <c r="V67" s="91"/>
      <c r="W67" s="91">
        <v>2976</v>
      </c>
      <c r="X67" s="91">
        <v>152</v>
      </c>
      <c r="Y67" s="91">
        <v>606</v>
      </c>
      <c r="Z67" s="91">
        <v>2566</v>
      </c>
      <c r="AA67" s="91">
        <v>1768</v>
      </c>
      <c r="AB67" s="91">
        <v>1142</v>
      </c>
      <c r="AC67" s="91">
        <v>1268</v>
      </c>
      <c r="AD67" s="91">
        <v>686</v>
      </c>
      <c r="AE67" s="91">
        <v>203</v>
      </c>
      <c r="AF67" s="91">
        <v>129</v>
      </c>
      <c r="AG67" s="91"/>
      <c r="AH67" s="91">
        <v>3000</v>
      </c>
      <c r="AI67" s="91">
        <v>757</v>
      </c>
      <c r="AJ67" s="91">
        <v>7311</v>
      </c>
      <c r="AK67" s="91">
        <v>121</v>
      </c>
      <c r="AL67" s="91">
        <v>20</v>
      </c>
      <c r="AM67" s="91">
        <v>210</v>
      </c>
      <c r="AN67" s="91">
        <v>77</v>
      </c>
      <c r="AO67" s="91">
        <v>7968</v>
      </c>
      <c r="AP67" s="91">
        <v>2</v>
      </c>
      <c r="AQ67" s="91">
        <v>194</v>
      </c>
      <c r="AR67" s="91">
        <v>8</v>
      </c>
      <c r="AS67" s="91">
        <v>268</v>
      </c>
      <c r="AT67" s="91">
        <v>41</v>
      </c>
      <c r="AU67" s="91">
        <v>2723</v>
      </c>
      <c r="AV67" s="91">
        <v>173</v>
      </c>
      <c r="AW67" s="91">
        <v>119</v>
      </c>
      <c r="AX67" s="91"/>
      <c r="AY67" s="91">
        <v>4291</v>
      </c>
      <c r="AZ67" s="91">
        <v>7205</v>
      </c>
      <c r="BA67" s="91"/>
      <c r="BB67" s="91">
        <v>1622</v>
      </c>
      <c r="BC67" s="91">
        <v>7128</v>
      </c>
      <c r="BD67" s="91">
        <v>2746</v>
      </c>
      <c r="BE67" s="91"/>
      <c r="BF67" s="91">
        <v>10020</v>
      </c>
      <c r="BG67" s="91">
        <v>21</v>
      </c>
      <c r="BH67" s="91">
        <v>79</v>
      </c>
      <c r="BI67" s="91"/>
      <c r="BJ67" s="91">
        <v>191</v>
      </c>
      <c r="BK67" s="91">
        <v>301</v>
      </c>
      <c r="BL67" s="91">
        <v>233</v>
      </c>
      <c r="BM67" s="91"/>
      <c r="BN67" s="91">
        <v>232</v>
      </c>
      <c r="BO67" s="91">
        <v>218</v>
      </c>
      <c r="BP67" s="91">
        <v>131</v>
      </c>
      <c r="BQ67" s="91">
        <v>70</v>
      </c>
      <c r="BR67" s="91"/>
      <c r="BS67" s="91"/>
      <c r="BT67" s="91">
        <v>37</v>
      </c>
      <c r="BU67" s="91">
        <v>11459</v>
      </c>
      <c r="BV67" s="91"/>
      <c r="BW67" s="91">
        <v>799</v>
      </c>
      <c r="BX67" s="91">
        <v>9265</v>
      </c>
      <c r="BY67" s="91">
        <v>547</v>
      </c>
      <c r="BZ67" s="91">
        <v>59</v>
      </c>
      <c r="CA67" s="91">
        <v>22</v>
      </c>
      <c r="CB67" s="91">
        <v>309</v>
      </c>
      <c r="CC67" s="91"/>
      <c r="CD67" s="91">
        <v>326</v>
      </c>
      <c r="CE67" s="91">
        <v>160</v>
      </c>
      <c r="CF67" s="91">
        <v>9</v>
      </c>
      <c r="CG67" s="91">
        <v>425</v>
      </c>
      <c r="CH67" s="91">
        <v>261</v>
      </c>
      <c r="CI67" s="91">
        <v>241</v>
      </c>
      <c r="CJ67" s="91">
        <v>65</v>
      </c>
      <c r="CK67" s="91">
        <v>760</v>
      </c>
      <c r="CL67" s="91">
        <v>101</v>
      </c>
      <c r="CM67" s="91">
        <v>318</v>
      </c>
      <c r="CN67" s="91">
        <v>314</v>
      </c>
      <c r="CO67" s="91">
        <v>665</v>
      </c>
      <c r="CP67" s="91">
        <v>251</v>
      </c>
      <c r="CQ67" s="91">
        <v>2973</v>
      </c>
      <c r="CR67" s="91">
        <v>181</v>
      </c>
      <c r="CS67" s="91">
        <v>285</v>
      </c>
      <c r="CT67" s="91">
        <v>6</v>
      </c>
      <c r="CU67" s="91">
        <v>108</v>
      </c>
      <c r="CV67" s="91">
        <v>149</v>
      </c>
      <c r="CW67" s="91">
        <v>1592</v>
      </c>
      <c r="CX67" s="91">
        <v>58</v>
      </c>
      <c r="CY67" s="91">
        <v>2743</v>
      </c>
      <c r="CZ67" s="91">
        <v>232</v>
      </c>
      <c r="DA67" s="91">
        <v>11</v>
      </c>
      <c r="DB67" s="91">
        <v>8</v>
      </c>
      <c r="DC67" s="91">
        <v>9</v>
      </c>
      <c r="DD67" s="91">
        <v>38</v>
      </c>
      <c r="DE67" s="91">
        <v>204</v>
      </c>
      <c r="DF67" s="91">
        <v>176</v>
      </c>
      <c r="DG67" s="91">
        <v>30</v>
      </c>
      <c r="DH67" s="91">
        <v>693</v>
      </c>
      <c r="DI67" s="91">
        <v>70</v>
      </c>
      <c r="DJ67" s="91">
        <v>11</v>
      </c>
      <c r="DK67" s="91">
        <v>189</v>
      </c>
      <c r="DL67" s="91">
        <v>2754</v>
      </c>
      <c r="DM67" s="91">
        <v>987</v>
      </c>
      <c r="DN67" s="91">
        <v>240</v>
      </c>
      <c r="DO67" s="91">
        <v>3253</v>
      </c>
      <c r="DP67" s="91">
        <v>48</v>
      </c>
      <c r="DQ67" s="91">
        <v>2543</v>
      </c>
      <c r="DR67" s="91">
        <v>597</v>
      </c>
      <c r="DS67" s="91">
        <v>48</v>
      </c>
      <c r="DT67" s="91">
        <v>19</v>
      </c>
      <c r="DU67" s="91">
        <v>428</v>
      </c>
      <c r="DV67" s="91">
        <v>317</v>
      </c>
      <c r="DW67" s="91"/>
      <c r="DX67" s="91">
        <v>43</v>
      </c>
      <c r="DY67" s="91">
        <v>8</v>
      </c>
      <c r="DZ67" s="91">
        <v>130</v>
      </c>
      <c r="EA67" s="91">
        <v>187</v>
      </c>
      <c r="EB67" s="91">
        <v>143</v>
      </c>
      <c r="EC67" s="91">
        <v>273</v>
      </c>
      <c r="ED67" s="91">
        <v>21</v>
      </c>
      <c r="EE67" s="91"/>
      <c r="EF67" s="91">
        <v>24</v>
      </c>
      <c r="EG67" s="91">
        <v>9258</v>
      </c>
      <c r="EH67" s="91">
        <v>51780</v>
      </c>
      <c r="EI67" s="90" t="s">
        <v>2535</v>
      </c>
      <c r="EJ67" s="90" t="s">
        <v>2489</v>
      </c>
    </row>
    <row r="68" spans="1:140" ht="14.4" x14ac:dyDescent="0.3">
      <c r="A68" s="90">
        <v>106150737</v>
      </c>
      <c r="B68" s="90" t="s">
        <v>1994</v>
      </c>
      <c r="C68" s="90" t="s">
        <v>680</v>
      </c>
      <c r="D68" s="90" t="s">
        <v>681</v>
      </c>
      <c r="E68" s="90" t="s">
        <v>682</v>
      </c>
      <c r="F68" s="90" t="s">
        <v>1280</v>
      </c>
      <c r="G68" s="90" t="s">
        <v>1276</v>
      </c>
      <c r="H68" s="90" t="s">
        <v>2811</v>
      </c>
      <c r="I68" s="90">
        <v>26</v>
      </c>
      <c r="J68" s="90">
        <v>16</v>
      </c>
      <c r="K68" s="90" t="s">
        <v>580</v>
      </c>
      <c r="L68" s="90" t="s">
        <v>2501</v>
      </c>
      <c r="M68" s="91">
        <v>576</v>
      </c>
      <c r="N68" s="91">
        <v>138</v>
      </c>
      <c r="O68" s="91"/>
      <c r="P68" s="91"/>
      <c r="Q68" s="91"/>
      <c r="R68" s="91"/>
      <c r="S68" s="91">
        <v>310</v>
      </c>
      <c r="T68" s="91">
        <v>404</v>
      </c>
      <c r="U68" s="91"/>
      <c r="V68" s="91"/>
      <c r="W68" s="91"/>
      <c r="X68" s="91"/>
      <c r="Y68" s="91"/>
      <c r="Z68" s="91">
        <v>16</v>
      </c>
      <c r="AA68" s="91">
        <v>23</v>
      </c>
      <c r="AB68" s="91">
        <v>55</v>
      </c>
      <c r="AC68" s="91">
        <v>116</v>
      </c>
      <c r="AD68" s="91">
        <v>133</v>
      </c>
      <c r="AE68" s="91">
        <v>170</v>
      </c>
      <c r="AF68" s="91">
        <v>201</v>
      </c>
      <c r="AG68" s="91"/>
      <c r="AH68" s="91">
        <v>676</v>
      </c>
      <c r="AI68" s="91">
        <v>4</v>
      </c>
      <c r="AJ68" s="91">
        <v>9</v>
      </c>
      <c r="AK68" s="91">
        <v>1</v>
      </c>
      <c r="AL68" s="91">
        <v>3</v>
      </c>
      <c r="AM68" s="91">
        <v>18</v>
      </c>
      <c r="AN68" s="91">
        <v>3</v>
      </c>
      <c r="AO68" s="91">
        <v>579</v>
      </c>
      <c r="AP68" s="91">
        <v>1</v>
      </c>
      <c r="AQ68" s="91">
        <v>2</v>
      </c>
      <c r="AR68" s="91">
        <v>26</v>
      </c>
      <c r="AS68" s="91">
        <v>106</v>
      </c>
      <c r="AT68" s="91"/>
      <c r="AU68" s="91"/>
      <c r="AV68" s="91"/>
      <c r="AW68" s="91"/>
      <c r="AX68" s="91"/>
      <c r="AY68" s="91">
        <v>585</v>
      </c>
      <c r="AZ68" s="91">
        <v>129</v>
      </c>
      <c r="BA68" s="91"/>
      <c r="BB68" s="91">
        <v>118</v>
      </c>
      <c r="BC68" s="91">
        <v>596</v>
      </c>
      <c r="BD68" s="91"/>
      <c r="BE68" s="91"/>
      <c r="BF68" s="91">
        <v>481</v>
      </c>
      <c r="BG68" s="91">
        <v>17</v>
      </c>
      <c r="BH68" s="91"/>
      <c r="BI68" s="91">
        <v>104</v>
      </c>
      <c r="BJ68" s="91">
        <v>44</v>
      </c>
      <c r="BK68" s="91"/>
      <c r="BL68" s="91">
        <v>2</v>
      </c>
      <c r="BM68" s="91">
        <v>2</v>
      </c>
      <c r="BN68" s="91"/>
      <c r="BO68" s="91">
        <v>37</v>
      </c>
      <c r="BP68" s="91">
        <v>14</v>
      </c>
      <c r="BQ68" s="91">
        <v>13</v>
      </c>
      <c r="BR68" s="91"/>
      <c r="BS68" s="91"/>
      <c r="BT68" s="91">
        <v>202</v>
      </c>
      <c r="BU68" s="91">
        <v>512</v>
      </c>
      <c r="BV68" s="91"/>
      <c r="BW68" s="91">
        <v>428</v>
      </c>
      <c r="BX68" s="91">
        <v>192</v>
      </c>
      <c r="BY68" s="91">
        <v>47</v>
      </c>
      <c r="BZ68" s="91">
        <v>2</v>
      </c>
      <c r="CA68" s="91"/>
      <c r="CB68" s="91">
        <v>9</v>
      </c>
      <c r="CC68" s="91"/>
      <c r="CD68" s="91">
        <v>36</v>
      </c>
      <c r="CE68" s="91"/>
      <c r="CF68" s="91"/>
      <c r="CG68" s="91">
        <v>52</v>
      </c>
      <c r="CH68" s="91">
        <v>5</v>
      </c>
      <c r="CI68" s="91">
        <v>57</v>
      </c>
      <c r="CJ68" s="91">
        <v>7</v>
      </c>
      <c r="CK68" s="91">
        <v>12</v>
      </c>
      <c r="CL68" s="91">
        <v>28</v>
      </c>
      <c r="CM68" s="91">
        <v>118</v>
      </c>
      <c r="CN68" s="91">
        <v>175</v>
      </c>
      <c r="CO68" s="91">
        <v>84</v>
      </c>
      <c r="CP68" s="91">
        <v>37</v>
      </c>
      <c r="CQ68" s="91"/>
      <c r="CR68" s="91">
        <v>34</v>
      </c>
      <c r="CS68" s="91">
        <v>18</v>
      </c>
      <c r="CT68" s="91"/>
      <c r="CU68" s="91"/>
      <c r="CV68" s="91">
        <v>48</v>
      </c>
      <c r="CW68" s="91">
        <v>25</v>
      </c>
      <c r="CX68" s="91">
        <v>14</v>
      </c>
      <c r="CY68" s="91"/>
      <c r="CZ68" s="91">
        <v>1</v>
      </c>
      <c r="DA68" s="91"/>
      <c r="DB68" s="91"/>
      <c r="DC68" s="91"/>
      <c r="DD68" s="91"/>
      <c r="DE68" s="91">
        <v>4</v>
      </c>
      <c r="DF68" s="91">
        <v>3</v>
      </c>
      <c r="DG68" s="91"/>
      <c r="DH68" s="91">
        <v>18</v>
      </c>
      <c r="DI68" s="91">
        <v>1</v>
      </c>
      <c r="DJ68" s="91"/>
      <c r="DK68" s="91">
        <v>4</v>
      </c>
      <c r="DL68" s="91"/>
      <c r="DM68" s="91">
        <v>4</v>
      </c>
      <c r="DN68" s="91">
        <v>2</v>
      </c>
      <c r="DO68" s="91">
        <v>650</v>
      </c>
      <c r="DP68" s="91"/>
      <c r="DQ68" s="91">
        <v>27</v>
      </c>
      <c r="DR68" s="91">
        <v>1</v>
      </c>
      <c r="DS68" s="91"/>
      <c r="DT68" s="91">
        <v>3</v>
      </c>
      <c r="DU68" s="91">
        <v>6</v>
      </c>
      <c r="DV68" s="91">
        <v>42</v>
      </c>
      <c r="DW68" s="91"/>
      <c r="DX68" s="91">
        <v>4</v>
      </c>
      <c r="DY68" s="91"/>
      <c r="DZ68" s="91">
        <v>7</v>
      </c>
      <c r="EA68" s="91">
        <v>54</v>
      </c>
      <c r="EB68" s="91">
        <v>1</v>
      </c>
      <c r="EC68" s="91">
        <v>2</v>
      </c>
      <c r="ED68" s="91"/>
      <c r="EE68" s="91"/>
      <c r="EF68" s="91"/>
      <c r="EG68" s="91">
        <v>594</v>
      </c>
      <c r="EH68" s="91">
        <v>17653</v>
      </c>
      <c r="EI68" s="90" t="s">
        <v>2536</v>
      </c>
      <c r="EJ68" s="90" t="s">
        <v>2525</v>
      </c>
    </row>
    <row r="69" spans="1:140" ht="14.4" x14ac:dyDescent="0.3">
      <c r="A69" s="90">
        <v>106150761</v>
      </c>
      <c r="B69" s="90" t="s">
        <v>1995</v>
      </c>
      <c r="C69" s="90" t="s">
        <v>683</v>
      </c>
      <c r="D69" s="90" t="s">
        <v>684</v>
      </c>
      <c r="E69" s="90" t="s">
        <v>678</v>
      </c>
      <c r="F69" s="90" t="s">
        <v>1277</v>
      </c>
      <c r="G69" s="90" t="s">
        <v>1276</v>
      </c>
      <c r="H69" s="90" t="s">
        <v>2811</v>
      </c>
      <c r="I69" s="90">
        <v>34</v>
      </c>
      <c r="J69" s="90">
        <v>16</v>
      </c>
      <c r="K69" s="90" t="s">
        <v>557</v>
      </c>
      <c r="L69" s="90" t="s">
        <v>553</v>
      </c>
      <c r="M69" s="91">
        <v>14237</v>
      </c>
      <c r="N69" s="91"/>
      <c r="O69" s="91"/>
      <c r="P69" s="91"/>
      <c r="Q69" s="91"/>
      <c r="R69" s="91"/>
      <c r="S69" s="91">
        <v>5500</v>
      </c>
      <c r="T69" s="91">
        <v>8736</v>
      </c>
      <c r="U69" s="91"/>
      <c r="V69" s="91">
        <v>1</v>
      </c>
      <c r="W69" s="91">
        <v>2783</v>
      </c>
      <c r="X69" s="91">
        <v>10</v>
      </c>
      <c r="Y69" s="91">
        <v>322</v>
      </c>
      <c r="Z69" s="91">
        <v>2421</v>
      </c>
      <c r="AA69" s="91">
        <v>2088</v>
      </c>
      <c r="AB69" s="91">
        <v>1430</v>
      </c>
      <c r="AC69" s="91">
        <v>1761</v>
      </c>
      <c r="AD69" s="91">
        <v>1561</v>
      </c>
      <c r="AE69" s="91">
        <v>967</v>
      </c>
      <c r="AF69" s="91">
        <v>894</v>
      </c>
      <c r="AG69" s="91"/>
      <c r="AH69" s="91">
        <v>7097</v>
      </c>
      <c r="AI69" s="91">
        <v>959</v>
      </c>
      <c r="AJ69" s="91">
        <v>5347</v>
      </c>
      <c r="AK69" s="91">
        <v>586</v>
      </c>
      <c r="AL69" s="91">
        <v>118</v>
      </c>
      <c r="AM69" s="91">
        <v>130</v>
      </c>
      <c r="AN69" s="91"/>
      <c r="AO69" s="91">
        <v>10096</v>
      </c>
      <c r="AP69" s="91">
        <v>70</v>
      </c>
      <c r="AQ69" s="91">
        <v>222</v>
      </c>
      <c r="AR69" s="91">
        <v>178</v>
      </c>
      <c r="AS69" s="91">
        <v>71</v>
      </c>
      <c r="AT69" s="91">
        <v>3</v>
      </c>
      <c r="AU69" s="91">
        <v>2780</v>
      </c>
      <c r="AV69" s="91">
        <v>815</v>
      </c>
      <c r="AW69" s="91">
        <v>2</v>
      </c>
      <c r="AX69" s="91"/>
      <c r="AY69" s="91">
        <v>6986</v>
      </c>
      <c r="AZ69" s="91">
        <v>7251</v>
      </c>
      <c r="BA69" s="91"/>
      <c r="BB69" s="91">
        <v>1857</v>
      </c>
      <c r="BC69" s="91">
        <v>9601</v>
      </c>
      <c r="BD69" s="91">
        <v>2778</v>
      </c>
      <c r="BE69" s="91">
        <v>1</v>
      </c>
      <c r="BF69" s="91">
        <v>11091</v>
      </c>
      <c r="BG69" s="91">
        <v>8</v>
      </c>
      <c r="BH69" s="91"/>
      <c r="BI69" s="91"/>
      <c r="BJ69" s="91">
        <v>233</v>
      </c>
      <c r="BK69" s="91">
        <v>399</v>
      </c>
      <c r="BL69" s="91">
        <v>721</v>
      </c>
      <c r="BM69" s="91">
        <v>28</v>
      </c>
      <c r="BN69" s="91">
        <v>837</v>
      </c>
      <c r="BO69" s="91">
        <v>152</v>
      </c>
      <c r="BP69" s="91">
        <v>184</v>
      </c>
      <c r="BQ69" s="91">
        <v>527</v>
      </c>
      <c r="BR69" s="91">
        <v>52</v>
      </c>
      <c r="BS69" s="91">
        <v>5</v>
      </c>
      <c r="BT69" s="91">
        <v>750</v>
      </c>
      <c r="BU69" s="91">
        <v>13487</v>
      </c>
      <c r="BV69" s="91"/>
      <c r="BW69" s="91">
        <v>3013</v>
      </c>
      <c r="BX69" s="91">
        <v>3915</v>
      </c>
      <c r="BY69" s="91">
        <v>6790</v>
      </c>
      <c r="BZ69" s="91">
        <v>41</v>
      </c>
      <c r="CA69" s="91">
        <v>1</v>
      </c>
      <c r="CB69" s="91">
        <v>173</v>
      </c>
      <c r="CC69" s="91"/>
      <c r="CD69" s="91">
        <v>303</v>
      </c>
      <c r="CE69" s="91"/>
      <c r="CF69" s="91">
        <v>1</v>
      </c>
      <c r="CG69" s="91">
        <v>670</v>
      </c>
      <c r="CH69" s="91">
        <v>486</v>
      </c>
      <c r="CI69" s="91">
        <v>485</v>
      </c>
      <c r="CJ69" s="91">
        <v>112</v>
      </c>
      <c r="CK69" s="91">
        <v>97</v>
      </c>
      <c r="CL69" s="91">
        <v>278</v>
      </c>
      <c r="CM69" s="91">
        <v>817</v>
      </c>
      <c r="CN69" s="91">
        <v>827</v>
      </c>
      <c r="CO69" s="91">
        <v>1581</v>
      </c>
      <c r="CP69" s="91">
        <v>881</v>
      </c>
      <c r="CQ69" s="91">
        <v>2944</v>
      </c>
      <c r="CR69" s="91">
        <v>354</v>
      </c>
      <c r="CS69" s="91">
        <v>645</v>
      </c>
      <c r="CT69" s="91">
        <v>5</v>
      </c>
      <c r="CU69" s="91">
        <v>1</v>
      </c>
      <c r="CV69" s="91">
        <v>271</v>
      </c>
      <c r="CW69" s="91">
        <v>954</v>
      </c>
      <c r="CX69" s="91">
        <v>47</v>
      </c>
      <c r="CY69" s="91">
        <v>2782</v>
      </c>
      <c r="CZ69" s="91">
        <v>190</v>
      </c>
      <c r="DA69" s="91">
        <v>13</v>
      </c>
      <c r="DB69" s="91">
        <v>1</v>
      </c>
      <c r="DC69" s="91">
        <v>3</v>
      </c>
      <c r="DD69" s="91">
        <v>17</v>
      </c>
      <c r="DE69" s="91">
        <v>170</v>
      </c>
      <c r="DF69" s="91">
        <v>754</v>
      </c>
      <c r="DG69" s="91">
        <v>10</v>
      </c>
      <c r="DH69" s="91">
        <v>1443</v>
      </c>
      <c r="DI69" s="91">
        <v>189</v>
      </c>
      <c r="DJ69" s="91">
        <v>63</v>
      </c>
      <c r="DK69" s="91">
        <v>431</v>
      </c>
      <c r="DL69" s="91">
        <v>2769</v>
      </c>
      <c r="DM69" s="91">
        <v>952</v>
      </c>
      <c r="DN69" s="91">
        <v>259</v>
      </c>
      <c r="DO69" s="91">
        <v>3529</v>
      </c>
      <c r="DP69" s="91">
        <v>36</v>
      </c>
      <c r="DQ69" s="91">
        <v>3408</v>
      </c>
      <c r="DR69" s="91">
        <v>21</v>
      </c>
      <c r="DS69" s="91">
        <v>11</v>
      </c>
      <c r="DT69" s="91">
        <v>66</v>
      </c>
      <c r="DU69" s="91">
        <v>606</v>
      </c>
      <c r="DV69" s="91">
        <v>436</v>
      </c>
      <c r="DW69" s="91">
        <v>1</v>
      </c>
      <c r="DX69" s="91">
        <v>36</v>
      </c>
      <c r="DY69" s="91">
        <v>30</v>
      </c>
      <c r="DZ69" s="91">
        <v>132</v>
      </c>
      <c r="EA69" s="91">
        <v>498</v>
      </c>
      <c r="EB69" s="91">
        <v>82</v>
      </c>
      <c r="EC69" s="91">
        <v>61</v>
      </c>
      <c r="ED69" s="91">
        <v>16</v>
      </c>
      <c r="EE69" s="91"/>
      <c r="EF69" s="91">
        <v>34</v>
      </c>
      <c r="EG69" s="91">
        <v>12207</v>
      </c>
      <c r="EH69" s="91">
        <v>48959</v>
      </c>
      <c r="EI69" s="90" t="s">
        <v>2537</v>
      </c>
      <c r="EJ69" s="90" t="s">
        <v>2489</v>
      </c>
    </row>
    <row r="70" spans="1:140" ht="14.4" x14ac:dyDescent="0.3">
      <c r="A70" s="90">
        <v>106150775</v>
      </c>
      <c r="B70" s="90" t="s">
        <v>1996</v>
      </c>
      <c r="C70" s="90" t="s">
        <v>685</v>
      </c>
      <c r="D70" s="90" t="s">
        <v>686</v>
      </c>
      <c r="E70" s="90" t="s">
        <v>678</v>
      </c>
      <c r="F70" s="90" t="s">
        <v>1281</v>
      </c>
      <c r="G70" s="90" t="s">
        <v>1276</v>
      </c>
      <c r="H70" s="90" t="s">
        <v>2812</v>
      </c>
      <c r="I70" s="90">
        <v>34</v>
      </c>
      <c r="J70" s="90">
        <v>16</v>
      </c>
      <c r="K70" s="90" t="s">
        <v>572</v>
      </c>
      <c r="L70" s="90" t="s">
        <v>553</v>
      </c>
      <c r="M70" s="91">
        <v>667</v>
      </c>
      <c r="N70" s="91"/>
      <c r="O70" s="91">
        <v>2731</v>
      </c>
      <c r="P70" s="91">
        <v>195</v>
      </c>
      <c r="Q70" s="91"/>
      <c r="R70" s="91"/>
      <c r="S70" s="91">
        <v>1771</v>
      </c>
      <c r="T70" s="91">
        <v>1822</v>
      </c>
      <c r="U70" s="91"/>
      <c r="V70" s="91"/>
      <c r="W70" s="91"/>
      <c r="X70" s="91">
        <v>65</v>
      </c>
      <c r="Y70" s="91">
        <v>1244</v>
      </c>
      <c r="Z70" s="91">
        <v>384</v>
      </c>
      <c r="AA70" s="91">
        <v>418</v>
      </c>
      <c r="AB70" s="91">
        <v>436</v>
      </c>
      <c r="AC70" s="91">
        <v>514</v>
      </c>
      <c r="AD70" s="91">
        <v>300</v>
      </c>
      <c r="AE70" s="91">
        <v>142</v>
      </c>
      <c r="AF70" s="91">
        <v>90</v>
      </c>
      <c r="AG70" s="91"/>
      <c r="AH70" s="91">
        <v>2059</v>
      </c>
      <c r="AI70" s="91">
        <v>311</v>
      </c>
      <c r="AJ70" s="91">
        <v>1100</v>
      </c>
      <c r="AK70" s="91">
        <v>57</v>
      </c>
      <c r="AL70" s="91">
        <v>57</v>
      </c>
      <c r="AM70" s="91">
        <v>8</v>
      </c>
      <c r="AN70" s="91">
        <v>1</v>
      </c>
      <c r="AO70" s="91">
        <v>3039</v>
      </c>
      <c r="AP70" s="91">
        <v>2</v>
      </c>
      <c r="AQ70" s="91">
        <v>1</v>
      </c>
      <c r="AR70" s="91">
        <v>14</v>
      </c>
      <c r="AS70" s="91">
        <v>4</v>
      </c>
      <c r="AT70" s="91">
        <v>2</v>
      </c>
      <c r="AU70" s="91"/>
      <c r="AV70" s="91">
        <v>3</v>
      </c>
      <c r="AW70" s="91">
        <v>528</v>
      </c>
      <c r="AX70" s="91"/>
      <c r="AY70" s="91"/>
      <c r="AZ70" s="91">
        <v>3593</v>
      </c>
      <c r="BA70" s="91"/>
      <c r="BB70" s="91">
        <v>31</v>
      </c>
      <c r="BC70" s="91">
        <v>3562</v>
      </c>
      <c r="BD70" s="91"/>
      <c r="BE70" s="91"/>
      <c r="BF70" s="91">
        <v>3341</v>
      </c>
      <c r="BG70" s="91">
        <v>1</v>
      </c>
      <c r="BH70" s="91">
        <v>3</v>
      </c>
      <c r="BI70" s="91"/>
      <c r="BJ70" s="91">
        <v>35</v>
      </c>
      <c r="BK70" s="91">
        <v>24</v>
      </c>
      <c r="BL70" s="91">
        <v>37</v>
      </c>
      <c r="BM70" s="91">
        <v>6</v>
      </c>
      <c r="BN70" s="91">
        <v>8</v>
      </c>
      <c r="BO70" s="91">
        <v>81</v>
      </c>
      <c r="BP70" s="91">
        <v>2</v>
      </c>
      <c r="BQ70" s="91">
        <v>55</v>
      </c>
      <c r="BR70" s="91"/>
      <c r="BS70" s="91"/>
      <c r="BT70" s="91">
        <v>39</v>
      </c>
      <c r="BU70" s="91">
        <v>3554</v>
      </c>
      <c r="BV70" s="91"/>
      <c r="BW70" s="91">
        <v>1390</v>
      </c>
      <c r="BX70" s="91">
        <v>1221</v>
      </c>
      <c r="BY70" s="91">
        <v>935</v>
      </c>
      <c r="BZ70" s="91">
        <v>3</v>
      </c>
      <c r="CA70" s="91"/>
      <c r="CB70" s="91">
        <v>39</v>
      </c>
      <c r="CC70" s="91"/>
      <c r="CD70" s="91">
        <v>5</v>
      </c>
      <c r="CE70" s="91"/>
      <c r="CF70" s="91"/>
      <c r="CG70" s="91">
        <v>32</v>
      </c>
      <c r="CH70" s="91">
        <v>4</v>
      </c>
      <c r="CI70" s="91">
        <v>82</v>
      </c>
      <c r="CJ70" s="91">
        <v>15</v>
      </c>
      <c r="CK70" s="91">
        <v>2926</v>
      </c>
      <c r="CL70" s="91">
        <v>7</v>
      </c>
      <c r="CM70" s="91">
        <v>82</v>
      </c>
      <c r="CN70" s="91">
        <v>129</v>
      </c>
      <c r="CO70" s="91">
        <v>44</v>
      </c>
      <c r="CP70" s="91">
        <v>54</v>
      </c>
      <c r="CQ70" s="91">
        <v>1</v>
      </c>
      <c r="CR70" s="91">
        <v>112</v>
      </c>
      <c r="CS70" s="91">
        <v>9</v>
      </c>
      <c r="CT70" s="91"/>
      <c r="CU70" s="91"/>
      <c r="CV70" s="91">
        <v>58</v>
      </c>
      <c r="CW70" s="91">
        <v>38</v>
      </c>
      <c r="CX70" s="91"/>
      <c r="CY70" s="91"/>
      <c r="CZ70" s="91"/>
      <c r="DA70" s="91"/>
      <c r="DB70" s="91"/>
      <c r="DC70" s="91"/>
      <c r="DD70" s="91"/>
      <c r="DE70" s="91"/>
      <c r="DF70" s="91">
        <v>4</v>
      </c>
      <c r="DG70" s="91"/>
      <c r="DH70" s="91">
        <v>23</v>
      </c>
      <c r="DI70" s="91">
        <v>16</v>
      </c>
      <c r="DJ70" s="91">
        <v>9</v>
      </c>
      <c r="DK70" s="91"/>
      <c r="DL70" s="91"/>
      <c r="DM70" s="91">
        <v>29</v>
      </c>
      <c r="DN70" s="91">
        <v>58</v>
      </c>
      <c r="DO70" s="91">
        <v>853</v>
      </c>
      <c r="DP70" s="91">
        <v>1</v>
      </c>
      <c r="DQ70" s="91">
        <v>2600</v>
      </c>
      <c r="DR70" s="91">
        <v>12</v>
      </c>
      <c r="DS70" s="91">
        <v>1</v>
      </c>
      <c r="DT70" s="91">
        <v>1</v>
      </c>
      <c r="DU70" s="91">
        <v>15</v>
      </c>
      <c r="DV70" s="91">
        <v>41</v>
      </c>
      <c r="DW70" s="91"/>
      <c r="DX70" s="91">
        <v>6</v>
      </c>
      <c r="DY70" s="91"/>
      <c r="DZ70" s="91">
        <v>113</v>
      </c>
      <c r="EA70" s="91">
        <v>35</v>
      </c>
      <c r="EB70" s="91">
        <v>118</v>
      </c>
      <c r="EC70" s="91">
        <v>14</v>
      </c>
      <c r="ED70" s="91">
        <v>1</v>
      </c>
      <c r="EE70" s="91"/>
      <c r="EF70" s="91">
        <v>18</v>
      </c>
      <c r="EG70" s="91">
        <v>3218</v>
      </c>
      <c r="EH70" s="91">
        <v>15537</v>
      </c>
      <c r="EI70" s="90" t="s">
        <v>2534</v>
      </c>
      <c r="EJ70" s="90" t="s">
        <v>2489</v>
      </c>
    </row>
    <row r="71" spans="1:140" ht="14.4" x14ac:dyDescent="0.3">
      <c r="A71" s="90">
        <v>106150782</v>
      </c>
      <c r="B71" s="90" t="s">
        <v>1997</v>
      </c>
      <c r="C71" s="90" t="s">
        <v>687</v>
      </c>
      <c r="D71" s="90" t="s">
        <v>688</v>
      </c>
      <c r="E71" s="90" t="s">
        <v>689</v>
      </c>
      <c r="F71" s="90" t="s">
        <v>1282</v>
      </c>
      <c r="G71" s="90" t="s">
        <v>1276</v>
      </c>
      <c r="H71" s="90" t="s">
        <v>2810</v>
      </c>
      <c r="I71" s="90">
        <v>34</v>
      </c>
      <c r="J71" s="90">
        <v>16</v>
      </c>
      <c r="K71" s="90" t="s">
        <v>557</v>
      </c>
      <c r="L71" s="90" t="s">
        <v>2501</v>
      </c>
      <c r="M71" s="91">
        <v>2387</v>
      </c>
      <c r="N71" s="91">
        <v>282</v>
      </c>
      <c r="O71" s="91"/>
      <c r="P71" s="91"/>
      <c r="Q71" s="91"/>
      <c r="R71" s="91"/>
      <c r="S71" s="91">
        <v>991</v>
      </c>
      <c r="T71" s="91">
        <v>1678</v>
      </c>
      <c r="U71" s="91"/>
      <c r="V71" s="91"/>
      <c r="W71" s="91">
        <v>513</v>
      </c>
      <c r="X71" s="91">
        <v>43</v>
      </c>
      <c r="Y71" s="91">
        <v>75</v>
      </c>
      <c r="Z71" s="91">
        <v>364</v>
      </c>
      <c r="AA71" s="91">
        <v>245</v>
      </c>
      <c r="AB71" s="91">
        <v>133</v>
      </c>
      <c r="AC71" s="91">
        <v>243</v>
      </c>
      <c r="AD71" s="91">
        <v>275</v>
      </c>
      <c r="AE71" s="91">
        <v>350</v>
      </c>
      <c r="AF71" s="91">
        <v>428</v>
      </c>
      <c r="AG71" s="91"/>
      <c r="AH71" s="91">
        <v>2092</v>
      </c>
      <c r="AI71" s="91">
        <v>120</v>
      </c>
      <c r="AJ71" s="91">
        <v>281</v>
      </c>
      <c r="AK71" s="91">
        <v>48</v>
      </c>
      <c r="AL71" s="91">
        <v>18</v>
      </c>
      <c r="AM71" s="91">
        <v>62</v>
      </c>
      <c r="AN71" s="91">
        <v>48</v>
      </c>
      <c r="AO71" s="91">
        <v>1899</v>
      </c>
      <c r="AP71" s="91">
        <v>2</v>
      </c>
      <c r="AQ71" s="91">
        <v>6</v>
      </c>
      <c r="AR71" s="91">
        <v>61</v>
      </c>
      <c r="AS71" s="91">
        <v>245</v>
      </c>
      <c r="AT71" s="91"/>
      <c r="AU71" s="91">
        <v>454</v>
      </c>
      <c r="AV71" s="91"/>
      <c r="AW71" s="91">
        <v>2</v>
      </c>
      <c r="AX71" s="91"/>
      <c r="AY71" s="91">
        <v>1279</v>
      </c>
      <c r="AZ71" s="91">
        <v>1390</v>
      </c>
      <c r="BA71" s="91"/>
      <c r="BB71" s="91">
        <v>239</v>
      </c>
      <c r="BC71" s="91">
        <v>1972</v>
      </c>
      <c r="BD71" s="91">
        <v>458</v>
      </c>
      <c r="BE71" s="91"/>
      <c r="BF71" s="91">
        <v>1923</v>
      </c>
      <c r="BG71" s="91">
        <v>25</v>
      </c>
      <c r="BH71" s="91"/>
      <c r="BI71" s="91">
        <v>181</v>
      </c>
      <c r="BJ71" s="91">
        <v>168</v>
      </c>
      <c r="BK71" s="91">
        <v>7</v>
      </c>
      <c r="BL71" s="91">
        <v>71</v>
      </c>
      <c r="BM71" s="91">
        <v>2</v>
      </c>
      <c r="BN71" s="91">
        <v>1</v>
      </c>
      <c r="BO71" s="91">
        <v>35</v>
      </c>
      <c r="BP71" s="91">
        <v>70</v>
      </c>
      <c r="BQ71" s="91">
        <v>181</v>
      </c>
      <c r="BR71" s="91">
        <v>5</v>
      </c>
      <c r="BS71" s="91"/>
      <c r="BT71" s="91">
        <v>252</v>
      </c>
      <c r="BU71" s="91">
        <v>2417</v>
      </c>
      <c r="BV71" s="91"/>
      <c r="BW71" s="91">
        <v>987</v>
      </c>
      <c r="BX71" s="91">
        <v>726</v>
      </c>
      <c r="BY71" s="91">
        <v>797</v>
      </c>
      <c r="BZ71" s="91">
        <v>5</v>
      </c>
      <c r="CA71" s="91"/>
      <c r="CB71" s="91">
        <v>132</v>
      </c>
      <c r="CC71" s="91"/>
      <c r="CD71" s="91">
        <v>22</v>
      </c>
      <c r="CE71" s="91"/>
      <c r="CF71" s="91"/>
      <c r="CG71" s="91">
        <v>125</v>
      </c>
      <c r="CH71" s="91">
        <v>37</v>
      </c>
      <c r="CI71" s="91">
        <v>88</v>
      </c>
      <c r="CJ71" s="91">
        <v>19</v>
      </c>
      <c r="CK71" s="91">
        <v>17</v>
      </c>
      <c r="CL71" s="91">
        <v>30</v>
      </c>
      <c r="CM71" s="91">
        <v>229</v>
      </c>
      <c r="CN71" s="91">
        <v>276</v>
      </c>
      <c r="CO71" s="91">
        <v>298</v>
      </c>
      <c r="CP71" s="91">
        <v>112</v>
      </c>
      <c r="CQ71" s="91">
        <v>498</v>
      </c>
      <c r="CR71" s="91">
        <v>72</v>
      </c>
      <c r="CS71" s="91">
        <v>65</v>
      </c>
      <c r="CT71" s="91">
        <v>1</v>
      </c>
      <c r="CU71" s="91">
        <v>30</v>
      </c>
      <c r="CV71" s="91">
        <v>40</v>
      </c>
      <c r="CW71" s="91">
        <v>129</v>
      </c>
      <c r="CX71" s="91">
        <v>145</v>
      </c>
      <c r="CY71" s="91">
        <v>458</v>
      </c>
      <c r="CZ71" s="91">
        <v>27</v>
      </c>
      <c r="DA71" s="91"/>
      <c r="DB71" s="91"/>
      <c r="DC71" s="91"/>
      <c r="DD71" s="91">
        <v>3</v>
      </c>
      <c r="DE71" s="91">
        <v>25</v>
      </c>
      <c r="DF71" s="91">
        <v>16</v>
      </c>
      <c r="DG71" s="91">
        <v>1</v>
      </c>
      <c r="DH71" s="91">
        <v>164</v>
      </c>
      <c r="DI71" s="91">
        <v>2</v>
      </c>
      <c r="DJ71" s="91">
        <v>7</v>
      </c>
      <c r="DK71" s="91">
        <v>44</v>
      </c>
      <c r="DL71" s="91">
        <v>463</v>
      </c>
      <c r="DM71" s="91">
        <v>67</v>
      </c>
      <c r="DN71" s="91">
        <v>32</v>
      </c>
      <c r="DO71" s="91">
        <v>507</v>
      </c>
      <c r="DP71" s="91"/>
      <c r="DQ71" s="91">
        <v>1311</v>
      </c>
      <c r="DR71" s="91">
        <v>11</v>
      </c>
      <c r="DS71" s="91">
        <v>2</v>
      </c>
      <c r="DT71" s="91">
        <v>25</v>
      </c>
      <c r="DU71" s="91">
        <v>75</v>
      </c>
      <c r="DV71" s="91">
        <v>79</v>
      </c>
      <c r="DW71" s="91"/>
      <c r="DX71" s="91">
        <v>10</v>
      </c>
      <c r="DY71" s="91">
        <v>8</v>
      </c>
      <c r="DZ71" s="91">
        <v>15</v>
      </c>
      <c r="EA71" s="91">
        <v>79</v>
      </c>
      <c r="EB71" s="91">
        <v>11</v>
      </c>
      <c r="EC71" s="91">
        <v>2</v>
      </c>
      <c r="ED71" s="91"/>
      <c r="EE71" s="91"/>
      <c r="EF71" s="91"/>
      <c r="EG71" s="91">
        <v>2352</v>
      </c>
      <c r="EH71" s="91">
        <v>11681</v>
      </c>
      <c r="EI71" s="90" t="s">
        <v>2538</v>
      </c>
      <c r="EJ71" s="90" t="s">
        <v>2501</v>
      </c>
    </row>
    <row r="72" spans="1:140" ht="14.4" x14ac:dyDescent="0.3">
      <c r="A72" s="90">
        <v>106150788</v>
      </c>
      <c r="B72" s="90" t="s">
        <v>1998</v>
      </c>
      <c r="C72" s="90" t="s">
        <v>690</v>
      </c>
      <c r="D72" s="90" t="s">
        <v>437</v>
      </c>
      <c r="E72" s="90" t="s">
        <v>678</v>
      </c>
      <c r="F72" s="90" t="s">
        <v>1277</v>
      </c>
      <c r="G72" s="90" t="s">
        <v>1276</v>
      </c>
      <c r="H72" s="90" t="s">
        <v>2808</v>
      </c>
      <c r="I72" s="90">
        <v>34</v>
      </c>
      <c r="J72" s="90">
        <v>16</v>
      </c>
      <c r="K72" s="90" t="s">
        <v>557</v>
      </c>
      <c r="L72" s="90" t="s">
        <v>553</v>
      </c>
      <c r="M72" s="91">
        <v>21898</v>
      </c>
      <c r="N72" s="91"/>
      <c r="O72" s="91"/>
      <c r="P72" s="91"/>
      <c r="Q72" s="91"/>
      <c r="R72" s="91"/>
      <c r="S72" s="91">
        <v>9533</v>
      </c>
      <c r="T72" s="91">
        <v>12354</v>
      </c>
      <c r="U72" s="91"/>
      <c r="V72" s="91">
        <v>11</v>
      </c>
      <c r="W72" s="91">
        <v>3639</v>
      </c>
      <c r="X72" s="91">
        <v>225</v>
      </c>
      <c r="Y72" s="91">
        <v>630</v>
      </c>
      <c r="Z72" s="91">
        <v>3122</v>
      </c>
      <c r="AA72" s="91">
        <v>2342</v>
      </c>
      <c r="AB72" s="91">
        <v>1879</v>
      </c>
      <c r="AC72" s="91">
        <v>2917</v>
      </c>
      <c r="AD72" s="91">
        <v>3044</v>
      </c>
      <c r="AE72" s="91">
        <v>2329</v>
      </c>
      <c r="AF72" s="91">
        <v>1771</v>
      </c>
      <c r="AG72" s="91"/>
      <c r="AH72" s="91">
        <v>10929</v>
      </c>
      <c r="AI72" s="91">
        <v>1763</v>
      </c>
      <c r="AJ72" s="91">
        <v>8122</v>
      </c>
      <c r="AK72" s="91">
        <v>371</v>
      </c>
      <c r="AL72" s="91">
        <v>36</v>
      </c>
      <c r="AM72" s="91">
        <v>357</v>
      </c>
      <c r="AN72" s="91">
        <v>320</v>
      </c>
      <c r="AO72" s="91">
        <v>16169</v>
      </c>
      <c r="AP72" s="91">
        <v>1</v>
      </c>
      <c r="AQ72" s="91">
        <v>9</v>
      </c>
      <c r="AR72" s="91">
        <v>227</v>
      </c>
      <c r="AS72" s="91">
        <v>5</v>
      </c>
      <c r="AT72" s="91">
        <v>724</v>
      </c>
      <c r="AU72" s="91">
        <v>3483</v>
      </c>
      <c r="AV72" s="91">
        <v>1165</v>
      </c>
      <c r="AW72" s="91">
        <v>115</v>
      </c>
      <c r="AX72" s="91"/>
      <c r="AY72" s="91">
        <v>11781</v>
      </c>
      <c r="AZ72" s="91">
        <v>10045</v>
      </c>
      <c r="BA72" s="91">
        <v>72</v>
      </c>
      <c r="BB72" s="91">
        <v>2980</v>
      </c>
      <c r="BC72" s="91">
        <v>15419</v>
      </c>
      <c r="BD72" s="91">
        <v>3496</v>
      </c>
      <c r="BE72" s="91">
        <v>3</v>
      </c>
      <c r="BF72" s="91">
        <v>16529</v>
      </c>
      <c r="BG72" s="91"/>
      <c r="BH72" s="91"/>
      <c r="BI72" s="91">
        <v>2</v>
      </c>
      <c r="BJ72" s="91">
        <v>383</v>
      </c>
      <c r="BK72" s="91">
        <v>444</v>
      </c>
      <c r="BL72" s="91">
        <v>1419</v>
      </c>
      <c r="BM72" s="91">
        <v>42</v>
      </c>
      <c r="BN72" s="91">
        <v>1215</v>
      </c>
      <c r="BO72" s="91">
        <v>350</v>
      </c>
      <c r="BP72" s="91">
        <v>411</v>
      </c>
      <c r="BQ72" s="91">
        <v>967</v>
      </c>
      <c r="BR72" s="91">
        <v>136</v>
      </c>
      <c r="BS72" s="91"/>
      <c r="BT72" s="91">
        <v>680</v>
      </c>
      <c r="BU72" s="91">
        <v>21218</v>
      </c>
      <c r="BV72" s="91"/>
      <c r="BW72" s="91">
        <v>6669</v>
      </c>
      <c r="BX72" s="91">
        <v>6787</v>
      </c>
      <c r="BY72" s="91">
        <v>6670</v>
      </c>
      <c r="BZ72" s="91">
        <v>73</v>
      </c>
      <c r="CA72" s="91">
        <v>3</v>
      </c>
      <c r="CB72" s="91">
        <v>1439</v>
      </c>
      <c r="CC72" s="91"/>
      <c r="CD72" s="91">
        <v>255</v>
      </c>
      <c r="CE72" s="91">
        <v>1</v>
      </c>
      <c r="CF72" s="91">
        <v>1</v>
      </c>
      <c r="CG72" s="91">
        <v>1602</v>
      </c>
      <c r="CH72" s="91">
        <v>633</v>
      </c>
      <c r="CI72" s="91">
        <v>738</v>
      </c>
      <c r="CJ72" s="91">
        <v>203</v>
      </c>
      <c r="CK72" s="91">
        <v>150</v>
      </c>
      <c r="CL72" s="91">
        <v>391</v>
      </c>
      <c r="CM72" s="91">
        <v>2988</v>
      </c>
      <c r="CN72" s="91">
        <v>1392</v>
      </c>
      <c r="CO72" s="91">
        <v>2206</v>
      </c>
      <c r="CP72" s="91">
        <v>893</v>
      </c>
      <c r="CQ72" s="91">
        <v>3639</v>
      </c>
      <c r="CR72" s="91">
        <v>235</v>
      </c>
      <c r="CS72" s="91">
        <v>799</v>
      </c>
      <c r="CT72" s="91">
        <v>17</v>
      </c>
      <c r="CU72" s="91">
        <v>61</v>
      </c>
      <c r="CV72" s="91">
        <v>794</v>
      </c>
      <c r="CW72" s="91">
        <v>1602</v>
      </c>
      <c r="CX72" s="91">
        <v>63</v>
      </c>
      <c r="CY72" s="91">
        <v>3492</v>
      </c>
      <c r="CZ72" s="91">
        <v>332</v>
      </c>
      <c r="DA72" s="91">
        <v>50</v>
      </c>
      <c r="DB72" s="91">
        <v>5</v>
      </c>
      <c r="DC72" s="91">
        <v>2</v>
      </c>
      <c r="DD72" s="91">
        <v>45</v>
      </c>
      <c r="DE72" s="91">
        <v>293</v>
      </c>
      <c r="DF72" s="91">
        <v>2241</v>
      </c>
      <c r="DG72" s="91">
        <v>21</v>
      </c>
      <c r="DH72" s="91">
        <v>2446</v>
      </c>
      <c r="DI72" s="91">
        <v>207</v>
      </c>
      <c r="DJ72" s="91">
        <v>83</v>
      </c>
      <c r="DK72" s="91">
        <v>381</v>
      </c>
      <c r="DL72" s="91">
        <v>3461</v>
      </c>
      <c r="DM72" s="91">
        <v>1065</v>
      </c>
      <c r="DN72" s="91">
        <v>419</v>
      </c>
      <c r="DO72" s="91">
        <v>4797</v>
      </c>
      <c r="DP72" s="91">
        <v>40</v>
      </c>
      <c r="DQ72" s="91">
        <v>6010</v>
      </c>
      <c r="DR72" s="91">
        <v>27</v>
      </c>
      <c r="DS72" s="91">
        <v>6</v>
      </c>
      <c r="DT72" s="91">
        <v>96</v>
      </c>
      <c r="DU72" s="91">
        <v>1000</v>
      </c>
      <c r="DV72" s="91">
        <v>729</v>
      </c>
      <c r="DW72" s="91">
        <v>45</v>
      </c>
      <c r="DX72" s="91">
        <v>24</v>
      </c>
      <c r="DY72" s="91">
        <v>54</v>
      </c>
      <c r="DZ72" s="91">
        <v>319</v>
      </c>
      <c r="EA72" s="91">
        <v>958</v>
      </c>
      <c r="EB72" s="91">
        <v>120</v>
      </c>
      <c r="EC72" s="91">
        <v>138</v>
      </c>
      <c r="ED72" s="91">
        <v>82</v>
      </c>
      <c r="EE72" s="91">
        <v>1</v>
      </c>
      <c r="EF72" s="91">
        <v>66</v>
      </c>
      <c r="EG72" s="91">
        <v>18233</v>
      </c>
      <c r="EH72" s="91">
        <v>81854</v>
      </c>
      <c r="EI72" s="90" t="s">
        <v>2534</v>
      </c>
      <c r="EJ72" s="90" t="s">
        <v>2489</v>
      </c>
    </row>
    <row r="73" spans="1:140" ht="14.4" x14ac:dyDescent="0.3">
      <c r="A73" s="90">
        <v>106150808</v>
      </c>
      <c r="B73" s="90" t="s">
        <v>1999</v>
      </c>
      <c r="C73" s="90" t="s">
        <v>691</v>
      </c>
      <c r="D73" s="90" t="s">
        <v>692</v>
      </c>
      <c r="E73" s="90" t="s">
        <v>693</v>
      </c>
      <c r="F73" s="90" t="s">
        <v>1283</v>
      </c>
      <c r="G73" s="90" t="s">
        <v>1276</v>
      </c>
      <c r="H73" s="90" t="s">
        <v>2814</v>
      </c>
      <c r="I73" s="90">
        <v>34</v>
      </c>
      <c r="J73" s="90">
        <v>16</v>
      </c>
      <c r="K73" s="90" t="s">
        <v>580</v>
      </c>
      <c r="L73" s="90" t="s">
        <v>2501</v>
      </c>
      <c r="M73" s="91">
        <v>127</v>
      </c>
      <c r="N73" s="91"/>
      <c r="O73" s="91"/>
      <c r="P73" s="91"/>
      <c r="Q73" s="91"/>
      <c r="R73" s="91"/>
      <c r="S73" s="91">
        <v>45</v>
      </c>
      <c r="T73" s="91">
        <v>82</v>
      </c>
      <c r="U73" s="91"/>
      <c r="V73" s="91"/>
      <c r="W73" s="91"/>
      <c r="X73" s="91">
        <v>1</v>
      </c>
      <c r="Y73" s="91">
        <v>5</v>
      </c>
      <c r="Z73" s="91">
        <v>3</v>
      </c>
      <c r="AA73" s="91">
        <v>13</v>
      </c>
      <c r="AB73" s="91">
        <v>17</v>
      </c>
      <c r="AC73" s="91">
        <v>12</v>
      </c>
      <c r="AD73" s="91">
        <v>27</v>
      </c>
      <c r="AE73" s="91">
        <v>22</v>
      </c>
      <c r="AF73" s="91">
        <v>27</v>
      </c>
      <c r="AG73" s="91"/>
      <c r="AH73" s="91">
        <v>116</v>
      </c>
      <c r="AI73" s="91">
        <v>4</v>
      </c>
      <c r="AJ73" s="91">
        <v>7</v>
      </c>
      <c r="AK73" s="91"/>
      <c r="AL73" s="91"/>
      <c r="AM73" s="91"/>
      <c r="AN73" s="91"/>
      <c r="AO73" s="91">
        <v>122</v>
      </c>
      <c r="AP73" s="91"/>
      <c r="AQ73" s="91"/>
      <c r="AR73" s="91"/>
      <c r="AS73" s="91"/>
      <c r="AT73" s="91">
        <v>4</v>
      </c>
      <c r="AU73" s="91"/>
      <c r="AV73" s="91">
        <v>1</v>
      </c>
      <c r="AW73" s="91"/>
      <c r="AX73" s="91"/>
      <c r="AY73" s="91">
        <v>127</v>
      </c>
      <c r="AZ73" s="91"/>
      <c r="BA73" s="91"/>
      <c r="BB73" s="91"/>
      <c r="BC73" s="91">
        <v>127</v>
      </c>
      <c r="BD73" s="91"/>
      <c r="BE73" s="91"/>
      <c r="BF73" s="91">
        <v>93</v>
      </c>
      <c r="BG73" s="91"/>
      <c r="BH73" s="91"/>
      <c r="BI73" s="91">
        <v>3</v>
      </c>
      <c r="BJ73" s="91">
        <v>16</v>
      </c>
      <c r="BK73" s="91">
        <v>7</v>
      </c>
      <c r="BL73" s="91">
        <v>2</v>
      </c>
      <c r="BM73" s="91"/>
      <c r="BN73" s="91"/>
      <c r="BO73" s="91">
        <v>5</v>
      </c>
      <c r="BP73" s="91">
        <v>1</v>
      </c>
      <c r="BQ73" s="91"/>
      <c r="BR73" s="91"/>
      <c r="BS73" s="91"/>
      <c r="BT73" s="91">
        <v>40</v>
      </c>
      <c r="BU73" s="91">
        <v>87</v>
      </c>
      <c r="BV73" s="91"/>
      <c r="BW73" s="91">
        <v>66</v>
      </c>
      <c r="BX73" s="91">
        <v>33</v>
      </c>
      <c r="BY73" s="91">
        <v>20</v>
      </c>
      <c r="BZ73" s="91"/>
      <c r="CA73" s="91"/>
      <c r="CB73" s="91"/>
      <c r="CC73" s="91"/>
      <c r="CD73" s="91">
        <v>7</v>
      </c>
      <c r="CE73" s="91">
        <v>1</v>
      </c>
      <c r="CF73" s="91"/>
      <c r="CG73" s="91">
        <v>7</v>
      </c>
      <c r="CH73" s="91">
        <v>2</v>
      </c>
      <c r="CI73" s="91">
        <v>12</v>
      </c>
      <c r="CJ73" s="91"/>
      <c r="CK73" s="91">
        <v>1</v>
      </c>
      <c r="CL73" s="91">
        <v>4</v>
      </c>
      <c r="CM73" s="91">
        <v>7</v>
      </c>
      <c r="CN73" s="91">
        <v>40</v>
      </c>
      <c r="CO73" s="91">
        <v>16</v>
      </c>
      <c r="CP73" s="91">
        <v>12</v>
      </c>
      <c r="CQ73" s="91">
        <v>1</v>
      </c>
      <c r="CR73" s="91">
        <v>11</v>
      </c>
      <c r="CS73" s="91">
        <v>1</v>
      </c>
      <c r="CT73" s="91"/>
      <c r="CU73" s="91"/>
      <c r="CV73" s="91">
        <v>6</v>
      </c>
      <c r="CW73" s="91">
        <v>6</v>
      </c>
      <c r="CX73" s="91">
        <v>1</v>
      </c>
      <c r="CY73" s="91"/>
      <c r="CZ73" s="91"/>
      <c r="DA73" s="91"/>
      <c r="DB73" s="91"/>
      <c r="DC73" s="91"/>
      <c r="DD73" s="91"/>
      <c r="DE73" s="91"/>
      <c r="DF73" s="91"/>
      <c r="DG73" s="91"/>
      <c r="DH73" s="91">
        <v>1</v>
      </c>
      <c r="DI73" s="91"/>
      <c r="DJ73" s="91"/>
      <c r="DK73" s="91"/>
      <c r="DL73" s="91"/>
      <c r="DM73" s="91"/>
      <c r="DN73" s="91">
        <v>3</v>
      </c>
      <c r="DO73" s="91">
        <v>34</v>
      </c>
      <c r="DP73" s="91"/>
      <c r="DQ73" s="91">
        <v>89</v>
      </c>
      <c r="DR73" s="91"/>
      <c r="DS73" s="91"/>
      <c r="DT73" s="91">
        <v>2</v>
      </c>
      <c r="DU73" s="91">
        <v>2</v>
      </c>
      <c r="DV73" s="91">
        <v>4</v>
      </c>
      <c r="DW73" s="91">
        <v>1</v>
      </c>
      <c r="DX73" s="91">
        <v>1</v>
      </c>
      <c r="DY73" s="91"/>
      <c r="DZ73" s="91">
        <v>3</v>
      </c>
      <c r="EA73" s="91">
        <v>7</v>
      </c>
      <c r="EB73" s="91"/>
      <c r="EC73" s="91"/>
      <c r="ED73" s="91">
        <v>1</v>
      </c>
      <c r="EE73" s="91"/>
      <c r="EF73" s="91">
        <v>3</v>
      </c>
      <c r="EG73" s="91">
        <v>103</v>
      </c>
      <c r="EH73" s="91">
        <v>315</v>
      </c>
      <c r="EI73" s="90" t="s">
        <v>2539</v>
      </c>
      <c r="EJ73" s="90" t="s">
        <v>2501</v>
      </c>
    </row>
    <row r="74" spans="1:140" ht="14.4" x14ac:dyDescent="0.3">
      <c r="A74" s="90">
        <v>106154022</v>
      </c>
      <c r="B74" s="90" t="s">
        <v>2000</v>
      </c>
      <c r="C74" s="90" t="s">
        <v>694</v>
      </c>
      <c r="D74" s="90" t="s">
        <v>695</v>
      </c>
      <c r="E74" s="90" t="s">
        <v>678</v>
      </c>
      <c r="F74" s="90" t="s">
        <v>1284</v>
      </c>
      <c r="G74" s="90" t="s">
        <v>1276</v>
      </c>
      <c r="H74" s="90" t="s">
        <v>2810</v>
      </c>
      <c r="I74" s="90">
        <v>34</v>
      </c>
      <c r="J74" s="90">
        <v>16</v>
      </c>
      <c r="K74" s="90" t="s">
        <v>572</v>
      </c>
      <c r="L74" s="90" t="s">
        <v>553</v>
      </c>
      <c r="M74" s="91"/>
      <c r="N74" s="91"/>
      <c r="O74" s="91"/>
      <c r="P74" s="91"/>
      <c r="Q74" s="91">
        <v>1837</v>
      </c>
      <c r="R74" s="91"/>
      <c r="S74" s="91">
        <v>805</v>
      </c>
      <c r="T74" s="91">
        <v>1032</v>
      </c>
      <c r="U74" s="91"/>
      <c r="V74" s="91"/>
      <c r="W74" s="91"/>
      <c r="X74" s="91"/>
      <c r="Y74" s="91">
        <v>5</v>
      </c>
      <c r="Z74" s="91">
        <v>31</v>
      </c>
      <c r="AA74" s="91">
        <v>42</v>
      </c>
      <c r="AB74" s="91">
        <v>125</v>
      </c>
      <c r="AC74" s="91">
        <v>292</v>
      </c>
      <c r="AD74" s="91">
        <v>418</v>
      </c>
      <c r="AE74" s="91">
        <v>514</v>
      </c>
      <c r="AF74" s="91">
        <v>410</v>
      </c>
      <c r="AG74" s="91"/>
      <c r="AH74" s="91">
        <v>1217</v>
      </c>
      <c r="AI74" s="91">
        <v>115</v>
      </c>
      <c r="AJ74" s="91">
        <v>424</v>
      </c>
      <c r="AK74" s="91">
        <v>36</v>
      </c>
      <c r="AL74" s="91">
        <v>1</v>
      </c>
      <c r="AM74" s="91">
        <v>36</v>
      </c>
      <c r="AN74" s="91">
        <v>8</v>
      </c>
      <c r="AO74" s="91">
        <v>17</v>
      </c>
      <c r="AP74" s="91"/>
      <c r="AQ74" s="91"/>
      <c r="AR74" s="91">
        <v>5</v>
      </c>
      <c r="AS74" s="91">
        <v>1815</v>
      </c>
      <c r="AT74" s="91"/>
      <c r="AU74" s="91"/>
      <c r="AV74" s="91"/>
      <c r="AW74" s="91"/>
      <c r="AX74" s="91"/>
      <c r="AY74" s="91"/>
      <c r="AZ74" s="91">
        <v>1837</v>
      </c>
      <c r="BA74" s="91"/>
      <c r="BB74" s="91">
        <v>1801</v>
      </c>
      <c r="BC74" s="91">
        <v>32</v>
      </c>
      <c r="BD74" s="91"/>
      <c r="BE74" s="91">
        <v>4</v>
      </c>
      <c r="BF74" s="91">
        <v>883</v>
      </c>
      <c r="BG74" s="91"/>
      <c r="BH74" s="91"/>
      <c r="BI74" s="91"/>
      <c r="BJ74" s="91">
        <v>208</v>
      </c>
      <c r="BK74" s="91">
        <v>22</v>
      </c>
      <c r="BL74" s="91">
        <v>110</v>
      </c>
      <c r="BM74" s="91"/>
      <c r="BN74" s="91"/>
      <c r="BO74" s="91">
        <v>14</v>
      </c>
      <c r="BP74" s="91"/>
      <c r="BQ74" s="91">
        <v>597</v>
      </c>
      <c r="BR74" s="91">
        <v>3</v>
      </c>
      <c r="BS74" s="91"/>
      <c r="BT74" s="91"/>
      <c r="BU74" s="91">
        <v>1837</v>
      </c>
      <c r="BV74" s="91"/>
      <c r="BW74" s="91">
        <v>1247</v>
      </c>
      <c r="BX74" s="91">
        <v>286</v>
      </c>
      <c r="BY74" s="91">
        <v>255</v>
      </c>
      <c r="BZ74" s="91">
        <v>26</v>
      </c>
      <c r="CA74" s="91"/>
      <c r="CB74" s="91"/>
      <c r="CC74" s="91"/>
      <c r="CD74" s="91">
        <v>23</v>
      </c>
      <c r="CE74" s="91"/>
      <c r="CF74" s="91"/>
      <c r="CG74" s="91"/>
      <c r="CH74" s="91"/>
      <c r="CI74" s="91"/>
      <c r="CJ74" s="91"/>
      <c r="CK74" s="91"/>
      <c r="CL74" s="91"/>
      <c r="CM74" s="91"/>
      <c r="CN74" s="91"/>
      <c r="CO74" s="91"/>
      <c r="CP74" s="91"/>
      <c r="CQ74" s="91"/>
      <c r="CR74" s="91"/>
      <c r="CS74" s="91"/>
      <c r="CT74" s="91"/>
      <c r="CU74" s="91"/>
      <c r="CV74" s="91"/>
      <c r="CW74" s="91"/>
      <c r="CX74" s="91">
        <v>1837</v>
      </c>
      <c r="CY74" s="91"/>
      <c r="CZ74" s="91"/>
      <c r="DA74" s="91"/>
      <c r="DB74" s="91"/>
      <c r="DC74" s="91"/>
      <c r="DD74" s="91"/>
      <c r="DE74" s="91"/>
      <c r="DF74" s="91">
        <v>136</v>
      </c>
      <c r="DG74" s="91"/>
      <c r="DH74" s="91">
        <v>10</v>
      </c>
      <c r="DI74" s="91">
        <v>6</v>
      </c>
      <c r="DJ74" s="91"/>
      <c r="DK74" s="91"/>
      <c r="DL74" s="91"/>
      <c r="DM74" s="91"/>
      <c r="DN74" s="91"/>
      <c r="DO74" s="91">
        <v>58</v>
      </c>
      <c r="DP74" s="91"/>
      <c r="DQ74" s="91">
        <v>1627</v>
      </c>
      <c r="DR74" s="91">
        <v>23</v>
      </c>
      <c r="DS74" s="91">
        <v>1</v>
      </c>
      <c r="DT74" s="91">
        <v>4</v>
      </c>
      <c r="DU74" s="91">
        <v>73</v>
      </c>
      <c r="DV74" s="91">
        <v>45</v>
      </c>
      <c r="DW74" s="91"/>
      <c r="DX74" s="91">
        <v>2</v>
      </c>
      <c r="DY74" s="91">
        <v>1</v>
      </c>
      <c r="DZ74" s="91">
        <v>16</v>
      </c>
      <c r="EA74" s="91">
        <v>59</v>
      </c>
      <c r="EB74" s="91">
        <v>1</v>
      </c>
      <c r="EC74" s="91">
        <v>2</v>
      </c>
      <c r="ED74" s="91">
        <v>1</v>
      </c>
      <c r="EE74" s="91"/>
      <c r="EF74" s="91">
        <v>49</v>
      </c>
      <c r="EG74" s="91">
        <v>1560</v>
      </c>
      <c r="EH74" s="91">
        <v>21633</v>
      </c>
      <c r="EI74" s="90" t="s">
        <v>2537</v>
      </c>
      <c r="EJ74" s="90" t="s">
        <v>2489</v>
      </c>
    </row>
    <row r="75" spans="1:140" ht="14.4" x14ac:dyDescent="0.3">
      <c r="A75" s="90">
        <v>106154101</v>
      </c>
      <c r="B75" s="90" t="s">
        <v>2001</v>
      </c>
      <c r="C75" s="90" t="s">
        <v>696</v>
      </c>
      <c r="D75" s="90" t="s">
        <v>697</v>
      </c>
      <c r="E75" s="90" t="s">
        <v>678</v>
      </c>
      <c r="F75" s="90" t="s">
        <v>1281</v>
      </c>
      <c r="G75" s="90" t="s">
        <v>1276</v>
      </c>
      <c r="H75" s="90" t="s">
        <v>2814</v>
      </c>
      <c r="I75" s="90">
        <v>34</v>
      </c>
      <c r="J75" s="90">
        <v>16</v>
      </c>
      <c r="K75" s="90" t="s">
        <v>572</v>
      </c>
      <c r="L75" s="90" t="s">
        <v>553</v>
      </c>
      <c r="M75" s="91">
        <v>3903</v>
      </c>
      <c r="N75" s="91"/>
      <c r="O75" s="91"/>
      <c r="P75" s="91"/>
      <c r="Q75" s="91"/>
      <c r="R75" s="91"/>
      <c r="S75" s="91">
        <v>2048</v>
      </c>
      <c r="T75" s="91">
        <v>1854</v>
      </c>
      <c r="U75" s="91"/>
      <c r="V75" s="91">
        <v>1</v>
      </c>
      <c r="W75" s="91"/>
      <c r="X75" s="91"/>
      <c r="Y75" s="91">
        <v>7</v>
      </c>
      <c r="Z75" s="91">
        <v>72</v>
      </c>
      <c r="AA75" s="91">
        <v>151</v>
      </c>
      <c r="AB75" s="91">
        <v>272</v>
      </c>
      <c r="AC75" s="91">
        <v>665</v>
      </c>
      <c r="AD75" s="91">
        <v>884</v>
      </c>
      <c r="AE75" s="91">
        <v>1049</v>
      </c>
      <c r="AF75" s="91">
        <v>803</v>
      </c>
      <c r="AG75" s="91"/>
      <c r="AH75" s="91">
        <v>2697</v>
      </c>
      <c r="AI75" s="91">
        <v>220</v>
      </c>
      <c r="AJ75" s="91">
        <v>772</v>
      </c>
      <c r="AK75" s="91">
        <v>88</v>
      </c>
      <c r="AL75" s="91">
        <v>1</v>
      </c>
      <c r="AM75" s="91">
        <v>120</v>
      </c>
      <c r="AN75" s="91">
        <v>5</v>
      </c>
      <c r="AO75" s="91">
        <v>3452</v>
      </c>
      <c r="AP75" s="91">
        <v>5</v>
      </c>
      <c r="AQ75" s="91">
        <v>1</v>
      </c>
      <c r="AR75" s="91">
        <v>194</v>
      </c>
      <c r="AS75" s="91">
        <v>239</v>
      </c>
      <c r="AT75" s="91">
        <v>7</v>
      </c>
      <c r="AU75" s="91"/>
      <c r="AV75" s="91">
        <v>3</v>
      </c>
      <c r="AW75" s="91">
        <v>2</v>
      </c>
      <c r="AX75" s="91"/>
      <c r="AY75" s="91">
        <v>3391</v>
      </c>
      <c r="AZ75" s="91">
        <v>512</v>
      </c>
      <c r="BA75" s="91"/>
      <c r="BB75" s="91">
        <v>432</v>
      </c>
      <c r="BC75" s="91">
        <v>3471</v>
      </c>
      <c r="BD75" s="91"/>
      <c r="BE75" s="91"/>
      <c r="BF75" s="91">
        <v>2614</v>
      </c>
      <c r="BG75" s="91"/>
      <c r="BH75" s="91"/>
      <c r="BI75" s="91"/>
      <c r="BJ75" s="91">
        <v>71</v>
      </c>
      <c r="BK75" s="91">
        <v>23</v>
      </c>
      <c r="BL75" s="91">
        <v>524</v>
      </c>
      <c r="BM75" s="91">
        <v>54</v>
      </c>
      <c r="BN75" s="91">
        <v>3</v>
      </c>
      <c r="BO75" s="91">
        <v>76</v>
      </c>
      <c r="BP75" s="91">
        <v>141</v>
      </c>
      <c r="BQ75" s="91">
        <v>378</v>
      </c>
      <c r="BR75" s="91">
        <v>17</v>
      </c>
      <c r="BS75" s="91">
        <v>2</v>
      </c>
      <c r="BT75" s="91">
        <v>117</v>
      </c>
      <c r="BU75" s="91">
        <v>3785</v>
      </c>
      <c r="BV75" s="91">
        <v>1</v>
      </c>
      <c r="BW75" s="91">
        <v>2691</v>
      </c>
      <c r="BX75" s="91">
        <v>540</v>
      </c>
      <c r="BY75" s="91">
        <v>527</v>
      </c>
      <c r="BZ75" s="91">
        <v>36</v>
      </c>
      <c r="CA75" s="91"/>
      <c r="CB75" s="91">
        <v>44</v>
      </c>
      <c r="CC75" s="91"/>
      <c r="CD75" s="91">
        <v>48</v>
      </c>
      <c r="CE75" s="91">
        <v>16</v>
      </c>
      <c r="CF75" s="91">
        <v>1</v>
      </c>
      <c r="CG75" s="91">
        <v>383</v>
      </c>
      <c r="CH75" s="91">
        <v>60</v>
      </c>
      <c r="CI75" s="91">
        <v>159</v>
      </c>
      <c r="CJ75" s="91">
        <v>56</v>
      </c>
      <c r="CK75" s="91">
        <v>19</v>
      </c>
      <c r="CL75" s="91">
        <v>68</v>
      </c>
      <c r="CM75" s="91">
        <v>1534</v>
      </c>
      <c r="CN75" s="91">
        <v>435</v>
      </c>
      <c r="CO75" s="91">
        <v>401</v>
      </c>
      <c r="CP75" s="91">
        <v>154</v>
      </c>
      <c r="CQ75" s="91"/>
      <c r="CR75" s="91">
        <v>68</v>
      </c>
      <c r="CS75" s="91">
        <v>183</v>
      </c>
      <c r="CT75" s="91">
        <v>10</v>
      </c>
      <c r="CU75" s="91"/>
      <c r="CV75" s="91">
        <v>174</v>
      </c>
      <c r="CW75" s="91">
        <v>188</v>
      </c>
      <c r="CX75" s="91">
        <v>11</v>
      </c>
      <c r="CY75" s="91"/>
      <c r="CZ75" s="91">
        <v>25</v>
      </c>
      <c r="DA75" s="91">
        <v>1</v>
      </c>
      <c r="DB75" s="91">
        <v>1</v>
      </c>
      <c r="DC75" s="91">
        <v>1</v>
      </c>
      <c r="DD75" s="91">
        <v>1</v>
      </c>
      <c r="DE75" s="91">
        <v>136</v>
      </c>
      <c r="DF75" s="91">
        <v>1193</v>
      </c>
      <c r="DG75" s="91">
        <v>2</v>
      </c>
      <c r="DH75" s="91">
        <v>435</v>
      </c>
      <c r="DI75" s="91">
        <v>18</v>
      </c>
      <c r="DJ75" s="91">
        <v>1</v>
      </c>
      <c r="DK75" s="91"/>
      <c r="DL75" s="91"/>
      <c r="DM75" s="91">
        <v>193</v>
      </c>
      <c r="DN75" s="91">
        <v>45</v>
      </c>
      <c r="DO75" s="91">
        <v>419</v>
      </c>
      <c r="DP75" s="91">
        <v>21</v>
      </c>
      <c r="DQ75" s="91">
        <v>1411</v>
      </c>
      <c r="DR75" s="91">
        <v>1</v>
      </c>
      <c r="DS75" s="91">
        <v>2</v>
      </c>
      <c r="DT75" s="91">
        <v>20</v>
      </c>
      <c r="DU75" s="91">
        <v>352</v>
      </c>
      <c r="DV75" s="91">
        <v>97</v>
      </c>
      <c r="DW75" s="91">
        <v>1</v>
      </c>
      <c r="DX75" s="91">
        <v>7</v>
      </c>
      <c r="DY75" s="91">
        <v>5</v>
      </c>
      <c r="DZ75" s="91">
        <v>37</v>
      </c>
      <c r="EA75" s="91">
        <v>227</v>
      </c>
      <c r="EB75" s="91">
        <v>12</v>
      </c>
      <c r="EC75" s="91">
        <v>2</v>
      </c>
      <c r="ED75" s="91">
        <v>2</v>
      </c>
      <c r="EE75" s="91"/>
      <c r="EF75" s="91">
        <v>16</v>
      </c>
      <c r="EG75" s="91">
        <v>3122</v>
      </c>
      <c r="EH75" s="91">
        <v>15589</v>
      </c>
      <c r="EI75" s="90" t="s">
        <v>2537</v>
      </c>
      <c r="EJ75" s="90" t="s">
        <v>2489</v>
      </c>
    </row>
    <row r="76" spans="1:140" ht="14.4" x14ac:dyDescent="0.3">
      <c r="A76" s="90">
        <v>106154160</v>
      </c>
      <c r="B76" s="90" t="s">
        <v>2002</v>
      </c>
      <c r="C76" s="90" t="s">
        <v>1603</v>
      </c>
      <c r="D76" s="90" t="s">
        <v>1604</v>
      </c>
      <c r="E76" s="90" t="s">
        <v>678</v>
      </c>
      <c r="F76" s="90" t="s">
        <v>1279</v>
      </c>
      <c r="G76" s="90" t="s">
        <v>1276</v>
      </c>
      <c r="H76" s="90" t="s">
        <v>2814</v>
      </c>
      <c r="I76" s="90">
        <v>32</v>
      </c>
      <c r="J76" s="90">
        <v>16</v>
      </c>
      <c r="K76" s="90" t="s">
        <v>572</v>
      </c>
      <c r="L76" s="90" t="s">
        <v>553</v>
      </c>
      <c r="M76" s="91"/>
      <c r="N76" s="91"/>
      <c r="O76" s="91">
        <v>592</v>
      </c>
      <c r="P76" s="91"/>
      <c r="Q76" s="91"/>
      <c r="R76" s="91"/>
      <c r="S76" s="91">
        <v>254</v>
      </c>
      <c r="T76" s="91">
        <v>337</v>
      </c>
      <c r="U76" s="91">
        <v>1</v>
      </c>
      <c r="V76" s="91"/>
      <c r="W76" s="91"/>
      <c r="X76" s="91"/>
      <c r="Y76" s="91">
        <v>44</v>
      </c>
      <c r="Z76" s="91">
        <v>230</v>
      </c>
      <c r="AA76" s="91">
        <v>133</v>
      </c>
      <c r="AB76" s="91">
        <v>100</v>
      </c>
      <c r="AC76" s="91">
        <v>69</v>
      </c>
      <c r="AD76" s="91">
        <v>16</v>
      </c>
      <c r="AE76" s="91"/>
      <c r="AF76" s="91"/>
      <c r="AG76" s="91"/>
      <c r="AH76" s="91">
        <v>268</v>
      </c>
      <c r="AI76" s="91">
        <v>62</v>
      </c>
      <c r="AJ76" s="91">
        <v>219</v>
      </c>
      <c r="AK76" s="91">
        <v>18</v>
      </c>
      <c r="AL76" s="91">
        <v>6</v>
      </c>
      <c r="AM76" s="91">
        <v>19</v>
      </c>
      <c r="AN76" s="91"/>
      <c r="AO76" s="91">
        <v>591</v>
      </c>
      <c r="AP76" s="91">
        <v>1</v>
      </c>
      <c r="AQ76" s="91"/>
      <c r="AR76" s="91"/>
      <c r="AS76" s="91"/>
      <c r="AT76" s="91"/>
      <c r="AU76" s="91"/>
      <c r="AV76" s="91"/>
      <c r="AW76" s="91"/>
      <c r="AX76" s="91"/>
      <c r="AY76" s="91"/>
      <c r="AZ76" s="91">
        <v>592</v>
      </c>
      <c r="BA76" s="91"/>
      <c r="BB76" s="91"/>
      <c r="BC76" s="91">
        <v>592</v>
      </c>
      <c r="BD76" s="91"/>
      <c r="BE76" s="91"/>
      <c r="BF76" s="91">
        <v>539</v>
      </c>
      <c r="BG76" s="91"/>
      <c r="BH76" s="91"/>
      <c r="BI76" s="91"/>
      <c r="BJ76" s="91"/>
      <c r="BK76" s="91">
        <v>1</v>
      </c>
      <c r="BL76" s="91"/>
      <c r="BM76" s="91">
        <v>46</v>
      </c>
      <c r="BN76" s="91">
        <v>1</v>
      </c>
      <c r="BO76" s="91">
        <v>3</v>
      </c>
      <c r="BP76" s="91"/>
      <c r="BQ76" s="91"/>
      <c r="BR76" s="91">
        <v>2</v>
      </c>
      <c r="BS76" s="91"/>
      <c r="BT76" s="91"/>
      <c r="BU76" s="91">
        <v>592</v>
      </c>
      <c r="BV76" s="91"/>
      <c r="BW76" s="91"/>
      <c r="BX76" s="91">
        <v>460</v>
      </c>
      <c r="BY76" s="91">
        <v>4</v>
      </c>
      <c r="BZ76" s="91"/>
      <c r="CA76" s="91">
        <v>17</v>
      </c>
      <c r="CB76" s="91"/>
      <c r="CC76" s="91"/>
      <c r="CD76" s="91">
        <v>111</v>
      </c>
      <c r="CE76" s="91"/>
      <c r="CF76" s="91"/>
      <c r="CG76" s="91"/>
      <c r="CH76" s="91"/>
      <c r="CI76" s="91"/>
      <c r="CJ76" s="91"/>
      <c r="CK76" s="91">
        <v>592</v>
      </c>
      <c r="CL76" s="91"/>
      <c r="CM76" s="91"/>
      <c r="CN76" s="91"/>
      <c r="CO76" s="91"/>
      <c r="CP76" s="91"/>
      <c r="CQ76" s="91"/>
      <c r="CR76" s="91"/>
      <c r="CS76" s="91"/>
      <c r="CT76" s="91"/>
      <c r="CU76" s="91"/>
      <c r="CV76" s="91"/>
      <c r="CW76" s="91"/>
      <c r="CX76" s="91"/>
      <c r="CY76" s="91"/>
      <c r="CZ76" s="91"/>
      <c r="DA76" s="91"/>
      <c r="DB76" s="91"/>
      <c r="DC76" s="91"/>
      <c r="DD76" s="91"/>
      <c r="DE76" s="91"/>
      <c r="DF76" s="91"/>
      <c r="DG76" s="91"/>
      <c r="DH76" s="91"/>
      <c r="DI76" s="91"/>
      <c r="DJ76" s="91"/>
      <c r="DK76" s="91"/>
      <c r="DL76" s="91"/>
      <c r="DM76" s="91"/>
      <c r="DN76" s="91"/>
      <c r="DO76" s="91"/>
      <c r="DP76" s="91"/>
      <c r="DQ76" s="91">
        <v>592</v>
      </c>
      <c r="DR76" s="91"/>
      <c r="DS76" s="91"/>
      <c r="DT76" s="91"/>
      <c r="DU76" s="91"/>
      <c r="DV76" s="91"/>
      <c r="DW76" s="91"/>
      <c r="DX76" s="91"/>
      <c r="DY76" s="91"/>
      <c r="DZ76" s="91"/>
      <c r="EA76" s="91"/>
      <c r="EB76" s="91"/>
      <c r="EC76" s="91"/>
      <c r="ED76" s="91"/>
      <c r="EE76" s="91"/>
      <c r="EF76" s="91"/>
      <c r="EG76" s="91">
        <v>592</v>
      </c>
      <c r="EH76" s="91">
        <v>4208</v>
      </c>
      <c r="EI76" s="90" t="s">
        <v>2535</v>
      </c>
      <c r="EJ76" s="90" t="s">
        <v>2489</v>
      </c>
    </row>
    <row r="77" spans="1:140" ht="14.4" x14ac:dyDescent="0.3">
      <c r="A77" s="90">
        <v>106160787</v>
      </c>
      <c r="B77" s="90" t="s">
        <v>2003</v>
      </c>
      <c r="C77" s="90" t="s">
        <v>699</v>
      </c>
      <c r="D77" s="90" t="s">
        <v>700</v>
      </c>
      <c r="E77" s="90" t="s">
        <v>698</v>
      </c>
      <c r="F77" s="90" t="s">
        <v>1286</v>
      </c>
      <c r="G77" s="90" t="s">
        <v>1285</v>
      </c>
      <c r="H77" s="90" t="s">
        <v>2814</v>
      </c>
      <c r="I77" s="90">
        <v>32</v>
      </c>
      <c r="J77" s="90">
        <v>14</v>
      </c>
      <c r="K77" s="90" t="s">
        <v>557</v>
      </c>
      <c r="L77" s="90" t="s">
        <v>553</v>
      </c>
      <c r="M77" s="91">
        <v>4387</v>
      </c>
      <c r="N77" s="91"/>
      <c r="O77" s="91"/>
      <c r="P77" s="91"/>
      <c r="Q77" s="91"/>
      <c r="R77" s="91"/>
      <c r="S77" s="91">
        <v>1119</v>
      </c>
      <c r="T77" s="91">
        <v>3268</v>
      </c>
      <c r="U77" s="91"/>
      <c r="V77" s="91"/>
      <c r="W77" s="91">
        <v>2161</v>
      </c>
      <c r="X77" s="91"/>
      <c r="Y77" s="91">
        <v>204</v>
      </c>
      <c r="Z77" s="91">
        <v>1338</v>
      </c>
      <c r="AA77" s="91">
        <v>644</v>
      </c>
      <c r="AB77" s="91">
        <v>40</v>
      </c>
      <c r="AC77" s="91"/>
      <c r="AD77" s="91"/>
      <c r="AE77" s="91"/>
      <c r="AF77" s="91"/>
      <c r="AG77" s="91"/>
      <c r="AH77" s="91">
        <v>1138</v>
      </c>
      <c r="AI77" s="91">
        <v>184</v>
      </c>
      <c r="AJ77" s="91">
        <v>2865</v>
      </c>
      <c r="AK77" s="91">
        <v>40</v>
      </c>
      <c r="AL77" s="91">
        <v>15</v>
      </c>
      <c r="AM77" s="91">
        <v>86</v>
      </c>
      <c r="AN77" s="91">
        <v>59</v>
      </c>
      <c r="AO77" s="91">
        <v>2242</v>
      </c>
      <c r="AP77" s="91"/>
      <c r="AQ77" s="91"/>
      <c r="AR77" s="91"/>
      <c r="AS77" s="91"/>
      <c r="AT77" s="91">
        <v>18</v>
      </c>
      <c r="AU77" s="91">
        <v>2115</v>
      </c>
      <c r="AV77" s="91">
        <v>4</v>
      </c>
      <c r="AW77" s="91">
        <v>8</v>
      </c>
      <c r="AX77" s="91"/>
      <c r="AY77" s="91"/>
      <c r="AZ77" s="91">
        <v>4387</v>
      </c>
      <c r="BA77" s="91"/>
      <c r="BB77" s="91">
        <v>393</v>
      </c>
      <c r="BC77" s="91">
        <v>1869</v>
      </c>
      <c r="BD77" s="91">
        <v>2125</v>
      </c>
      <c r="BE77" s="91"/>
      <c r="BF77" s="91">
        <v>4245</v>
      </c>
      <c r="BG77" s="91"/>
      <c r="BH77" s="91"/>
      <c r="BI77" s="91"/>
      <c r="BJ77" s="91">
        <v>114</v>
      </c>
      <c r="BK77" s="91">
        <v>6</v>
      </c>
      <c r="BL77" s="91"/>
      <c r="BM77" s="91"/>
      <c r="BN77" s="91">
        <v>15</v>
      </c>
      <c r="BO77" s="91">
        <v>3</v>
      </c>
      <c r="BP77" s="91"/>
      <c r="BQ77" s="91">
        <v>2</v>
      </c>
      <c r="BR77" s="91">
        <v>2</v>
      </c>
      <c r="BS77" s="91"/>
      <c r="BT77" s="91">
        <v>4</v>
      </c>
      <c r="BU77" s="91">
        <v>4383</v>
      </c>
      <c r="BV77" s="91"/>
      <c r="BW77" s="91">
        <v>3</v>
      </c>
      <c r="BX77" s="91">
        <v>2817</v>
      </c>
      <c r="BY77" s="91">
        <v>1049</v>
      </c>
      <c r="BZ77" s="91"/>
      <c r="CA77" s="91">
        <v>1</v>
      </c>
      <c r="CB77" s="91">
        <v>401</v>
      </c>
      <c r="CC77" s="91"/>
      <c r="CD77" s="91">
        <v>114</v>
      </c>
      <c r="CE77" s="91"/>
      <c r="CF77" s="91">
        <v>2</v>
      </c>
      <c r="CG77" s="91">
        <v>1</v>
      </c>
      <c r="CH77" s="91"/>
      <c r="CI77" s="91"/>
      <c r="CJ77" s="91"/>
      <c r="CK77" s="91"/>
      <c r="CL77" s="91"/>
      <c r="CM77" s="91"/>
      <c r="CN77" s="91"/>
      <c r="CO77" s="91"/>
      <c r="CP77" s="91">
        <v>1</v>
      </c>
      <c r="CQ77" s="91">
        <v>2216</v>
      </c>
      <c r="CR77" s="91"/>
      <c r="CS77" s="91"/>
      <c r="CT77" s="91"/>
      <c r="CU77" s="91">
        <v>37</v>
      </c>
      <c r="CV77" s="91"/>
      <c r="CW77" s="91"/>
      <c r="CX77" s="91">
        <v>9</v>
      </c>
      <c r="CY77" s="91">
        <v>2123</v>
      </c>
      <c r="CZ77" s="91">
        <v>10</v>
      </c>
      <c r="DA77" s="91"/>
      <c r="DB77" s="91"/>
      <c r="DC77" s="91">
        <v>1</v>
      </c>
      <c r="DD77" s="91">
        <v>15</v>
      </c>
      <c r="DE77" s="91"/>
      <c r="DF77" s="91"/>
      <c r="DG77" s="91"/>
      <c r="DH77" s="91"/>
      <c r="DI77" s="91"/>
      <c r="DJ77" s="91"/>
      <c r="DK77" s="91">
        <v>6</v>
      </c>
      <c r="DL77" s="91">
        <v>2150</v>
      </c>
      <c r="DM77" s="91"/>
      <c r="DN77" s="91">
        <v>4</v>
      </c>
      <c r="DO77" s="91">
        <v>491</v>
      </c>
      <c r="DP77" s="91"/>
      <c r="DQ77" s="91">
        <v>1710</v>
      </c>
      <c r="DR77" s="91"/>
      <c r="DS77" s="91"/>
      <c r="DT77" s="91"/>
      <c r="DU77" s="91">
        <v>3</v>
      </c>
      <c r="DV77" s="91"/>
      <c r="DW77" s="91"/>
      <c r="DX77" s="91"/>
      <c r="DY77" s="91">
        <v>1</v>
      </c>
      <c r="DZ77" s="91"/>
      <c r="EA77" s="91">
        <v>4</v>
      </c>
      <c r="EB77" s="91"/>
      <c r="EC77" s="91"/>
      <c r="ED77" s="91"/>
      <c r="EE77" s="91"/>
      <c r="EF77" s="91"/>
      <c r="EG77" s="91">
        <v>4379</v>
      </c>
      <c r="EH77" s="91">
        <v>8323</v>
      </c>
      <c r="EI77" s="90" t="s">
        <v>2540</v>
      </c>
      <c r="EJ77" s="90" t="s">
        <v>2489</v>
      </c>
    </row>
    <row r="78" spans="1:140" ht="14.4" x14ac:dyDescent="0.3">
      <c r="A78" s="90">
        <v>106164029</v>
      </c>
      <c r="B78" s="90" t="s">
        <v>2004</v>
      </c>
      <c r="C78" s="90" t="s">
        <v>1605</v>
      </c>
      <c r="D78" s="90" t="s">
        <v>1606</v>
      </c>
      <c r="E78" s="90" t="s">
        <v>698</v>
      </c>
      <c r="F78" s="90" t="s">
        <v>1286</v>
      </c>
      <c r="G78" s="90" t="s">
        <v>1285</v>
      </c>
      <c r="H78" s="90" t="s">
        <v>2811</v>
      </c>
      <c r="I78" s="90">
        <v>32</v>
      </c>
      <c r="J78" s="90">
        <v>14</v>
      </c>
      <c r="K78" s="90" t="s">
        <v>557</v>
      </c>
      <c r="L78" s="90" t="s">
        <v>2501</v>
      </c>
      <c r="M78" s="91">
        <v>9709</v>
      </c>
      <c r="N78" s="91"/>
      <c r="O78" s="91"/>
      <c r="P78" s="91"/>
      <c r="Q78" s="91"/>
      <c r="R78" s="91"/>
      <c r="S78" s="91">
        <v>4244</v>
      </c>
      <c r="T78" s="91">
        <v>5465</v>
      </c>
      <c r="U78" s="91"/>
      <c r="V78" s="91"/>
      <c r="W78" s="91">
        <v>338</v>
      </c>
      <c r="X78" s="91">
        <v>35</v>
      </c>
      <c r="Y78" s="91">
        <v>198</v>
      </c>
      <c r="Z78" s="91">
        <v>752</v>
      </c>
      <c r="AA78" s="91">
        <v>914</v>
      </c>
      <c r="AB78" s="91">
        <v>1110</v>
      </c>
      <c r="AC78" s="91">
        <v>1638</v>
      </c>
      <c r="AD78" s="91">
        <v>1611</v>
      </c>
      <c r="AE78" s="91">
        <v>1478</v>
      </c>
      <c r="AF78" s="91">
        <v>1635</v>
      </c>
      <c r="AG78" s="91"/>
      <c r="AH78" s="91">
        <v>4137</v>
      </c>
      <c r="AI78" s="91">
        <v>337</v>
      </c>
      <c r="AJ78" s="91">
        <v>4964</v>
      </c>
      <c r="AK78" s="91">
        <v>78</v>
      </c>
      <c r="AL78" s="91">
        <v>20</v>
      </c>
      <c r="AM78" s="91">
        <v>149</v>
      </c>
      <c r="AN78" s="91">
        <v>24</v>
      </c>
      <c r="AO78" s="91">
        <v>8606</v>
      </c>
      <c r="AP78" s="91">
        <v>2</v>
      </c>
      <c r="AQ78" s="91">
        <v>3</v>
      </c>
      <c r="AR78" s="91">
        <v>180</v>
      </c>
      <c r="AS78" s="91">
        <v>117</v>
      </c>
      <c r="AT78" s="91">
        <v>287</v>
      </c>
      <c r="AU78" s="91">
        <v>305</v>
      </c>
      <c r="AV78" s="91">
        <v>19</v>
      </c>
      <c r="AW78" s="91">
        <v>190</v>
      </c>
      <c r="AX78" s="91"/>
      <c r="AY78" s="91">
        <v>7172</v>
      </c>
      <c r="AZ78" s="91">
        <v>2537</v>
      </c>
      <c r="BA78" s="91"/>
      <c r="BB78" s="91">
        <v>1541</v>
      </c>
      <c r="BC78" s="91">
        <v>7856</v>
      </c>
      <c r="BD78" s="91">
        <v>305</v>
      </c>
      <c r="BE78" s="91">
        <v>7</v>
      </c>
      <c r="BF78" s="91">
        <v>6991</v>
      </c>
      <c r="BG78" s="91"/>
      <c r="BH78" s="91">
        <v>1</v>
      </c>
      <c r="BI78" s="91"/>
      <c r="BJ78" s="91">
        <v>218</v>
      </c>
      <c r="BK78" s="91">
        <v>69</v>
      </c>
      <c r="BL78" s="91">
        <v>888</v>
      </c>
      <c r="BM78" s="91">
        <v>7</v>
      </c>
      <c r="BN78" s="91">
        <v>23</v>
      </c>
      <c r="BO78" s="91">
        <v>163</v>
      </c>
      <c r="BP78" s="91">
        <v>309</v>
      </c>
      <c r="BQ78" s="91">
        <v>966</v>
      </c>
      <c r="BR78" s="91">
        <v>74</v>
      </c>
      <c r="BS78" s="91"/>
      <c r="BT78" s="91">
        <v>439</v>
      </c>
      <c r="BU78" s="91">
        <v>9270</v>
      </c>
      <c r="BV78" s="91"/>
      <c r="BW78" s="91">
        <v>4569</v>
      </c>
      <c r="BX78" s="91">
        <v>2962</v>
      </c>
      <c r="BY78" s="91">
        <v>1368</v>
      </c>
      <c r="BZ78" s="91">
        <v>61</v>
      </c>
      <c r="CA78" s="91">
        <v>18</v>
      </c>
      <c r="CB78" s="91">
        <v>247</v>
      </c>
      <c r="CC78" s="91"/>
      <c r="CD78" s="91">
        <v>483</v>
      </c>
      <c r="CE78" s="91"/>
      <c r="CF78" s="91">
        <v>1</v>
      </c>
      <c r="CG78" s="91">
        <v>802</v>
      </c>
      <c r="CH78" s="91">
        <v>306</v>
      </c>
      <c r="CI78" s="91">
        <v>624</v>
      </c>
      <c r="CJ78" s="91">
        <v>161</v>
      </c>
      <c r="CK78" s="91">
        <v>74</v>
      </c>
      <c r="CL78" s="91">
        <v>190</v>
      </c>
      <c r="CM78" s="91">
        <v>1359</v>
      </c>
      <c r="CN78" s="91">
        <v>1026</v>
      </c>
      <c r="CO78" s="91">
        <v>1671</v>
      </c>
      <c r="CP78" s="91">
        <v>877</v>
      </c>
      <c r="CQ78" s="91">
        <v>410</v>
      </c>
      <c r="CR78" s="91">
        <v>294</v>
      </c>
      <c r="CS78" s="91">
        <v>535</v>
      </c>
      <c r="CT78" s="91">
        <v>5</v>
      </c>
      <c r="CU78" s="91">
        <v>10</v>
      </c>
      <c r="CV78" s="91">
        <v>356</v>
      </c>
      <c r="CW78" s="91">
        <v>689</v>
      </c>
      <c r="CX78" s="91">
        <v>15</v>
      </c>
      <c r="CY78" s="91">
        <v>305</v>
      </c>
      <c r="CZ78" s="91">
        <v>70</v>
      </c>
      <c r="DA78" s="91">
        <v>44</v>
      </c>
      <c r="DB78" s="91">
        <v>1</v>
      </c>
      <c r="DC78" s="91">
        <v>1</v>
      </c>
      <c r="DD78" s="91">
        <v>24</v>
      </c>
      <c r="DE78" s="91">
        <v>129</v>
      </c>
      <c r="DF78" s="91">
        <v>773</v>
      </c>
      <c r="DG78" s="91">
        <v>16</v>
      </c>
      <c r="DH78" s="91">
        <v>1398</v>
      </c>
      <c r="DI78" s="91">
        <v>243</v>
      </c>
      <c r="DJ78" s="91">
        <v>35</v>
      </c>
      <c r="DK78" s="91">
        <v>240</v>
      </c>
      <c r="DL78" s="91">
        <v>306</v>
      </c>
      <c r="DM78" s="91">
        <v>770</v>
      </c>
      <c r="DN78" s="91">
        <v>200</v>
      </c>
      <c r="DO78" s="91">
        <v>1199</v>
      </c>
      <c r="DP78" s="91">
        <v>62</v>
      </c>
      <c r="DQ78" s="91">
        <v>4198</v>
      </c>
      <c r="DR78" s="91">
        <v>18</v>
      </c>
      <c r="DS78" s="91">
        <v>8</v>
      </c>
      <c r="DT78" s="91">
        <v>94</v>
      </c>
      <c r="DU78" s="91">
        <v>499</v>
      </c>
      <c r="DV78" s="91">
        <v>423</v>
      </c>
      <c r="DW78" s="91">
        <v>1</v>
      </c>
      <c r="DX78" s="91">
        <v>38</v>
      </c>
      <c r="DY78" s="91">
        <v>17</v>
      </c>
      <c r="DZ78" s="91">
        <v>118</v>
      </c>
      <c r="EA78" s="91">
        <v>423</v>
      </c>
      <c r="EB78" s="91">
        <v>38</v>
      </c>
      <c r="EC78" s="91">
        <v>5</v>
      </c>
      <c r="ED78" s="91">
        <v>15</v>
      </c>
      <c r="EE78" s="91"/>
      <c r="EF78" s="91">
        <v>37</v>
      </c>
      <c r="EG78" s="91">
        <v>7975</v>
      </c>
      <c r="EH78" s="91">
        <v>41594</v>
      </c>
      <c r="EI78" s="90" t="s">
        <v>2540</v>
      </c>
      <c r="EJ78" s="90" t="s">
        <v>2489</v>
      </c>
    </row>
    <row r="79" spans="1:140" ht="14.4" x14ac:dyDescent="0.3">
      <c r="A79" s="90">
        <v>106171049</v>
      </c>
      <c r="B79" s="90" t="s">
        <v>2005</v>
      </c>
      <c r="C79" s="90" t="s">
        <v>1287</v>
      </c>
      <c r="D79" s="90" t="s">
        <v>701</v>
      </c>
      <c r="E79" s="90" t="s">
        <v>702</v>
      </c>
      <c r="F79" s="90" t="s">
        <v>1288</v>
      </c>
      <c r="G79" s="90" t="s">
        <v>1289</v>
      </c>
      <c r="H79" s="90" t="s">
        <v>2814</v>
      </c>
      <c r="I79" s="90">
        <v>4</v>
      </c>
      <c r="J79" s="90">
        <v>2</v>
      </c>
      <c r="K79" s="90" t="s">
        <v>557</v>
      </c>
      <c r="L79" s="90" t="s">
        <v>2501</v>
      </c>
      <c r="M79" s="91">
        <v>1500</v>
      </c>
      <c r="N79" s="91">
        <v>45</v>
      </c>
      <c r="O79" s="91"/>
      <c r="P79" s="91"/>
      <c r="Q79" s="91"/>
      <c r="R79" s="91"/>
      <c r="S79" s="91">
        <v>600</v>
      </c>
      <c r="T79" s="91">
        <v>945</v>
      </c>
      <c r="U79" s="91"/>
      <c r="V79" s="91"/>
      <c r="W79" s="91">
        <v>195</v>
      </c>
      <c r="X79" s="91">
        <v>11</v>
      </c>
      <c r="Y79" s="91">
        <v>42</v>
      </c>
      <c r="Z79" s="91">
        <v>173</v>
      </c>
      <c r="AA79" s="91">
        <v>129</v>
      </c>
      <c r="AB79" s="91">
        <v>119</v>
      </c>
      <c r="AC79" s="91">
        <v>214</v>
      </c>
      <c r="AD79" s="91">
        <v>271</v>
      </c>
      <c r="AE79" s="91">
        <v>196</v>
      </c>
      <c r="AF79" s="91">
        <v>195</v>
      </c>
      <c r="AG79" s="91"/>
      <c r="AH79" s="91">
        <v>1317</v>
      </c>
      <c r="AI79" s="91">
        <v>44</v>
      </c>
      <c r="AJ79" s="91">
        <v>113</v>
      </c>
      <c r="AK79" s="91">
        <v>10</v>
      </c>
      <c r="AL79" s="91">
        <v>13</v>
      </c>
      <c r="AM79" s="91">
        <v>8</v>
      </c>
      <c r="AN79" s="91">
        <v>40</v>
      </c>
      <c r="AO79" s="91">
        <v>1262</v>
      </c>
      <c r="AP79" s="91">
        <v>28</v>
      </c>
      <c r="AQ79" s="91">
        <v>14</v>
      </c>
      <c r="AR79" s="91">
        <v>11</v>
      </c>
      <c r="AS79" s="91">
        <v>55</v>
      </c>
      <c r="AT79" s="91"/>
      <c r="AU79" s="91">
        <v>174</v>
      </c>
      <c r="AV79" s="91"/>
      <c r="AW79" s="91">
        <v>1</v>
      </c>
      <c r="AX79" s="91"/>
      <c r="AY79" s="91">
        <v>1021</v>
      </c>
      <c r="AZ79" s="91">
        <v>524</v>
      </c>
      <c r="BA79" s="91"/>
      <c r="BB79" s="91">
        <v>159</v>
      </c>
      <c r="BC79" s="91">
        <v>1210</v>
      </c>
      <c r="BD79" s="91">
        <v>174</v>
      </c>
      <c r="BE79" s="91">
        <v>2</v>
      </c>
      <c r="BF79" s="91">
        <v>1190</v>
      </c>
      <c r="BG79" s="91">
        <v>3</v>
      </c>
      <c r="BH79" s="91"/>
      <c r="BI79" s="91">
        <v>34</v>
      </c>
      <c r="BJ79" s="91">
        <v>140</v>
      </c>
      <c r="BK79" s="91">
        <v>5</v>
      </c>
      <c r="BL79" s="91">
        <v>71</v>
      </c>
      <c r="BM79" s="91"/>
      <c r="BN79" s="91">
        <v>1</v>
      </c>
      <c r="BO79" s="91">
        <v>37</v>
      </c>
      <c r="BP79" s="91">
        <v>14</v>
      </c>
      <c r="BQ79" s="91">
        <v>50</v>
      </c>
      <c r="BR79" s="91"/>
      <c r="BS79" s="91"/>
      <c r="BT79" s="91">
        <v>73</v>
      </c>
      <c r="BU79" s="91">
        <v>1472</v>
      </c>
      <c r="BV79" s="91"/>
      <c r="BW79" s="91">
        <v>680</v>
      </c>
      <c r="BX79" s="91">
        <v>680</v>
      </c>
      <c r="BY79" s="91">
        <v>132</v>
      </c>
      <c r="BZ79" s="91">
        <v>3</v>
      </c>
      <c r="CA79" s="91">
        <v>1</v>
      </c>
      <c r="CB79" s="91">
        <v>23</v>
      </c>
      <c r="CC79" s="91"/>
      <c r="CD79" s="91">
        <v>25</v>
      </c>
      <c r="CE79" s="91">
        <v>1</v>
      </c>
      <c r="CF79" s="91"/>
      <c r="CG79" s="91">
        <v>87</v>
      </c>
      <c r="CH79" s="91">
        <v>22</v>
      </c>
      <c r="CI79" s="91">
        <v>75</v>
      </c>
      <c r="CJ79" s="91">
        <v>10</v>
      </c>
      <c r="CK79" s="91">
        <v>31</v>
      </c>
      <c r="CL79" s="91">
        <v>24</v>
      </c>
      <c r="CM79" s="91">
        <v>66</v>
      </c>
      <c r="CN79" s="91">
        <v>252</v>
      </c>
      <c r="CO79" s="91">
        <v>226</v>
      </c>
      <c r="CP79" s="91">
        <v>89</v>
      </c>
      <c r="CQ79" s="91">
        <v>210</v>
      </c>
      <c r="CR79" s="91">
        <v>65</v>
      </c>
      <c r="CS79" s="91">
        <v>19</v>
      </c>
      <c r="CT79" s="91">
        <v>2</v>
      </c>
      <c r="CU79" s="91">
        <v>21</v>
      </c>
      <c r="CV79" s="91">
        <v>34</v>
      </c>
      <c r="CW79" s="91">
        <v>93</v>
      </c>
      <c r="CX79" s="91">
        <v>45</v>
      </c>
      <c r="CY79" s="91">
        <v>174</v>
      </c>
      <c r="CZ79" s="91">
        <v>3</v>
      </c>
      <c r="DA79" s="91">
        <v>1</v>
      </c>
      <c r="DB79" s="91"/>
      <c r="DC79" s="91"/>
      <c r="DD79" s="91">
        <v>3</v>
      </c>
      <c r="DE79" s="91">
        <v>17</v>
      </c>
      <c r="DF79" s="91">
        <v>40</v>
      </c>
      <c r="DG79" s="91">
        <v>3</v>
      </c>
      <c r="DH79" s="91">
        <v>157</v>
      </c>
      <c r="DI79" s="91">
        <v>3</v>
      </c>
      <c r="DJ79" s="91"/>
      <c r="DK79" s="91">
        <v>22</v>
      </c>
      <c r="DL79" s="91">
        <v>177</v>
      </c>
      <c r="DM79" s="91">
        <v>11</v>
      </c>
      <c r="DN79" s="91">
        <v>24</v>
      </c>
      <c r="DO79" s="91">
        <v>169</v>
      </c>
      <c r="DP79" s="91"/>
      <c r="DQ79" s="91">
        <v>915</v>
      </c>
      <c r="DR79" s="91">
        <v>2</v>
      </c>
      <c r="DS79" s="91">
        <v>1</v>
      </c>
      <c r="DT79" s="91">
        <v>19</v>
      </c>
      <c r="DU79" s="91">
        <v>90</v>
      </c>
      <c r="DV79" s="91">
        <v>51</v>
      </c>
      <c r="DW79" s="91">
        <v>1</v>
      </c>
      <c r="DX79" s="91">
        <v>11</v>
      </c>
      <c r="DY79" s="91">
        <v>5</v>
      </c>
      <c r="DZ79" s="91">
        <v>22</v>
      </c>
      <c r="EA79" s="91">
        <v>93</v>
      </c>
      <c r="EB79" s="91">
        <v>7</v>
      </c>
      <c r="EC79" s="91">
        <v>2</v>
      </c>
      <c r="ED79" s="91"/>
      <c r="EE79" s="91"/>
      <c r="EF79" s="91">
        <v>10</v>
      </c>
      <c r="EG79" s="91">
        <v>1231</v>
      </c>
      <c r="EH79" s="91">
        <v>5613</v>
      </c>
      <c r="EI79" s="90" t="s">
        <v>2541</v>
      </c>
      <c r="EJ79" s="90" t="s">
        <v>2501</v>
      </c>
    </row>
    <row r="80" spans="1:140" ht="14.4" x14ac:dyDescent="0.3">
      <c r="A80" s="90">
        <v>106171395</v>
      </c>
      <c r="B80" s="90" t="s">
        <v>2006</v>
      </c>
      <c r="C80" s="90" t="s">
        <v>703</v>
      </c>
      <c r="D80" s="90" t="s">
        <v>704</v>
      </c>
      <c r="E80" s="90" t="s">
        <v>705</v>
      </c>
      <c r="F80" s="90" t="s">
        <v>1290</v>
      </c>
      <c r="G80" s="90" t="s">
        <v>1289</v>
      </c>
      <c r="H80" s="90" t="s">
        <v>2814</v>
      </c>
      <c r="I80" s="90">
        <v>4</v>
      </c>
      <c r="J80" s="90">
        <v>2</v>
      </c>
      <c r="K80" s="90" t="s">
        <v>557</v>
      </c>
      <c r="L80" s="90" t="s">
        <v>2501</v>
      </c>
      <c r="M80" s="91">
        <v>1883</v>
      </c>
      <c r="N80" s="91">
        <v>6</v>
      </c>
      <c r="O80" s="91"/>
      <c r="P80" s="91"/>
      <c r="Q80" s="91"/>
      <c r="R80" s="91">
        <v>1</v>
      </c>
      <c r="S80" s="91">
        <v>732</v>
      </c>
      <c r="T80" s="91">
        <v>1157</v>
      </c>
      <c r="U80" s="91">
        <v>1</v>
      </c>
      <c r="V80" s="91"/>
      <c r="W80" s="91">
        <v>275</v>
      </c>
      <c r="X80" s="91">
        <v>2</v>
      </c>
      <c r="Y80" s="91">
        <v>37</v>
      </c>
      <c r="Z80" s="91">
        <v>210</v>
      </c>
      <c r="AA80" s="91">
        <v>152</v>
      </c>
      <c r="AB80" s="91">
        <v>112</v>
      </c>
      <c r="AC80" s="91">
        <v>227</v>
      </c>
      <c r="AD80" s="91">
        <v>330</v>
      </c>
      <c r="AE80" s="91">
        <v>278</v>
      </c>
      <c r="AF80" s="91">
        <v>267</v>
      </c>
      <c r="AG80" s="91"/>
      <c r="AH80" s="91">
        <v>1504</v>
      </c>
      <c r="AI80" s="91">
        <v>28</v>
      </c>
      <c r="AJ80" s="91">
        <v>213</v>
      </c>
      <c r="AK80" s="91">
        <v>11</v>
      </c>
      <c r="AL80" s="91">
        <v>68</v>
      </c>
      <c r="AM80" s="91">
        <v>24</v>
      </c>
      <c r="AN80" s="91">
        <v>42</v>
      </c>
      <c r="AO80" s="91">
        <v>1499</v>
      </c>
      <c r="AP80" s="91">
        <v>8</v>
      </c>
      <c r="AQ80" s="91">
        <v>5</v>
      </c>
      <c r="AR80" s="91">
        <v>74</v>
      </c>
      <c r="AS80" s="91">
        <v>26</v>
      </c>
      <c r="AT80" s="91">
        <v>4</v>
      </c>
      <c r="AU80" s="91">
        <v>268</v>
      </c>
      <c r="AV80" s="91">
        <v>4</v>
      </c>
      <c r="AW80" s="91">
        <v>2</v>
      </c>
      <c r="AX80" s="91"/>
      <c r="AY80" s="91">
        <v>1027</v>
      </c>
      <c r="AZ80" s="91">
        <v>863</v>
      </c>
      <c r="BA80" s="91"/>
      <c r="BB80" s="91">
        <v>425</v>
      </c>
      <c r="BC80" s="91">
        <v>1191</v>
      </c>
      <c r="BD80" s="91">
        <v>268</v>
      </c>
      <c r="BE80" s="91">
        <v>6</v>
      </c>
      <c r="BF80" s="91">
        <v>1300</v>
      </c>
      <c r="BG80" s="91">
        <v>1</v>
      </c>
      <c r="BH80" s="91"/>
      <c r="BI80" s="91"/>
      <c r="BJ80" s="91">
        <v>76</v>
      </c>
      <c r="BK80" s="91">
        <v>10</v>
      </c>
      <c r="BL80" s="91">
        <v>238</v>
      </c>
      <c r="BM80" s="91"/>
      <c r="BN80" s="91">
        <v>3</v>
      </c>
      <c r="BO80" s="91">
        <v>23</v>
      </c>
      <c r="BP80" s="91">
        <v>39</v>
      </c>
      <c r="BQ80" s="91">
        <v>193</v>
      </c>
      <c r="BR80" s="91">
        <v>3</v>
      </c>
      <c r="BS80" s="91">
        <v>4</v>
      </c>
      <c r="BT80" s="91">
        <v>171</v>
      </c>
      <c r="BU80" s="91">
        <v>1719</v>
      </c>
      <c r="BV80" s="91"/>
      <c r="BW80" s="91">
        <v>867</v>
      </c>
      <c r="BX80" s="91">
        <v>674</v>
      </c>
      <c r="BY80" s="91">
        <v>285</v>
      </c>
      <c r="BZ80" s="91">
        <v>4</v>
      </c>
      <c r="CA80" s="91"/>
      <c r="CB80" s="91">
        <v>27</v>
      </c>
      <c r="CC80" s="91"/>
      <c r="CD80" s="91">
        <v>32</v>
      </c>
      <c r="CE80" s="91">
        <v>1</v>
      </c>
      <c r="CF80" s="91"/>
      <c r="CG80" s="91">
        <v>101</v>
      </c>
      <c r="CH80" s="91">
        <v>46</v>
      </c>
      <c r="CI80" s="91">
        <v>76</v>
      </c>
      <c r="CJ80" s="91">
        <v>14</v>
      </c>
      <c r="CK80" s="91">
        <v>2</v>
      </c>
      <c r="CL80" s="91">
        <v>9</v>
      </c>
      <c r="CM80" s="91">
        <v>162</v>
      </c>
      <c r="CN80" s="91">
        <v>210</v>
      </c>
      <c r="CO80" s="91">
        <v>240</v>
      </c>
      <c r="CP80" s="91">
        <v>80</v>
      </c>
      <c r="CQ80" s="91">
        <v>293</v>
      </c>
      <c r="CR80" s="91">
        <v>57</v>
      </c>
      <c r="CS80" s="91">
        <v>97</v>
      </c>
      <c r="CT80" s="91"/>
      <c r="CU80" s="91">
        <v>7</v>
      </c>
      <c r="CV80" s="91">
        <v>38</v>
      </c>
      <c r="CW80" s="91">
        <v>172</v>
      </c>
      <c r="CX80" s="91">
        <v>18</v>
      </c>
      <c r="CY80" s="91">
        <v>268</v>
      </c>
      <c r="CZ80" s="91">
        <v>1</v>
      </c>
      <c r="DA80" s="91"/>
      <c r="DB80" s="91"/>
      <c r="DC80" s="91"/>
      <c r="DD80" s="91">
        <v>1</v>
      </c>
      <c r="DE80" s="91">
        <v>28</v>
      </c>
      <c r="DF80" s="91">
        <v>66</v>
      </c>
      <c r="DG80" s="91">
        <v>1</v>
      </c>
      <c r="DH80" s="91">
        <v>135</v>
      </c>
      <c r="DI80" s="91">
        <v>4</v>
      </c>
      <c r="DJ80" s="91"/>
      <c r="DK80" s="91">
        <v>25</v>
      </c>
      <c r="DL80" s="91">
        <v>274</v>
      </c>
      <c r="DM80" s="91">
        <v>171</v>
      </c>
      <c r="DN80" s="91">
        <v>28</v>
      </c>
      <c r="DO80" s="91">
        <v>217</v>
      </c>
      <c r="DP80" s="91">
        <v>15</v>
      </c>
      <c r="DQ80" s="91">
        <v>924</v>
      </c>
      <c r="DR80" s="91">
        <v>5</v>
      </c>
      <c r="DS80" s="91">
        <v>3</v>
      </c>
      <c r="DT80" s="91">
        <v>15</v>
      </c>
      <c r="DU80" s="91">
        <v>67</v>
      </c>
      <c r="DV80" s="91">
        <v>88</v>
      </c>
      <c r="DW80" s="91">
        <v>1</v>
      </c>
      <c r="DX80" s="91">
        <v>5</v>
      </c>
      <c r="DY80" s="91">
        <v>2</v>
      </c>
      <c r="DZ80" s="91">
        <v>29</v>
      </c>
      <c r="EA80" s="91">
        <v>59</v>
      </c>
      <c r="EB80" s="91">
        <v>4</v>
      </c>
      <c r="EC80" s="91">
        <v>4</v>
      </c>
      <c r="ED80" s="91"/>
      <c r="EE80" s="91"/>
      <c r="EF80" s="91">
        <v>4</v>
      </c>
      <c r="EG80" s="91">
        <v>1604</v>
      </c>
      <c r="EH80" s="91">
        <v>6209</v>
      </c>
      <c r="EI80" s="90" t="s">
        <v>2542</v>
      </c>
      <c r="EJ80" s="90" t="s">
        <v>2501</v>
      </c>
    </row>
    <row r="81" spans="1:140" ht="14.4" x14ac:dyDescent="0.3">
      <c r="A81" s="90">
        <v>106184008</v>
      </c>
      <c r="B81" s="90" t="s">
        <v>2007</v>
      </c>
      <c r="C81" s="90" t="s">
        <v>706</v>
      </c>
      <c r="D81" s="90" t="s">
        <v>707</v>
      </c>
      <c r="E81" s="90" t="s">
        <v>708</v>
      </c>
      <c r="F81" s="90" t="s">
        <v>1291</v>
      </c>
      <c r="G81" s="90" t="s">
        <v>1292</v>
      </c>
      <c r="H81" s="90" t="s">
        <v>2814</v>
      </c>
      <c r="I81" s="90">
        <v>1</v>
      </c>
      <c r="J81" s="90">
        <v>1</v>
      </c>
      <c r="K81" s="90" t="s">
        <v>557</v>
      </c>
      <c r="L81" s="90" t="s">
        <v>2501</v>
      </c>
      <c r="M81" s="91">
        <v>1470</v>
      </c>
      <c r="N81" s="91"/>
      <c r="O81" s="91"/>
      <c r="P81" s="91"/>
      <c r="Q81" s="91"/>
      <c r="R81" s="91"/>
      <c r="S81" s="91">
        <v>503</v>
      </c>
      <c r="T81" s="91">
        <v>967</v>
      </c>
      <c r="U81" s="91"/>
      <c r="V81" s="91"/>
      <c r="W81" s="91">
        <v>285</v>
      </c>
      <c r="X81" s="91">
        <v>26</v>
      </c>
      <c r="Y81" s="91">
        <v>42</v>
      </c>
      <c r="Z81" s="91">
        <v>288</v>
      </c>
      <c r="AA81" s="91">
        <v>180</v>
      </c>
      <c r="AB81" s="91">
        <v>88</v>
      </c>
      <c r="AC81" s="91">
        <v>132</v>
      </c>
      <c r="AD81" s="91">
        <v>150</v>
      </c>
      <c r="AE81" s="91">
        <v>110</v>
      </c>
      <c r="AF81" s="91">
        <v>169</v>
      </c>
      <c r="AG81" s="91"/>
      <c r="AH81" s="91">
        <v>1248</v>
      </c>
      <c r="AI81" s="91">
        <v>25</v>
      </c>
      <c r="AJ81" s="91">
        <v>127</v>
      </c>
      <c r="AK81" s="91">
        <v>15</v>
      </c>
      <c r="AL81" s="91">
        <v>44</v>
      </c>
      <c r="AM81" s="91">
        <v>11</v>
      </c>
      <c r="AN81" s="91"/>
      <c r="AO81" s="91">
        <v>1120</v>
      </c>
      <c r="AP81" s="91">
        <v>16</v>
      </c>
      <c r="AQ81" s="91"/>
      <c r="AR81" s="91">
        <v>24</v>
      </c>
      <c r="AS81" s="91">
        <v>1</v>
      </c>
      <c r="AT81" s="91"/>
      <c r="AU81" s="91">
        <v>271</v>
      </c>
      <c r="AV81" s="91">
        <v>38</v>
      </c>
      <c r="AW81" s="91"/>
      <c r="AX81" s="91"/>
      <c r="AY81" s="91">
        <v>863</v>
      </c>
      <c r="AZ81" s="91">
        <v>607</v>
      </c>
      <c r="BA81" s="91"/>
      <c r="BB81" s="91">
        <v>41</v>
      </c>
      <c r="BC81" s="91">
        <v>1157</v>
      </c>
      <c r="BD81" s="91">
        <v>272</v>
      </c>
      <c r="BE81" s="91"/>
      <c r="BF81" s="91">
        <v>1165</v>
      </c>
      <c r="BG81" s="91"/>
      <c r="BH81" s="91"/>
      <c r="BI81" s="91"/>
      <c r="BJ81" s="91">
        <v>103</v>
      </c>
      <c r="BK81" s="91">
        <v>12</v>
      </c>
      <c r="BL81" s="91">
        <v>88</v>
      </c>
      <c r="BM81" s="91"/>
      <c r="BN81" s="91">
        <v>35</v>
      </c>
      <c r="BO81" s="91">
        <v>7</v>
      </c>
      <c r="BP81" s="91">
        <v>20</v>
      </c>
      <c r="BQ81" s="91">
        <v>39</v>
      </c>
      <c r="BR81" s="91">
        <v>1</v>
      </c>
      <c r="BS81" s="91"/>
      <c r="BT81" s="91">
        <v>81</v>
      </c>
      <c r="BU81" s="91">
        <v>1389</v>
      </c>
      <c r="BV81" s="91"/>
      <c r="BW81" s="91">
        <v>443</v>
      </c>
      <c r="BX81" s="91">
        <v>589</v>
      </c>
      <c r="BY81" s="91">
        <v>351</v>
      </c>
      <c r="BZ81" s="91">
        <v>8</v>
      </c>
      <c r="CA81" s="91"/>
      <c r="CB81" s="91">
        <v>54</v>
      </c>
      <c r="CC81" s="91"/>
      <c r="CD81" s="91">
        <v>25</v>
      </c>
      <c r="CE81" s="91"/>
      <c r="CF81" s="91"/>
      <c r="CG81" s="91">
        <v>77</v>
      </c>
      <c r="CH81" s="91">
        <v>12</v>
      </c>
      <c r="CI81" s="91">
        <v>72</v>
      </c>
      <c r="CJ81" s="91">
        <v>13</v>
      </c>
      <c r="CK81" s="91">
        <v>11</v>
      </c>
      <c r="CL81" s="91">
        <v>17</v>
      </c>
      <c r="CM81" s="91">
        <v>82</v>
      </c>
      <c r="CN81" s="91">
        <v>170</v>
      </c>
      <c r="CO81" s="91">
        <v>173</v>
      </c>
      <c r="CP81" s="91">
        <v>76</v>
      </c>
      <c r="CQ81" s="91">
        <v>310</v>
      </c>
      <c r="CR81" s="91">
        <v>49</v>
      </c>
      <c r="CS81" s="91">
        <v>18</v>
      </c>
      <c r="CT81" s="91"/>
      <c r="CU81" s="91">
        <v>7</v>
      </c>
      <c r="CV81" s="91">
        <v>57</v>
      </c>
      <c r="CW81" s="91">
        <v>52</v>
      </c>
      <c r="CX81" s="91">
        <v>2</v>
      </c>
      <c r="CY81" s="91">
        <v>272</v>
      </c>
      <c r="CZ81" s="91">
        <v>5</v>
      </c>
      <c r="DA81" s="91"/>
      <c r="DB81" s="91"/>
      <c r="DC81" s="91"/>
      <c r="DD81" s="91">
        <v>2</v>
      </c>
      <c r="DE81" s="91">
        <v>16</v>
      </c>
      <c r="DF81" s="91">
        <v>23</v>
      </c>
      <c r="DG81" s="91"/>
      <c r="DH81" s="91">
        <v>121</v>
      </c>
      <c r="DI81" s="91">
        <v>1</v>
      </c>
      <c r="DJ81" s="91">
        <v>2</v>
      </c>
      <c r="DK81" s="91">
        <v>19</v>
      </c>
      <c r="DL81" s="91">
        <v>269</v>
      </c>
      <c r="DM81" s="91">
        <v>13</v>
      </c>
      <c r="DN81" s="91">
        <v>20</v>
      </c>
      <c r="DO81" s="91">
        <v>68</v>
      </c>
      <c r="DP81" s="91"/>
      <c r="DQ81" s="91">
        <v>911</v>
      </c>
      <c r="DR81" s="91">
        <v>4</v>
      </c>
      <c r="DS81" s="91">
        <v>5</v>
      </c>
      <c r="DT81" s="91">
        <v>3</v>
      </c>
      <c r="DU81" s="91">
        <v>39</v>
      </c>
      <c r="DV81" s="91">
        <v>37</v>
      </c>
      <c r="DW81" s="91"/>
      <c r="DX81" s="91">
        <v>7</v>
      </c>
      <c r="DY81" s="91">
        <v>4</v>
      </c>
      <c r="DZ81" s="91">
        <v>9</v>
      </c>
      <c r="EA81" s="91">
        <v>67</v>
      </c>
      <c r="EB81" s="91">
        <v>2</v>
      </c>
      <c r="EC81" s="91">
        <v>2</v>
      </c>
      <c r="ED81" s="91">
        <v>1</v>
      </c>
      <c r="EE81" s="91"/>
      <c r="EF81" s="91">
        <v>1</v>
      </c>
      <c r="EG81" s="91">
        <v>1289</v>
      </c>
      <c r="EH81" s="91">
        <v>4365</v>
      </c>
      <c r="EI81" s="90" t="s">
        <v>2543</v>
      </c>
      <c r="EJ81" s="90" t="s">
        <v>2501</v>
      </c>
    </row>
    <row r="82" spans="1:140" ht="14.4" x14ac:dyDescent="0.3">
      <c r="A82" s="90">
        <v>106190017</v>
      </c>
      <c r="B82" s="90" t="s">
        <v>2008</v>
      </c>
      <c r="C82" s="90" t="s">
        <v>1869</v>
      </c>
      <c r="D82" s="90" t="s">
        <v>709</v>
      </c>
      <c r="E82" s="90" t="s">
        <v>710</v>
      </c>
      <c r="F82" s="90" t="s">
        <v>1293</v>
      </c>
      <c r="G82" s="90" t="s">
        <v>723</v>
      </c>
      <c r="H82" s="90" t="s">
        <v>2811</v>
      </c>
      <c r="I82" s="90">
        <v>49</v>
      </c>
      <c r="J82" s="90">
        <v>22</v>
      </c>
      <c r="K82" s="90" t="s">
        <v>572</v>
      </c>
      <c r="L82" s="90" t="s">
        <v>553</v>
      </c>
      <c r="M82" s="91">
        <v>4722</v>
      </c>
      <c r="N82" s="91">
        <v>20</v>
      </c>
      <c r="O82" s="91"/>
      <c r="P82" s="91"/>
      <c r="Q82" s="91">
        <v>238</v>
      </c>
      <c r="R82" s="91"/>
      <c r="S82" s="91">
        <v>2246</v>
      </c>
      <c r="T82" s="91">
        <v>2734</v>
      </c>
      <c r="U82" s="91"/>
      <c r="V82" s="91"/>
      <c r="W82" s="91"/>
      <c r="X82" s="91"/>
      <c r="Y82" s="91">
        <v>55</v>
      </c>
      <c r="Z82" s="91">
        <v>193</v>
      </c>
      <c r="AA82" s="91">
        <v>295</v>
      </c>
      <c r="AB82" s="91">
        <v>497</v>
      </c>
      <c r="AC82" s="91">
        <v>804</v>
      </c>
      <c r="AD82" s="91">
        <v>885</v>
      </c>
      <c r="AE82" s="91">
        <v>783</v>
      </c>
      <c r="AF82" s="91">
        <v>1468</v>
      </c>
      <c r="AG82" s="91"/>
      <c r="AH82" s="91">
        <v>559</v>
      </c>
      <c r="AI82" s="91">
        <v>267</v>
      </c>
      <c r="AJ82" s="91">
        <v>1914</v>
      </c>
      <c r="AK82" s="91">
        <v>2157</v>
      </c>
      <c r="AL82" s="91">
        <v>7</v>
      </c>
      <c r="AM82" s="91">
        <v>45</v>
      </c>
      <c r="AN82" s="91">
        <v>31</v>
      </c>
      <c r="AO82" s="91">
        <v>2738</v>
      </c>
      <c r="AP82" s="91">
        <v>25</v>
      </c>
      <c r="AQ82" s="91">
        <v>4</v>
      </c>
      <c r="AR82" s="91">
        <v>517</v>
      </c>
      <c r="AS82" s="91">
        <v>360</v>
      </c>
      <c r="AT82" s="91">
        <v>24</v>
      </c>
      <c r="AU82" s="91"/>
      <c r="AV82" s="91">
        <v>1</v>
      </c>
      <c r="AW82" s="91">
        <v>1311</v>
      </c>
      <c r="AX82" s="91"/>
      <c r="AY82" s="91">
        <v>2959</v>
      </c>
      <c r="AZ82" s="91">
        <v>2021</v>
      </c>
      <c r="BA82" s="91"/>
      <c r="BB82" s="91">
        <v>215</v>
      </c>
      <c r="BC82" s="91">
        <v>4756</v>
      </c>
      <c r="BD82" s="91"/>
      <c r="BE82" s="91">
        <v>9</v>
      </c>
      <c r="BF82" s="91">
        <v>2310</v>
      </c>
      <c r="BG82" s="91">
        <v>24</v>
      </c>
      <c r="BH82" s="91">
        <v>115</v>
      </c>
      <c r="BI82" s="91">
        <v>16</v>
      </c>
      <c r="BJ82" s="91">
        <v>285</v>
      </c>
      <c r="BK82" s="91">
        <v>33</v>
      </c>
      <c r="BL82" s="91">
        <v>946</v>
      </c>
      <c r="BM82" s="91">
        <v>24</v>
      </c>
      <c r="BN82" s="91">
        <v>2</v>
      </c>
      <c r="BO82" s="91">
        <v>137</v>
      </c>
      <c r="BP82" s="91">
        <v>100</v>
      </c>
      <c r="BQ82" s="91">
        <v>988</v>
      </c>
      <c r="BR82" s="91"/>
      <c r="BS82" s="91"/>
      <c r="BT82" s="91">
        <v>134</v>
      </c>
      <c r="BU82" s="91">
        <v>4845</v>
      </c>
      <c r="BV82" s="91">
        <v>1</v>
      </c>
      <c r="BW82" s="91">
        <v>2504</v>
      </c>
      <c r="BX82" s="91">
        <v>1885</v>
      </c>
      <c r="BY82" s="91">
        <v>537</v>
      </c>
      <c r="BZ82" s="91">
        <v>14</v>
      </c>
      <c r="CA82" s="91"/>
      <c r="CB82" s="91">
        <v>7</v>
      </c>
      <c r="CC82" s="91">
        <v>1</v>
      </c>
      <c r="CD82" s="91">
        <v>30</v>
      </c>
      <c r="CE82" s="91">
        <v>2</v>
      </c>
      <c r="CF82" s="91"/>
      <c r="CG82" s="91">
        <v>509</v>
      </c>
      <c r="CH82" s="91">
        <v>246</v>
      </c>
      <c r="CI82" s="91">
        <v>228</v>
      </c>
      <c r="CJ82" s="91">
        <v>138</v>
      </c>
      <c r="CK82" s="91">
        <v>53</v>
      </c>
      <c r="CL82" s="91">
        <v>133</v>
      </c>
      <c r="CM82" s="91">
        <v>651</v>
      </c>
      <c r="CN82" s="91">
        <v>549</v>
      </c>
      <c r="CO82" s="91">
        <v>756</v>
      </c>
      <c r="CP82" s="91">
        <v>362</v>
      </c>
      <c r="CQ82" s="91">
        <v>9</v>
      </c>
      <c r="CR82" s="91">
        <v>152</v>
      </c>
      <c r="CS82" s="91">
        <v>111</v>
      </c>
      <c r="CT82" s="91">
        <v>2</v>
      </c>
      <c r="CU82" s="91"/>
      <c r="CV82" s="91">
        <v>479</v>
      </c>
      <c r="CW82" s="91">
        <v>332</v>
      </c>
      <c r="CX82" s="91">
        <v>270</v>
      </c>
      <c r="CY82" s="91"/>
      <c r="CZ82" s="91">
        <v>38</v>
      </c>
      <c r="DA82" s="91">
        <v>7</v>
      </c>
      <c r="DB82" s="91">
        <v>3</v>
      </c>
      <c r="DC82" s="91">
        <v>2</v>
      </c>
      <c r="DD82" s="91">
        <v>5</v>
      </c>
      <c r="DE82" s="91">
        <v>119</v>
      </c>
      <c r="DF82" s="91">
        <v>269</v>
      </c>
      <c r="DG82" s="91">
        <v>6</v>
      </c>
      <c r="DH82" s="91">
        <v>688</v>
      </c>
      <c r="DI82" s="91">
        <v>43</v>
      </c>
      <c r="DJ82" s="91">
        <v>9</v>
      </c>
      <c r="DK82" s="91">
        <v>41</v>
      </c>
      <c r="DL82" s="91"/>
      <c r="DM82" s="91">
        <v>147</v>
      </c>
      <c r="DN82" s="91">
        <v>58</v>
      </c>
      <c r="DO82" s="91">
        <v>1075</v>
      </c>
      <c r="DP82" s="91">
        <v>1</v>
      </c>
      <c r="DQ82" s="91">
        <v>2469</v>
      </c>
      <c r="DR82" s="91">
        <v>3</v>
      </c>
      <c r="DS82" s="91">
        <v>2</v>
      </c>
      <c r="DT82" s="91">
        <v>14</v>
      </c>
      <c r="DU82" s="91">
        <v>165</v>
      </c>
      <c r="DV82" s="91">
        <v>250</v>
      </c>
      <c r="DW82" s="91">
        <v>1</v>
      </c>
      <c r="DX82" s="91">
        <v>4</v>
      </c>
      <c r="DY82" s="91">
        <v>11</v>
      </c>
      <c r="DZ82" s="91">
        <v>84</v>
      </c>
      <c r="EA82" s="91">
        <v>118</v>
      </c>
      <c r="EB82" s="91">
        <v>7</v>
      </c>
      <c r="EC82" s="91">
        <v>7</v>
      </c>
      <c r="ED82" s="91">
        <v>8</v>
      </c>
      <c r="EE82" s="91"/>
      <c r="EF82" s="91">
        <v>12</v>
      </c>
      <c r="EG82" s="91">
        <v>4294</v>
      </c>
      <c r="EH82" s="91">
        <v>26245</v>
      </c>
      <c r="EI82" s="90" t="s">
        <v>2544</v>
      </c>
      <c r="EJ82" s="90" t="s">
        <v>2489</v>
      </c>
    </row>
    <row r="83" spans="1:140" ht="14.4" x14ac:dyDescent="0.3">
      <c r="A83" s="90">
        <v>106190020</v>
      </c>
      <c r="B83" s="90" t="s">
        <v>2009</v>
      </c>
      <c r="C83" s="90" t="s">
        <v>711</v>
      </c>
      <c r="D83" s="90" t="s">
        <v>712</v>
      </c>
      <c r="E83" s="90" t="s">
        <v>713</v>
      </c>
      <c r="F83" s="90" t="s">
        <v>1294</v>
      </c>
      <c r="G83" s="90" t="s">
        <v>723</v>
      </c>
      <c r="H83" s="90" t="s">
        <v>2810</v>
      </c>
      <c r="I83" s="90">
        <v>49</v>
      </c>
      <c r="J83" s="90">
        <v>22</v>
      </c>
      <c r="K83" s="90" t="s">
        <v>557</v>
      </c>
      <c r="L83" s="90" t="s">
        <v>553</v>
      </c>
      <c r="M83" s="91"/>
      <c r="N83" s="91"/>
      <c r="O83" s="91">
        <v>5131</v>
      </c>
      <c r="P83" s="91"/>
      <c r="Q83" s="91"/>
      <c r="R83" s="91"/>
      <c r="S83" s="91">
        <v>2432</v>
      </c>
      <c r="T83" s="91">
        <v>2699</v>
      </c>
      <c r="U83" s="91"/>
      <c r="V83" s="91"/>
      <c r="W83" s="91"/>
      <c r="X83" s="91">
        <v>79</v>
      </c>
      <c r="Y83" s="91">
        <v>1800</v>
      </c>
      <c r="Z83" s="91">
        <v>1143</v>
      </c>
      <c r="AA83" s="91">
        <v>769</v>
      </c>
      <c r="AB83" s="91">
        <v>648</v>
      </c>
      <c r="AC83" s="91">
        <v>507</v>
      </c>
      <c r="AD83" s="91">
        <v>177</v>
      </c>
      <c r="AE83" s="91">
        <v>8</v>
      </c>
      <c r="AF83" s="91"/>
      <c r="AG83" s="91"/>
      <c r="AH83" s="91">
        <v>2175</v>
      </c>
      <c r="AI83" s="91">
        <v>708</v>
      </c>
      <c r="AJ83" s="91">
        <v>1722</v>
      </c>
      <c r="AK83" s="91">
        <v>226</v>
      </c>
      <c r="AL83" s="91">
        <v>2</v>
      </c>
      <c r="AM83" s="91">
        <v>298</v>
      </c>
      <c r="AN83" s="91"/>
      <c r="AO83" s="91">
        <v>5119</v>
      </c>
      <c r="AP83" s="91">
        <v>4</v>
      </c>
      <c r="AQ83" s="91">
        <v>1</v>
      </c>
      <c r="AR83" s="91"/>
      <c r="AS83" s="91">
        <v>6</v>
      </c>
      <c r="AT83" s="91"/>
      <c r="AU83" s="91"/>
      <c r="AV83" s="91"/>
      <c r="AW83" s="91">
        <v>1</v>
      </c>
      <c r="AX83" s="91"/>
      <c r="AY83" s="91"/>
      <c r="AZ83" s="91">
        <v>5131</v>
      </c>
      <c r="BA83" s="91"/>
      <c r="BB83" s="91">
        <v>6</v>
      </c>
      <c r="BC83" s="91">
        <v>5125</v>
      </c>
      <c r="BD83" s="91"/>
      <c r="BE83" s="91"/>
      <c r="BF83" s="91">
        <v>4881</v>
      </c>
      <c r="BG83" s="91"/>
      <c r="BH83" s="91"/>
      <c r="BI83" s="91"/>
      <c r="BJ83" s="91"/>
      <c r="BK83" s="91">
        <v>70</v>
      </c>
      <c r="BL83" s="91">
        <v>4</v>
      </c>
      <c r="BM83" s="91">
        <v>10</v>
      </c>
      <c r="BN83" s="91">
        <v>6</v>
      </c>
      <c r="BO83" s="91">
        <v>121</v>
      </c>
      <c r="BP83" s="91"/>
      <c r="BQ83" s="91"/>
      <c r="BR83" s="91">
        <v>39</v>
      </c>
      <c r="BS83" s="91"/>
      <c r="BT83" s="91"/>
      <c r="BU83" s="91">
        <v>5131</v>
      </c>
      <c r="BV83" s="91"/>
      <c r="BW83" s="91">
        <v>408</v>
      </c>
      <c r="BX83" s="91">
        <v>1187</v>
      </c>
      <c r="BY83" s="91">
        <v>3458</v>
      </c>
      <c r="BZ83" s="91"/>
      <c r="CA83" s="91"/>
      <c r="CB83" s="91">
        <v>45</v>
      </c>
      <c r="CC83" s="91"/>
      <c r="CD83" s="91">
        <v>33</v>
      </c>
      <c r="CE83" s="91"/>
      <c r="CF83" s="91"/>
      <c r="CG83" s="91"/>
      <c r="CH83" s="91"/>
      <c r="CI83" s="91"/>
      <c r="CJ83" s="91"/>
      <c r="CK83" s="91">
        <v>5125</v>
      </c>
      <c r="CL83" s="91"/>
      <c r="CM83" s="91"/>
      <c r="CN83" s="91"/>
      <c r="CO83" s="91"/>
      <c r="CP83" s="91"/>
      <c r="CQ83" s="91">
        <v>5</v>
      </c>
      <c r="CR83" s="91"/>
      <c r="CS83" s="91"/>
      <c r="CT83" s="91"/>
      <c r="CU83" s="91"/>
      <c r="CV83" s="91">
        <v>1</v>
      </c>
      <c r="CW83" s="91"/>
      <c r="CX83" s="91"/>
      <c r="CY83" s="91"/>
      <c r="CZ83" s="91"/>
      <c r="DA83" s="91"/>
      <c r="DB83" s="91"/>
      <c r="DC83" s="91"/>
      <c r="DD83" s="91"/>
      <c r="DE83" s="91"/>
      <c r="DF83" s="91"/>
      <c r="DG83" s="91"/>
      <c r="DH83" s="91"/>
      <c r="DI83" s="91"/>
      <c r="DJ83" s="91"/>
      <c r="DK83" s="91"/>
      <c r="DL83" s="91"/>
      <c r="DM83" s="91"/>
      <c r="DN83" s="91"/>
      <c r="DO83" s="91">
        <v>205</v>
      </c>
      <c r="DP83" s="91"/>
      <c r="DQ83" s="91">
        <v>4926</v>
      </c>
      <c r="DR83" s="91"/>
      <c r="DS83" s="91"/>
      <c r="DT83" s="91"/>
      <c r="DU83" s="91"/>
      <c r="DV83" s="91"/>
      <c r="DW83" s="91"/>
      <c r="DX83" s="91"/>
      <c r="DY83" s="91"/>
      <c r="DZ83" s="91"/>
      <c r="EA83" s="91"/>
      <c r="EB83" s="91"/>
      <c r="EC83" s="91"/>
      <c r="ED83" s="91"/>
      <c r="EE83" s="91"/>
      <c r="EF83" s="91"/>
      <c r="EG83" s="91">
        <v>5131</v>
      </c>
      <c r="EH83" s="91">
        <v>32486</v>
      </c>
      <c r="EI83" s="90" t="s">
        <v>2545</v>
      </c>
      <c r="EJ83" s="90" t="s">
        <v>2489</v>
      </c>
    </row>
    <row r="84" spans="1:140" ht="14.4" x14ac:dyDescent="0.3">
      <c r="A84" s="90">
        <v>106190034</v>
      </c>
      <c r="B84" s="90" t="s">
        <v>2010</v>
      </c>
      <c r="C84" s="90" t="s">
        <v>1295</v>
      </c>
      <c r="D84" s="90" t="s">
        <v>714</v>
      </c>
      <c r="E84" s="90" t="s">
        <v>715</v>
      </c>
      <c r="F84" s="90" t="s">
        <v>1296</v>
      </c>
      <c r="G84" s="90" t="s">
        <v>723</v>
      </c>
      <c r="H84" s="90" t="s">
        <v>2809</v>
      </c>
      <c r="I84" s="90">
        <v>36</v>
      </c>
      <c r="J84" s="90">
        <v>21</v>
      </c>
      <c r="K84" s="90" t="s">
        <v>580</v>
      </c>
      <c r="L84" s="90" t="s">
        <v>553</v>
      </c>
      <c r="M84" s="91">
        <v>24207</v>
      </c>
      <c r="N84" s="91"/>
      <c r="O84" s="91">
        <v>720</v>
      </c>
      <c r="P84" s="91"/>
      <c r="Q84" s="91"/>
      <c r="R84" s="91"/>
      <c r="S84" s="91">
        <v>9488</v>
      </c>
      <c r="T84" s="91">
        <v>15439</v>
      </c>
      <c r="U84" s="91"/>
      <c r="V84" s="91"/>
      <c r="W84" s="91">
        <v>5566</v>
      </c>
      <c r="X84" s="91">
        <v>476</v>
      </c>
      <c r="Y84" s="91">
        <v>1011</v>
      </c>
      <c r="Z84" s="91">
        <v>4209</v>
      </c>
      <c r="AA84" s="91">
        <v>2858</v>
      </c>
      <c r="AB84" s="91">
        <v>1837</v>
      </c>
      <c r="AC84" s="91">
        <v>2682</v>
      </c>
      <c r="AD84" s="91">
        <v>2530</v>
      </c>
      <c r="AE84" s="91">
        <v>2083</v>
      </c>
      <c r="AF84" s="91">
        <v>1675</v>
      </c>
      <c r="AG84" s="91"/>
      <c r="AH84" s="91">
        <v>10323</v>
      </c>
      <c r="AI84" s="91">
        <v>5239</v>
      </c>
      <c r="AJ84" s="91">
        <v>8455</v>
      </c>
      <c r="AK84" s="91">
        <v>611</v>
      </c>
      <c r="AL84" s="91">
        <v>41</v>
      </c>
      <c r="AM84" s="91">
        <v>246</v>
      </c>
      <c r="AN84" s="91">
        <v>12</v>
      </c>
      <c r="AO84" s="91">
        <v>18635</v>
      </c>
      <c r="AP84" s="91">
        <v>113</v>
      </c>
      <c r="AQ84" s="91">
        <v>138</v>
      </c>
      <c r="AR84" s="91">
        <v>482</v>
      </c>
      <c r="AS84" s="91">
        <v>39</v>
      </c>
      <c r="AT84" s="91">
        <v>2</v>
      </c>
      <c r="AU84" s="91">
        <v>5182</v>
      </c>
      <c r="AV84" s="91">
        <v>58</v>
      </c>
      <c r="AW84" s="91">
        <v>278</v>
      </c>
      <c r="AX84" s="91"/>
      <c r="AY84" s="91">
        <v>11822</v>
      </c>
      <c r="AZ84" s="91">
        <v>13105</v>
      </c>
      <c r="BA84" s="91"/>
      <c r="BB84" s="91">
        <v>2226</v>
      </c>
      <c r="BC84" s="91">
        <v>17487</v>
      </c>
      <c r="BD84" s="91">
        <v>5214</v>
      </c>
      <c r="BE84" s="91"/>
      <c r="BF84" s="91">
        <v>20187</v>
      </c>
      <c r="BG84" s="91"/>
      <c r="BH84" s="91"/>
      <c r="BI84" s="91"/>
      <c r="BJ84" s="91">
        <v>232</v>
      </c>
      <c r="BK84" s="91">
        <v>102</v>
      </c>
      <c r="BL84" s="91">
        <v>1542</v>
      </c>
      <c r="BM84" s="91">
        <v>82</v>
      </c>
      <c r="BN84" s="91">
        <v>42</v>
      </c>
      <c r="BO84" s="91">
        <v>344</v>
      </c>
      <c r="BP84" s="91">
        <v>537</v>
      </c>
      <c r="BQ84" s="91">
        <v>1859</v>
      </c>
      <c r="BR84" s="91"/>
      <c r="BS84" s="91"/>
      <c r="BT84" s="91">
        <v>353</v>
      </c>
      <c r="BU84" s="91">
        <v>24574</v>
      </c>
      <c r="BV84" s="91"/>
      <c r="BW84" s="91">
        <v>5958</v>
      </c>
      <c r="BX84" s="91">
        <v>11088</v>
      </c>
      <c r="BY84" s="91">
        <v>6585</v>
      </c>
      <c r="BZ84" s="91">
        <v>76</v>
      </c>
      <c r="CA84" s="91">
        <v>2</v>
      </c>
      <c r="CB84" s="91">
        <v>794</v>
      </c>
      <c r="CC84" s="91"/>
      <c r="CD84" s="91">
        <v>423</v>
      </c>
      <c r="CE84" s="91">
        <v>1</v>
      </c>
      <c r="CF84" s="91"/>
      <c r="CG84" s="91">
        <v>813</v>
      </c>
      <c r="CH84" s="91">
        <v>631</v>
      </c>
      <c r="CI84" s="91">
        <v>689</v>
      </c>
      <c r="CJ84" s="91">
        <v>197</v>
      </c>
      <c r="CK84" s="91">
        <v>804</v>
      </c>
      <c r="CL84" s="91">
        <v>284</v>
      </c>
      <c r="CM84" s="91">
        <v>2076</v>
      </c>
      <c r="CN84" s="91">
        <v>1735</v>
      </c>
      <c r="CO84" s="91">
        <v>1972</v>
      </c>
      <c r="CP84" s="91">
        <v>928</v>
      </c>
      <c r="CQ84" s="91">
        <v>5730</v>
      </c>
      <c r="CR84" s="91">
        <v>287</v>
      </c>
      <c r="CS84" s="91">
        <v>964</v>
      </c>
      <c r="CT84" s="91">
        <v>9</v>
      </c>
      <c r="CU84" s="91">
        <v>137</v>
      </c>
      <c r="CV84" s="91">
        <v>519</v>
      </c>
      <c r="CW84" s="91">
        <v>1879</v>
      </c>
      <c r="CX84" s="91">
        <v>61</v>
      </c>
      <c r="CY84" s="91">
        <v>5212</v>
      </c>
      <c r="CZ84" s="91">
        <v>398</v>
      </c>
      <c r="DA84" s="91">
        <v>73</v>
      </c>
      <c r="DB84" s="91">
        <v>10</v>
      </c>
      <c r="DC84" s="91">
        <v>5</v>
      </c>
      <c r="DD84" s="91">
        <v>69</v>
      </c>
      <c r="DE84" s="91">
        <v>373</v>
      </c>
      <c r="DF84" s="91">
        <v>1474</v>
      </c>
      <c r="DG84" s="91">
        <v>29</v>
      </c>
      <c r="DH84" s="91">
        <v>2086</v>
      </c>
      <c r="DI84" s="91">
        <v>196</v>
      </c>
      <c r="DJ84" s="91">
        <v>67</v>
      </c>
      <c r="DK84" s="91">
        <v>450</v>
      </c>
      <c r="DL84" s="91">
        <v>5134</v>
      </c>
      <c r="DM84" s="91">
        <v>1694</v>
      </c>
      <c r="DN84" s="91">
        <v>298</v>
      </c>
      <c r="DO84" s="91">
        <v>1903</v>
      </c>
      <c r="DP84" s="91">
        <v>26</v>
      </c>
      <c r="DQ84" s="91">
        <v>10642</v>
      </c>
      <c r="DR84" s="91">
        <v>438</v>
      </c>
      <c r="DS84" s="91">
        <v>28</v>
      </c>
      <c r="DT84" s="91">
        <v>108</v>
      </c>
      <c r="DU84" s="91">
        <v>1121</v>
      </c>
      <c r="DV84" s="91">
        <v>713</v>
      </c>
      <c r="DW84" s="91">
        <v>4</v>
      </c>
      <c r="DX84" s="91">
        <v>29</v>
      </c>
      <c r="DY84" s="91">
        <v>34</v>
      </c>
      <c r="DZ84" s="91">
        <v>209</v>
      </c>
      <c r="EA84" s="91">
        <v>601</v>
      </c>
      <c r="EB84" s="91">
        <v>183</v>
      </c>
      <c r="EC84" s="91">
        <v>101</v>
      </c>
      <c r="ED84" s="91">
        <v>13</v>
      </c>
      <c r="EE84" s="91"/>
      <c r="EF84" s="91">
        <v>68</v>
      </c>
      <c r="EG84" s="91">
        <v>21277</v>
      </c>
      <c r="EH84" s="91">
        <v>92200</v>
      </c>
      <c r="EI84" s="90" t="s">
        <v>2546</v>
      </c>
      <c r="EJ84" s="90" t="s">
        <v>2489</v>
      </c>
    </row>
    <row r="85" spans="1:140" ht="14.4" x14ac:dyDescent="0.3">
      <c r="A85" s="90">
        <v>106190045</v>
      </c>
      <c r="B85" s="90" t="s">
        <v>2011</v>
      </c>
      <c r="C85" s="90" t="s">
        <v>716</v>
      </c>
      <c r="D85" s="90" t="s">
        <v>717</v>
      </c>
      <c r="E85" s="90" t="s">
        <v>718</v>
      </c>
      <c r="F85" s="90" t="s">
        <v>1297</v>
      </c>
      <c r="G85" s="90" t="s">
        <v>723</v>
      </c>
      <c r="H85" s="90" t="s">
        <v>2814</v>
      </c>
      <c r="I85" s="90">
        <v>70</v>
      </c>
      <c r="J85" s="90">
        <v>26</v>
      </c>
      <c r="K85" s="90" t="s">
        <v>557</v>
      </c>
      <c r="L85" s="90" t="s">
        <v>2501</v>
      </c>
      <c r="M85" s="91">
        <v>9</v>
      </c>
      <c r="N85" s="91">
        <v>4</v>
      </c>
      <c r="O85" s="91"/>
      <c r="P85" s="91"/>
      <c r="Q85" s="91"/>
      <c r="R85" s="91"/>
      <c r="S85" s="91">
        <v>4</v>
      </c>
      <c r="T85" s="91">
        <v>9</v>
      </c>
      <c r="U85" s="91"/>
      <c r="V85" s="91"/>
      <c r="W85" s="91"/>
      <c r="X85" s="91"/>
      <c r="Y85" s="91"/>
      <c r="Z85" s="91">
        <v>2</v>
      </c>
      <c r="AA85" s="91"/>
      <c r="AB85" s="91">
        <v>2</v>
      </c>
      <c r="AC85" s="91">
        <v>1</v>
      </c>
      <c r="AD85" s="91">
        <v>1</v>
      </c>
      <c r="AE85" s="91">
        <v>6</v>
      </c>
      <c r="AF85" s="91">
        <v>1</v>
      </c>
      <c r="AG85" s="91"/>
      <c r="AH85" s="91">
        <v>10</v>
      </c>
      <c r="AI85" s="91"/>
      <c r="AJ85" s="91">
        <v>3</v>
      </c>
      <c r="AK85" s="91"/>
      <c r="AL85" s="91"/>
      <c r="AM85" s="91"/>
      <c r="AN85" s="91"/>
      <c r="AO85" s="91">
        <v>9</v>
      </c>
      <c r="AP85" s="91"/>
      <c r="AQ85" s="91"/>
      <c r="AR85" s="91">
        <v>1</v>
      </c>
      <c r="AS85" s="91">
        <v>3</v>
      </c>
      <c r="AT85" s="91"/>
      <c r="AU85" s="91"/>
      <c r="AV85" s="91"/>
      <c r="AW85" s="91"/>
      <c r="AX85" s="91"/>
      <c r="AY85" s="91">
        <v>7</v>
      </c>
      <c r="AZ85" s="91">
        <v>6</v>
      </c>
      <c r="BA85" s="91"/>
      <c r="BB85" s="91">
        <v>3</v>
      </c>
      <c r="BC85" s="91">
        <v>10</v>
      </c>
      <c r="BD85" s="91"/>
      <c r="BE85" s="91"/>
      <c r="BF85" s="91">
        <v>8</v>
      </c>
      <c r="BG85" s="91">
        <v>1</v>
      </c>
      <c r="BH85" s="91"/>
      <c r="BI85" s="91">
        <v>2</v>
      </c>
      <c r="BJ85" s="91">
        <v>2</v>
      </c>
      <c r="BK85" s="91"/>
      <c r="BL85" s="91"/>
      <c r="BM85" s="91"/>
      <c r="BN85" s="91"/>
      <c r="BO85" s="91"/>
      <c r="BP85" s="91"/>
      <c r="BQ85" s="91"/>
      <c r="BR85" s="91"/>
      <c r="BS85" s="91"/>
      <c r="BT85" s="91">
        <v>8</v>
      </c>
      <c r="BU85" s="91">
        <v>5</v>
      </c>
      <c r="BV85" s="91"/>
      <c r="BW85" s="91">
        <v>8</v>
      </c>
      <c r="BX85" s="91">
        <v>2</v>
      </c>
      <c r="BY85" s="91">
        <v>3</v>
      </c>
      <c r="BZ85" s="91"/>
      <c r="CA85" s="91"/>
      <c r="CB85" s="91"/>
      <c r="CC85" s="91"/>
      <c r="CD85" s="91"/>
      <c r="CE85" s="91"/>
      <c r="CF85" s="91"/>
      <c r="CG85" s="91">
        <v>1</v>
      </c>
      <c r="CH85" s="91"/>
      <c r="CI85" s="91">
        <v>2</v>
      </c>
      <c r="CJ85" s="91"/>
      <c r="CK85" s="91"/>
      <c r="CL85" s="91">
        <v>1</v>
      </c>
      <c r="CM85" s="91"/>
      <c r="CN85" s="91">
        <v>3</v>
      </c>
      <c r="CO85" s="91">
        <v>1</v>
      </c>
      <c r="CP85" s="91">
        <v>1</v>
      </c>
      <c r="CQ85" s="91"/>
      <c r="CR85" s="91">
        <v>1</v>
      </c>
      <c r="CS85" s="91"/>
      <c r="CT85" s="91"/>
      <c r="CU85" s="91"/>
      <c r="CV85" s="91">
        <v>1</v>
      </c>
      <c r="CW85" s="91">
        <v>2</v>
      </c>
      <c r="CX85" s="91"/>
      <c r="CY85" s="91"/>
      <c r="CZ85" s="91"/>
      <c r="DA85" s="91"/>
      <c r="DB85" s="91"/>
      <c r="DC85" s="91"/>
      <c r="DD85" s="91"/>
      <c r="DE85" s="91"/>
      <c r="DF85" s="91">
        <v>7</v>
      </c>
      <c r="DG85" s="91"/>
      <c r="DH85" s="91"/>
      <c r="DI85" s="91"/>
      <c r="DJ85" s="91"/>
      <c r="DK85" s="91"/>
      <c r="DL85" s="91"/>
      <c r="DM85" s="91"/>
      <c r="DN85" s="91"/>
      <c r="DO85" s="91">
        <v>5</v>
      </c>
      <c r="DP85" s="91"/>
      <c r="DQ85" s="91">
        <v>1</v>
      </c>
      <c r="DR85" s="91"/>
      <c r="DS85" s="91"/>
      <c r="DT85" s="91"/>
      <c r="DU85" s="91"/>
      <c r="DV85" s="91">
        <v>2</v>
      </c>
      <c r="DW85" s="91"/>
      <c r="DX85" s="91"/>
      <c r="DY85" s="91"/>
      <c r="DZ85" s="91"/>
      <c r="EA85" s="91"/>
      <c r="EB85" s="91"/>
      <c r="EC85" s="91"/>
      <c r="ED85" s="91"/>
      <c r="EE85" s="91"/>
      <c r="EF85" s="91"/>
      <c r="EG85" s="91">
        <v>11</v>
      </c>
      <c r="EH85" s="91">
        <v>1724</v>
      </c>
      <c r="EI85" s="90" t="s">
        <v>2547</v>
      </c>
      <c r="EJ85" s="90" t="s">
        <v>2525</v>
      </c>
    </row>
    <row r="86" spans="1:140" ht="14.4" x14ac:dyDescent="0.3">
      <c r="A86" s="90">
        <v>106190049</v>
      </c>
      <c r="B86" s="90" t="s">
        <v>2012</v>
      </c>
      <c r="C86" s="90" t="s">
        <v>2013</v>
      </c>
      <c r="D86" s="90" t="s">
        <v>719</v>
      </c>
      <c r="E86" s="90" t="s">
        <v>720</v>
      </c>
      <c r="F86" s="90" t="s">
        <v>1298</v>
      </c>
      <c r="G86" s="90" t="s">
        <v>723</v>
      </c>
      <c r="H86" s="90" t="s">
        <v>2810</v>
      </c>
      <c r="I86" s="90">
        <v>48</v>
      </c>
      <c r="J86" s="90">
        <v>22</v>
      </c>
      <c r="K86" s="90" t="s">
        <v>572</v>
      </c>
      <c r="L86" s="90" t="s">
        <v>553</v>
      </c>
      <c r="M86" s="91">
        <v>950</v>
      </c>
      <c r="N86" s="91"/>
      <c r="O86" s="91"/>
      <c r="P86" s="91"/>
      <c r="Q86" s="91"/>
      <c r="R86" s="91"/>
      <c r="S86" s="91">
        <v>512</v>
      </c>
      <c r="T86" s="91">
        <v>438</v>
      </c>
      <c r="U86" s="91"/>
      <c r="V86" s="91"/>
      <c r="W86" s="91"/>
      <c r="X86" s="91"/>
      <c r="Y86" s="91"/>
      <c r="Z86" s="91">
        <v>5</v>
      </c>
      <c r="AA86" s="91">
        <v>9</v>
      </c>
      <c r="AB86" s="91">
        <v>32</v>
      </c>
      <c r="AC86" s="91">
        <v>107</v>
      </c>
      <c r="AD86" s="91">
        <v>157</v>
      </c>
      <c r="AE86" s="91">
        <v>240</v>
      </c>
      <c r="AF86" s="91">
        <v>400</v>
      </c>
      <c r="AG86" s="91"/>
      <c r="AH86" s="91">
        <v>277</v>
      </c>
      <c r="AI86" s="91">
        <v>52</v>
      </c>
      <c r="AJ86" s="91">
        <v>283</v>
      </c>
      <c r="AK86" s="91">
        <v>306</v>
      </c>
      <c r="AL86" s="91"/>
      <c r="AM86" s="91">
        <v>32</v>
      </c>
      <c r="AN86" s="91"/>
      <c r="AO86" s="91"/>
      <c r="AP86" s="91"/>
      <c r="AQ86" s="91"/>
      <c r="AR86" s="91">
        <v>3</v>
      </c>
      <c r="AS86" s="91">
        <v>947</v>
      </c>
      <c r="AT86" s="91"/>
      <c r="AU86" s="91"/>
      <c r="AV86" s="91"/>
      <c r="AW86" s="91"/>
      <c r="AX86" s="91"/>
      <c r="AY86" s="91"/>
      <c r="AZ86" s="91">
        <v>950</v>
      </c>
      <c r="BA86" s="91"/>
      <c r="BB86" s="91">
        <v>947</v>
      </c>
      <c r="BC86" s="91">
        <v>3</v>
      </c>
      <c r="BD86" s="91"/>
      <c r="BE86" s="91"/>
      <c r="BF86" s="91">
        <v>32</v>
      </c>
      <c r="BG86" s="91"/>
      <c r="BH86" s="91"/>
      <c r="BI86" s="91"/>
      <c r="BJ86" s="91">
        <v>37</v>
      </c>
      <c r="BK86" s="91">
        <v>17</v>
      </c>
      <c r="BL86" s="91">
        <v>535</v>
      </c>
      <c r="BM86" s="91"/>
      <c r="BN86" s="91"/>
      <c r="BO86" s="91">
        <v>17</v>
      </c>
      <c r="BP86" s="91">
        <v>196</v>
      </c>
      <c r="BQ86" s="91">
        <v>115</v>
      </c>
      <c r="BR86" s="91"/>
      <c r="BS86" s="91">
        <v>1</v>
      </c>
      <c r="BT86" s="91">
        <v>115</v>
      </c>
      <c r="BU86" s="91">
        <v>835</v>
      </c>
      <c r="BV86" s="91"/>
      <c r="BW86" s="91">
        <v>791</v>
      </c>
      <c r="BX86" s="91">
        <v>115</v>
      </c>
      <c r="BY86" s="91">
        <v>44</v>
      </c>
      <c r="BZ86" s="91"/>
      <c r="CA86" s="91"/>
      <c r="CB86" s="91"/>
      <c r="CC86" s="91"/>
      <c r="CD86" s="91"/>
      <c r="CE86" s="91"/>
      <c r="CF86" s="91"/>
      <c r="CG86" s="91">
        <v>400</v>
      </c>
      <c r="CH86" s="91"/>
      <c r="CI86" s="91">
        <v>17</v>
      </c>
      <c r="CJ86" s="91"/>
      <c r="CK86" s="91"/>
      <c r="CL86" s="91">
        <v>1</v>
      </c>
      <c r="CM86" s="91">
        <v>19</v>
      </c>
      <c r="CN86" s="91">
        <v>349</v>
      </c>
      <c r="CO86" s="91">
        <v>39</v>
      </c>
      <c r="CP86" s="91">
        <v>21</v>
      </c>
      <c r="CQ86" s="91"/>
      <c r="CR86" s="91">
        <v>42</v>
      </c>
      <c r="CS86" s="91">
        <v>16</v>
      </c>
      <c r="CT86" s="91"/>
      <c r="CU86" s="91"/>
      <c r="CV86" s="91"/>
      <c r="CW86" s="91">
        <v>39</v>
      </c>
      <c r="CX86" s="91">
        <v>7</v>
      </c>
      <c r="CY86" s="91"/>
      <c r="CZ86" s="91"/>
      <c r="DA86" s="91"/>
      <c r="DB86" s="91"/>
      <c r="DC86" s="91"/>
      <c r="DD86" s="91"/>
      <c r="DE86" s="91">
        <v>36</v>
      </c>
      <c r="DF86" s="91">
        <v>91</v>
      </c>
      <c r="DG86" s="91">
        <v>1</v>
      </c>
      <c r="DH86" s="91">
        <v>80</v>
      </c>
      <c r="DI86" s="91">
        <v>1</v>
      </c>
      <c r="DJ86" s="91"/>
      <c r="DK86" s="91"/>
      <c r="DL86" s="91"/>
      <c r="DM86" s="91">
        <v>19</v>
      </c>
      <c r="DN86" s="91">
        <v>39</v>
      </c>
      <c r="DO86" s="91">
        <v>218</v>
      </c>
      <c r="DP86" s="91"/>
      <c r="DQ86" s="91">
        <v>465</v>
      </c>
      <c r="DR86" s="91"/>
      <c r="DS86" s="91"/>
      <c r="DT86" s="91"/>
      <c r="DU86" s="91">
        <v>150</v>
      </c>
      <c r="DV86" s="91">
        <v>4</v>
      </c>
      <c r="DW86" s="91"/>
      <c r="DX86" s="91"/>
      <c r="DY86" s="91">
        <v>2</v>
      </c>
      <c r="DZ86" s="91">
        <v>35</v>
      </c>
      <c r="EA86" s="91">
        <v>18</v>
      </c>
      <c r="EB86" s="91"/>
      <c r="EC86" s="91"/>
      <c r="ED86" s="91"/>
      <c r="EE86" s="91"/>
      <c r="EF86" s="91"/>
      <c r="EG86" s="91">
        <v>741</v>
      </c>
      <c r="EH86" s="91">
        <v>25344</v>
      </c>
      <c r="EI86" s="90" t="s">
        <v>2548</v>
      </c>
      <c r="EJ86" s="90" t="s">
        <v>2489</v>
      </c>
    </row>
    <row r="87" spans="1:140" ht="14.4" x14ac:dyDescent="0.3">
      <c r="A87" s="90">
        <v>106190052</v>
      </c>
      <c r="B87" s="90" t="s">
        <v>2014</v>
      </c>
      <c r="C87" s="90" t="s">
        <v>721</v>
      </c>
      <c r="D87" s="90" t="s">
        <v>722</v>
      </c>
      <c r="E87" s="90" t="s">
        <v>723</v>
      </c>
      <c r="F87" s="90" t="s">
        <v>1299</v>
      </c>
      <c r="G87" s="90" t="s">
        <v>723</v>
      </c>
      <c r="H87" s="90" t="s">
        <v>2811</v>
      </c>
      <c r="I87" s="90">
        <v>51</v>
      </c>
      <c r="J87" s="90">
        <v>24</v>
      </c>
      <c r="K87" s="90" t="s">
        <v>557</v>
      </c>
      <c r="L87" s="90" t="s">
        <v>553</v>
      </c>
      <c r="M87" s="91">
        <v>762</v>
      </c>
      <c r="N87" s="91"/>
      <c r="O87" s="91"/>
      <c r="P87" s="91"/>
      <c r="Q87" s="91"/>
      <c r="R87" s="91"/>
      <c r="S87" s="91">
        <v>410</v>
      </c>
      <c r="T87" s="91">
        <v>352</v>
      </c>
      <c r="U87" s="91"/>
      <c r="V87" s="91"/>
      <c r="W87" s="91"/>
      <c r="X87" s="91"/>
      <c r="Y87" s="91"/>
      <c r="Z87" s="91">
        <v>8</v>
      </c>
      <c r="AA87" s="91">
        <v>17</v>
      </c>
      <c r="AB87" s="91">
        <v>30</v>
      </c>
      <c r="AC87" s="91">
        <v>71</v>
      </c>
      <c r="AD87" s="91">
        <v>166</v>
      </c>
      <c r="AE87" s="91">
        <v>204</v>
      </c>
      <c r="AF87" s="91">
        <v>266</v>
      </c>
      <c r="AG87" s="91"/>
      <c r="AH87" s="91">
        <v>483</v>
      </c>
      <c r="AI87" s="91">
        <v>52</v>
      </c>
      <c r="AJ87" s="91">
        <v>160</v>
      </c>
      <c r="AK87" s="91">
        <v>59</v>
      </c>
      <c r="AL87" s="91">
        <v>1</v>
      </c>
      <c r="AM87" s="91">
        <v>1</v>
      </c>
      <c r="AN87" s="91">
        <v>6</v>
      </c>
      <c r="AO87" s="91"/>
      <c r="AP87" s="91"/>
      <c r="AQ87" s="91"/>
      <c r="AR87" s="91"/>
      <c r="AS87" s="91">
        <v>761</v>
      </c>
      <c r="AT87" s="91">
        <v>1</v>
      </c>
      <c r="AU87" s="91"/>
      <c r="AV87" s="91"/>
      <c r="AW87" s="91"/>
      <c r="AX87" s="91"/>
      <c r="AY87" s="91"/>
      <c r="AZ87" s="91">
        <v>762</v>
      </c>
      <c r="BA87" s="91"/>
      <c r="BB87" s="91">
        <v>762</v>
      </c>
      <c r="BC87" s="91"/>
      <c r="BD87" s="91"/>
      <c r="BE87" s="91"/>
      <c r="BF87" s="91">
        <v>21</v>
      </c>
      <c r="BG87" s="91"/>
      <c r="BH87" s="91"/>
      <c r="BI87" s="91"/>
      <c r="BJ87" s="91">
        <v>103</v>
      </c>
      <c r="BK87" s="91">
        <v>31</v>
      </c>
      <c r="BL87" s="91">
        <v>397</v>
      </c>
      <c r="BM87" s="91"/>
      <c r="BN87" s="91"/>
      <c r="BO87" s="91">
        <v>9</v>
      </c>
      <c r="BP87" s="91">
        <v>80</v>
      </c>
      <c r="BQ87" s="91">
        <v>115</v>
      </c>
      <c r="BR87" s="91">
        <v>6</v>
      </c>
      <c r="BS87" s="91"/>
      <c r="BT87" s="91">
        <v>83</v>
      </c>
      <c r="BU87" s="91">
        <v>679</v>
      </c>
      <c r="BV87" s="91"/>
      <c r="BW87" s="91">
        <v>601</v>
      </c>
      <c r="BX87" s="91">
        <v>48</v>
      </c>
      <c r="BY87" s="91">
        <v>109</v>
      </c>
      <c r="BZ87" s="91">
        <v>4</v>
      </c>
      <c r="CA87" s="91"/>
      <c r="CB87" s="91"/>
      <c r="CC87" s="91"/>
      <c r="CD87" s="91"/>
      <c r="CE87" s="91"/>
      <c r="CF87" s="91"/>
      <c r="CG87" s="91">
        <v>60</v>
      </c>
      <c r="CH87" s="91">
        <v>2</v>
      </c>
      <c r="CI87" s="91">
        <v>7</v>
      </c>
      <c r="CJ87" s="91">
        <v>1</v>
      </c>
      <c r="CK87" s="91"/>
      <c r="CL87" s="91">
        <v>2</v>
      </c>
      <c r="CM87" s="91">
        <v>18</v>
      </c>
      <c r="CN87" s="91">
        <v>591</v>
      </c>
      <c r="CO87" s="91">
        <v>11</v>
      </c>
      <c r="CP87" s="91">
        <v>12</v>
      </c>
      <c r="CQ87" s="91"/>
      <c r="CR87" s="91">
        <v>12</v>
      </c>
      <c r="CS87" s="91">
        <v>3</v>
      </c>
      <c r="CT87" s="91"/>
      <c r="CU87" s="91"/>
      <c r="CV87" s="91">
        <v>2</v>
      </c>
      <c r="CW87" s="91">
        <v>20</v>
      </c>
      <c r="CX87" s="91">
        <v>21</v>
      </c>
      <c r="CY87" s="91"/>
      <c r="CZ87" s="91">
        <v>1</v>
      </c>
      <c r="DA87" s="91"/>
      <c r="DB87" s="91"/>
      <c r="DC87" s="91"/>
      <c r="DD87" s="91">
        <v>1</v>
      </c>
      <c r="DE87" s="91">
        <v>12</v>
      </c>
      <c r="DF87" s="91">
        <v>37</v>
      </c>
      <c r="DG87" s="91"/>
      <c r="DH87" s="91">
        <v>31</v>
      </c>
      <c r="DI87" s="91">
        <v>5</v>
      </c>
      <c r="DJ87" s="91"/>
      <c r="DK87" s="91"/>
      <c r="DL87" s="91"/>
      <c r="DM87" s="91">
        <v>6</v>
      </c>
      <c r="DN87" s="91">
        <v>7</v>
      </c>
      <c r="DO87" s="91">
        <v>513</v>
      </c>
      <c r="DP87" s="91"/>
      <c r="DQ87" s="91">
        <v>149</v>
      </c>
      <c r="DR87" s="91"/>
      <c r="DS87" s="91"/>
      <c r="DT87" s="91"/>
      <c r="DU87" s="91">
        <v>138</v>
      </c>
      <c r="DV87" s="91">
        <v>5</v>
      </c>
      <c r="DW87" s="91">
        <v>1</v>
      </c>
      <c r="DX87" s="91"/>
      <c r="DY87" s="91">
        <v>1</v>
      </c>
      <c r="DZ87" s="91">
        <v>4</v>
      </c>
      <c r="EA87" s="91">
        <v>60</v>
      </c>
      <c r="EB87" s="91"/>
      <c r="EC87" s="91"/>
      <c r="ED87" s="91"/>
      <c r="EE87" s="91"/>
      <c r="EF87" s="91">
        <v>36</v>
      </c>
      <c r="EG87" s="91">
        <v>517</v>
      </c>
      <c r="EH87" s="91">
        <v>23523</v>
      </c>
      <c r="EI87" s="90" t="s">
        <v>2549</v>
      </c>
      <c r="EJ87" s="90" t="s">
        <v>2489</v>
      </c>
    </row>
    <row r="88" spans="1:140" ht="14.4" x14ac:dyDescent="0.3">
      <c r="A88" s="90">
        <v>106190053</v>
      </c>
      <c r="B88" s="90" t="s">
        <v>2015</v>
      </c>
      <c r="C88" s="90" t="s">
        <v>1813</v>
      </c>
      <c r="D88" s="90" t="s">
        <v>1814</v>
      </c>
      <c r="E88" s="90" t="s">
        <v>724</v>
      </c>
      <c r="F88" s="90" t="s">
        <v>1373</v>
      </c>
      <c r="G88" s="90" t="s">
        <v>723</v>
      </c>
      <c r="H88" s="90" t="s">
        <v>2809</v>
      </c>
      <c r="I88" s="90">
        <v>70</v>
      </c>
      <c r="J88" s="90">
        <v>33</v>
      </c>
      <c r="K88" s="90" t="s">
        <v>557</v>
      </c>
      <c r="L88" s="90" t="s">
        <v>553</v>
      </c>
      <c r="M88" s="91">
        <v>13254</v>
      </c>
      <c r="N88" s="91"/>
      <c r="O88" s="91"/>
      <c r="P88" s="91"/>
      <c r="Q88" s="91">
        <v>361</v>
      </c>
      <c r="R88" s="91"/>
      <c r="S88" s="91">
        <v>5487</v>
      </c>
      <c r="T88" s="91">
        <v>8128</v>
      </c>
      <c r="U88" s="91"/>
      <c r="V88" s="91"/>
      <c r="W88" s="91">
        <v>2986</v>
      </c>
      <c r="X88" s="91">
        <v>162</v>
      </c>
      <c r="Y88" s="91">
        <v>436</v>
      </c>
      <c r="Z88" s="91">
        <v>2326</v>
      </c>
      <c r="AA88" s="91">
        <v>1558</v>
      </c>
      <c r="AB88" s="91">
        <v>1061</v>
      </c>
      <c r="AC88" s="91">
        <v>1631</v>
      </c>
      <c r="AD88" s="91">
        <v>1376</v>
      </c>
      <c r="AE88" s="91">
        <v>1060</v>
      </c>
      <c r="AF88" s="91">
        <v>1018</v>
      </c>
      <c r="AG88" s="91">
        <v>1</v>
      </c>
      <c r="AH88" s="91">
        <v>3339</v>
      </c>
      <c r="AI88" s="91">
        <v>2172</v>
      </c>
      <c r="AJ88" s="91">
        <v>6580</v>
      </c>
      <c r="AK88" s="91">
        <v>923</v>
      </c>
      <c r="AL88" s="91">
        <v>30</v>
      </c>
      <c r="AM88" s="91">
        <v>316</v>
      </c>
      <c r="AN88" s="91">
        <v>255</v>
      </c>
      <c r="AO88" s="91">
        <v>9916</v>
      </c>
      <c r="AP88" s="91">
        <v>16</v>
      </c>
      <c r="AQ88" s="91">
        <v>10</v>
      </c>
      <c r="AR88" s="91">
        <v>371</v>
      </c>
      <c r="AS88" s="91">
        <v>431</v>
      </c>
      <c r="AT88" s="91">
        <v>43</v>
      </c>
      <c r="AU88" s="91">
        <v>2698</v>
      </c>
      <c r="AV88" s="91">
        <v>116</v>
      </c>
      <c r="AW88" s="91">
        <v>13</v>
      </c>
      <c r="AX88" s="91">
        <v>1</v>
      </c>
      <c r="AY88" s="91">
        <v>6443</v>
      </c>
      <c r="AZ88" s="91">
        <v>7172</v>
      </c>
      <c r="BA88" s="91"/>
      <c r="BB88" s="91">
        <v>1410</v>
      </c>
      <c r="BC88" s="91">
        <v>9504</v>
      </c>
      <c r="BD88" s="91">
        <v>2701</v>
      </c>
      <c r="BE88" s="91"/>
      <c r="BF88" s="91">
        <v>10731</v>
      </c>
      <c r="BG88" s="91">
        <v>38</v>
      </c>
      <c r="BH88" s="91">
        <v>282</v>
      </c>
      <c r="BI88" s="91">
        <v>1</v>
      </c>
      <c r="BJ88" s="91">
        <v>183</v>
      </c>
      <c r="BK88" s="91">
        <v>49</v>
      </c>
      <c r="BL88" s="91">
        <v>986</v>
      </c>
      <c r="BM88" s="91">
        <v>1</v>
      </c>
      <c r="BN88" s="91">
        <v>123</v>
      </c>
      <c r="BO88" s="91">
        <v>342</v>
      </c>
      <c r="BP88" s="91">
        <v>183</v>
      </c>
      <c r="BQ88" s="91">
        <v>602</v>
      </c>
      <c r="BR88" s="91">
        <v>94</v>
      </c>
      <c r="BS88" s="91"/>
      <c r="BT88" s="91">
        <v>95</v>
      </c>
      <c r="BU88" s="91">
        <v>13520</v>
      </c>
      <c r="BV88" s="91"/>
      <c r="BW88" s="91">
        <v>3169</v>
      </c>
      <c r="BX88" s="91">
        <v>8446</v>
      </c>
      <c r="BY88" s="91">
        <v>1450</v>
      </c>
      <c r="BZ88" s="91">
        <v>69</v>
      </c>
      <c r="CA88" s="91"/>
      <c r="CB88" s="91">
        <v>78</v>
      </c>
      <c r="CC88" s="91">
        <v>2</v>
      </c>
      <c r="CD88" s="91">
        <v>399</v>
      </c>
      <c r="CE88" s="91">
        <v>2</v>
      </c>
      <c r="CF88" s="91"/>
      <c r="CG88" s="91">
        <v>762</v>
      </c>
      <c r="CH88" s="91">
        <v>208</v>
      </c>
      <c r="CI88" s="91">
        <v>473</v>
      </c>
      <c r="CJ88" s="91">
        <v>152</v>
      </c>
      <c r="CK88" s="91">
        <v>169</v>
      </c>
      <c r="CL88" s="91">
        <v>232</v>
      </c>
      <c r="CM88" s="91">
        <v>1226</v>
      </c>
      <c r="CN88" s="91">
        <v>828</v>
      </c>
      <c r="CO88" s="91">
        <v>899</v>
      </c>
      <c r="CP88" s="91">
        <v>411</v>
      </c>
      <c r="CQ88" s="91">
        <v>3053</v>
      </c>
      <c r="CR88" s="91">
        <v>263</v>
      </c>
      <c r="CS88" s="91">
        <v>258</v>
      </c>
      <c r="CT88" s="91">
        <v>12</v>
      </c>
      <c r="CU88" s="91">
        <v>155</v>
      </c>
      <c r="CV88" s="91">
        <v>544</v>
      </c>
      <c r="CW88" s="91">
        <v>856</v>
      </c>
      <c r="CX88" s="91">
        <v>435</v>
      </c>
      <c r="CY88" s="91">
        <v>2679</v>
      </c>
      <c r="CZ88" s="91">
        <v>185</v>
      </c>
      <c r="DA88" s="91">
        <v>10</v>
      </c>
      <c r="DB88" s="91">
        <v>10</v>
      </c>
      <c r="DC88" s="91">
        <v>1</v>
      </c>
      <c r="DD88" s="91">
        <v>34</v>
      </c>
      <c r="DE88" s="91">
        <v>184</v>
      </c>
      <c r="DF88" s="91">
        <v>876</v>
      </c>
      <c r="DG88" s="91">
        <v>22</v>
      </c>
      <c r="DH88" s="91">
        <v>991</v>
      </c>
      <c r="DI88" s="91">
        <v>53</v>
      </c>
      <c r="DJ88" s="91">
        <v>118</v>
      </c>
      <c r="DK88" s="91">
        <v>167</v>
      </c>
      <c r="DL88" s="91">
        <v>2738</v>
      </c>
      <c r="DM88" s="91">
        <v>396</v>
      </c>
      <c r="DN88" s="91">
        <v>203</v>
      </c>
      <c r="DO88" s="91">
        <v>3448</v>
      </c>
      <c r="DP88" s="91">
        <v>6</v>
      </c>
      <c r="DQ88" s="91">
        <v>4173</v>
      </c>
      <c r="DR88" s="91">
        <v>144</v>
      </c>
      <c r="DS88" s="91">
        <v>21</v>
      </c>
      <c r="DT88" s="91">
        <v>47</v>
      </c>
      <c r="DU88" s="91">
        <v>362</v>
      </c>
      <c r="DV88" s="91">
        <v>325</v>
      </c>
      <c r="DW88" s="91">
        <v>2</v>
      </c>
      <c r="DX88" s="91">
        <v>15</v>
      </c>
      <c r="DY88" s="91">
        <v>29</v>
      </c>
      <c r="DZ88" s="91">
        <v>128</v>
      </c>
      <c r="EA88" s="91">
        <v>363</v>
      </c>
      <c r="EB88" s="91">
        <v>35</v>
      </c>
      <c r="EC88" s="91">
        <v>114</v>
      </c>
      <c r="ED88" s="91">
        <v>28</v>
      </c>
      <c r="EE88" s="91"/>
      <c r="EF88" s="91">
        <v>11</v>
      </c>
      <c r="EG88" s="91">
        <v>11991</v>
      </c>
      <c r="EH88" s="91">
        <v>55487</v>
      </c>
      <c r="EI88" s="90" t="s">
        <v>2550</v>
      </c>
      <c r="EJ88" s="90" t="s">
        <v>2489</v>
      </c>
    </row>
    <row r="89" spans="1:140" ht="14.4" x14ac:dyDescent="0.3">
      <c r="A89" s="90">
        <v>106190081</v>
      </c>
      <c r="B89" s="90" t="s">
        <v>2016</v>
      </c>
      <c r="C89" s="90" t="s">
        <v>725</v>
      </c>
      <c r="D89" s="90" t="s">
        <v>726</v>
      </c>
      <c r="E89" s="90" t="s">
        <v>727</v>
      </c>
      <c r="F89" s="90" t="s">
        <v>1300</v>
      </c>
      <c r="G89" s="90" t="s">
        <v>723</v>
      </c>
      <c r="H89" s="90" t="s">
        <v>2808</v>
      </c>
      <c r="I89" s="90">
        <v>58</v>
      </c>
      <c r="J89" s="90">
        <v>32</v>
      </c>
      <c r="K89" s="90" t="s">
        <v>557</v>
      </c>
      <c r="L89" s="90" t="s">
        <v>553</v>
      </c>
      <c r="M89" s="91">
        <v>9958</v>
      </c>
      <c r="N89" s="91"/>
      <c r="O89" s="91"/>
      <c r="P89" s="91"/>
      <c r="Q89" s="91"/>
      <c r="R89" s="91"/>
      <c r="S89" s="91">
        <v>4394</v>
      </c>
      <c r="T89" s="91">
        <v>5561</v>
      </c>
      <c r="U89" s="91">
        <v>3</v>
      </c>
      <c r="V89" s="91"/>
      <c r="W89" s="91">
        <v>1022</v>
      </c>
      <c r="X89" s="91">
        <v>384</v>
      </c>
      <c r="Y89" s="91">
        <v>220</v>
      </c>
      <c r="Z89" s="91">
        <v>782</v>
      </c>
      <c r="AA89" s="91">
        <v>915</v>
      </c>
      <c r="AB89" s="91">
        <v>945</v>
      </c>
      <c r="AC89" s="91">
        <v>1332</v>
      </c>
      <c r="AD89" s="91">
        <v>1365</v>
      </c>
      <c r="AE89" s="91">
        <v>1363</v>
      </c>
      <c r="AF89" s="91">
        <v>1630</v>
      </c>
      <c r="AG89" s="91"/>
      <c r="AH89" s="91">
        <v>1205</v>
      </c>
      <c r="AI89" s="91">
        <v>226</v>
      </c>
      <c r="AJ89" s="91">
        <v>7597</v>
      </c>
      <c r="AK89" s="91">
        <v>796</v>
      </c>
      <c r="AL89" s="91"/>
      <c r="AM89" s="91">
        <v>90</v>
      </c>
      <c r="AN89" s="91">
        <v>44</v>
      </c>
      <c r="AO89" s="91">
        <v>8392</v>
      </c>
      <c r="AP89" s="91"/>
      <c r="AQ89" s="91">
        <v>1</v>
      </c>
      <c r="AR89" s="91">
        <v>521</v>
      </c>
      <c r="AS89" s="91">
        <v>119</v>
      </c>
      <c r="AT89" s="91">
        <v>123</v>
      </c>
      <c r="AU89" s="91">
        <v>800</v>
      </c>
      <c r="AV89" s="91"/>
      <c r="AW89" s="91">
        <v>2</v>
      </c>
      <c r="AX89" s="91"/>
      <c r="AY89" s="91">
        <v>6531</v>
      </c>
      <c r="AZ89" s="91">
        <v>3426</v>
      </c>
      <c r="BA89" s="91">
        <v>1</v>
      </c>
      <c r="BB89" s="91">
        <v>2088</v>
      </c>
      <c r="BC89" s="91">
        <v>7066</v>
      </c>
      <c r="BD89" s="91">
        <v>803</v>
      </c>
      <c r="BE89" s="91">
        <v>1</v>
      </c>
      <c r="BF89" s="91">
        <v>6996</v>
      </c>
      <c r="BG89" s="91"/>
      <c r="BH89" s="91"/>
      <c r="BI89" s="91"/>
      <c r="BJ89" s="91">
        <v>438</v>
      </c>
      <c r="BK89" s="91">
        <v>1</v>
      </c>
      <c r="BL89" s="91">
        <v>1321</v>
      </c>
      <c r="BM89" s="91">
        <v>28</v>
      </c>
      <c r="BN89" s="91">
        <v>2</v>
      </c>
      <c r="BO89" s="91">
        <v>311</v>
      </c>
      <c r="BP89" s="91">
        <v>185</v>
      </c>
      <c r="BQ89" s="91">
        <v>655</v>
      </c>
      <c r="BR89" s="91">
        <v>21</v>
      </c>
      <c r="BS89" s="91"/>
      <c r="BT89" s="91">
        <v>160</v>
      </c>
      <c r="BU89" s="91">
        <v>9798</v>
      </c>
      <c r="BV89" s="91"/>
      <c r="BW89" s="91">
        <v>3685</v>
      </c>
      <c r="BX89" s="91">
        <v>4531</v>
      </c>
      <c r="BY89" s="91">
        <v>997</v>
      </c>
      <c r="BZ89" s="91">
        <v>20</v>
      </c>
      <c r="CA89" s="91">
        <v>16</v>
      </c>
      <c r="CB89" s="91">
        <v>17</v>
      </c>
      <c r="CC89" s="91"/>
      <c r="CD89" s="91">
        <v>692</v>
      </c>
      <c r="CE89" s="91"/>
      <c r="CF89" s="91"/>
      <c r="CG89" s="91">
        <v>766</v>
      </c>
      <c r="CH89" s="91">
        <v>267</v>
      </c>
      <c r="CI89" s="91">
        <v>471</v>
      </c>
      <c r="CJ89" s="91">
        <v>264</v>
      </c>
      <c r="CK89" s="91">
        <v>101</v>
      </c>
      <c r="CL89" s="91">
        <v>225</v>
      </c>
      <c r="CM89" s="91">
        <v>1270</v>
      </c>
      <c r="CN89" s="91">
        <v>1074</v>
      </c>
      <c r="CO89" s="91">
        <v>1290</v>
      </c>
      <c r="CP89" s="91">
        <v>510</v>
      </c>
      <c r="CQ89" s="91">
        <v>883</v>
      </c>
      <c r="CR89" s="91">
        <v>255</v>
      </c>
      <c r="CS89" s="91">
        <v>309</v>
      </c>
      <c r="CT89" s="91">
        <v>6</v>
      </c>
      <c r="CU89" s="91">
        <v>41</v>
      </c>
      <c r="CV89" s="91">
        <v>819</v>
      </c>
      <c r="CW89" s="91">
        <v>570</v>
      </c>
      <c r="CX89" s="91">
        <v>34</v>
      </c>
      <c r="CY89" s="91">
        <v>803</v>
      </c>
      <c r="CZ89" s="91">
        <v>83</v>
      </c>
      <c r="DA89" s="91">
        <v>7</v>
      </c>
      <c r="DB89" s="91">
        <v>9</v>
      </c>
      <c r="DC89" s="91">
        <v>1</v>
      </c>
      <c r="DD89" s="91">
        <v>18</v>
      </c>
      <c r="DE89" s="91">
        <v>135</v>
      </c>
      <c r="DF89" s="91">
        <v>772</v>
      </c>
      <c r="DG89" s="91">
        <v>21</v>
      </c>
      <c r="DH89" s="91">
        <v>1233</v>
      </c>
      <c r="DI89" s="91">
        <v>105</v>
      </c>
      <c r="DJ89" s="91">
        <v>70</v>
      </c>
      <c r="DK89" s="91">
        <v>118</v>
      </c>
      <c r="DL89" s="91">
        <v>820</v>
      </c>
      <c r="DM89" s="91">
        <v>450</v>
      </c>
      <c r="DN89" s="91">
        <v>144</v>
      </c>
      <c r="DO89" s="91">
        <v>1068</v>
      </c>
      <c r="DP89" s="91">
        <v>16</v>
      </c>
      <c r="DQ89" s="91">
        <v>4888</v>
      </c>
      <c r="DR89" s="91">
        <v>33</v>
      </c>
      <c r="DS89" s="91">
        <v>2</v>
      </c>
      <c r="DT89" s="91">
        <v>26</v>
      </c>
      <c r="DU89" s="91">
        <v>344</v>
      </c>
      <c r="DV89" s="91">
        <v>400</v>
      </c>
      <c r="DW89" s="91">
        <v>1</v>
      </c>
      <c r="DX89" s="91">
        <v>17</v>
      </c>
      <c r="DY89" s="91">
        <v>10</v>
      </c>
      <c r="DZ89" s="91">
        <v>96</v>
      </c>
      <c r="EA89" s="91">
        <v>342</v>
      </c>
      <c r="EB89" s="91">
        <v>12</v>
      </c>
      <c r="EC89" s="91">
        <v>28</v>
      </c>
      <c r="ED89" s="91">
        <v>17</v>
      </c>
      <c r="EE89" s="91"/>
      <c r="EF89" s="91">
        <v>19</v>
      </c>
      <c r="EG89" s="91">
        <v>8611</v>
      </c>
      <c r="EH89" s="91">
        <v>39301</v>
      </c>
      <c r="EI89" s="90" t="s">
        <v>2551</v>
      </c>
      <c r="EJ89" s="90" t="s">
        <v>2489</v>
      </c>
    </row>
    <row r="90" spans="1:140" ht="14.4" x14ac:dyDescent="0.3">
      <c r="A90" s="90">
        <v>106190110</v>
      </c>
      <c r="B90" s="90" t="s">
        <v>2017</v>
      </c>
      <c r="C90" s="90" t="s">
        <v>1815</v>
      </c>
      <c r="D90" s="90" t="s">
        <v>728</v>
      </c>
      <c r="E90" s="90" t="s">
        <v>729</v>
      </c>
      <c r="F90" s="90" t="s">
        <v>1301</v>
      </c>
      <c r="G90" s="90" t="s">
        <v>723</v>
      </c>
      <c r="H90" s="90" t="s">
        <v>2809</v>
      </c>
      <c r="I90" s="90">
        <v>54</v>
      </c>
      <c r="J90" s="90">
        <v>30</v>
      </c>
      <c r="K90" s="90" t="s">
        <v>572</v>
      </c>
      <c r="L90" s="90" t="s">
        <v>553</v>
      </c>
      <c r="M90" s="91">
        <v>6964</v>
      </c>
      <c r="N90" s="91">
        <v>269</v>
      </c>
      <c r="O90" s="91">
        <v>1929</v>
      </c>
      <c r="P90" s="91">
        <v>945</v>
      </c>
      <c r="Q90" s="91">
        <v>485</v>
      </c>
      <c r="R90" s="91"/>
      <c r="S90" s="91">
        <v>5424</v>
      </c>
      <c r="T90" s="91">
        <v>5168</v>
      </c>
      <c r="U90" s="91"/>
      <c r="V90" s="91"/>
      <c r="W90" s="91"/>
      <c r="X90" s="91"/>
      <c r="Y90" s="91">
        <v>73</v>
      </c>
      <c r="Z90" s="91">
        <v>665</v>
      </c>
      <c r="AA90" s="91">
        <v>871</v>
      </c>
      <c r="AB90" s="91">
        <v>1424</v>
      </c>
      <c r="AC90" s="91">
        <v>2403</v>
      </c>
      <c r="AD90" s="91">
        <v>2179</v>
      </c>
      <c r="AE90" s="91">
        <v>1394</v>
      </c>
      <c r="AF90" s="91">
        <v>1583</v>
      </c>
      <c r="AG90" s="91"/>
      <c r="AH90" s="91">
        <v>4145</v>
      </c>
      <c r="AI90" s="91">
        <v>4038</v>
      </c>
      <c r="AJ90" s="91">
        <v>1940</v>
      </c>
      <c r="AK90" s="91">
        <v>342</v>
      </c>
      <c r="AL90" s="91">
        <v>31</v>
      </c>
      <c r="AM90" s="91">
        <v>53</v>
      </c>
      <c r="AN90" s="91">
        <v>43</v>
      </c>
      <c r="AO90" s="91">
        <v>7842</v>
      </c>
      <c r="AP90" s="91">
        <v>2</v>
      </c>
      <c r="AQ90" s="91">
        <v>1</v>
      </c>
      <c r="AR90" s="91">
        <v>386</v>
      </c>
      <c r="AS90" s="91">
        <v>965</v>
      </c>
      <c r="AT90" s="91">
        <v>1394</v>
      </c>
      <c r="AU90" s="91"/>
      <c r="AV90" s="91">
        <v>1</v>
      </c>
      <c r="AW90" s="91">
        <v>1</v>
      </c>
      <c r="AX90" s="91"/>
      <c r="AY90" s="91">
        <v>6288</v>
      </c>
      <c r="AZ90" s="91">
        <v>4304</v>
      </c>
      <c r="BA90" s="91"/>
      <c r="BB90" s="91">
        <v>2880</v>
      </c>
      <c r="BC90" s="91">
        <v>7712</v>
      </c>
      <c r="BD90" s="91"/>
      <c r="BE90" s="91"/>
      <c r="BF90" s="91">
        <v>5600</v>
      </c>
      <c r="BG90" s="91">
        <v>189</v>
      </c>
      <c r="BH90" s="91">
        <v>402</v>
      </c>
      <c r="BI90" s="91">
        <v>213</v>
      </c>
      <c r="BJ90" s="91">
        <v>150</v>
      </c>
      <c r="BK90" s="91">
        <v>171</v>
      </c>
      <c r="BL90" s="91">
        <v>2377</v>
      </c>
      <c r="BM90" s="91"/>
      <c r="BN90" s="91">
        <v>6</v>
      </c>
      <c r="BO90" s="91">
        <v>480</v>
      </c>
      <c r="BP90" s="91">
        <v>155</v>
      </c>
      <c r="BQ90" s="91">
        <v>832</v>
      </c>
      <c r="BR90" s="91">
        <v>17</v>
      </c>
      <c r="BS90" s="91"/>
      <c r="BT90" s="91">
        <v>179</v>
      </c>
      <c r="BU90" s="91">
        <v>10413</v>
      </c>
      <c r="BV90" s="91"/>
      <c r="BW90" s="91">
        <v>4722</v>
      </c>
      <c r="BX90" s="91">
        <v>1306</v>
      </c>
      <c r="BY90" s="91">
        <v>4227</v>
      </c>
      <c r="BZ90" s="91">
        <v>186</v>
      </c>
      <c r="CA90" s="91"/>
      <c r="CB90" s="91">
        <v>10</v>
      </c>
      <c r="CC90" s="91"/>
      <c r="CD90" s="91">
        <v>137</v>
      </c>
      <c r="CE90" s="91"/>
      <c r="CF90" s="91">
        <v>4</v>
      </c>
      <c r="CG90" s="91">
        <v>654</v>
      </c>
      <c r="CH90" s="91">
        <v>176</v>
      </c>
      <c r="CI90" s="91">
        <v>416</v>
      </c>
      <c r="CJ90" s="91">
        <v>144</v>
      </c>
      <c r="CK90" s="91">
        <v>2944</v>
      </c>
      <c r="CL90" s="91">
        <v>146</v>
      </c>
      <c r="CM90" s="91">
        <v>1164</v>
      </c>
      <c r="CN90" s="91">
        <v>826</v>
      </c>
      <c r="CO90" s="91">
        <v>879</v>
      </c>
      <c r="CP90" s="91">
        <v>628</v>
      </c>
      <c r="CQ90" s="91">
        <v>5</v>
      </c>
      <c r="CR90" s="91">
        <v>276</v>
      </c>
      <c r="CS90" s="91">
        <v>370</v>
      </c>
      <c r="CT90" s="91">
        <v>13</v>
      </c>
      <c r="CU90" s="91"/>
      <c r="CV90" s="91">
        <v>713</v>
      </c>
      <c r="CW90" s="91">
        <v>482</v>
      </c>
      <c r="CX90" s="91">
        <v>756</v>
      </c>
      <c r="CY90" s="91"/>
      <c r="CZ90" s="91">
        <v>29</v>
      </c>
      <c r="DA90" s="91">
        <v>6</v>
      </c>
      <c r="DB90" s="91">
        <v>3</v>
      </c>
      <c r="DC90" s="91"/>
      <c r="DD90" s="91">
        <v>13</v>
      </c>
      <c r="DE90" s="91">
        <v>84</v>
      </c>
      <c r="DF90" s="91">
        <v>1246</v>
      </c>
      <c r="DG90" s="91">
        <v>18</v>
      </c>
      <c r="DH90" s="91">
        <v>644</v>
      </c>
      <c r="DI90" s="91">
        <v>63</v>
      </c>
      <c r="DJ90" s="91">
        <v>14</v>
      </c>
      <c r="DK90" s="91">
        <v>29</v>
      </c>
      <c r="DL90" s="91"/>
      <c r="DM90" s="91">
        <v>382</v>
      </c>
      <c r="DN90" s="91">
        <v>124</v>
      </c>
      <c r="DO90" s="91">
        <v>2626</v>
      </c>
      <c r="DP90" s="91">
        <v>6</v>
      </c>
      <c r="DQ90" s="91">
        <v>5305</v>
      </c>
      <c r="DR90" s="91">
        <v>18</v>
      </c>
      <c r="DS90" s="91">
        <v>2</v>
      </c>
      <c r="DT90" s="91">
        <v>18</v>
      </c>
      <c r="DU90" s="91">
        <v>338</v>
      </c>
      <c r="DV90" s="91">
        <v>256</v>
      </c>
      <c r="DW90" s="91">
        <v>1</v>
      </c>
      <c r="DX90" s="91">
        <v>13</v>
      </c>
      <c r="DY90" s="91">
        <v>15</v>
      </c>
      <c r="DZ90" s="91">
        <v>75</v>
      </c>
      <c r="EA90" s="91">
        <v>257</v>
      </c>
      <c r="EB90" s="91">
        <v>40</v>
      </c>
      <c r="EC90" s="91">
        <v>24</v>
      </c>
      <c r="ED90" s="91">
        <v>22</v>
      </c>
      <c r="EE90" s="91"/>
      <c r="EF90" s="91">
        <v>47</v>
      </c>
      <c r="EG90" s="91">
        <v>9466</v>
      </c>
      <c r="EH90" s="91">
        <v>76098</v>
      </c>
      <c r="EI90" s="90" t="s">
        <v>2552</v>
      </c>
      <c r="EJ90" s="90" t="s">
        <v>2489</v>
      </c>
    </row>
    <row r="91" spans="1:140" ht="14.4" x14ac:dyDescent="0.3">
      <c r="A91" s="90">
        <v>106190125</v>
      </c>
      <c r="B91" s="90" t="s">
        <v>2018</v>
      </c>
      <c r="C91" s="90" t="s">
        <v>730</v>
      </c>
      <c r="D91" s="90" t="s">
        <v>731</v>
      </c>
      <c r="E91" s="90" t="s">
        <v>723</v>
      </c>
      <c r="F91" s="90" t="s">
        <v>1302</v>
      </c>
      <c r="G91" s="90" t="s">
        <v>723</v>
      </c>
      <c r="H91" s="90" t="s">
        <v>2809</v>
      </c>
      <c r="I91" s="90">
        <v>53</v>
      </c>
      <c r="J91" s="90">
        <v>30</v>
      </c>
      <c r="K91" s="90" t="s">
        <v>557</v>
      </c>
      <c r="L91" s="90" t="s">
        <v>553</v>
      </c>
      <c r="M91" s="91">
        <v>19539</v>
      </c>
      <c r="N91" s="91">
        <v>298</v>
      </c>
      <c r="O91" s="91"/>
      <c r="P91" s="91"/>
      <c r="Q91" s="91"/>
      <c r="R91" s="91"/>
      <c r="S91" s="91">
        <v>7719</v>
      </c>
      <c r="T91" s="91">
        <v>12117</v>
      </c>
      <c r="U91" s="91"/>
      <c r="V91" s="91">
        <v>1</v>
      </c>
      <c r="W91" s="91">
        <v>4364</v>
      </c>
      <c r="X91" s="91">
        <v>264</v>
      </c>
      <c r="Y91" s="91">
        <v>907</v>
      </c>
      <c r="Z91" s="91">
        <v>3555</v>
      </c>
      <c r="AA91" s="91">
        <v>2714</v>
      </c>
      <c r="AB91" s="91">
        <v>1936</v>
      </c>
      <c r="AC91" s="91">
        <v>2496</v>
      </c>
      <c r="AD91" s="91">
        <v>1847</v>
      </c>
      <c r="AE91" s="91">
        <v>998</v>
      </c>
      <c r="AF91" s="91">
        <v>756</v>
      </c>
      <c r="AG91" s="91"/>
      <c r="AH91" s="91">
        <v>946</v>
      </c>
      <c r="AI91" s="91">
        <v>6073</v>
      </c>
      <c r="AJ91" s="91">
        <v>11725</v>
      </c>
      <c r="AK91" s="91">
        <v>337</v>
      </c>
      <c r="AL91" s="91">
        <v>25</v>
      </c>
      <c r="AM91" s="91">
        <v>519</v>
      </c>
      <c r="AN91" s="91">
        <v>212</v>
      </c>
      <c r="AO91" s="91">
        <v>14906</v>
      </c>
      <c r="AP91" s="91">
        <v>42</v>
      </c>
      <c r="AQ91" s="91">
        <v>1</v>
      </c>
      <c r="AR91" s="91">
        <v>128</v>
      </c>
      <c r="AS91" s="91">
        <v>688</v>
      </c>
      <c r="AT91" s="91">
        <v>8</v>
      </c>
      <c r="AU91" s="91">
        <v>4043</v>
      </c>
      <c r="AV91" s="91"/>
      <c r="AW91" s="91">
        <v>19</v>
      </c>
      <c r="AX91" s="91">
        <v>2</v>
      </c>
      <c r="AY91" s="91">
        <v>9447</v>
      </c>
      <c r="AZ91" s="91">
        <v>10388</v>
      </c>
      <c r="BA91" s="91">
        <v>2</v>
      </c>
      <c r="BB91" s="91">
        <v>1220</v>
      </c>
      <c r="BC91" s="91">
        <v>14553</v>
      </c>
      <c r="BD91" s="91">
        <v>4062</v>
      </c>
      <c r="BE91" s="91">
        <v>2</v>
      </c>
      <c r="BF91" s="91">
        <v>17147</v>
      </c>
      <c r="BG91" s="91">
        <v>37</v>
      </c>
      <c r="BH91" s="91">
        <v>1</v>
      </c>
      <c r="BI91" s="91">
        <v>299</v>
      </c>
      <c r="BJ91" s="91">
        <v>220</v>
      </c>
      <c r="BK91" s="91">
        <v>21</v>
      </c>
      <c r="BL91" s="91">
        <v>601</v>
      </c>
      <c r="BM91" s="91">
        <v>15</v>
      </c>
      <c r="BN91" s="91">
        <v>11</v>
      </c>
      <c r="BO91" s="91">
        <v>549</v>
      </c>
      <c r="BP91" s="91">
        <v>257</v>
      </c>
      <c r="BQ91" s="91">
        <v>522</v>
      </c>
      <c r="BR91" s="91">
        <v>138</v>
      </c>
      <c r="BS91" s="91">
        <v>19</v>
      </c>
      <c r="BT91" s="91">
        <v>115</v>
      </c>
      <c r="BU91" s="91">
        <v>19722</v>
      </c>
      <c r="BV91" s="91"/>
      <c r="BW91" s="91">
        <v>2555</v>
      </c>
      <c r="BX91" s="91">
        <v>15360</v>
      </c>
      <c r="BY91" s="91">
        <v>977</v>
      </c>
      <c r="BZ91" s="91">
        <v>46</v>
      </c>
      <c r="CA91" s="91"/>
      <c r="CB91" s="91">
        <v>49</v>
      </c>
      <c r="CC91" s="91">
        <v>75</v>
      </c>
      <c r="CD91" s="91">
        <v>729</v>
      </c>
      <c r="CE91" s="91">
        <v>46</v>
      </c>
      <c r="CF91" s="91"/>
      <c r="CG91" s="91">
        <v>643</v>
      </c>
      <c r="CH91" s="91">
        <v>535</v>
      </c>
      <c r="CI91" s="91">
        <v>565</v>
      </c>
      <c r="CJ91" s="91">
        <v>226</v>
      </c>
      <c r="CK91" s="91">
        <v>162</v>
      </c>
      <c r="CL91" s="91">
        <v>265</v>
      </c>
      <c r="CM91" s="91">
        <v>1585</v>
      </c>
      <c r="CN91" s="91">
        <v>1013</v>
      </c>
      <c r="CO91" s="91">
        <v>1603</v>
      </c>
      <c r="CP91" s="91">
        <v>690</v>
      </c>
      <c r="CQ91" s="91">
        <v>4627</v>
      </c>
      <c r="CR91" s="91">
        <v>377</v>
      </c>
      <c r="CS91" s="91">
        <v>432</v>
      </c>
      <c r="CT91" s="91">
        <v>13</v>
      </c>
      <c r="CU91" s="91">
        <v>121</v>
      </c>
      <c r="CV91" s="91">
        <v>785</v>
      </c>
      <c r="CW91" s="91">
        <v>1850</v>
      </c>
      <c r="CX91" s="91">
        <v>286</v>
      </c>
      <c r="CY91" s="91">
        <v>4059</v>
      </c>
      <c r="CZ91" s="91">
        <v>243</v>
      </c>
      <c r="DA91" s="91">
        <v>31</v>
      </c>
      <c r="DB91" s="91">
        <v>37</v>
      </c>
      <c r="DC91" s="91">
        <v>7</v>
      </c>
      <c r="DD91" s="91">
        <v>52</v>
      </c>
      <c r="DE91" s="91">
        <v>192</v>
      </c>
      <c r="DF91" s="91">
        <v>1137</v>
      </c>
      <c r="DG91" s="91">
        <v>28</v>
      </c>
      <c r="DH91" s="91">
        <v>1281</v>
      </c>
      <c r="DI91" s="91">
        <v>148</v>
      </c>
      <c r="DJ91" s="91">
        <v>51</v>
      </c>
      <c r="DK91" s="91">
        <v>316</v>
      </c>
      <c r="DL91" s="91">
        <v>4228</v>
      </c>
      <c r="DM91" s="91">
        <v>898</v>
      </c>
      <c r="DN91" s="91">
        <v>338</v>
      </c>
      <c r="DO91" s="91">
        <v>5934</v>
      </c>
      <c r="DP91" s="91">
        <v>6</v>
      </c>
      <c r="DQ91" s="91">
        <v>4910</v>
      </c>
      <c r="DR91" s="91">
        <v>482</v>
      </c>
      <c r="DS91" s="91">
        <v>29</v>
      </c>
      <c r="DT91" s="91">
        <v>35</v>
      </c>
      <c r="DU91" s="91">
        <v>661</v>
      </c>
      <c r="DV91" s="91">
        <v>444</v>
      </c>
      <c r="DW91" s="91">
        <v>3</v>
      </c>
      <c r="DX91" s="91">
        <v>36</v>
      </c>
      <c r="DY91" s="91">
        <v>25</v>
      </c>
      <c r="DZ91" s="91">
        <v>452</v>
      </c>
      <c r="EA91" s="91">
        <v>295</v>
      </c>
      <c r="EB91" s="91">
        <v>59</v>
      </c>
      <c r="EC91" s="91">
        <v>430</v>
      </c>
      <c r="ED91" s="91">
        <v>59</v>
      </c>
      <c r="EE91" s="91"/>
      <c r="EF91" s="91">
        <v>28</v>
      </c>
      <c r="EG91" s="91">
        <v>16799</v>
      </c>
      <c r="EH91" s="91">
        <v>79499</v>
      </c>
      <c r="EI91" s="90" t="s">
        <v>2553</v>
      </c>
      <c r="EJ91" s="90" t="s">
        <v>2489</v>
      </c>
    </row>
    <row r="92" spans="1:140" ht="14.4" x14ac:dyDescent="0.3">
      <c r="A92" s="90">
        <v>106190137</v>
      </c>
      <c r="B92" s="90" t="s">
        <v>2019</v>
      </c>
      <c r="C92" s="90" t="s">
        <v>732</v>
      </c>
      <c r="D92" s="90" t="s">
        <v>733</v>
      </c>
      <c r="E92" s="90" t="s">
        <v>734</v>
      </c>
      <c r="F92" s="90" t="s">
        <v>1303</v>
      </c>
      <c r="G92" s="90" t="s">
        <v>723</v>
      </c>
      <c r="H92" s="90" t="s">
        <v>2810</v>
      </c>
      <c r="I92" s="90">
        <v>52</v>
      </c>
      <c r="J92" s="90">
        <v>20</v>
      </c>
      <c r="K92" s="90" t="s">
        <v>557</v>
      </c>
      <c r="L92" s="90" t="s">
        <v>553</v>
      </c>
      <c r="M92" s="91"/>
      <c r="N92" s="91"/>
      <c r="O92" s="91"/>
      <c r="P92" s="91"/>
      <c r="Q92" s="91">
        <v>1373</v>
      </c>
      <c r="R92" s="91"/>
      <c r="S92" s="91">
        <v>617</v>
      </c>
      <c r="T92" s="91">
        <v>756</v>
      </c>
      <c r="U92" s="91"/>
      <c r="V92" s="91"/>
      <c r="W92" s="91"/>
      <c r="X92" s="91"/>
      <c r="Y92" s="91">
        <v>16</v>
      </c>
      <c r="Z92" s="91">
        <v>38</v>
      </c>
      <c r="AA92" s="91">
        <v>42</v>
      </c>
      <c r="AB92" s="91">
        <v>64</v>
      </c>
      <c r="AC92" s="91">
        <v>181</v>
      </c>
      <c r="AD92" s="91">
        <v>330</v>
      </c>
      <c r="AE92" s="91">
        <v>330</v>
      </c>
      <c r="AF92" s="91">
        <v>372</v>
      </c>
      <c r="AG92" s="91"/>
      <c r="AH92" s="91">
        <v>979</v>
      </c>
      <c r="AI92" s="91">
        <v>76</v>
      </c>
      <c r="AJ92" s="91">
        <v>297</v>
      </c>
      <c r="AK92" s="91">
        <v>5</v>
      </c>
      <c r="AL92" s="91"/>
      <c r="AM92" s="91">
        <v>6</v>
      </c>
      <c r="AN92" s="91">
        <v>10</v>
      </c>
      <c r="AO92" s="91">
        <v>77</v>
      </c>
      <c r="AP92" s="91">
        <v>2</v>
      </c>
      <c r="AQ92" s="91"/>
      <c r="AR92" s="91">
        <v>13</v>
      </c>
      <c r="AS92" s="91">
        <v>1276</v>
      </c>
      <c r="AT92" s="91">
        <v>5</v>
      </c>
      <c r="AU92" s="91"/>
      <c r="AV92" s="91"/>
      <c r="AW92" s="91"/>
      <c r="AX92" s="91"/>
      <c r="AY92" s="91"/>
      <c r="AZ92" s="91">
        <v>1373</v>
      </c>
      <c r="BA92" s="91"/>
      <c r="BB92" s="91">
        <v>498</v>
      </c>
      <c r="BC92" s="91">
        <v>875</v>
      </c>
      <c r="BD92" s="91"/>
      <c r="BE92" s="91"/>
      <c r="BF92" s="91">
        <v>805</v>
      </c>
      <c r="BG92" s="91"/>
      <c r="BH92" s="91"/>
      <c r="BI92" s="91"/>
      <c r="BJ92" s="91">
        <v>123</v>
      </c>
      <c r="BK92" s="91">
        <v>6</v>
      </c>
      <c r="BL92" s="91">
        <v>133</v>
      </c>
      <c r="BM92" s="91">
        <v>3</v>
      </c>
      <c r="BN92" s="91"/>
      <c r="BO92" s="91">
        <v>8</v>
      </c>
      <c r="BP92" s="91"/>
      <c r="BQ92" s="91">
        <v>295</v>
      </c>
      <c r="BR92" s="91"/>
      <c r="BS92" s="91"/>
      <c r="BT92" s="91">
        <v>57</v>
      </c>
      <c r="BU92" s="91">
        <v>1312</v>
      </c>
      <c r="BV92" s="91">
        <v>4</v>
      </c>
      <c r="BW92" s="91">
        <v>905</v>
      </c>
      <c r="BX92" s="91">
        <v>21</v>
      </c>
      <c r="BY92" s="91">
        <v>379</v>
      </c>
      <c r="BZ92" s="91">
        <v>57</v>
      </c>
      <c r="CA92" s="91"/>
      <c r="CB92" s="91">
        <v>8</v>
      </c>
      <c r="CC92" s="91">
        <v>1</v>
      </c>
      <c r="CD92" s="91"/>
      <c r="CE92" s="91">
        <v>2</v>
      </c>
      <c r="CF92" s="91"/>
      <c r="CG92" s="91">
        <v>1</v>
      </c>
      <c r="CH92" s="91">
        <v>4</v>
      </c>
      <c r="CI92" s="91">
        <v>4</v>
      </c>
      <c r="CJ92" s="91"/>
      <c r="CK92" s="91">
        <v>1</v>
      </c>
      <c r="CL92" s="91">
        <v>21</v>
      </c>
      <c r="CM92" s="91">
        <v>42</v>
      </c>
      <c r="CN92" s="91">
        <v>3</v>
      </c>
      <c r="CO92" s="91">
        <v>1</v>
      </c>
      <c r="CP92" s="91"/>
      <c r="CQ92" s="91"/>
      <c r="CR92" s="91">
        <v>2</v>
      </c>
      <c r="CS92" s="91">
        <v>21</v>
      </c>
      <c r="CT92" s="91">
        <v>1</v>
      </c>
      <c r="CU92" s="91"/>
      <c r="CV92" s="91">
        <v>1</v>
      </c>
      <c r="CW92" s="91">
        <v>41</v>
      </c>
      <c r="CX92" s="91">
        <v>1230</v>
      </c>
      <c r="CY92" s="91"/>
      <c r="CZ92" s="91">
        <v>1</v>
      </c>
      <c r="DA92" s="91"/>
      <c r="DB92" s="91"/>
      <c r="DC92" s="91"/>
      <c r="DD92" s="91"/>
      <c r="DE92" s="91">
        <v>2</v>
      </c>
      <c r="DF92" s="91">
        <v>76</v>
      </c>
      <c r="DG92" s="91"/>
      <c r="DH92" s="91">
        <v>5</v>
      </c>
      <c r="DI92" s="91"/>
      <c r="DJ92" s="91"/>
      <c r="DK92" s="91"/>
      <c r="DL92" s="91"/>
      <c r="DM92" s="91">
        <v>4</v>
      </c>
      <c r="DN92" s="91">
        <v>7</v>
      </c>
      <c r="DO92" s="91">
        <v>2</v>
      </c>
      <c r="DP92" s="91"/>
      <c r="DQ92" s="91">
        <v>1276</v>
      </c>
      <c r="DR92" s="91">
        <v>1</v>
      </c>
      <c r="DS92" s="91"/>
      <c r="DT92" s="91">
        <v>1</v>
      </c>
      <c r="DU92" s="91">
        <v>3</v>
      </c>
      <c r="DV92" s="91">
        <v>5</v>
      </c>
      <c r="DW92" s="91"/>
      <c r="DX92" s="91"/>
      <c r="DY92" s="91"/>
      <c r="DZ92" s="91">
        <v>2</v>
      </c>
      <c r="EA92" s="91">
        <v>55</v>
      </c>
      <c r="EB92" s="91"/>
      <c r="EC92" s="91"/>
      <c r="ED92" s="91">
        <v>2</v>
      </c>
      <c r="EE92" s="91"/>
      <c r="EF92" s="91">
        <v>18</v>
      </c>
      <c r="EG92" s="91">
        <v>1286</v>
      </c>
      <c r="EH92" s="91">
        <v>21572</v>
      </c>
      <c r="EI92" s="90" t="s">
        <v>2554</v>
      </c>
      <c r="EJ92" s="90" t="s">
        <v>2489</v>
      </c>
    </row>
    <row r="93" spans="1:140" ht="14.4" x14ac:dyDescent="0.3">
      <c r="A93" s="90">
        <v>106190148</v>
      </c>
      <c r="B93" s="90" t="s">
        <v>2020</v>
      </c>
      <c r="C93" s="90" t="s">
        <v>976</v>
      </c>
      <c r="D93" s="90" t="s">
        <v>735</v>
      </c>
      <c r="E93" s="90" t="s">
        <v>736</v>
      </c>
      <c r="F93" s="90" t="s">
        <v>1304</v>
      </c>
      <c r="G93" s="90" t="s">
        <v>723</v>
      </c>
      <c r="H93" s="90" t="s">
        <v>2809</v>
      </c>
      <c r="I93" s="90">
        <v>62</v>
      </c>
      <c r="J93" s="90">
        <v>35</v>
      </c>
      <c r="K93" s="90" t="s">
        <v>572</v>
      </c>
      <c r="L93" s="90" t="s">
        <v>553</v>
      </c>
      <c r="M93" s="91">
        <v>17669</v>
      </c>
      <c r="N93" s="91"/>
      <c r="O93" s="91"/>
      <c r="P93" s="91"/>
      <c r="Q93" s="91">
        <v>370</v>
      </c>
      <c r="R93" s="91"/>
      <c r="S93" s="91">
        <v>7587</v>
      </c>
      <c r="T93" s="91">
        <v>10452</v>
      </c>
      <c r="U93" s="91"/>
      <c r="V93" s="91"/>
      <c r="W93" s="91">
        <v>805</v>
      </c>
      <c r="X93" s="91"/>
      <c r="Y93" s="91">
        <v>213</v>
      </c>
      <c r="Z93" s="91">
        <v>1209</v>
      </c>
      <c r="AA93" s="91">
        <v>1380</v>
      </c>
      <c r="AB93" s="91">
        <v>2070</v>
      </c>
      <c r="AC93" s="91">
        <v>3753</v>
      </c>
      <c r="AD93" s="91">
        <v>3210</v>
      </c>
      <c r="AE93" s="91">
        <v>2737</v>
      </c>
      <c r="AF93" s="91">
        <v>2662</v>
      </c>
      <c r="AG93" s="91"/>
      <c r="AH93" s="91">
        <v>1433</v>
      </c>
      <c r="AI93" s="91">
        <v>12155</v>
      </c>
      <c r="AJ93" s="91">
        <v>3998</v>
      </c>
      <c r="AK93" s="91">
        <v>189</v>
      </c>
      <c r="AL93" s="91">
        <v>14</v>
      </c>
      <c r="AM93" s="91">
        <v>250</v>
      </c>
      <c r="AN93" s="91"/>
      <c r="AO93" s="91">
        <v>15349</v>
      </c>
      <c r="AP93" s="91"/>
      <c r="AQ93" s="91">
        <v>903</v>
      </c>
      <c r="AR93" s="91">
        <v>625</v>
      </c>
      <c r="AS93" s="91">
        <v>337</v>
      </c>
      <c r="AT93" s="91">
        <v>26</v>
      </c>
      <c r="AU93" s="91">
        <v>796</v>
      </c>
      <c r="AV93" s="91"/>
      <c r="AW93" s="91">
        <v>3</v>
      </c>
      <c r="AX93" s="91"/>
      <c r="AY93" s="91">
        <v>15417</v>
      </c>
      <c r="AZ93" s="91">
        <v>2621</v>
      </c>
      <c r="BA93" s="91">
        <v>1</v>
      </c>
      <c r="BB93" s="91">
        <v>1204</v>
      </c>
      <c r="BC93" s="91">
        <v>16036</v>
      </c>
      <c r="BD93" s="91">
        <v>799</v>
      </c>
      <c r="BE93" s="91"/>
      <c r="BF93" s="91">
        <v>12254</v>
      </c>
      <c r="BG93" s="91">
        <v>15</v>
      </c>
      <c r="BH93" s="91">
        <v>283</v>
      </c>
      <c r="BI93" s="91"/>
      <c r="BJ93" s="91">
        <v>787</v>
      </c>
      <c r="BK93" s="91">
        <v>39</v>
      </c>
      <c r="BL93" s="91">
        <v>1932</v>
      </c>
      <c r="BM93" s="91">
        <v>225</v>
      </c>
      <c r="BN93" s="91"/>
      <c r="BO93" s="91">
        <v>875</v>
      </c>
      <c r="BP93" s="91">
        <v>394</v>
      </c>
      <c r="BQ93" s="91">
        <v>1216</v>
      </c>
      <c r="BR93" s="91">
        <v>19</v>
      </c>
      <c r="BS93" s="91"/>
      <c r="BT93" s="91">
        <v>130</v>
      </c>
      <c r="BU93" s="91">
        <v>17909</v>
      </c>
      <c r="BV93" s="91"/>
      <c r="BW93" s="91">
        <v>7812</v>
      </c>
      <c r="BX93" s="91">
        <v>8374</v>
      </c>
      <c r="BY93" s="91">
        <v>1108</v>
      </c>
      <c r="BZ93" s="91"/>
      <c r="CA93" s="91"/>
      <c r="CB93" s="91"/>
      <c r="CC93" s="91"/>
      <c r="CD93" s="91">
        <v>744</v>
      </c>
      <c r="CE93" s="91">
        <v>1</v>
      </c>
      <c r="CF93" s="91"/>
      <c r="CG93" s="91">
        <v>1735</v>
      </c>
      <c r="CH93" s="91">
        <v>333</v>
      </c>
      <c r="CI93" s="91">
        <v>873</v>
      </c>
      <c r="CJ93" s="91">
        <v>399</v>
      </c>
      <c r="CK93" s="91">
        <v>129</v>
      </c>
      <c r="CL93" s="91">
        <v>1016</v>
      </c>
      <c r="CM93" s="91">
        <v>3657</v>
      </c>
      <c r="CN93" s="91">
        <v>1718</v>
      </c>
      <c r="CO93" s="91">
        <v>2093</v>
      </c>
      <c r="CP93" s="91">
        <v>781</v>
      </c>
      <c r="CQ93" s="91">
        <v>975</v>
      </c>
      <c r="CR93" s="91">
        <v>213</v>
      </c>
      <c r="CS93" s="91">
        <v>488</v>
      </c>
      <c r="CT93" s="91">
        <v>5</v>
      </c>
      <c r="CU93" s="91">
        <v>7</v>
      </c>
      <c r="CV93" s="91">
        <v>1287</v>
      </c>
      <c r="CW93" s="91">
        <v>1125</v>
      </c>
      <c r="CX93" s="91">
        <v>407</v>
      </c>
      <c r="CY93" s="91">
        <v>798</v>
      </c>
      <c r="CZ93" s="91">
        <v>151</v>
      </c>
      <c r="DA93" s="91">
        <v>4</v>
      </c>
      <c r="DB93" s="91">
        <v>28</v>
      </c>
      <c r="DC93" s="91"/>
      <c r="DD93" s="91">
        <v>17</v>
      </c>
      <c r="DE93" s="91">
        <v>200</v>
      </c>
      <c r="DF93" s="91">
        <v>2384</v>
      </c>
      <c r="DG93" s="91">
        <v>9</v>
      </c>
      <c r="DH93" s="91">
        <v>1015</v>
      </c>
      <c r="DI93" s="91">
        <v>43</v>
      </c>
      <c r="DJ93" s="91">
        <v>27</v>
      </c>
      <c r="DK93" s="91">
        <v>117</v>
      </c>
      <c r="DL93" s="91">
        <v>791</v>
      </c>
      <c r="DM93" s="91">
        <v>458</v>
      </c>
      <c r="DN93" s="91">
        <v>178</v>
      </c>
      <c r="DO93" s="91">
        <v>3782</v>
      </c>
      <c r="DP93" s="91">
        <v>7</v>
      </c>
      <c r="DQ93" s="91">
        <v>8828</v>
      </c>
      <c r="DR93" s="91">
        <v>39</v>
      </c>
      <c r="DS93" s="91">
        <v>7</v>
      </c>
      <c r="DT93" s="91">
        <v>50</v>
      </c>
      <c r="DU93" s="91">
        <v>621</v>
      </c>
      <c r="DV93" s="91">
        <v>575</v>
      </c>
      <c r="DW93" s="91">
        <v>2</v>
      </c>
      <c r="DX93" s="91">
        <v>28</v>
      </c>
      <c r="DY93" s="91">
        <v>23</v>
      </c>
      <c r="DZ93" s="91">
        <v>190</v>
      </c>
      <c r="EA93" s="91">
        <v>557</v>
      </c>
      <c r="EB93" s="91">
        <v>56</v>
      </c>
      <c r="EC93" s="91">
        <v>59</v>
      </c>
      <c r="ED93" s="91">
        <v>180</v>
      </c>
      <c r="EE93" s="91"/>
      <c r="EF93" s="91">
        <v>90</v>
      </c>
      <c r="EG93" s="91">
        <v>15562</v>
      </c>
      <c r="EH93" s="91">
        <v>72216</v>
      </c>
      <c r="EI93" s="90" t="s">
        <v>2555</v>
      </c>
      <c r="EJ93" s="90" t="s">
        <v>2489</v>
      </c>
    </row>
    <row r="94" spans="1:140" ht="14.4" x14ac:dyDescent="0.3">
      <c r="A94" s="90">
        <v>106190150</v>
      </c>
      <c r="B94" s="90" t="s">
        <v>2021</v>
      </c>
      <c r="C94" s="90" t="s">
        <v>737</v>
      </c>
      <c r="D94" s="90" t="s">
        <v>738</v>
      </c>
      <c r="E94" s="90" t="s">
        <v>723</v>
      </c>
      <c r="F94" s="90" t="s">
        <v>1305</v>
      </c>
      <c r="G94" s="90" t="s">
        <v>723</v>
      </c>
      <c r="H94" s="90" t="s">
        <v>2810</v>
      </c>
      <c r="I94" s="90">
        <v>59</v>
      </c>
      <c r="J94" s="90">
        <v>30</v>
      </c>
      <c r="K94" s="90" t="s">
        <v>557</v>
      </c>
      <c r="L94" s="90" t="s">
        <v>553</v>
      </c>
      <c r="M94" s="91"/>
      <c r="N94" s="91"/>
      <c r="O94" s="91">
        <v>877</v>
      </c>
      <c r="P94" s="91"/>
      <c r="Q94" s="91"/>
      <c r="R94" s="91"/>
      <c r="S94" s="91">
        <v>725</v>
      </c>
      <c r="T94" s="91">
        <v>152</v>
      </c>
      <c r="U94" s="91"/>
      <c r="V94" s="91"/>
      <c r="W94" s="91"/>
      <c r="X94" s="91">
        <v>142</v>
      </c>
      <c r="Y94" s="91">
        <v>251</v>
      </c>
      <c r="Z94" s="91">
        <v>206</v>
      </c>
      <c r="AA94" s="91">
        <v>144</v>
      </c>
      <c r="AB94" s="91">
        <v>70</v>
      </c>
      <c r="AC94" s="91">
        <v>60</v>
      </c>
      <c r="AD94" s="91">
        <v>4</v>
      </c>
      <c r="AE94" s="91"/>
      <c r="AF94" s="91"/>
      <c r="AG94" s="91"/>
      <c r="AH94" s="91">
        <v>196</v>
      </c>
      <c r="AI94" s="91">
        <v>238</v>
      </c>
      <c r="AJ94" s="91">
        <v>407</v>
      </c>
      <c r="AK94" s="91">
        <v>1</v>
      </c>
      <c r="AL94" s="91"/>
      <c r="AM94" s="91">
        <v>35</v>
      </c>
      <c r="AN94" s="91"/>
      <c r="AO94" s="91">
        <v>866</v>
      </c>
      <c r="AP94" s="91">
        <v>11</v>
      </c>
      <c r="AQ94" s="91"/>
      <c r="AR94" s="91"/>
      <c r="AS94" s="91"/>
      <c r="AT94" s="91"/>
      <c r="AU94" s="91"/>
      <c r="AV94" s="91"/>
      <c r="AW94" s="91"/>
      <c r="AX94" s="91"/>
      <c r="AY94" s="91"/>
      <c r="AZ94" s="91">
        <v>877</v>
      </c>
      <c r="BA94" s="91"/>
      <c r="BB94" s="91">
        <v>161</v>
      </c>
      <c r="BC94" s="91">
        <v>716</v>
      </c>
      <c r="BD94" s="91"/>
      <c r="BE94" s="91"/>
      <c r="BF94" s="91">
        <v>827</v>
      </c>
      <c r="BG94" s="91"/>
      <c r="BH94" s="91">
        <v>50</v>
      </c>
      <c r="BI94" s="91"/>
      <c r="BJ94" s="91"/>
      <c r="BK94" s="91"/>
      <c r="BL94" s="91"/>
      <c r="BM94" s="91"/>
      <c r="BN94" s="91"/>
      <c r="BO94" s="91"/>
      <c r="BP94" s="91"/>
      <c r="BQ94" s="91"/>
      <c r="BR94" s="91"/>
      <c r="BS94" s="91"/>
      <c r="BT94" s="91"/>
      <c r="BU94" s="91">
        <v>877</v>
      </c>
      <c r="BV94" s="91"/>
      <c r="BW94" s="91"/>
      <c r="BX94" s="91">
        <v>4</v>
      </c>
      <c r="BY94" s="91"/>
      <c r="BZ94" s="91"/>
      <c r="CA94" s="91"/>
      <c r="CB94" s="91">
        <v>873</v>
      </c>
      <c r="CC94" s="91"/>
      <c r="CD94" s="91"/>
      <c r="CE94" s="91"/>
      <c r="CF94" s="91"/>
      <c r="CG94" s="91"/>
      <c r="CH94" s="91"/>
      <c r="CI94" s="91"/>
      <c r="CJ94" s="91"/>
      <c r="CK94" s="91">
        <v>877</v>
      </c>
      <c r="CL94" s="91"/>
      <c r="CM94" s="91"/>
      <c r="CN94" s="91"/>
      <c r="CO94" s="91"/>
      <c r="CP94" s="91"/>
      <c r="CQ94" s="91"/>
      <c r="CR94" s="91"/>
      <c r="CS94" s="91"/>
      <c r="CT94" s="91"/>
      <c r="CU94" s="91"/>
      <c r="CV94" s="91"/>
      <c r="CW94" s="91"/>
      <c r="CX94" s="91"/>
      <c r="CY94" s="91"/>
      <c r="CZ94" s="91"/>
      <c r="DA94" s="91"/>
      <c r="DB94" s="91"/>
      <c r="DC94" s="91"/>
      <c r="DD94" s="91"/>
      <c r="DE94" s="91"/>
      <c r="DF94" s="91"/>
      <c r="DG94" s="91"/>
      <c r="DH94" s="91"/>
      <c r="DI94" s="91"/>
      <c r="DJ94" s="91"/>
      <c r="DK94" s="91"/>
      <c r="DL94" s="91"/>
      <c r="DM94" s="91"/>
      <c r="DN94" s="91"/>
      <c r="DO94" s="91"/>
      <c r="DP94" s="91"/>
      <c r="DQ94" s="91">
        <v>877</v>
      </c>
      <c r="DR94" s="91"/>
      <c r="DS94" s="91"/>
      <c r="DT94" s="91"/>
      <c r="DU94" s="91"/>
      <c r="DV94" s="91"/>
      <c r="DW94" s="91"/>
      <c r="DX94" s="91"/>
      <c r="DY94" s="91"/>
      <c r="DZ94" s="91"/>
      <c r="EA94" s="91"/>
      <c r="EB94" s="91"/>
      <c r="EC94" s="91"/>
      <c r="ED94" s="91"/>
      <c r="EE94" s="91"/>
      <c r="EF94" s="91"/>
      <c r="EG94" s="91">
        <v>877</v>
      </c>
      <c r="EH94" s="91">
        <v>23040</v>
      </c>
      <c r="EI94" s="90" t="s">
        <v>2556</v>
      </c>
      <c r="EJ94" s="90" t="s">
        <v>2489</v>
      </c>
    </row>
    <row r="95" spans="1:140" ht="14.4" x14ac:dyDescent="0.3">
      <c r="A95" s="90">
        <v>106190159</v>
      </c>
      <c r="B95" s="90" t="s">
        <v>2022</v>
      </c>
      <c r="C95" s="90" t="s">
        <v>1870</v>
      </c>
      <c r="D95" s="90" t="s">
        <v>739</v>
      </c>
      <c r="E95" s="90" t="s">
        <v>740</v>
      </c>
      <c r="F95" s="90" t="s">
        <v>1306</v>
      </c>
      <c r="G95" s="90" t="s">
        <v>723</v>
      </c>
      <c r="H95" s="90" t="s">
        <v>2811</v>
      </c>
      <c r="I95" s="90">
        <v>63</v>
      </c>
      <c r="J95" s="90">
        <v>32</v>
      </c>
      <c r="K95" s="90" t="s">
        <v>557</v>
      </c>
      <c r="L95" s="90" t="s">
        <v>553</v>
      </c>
      <c r="M95" s="91">
        <v>3513</v>
      </c>
      <c r="N95" s="91"/>
      <c r="O95" s="91"/>
      <c r="P95" s="91"/>
      <c r="Q95" s="91"/>
      <c r="R95" s="91"/>
      <c r="S95" s="91">
        <v>1607</v>
      </c>
      <c r="T95" s="91">
        <v>1906</v>
      </c>
      <c r="U95" s="91"/>
      <c r="V95" s="91"/>
      <c r="W95" s="91"/>
      <c r="X95" s="91"/>
      <c r="Y95" s="91">
        <v>22</v>
      </c>
      <c r="Z95" s="91">
        <v>108</v>
      </c>
      <c r="AA95" s="91">
        <v>265</v>
      </c>
      <c r="AB95" s="91">
        <v>394</v>
      </c>
      <c r="AC95" s="91">
        <v>673</v>
      </c>
      <c r="AD95" s="91">
        <v>752</v>
      </c>
      <c r="AE95" s="91">
        <v>598</v>
      </c>
      <c r="AF95" s="91">
        <v>701</v>
      </c>
      <c r="AG95" s="91"/>
      <c r="AH95" s="91">
        <v>1177</v>
      </c>
      <c r="AI95" s="91">
        <v>565</v>
      </c>
      <c r="AJ95" s="91">
        <v>1110</v>
      </c>
      <c r="AK95" s="91">
        <v>576</v>
      </c>
      <c r="AL95" s="91">
        <v>3</v>
      </c>
      <c r="AM95" s="91">
        <v>35</v>
      </c>
      <c r="AN95" s="91">
        <v>47</v>
      </c>
      <c r="AO95" s="91">
        <v>2221</v>
      </c>
      <c r="AP95" s="91">
        <v>167</v>
      </c>
      <c r="AQ95" s="91">
        <v>5</v>
      </c>
      <c r="AR95" s="91">
        <v>1050</v>
      </c>
      <c r="AS95" s="91">
        <v>25</v>
      </c>
      <c r="AT95" s="91">
        <v>24</v>
      </c>
      <c r="AU95" s="91"/>
      <c r="AV95" s="91"/>
      <c r="AW95" s="91">
        <v>21</v>
      </c>
      <c r="AX95" s="91"/>
      <c r="AY95" s="91">
        <v>2711</v>
      </c>
      <c r="AZ95" s="91">
        <v>802</v>
      </c>
      <c r="BA95" s="91"/>
      <c r="BB95" s="91">
        <v>725</v>
      </c>
      <c r="BC95" s="91">
        <v>2788</v>
      </c>
      <c r="BD95" s="91"/>
      <c r="BE95" s="91"/>
      <c r="BF95" s="91">
        <v>1435</v>
      </c>
      <c r="BG95" s="91"/>
      <c r="BH95" s="91"/>
      <c r="BI95" s="91">
        <v>1</v>
      </c>
      <c r="BJ95" s="91">
        <v>304</v>
      </c>
      <c r="BK95" s="91">
        <v>31</v>
      </c>
      <c r="BL95" s="91">
        <v>1289</v>
      </c>
      <c r="BM95" s="91">
        <v>61</v>
      </c>
      <c r="BN95" s="91"/>
      <c r="BO95" s="91">
        <v>96</v>
      </c>
      <c r="BP95" s="91">
        <v>82</v>
      </c>
      <c r="BQ95" s="91">
        <v>212</v>
      </c>
      <c r="BR95" s="91">
        <v>2</v>
      </c>
      <c r="BS95" s="91"/>
      <c r="BT95" s="91">
        <v>27</v>
      </c>
      <c r="BU95" s="91">
        <v>3486</v>
      </c>
      <c r="BV95" s="91"/>
      <c r="BW95" s="91">
        <v>1900</v>
      </c>
      <c r="BX95" s="91">
        <v>1028</v>
      </c>
      <c r="BY95" s="91">
        <v>364</v>
      </c>
      <c r="BZ95" s="91">
        <v>107</v>
      </c>
      <c r="CA95" s="91"/>
      <c r="CB95" s="91"/>
      <c r="CC95" s="91"/>
      <c r="CD95" s="91">
        <v>81</v>
      </c>
      <c r="CE95" s="91">
        <v>33</v>
      </c>
      <c r="CF95" s="91"/>
      <c r="CG95" s="91">
        <v>285</v>
      </c>
      <c r="CH95" s="91">
        <v>100</v>
      </c>
      <c r="CI95" s="91">
        <v>318</v>
      </c>
      <c r="CJ95" s="91">
        <v>70</v>
      </c>
      <c r="CK95" s="91">
        <v>41</v>
      </c>
      <c r="CL95" s="91">
        <v>106</v>
      </c>
      <c r="CM95" s="91">
        <v>360</v>
      </c>
      <c r="CN95" s="91">
        <v>438</v>
      </c>
      <c r="CO95" s="91">
        <v>488</v>
      </c>
      <c r="CP95" s="91">
        <v>433</v>
      </c>
      <c r="CQ95" s="91">
        <v>24</v>
      </c>
      <c r="CR95" s="91">
        <v>203</v>
      </c>
      <c r="CS95" s="91">
        <v>218</v>
      </c>
      <c r="CT95" s="91">
        <v>2</v>
      </c>
      <c r="CU95" s="91"/>
      <c r="CV95" s="91">
        <v>226</v>
      </c>
      <c r="CW95" s="91">
        <v>191</v>
      </c>
      <c r="CX95" s="91">
        <v>10</v>
      </c>
      <c r="CY95" s="91"/>
      <c r="CZ95" s="91">
        <v>11</v>
      </c>
      <c r="DA95" s="91">
        <v>3</v>
      </c>
      <c r="DB95" s="91">
        <v>3</v>
      </c>
      <c r="DC95" s="91"/>
      <c r="DD95" s="91">
        <v>4</v>
      </c>
      <c r="DE95" s="91">
        <v>31</v>
      </c>
      <c r="DF95" s="91">
        <v>174</v>
      </c>
      <c r="DG95" s="91">
        <v>2</v>
      </c>
      <c r="DH95" s="91">
        <v>551</v>
      </c>
      <c r="DI95" s="91">
        <v>29</v>
      </c>
      <c r="DJ95" s="91">
        <v>13</v>
      </c>
      <c r="DK95" s="91">
        <v>62</v>
      </c>
      <c r="DL95" s="91"/>
      <c r="DM95" s="91">
        <v>254</v>
      </c>
      <c r="DN95" s="91">
        <v>81</v>
      </c>
      <c r="DO95" s="91">
        <v>328</v>
      </c>
      <c r="DP95" s="91">
        <v>7</v>
      </c>
      <c r="DQ95" s="91">
        <v>1960</v>
      </c>
      <c r="DR95" s="91">
        <v>4</v>
      </c>
      <c r="DS95" s="91">
        <v>2</v>
      </c>
      <c r="DT95" s="91">
        <v>5</v>
      </c>
      <c r="DU95" s="91">
        <v>243</v>
      </c>
      <c r="DV95" s="91">
        <v>124</v>
      </c>
      <c r="DW95" s="91">
        <v>1</v>
      </c>
      <c r="DX95" s="91">
        <v>2</v>
      </c>
      <c r="DY95" s="91">
        <v>8</v>
      </c>
      <c r="DZ95" s="91">
        <v>55</v>
      </c>
      <c r="EA95" s="91">
        <v>127</v>
      </c>
      <c r="EB95" s="91">
        <v>13</v>
      </c>
      <c r="EC95" s="91">
        <v>4</v>
      </c>
      <c r="ED95" s="91">
        <v>9</v>
      </c>
      <c r="EE95" s="91"/>
      <c r="EF95" s="91">
        <v>16</v>
      </c>
      <c r="EG95" s="91">
        <v>2900</v>
      </c>
      <c r="EH95" s="91">
        <v>18058</v>
      </c>
      <c r="EI95" s="90" t="s">
        <v>2557</v>
      </c>
      <c r="EJ95" s="90" t="s">
        <v>2489</v>
      </c>
    </row>
    <row r="96" spans="1:140" ht="14.4" x14ac:dyDescent="0.3">
      <c r="A96" s="90">
        <v>106190163</v>
      </c>
      <c r="B96" s="90" t="s">
        <v>2023</v>
      </c>
      <c r="C96" s="90" t="s">
        <v>741</v>
      </c>
      <c r="D96" s="90" t="s">
        <v>742</v>
      </c>
      <c r="E96" s="90" t="s">
        <v>743</v>
      </c>
      <c r="F96" s="90" t="s">
        <v>1307</v>
      </c>
      <c r="G96" s="90" t="s">
        <v>723</v>
      </c>
      <c r="H96" s="90" t="s">
        <v>2811</v>
      </c>
      <c r="I96" s="90">
        <v>48</v>
      </c>
      <c r="J96" s="90">
        <v>22</v>
      </c>
      <c r="K96" s="90" t="s">
        <v>572</v>
      </c>
      <c r="L96" s="90" t="s">
        <v>553</v>
      </c>
      <c r="M96" s="91"/>
      <c r="N96" s="91"/>
      <c r="O96" s="91">
        <v>6653</v>
      </c>
      <c r="P96" s="91"/>
      <c r="Q96" s="91"/>
      <c r="R96" s="91"/>
      <c r="S96" s="91">
        <v>3866</v>
      </c>
      <c r="T96" s="91">
        <v>2787</v>
      </c>
      <c r="U96" s="91"/>
      <c r="V96" s="91"/>
      <c r="W96" s="91"/>
      <c r="X96" s="91"/>
      <c r="Y96" s="91">
        <v>1461</v>
      </c>
      <c r="Z96" s="91">
        <v>1546</v>
      </c>
      <c r="AA96" s="91">
        <v>1196</v>
      </c>
      <c r="AB96" s="91">
        <v>1038</v>
      </c>
      <c r="AC96" s="91">
        <v>936</v>
      </c>
      <c r="AD96" s="91">
        <v>402</v>
      </c>
      <c r="AE96" s="91">
        <v>68</v>
      </c>
      <c r="AF96" s="91">
        <v>6</v>
      </c>
      <c r="AG96" s="91"/>
      <c r="AH96" s="91">
        <v>2948</v>
      </c>
      <c r="AI96" s="91">
        <v>714</v>
      </c>
      <c r="AJ96" s="91">
        <v>2475</v>
      </c>
      <c r="AK96" s="91">
        <v>282</v>
      </c>
      <c r="AL96" s="91">
        <v>38</v>
      </c>
      <c r="AM96" s="91">
        <v>134</v>
      </c>
      <c r="AN96" s="91">
        <v>62</v>
      </c>
      <c r="AO96" s="91">
        <v>3976</v>
      </c>
      <c r="AP96" s="91">
        <v>25</v>
      </c>
      <c r="AQ96" s="91">
        <v>9</v>
      </c>
      <c r="AR96" s="91"/>
      <c r="AS96" s="91">
        <v>1407</v>
      </c>
      <c r="AT96" s="91">
        <v>1232</v>
      </c>
      <c r="AU96" s="91"/>
      <c r="AV96" s="91">
        <v>4</v>
      </c>
      <c r="AW96" s="91"/>
      <c r="AX96" s="91"/>
      <c r="AY96" s="91"/>
      <c r="AZ96" s="91">
        <v>6653</v>
      </c>
      <c r="BA96" s="91"/>
      <c r="BB96" s="91"/>
      <c r="BC96" s="91">
        <v>6653</v>
      </c>
      <c r="BD96" s="91"/>
      <c r="BE96" s="91"/>
      <c r="BF96" s="91">
        <v>6195</v>
      </c>
      <c r="BG96" s="91"/>
      <c r="BH96" s="91"/>
      <c r="BI96" s="91"/>
      <c r="BJ96" s="91">
        <v>57</v>
      </c>
      <c r="BK96" s="91">
        <v>171</v>
      </c>
      <c r="BL96" s="91">
        <v>50</v>
      </c>
      <c r="BM96" s="91"/>
      <c r="BN96" s="91">
        <v>29</v>
      </c>
      <c r="BO96" s="91">
        <v>151</v>
      </c>
      <c r="BP96" s="91"/>
      <c r="BQ96" s="91"/>
      <c r="BR96" s="91"/>
      <c r="BS96" s="91"/>
      <c r="BT96" s="91"/>
      <c r="BU96" s="91">
        <v>6653</v>
      </c>
      <c r="BV96" s="91"/>
      <c r="BW96" s="91">
        <v>2283</v>
      </c>
      <c r="BX96" s="91">
        <v>1460</v>
      </c>
      <c r="BY96" s="91">
        <v>2195</v>
      </c>
      <c r="BZ96" s="91">
        <v>2</v>
      </c>
      <c r="CA96" s="91">
        <v>365</v>
      </c>
      <c r="CB96" s="91">
        <v>99</v>
      </c>
      <c r="CC96" s="91">
        <v>92</v>
      </c>
      <c r="CD96" s="91">
        <v>143</v>
      </c>
      <c r="CE96" s="91"/>
      <c r="CF96" s="91">
        <v>14</v>
      </c>
      <c r="CG96" s="91"/>
      <c r="CH96" s="91"/>
      <c r="CI96" s="91"/>
      <c r="CJ96" s="91"/>
      <c r="CK96" s="91">
        <v>6652</v>
      </c>
      <c r="CL96" s="91">
        <v>1</v>
      </c>
      <c r="CM96" s="91"/>
      <c r="CN96" s="91"/>
      <c r="CO96" s="91"/>
      <c r="CP96" s="91"/>
      <c r="CQ96" s="91"/>
      <c r="CR96" s="91"/>
      <c r="CS96" s="91"/>
      <c r="CT96" s="91"/>
      <c r="CU96" s="91"/>
      <c r="CV96" s="91"/>
      <c r="CW96" s="91"/>
      <c r="CX96" s="91"/>
      <c r="CY96" s="91"/>
      <c r="CZ96" s="91"/>
      <c r="DA96" s="91"/>
      <c r="DB96" s="91"/>
      <c r="DC96" s="91"/>
      <c r="DD96" s="91"/>
      <c r="DE96" s="91"/>
      <c r="DF96" s="91"/>
      <c r="DG96" s="91"/>
      <c r="DH96" s="91"/>
      <c r="DI96" s="91"/>
      <c r="DJ96" s="91"/>
      <c r="DK96" s="91"/>
      <c r="DL96" s="91"/>
      <c r="DM96" s="91"/>
      <c r="DN96" s="91"/>
      <c r="DO96" s="91">
        <v>885</v>
      </c>
      <c r="DP96" s="91"/>
      <c r="DQ96" s="91">
        <v>5768</v>
      </c>
      <c r="DR96" s="91"/>
      <c r="DS96" s="91"/>
      <c r="DT96" s="91"/>
      <c r="DU96" s="91">
        <v>6</v>
      </c>
      <c r="DV96" s="91">
        <v>11</v>
      </c>
      <c r="DW96" s="91">
        <v>1</v>
      </c>
      <c r="DX96" s="91">
        <v>2</v>
      </c>
      <c r="DY96" s="91"/>
      <c r="DZ96" s="91">
        <v>15</v>
      </c>
      <c r="EA96" s="91">
        <v>42</v>
      </c>
      <c r="EB96" s="91">
        <v>9</v>
      </c>
      <c r="EC96" s="91">
        <v>9</v>
      </c>
      <c r="ED96" s="91">
        <v>1</v>
      </c>
      <c r="EE96" s="91"/>
      <c r="EF96" s="91">
        <v>2</v>
      </c>
      <c r="EG96" s="91">
        <v>6555</v>
      </c>
      <c r="EH96" s="91">
        <v>45596</v>
      </c>
      <c r="EI96" s="90" t="s">
        <v>2558</v>
      </c>
      <c r="EJ96" s="90" t="s">
        <v>2489</v>
      </c>
    </row>
    <row r="97" spans="1:140" ht="14.4" x14ac:dyDescent="0.3">
      <c r="A97" s="90">
        <v>106190170</v>
      </c>
      <c r="B97" s="90" t="s">
        <v>2024</v>
      </c>
      <c r="C97" s="90" t="s">
        <v>2025</v>
      </c>
      <c r="D97" s="90" t="s">
        <v>744</v>
      </c>
      <c r="E97" s="90" t="s">
        <v>723</v>
      </c>
      <c r="F97" s="90" t="s">
        <v>1308</v>
      </c>
      <c r="G97" s="90" t="s">
        <v>723</v>
      </c>
      <c r="H97" s="90" t="s">
        <v>2813</v>
      </c>
      <c r="I97" s="90">
        <v>43</v>
      </c>
      <c r="J97" s="90">
        <v>24</v>
      </c>
      <c r="K97" s="90" t="s">
        <v>557</v>
      </c>
      <c r="L97" s="90" t="s">
        <v>2807</v>
      </c>
      <c r="M97" s="91">
        <v>14960</v>
      </c>
      <c r="N97" s="91"/>
      <c r="O97" s="91"/>
      <c r="P97" s="91"/>
      <c r="Q97" s="91">
        <v>185</v>
      </c>
      <c r="R97" s="91"/>
      <c r="S97" s="91">
        <v>8300</v>
      </c>
      <c r="T97" s="91">
        <v>6845</v>
      </c>
      <c r="U97" s="91"/>
      <c r="V97" s="91"/>
      <c r="W97" s="91">
        <v>3170</v>
      </c>
      <c r="X97" s="91">
        <v>6785</v>
      </c>
      <c r="Y97" s="91">
        <v>4830</v>
      </c>
      <c r="Z97" s="91">
        <v>359</v>
      </c>
      <c r="AA97" s="91">
        <v>1</v>
      </c>
      <c r="AB97" s="91"/>
      <c r="AC97" s="91"/>
      <c r="AD97" s="91"/>
      <c r="AE97" s="91"/>
      <c r="AF97" s="91"/>
      <c r="AG97" s="91"/>
      <c r="AH97" s="91">
        <v>2204</v>
      </c>
      <c r="AI97" s="91">
        <v>1224</v>
      </c>
      <c r="AJ97" s="91">
        <v>9155</v>
      </c>
      <c r="AK97" s="91">
        <v>934</v>
      </c>
      <c r="AL97" s="91">
        <v>4</v>
      </c>
      <c r="AM97" s="91">
        <v>1606</v>
      </c>
      <c r="AN97" s="91">
        <v>18</v>
      </c>
      <c r="AO97" s="91">
        <v>13156</v>
      </c>
      <c r="AP97" s="91"/>
      <c r="AQ97" s="91">
        <v>31</v>
      </c>
      <c r="AR97" s="91">
        <v>1163</v>
      </c>
      <c r="AS97" s="91">
        <v>788</v>
      </c>
      <c r="AT97" s="91"/>
      <c r="AU97" s="91"/>
      <c r="AV97" s="91"/>
      <c r="AW97" s="91"/>
      <c r="AX97" s="91">
        <v>7</v>
      </c>
      <c r="AY97" s="91">
        <v>7130</v>
      </c>
      <c r="AZ97" s="91">
        <v>8015</v>
      </c>
      <c r="BA97" s="91"/>
      <c r="BB97" s="91">
        <v>3524</v>
      </c>
      <c r="BC97" s="91">
        <v>11367</v>
      </c>
      <c r="BD97" s="91">
        <v>253</v>
      </c>
      <c r="BE97" s="91">
        <v>1</v>
      </c>
      <c r="BF97" s="91">
        <v>14609</v>
      </c>
      <c r="BG97" s="91">
        <v>28</v>
      </c>
      <c r="BH97" s="91">
        <v>92</v>
      </c>
      <c r="BI97" s="91"/>
      <c r="BJ97" s="91">
        <v>113</v>
      </c>
      <c r="BK97" s="91">
        <v>30</v>
      </c>
      <c r="BL97" s="91">
        <v>35</v>
      </c>
      <c r="BM97" s="91">
        <v>21</v>
      </c>
      <c r="BN97" s="91"/>
      <c r="BO97" s="91">
        <v>23</v>
      </c>
      <c r="BP97" s="91">
        <v>153</v>
      </c>
      <c r="BQ97" s="91">
        <v>40</v>
      </c>
      <c r="BR97" s="91">
        <v>1</v>
      </c>
      <c r="BS97" s="91"/>
      <c r="BT97" s="91">
        <v>49</v>
      </c>
      <c r="BU97" s="91">
        <v>15096</v>
      </c>
      <c r="BV97" s="91"/>
      <c r="BW97" s="91">
        <v>53</v>
      </c>
      <c r="BX97" s="91">
        <v>10907</v>
      </c>
      <c r="BY97" s="91">
        <v>3620</v>
      </c>
      <c r="BZ97" s="91"/>
      <c r="CA97" s="91"/>
      <c r="CB97" s="91">
        <v>107</v>
      </c>
      <c r="CC97" s="91"/>
      <c r="CD97" s="91">
        <v>414</v>
      </c>
      <c r="CE97" s="91">
        <v>42</v>
      </c>
      <c r="CF97" s="91">
        <v>2</v>
      </c>
      <c r="CG97" s="91">
        <v>665</v>
      </c>
      <c r="CH97" s="91">
        <v>589</v>
      </c>
      <c r="CI97" s="91">
        <v>457</v>
      </c>
      <c r="CJ97" s="91">
        <v>719</v>
      </c>
      <c r="CK97" s="91">
        <v>70</v>
      </c>
      <c r="CL97" s="91">
        <v>1104</v>
      </c>
      <c r="CM97" s="91">
        <v>357</v>
      </c>
      <c r="CN97" s="91">
        <v>2403</v>
      </c>
      <c r="CO97" s="91">
        <v>1877</v>
      </c>
      <c r="CP97" s="91">
        <v>572</v>
      </c>
      <c r="CQ97" s="91"/>
      <c r="CR97" s="91">
        <v>298</v>
      </c>
      <c r="CS97" s="91">
        <v>628</v>
      </c>
      <c r="CT97" s="91">
        <v>1674</v>
      </c>
      <c r="CU97" s="91">
        <v>515</v>
      </c>
      <c r="CV97" s="91">
        <v>485</v>
      </c>
      <c r="CW97" s="91">
        <v>1723</v>
      </c>
      <c r="CX97" s="91">
        <v>1008</v>
      </c>
      <c r="CY97" s="91"/>
      <c r="CZ97" s="91">
        <v>899</v>
      </c>
      <c r="DA97" s="91">
        <v>49</v>
      </c>
      <c r="DB97" s="91">
        <v>87</v>
      </c>
      <c r="DC97" s="91">
        <v>79</v>
      </c>
      <c r="DD97" s="91">
        <v>473</v>
      </c>
      <c r="DE97" s="91">
        <v>260</v>
      </c>
      <c r="DF97" s="91">
        <v>1197</v>
      </c>
      <c r="DG97" s="91">
        <v>157</v>
      </c>
      <c r="DH97" s="91">
        <v>1407</v>
      </c>
      <c r="DI97" s="91">
        <v>302</v>
      </c>
      <c r="DJ97" s="91">
        <v>33</v>
      </c>
      <c r="DK97" s="91">
        <v>83</v>
      </c>
      <c r="DL97" s="91"/>
      <c r="DM97" s="91">
        <v>1226</v>
      </c>
      <c r="DN97" s="91">
        <v>226</v>
      </c>
      <c r="DO97" s="91">
        <v>3291</v>
      </c>
      <c r="DP97" s="91">
        <v>40</v>
      </c>
      <c r="DQ97" s="91">
        <v>5336</v>
      </c>
      <c r="DR97" s="91">
        <v>82</v>
      </c>
      <c r="DS97" s="91">
        <v>32</v>
      </c>
      <c r="DT97" s="91">
        <v>56</v>
      </c>
      <c r="DU97" s="91">
        <v>1604</v>
      </c>
      <c r="DV97" s="91">
        <v>561</v>
      </c>
      <c r="DW97" s="91"/>
      <c r="DX97" s="91">
        <v>61</v>
      </c>
      <c r="DY97" s="91">
        <v>145</v>
      </c>
      <c r="DZ97" s="91">
        <v>160</v>
      </c>
      <c r="EA97" s="91">
        <v>1132</v>
      </c>
      <c r="EB97" s="91">
        <v>27</v>
      </c>
      <c r="EC97" s="91">
        <v>25</v>
      </c>
      <c r="ED97" s="91">
        <v>9</v>
      </c>
      <c r="EE97" s="91"/>
      <c r="EF97" s="91">
        <v>65</v>
      </c>
      <c r="EG97" s="91">
        <v>11186</v>
      </c>
      <c r="EH97" s="91">
        <v>101494</v>
      </c>
      <c r="EI97" s="90" t="s">
        <v>2559</v>
      </c>
      <c r="EJ97" s="90" t="s">
        <v>2489</v>
      </c>
    </row>
    <row r="98" spans="1:140" ht="14.4" x14ac:dyDescent="0.3">
      <c r="A98" s="90">
        <v>106190176</v>
      </c>
      <c r="B98" s="90" t="s">
        <v>2026</v>
      </c>
      <c r="C98" s="90" t="s">
        <v>438</v>
      </c>
      <c r="D98" s="90" t="s">
        <v>745</v>
      </c>
      <c r="E98" s="90" t="s">
        <v>746</v>
      </c>
      <c r="F98" s="90" t="s">
        <v>1309</v>
      </c>
      <c r="G98" s="90" t="s">
        <v>723</v>
      </c>
      <c r="H98" s="90" t="s">
        <v>2808</v>
      </c>
      <c r="I98" s="90">
        <v>48</v>
      </c>
      <c r="J98" s="90">
        <v>25</v>
      </c>
      <c r="K98" s="90" t="s">
        <v>557</v>
      </c>
      <c r="L98" s="90" t="s">
        <v>553</v>
      </c>
      <c r="M98" s="91">
        <v>5903</v>
      </c>
      <c r="N98" s="91"/>
      <c r="O98" s="91"/>
      <c r="P98" s="91"/>
      <c r="Q98" s="91"/>
      <c r="R98" s="91"/>
      <c r="S98" s="91">
        <v>3113</v>
      </c>
      <c r="T98" s="91">
        <v>2790</v>
      </c>
      <c r="U98" s="91"/>
      <c r="V98" s="91"/>
      <c r="W98" s="91">
        <v>1</v>
      </c>
      <c r="X98" s="91">
        <v>102</v>
      </c>
      <c r="Y98" s="91">
        <v>248</v>
      </c>
      <c r="Z98" s="91">
        <v>523</v>
      </c>
      <c r="AA98" s="91">
        <v>430</v>
      </c>
      <c r="AB98" s="91">
        <v>606</v>
      </c>
      <c r="AC98" s="91">
        <v>1348</v>
      </c>
      <c r="AD98" s="91">
        <v>1585</v>
      </c>
      <c r="AE98" s="91">
        <v>834</v>
      </c>
      <c r="AF98" s="91">
        <v>226</v>
      </c>
      <c r="AG98" s="91"/>
      <c r="AH98" s="91">
        <v>3202</v>
      </c>
      <c r="AI98" s="91">
        <v>201</v>
      </c>
      <c r="AJ98" s="91">
        <v>1356</v>
      </c>
      <c r="AK98" s="91">
        <v>788</v>
      </c>
      <c r="AL98" s="91">
        <v>16</v>
      </c>
      <c r="AM98" s="91">
        <v>234</v>
      </c>
      <c r="AN98" s="91">
        <v>106</v>
      </c>
      <c r="AO98" s="91">
        <v>5650</v>
      </c>
      <c r="AP98" s="91"/>
      <c r="AQ98" s="91">
        <v>24</v>
      </c>
      <c r="AR98" s="91">
        <v>2</v>
      </c>
      <c r="AS98" s="91">
        <v>221</v>
      </c>
      <c r="AT98" s="91"/>
      <c r="AU98" s="91"/>
      <c r="AV98" s="91"/>
      <c r="AW98" s="91">
        <v>6</v>
      </c>
      <c r="AX98" s="91"/>
      <c r="AY98" s="91"/>
      <c r="AZ98" s="91">
        <v>5903</v>
      </c>
      <c r="BA98" s="91"/>
      <c r="BB98" s="91">
        <v>2977</v>
      </c>
      <c r="BC98" s="91">
        <v>2925</v>
      </c>
      <c r="BD98" s="91"/>
      <c r="BE98" s="91">
        <v>1</v>
      </c>
      <c r="BF98" s="91">
        <v>4059</v>
      </c>
      <c r="BG98" s="91"/>
      <c r="BH98" s="91"/>
      <c r="BI98" s="91"/>
      <c r="BJ98" s="91"/>
      <c r="BK98" s="91">
        <v>148</v>
      </c>
      <c r="BL98" s="91">
        <v>135</v>
      </c>
      <c r="BM98" s="91"/>
      <c r="BN98" s="91"/>
      <c r="BO98" s="91">
        <v>4</v>
      </c>
      <c r="BP98" s="91">
        <v>230</v>
      </c>
      <c r="BQ98" s="91">
        <v>1327</v>
      </c>
      <c r="BR98" s="91"/>
      <c r="BS98" s="91"/>
      <c r="BT98" s="91">
        <v>221</v>
      </c>
      <c r="BU98" s="91">
        <v>5682</v>
      </c>
      <c r="BV98" s="91"/>
      <c r="BW98" s="91">
        <v>1934</v>
      </c>
      <c r="BX98" s="91">
        <v>939</v>
      </c>
      <c r="BY98" s="91">
        <v>2530</v>
      </c>
      <c r="BZ98" s="91">
        <v>11</v>
      </c>
      <c r="CA98" s="91"/>
      <c r="CB98" s="91">
        <v>54</v>
      </c>
      <c r="CC98" s="91">
        <v>1</v>
      </c>
      <c r="CD98" s="91">
        <v>15</v>
      </c>
      <c r="CE98" s="91">
        <v>419</v>
      </c>
      <c r="CF98" s="91"/>
      <c r="CG98" s="91">
        <v>285</v>
      </c>
      <c r="CH98" s="91">
        <v>2635</v>
      </c>
      <c r="CI98" s="91">
        <v>109</v>
      </c>
      <c r="CJ98" s="91">
        <v>267</v>
      </c>
      <c r="CK98" s="91">
        <v>7</v>
      </c>
      <c r="CL98" s="91">
        <v>90</v>
      </c>
      <c r="CM98" s="91">
        <v>114</v>
      </c>
      <c r="CN98" s="91">
        <v>270</v>
      </c>
      <c r="CO98" s="91">
        <v>244</v>
      </c>
      <c r="CP98" s="91">
        <v>209</v>
      </c>
      <c r="CQ98" s="91">
        <v>1</v>
      </c>
      <c r="CR98" s="91">
        <v>48</v>
      </c>
      <c r="CS98" s="91">
        <v>107</v>
      </c>
      <c r="CT98" s="91">
        <v>3</v>
      </c>
      <c r="CU98" s="91"/>
      <c r="CV98" s="91">
        <v>201</v>
      </c>
      <c r="CW98" s="91">
        <v>456</v>
      </c>
      <c r="CX98" s="91">
        <v>857</v>
      </c>
      <c r="CY98" s="91"/>
      <c r="CZ98" s="91">
        <v>182</v>
      </c>
      <c r="DA98" s="91">
        <v>47</v>
      </c>
      <c r="DB98" s="91">
        <v>1</v>
      </c>
      <c r="DC98" s="91">
        <v>1</v>
      </c>
      <c r="DD98" s="91">
        <v>47</v>
      </c>
      <c r="DE98" s="91">
        <v>349</v>
      </c>
      <c r="DF98" s="91">
        <v>137</v>
      </c>
      <c r="DG98" s="91">
        <v>777</v>
      </c>
      <c r="DH98" s="91">
        <v>750</v>
      </c>
      <c r="DI98" s="91">
        <v>220</v>
      </c>
      <c r="DJ98" s="91">
        <v>335</v>
      </c>
      <c r="DK98" s="91">
        <v>196</v>
      </c>
      <c r="DL98" s="91"/>
      <c r="DM98" s="91">
        <v>217</v>
      </c>
      <c r="DN98" s="91">
        <v>278</v>
      </c>
      <c r="DO98" s="91">
        <v>1680</v>
      </c>
      <c r="DP98" s="91">
        <v>35</v>
      </c>
      <c r="DQ98" s="91">
        <v>651</v>
      </c>
      <c r="DR98" s="91">
        <v>1</v>
      </c>
      <c r="DS98" s="91"/>
      <c r="DT98" s="91">
        <v>8</v>
      </c>
      <c r="DU98" s="91">
        <v>715</v>
      </c>
      <c r="DV98" s="91">
        <v>53</v>
      </c>
      <c r="DW98" s="91"/>
      <c r="DX98" s="91">
        <v>3</v>
      </c>
      <c r="DY98" s="91">
        <v>7</v>
      </c>
      <c r="DZ98" s="91">
        <v>10</v>
      </c>
      <c r="EA98" s="91">
        <v>2141</v>
      </c>
      <c r="EB98" s="91"/>
      <c r="EC98" s="91"/>
      <c r="ED98" s="91">
        <v>1</v>
      </c>
      <c r="EE98" s="91"/>
      <c r="EF98" s="91">
        <v>4</v>
      </c>
      <c r="EG98" s="91">
        <v>2960</v>
      </c>
      <c r="EH98" s="91">
        <v>58069</v>
      </c>
      <c r="EI98" s="90" t="s">
        <v>2560</v>
      </c>
      <c r="EJ98" s="90" t="s">
        <v>2489</v>
      </c>
    </row>
    <row r="99" spans="1:140" ht="14.4" x14ac:dyDescent="0.3">
      <c r="A99" s="90">
        <v>106190184</v>
      </c>
      <c r="B99" s="90" t="s">
        <v>2027</v>
      </c>
      <c r="C99" s="90" t="s">
        <v>747</v>
      </c>
      <c r="D99" s="90" t="s">
        <v>748</v>
      </c>
      <c r="E99" s="90" t="s">
        <v>749</v>
      </c>
      <c r="F99" s="90" t="s">
        <v>2028</v>
      </c>
      <c r="G99" s="90" t="s">
        <v>723</v>
      </c>
      <c r="H99" s="90" t="s">
        <v>2812</v>
      </c>
      <c r="I99" s="90">
        <v>58</v>
      </c>
      <c r="J99" s="90">
        <v>32</v>
      </c>
      <c r="K99" s="90" t="s">
        <v>572</v>
      </c>
      <c r="L99" s="90" t="s">
        <v>553</v>
      </c>
      <c r="M99" s="91"/>
      <c r="N99" s="91"/>
      <c r="O99" s="91">
        <v>6486</v>
      </c>
      <c r="P99" s="91"/>
      <c r="Q99" s="91"/>
      <c r="R99" s="91"/>
      <c r="S99" s="91">
        <v>3450</v>
      </c>
      <c r="T99" s="91">
        <v>3036</v>
      </c>
      <c r="U99" s="91"/>
      <c r="V99" s="91"/>
      <c r="W99" s="91"/>
      <c r="X99" s="91"/>
      <c r="Y99" s="91">
        <v>1802</v>
      </c>
      <c r="Z99" s="91">
        <v>1432</v>
      </c>
      <c r="AA99" s="91">
        <v>1022</v>
      </c>
      <c r="AB99" s="91">
        <v>943</v>
      </c>
      <c r="AC99" s="91">
        <v>830</v>
      </c>
      <c r="AD99" s="91">
        <v>369</v>
      </c>
      <c r="AE99" s="91">
        <v>69</v>
      </c>
      <c r="AF99" s="91">
        <v>19</v>
      </c>
      <c r="AG99" s="91"/>
      <c r="AH99" s="91">
        <v>2672</v>
      </c>
      <c r="AI99" s="91">
        <v>985</v>
      </c>
      <c r="AJ99" s="91">
        <v>2454</v>
      </c>
      <c r="AK99" s="91">
        <v>352</v>
      </c>
      <c r="AL99" s="91">
        <v>13</v>
      </c>
      <c r="AM99" s="91">
        <v>8</v>
      </c>
      <c r="AN99" s="91">
        <v>2</v>
      </c>
      <c r="AO99" s="91">
        <v>6479</v>
      </c>
      <c r="AP99" s="91">
        <v>7</v>
      </c>
      <c r="AQ99" s="91"/>
      <c r="AR99" s="91"/>
      <c r="AS99" s="91"/>
      <c r="AT99" s="91"/>
      <c r="AU99" s="91"/>
      <c r="AV99" s="91"/>
      <c r="AW99" s="91"/>
      <c r="AX99" s="91"/>
      <c r="AY99" s="91"/>
      <c r="AZ99" s="91">
        <v>6486</v>
      </c>
      <c r="BA99" s="91"/>
      <c r="BB99" s="91">
        <v>2</v>
      </c>
      <c r="BC99" s="91">
        <v>6484</v>
      </c>
      <c r="BD99" s="91"/>
      <c r="BE99" s="91"/>
      <c r="BF99" s="91">
        <v>6019</v>
      </c>
      <c r="BG99" s="91">
        <v>1</v>
      </c>
      <c r="BH99" s="91"/>
      <c r="BI99" s="91"/>
      <c r="BJ99" s="91">
        <v>366</v>
      </c>
      <c r="BK99" s="91">
        <v>1</v>
      </c>
      <c r="BL99" s="91"/>
      <c r="BM99" s="91"/>
      <c r="BN99" s="91"/>
      <c r="BO99" s="91">
        <v>95</v>
      </c>
      <c r="BP99" s="91"/>
      <c r="BQ99" s="91"/>
      <c r="BR99" s="91">
        <v>3</v>
      </c>
      <c r="BS99" s="91">
        <v>1</v>
      </c>
      <c r="BT99" s="91"/>
      <c r="BU99" s="91">
        <v>6486</v>
      </c>
      <c r="BV99" s="91"/>
      <c r="BW99" s="91">
        <v>1174</v>
      </c>
      <c r="BX99" s="91">
        <v>529</v>
      </c>
      <c r="BY99" s="91">
        <v>4312</v>
      </c>
      <c r="BZ99" s="91">
        <v>4</v>
      </c>
      <c r="CA99" s="91">
        <v>222</v>
      </c>
      <c r="CB99" s="91">
        <v>107</v>
      </c>
      <c r="CC99" s="91">
        <v>27</v>
      </c>
      <c r="CD99" s="91">
        <v>86</v>
      </c>
      <c r="CE99" s="91"/>
      <c r="CF99" s="91">
        <v>25</v>
      </c>
      <c r="CG99" s="91"/>
      <c r="CH99" s="91"/>
      <c r="CI99" s="91"/>
      <c r="CJ99" s="91"/>
      <c r="CK99" s="91">
        <v>6485</v>
      </c>
      <c r="CL99" s="91"/>
      <c r="CM99" s="91"/>
      <c r="CN99" s="91"/>
      <c r="CO99" s="91"/>
      <c r="CP99" s="91"/>
      <c r="CQ99" s="91"/>
      <c r="CR99" s="91"/>
      <c r="CS99" s="91"/>
      <c r="CT99" s="91"/>
      <c r="CU99" s="91"/>
      <c r="CV99" s="91">
        <v>1</v>
      </c>
      <c r="CW99" s="91"/>
      <c r="CX99" s="91"/>
      <c r="CY99" s="91"/>
      <c r="CZ99" s="91"/>
      <c r="DA99" s="91"/>
      <c r="DB99" s="91"/>
      <c r="DC99" s="91"/>
      <c r="DD99" s="91"/>
      <c r="DE99" s="91"/>
      <c r="DF99" s="91"/>
      <c r="DG99" s="91"/>
      <c r="DH99" s="91">
        <v>1</v>
      </c>
      <c r="DI99" s="91"/>
      <c r="DJ99" s="91"/>
      <c r="DK99" s="91"/>
      <c r="DL99" s="91"/>
      <c r="DM99" s="91">
        <v>6</v>
      </c>
      <c r="DN99" s="91"/>
      <c r="DO99" s="91">
        <v>6446</v>
      </c>
      <c r="DP99" s="91"/>
      <c r="DQ99" s="91">
        <v>33</v>
      </c>
      <c r="DR99" s="91"/>
      <c r="DS99" s="91"/>
      <c r="DT99" s="91"/>
      <c r="DU99" s="91"/>
      <c r="DV99" s="91"/>
      <c r="DW99" s="91"/>
      <c r="DX99" s="91">
        <v>2</v>
      </c>
      <c r="DY99" s="91"/>
      <c r="DZ99" s="91"/>
      <c r="EA99" s="91"/>
      <c r="EB99" s="91">
        <v>784</v>
      </c>
      <c r="EC99" s="91"/>
      <c r="ED99" s="91">
        <v>1</v>
      </c>
      <c r="EE99" s="91"/>
      <c r="EF99" s="91"/>
      <c r="EG99" s="91">
        <v>5699</v>
      </c>
      <c r="EH99" s="91">
        <v>59131</v>
      </c>
      <c r="EI99" s="90" t="s">
        <v>2557</v>
      </c>
      <c r="EJ99" s="90" t="s">
        <v>2489</v>
      </c>
    </row>
    <row r="100" spans="1:140" ht="14.4" x14ac:dyDescent="0.3">
      <c r="A100" s="90">
        <v>106190196</v>
      </c>
      <c r="B100" s="90" t="s">
        <v>2029</v>
      </c>
      <c r="C100" s="90" t="s">
        <v>2030</v>
      </c>
      <c r="D100" s="90" t="s">
        <v>750</v>
      </c>
      <c r="E100" s="90" t="s">
        <v>751</v>
      </c>
      <c r="F100" s="90" t="s">
        <v>1310</v>
      </c>
      <c r="G100" s="90" t="s">
        <v>723</v>
      </c>
      <c r="H100" s="90" t="s">
        <v>2810</v>
      </c>
      <c r="I100" s="90">
        <v>66</v>
      </c>
      <c r="J100" s="90">
        <v>35</v>
      </c>
      <c r="K100" s="90" t="s">
        <v>572</v>
      </c>
      <c r="L100" s="90" t="s">
        <v>553</v>
      </c>
      <c r="M100" s="91">
        <v>967</v>
      </c>
      <c r="N100" s="91"/>
      <c r="O100" s="91"/>
      <c r="P100" s="91"/>
      <c r="Q100" s="91"/>
      <c r="R100" s="91"/>
      <c r="S100" s="91">
        <v>480</v>
      </c>
      <c r="T100" s="91">
        <v>487</v>
      </c>
      <c r="U100" s="91"/>
      <c r="V100" s="91"/>
      <c r="W100" s="91"/>
      <c r="X100" s="91"/>
      <c r="Y100" s="91"/>
      <c r="Z100" s="91">
        <v>6</v>
      </c>
      <c r="AA100" s="91">
        <v>14</v>
      </c>
      <c r="AB100" s="91">
        <v>31</v>
      </c>
      <c r="AC100" s="91">
        <v>105</v>
      </c>
      <c r="AD100" s="91">
        <v>209</v>
      </c>
      <c r="AE100" s="91">
        <v>270</v>
      </c>
      <c r="AF100" s="91">
        <v>332</v>
      </c>
      <c r="AG100" s="91"/>
      <c r="AH100" s="91">
        <v>306</v>
      </c>
      <c r="AI100" s="91">
        <v>360</v>
      </c>
      <c r="AJ100" s="91">
        <v>176</v>
      </c>
      <c r="AK100" s="91">
        <v>106</v>
      </c>
      <c r="AL100" s="91">
        <v>1</v>
      </c>
      <c r="AM100" s="91">
        <v>18</v>
      </c>
      <c r="AN100" s="91"/>
      <c r="AO100" s="91">
        <v>2</v>
      </c>
      <c r="AP100" s="91"/>
      <c r="AQ100" s="91"/>
      <c r="AR100" s="91">
        <v>6</v>
      </c>
      <c r="AS100" s="91">
        <v>959</v>
      </c>
      <c r="AT100" s="91"/>
      <c r="AU100" s="91"/>
      <c r="AV100" s="91"/>
      <c r="AW100" s="91"/>
      <c r="AX100" s="91"/>
      <c r="AY100" s="91"/>
      <c r="AZ100" s="91">
        <v>967</v>
      </c>
      <c r="BA100" s="91"/>
      <c r="BB100" s="91">
        <v>962</v>
      </c>
      <c r="BC100" s="91">
        <v>3</v>
      </c>
      <c r="BD100" s="91">
        <v>1</v>
      </c>
      <c r="BE100" s="91">
        <v>1</v>
      </c>
      <c r="BF100" s="91">
        <v>115</v>
      </c>
      <c r="BG100" s="91"/>
      <c r="BH100" s="91"/>
      <c r="BI100" s="91"/>
      <c r="BJ100" s="91">
        <v>83</v>
      </c>
      <c r="BK100" s="91">
        <v>12</v>
      </c>
      <c r="BL100" s="91">
        <v>474</v>
      </c>
      <c r="BM100" s="91">
        <v>1</v>
      </c>
      <c r="BN100" s="91"/>
      <c r="BO100" s="91">
        <v>27</v>
      </c>
      <c r="BP100" s="91">
        <v>147</v>
      </c>
      <c r="BQ100" s="91">
        <v>102</v>
      </c>
      <c r="BR100" s="91">
        <v>6</v>
      </c>
      <c r="BS100" s="91"/>
      <c r="BT100" s="91">
        <v>111</v>
      </c>
      <c r="BU100" s="91">
        <v>856</v>
      </c>
      <c r="BV100" s="91"/>
      <c r="BW100" s="91">
        <v>921</v>
      </c>
      <c r="BX100" s="91">
        <v>13</v>
      </c>
      <c r="BY100" s="91">
        <v>28</v>
      </c>
      <c r="BZ100" s="91">
        <v>1</v>
      </c>
      <c r="CA100" s="91"/>
      <c r="CB100" s="91"/>
      <c r="CC100" s="91"/>
      <c r="CD100" s="91">
        <v>3</v>
      </c>
      <c r="CE100" s="91">
        <v>1</v>
      </c>
      <c r="CF100" s="91"/>
      <c r="CG100" s="91">
        <v>367</v>
      </c>
      <c r="CH100" s="91">
        <v>1</v>
      </c>
      <c r="CI100" s="91">
        <v>19</v>
      </c>
      <c r="CJ100" s="91">
        <v>1</v>
      </c>
      <c r="CK100" s="91"/>
      <c r="CL100" s="91"/>
      <c r="CM100" s="91">
        <v>33</v>
      </c>
      <c r="CN100" s="91">
        <v>289</v>
      </c>
      <c r="CO100" s="91">
        <v>51</v>
      </c>
      <c r="CP100" s="91">
        <v>54</v>
      </c>
      <c r="CQ100" s="91"/>
      <c r="CR100" s="91">
        <v>70</v>
      </c>
      <c r="CS100" s="91">
        <v>13</v>
      </c>
      <c r="CT100" s="91"/>
      <c r="CU100" s="91"/>
      <c r="CV100" s="91">
        <v>1</v>
      </c>
      <c r="CW100" s="91">
        <v>54</v>
      </c>
      <c r="CX100" s="91">
        <v>14</v>
      </c>
      <c r="CY100" s="91"/>
      <c r="CZ100" s="91"/>
      <c r="DA100" s="91"/>
      <c r="DB100" s="91"/>
      <c r="DC100" s="91"/>
      <c r="DD100" s="91"/>
      <c r="DE100" s="91">
        <v>22</v>
      </c>
      <c r="DF100" s="91">
        <v>170</v>
      </c>
      <c r="DG100" s="91">
        <v>1</v>
      </c>
      <c r="DH100" s="91">
        <v>92</v>
      </c>
      <c r="DI100" s="91">
        <v>10</v>
      </c>
      <c r="DJ100" s="91">
        <v>8</v>
      </c>
      <c r="DK100" s="91"/>
      <c r="DL100" s="91"/>
      <c r="DM100" s="91">
        <v>45</v>
      </c>
      <c r="DN100" s="91">
        <v>20</v>
      </c>
      <c r="DO100" s="91">
        <v>211</v>
      </c>
      <c r="DP100" s="91"/>
      <c r="DQ100" s="91">
        <v>388</v>
      </c>
      <c r="DR100" s="91"/>
      <c r="DS100" s="91"/>
      <c r="DT100" s="91"/>
      <c r="DU100" s="91">
        <v>141</v>
      </c>
      <c r="DV100" s="91">
        <v>5</v>
      </c>
      <c r="DW100" s="91"/>
      <c r="DX100" s="91"/>
      <c r="DY100" s="91"/>
      <c r="DZ100" s="91">
        <v>17</v>
      </c>
      <c r="EA100" s="91">
        <v>15</v>
      </c>
      <c r="EB100" s="91"/>
      <c r="EC100" s="91"/>
      <c r="ED100" s="91">
        <v>3</v>
      </c>
      <c r="EE100" s="91"/>
      <c r="EF100" s="91">
        <v>10</v>
      </c>
      <c r="EG100" s="91">
        <v>776</v>
      </c>
      <c r="EH100" s="91">
        <v>25970</v>
      </c>
      <c r="EI100" s="90" t="s">
        <v>2561</v>
      </c>
      <c r="EJ100" s="90" t="s">
        <v>2489</v>
      </c>
    </row>
    <row r="101" spans="1:140" ht="14.4" x14ac:dyDescent="0.3">
      <c r="A101" s="90">
        <v>106190197</v>
      </c>
      <c r="B101" s="90" t="s">
        <v>2031</v>
      </c>
      <c r="C101" s="90" t="s">
        <v>1311</v>
      </c>
      <c r="D101" s="90" t="s">
        <v>752</v>
      </c>
      <c r="E101" s="90" t="s">
        <v>753</v>
      </c>
      <c r="F101" s="90" t="s">
        <v>1312</v>
      </c>
      <c r="G101" s="90" t="s">
        <v>723</v>
      </c>
      <c r="H101" s="90" t="s">
        <v>2810</v>
      </c>
      <c r="I101" s="90">
        <v>53</v>
      </c>
      <c r="J101" s="90">
        <v>33</v>
      </c>
      <c r="K101" s="90" t="s">
        <v>572</v>
      </c>
      <c r="L101" s="90" t="s">
        <v>553</v>
      </c>
      <c r="M101" s="91">
        <v>3490</v>
      </c>
      <c r="N101" s="91"/>
      <c r="O101" s="91"/>
      <c r="P101" s="91"/>
      <c r="Q101" s="91"/>
      <c r="R101" s="91"/>
      <c r="S101" s="91">
        <v>1655</v>
      </c>
      <c r="T101" s="91">
        <v>1835</v>
      </c>
      <c r="U101" s="91"/>
      <c r="V101" s="91"/>
      <c r="W101" s="91"/>
      <c r="X101" s="91"/>
      <c r="Y101" s="91">
        <v>56</v>
      </c>
      <c r="Z101" s="91">
        <v>234</v>
      </c>
      <c r="AA101" s="91">
        <v>306</v>
      </c>
      <c r="AB101" s="91">
        <v>509</v>
      </c>
      <c r="AC101" s="91">
        <v>695</v>
      </c>
      <c r="AD101" s="91">
        <v>632</v>
      </c>
      <c r="AE101" s="91">
        <v>542</v>
      </c>
      <c r="AF101" s="91">
        <v>516</v>
      </c>
      <c r="AG101" s="91"/>
      <c r="AH101" s="91">
        <v>145</v>
      </c>
      <c r="AI101" s="91">
        <v>496</v>
      </c>
      <c r="AJ101" s="91">
        <v>2814</v>
      </c>
      <c r="AK101" s="91">
        <v>11</v>
      </c>
      <c r="AL101" s="91">
        <v>1</v>
      </c>
      <c r="AM101" s="91">
        <v>18</v>
      </c>
      <c r="AN101" s="91">
        <v>5</v>
      </c>
      <c r="AO101" s="91">
        <v>3310</v>
      </c>
      <c r="AP101" s="91">
        <v>15</v>
      </c>
      <c r="AQ101" s="91"/>
      <c r="AR101" s="91">
        <v>163</v>
      </c>
      <c r="AS101" s="91">
        <v>1</v>
      </c>
      <c r="AT101" s="91"/>
      <c r="AU101" s="91"/>
      <c r="AV101" s="91">
        <v>1</v>
      </c>
      <c r="AW101" s="91"/>
      <c r="AX101" s="91"/>
      <c r="AY101" s="91">
        <v>3305</v>
      </c>
      <c r="AZ101" s="91">
        <v>185</v>
      </c>
      <c r="BA101" s="91"/>
      <c r="BB101" s="91">
        <v>133</v>
      </c>
      <c r="BC101" s="91">
        <v>3357</v>
      </c>
      <c r="BD101" s="91"/>
      <c r="BE101" s="91"/>
      <c r="BF101" s="91">
        <v>2262</v>
      </c>
      <c r="BG101" s="91">
        <v>2</v>
      </c>
      <c r="BH101" s="91">
        <v>1</v>
      </c>
      <c r="BI101" s="91"/>
      <c r="BJ101" s="91">
        <v>310</v>
      </c>
      <c r="BK101" s="91">
        <v>7</v>
      </c>
      <c r="BL101" s="91">
        <v>298</v>
      </c>
      <c r="BM101" s="91">
        <v>16</v>
      </c>
      <c r="BN101" s="91"/>
      <c r="BO101" s="91">
        <v>404</v>
      </c>
      <c r="BP101" s="91">
        <v>97</v>
      </c>
      <c r="BQ101" s="91">
        <v>90</v>
      </c>
      <c r="BR101" s="91">
        <v>1</v>
      </c>
      <c r="BS101" s="91">
        <v>2</v>
      </c>
      <c r="BT101" s="91">
        <v>48</v>
      </c>
      <c r="BU101" s="91">
        <v>3442</v>
      </c>
      <c r="BV101" s="91"/>
      <c r="BW101" s="91">
        <v>1222</v>
      </c>
      <c r="BX101" s="91">
        <v>1921</v>
      </c>
      <c r="BY101" s="91">
        <v>167</v>
      </c>
      <c r="BZ101" s="91">
        <v>4</v>
      </c>
      <c r="CA101" s="91">
        <v>30</v>
      </c>
      <c r="CB101" s="91">
        <v>2</v>
      </c>
      <c r="CC101" s="91"/>
      <c r="CD101" s="91">
        <v>144</v>
      </c>
      <c r="CE101" s="91"/>
      <c r="CF101" s="91"/>
      <c r="CG101" s="91">
        <v>300</v>
      </c>
      <c r="CH101" s="91">
        <v>44</v>
      </c>
      <c r="CI101" s="91">
        <v>274</v>
      </c>
      <c r="CJ101" s="91">
        <v>75</v>
      </c>
      <c r="CK101" s="91">
        <v>47</v>
      </c>
      <c r="CL101" s="91">
        <v>120</v>
      </c>
      <c r="CM101" s="91">
        <v>585</v>
      </c>
      <c r="CN101" s="91">
        <v>445</v>
      </c>
      <c r="CO101" s="91">
        <v>759</v>
      </c>
      <c r="CP101" s="91">
        <v>177</v>
      </c>
      <c r="CQ101" s="91">
        <v>42</v>
      </c>
      <c r="CR101" s="91">
        <v>85</v>
      </c>
      <c r="CS101" s="91">
        <v>40</v>
      </c>
      <c r="CT101" s="91">
        <v>1</v>
      </c>
      <c r="CU101" s="91"/>
      <c r="CV101" s="91">
        <v>365</v>
      </c>
      <c r="CW101" s="91">
        <v>126</v>
      </c>
      <c r="CX101" s="91">
        <v>5</v>
      </c>
      <c r="CY101" s="91"/>
      <c r="CZ101" s="91">
        <v>9</v>
      </c>
      <c r="DA101" s="91"/>
      <c r="DB101" s="91"/>
      <c r="DC101" s="91"/>
      <c r="DD101" s="91">
        <v>6</v>
      </c>
      <c r="DE101" s="91">
        <v>51</v>
      </c>
      <c r="DF101" s="91">
        <v>262</v>
      </c>
      <c r="DG101" s="91">
        <v>5</v>
      </c>
      <c r="DH101" s="91">
        <v>412</v>
      </c>
      <c r="DI101" s="91">
        <v>3</v>
      </c>
      <c r="DJ101" s="91">
        <v>9</v>
      </c>
      <c r="DK101" s="91">
        <v>38</v>
      </c>
      <c r="DL101" s="91"/>
      <c r="DM101" s="91">
        <v>42</v>
      </c>
      <c r="DN101" s="91">
        <v>35</v>
      </c>
      <c r="DO101" s="91">
        <v>446</v>
      </c>
      <c r="DP101" s="91"/>
      <c r="DQ101" s="91">
        <v>2172</v>
      </c>
      <c r="DR101" s="91">
        <v>7</v>
      </c>
      <c r="DS101" s="91">
        <v>1</v>
      </c>
      <c r="DT101" s="91">
        <v>9</v>
      </c>
      <c r="DU101" s="91">
        <v>74</v>
      </c>
      <c r="DV101" s="91">
        <v>100</v>
      </c>
      <c r="DW101" s="91">
        <v>2</v>
      </c>
      <c r="DX101" s="91">
        <v>7</v>
      </c>
      <c r="DY101" s="91">
        <v>3</v>
      </c>
      <c r="DZ101" s="91">
        <v>36</v>
      </c>
      <c r="EA101" s="91">
        <v>100</v>
      </c>
      <c r="EB101" s="91">
        <v>16</v>
      </c>
      <c r="EC101" s="91">
        <v>8</v>
      </c>
      <c r="ED101" s="91">
        <v>15</v>
      </c>
      <c r="EE101" s="91"/>
      <c r="EF101" s="91">
        <v>14</v>
      </c>
      <c r="EG101" s="91">
        <v>3098</v>
      </c>
      <c r="EH101" s="91">
        <v>13536</v>
      </c>
      <c r="EI101" s="90" t="s">
        <v>2562</v>
      </c>
      <c r="EJ101" s="90" t="s">
        <v>2489</v>
      </c>
    </row>
    <row r="102" spans="1:140" ht="14.4" x14ac:dyDescent="0.3">
      <c r="A102" s="90">
        <v>106190198</v>
      </c>
      <c r="B102" s="90" t="s">
        <v>2032</v>
      </c>
      <c r="C102" s="90" t="s">
        <v>754</v>
      </c>
      <c r="D102" s="90" t="s">
        <v>755</v>
      </c>
      <c r="E102" s="90" t="s">
        <v>723</v>
      </c>
      <c r="F102" s="90" t="s">
        <v>1313</v>
      </c>
      <c r="G102" s="90" t="s">
        <v>723</v>
      </c>
      <c r="H102" s="90" t="s">
        <v>2811</v>
      </c>
      <c r="I102" s="90">
        <v>51</v>
      </c>
      <c r="J102" s="90">
        <v>24</v>
      </c>
      <c r="K102" s="90" t="s">
        <v>572</v>
      </c>
      <c r="L102" s="90" t="s">
        <v>553</v>
      </c>
      <c r="M102" s="91">
        <v>6104</v>
      </c>
      <c r="N102" s="91">
        <v>135</v>
      </c>
      <c r="O102" s="91"/>
      <c r="P102" s="91"/>
      <c r="Q102" s="91"/>
      <c r="R102" s="91"/>
      <c r="S102" s="91">
        <v>3264</v>
      </c>
      <c r="T102" s="91">
        <v>2975</v>
      </c>
      <c r="U102" s="91"/>
      <c r="V102" s="91"/>
      <c r="W102" s="91">
        <v>233</v>
      </c>
      <c r="X102" s="91">
        <v>321</v>
      </c>
      <c r="Y102" s="91">
        <v>155</v>
      </c>
      <c r="Z102" s="91">
        <v>441</v>
      </c>
      <c r="AA102" s="91">
        <v>571</v>
      </c>
      <c r="AB102" s="91">
        <v>832</v>
      </c>
      <c r="AC102" s="91">
        <v>1627</v>
      </c>
      <c r="AD102" s="91">
        <v>1149</v>
      </c>
      <c r="AE102" s="91">
        <v>533</v>
      </c>
      <c r="AF102" s="91">
        <v>377</v>
      </c>
      <c r="AG102" s="91"/>
      <c r="AH102" s="91">
        <v>1363</v>
      </c>
      <c r="AI102" s="91">
        <v>1358</v>
      </c>
      <c r="AJ102" s="91">
        <v>3140</v>
      </c>
      <c r="AK102" s="91">
        <v>173</v>
      </c>
      <c r="AL102" s="91">
        <v>2</v>
      </c>
      <c r="AM102" s="91">
        <v>144</v>
      </c>
      <c r="AN102" s="91">
        <v>59</v>
      </c>
      <c r="AO102" s="91">
        <v>3409</v>
      </c>
      <c r="AP102" s="91">
        <v>81</v>
      </c>
      <c r="AQ102" s="91">
        <v>12</v>
      </c>
      <c r="AR102" s="91">
        <v>619</v>
      </c>
      <c r="AS102" s="91">
        <v>2014</v>
      </c>
      <c r="AT102" s="91">
        <v>1</v>
      </c>
      <c r="AU102" s="91">
        <v>97</v>
      </c>
      <c r="AV102" s="91">
        <v>4</v>
      </c>
      <c r="AW102" s="91"/>
      <c r="AX102" s="91">
        <v>2</v>
      </c>
      <c r="AY102" s="91">
        <v>2037</v>
      </c>
      <c r="AZ102" s="91">
        <v>4202</v>
      </c>
      <c r="BA102" s="91"/>
      <c r="BB102" s="91">
        <v>994</v>
      </c>
      <c r="BC102" s="91">
        <v>5151</v>
      </c>
      <c r="BD102" s="91">
        <v>94</v>
      </c>
      <c r="BE102" s="91"/>
      <c r="BF102" s="91">
        <v>3921</v>
      </c>
      <c r="BG102" s="91">
        <v>118</v>
      </c>
      <c r="BH102" s="91"/>
      <c r="BI102" s="91">
        <v>110</v>
      </c>
      <c r="BJ102" s="91">
        <v>139</v>
      </c>
      <c r="BK102" s="91">
        <v>52</v>
      </c>
      <c r="BL102" s="91">
        <v>1107</v>
      </c>
      <c r="BM102" s="91">
        <v>20</v>
      </c>
      <c r="BN102" s="91"/>
      <c r="BO102" s="91">
        <v>589</v>
      </c>
      <c r="BP102" s="91">
        <v>94</v>
      </c>
      <c r="BQ102" s="91">
        <v>85</v>
      </c>
      <c r="BR102" s="91">
        <v>4</v>
      </c>
      <c r="BS102" s="91"/>
      <c r="BT102" s="91">
        <v>87</v>
      </c>
      <c r="BU102" s="91">
        <v>6152</v>
      </c>
      <c r="BV102" s="91"/>
      <c r="BW102" s="91">
        <v>1680</v>
      </c>
      <c r="BX102" s="91">
        <v>4438</v>
      </c>
      <c r="BY102" s="91">
        <v>87</v>
      </c>
      <c r="BZ102" s="91"/>
      <c r="CA102" s="91"/>
      <c r="CB102" s="91">
        <v>1</v>
      </c>
      <c r="CC102" s="91"/>
      <c r="CD102" s="91">
        <v>33</v>
      </c>
      <c r="CE102" s="91"/>
      <c r="CF102" s="91"/>
      <c r="CG102" s="91">
        <v>582</v>
      </c>
      <c r="CH102" s="91">
        <v>92</v>
      </c>
      <c r="CI102" s="91">
        <v>356</v>
      </c>
      <c r="CJ102" s="91">
        <v>80</v>
      </c>
      <c r="CK102" s="91">
        <v>112</v>
      </c>
      <c r="CL102" s="91">
        <v>211</v>
      </c>
      <c r="CM102" s="91">
        <v>603</v>
      </c>
      <c r="CN102" s="91">
        <v>896</v>
      </c>
      <c r="CO102" s="91">
        <v>995</v>
      </c>
      <c r="CP102" s="91">
        <v>518</v>
      </c>
      <c r="CQ102" s="91">
        <v>165</v>
      </c>
      <c r="CR102" s="91">
        <v>352</v>
      </c>
      <c r="CS102" s="91">
        <v>195</v>
      </c>
      <c r="CT102" s="91">
        <v>2</v>
      </c>
      <c r="CU102" s="91">
        <v>9</v>
      </c>
      <c r="CV102" s="91">
        <v>483</v>
      </c>
      <c r="CW102" s="91">
        <v>288</v>
      </c>
      <c r="CX102" s="91">
        <v>203</v>
      </c>
      <c r="CY102" s="91">
        <v>97</v>
      </c>
      <c r="CZ102" s="91">
        <v>4</v>
      </c>
      <c r="DA102" s="91">
        <v>1</v>
      </c>
      <c r="DB102" s="91">
        <v>4</v>
      </c>
      <c r="DC102" s="91">
        <v>1</v>
      </c>
      <c r="DD102" s="91">
        <v>1</v>
      </c>
      <c r="DE102" s="91">
        <v>39</v>
      </c>
      <c r="DF102" s="91">
        <v>225</v>
      </c>
      <c r="DG102" s="91">
        <v>5</v>
      </c>
      <c r="DH102" s="91">
        <v>533</v>
      </c>
      <c r="DI102" s="91">
        <v>17</v>
      </c>
      <c r="DJ102" s="91">
        <v>16</v>
      </c>
      <c r="DK102" s="91">
        <v>55</v>
      </c>
      <c r="DL102" s="91">
        <v>97</v>
      </c>
      <c r="DM102" s="91">
        <v>142</v>
      </c>
      <c r="DN102" s="91">
        <v>121</v>
      </c>
      <c r="DO102" s="91">
        <v>532</v>
      </c>
      <c r="DP102" s="91">
        <v>1</v>
      </c>
      <c r="DQ102" s="91">
        <v>4445</v>
      </c>
      <c r="DR102" s="91">
        <v>17</v>
      </c>
      <c r="DS102" s="91">
        <v>7</v>
      </c>
      <c r="DT102" s="91">
        <v>9</v>
      </c>
      <c r="DU102" s="91">
        <v>199</v>
      </c>
      <c r="DV102" s="91">
        <v>186</v>
      </c>
      <c r="DW102" s="91">
        <v>2</v>
      </c>
      <c r="DX102" s="91">
        <v>21</v>
      </c>
      <c r="DY102" s="91">
        <v>2</v>
      </c>
      <c r="DZ102" s="91">
        <v>84</v>
      </c>
      <c r="EA102" s="91">
        <v>117</v>
      </c>
      <c r="EB102" s="91">
        <v>6</v>
      </c>
      <c r="EC102" s="91">
        <v>22</v>
      </c>
      <c r="ED102" s="91">
        <v>6</v>
      </c>
      <c r="EE102" s="91"/>
      <c r="EF102" s="91">
        <v>7</v>
      </c>
      <c r="EG102" s="91">
        <v>5554</v>
      </c>
      <c r="EH102" s="91">
        <v>33689</v>
      </c>
      <c r="EI102" s="90" t="s">
        <v>2563</v>
      </c>
      <c r="EJ102" s="90" t="s">
        <v>2489</v>
      </c>
    </row>
    <row r="103" spans="1:140" ht="14.4" x14ac:dyDescent="0.3">
      <c r="A103" s="90">
        <v>106190200</v>
      </c>
      <c r="B103" s="90" t="s">
        <v>2033</v>
      </c>
      <c r="C103" s="90" t="s">
        <v>756</v>
      </c>
      <c r="D103" s="90" t="s">
        <v>757</v>
      </c>
      <c r="E103" s="90" t="s">
        <v>758</v>
      </c>
      <c r="F103" s="90" t="s">
        <v>1314</v>
      </c>
      <c r="G103" s="90" t="s">
        <v>723</v>
      </c>
      <c r="H103" s="90" t="s">
        <v>2808</v>
      </c>
      <c r="I103" s="90">
        <v>49</v>
      </c>
      <c r="J103" s="90">
        <v>22</v>
      </c>
      <c r="K103" s="90" t="s">
        <v>572</v>
      </c>
      <c r="L103" s="90" t="s">
        <v>553</v>
      </c>
      <c r="M103" s="91">
        <v>11489</v>
      </c>
      <c r="N103" s="91">
        <v>65</v>
      </c>
      <c r="O103" s="91">
        <v>967</v>
      </c>
      <c r="P103" s="91"/>
      <c r="Q103" s="91"/>
      <c r="R103" s="91"/>
      <c r="S103" s="91">
        <v>4310</v>
      </c>
      <c r="T103" s="91">
        <v>8211</v>
      </c>
      <c r="U103" s="91"/>
      <c r="V103" s="91"/>
      <c r="W103" s="91">
        <v>3125</v>
      </c>
      <c r="X103" s="91"/>
      <c r="Y103" s="91">
        <v>109</v>
      </c>
      <c r="Z103" s="91">
        <v>1378</v>
      </c>
      <c r="AA103" s="91">
        <v>2023</v>
      </c>
      <c r="AB103" s="91">
        <v>645</v>
      </c>
      <c r="AC103" s="91">
        <v>717</v>
      </c>
      <c r="AD103" s="91">
        <v>1030</v>
      </c>
      <c r="AE103" s="91">
        <v>1365</v>
      </c>
      <c r="AF103" s="91">
        <v>2129</v>
      </c>
      <c r="AG103" s="91"/>
      <c r="AH103" s="91">
        <v>1440</v>
      </c>
      <c r="AI103" s="91">
        <v>209</v>
      </c>
      <c r="AJ103" s="91">
        <v>2959</v>
      </c>
      <c r="AK103" s="91">
        <v>7297</v>
      </c>
      <c r="AL103" s="91">
        <v>4</v>
      </c>
      <c r="AM103" s="91">
        <v>510</v>
      </c>
      <c r="AN103" s="91">
        <v>102</v>
      </c>
      <c r="AO103" s="91">
        <v>7527</v>
      </c>
      <c r="AP103" s="91">
        <v>24</v>
      </c>
      <c r="AQ103" s="91">
        <v>6</v>
      </c>
      <c r="AR103" s="91">
        <v>1254</v>
      </c>
      <c r="AS103" s="91">
        <v>215</v>
      </c>
      <c r="AT103" s="91">
        <v>93</v>
      </c>
      <c r="AU103" s="91">
        <v>3110</v>
      </c>
      <c r="AV103" s="91">
        <v>1</v>
      </c>
      <c r="AW103" s="91">
        <v>291</v>
      </c>
      <c r="AX103" s="91"/>
      <c r="AY103" s="91">
        <v>4547</v>
      </c>
      <c r="AZ103" s="91">
        <v>7974</v>
      </c>
      <c r="BA103" s="91"/>
      <c r="BB103" s="91">
        <v>2418</v>
      </c>
      <c r="BC103" s="91">
        <v>6990</v>
      </c>
      <c r="BD103" s="91">
        <v>3111</v>
      </c>
      <c r="BE103" s="91">
        <v>2</v>
      </c>
      <c r="BF103" s="91">
        <v>9176</v>
      </c>
      <c r="BG103" s="91">
        <v>78</v>
      </c>
      <c r="BH103" s="91">
        <v>85</v>
      </c>
      <c r="BI103" s="91">
        <v>44</v>
      </c>
      <c r="BJ103" s="91">
        <v>352</v>
      </c>
      <c r="BK103" s="91">
        <v>157</v>
      </c>
      <c r="BL103" s="91">
        <v>1634</v>
      </c>
      <c r="BM103" s="91">
        <v>33</v>
      </c>
      <c r="BN103" s="91"/>
      <c r="BO103" s="91">
        <v>92</v>
      </c>
      <c r="BP103" s="91">
        <v>197</v>
      </c>
      <c r="BQ103" s="91">
        <v>643</v>
      </c>
      <c r="BR103" s="91">
        <v>28</v>
      </c>
      <c r="BS103" s="91">
        <v>2</v>
      </c>
      <c r="BT103" s="91">
        <v>224</v>
      </c>
      <c r="BU103" s="91">
        <v>12294</v>
      </c>
      <c r="BV103" s="91">
        <v>3</v>
      </c>
      <c r="BW103" s="91">
        <v>4080</v>
      </c>
      <c r="BX103" s="91">
        <v>3405</v>
      </c>
      <c r="BY103" s="91">
        <v>2568</v>
      </c>
      <c r="BZ103" s="91">
        <v>12</v>
      </c>
      <c r="CA103" s="91">
        <v>2</v>
      </c>
      <c r="CB103" s="91">
        <v>22</v>
      </c>
      <c r="CC103" s="91">
        <v>19</v>
      </c>
      <c r="CD103" s="91">
        <v>2413</v>
      </c>
      <c r="CE103" s="91"/>
      <c r="CF103" s="91"/>
      <c r="CG103" s="91">
        <v>772</v>
      </c>
      <c r="CH103" s="91">
        <v>292</v>
      </c>
      <c r="CI103" s="91">
        <v>250</v>
      </c>
      <c r="CJ103" s="91">
        <v>128</v>
      </c>
      <c r="CK103" s="91">
        <v>977</v>
      </c>
      <c r="CL103" s="91">
        <v>137</v>
      </c>
      <c r="CM103" s="91">
        <v>737</v>
      </c>
      <c r="CN103" s="91">
        <v>590</v>
      </c>
      <c r="CO103" s="91">
        <v>618</v>
      </c>
      <c r="CP103" s="91">
        <v>391</v>
      </c>
      <c r="CQ103" s="91">
        <v>3244</v>
      </c>
      <c r="CR103" s="91">
        <v>122</v>
      </c>
      <c r="CS103" s="91">
        <v>262</v>
      </c>
      <c r="CT103" s="91">
        <v>2</v>
      </c>
      <c r="CU103" s="91">
        <v>15</v>
      </c>
      <c r="CV103" s="91">
        <v>429</v>
      </c>
      <c r="CW103" s="91">
        <v>419</v>
      </c>
      <c r="CX103" s="91">
        <v>26</v>
      </c>
      <c r="CY103" s="91">
        <v>3110</v>
      </c>
      <c r="CZ103" s="91">
        <v>78</v>
      </c>
      <c r="DA103" s="91">
        <v>12</v>
      </c>
      <c r="DB103" s="91">
        <v>6</v>
      </c>
      <c r="DC103" s="91">
        <v>4</v>
      </c>
      <c r="DD103" s="91">
        <v>21</v>
      </c>
      <c r="DE103" s="91">
        <v>148</v>
      </c>
      <c r="DF103" s="91">
        <v>395</v>
      </c>
      <c r="DG103" s="91">
        <v>16</v>
      </c>
      <c r="DH103" s="91">
        <v>643</v>
      </c>
      <c r="DI103" s="91">
        <v>148</v>
      </c>
      <c r="DJ103" s="91">
        <v>168</v>
      </c>
      <c r="DK103" s="91">
        <v>236</v>
      </c>
      <c r="DL103" s="91">
        <v>3141</v>
      </c>
      <c r="DM103" s="91">
        <v>367</v>
      </c>
      <c r="DN103" s="91">
        <v>78</v>
      </c>
      <c r="DO103" s="91">
        <v>1835</v>
      </c>
      <c r="DP103" s="91">
        <v>2</v>
      </c>
      <c r="DQ103" s="91">
        <v>5223</v>
      </c>
      <c r="DR103" s="91">
        <v>9</v>
      </c>
      <c r="DS103" s="91">
        <v>3</v>
      </c>
      <c r="DT103" s="91">
        <v>22</v>
      </c>
      <c r="DU103" s="91">
        <v>351</v>
      </c>
      <c r="DV103" s="91">
        <v>273</v>
      </c>
      <c r="DW103" s="91">
        <v>1</v>
      </c>
      <c r="DX103" s="91">
        <v>8</v>
      </c>
      <c r="DY103" s="91">
        <v>20</v>
      </c>
      <c r="DZ103" s="91">
        <v>94</v>
      </c>
      <c r="EA103" s="91">
        <v>249</v>
      </c>
      <c r="EB103" s="91">
        <v>27</v>
      </c>
      <c r="EC103" s="91">
        <v>6</v>
      </c>
      <c r="ED103" s="91">
        <v>2</v>
      </c>
      <c r="EE103" s="91"/>
      <c r="EF103" s="91">
        <v>9</v>
      </c>
      <c r="EG103" s="91">
        <v>11447</v>
      </c>
      <c r="EH103" s="91">
        <v>58395</v>
      </c>
      <c r="EI103" s="90" t="s">
        <v>2544</v>
      </c>
      <c r="EJ103" s="90" t="s">
        <v>2489</v>
      </c>
    </row>
    <row r="104" spans="1:140" ht="14.4" x14ac:dyDescent="0.3">
      <c r="A104" s="90">
        <v>106190232</v>
      </c>
      <c r="B104" s="90" t="s">
        <v>2034</v>
      </c>
      <c r="C104" s="90" t="s">
        <v>759</v>
      </c>
      <c r="D104" s="90" t="s">
        <v>760</v>
      </c>
      <c r="E104" s="90" t="s">
        <v>761</v>
      </c>
      <c r="F104" s="90" t="s">
        <v>1315</v>
      </c>
      <c r="G104" s="90" t="s">
        <v>723</v>
      </c>
      <c r="H104" s="90" t="s">
        <v>2812</v>
      </c>
      <c r="I104" s="90">
        <v>66</v>
      </c>
      <c r="J104" s="90">
        <v>26</v>
      </c>
      <c r="K104" s="90" t="s">
        <v>572</v>
      </c>
      <c r="L104" s="90" t="s">
        <v>553</v>
      </c>
      <c r="M104" s="91"/>
      <c r="N104" s="91"/>
      <c r="O104" s="91">
        <v>5639</v>
      </c>
      <c r="P104" s="91">
        <v>47</v>
      </c>
      <c r="Q104" s="91"/>
      <c r="R104" s="91"/>
      <c r="S104" s="91">
        <v>2483</v>
      </c>
      <c r="T104" s="91">
        <v>3203</v>
      </c>
      <c r="U104" s="91"/>
      <c r="V104" s="91"/>
      <c r="W104" s="91"/>
      <c r="X104" s="91">
        <v>243</v>
      </c>
      <c r="Y104" s="91">
        <v>2699</v>
      </c>
      <c r="Z104" s="91">
        <v>935</v>
      </c>
      <c r="AA104" s="91">
        <v>611</v>
      </c>
      <c r="AB104" s="91">
        <v>583</v>
      </c>
      <c r="AC104" s="91">
        <v>468</v>
      </c>
      <c r="AD104" s="91">
        <v>142</v>
      </c>
      <c r="AE104" s="91">
        <v>5</v>
      </c>
      <c r="AF104" s="91"/>
      <c r="AG104" s="91"/>
      <c r="AH104" s="91">
        <v>1943</v>
      </c>
      <c r="AI104" s="91">
        <v>932</v>
      </c>
      <c r="AJ104" s="91">
        <v>1989</v>
      </c>
      <c r="AK104" s="91">
        <v>287</v>
      </c>
      <c r="AL104" s="91">
        <v>5</v>
      </c>
      <c r="AM104" s="91">
        <v>530</v>
      </c>
      <c r="AN104" s="91"/>
      <c r="AO104" s="91">
        <v>1923</v>
      </c>
      <c r="AP104" s="91"/>
      <c r="AQ104" s="91"/>
      <c r="AR104" s="91"/>
      <c r="AS104" s="91">
        <v>3755</v>
      </c>
      <c r="AT104" s="91"/>
      <c r="AU104" s="91"/>
      <c r="AV104" s="91"/>
      <c r="AW104" s="91">
        <v>8</v>
      </c>
      <c r="AX104" s="91"/>
      <c r="AY104" s="91"/>
      <c r="AZ104" s="91">
        <v>5686</v>
      </c>
      <c r="BA104" s="91"/>
      <c r="BB104" s="91">
        <v>146</v>
      </c>
      <c r="BC104" s="91">
        <v>5528</v>
      </c>
      <c r="BD104" s="91"/>
      <c r="BE104" s="91">
        <v>12</v>
      </c>
      <c r="BF104" s="91">
        <v>5005</v>
      </c>
      <c r="BG104" s="91"/>
      <c r="BH104" s="91">
        <v>3</v>
      </c>
      <c r="BI104" s="91"/>
      <c r="BJ104" s="91"/>
      <c r="BK104" s="91">
        <v>46</v>
      </c>
      <c r="BL104" s="91">
        <v>6</v>
      </c>
      <c r="BM104" s="91">
        <v>522</v>
      </c>
      <c r="BN104" s="91">
        <v>9</v>
      </c>
      <c r="BO104" s="91">
        <v>70</v>
      </c>
      <c r="BP104" s="91"/>
      <c r="BQ104" s="91"/>
      <c r="BR104" s="91">
        <v>25</v>
      </c>
      <c r="BS104" s="91"/>
      <c r="BT104" s="91"/>
      <c r="BU104" s="91">
        <v>5686</v>
      </c>
      <c r="BV104" s="91"/>
      <c r="BW104" s="91">
        <v>868</v>
      </c>
      <c r="BX104" s="91">
        <v>2081</v>
      </c>
      <c r="BY104" s="91">
        <v>2481</v>
      </c>
      <c r="BZ104" s="91"/>
      <c r="CA104" s="91"/>
      <c r="CB104" s="91">
        <v>103</v>
      </c>
      <c r="CC104" s="91">
        <v>69</v>
      </c>
      <c r="CD104" s="91">
        <v>83</v>
      </c>
      <c r="CE104" s="91"/>
      <c r="CF104" s="91">
        <v>1</v>
      </c>
      <c r="CG104" s="91"/>
      <c r="CH104" s="91"/>
      <c r="CI104" s="91"/>
      <c r="CJ104" s="91"/>
      <c r="CK104" s="91">
        <v>5684</v>
      </c>
      <c r="CL104" s="91"/>
      <c r="CM104" s="91"/>
      <c r="CN104" s="91"/>
      <c r="CO104" s="91"/>
      <c r="CP104" s="91"/>
      <c r="CQ104" s="91">
        <v>1</v>
      </c>
      <c r="CR104" s="91"/>
      <c r="CS104" s="91"/>
      <c r="CT104" s="91"/>
      <c r="CU104" s="91"/>
      <c r="CV104" s="91">
        <v>1</v>
      </c>
      <c r="CW104" s="91"/>
      <c r="CX104" s="91"/>
      <c r="CY104" s="91"/>
      <c r="CZ104" s="91"/>
      <c r="DA104" s="91"/>
      <c r="DB104" s="91"/>
      <c r="DC104" s="91"/>
      <c r="DD104" s="91"/>
      <c r="DE104" s="91"/>
      <c r="DF104" s="91"/>
      <c r="DG104" s="91"/>
      <c r="DH104" s="91"/>
      <c r="DI104" s="91"/>
      <c r="DJ104" s="91"/>
      <c r="DK104" s="91"/>
      <c r="DL104" s="91"/>
      <c r="DM104" s="91"/>
      <c r="DN104" s="91"/>
      <c r="DO104" s="91">
        <v>348</v>
      </c>
      <c r="DP104" s="91"/>
      <c r="DQ104" s="91">
        <v>5338</v>
      </c>
      <c r="DR104" s="91"/>
      <c r="DS104" s="91"/>
      <c r="DT104" s="91"/>
      <c r="DU104" s="91"/>
      <c r="DV104" s="91"/>
      <c r="DW104" s="91"/>
      <c r="DX104" s="91"/>
      <c r="DY104" s="91"/>
      <c r="DZ104" s="91"/>
      <c r="EA104" s="91"/>
      <c r="EB104" s="91">
        <v>4</v>
      </c>
      <c r="EC104" s="91"/>
      <c r="ED104" s="91">
        <v>1</v>
      </c>
      <c r="EE104" s="91"/>
      <c r="EF104" s="91">
        <v>5</v>
      </c>
      <c r="EG104" s="91">
        <v>5676</v>
      </c>
      <c r="EH104" s="91">
        <v>42567</v>
      </c>
      <c r="EI104" s="90" t="s">
        <v>2564</v>
      </c>
      <c r="EJ104" s="90" t="s">
        <v>2489</v>
      </c>
    </row>
    <row r="105" spans="1:140" ht="14.4" x14ac:dyDescent="0.3">
      <c r="A105" s="90">
        <v>106190240</v>
      </c>
      <c r="B105" s="90" t="s">
        <v>2035</v>
      </c>
      <c r="C105" s="90" t="s">
        <v>762</v>
      </c>
      <c r="D105" s="90" t="s">
        <v>763</v>
      </c>
      <c r="E105" s="90" t="s">
        <v>764</v>
      </c>
      <c r="F105" s="90" t="s">
        <v>1316</v>
      </c>
      <c r="G105" s="90" t="s">
        <v>723</v>
      </c>
      <c r="H105" s="90" t="s">
        <v>2812</v>
      </c>
      <c r="I105" s="90">
        <v>63</v>
      </c>
      <c r="J105" s="90">
        <v>33</v>
      </c>
      <c r="K105" s="90" t="s">
        <v>572</v>
      </c>
      <c r="L105" s="90" t="s">
        <v>553</v>
      </c>
      <c r="M105" s="91">
        <v>8087</v>
      </c>
      <c r="N105" s="91"/>
      <c r="O105" s="91"/>
      <c r="P105" s="91">
        <v>1</v>
      </c>
      <c r="Q105" s="91"/>
      <c r="R105" s="91"/>
      <c r="S105" s="91">
        <v>3765</v>
      </c>
      <c r="T105" s="91">
        <v>4322</v>
      </c>
      <c r="U105" s="91"/>
      <c r="V105" s="91">
        <v>1</v>
      </c>
      <c r="W105" s="91"/>
      <c r="X105" s="91"/>
      <c r="Y105" s="91">
        <v>24</v>
      </c>
      <c r="Z105" s="91">
        <v>296</v>
      </c>
      <c r="AA105" s="91">
        <v>495</v>
      </c>
      <c r="AB105" s="91">
        <v>815</v>
      </c>
      <c r="AC105" s="91">
        <v>1514</v>
      </c>
      <c r="AD105" s="91">
        <v>1799</v>
      </c>
      <c r="AE105" s="91">
        <v>1580</v>
      </c>
      <c r="AF105" s="91">
        <v>1565</v>
      </c>
      <c r="AG105" s="91"/>
      <c r="AH105" s="91">
        <v>2570</v>
      </c>
      <c r="AI105" s="91">
        <v>1535</v>
      </c>
      <c r="AJ105" s="91">
        <v>2546</v>
      </c>
      <c r="AK105" s="91">
        <v>657</v>
      </c>
      <c r="AL105" s="91">
        <v>10</v>
      </c>
      <c r="AM105" s="91">
        <v>633</v>
      </c>
      <c r="AN105" s="91">
        <v>137</v>
      </c>
      <c r="AO105" s="91">
        <v>7278</v>
      </c>
      <c r="AP105" s="91">
        <v>13</v>
      </c>
      <c r="AQ105" s="91">
        <v>5</v>
      </c>
      <c r="AR105" s="91">
        <v>192</v>
      </c>
      <c r="AS105" s="91">
        <v>514</v>
      </c>
      <c r="AT105" s="91">
        <v>1</v>
      </c>
      <c r="AU105" s="91"/>
      <c r="AV105" s="91">
        <v>5</v>
      </c>
      <c r="AW105" s="91">
        <v>80</v>
      </c>
      <c r="AX105" s="91"/>
      <c r="AY105" s="91">
        <v>6258</v>
      </c>
      <c r="AZ105" s="91">
        <v>1830</v>
      </c>
      <c r="BA105" s="91"/>
      <c r="BB105" s="91">
        <v>349</v>
      </c>
      <c r="BC105" s="91">
        <v>7739</v>
      </c>
      <c r="BD105" s="91"/>
      <c r="BE105" s="91"/>
      <c r="BF105" s="91">
        <v>4347</v>
      </c>
      <c r="BG105" s="91"/>
      <c r="BH105" s="91">
        <v>1</v>
      </c>
      <c r="BI105" s="91"/>
      <c r="BJ105" s="91">
        <v>212</v>
      </c>
      <c r="BK105" s="91">
        <v>83</v>
      </c>
      <c r="BL105" s="91">
        <v>1764</v>
      </c>
      <c r="BM105" s="91">
        <v>31</v>
      </c>
      <c r="BN105" s="91">
        <v>9</v>
      </c>
      <c r="BO105" s="91">
        <v>151</v>
      </c>
      <c r="BP105" s="91">
        <v>356</v>
      </c>
      <c r="BQ105" s="91">
        <v>1123</v>
      </c>
      <c r="BR105" s="91">
        <v>11</v>
      </c>
      <c r="BS105" s="91"/>
      <c r="BT105" s="91">
        <v>212</v>
      </c>
      <c r="BU105" s="91">
        <v>7864</v>
      </c>
      <c r="BV105" s="91">
        <v>12</v>
      </c>
      <c r="BW105" s="91">
        <v>4268</v>
      </c>
      <c r="BX105" s="91">
        <v>1617</v>
      </c>
      <c r="BY105" s="91">
        <v>1669</v>
      </c>
      <c r="BZ105" s="91">
        <v>48</v>
      </c>
      <c r="CA105" s="91"/>
      <c r="CB105" s="91">
        <v>26</v>
      </c>
      <c r="CC105" s="91">
        <v>45</v>
      </c>
      <c r="CD105" s="91">
        <v>89</v>
      </c>
      <c r="CE105" s="91">
        <v>326</v>
      </c>
      <c r="CF105" s="91"/>
      <c r="CG105" s="91">
        <v>611</v>
      </c>
      <c r="CH105" s="91">
        <v>370</v>
      </c>
      <c r="CI105" s="91">
        <v>527</v>
      </c>
      <c r="CJ105" s="91">
        <v>178</v>
      </c>
      <c r="CK105" s="91">
        <v>152</v>
      </c>
      <c r="CL105" s="91">
        <v>184</v>
      </c>
      <c r="CM105" s="91">
        <v>1799</v>
      </c>
      <c r="CN105" s="91">
        <v>761</v>
      </c>
      <c r="CO105" s="91">
        <v>1116</v>
      </c>
      <c r="CP105" s="91">
        <v>491</v>
      </c>
      <c r="CQ105" s="91">
        <v>24</v>
      </c>
      <c r="CR105" s="91">
        <v>181</v>
      </c>
      <c r="CS105" s="91">
        <v>423</v>
      </c>
      <c r="CT105" s="91">
        <v>4</v>
      </c>
      <c r="CU105" s="91"/>
      <c r="CV105" s="91">
        <v>528</v>
      </c>
      <c r="CW105" s="91">
        <v>704</v>
      </c>
      <c r="CX105" s="91">
        <v>35</v>
      </c>
      <c r="CY105" s="91"/>
      <c r="CZ105" s="91">
        <v>108</v>
      </c>
      <c r="DA105" s="91">
        <v>26</v>
      </c>
      <c r="DB105" s="91">
        <v>2</v>
      </c>
      <c r="DC105" s="91"/>
      <c r="DD105" s="91">
        <v>11</v>
      </c>
      <c r="DE105" s="91">
        <v>251</v>
      </c>
      <c r="DF105" s="91">
        <v>1538</v>
      </c>
      <c r="DG105" s="91">
        <v>21</v>
      </c>
      <c r="DH105" s="91">
        <v>1088</v>
      </c>
      <c r="DI105" s="91">
        <v>99</v>
      </c>
      <c r="DJ105" s="91">
        <v>35</v>
      </c>
      <c r="DK105" s="91">
        <v>131</v>
      </c>
      <c r="DL105" s="91">
        <v>1</v>
      </c>
      <c r="DM105" s="91">
        <v>658</v>
      </c>
      <c r="DN105" s="91">
        <v>144</v>
      </c>
      <c r="DO105" s="91">
        <v>908</v>
      </c>
      <c r="DP105" s="91">
        <v>29</v>
      </c>
      <c r="DQ105" s="91">
        <v>3038</v>
      </c>
      <c r="DR105" s="91">
        <v>19</v>
      </c>
      <c r="DS105" s="91">
        <v>4</v>
      </c>
      <c r="DT105" s="91">
        <v>29</v>
      </c>
      <c r="DU105" s="91">
        <v>512</v>
      </c>
      <c r="DV105" s="91">
        <v>299</v>
      </c>
      <c r="DW105" s="91"/>
      <c r="DX105" s="91">
        <v>10</v>
      </c>
      <c r="DY105" s="91">
        <v>19</v>
      </c>
      <c r="DZ105" s="91">
        <v>85</v>
      </c>
      <c r="EA105" s="91">
        <v>351</v>
      </c>
      <c r="EB105" s="91">
        <v>31</v>
      </c>
      <c r="EC105" s="91">
        <v>19</v>
      </c>
      <c r="ED105" s="91">
        <v>10</v>
      </c>
      <c r="EE105" s="91"/>
      <c r="EF105" s="91">
        <v>29</v>
      </c>
      <c r="EG105" s="91">
        <v>6671</v>
      </c>
      <c r="EH105" s="91">
        <v>39604</v>
      </c>
      <c r="EI105" s="90" t="s">
        <v>2557</v>
      </c>
      <c r="EJ105" s="90" t="s">
        <v>2489</v>
      </c>
    </row>
    <row r="106" spans="1:140" ht="14.4" x14ac:dyDescent="0.3">
      <c r="A106" s="90">
        <v>106190243</v>
      </c>
      <c r="B106" s="90" t="s">
        <v>2036</v>
      </c>
      <c r="C106" s="90" t="s">
        <v>1816</v>
      </c>
      <c r="D106" s="90" t="s">
        <v>765</v>
      </c>
      <c r="E106" s="90" t="s">
        <v>766</v>
      </c>
      <c r="F106" s="90" t="s">
        <v>1317</v>
      </c>
      <c r="G106" s="90" t="s">
        <v>723</v>
      </c>
      <c r="H106" s="90" t="s">
        <v>2812</v>
      </c>
      <c r="I106" s="90">
        <v>58</v>
      </c>
      <c r="J106" s="90">
        <v>32</v>
      </c>
      <c r="K106" s="90" t="s">
        <v>557</v>
      </c>
      <c r="L106" s="90" t="s">
        <v>553</v>
      </c>
      <c r="M106" s="91">
        <v>10017</v>
      </c>
      <c r="N106" s="91"/>
      <c r="O106" s="91"/>
      <c r="P106" s="91"/>
      <c r="Q106" s="91"/>
      <c r="R106" s="91"/>
      <c r="S106" s="91">
        <v>4015</v>
      </c>
      <c r="T106" s="91">
        <v>6002</v>
      </c>
      <c r="U106" s="91"/>
      <c r="V106" s="91"/>
      <c r="W106" s="91">
        <v>1116</v>
      </c>
      <c r="X106" s="91"/>
      <c r="Y106" s="91">
        <v>110</v>
      </c>
      <c r="Z106" s="91">
        <v>910</v>
      </c>
      <c r="AA106" s="91">
        <v>908</v>
      </c>
      <c r="AB106" s="91">
        <v>742</v>
      </c>
      <c r="AC106" s="91">
        <v>1077</v>
      </c>
      <c r="AD106" s="91">
        <v>1521</v>
      </c>
      <c r="AE106" s="91">
        <v>1655</v>
      </c>
      <c r="AF106" s="91">
        <v>1978</v>
      </c>
      <c r="AG106" s="91"/>
      <c r="AH106" s="91">
        <v>2018</v>
      </c>
      <c r="AI106" s="91">
        <v>506</v>
      </c>
      <c r="AJ106" s="91">
        <v>6690</v>
      </c>
      <c r="AK106" s="91">
        <v>273</v>
      </c>
      <c r="AL106" s="91">
        <v>6</v>
      </c>
      <c r="AM106" s="91">
        <v>496</v>
      </c>
      <c r="AN106" s="91">
        <v>28</v>
      </c>
      <c r="AO106" s="91">
        <v>7789</v>
      </c>
      <c r="AP106" s="91">
        <v>255</v>
      </c>
      <c r="AQ106" s="91">
        <v>31</v>
      </c>
      <c r="AR106" s="91">
        <v>405</v>
      </c>
      <c r="AS106" s="91">
        <v>192</v>
      </c>
      <c r="AT106" s="91">
        <v>5</v>
      </c>
      <c r="AU106" s="91">
        <v>1095</v>
      </c>
      <c r="AV106" s="91">
        <v>6</v>
      </c>
      <c r="AW106" s="91">
        <v>239</v>
      </c>
      <c r="AX106" s="91"/>
      <c r="AY106" s="91">
        <v>6344</v>
      </c>
      <c r="AZ106" s="91">
        <v>3673</v>
      </c>
      <c r="BA106" s="91"/>
      <c r="BB106" s="91">
        <v>1117</v>
      </c>
      <c r="BC106" s="91">
        <v>7786</v>
      </c>
      <c r="BD106" s="91">
        <v>1097</v>
      </c>
      <c r="BE106" s="91">
        <v>17</v>
      </c>
      <c r="BF106" s="91">
        <v>6499</v>
      </c>
      <c r="BG106" s="91"/>
      <c r="BH106" s="91">
        <v>2</v>
      </c>
      <c r="BI106" s="91">
        <v>3</v>
      </c>
      <c r="BJ106" s="91">
        <v>430</v>
      </c>
      <c r="BK106" s="91">
        <v>34</v>
      </c>
      <c r="BL106" s="91">
        <v>1485</v>
      </c>
      <c r="BM106" s="91">
        <v>85</v>
      </c>
      <c r="BN106" s="91">
        <v>5</v>
      </c>
      <c r="BO106" s="91">
        <v>139</v>
      </c>
      <c r="BP106" s="91">
        <v>191</v>
      </c>
      <c r="BQ106" s="91">
        <v>1113</v>
      </c>
      <c r="BR106" s="91">
        <v>29</v>
      </c>
      <c r="BS106" s="91">
        <v>2</v>
      </c>
      <c r="BT106" s="91">
        <v>311</v>
      </c>
      <c r="BU106" s="91">
        <v>9706</v>
      </c>
      <c r="BV106" s="91"/>
      <c r="BW106" s="91">
        <v>4293</v>
      </c>
      <c r="BX106" s="91">
        <v>2829</v>
      </c>
      <c r="BY106" s="91">
        <v>2299</v>
      </c>
      <c r="BZ106" s="91">
        <v>31</v>
      </c>
      <c r="CA106" s="91">
        <v>33</v>
      </c>
      <c r="CB106" s="91">
        <v>39</v>
      </c>
      <c r="CC106" s="91"/>
      <c r="CD106" s="91">
        <v>328</v>
      </c>
      <c r="CE106" s="91">
        <v>165</v>
      </c>
      <c r="CF106" s="91"/>
      <c r="CG106" s="91">
        <v>949</v>
      </c>
      <c r="CH106" s="91">
        <v>303</v>
      </c>
      <c r="CI106" s="91">
        <v>451</v>
      </c>
      <c r="CJ106" s="91">
        <v>178</v>
      </c>
      <c r="CK106" s="91">
        <v>35</v>
      </c>
      <c r="CL106" s="91">
        <v>211</v>
      </c>
      <c r="CM106" s="91">
        <v>1537</v>
      </c>
      <c r="CN106" s="91">
        <v>652</v>
      </c>
      <c r="CO106" s="91">
        <v>1203</v>
      </c>
      <c r="CP106" s="91">
        <v>537</v>
      </c>
      <c r="CQ106" s="91">
        <v>1223</v>
      </c>
      <c r="CR106" s="91">
        <v>193</v>
      </c>
      <c r="CS106" s="91">
        <v>448</v>
      </c>
      <c r="CT106" s="91">
        <v>9</v>
      </c>
      <c r="CU106" s="91">
        <v>15</v>
      </c>
      <c r="CV106" s="91">
        <v>447</v>
      </c>
      <c r="CW106" s="91">
        <v>514</v>
      </c>
      <c r="CX106" s="91">
        <v>12</v>
      </c>
      <c r="CY106" s="91">
        <v>1100</v>
      </c>
      <c r="CZ106" s="91">
        <v>134</v>
      </c>
      <c r="DA106" s="91">
        <v>33</v>
      </c>
      <c r="DB106" s="91">
        <v>3</v>
      </c>
      <c r="DC106" s="91"/>
      <c r="DD106" s="91">
        <v>18</v>
      </c>
      <c r="DE106" s="91">
        <v>108</v>
      </c>
      <c r="DF106" s="91">
        <v>1073</v>
      </c>
      <c r="DG106" s="91">
        <v>21</v>
      </c>
      <c r="DH106" s="91">
        <v>963</v>
      </c>
      <c r="DI106" s="91">
        <v>69</v>
      </c>
      <c r="DJ106" s="91">
        <v>22</v>
      </c>
      <c r="DK106" s="91">
        <v>154</v>
      </c>
      <c r="DL106" s="91">
        <v>1120</v>
      </c>
      <c r="DM106" s="91">
        <v>584</v>
      </c>
      <c r="DN106" s="91">
        <v>116</v>
      </c>
      <c r="DO106" s="91">
        <v>2237</v>
      </c>
      <c r="DP106" s="91">
        <v>15</v>
      </c>
      <c r="DQ106" s="91">
        <v>3347</v>
      </c>
      <c r="DR106" s="91">
        <v>17</v>
      </c>
      <c r="DS106" s="91">
        <v>8</v>
      </c>
      <c r="DT106" s="91">
        <v>21</v>
      </c>
      <c r="DU106" s="91">
        <v>373</v>
      </c>
      <c r="DV106" s="91">
        <v>342</v>
      </c>
      <c r="DW106" s="91">
        <v>2</v>
      </c>
      <c r="DX106" s="91">
        <v>4</v>
      </c>
      <c r="DY106" s="91">
        <v>13</v>
      </c>
      <c r="DZ106" s="91">
        <v>114</v>
      </c>
      <c r="EA106" s="91">
        <v>410</v>
      </c>
      <c r="EB106" s="91">
        <v>18</v>
      </c>
      <c r="EC106" s="91">
        <v>7</v>
      </c>
      <c r="ED106" s="91">
        <v>10</v>
      </c>
      <c r="EE106" s="91"/>
      <c r="EF106" s="91">
        <v>22</v>
      </c>
      <c r="EG106" s="91">
        <v>8656</v>
      </c>
      <c r="EH106" s="91">
        <v>34477</v>
      </c>
      <c r="EI106" s="90" t="s">
        <v>2565</v>
      </c>
      <c r="EJ106" s="90" t="s">
        <v>2489</v>
      </c>
    </row>
    <row r="107" spans="1:140" ht="14.4" x14ac:dyDescent="0.3">
      <c r="A107" s="90">
        <v>106190256</v>
      </c>
      <c r="B107" s="90" t="s">
        <v>2037</v>
      </c>
      <c r="C107" s="90" t="s">
        <v>767</v>
      </c>
      <c r="D107" s="90" t="s">
        <v>768</v>
      </c>
      <c r="E107" s="90" t="s">
        <v>723</v>
      </c>
      <c r="F107" s="90" t="s">
        <v>1313</v>
      </c>
      <c r="G107" s="90" t="s">
        <v>723</v>
      </c>
      <c r="H107" s="90" t="s">
        <v>2811</v>
      </c>
      <c r="I107" s="90">
        <v>51</v>
      </c>
      <c r="J107" s="90">
        <v>24</v>
      </c>
      <c r="K107" s="90" t="s">
        <v>572</v>
      </c>
      <c r="L107" s="90" t="s">
        <v>553</v>
      </c>
      <c r="M107" s="91">
        <v>3475</v>
      </c>
      <c r="N107" s="91">
        <v>64</v>
      </c>
      <c r="O107" s="91"/>
      <c r="P107" s="91"/>
      <c r="Q107" s="91"/>
      <c r="R107" s="91"/>
      <c r="S107" s="91">
        <v>1482</v>
      </c>
      <c r="T107" s="91">
        <v>2057</v>
      </c>
      <c r="U107" s="91"/>
      <c r="V107" s="91"/>
      <c r="W107" s="91">
        <v>567</v>
      </c>
      <c r="X107" s="91">
        <v>163</v>
      </c>
      <c r="Y107" s="91">
        <v>162</v>
      </c>
      <c r="Z107" s="91">
        <v>398</v>
      </c>
      <c r="AA107" s="91">
        <v>319</v>
      </c>
      <c r="AB107" s="91">
        <v>364</v>
      </c>
      <c r="AC107" s="91">
        <v>452</v>
      </c>
      <c r="AD107" s="91">
        <v>452</v>
      </c>
      <c r="AE107" s="91">
        <v>290</v>
      </c>
      <c r="AF107" s="91">
        <v>372</v>
      </c>
      <c r="AG107" s="91"/>
      <c r="AH107" s="91">
        <v>199</v>
      </c>
      <c r="AI107" s="91">
        <v>163</v>
      </c>
      <c r="AJ107" s="91">
        <v>3092</v>
      </c>
      <c r="AK107" s="91">
        <v>12</v>
      </c>
      <c r="AL107" s="91">
        <v>1</v>
      </c>
      <c r="AM107" s="91">
        <v>69</v>
      </c>
      <c r="AN107" s="91">
        <v>3</v>
      </c>
      <c r="AO107" s="91">
        <v>2770</v>
      </c>
      <c r="AP107" s="91">
        <v>4</v>
      </c>
      <c r="AQ107" s="91">
        <v>1</v>
      </c>
      <c r="AR107" s="91">
        <v>155</v>
      </c>
      <c r="AS107" s="91">
        <v>121</v>
      </c>
      <c r="AT107" s="91"/>
      <c r="AU107" s="91">
        <v>486</v>
      </c>
      <c r="AV107" s="91">
        <v>1</v>
      </c>
      <c r="AW107" s="91">
        <v>1</v>
      </c>
      <c r="AX107" s="91"/>
      <c r="AY107" s="91">
        <v>1828</v>
      </c>
      <c r="AZ107" s="91">
        <v>1711</v>
      </c>
      <c r="BA107" s="91"/>
      <c r="BB107" s="91">
        <v>805</v>
      </c>
      <c r="BC107" s="91">
        <v>2247</v>
      </c>
      <c r="BD107" s="91">
        <v>487</v>
      </c>
      <c r="BE107" s="91"/>
      <c r="BF107" s="91">
        <v>2559</v>
      </c>
      <c r="BG107" s="91">
        <v>49</v>
      </c>
      <c r="BH107" s="91"/>
      <c r="BI107" s="91">
        <v>215</v>
      </c>
      <c r="BJ107" s="91">
        <v>140</v>
      </c>
      <c r="BK107" s="91">
        <v>24</v>
      </c>
      <c r="BL107" s="91">
        <v>114</v>
      </c>
      <c r="BM107" s="91">
        <v>17</v>
      </c>
      <c r="BN107" s="91">
        <v>3</v>
      </c>
      <c r="BO107" s="91">
        <v>161</v>
      </c>
      <c r="BP107" s="91">
        <v>63</v>
      </c>
      <c r="BQ107" s="91">
        <v>194</v>
      </c>
      <c r="BR107" s="91"/>
      <c r="BS107" s="91"/>
      <c r="BT107" s="91">
        <v>47</v>
      </c>
      <c r="BU107" s="91">
        <v>3492</v>
      </c>
      <c r="BV107" s="91"/>
      <c r="BW107" s="91">
        <v>797</v>
      </c>
      <c r="BX107" s="91">
        <v>2513</v>
      </c>
      <c r="BY107" s="91">
        <v>150</v>
      </c>
      <c r="BZ107" s="91"/>
      <c r="CA107" s="91"/>
      <c r="CB107" s="91">
        <v>2</v>
      </c>
      <c r="CC107" s="91"/>
      <c r="CD107" s="91">
        <v>73</v>
      </c>
      <c r="CE107" s="91">
        <v>4</v>
      </c>
      <c r="CF107" s="91"/>
      <c r="CG107" s="91">
        <v>227</v>
      </c>
      <c r="CH107" s="91">
        <v>53</v>
      </c>
      <c r="CI107" s="91">
        <v>182</v>
      </c>
      <c r="CJ107" s="91">
        <v>50</v>
      </c>
      <c r="CK107" s="91">
        <v>69</v>
      </c>
      <c r="CL107" s="91">
        <v>44</v>
      </c>
      <c r="CM107" s="91">
        <v>294</v>
      </c>
      <c r="CN107" s="91">
        <v>358</v>
      </c>
      <c r="CO107" s="91">
        <v>453</v>
      </c>
      <c r="CP107" s="91">
        <v>195</v>
      </c>
      <c r="CQ107" s="91">
        <v>550</v>
      </c>
      <c r="CR107" s="91">
        <v>104</v>
      </c>
      <c r="CS107" s="91">
        <v>48</v>
      </c>
      <c r="CT107" s="91">
        <v>1</v>
      </c>
      <c r="CU107" s="91">
        <v>36</v>
      </c>
      <c r="CV107" s="91">
        <v>228</v>
      </c>
      <c r="CW107" s="91">
        <v>153</v>
      </c>
      <c r="CX107" s="91">
        <v>7</v>
      </c>
      <c r="CY107" s="91">
        <v>487</v>
      </c>
      <c r="CZ107" s="91">
        <v>5</v>
      </c>
      <c r="DA107" s="91">
        <v>2</v>
      </c>
      <c r="DB107" s="91"/>
      <c r="DC107" s="91"/>
      <c r="DD107" s="91">
        <v>3</v>
      </c>
      <c r="DE107" s="91">
        <v>24</v>
      </c>
      <c r="DF107" s="91">
        <v>242</v>
      </c>
      <c r="DG107" s="91"/>
      <c r="DH107" s="91">
        <v>361</v>
      </c>
      <c r="DI107" s="91">
        <v>25</v>
      </c>
      <c r="DJ107" s="91">
        <v>7</v>
      </c>
      <c r="DK107" s="91">
        <v>62</v>
      </c>
      <c r="DL107" s="91">
        <v>483</v>
      </c>
      <c r="DM107" s="91">
        <v>31</v>
      </c>
      <c r="DN107" s="91">
        <v>21</v>
      </c>
      <c r="DO107" s="91">
        <v>773</v>
      </c>
      <c r="DP107" s="91"/>
      <c r="DQ107" s="91">
        <v>1500</v>
      </c>
      <c r="DR107" s="91">
        <v>1</v>
      </c>
      <c r="DS107" s="91"/>
      <c r="DT107" s="91">
        <v>5</v>
      </c>
      <c r="DU107" s="91">
        <v>150</v>
      </c>
      <c r="DV107" s="91">
        <v>55</v>
      </c>
      <c r="DW107" s="91"/>
      <c r="DX107" s="91">
        <v>3</v>
      </c>
      <c r="DY107" s="91">
        <v>2</v>
      </c>
      <c r="DZ107" s="91">
        <v>87</v>
      </c>
      <c r="EA107" s="91">
        <v>101</v>
      </c>
      <c r="EB107" s="91">
        <v>3</v>
      </c>
      <c r="EC107" s="91">
        <v>3</v>
      </c>
      <c r="ED107" s="91">
        <v>15</v>
      </c>
      <c r="EE107" s="91"/>
      <c r="EF107" s="91">
        <v>5</v>
      </c>
      <c r="EG107" s="91">
        <v>3109</v>
      </c>
      <c r="EH107" s="91">
        <v>22182</v>
      </c>
      <c r="EI107" s="90" t="s">
        <v>2563</v>
      </c>
      <c r="EJ107" s="90" t="s">
        <v>2489</v>
      </c>
    </row>
    <row r="108" spans="1:140" ht="14.4" x14ac:dyDescent="0.3">
      <c r="A108" s="90">
        <v>106190280</v>
      </c>
      <c r="B108" s="90" t="s">
        <v>2038</v>
      </c>
      <c r="C108" s="90" t="s">
        <v>1318</v>
      </c>
      <c r="D108" s="90" t="s">
        <v>769</v>
      </c>
      <c r="E108" s="90" t="s">
        <v>770</v>
      </c>
      <c r="F108" s="90" t="s">
        <v>1319</v>
      </c>
      <c r="G108" s="90" t="s">
        <v>723</v>
      </c>
      <c r="H108" s="90" t="s">
        <v>2811</v>
      </c>
      <c r="I108" s="90">
        <v>45</v>
      </c>
      <c r="J108" s="90">
        <v>27</v>
      </c>
      <c r="K108" s="90" t="s">
        <v>557</v>
      </c>
      <c r="L108" s="90" t="s">
        <v>553</v>
      </c>
      <c r="M108" s="91">
        <v>1811</v>
      </c>
      <c r="N108" s="91">
        <v>22</v>
      </c>
      <c r="O108" s="91">
        <v>603</v>
      </c>
      <c r="P108" s="91"/>
      <c r="Q108" s="91"/>
      <c r="R108" s="91"/>
      <c r="S108" s="91">
        <v>1037</v>
      </c>
      <c r="T108" s="91">
        <v>1399</v>
      </c>
      <c r="U108" s="91"/>
      <c r="V108" s="91"/>
      <c r="W108" s="91"/>
      <c r="X108" s="91"/>
      <c r="Y108" s="91">
        <v>8</v>
      </c>
      <c r="Z108" s="91">
        <v>78</v>
      </c>
      <c r="AA108" s="91">
        <v>115</v>
      </c>
      <c r="AB108" s="91">
        <v>165</v>
      </c>
      <c r="AC108" s="91">
        <v>313</v>
      </c>
      <c r="AD108" s="91">
        <v>458</v>
      </c>
      <c r="AE108" s="91">
        <v>510</v>
      </c>
      <c r="AF108" s="91">
        <v>789</v>
      </c>
      <c r="AG108" s="91"/>
      <c r="AH108" s="91">
        <v>1857</v>
      </c>
      <c r="AI108" s="91">
        <v>171</v>
      </c>
      <c r="AJ108" s="91">
        <v>259</v>
      </c>
      <c r="AK108" s="91">
        <v>50</v>
      </c>
      <c r="AL108" s="91"/>
      <c r="AM108" s="91">
        <v>91</v>
      </c>
      <c r="AN108" s="91">
        <v>8</v>
      </c>
      <c r="AO108" s="91">
        <v>1300</v>
      </c>
      <c r="AP108" s="91">
        <v>248</v>
      </c>
      <c r="AQ108" s="91">
        <v>2</v>
      </c>
      <c r="AR108" s="91">
        <v>413</v>
      </c>
      <c r="AS108" s="91">
        <v>395</v>
      </c>
      <c r="AT108" s="91">
        <v>66</v>
      </c>
      <c r="AU108" s="91"/>
      <c r="AV108" s="91">
        <v>4</v>
      </c>
      <c r="AW108" s="91">
        <v>8</v>
      </c>
      <c r="AX108" s="91"/>
      <c r="AY108" s="91">
        <v>2156</v>
      </c>
      <c r="AZ108" s="91">
        <v>280</v>
      </c>
      <c r="BA108" s="91"/>
      <c r="BB108" s="91">
        <v>122</v>
      </c>
      <c r="BC108" s="91">
        <v>2314</v>
      </c>
      <c r="BD108" s="91"/>
      <c r="BE108" s="91"/>
      <c r="BF108" s="91">
        <v>981</v>
      </c>
      <c r="BG108" s="91">
        <v>61</v>
      </c>
      <c r="BH108" s="91">
        <v>97</v>
      </c>
      <c r="BI108" s="91">
        <v>25</v>
      </c>
      <c r="BJ108" s="91">
        <v>69</v>
      </c>
      <c r="BK108" s="91">
        <v>20</v>
      </c>
      <c r="BL108" s="91">
        <v>699</v>
      </c>
      <c r="BM108" s="91">
        <v>178</v>
      </c>
      <c r="BN108" s="91">
        <v>1</v>
      </c>
      <c r="BO108" s="91">
        <v>61</v>
      </c>
      <c r="BP108" s="91">
        <v>44</v>
      </c>
      <c r="BQ108" s="91">
        <v>197</v>
      </c>
      <c r="BR108" s="91">
        <v>3</v>
      </c>
      <c r="BS108" s="91"/>
      <c r="BT108" s="91">
        <v>201</v>
      </c>
      <c r="BU108" s="91">
        <v>2235</v>
      </c>
      <c r="BV108" s="91"/>
      <c r="BW108" s="91">
        <v>1796</v>
      </c>
      <c r="BX108" s="91">
        <v>292</v>
      </c>
      <c r="BY108" s="91">
        <v>281</v>
      </c>
      <c r="BZ108" s="91">
        <v>9</v>
      </c>
      <c r="CA108" s="91"/>
      <c r="CB108" s="91"/>
      <c r="CC108" s="91"/>
      <c r="CD108" s="91">
        <v>58</v>
      </c>
      <c r="CE108" s="91"/>
      <c r="CF108" s="91"/>
      <c r="CG108" s="91">
        <v>397</v>
      </c>
      <c r="CH108" s="91">
        <v>29</v>
      </c>
      <c r="CI108" s="91">
        <v>72</v>
      </c>
      <c r="CJ108" s="91">
        <v>46</v>
      </c>
      <c r="CK108" s="91">
        <v>635</v>
      </c>
      <c r="CL108" s="91">
        <v>82</v>
      </c>
      <c r="CM108" s="91">
        <v>284</v>
      </c>
      <c r="CN108" s="91">
        <v>123</v>
      </c>
      <c r="CO108" s="91">
        <v>252</v>
      </c>
      <c r="CP108" s="91">
        <v>123</v>
      </c>
      <c r="CQ108" s="91">
        <v>10</v>
      </c>
      <c r="CR108" s="91">
        <v>62</v>
      </c>
      <c r="CS108" s="91">
        <v>76</v>
      </c>
      <c r="CT108" s="91"/>
      <c r="CU108" s="91"/>
      <c r="CV108" s="91">
        <v>79</v>
      </c>
      <c r="CW108" s="91">
        <v>154</v>
      </c>
      <c r="CX108" s="91">
        <v>12</v>
      </c>
      <c r="CY108" s="91"/>
      <c r="CZ108" s="91">
        <v>13</v>
      </c>
      <c r="DA108" s="91">
        <v>2</v>
      </c>
      <c r="DB108" s="91">
        <v>2</v>
      </c>
      <c r="DC108" s="91">
        <v>2</v>
      </c>
      <c r="DD108" s="91">
        <v>3</v>
      </c>
      <c r="DE108" s="91">
        <v>10</v>
      </c>
      <c r="DF108" s="91">
        <v>105</v>
      </c>
      <c r="DG108" s="91">
        <v>1</v>
      </c>
      <c r="DH108" s="91">
        <v>177</v>
      </c>
      <c r="DI108" s="91">
        <v>8</v>
      </c>
      <c r="DJ108" s="91">
        <v>2</v>
      </c>
      <c r="DK108" s="91">
        <v>5</v>
      </c>
      <c r="DL108" s="91"/>
      <c r="DM108" s="91">
        <v>55</v>
      </c>
      <c r="DN108" s="91">
        <v>57</v>
      </c>
      <c r="DO108" s="91">
        <v>303</v>
      </c>
      <c r="DP108" s="91"/>
      <c r="DQ108" s="91">
        <v>1691</v>
      </c>
      <c r="DR108" s="91">
        <v>6</v>
      </c>
      <c r="DS108" s="91"/>
      <c r="DT108" s="91">
        <v>17</v>
      </c>
      <c r="DU108" s="91">
        <v>75</v>
      </c>
      <c r="DV108" s="91">
        <v>154</v>
      </c>
      <c r="DW108" s="91"/>
      <c r="DX108" s="91">
        <v>4</v>
      </c>
      <c r="DY108" s="91">
        <v>8</v>
      </c>
      <c r="DZ108" s="91">
        <v>37</v>
      </c>
      <c r="EA108" s="91">
        <v>226</v>
      </c>
      <c r="EB108" s="91">
        <v>15</v>
      </c>
      <c r="EC108" s="91">
        <v>6</v>
      </c>
      <c r="ED108" s="91">
        <v>11</v>
      </c>
      <c r="EE108" s="91"/>
      <c r="EF108" s="91">
        <v>34</v>
      </c>
      <c r="EG108" s="91">
        <v>1843</v>
      </c>
      <c r="EH108" s="91">
        <v>15651</v>
      </c>
      <c r="EI108" s="90" t="s">
        <v>2566</v>
      </c>
      <c r="EJ108" s="90" t="s">
        <v>2489</v>
      </c>
    </row>
    <row r="109" spans="1:140" ht="14.4" x14ac:dyDescent="0.3">
      <c r="A109" s="90">
        <v>106190298</v>
      </c>
      <c r="B109" s="90" t="s">
        <v>2039</v>
      </c>
      <c r="C109" s="90" t="s">
        <v>771</v>
      </c>
      <c r="D109" s="90" t="s">
        <v>772</v>
      </c>
      <c r="E109" s="90" t="s">
        <v>773</v>
      </c>
      <c r="F109" s="90" t="s">
        <v>1320</v>
      </c>
      <c r="G109" s="90" t="s">
        <v>723</v>
      </c>
      <c r="H109" s="90" t="s">
        <v>2811</v>
      </c>
      <c r="I109" s="90">
        <v>48</v>
      </c>
      <c r="J109" s="90">
        <v>25</v>
      </c>
      <c r="K109" s="90" t="s">
        <v>557</v>
      </c>
      <c r="L109" s="90" t="s">
        <v>553</v>
      </c>
      <c r="M109" s="91">
        <v>5940</v>
      </c>
      <c r="N109" s="91"/>
      <c r="O109" s="91"/>
      <c r="P109" s="91"/>
      <c r="Q109" s="91"/>
      <c r="R109" s="91"/>
      <c r="S109" s="91">
        <v>2273</v>
      </c>
      <c r="T109" s="91">
        <v>3666</v>
      </c>
      <c r="U109" s="91"/>
      <c r="V109" s="91">
        <v>1</v>
      </c>
      <c r="W109" s="91">
        <v>777</v>
      </c>
      <c r="X109" s="91"/>
      <c r="Y109" s="91">
        <v>101</v>
      </c>
      <c r="Z109" s="91">
        <v>643</v>
      </c>
      <c r="AA109" s="91">
        <v>635</v>
      </c>
      <c r="AB109" s="91">
        <v>490</v>
      </c>
      <c r="AC109" s="91">
        <v>736</v>
      </c>
      <c r="AD109" s="91">
        <v>792</v>
      </c>
      <c r="AE109" s="91">
        <v>849</v>
      </c>
      <c r="AF109" s="91">
        <v>917</v>
      </c>
      <c r="AG109" s="91"/>
      <c r="AH109" s="91">
        <v>3247</v>
      </c>
      <c r="AI109" s="91">
        <v>151</v>
      </c>
      <c r="AJ109" s="91">
        <v>2237</v>
      </c>
      <c r="AK109" s="91">
        <v>236</v>
      </c>
      <c r="AL109" s="91">
        <v>12</v>
      </c>
      <c r="AM109" s="91">
        <v>55</v>
      </c>
      <c r="AN109" s="91">
        <v>2</v>
      </c>
      <c r="AO109" s="91">
        <v>4959</v>
      </c>
      <c r="AP109" s="91">
        <v>25</v>
      </c>
      <c r="AQ109" s="91">
        <v>82</v>
      </c>
      <c r="AR109" s="91">
        <v>93</v>
      </c>
      <c r="AS109" s="91">
        <v>2</v>
      </c>
      <c r="AT109" s="91">
        <v>2</v>
      </c>
      <c r="AU109" s="91">
        <v>777</v>
      </c>
      <c r="AV109" s="91"/>
      <c r="AW109" s="91"/>
      <c r="AX109" s="91"/>
      <c r="AY109" s="91">
        <v>3706</v>
      </c>
      <c r="AZ109" s="91">
        <v>2234</v>
      </c>
      <c r="BA109" s="91"/>
      <c r="BB109" s="91">
        <v>522</v>
      </c>
      <c r="BC109" s="91">
        <v>4637</v>
      </c>
      <c r="BD109" s="91">
        <v>777</v>
      </c>
      <c r="BE109" s="91">
        <v>4</v>
      </c>
      <c r="BF109" s="91">
        <v>4242</v>
      </c>
      <c r="BG109" s="91"/>
      <c r="BH109" s="91"/>
      <c r="BI109" s="91"/>
      <c r="BJ109" s="91">
        <v>298</v>
      </c>
      <c r="BK109" s="91">
        <v>80</v>
      </c>
      <c r="BL109" s="91">
        <v>713</v>
      </c>
      <c r="BM109" s="91">
        <v>30</v>
      </c>
      <c r="BN109" s="91"/>
      <c r="BO109" s="91">
        <v>86</v>
      </c>
      <c r="BP109" s="91">
        <v>100</v>
      </c>
      <c r="BQ109" s="91">
        <v>335</v>
      </c>
      <c r="BR109" s="91">
        <v>56</v>
      </c>
      <c r="BS109" s="91"/>
      <c r="BT109" s="91">
        <v>130</v>
      </c>
      <c r="BU109" s="91">
        <v>5810</v>
      </c>
      <c r="BV109" s="91"/>
      <c r="BW109" s="91">
        <v>2172</v>
      </c>
      <c r="BX109" s="91">
        <v>1859</v>
      </c>
      <c r="BY109" s="91">
        <v>1622</v>
      </c>
      <c r="BZ109" s="91">
        <v>19</v>
      </c>
      <c r="CA109" s="91"/>
      <c r="CB109" s="91">
        <v>38</v>
      </c>
      <c r="CC109" s="91"/>
      <c r="CD109" s="91">
        <v>227</v>
      </c>
      <c r="CE109" s="91">
        <v>3</v>
      </c>
      <c r="CF109" s="91"/>
      <c r="CG109" s="91">
        <v>431</v>
      </c>
      <c r="CH109" s="91">
        <v>204</v>
      </c>
      <c r="CI109" s="91">
        <v>208</v>
      </c>
      <c r="CJ109" s="91">
        <v>89</v>
      </c>
      <c r="CK109" s="91">
        <v>29</v>
      </c>
      <c r="CL109" s="91">
        <v>105</v>
      </c>
      <c r="CM109" s="91">
        <v>632</v>
      </c>
      <c r="CN109" s="91">
        <v>434</v>
      </c>
      <c r="CO109" s="91">
        <v>847</v>
      </c>
      <c r="CP109" s="91">
        <v>282</v>
      </c>
      <c r="CQ109" s="91">
        <v>858</v>
      </c>
      <c r="CR109" s="91">
        <v>94</v>
      </c>
      <c r="CS109" s="91">
        <v>204</v>
      </c>
      <c r="CT109" s="91">
        <v>3</v>
      </c>
      <c r="CU109" s="91"/>
      <c r="CV109" s="91">
        <v>346</v>
      </c>
      <c r="CW109" s="91">
        <v>386</v>
      </c>
      <c r="CX109" s="91">
        <v>11</v>
      </c>
      <c r="CY109" s="91">
        <v>777</v>
      </c>
      <c r="CZ109" s="91">
        <v>70</v>
      </c>
      <c r="DA109" s="91">
        <v>13</v>
      </c>
      <c r="DB109" s="91">
        <v>3</v>
      </c>
      <c r="DC109" s="91">
        <v>1</v>
      </c>
      <c r="DD109" s="91">
        <v>8</v>
      </c>
      <c r="DE109" s="91">
        <v>128</v>
      </c>
      <c r="DF109" s="91">
        <v>238</v>
      </c>
      <c r="DG109" s="91">
        <v>10</v>
      </c>
      <c r="DH109" s="91">
        <v>720</v>
      </c>
      <c r="DI109" s="91">
        <v>64</v>
      </c>
      <c r="DJ109" s="91">
        <v>82</v>
      </c>
      <c r="DK109" s="91">
        <v>117</v>
      </c>
      <c r="DL109" s="91">
        <v>782</v>
      </c>
      <c r="DM109" s="91">
        <v>261</v>
      </c>
      <c r="DN109" s="91">
        <v>95</v>
      </c>
      <c r="DO109" s="91">
        <v>1204</v>
      </c>
      <c r="DP109" s="91">
        <v>8</v>
      </c>
      <c r="DQ109" s="91">
        <v>2136</v>
      </c>
      <c r="DR109" s="91">
        <v>22</v>
      </c>
      <c r="DS109" s="91">
        <v>7</v>
      </c>
      <c r="DT109" s="91">
        <v>25</v>
      </c>
      <c r="DU109" s="91">
        <v>287</v>
      </c>
      <c r="DV109" s="91">
        <v>211</v>
      </c>
      <c r="DW109" s="91"/>
      <c r="DX109" s="91">
        <v>10</v>
      </c>
      <c r="DY109" s="91">
        <v>13</v>
      </c>
      <c r="DZ109" s="91">
        <v>54</v>
      </c>
      <c r="EA109" s="91">
        <v>185</v>
      </c>
      <c r="EB109" s="91">
        <v>24</v>
      </c>
      <c r="EC109" s="91">
        <v>4</v>
      </c>
      <c r="ED109" s="91">
        <v>9</v>
      </c>
      <c r="EE109" s="91"/>
      <c r="EF109" s="91">
        <v>20</v>
      </c>
      <c r="EG109" s="91">
        <v>5069</v>
      </c>
      <c r="EH109" s="91">
        <v>20319</v>
      </c>
      <c r="EI109" s="90" t="s">
        <v>2558</v>
      </c>
      <c r="EJ109" s="90" t="s">
        <v>2489</v>
      </c>
    </row>
    <row r="110" spans="1:140" ht="14.4" x14ac:dyDescent="0.3">
      <c r="A110" s="90">
        <v>106190305</v>
      </c>
      <c r="B110" s="90" t="s">
        <v>2040</v>
      </c>
      <c r="C110" s="90" t="s">
        <v>774</v>
      </c>
      <c r="D110" s="90" t="s">
        <v>775</v>
      </c>
      <c r="E110" s="90" t="s">
        <v>723</v>
      </c>
      <c r="F110" s="90" t="s">
        <v>1321</v>
      </c>
      <c r="G110" s="90" t="s">
        <v>723</v>
      </c>
      <c r="H110" s="90" t="s">
        <v>2810</v>
      </c>
      <c r="I110" s="90">
        <v>54</v>
      </c>
      <c r="J110" s="90">
        <v>30</v>
      </c>
      <c r="K110" s="90" t="s">
        <v>572</v>
      </c>
      <c r="L110" s="90" t="s">
        <v>553</v>
      </c>
      <c r="M110" s="91">
        <v>792</v>
      </c>
      <c r="N110" s="91"/>
      <c r="O110" s="91"/>
      <c r="P110" s="91"/>
      <c r="Q110" s="91"/>
      <c r="R110" s="91"/>
      <c r="S110" s="91">
        <v>394</v>
      </c>
      <c r="T110" s="91">
        <v>398</v>
      </c>
      <c r="U110" s="91"/>
      <c r="V110" s="91"/>
      <c r="W110" s="91"/>
      <c r="X110" s="91"/>
      <c r="Y110" s="91">
        <v>1</v>
      </c>
      <c r="Z110" s="91">
        <v>15</v>
      </c>
      <c r="AA110" s="91">
        <v>13</v>
      </c>
      <c r="AB110" s="91">
        <v>37</v>
      </c>
      <c r="AC110" s="91">
        <v>76</v>
      </c>
      <c r="AD110" s="91">
        <v>155</v>
      </c>
      <c r="AE110" s="91">
        <v>201</v>
      </c>
      <c r="AF110" s="91">
        <v>294</v>
      </c>
      <c r="AG110" s="91"/>
      <c r="AH110" s="91">
        <v>409</v>
      </c>
      <c r="AI110" s="91">
        <v>326</v>
      </c>
      <c r="AJ110" s="91">
        <v>30</v>
      </c>
      <c r="AK110" s="91">
        <v>23</v>
      </c>
      <c r="AL110" s="91"/>
      <c r="AM110" s="91">
        <v>4</v>
      </c>
      <c r="AN110" s="91"/>
      <c r="AO110" s="91"/>
      <c r="AP110" s="91">
        <v>4</v>
      </c>
      <c r="AQ110" s="91"/>
      <c r="AR110" s="91">
        <v>3</v>
      </c>
      <c r="AS110" s="91">
        <v>785</v>
      </c>
      <c r="AT110" s="91"/>
      <c r="AU110" s="91"/>
      <c r="AV110" s="91"/>
      <c r="AW110" s="91"/>
      <c r="AX110" s="91"/>
      <c r="AY110" s="91"/>
      <c r="AZ110" s="91">
        <v>792</v>
      </c>
      <c r="BA110" s="91"/>
      <c r="BB110" s="91">
        <v>792</v>
      </c>
      <c r="BC110" s="91"/>
      <c r="BD110" s="91"/>
      <c r="BE110" s="91"/>
      <c r="BF110" s="91">
        <v>49</v>
      </c>
      <c r="BG110" s="91"/>
      <c r="BH110" s="91"/>
      <c r="BI110" s="91"/>
      <c r="BJ110" s="91">
        <v>19</v>
      </c>
      <c r="BK110" s="91">
        <v>37</v>
      </c>
      <c r="BL110" s="91">
        <v>402</v>
      </c>
      <c r="BM110" s="91"/>
      <c r="BN110" s="91"/>
      <c r="BO110" s="91">
        <v>16</v>
      </c>
      <c r="BP110" s="91">
        <v>172</v>
      </c>
      <c r="BQ110" s="91">
        <v>97</v>
      </c>
      <c r="BR110" s="91"/>
      <c r="BS110" s="91"/>
      <c r="BT110" s="91">
        <v>42</v>
      </c>
      <c r="BU110" s="91">
        <v>750</v>
      </c>
      <c r="BV110" s="91"/>
      <c r="BW110" s="91">
        <v>668</v>
      </c>
      <c r="BX110" s="91">
        <v>9</v>
      </c>
      <c r="BY110" s="91">
        <v>108</v>
      </c>
      <c r="BZ110" s="91">
        <v>6</v>
      </c>
      <c r="CA110" s="91"/>
      <c r="CB110" s="91"/>
      <c r="CC110" s="91"/>
      <c r="CD110" s="91">
        <v>1</v>
      </c>
      <c r="CE110" s="91"/>
      <c r="CF110" s="91"/>
      <c r="CG110" s="91">
        <v>236</v>
      </c>
      <c r="CH110" s="91">
        <v>8</v>
      </c>
      <c r="CI110" s="91">
        <v>16</v>
      </c>
      <c r="CJ110" s="91">
        <v>2</v>
      </c>
      <c r="CK110" s="91"/>
      <c r="CL110" s="91">
        <v>4</v>
      </c>
      <c r="CM110" s="91">
        <v>29</v>
      </c>
      <c r="CN110" s="91">
        <v>292</v>
      </c>
      <c r="CO110" s="91">
        <v>29</v>
      </c>
      <c r="CP110" s="91">
        <v>19</v>
      </c>
      <c r="CQ110" s="91"/>
      <c r="CR110" s="91">
        <v>55</v>
      </c>
      <c r="CS110" s="91">
        <v>18</v>
      </c>
      <c r="CT110" s="91"/>
      <c r="CU110" s="91"/>
      <c r="CV110" s="91"/>
      <c r="CW110" s="91">
        <v>58</v>
      </c>
      <c r="CX110" s="91">
        <v>26</v>
      </c>
      <c r="CY110" s="91"/>
      <c r="CZ110" s="91"/>
      <c r="DA110" s="91"/>
      <c r="DB110" s="91"/>
      <c r="DC110" s="91"/>
      <c r="DD110" s="91"/>
      <c r="DE110" s="91">
        <v>12</v>
      </c>
      <c r="DF110" s="91">
        <v>97</v>
      </c>
      <c r="DG110" s="91"/>
      <c r="DH110" s="91">
        <v>55</v>
      </c>
      <c r="DI110" s="91">
        <v>1</v>
      </c>
      <c r="DJ110" s="91"/>
      <c r="DK110" s="91">
        <v>1</v>
      </c>
      <c r="DL110" s="91"/>
      <c r="DM110" s="91">
        <v>19</v>
      </c>
      <c r="DN110" s="91">
        <v>21</v>
      </c>
      <c r="DO110" s="91">
        <v>250</v>
      </c>
      <c r="DP110" s="91"/>
      <c r="DQ110" s="91">
        <v>336</v>
      </c>
      <c r="DR110" s="91"/>
      <c r="DS110" s="91"/>
      <c r="DT110" s="91"/>
      <c r="DU110" s="91">
        <v>166</v>
      </c>
      <c r="DV110" s="91">
        <v>3</v>
      </c>
      <c r="DW110" s="91">
        <v>1</v>
      </c>
      <c r="DX110" s="91"/>
      <c r="DY110" s="91">
        <v>2</v>
      </c>
      <c r="DZ110" s="91">
        <v>6</v>
      </c>
      <c r="EA110" s="91">
        <v>20</v>
      </c>
      <c r="EB110" s="91"/>
      <c r="EC110" s="91"/>
      <c r="ED110" s="91"/>
      <c r="EE110" s="91"/>
      <c r="EF110" s="91">
        <v>10</v>
      </c>
      <c r="EG110" s="91">
        <v>584</v>
      </c>
      <c r="EH110" s="91">
        <v>26106</v>
      </c>
      <c r="EI110" s="90" t="s">
        <v>2567</v>
      </c>
      <c r="EJ110" s="90" t="s">
        <v>2489</v>
      </c>
    </row>
    <row r="111" spans="1:140" ht="14.4" x14ac:dyDescent="0.3">
      <c r="A111" s="90">
        <v>106190307</v>
      </c>
      <c r="B111" s="90" t="s">
        <v>2041</v>
      </c>
      <c r="C111" s="90" t="s">
        <v>1871</v>
      </c>
      <c r="D111" s="90" t="s">
        <v>776</v>
      </c>
      <c r="E111" s="90" t="s">
        <v>723</v>
      </c>
      <c r="F111" s="90" t="s">
        <v>1322</v>
      </c>
      <c r="G111" s="90" t="s">
        <v>723</v>
      </c>
      <c r="H111" s="90" t="s">
        <v>2811</v>
      </c>
      <c r="I111" s="90">
        <v>51</v>
      </c>
      <c r="J111" s="90">
        <v>24</v>
      </c>
      <c r="K111" s="90" t="s">
        <v>572</v>
      </c>
      <c r="L111" s="90" t="s">
        <v>553</v>
      </c>
      <c r="M111" s="91">
        <v>9408</v>
      </c>
      <c r="N111" s="91"/>
      <c r="O111" s="91"/>
      <c r="P111" s="91"/>
      <c r="Q111" s="91"/>
      <c r="R111" s="91"/>
      <c r="S111" s="91">
        <v>3182</v>
      </c>
      <c r="T111" s="91">
        <v>6226</v>
      </c>
      <c r="U111" s="91"/>
      <c r="V111" s="91"/>
      <c r="W111" s="91">
        <v>2446</v>
      </c>
      <c r="X111" s="91">
        <v>3</v>
      </c>
      <c r="Y111" s="91">
        <v>416</v>
      </c>
      <c r="Z111" s="91">
        <v>1621</v>
      </c>
      <c r="AA111" s="91">
        <v>1108</v>
      </c>
      <c r="AB111" s="91">
        <v>695</v>
      </c>
      <c r="AC111" s="91">
        <v>932</v>
      </c>
      <c r="AD111" s="91">
        <v>815</v>
      </c>
      <c r="AE111" s="91">
        <v>589</v>
      </c>
      <c r="AF111" s="91">
        <v>783</v>
      </c>
      <c r="AG111" s="91"/>
      <c r="AH111" s="91">
        <v>834</v>
      </c>
      <c r="AI111" s="91">
        <v>1433</v>
      </c>
      <c r="AJ111" s="91">
        <v>5919</v>
      </c>
      <c r="AK111" s="91">
        <v>1036</v>
      </c>
      <c r="AL111" s="91"/>
      <c r="AM111" s="91">
        <v>179</v>
      </c>
      <c r="AN111" s="91">
        <v>7</v>
      </c>
      <c r="AO111" s="91">
        <v>5133</v>
      </c>
      <c r="AP111" s="91">
        <v>932</v>
      </c>
      <c r="AQ111" s="91">
        <v>32</v>
      </c>
      <c r="AR111" s="91">
        <v>865</v>
      </c>
      <c r="AS111" s="91"/>
      <c r="AT111" s="91"/>
      <c r="AU111" s="91">
        <v>2446</v>
      </c>
      <c r="AV111" s="91"/>
      <c r="AW111" s="91"/>
      <c r="AX111" s="91"/>
      <c r="AY111" s="91"/>
      <c r="AZ111" s="91">
        <v>9408</v>
      </c>
      <c r="BA111" s="91"/>
      <c r="BB111" s="91">
        <v>828</v>
      </c>
      <c r="BC111" s="91">
        <v>6133</v>
      </c>
      <c r="BD111" s="91">
        <v>2446</v>
      </c>
      <c r="BE111" s="91">
        <v>1</v>
      </c>
      <c r="BF111" s="91">
        <v>7064</v>
      </c>
      <c r="BG111" s="91">
        <v>1</v>
      </c>
      <c r="BH111" s="91"/>
      <c r="BI111" s="91"/>
      <c r="BJ111" s="91">
        <v>151</v>
      </c>
      <c r="BK111" s="91">
        <v>58</v>
      </c>
      <c r="BL111" s="91">
        <v>1125</v>
      </c>
      <c r="BM111" s="91"/>
      <c r="BN111" s="91"/>
      <c r="BO111" s="91">
        <v>227</v>
      </c>
      <c r="BP111" s="91">
        <v>51</v>
      </c>
      <c r="BQ111" s="91">
        <v>731</v>
      </c>
      <c r="BR111" s="91"/>
      <c r="BS111" s="91"/>
      <c r="BT111" s="91">
        <v>58</v>
      </c>
      <c r="BU111" s="91">
        <v>9350</v>
      </c>
      <c r="BV111" s="91"/>
      <c r="BW111" s="91">
        <v>1527</v>
      </c>
      <c r="BX111" s="91">
        <v>7344</v>
      </c>
      <c r="BY111" s="91">
        <v>380</v>
      </c>
      <c r="BZ111" s="91">
        <v>2</v>
      </c>
      <c r="CA111" s="91"/>
      <c r="CB111" s="91"/>
      <c r="CC111" s="91"/>
      <c r="CD111" s="91">
        <v>155</v>
      </c>
      <c r="CE111" s="91"/>
      <c r="CF111" s="91"/>
      <c r="CG111" s="91">
        <v>297</v>
      </c>
      <c r="CH111" s="91">
        <v>252</v>
      </c>
      <c r="CI111" s="91">
        <v>282</v>
      </c>
      <c r="CJ111" s="91">
        <v>121</v>
      </c>
      <c r="CK111" s="91">
        <v>50</v>
      </c>
      <c r="CL111" s="91">
        <v>160</v>
      </c>
      <c r="CM111" s="91">
        <v>721</v>
      </c>
      <c r="CN111" s="91">
        <v>386</v>
      </c>
      <c r="CO111" s="91">
        <v>798</v>
      </c>
      <c r="CP111" s="91">
        <v>416</v>
      </c>
      <c r="CQ111" s="91">
        <v>2594</v>
      </c>
      <c r="CR111" s="91">
        <v>217</v>
      </c>
      <c r="CS111" s="91">
        <v>184</v>
      </c>
      <c r="CT111" s="91">
        <v>7</v>
      </c>
      <c r="CU111" s="91"/>
      <c r="CV111" s="91">
        <v>189</v>
      </c>
      <c r="CW111" s="91">
        <v>269</v>
      </c>
      <c r="CX111" s="91">
        <v>19</v>
      </c>
      <c r="CY111" s="91">
        <v>2446</v>
      </c>
      <c r="CZ111" s="91">
        <v>38</v>
      </c>
      <c r="DA111" s="91">
        <v>7</v>
      </c>
      <c r="DB111" s="91">
        <v>1</v>
      </c>
      <c r="DC111" s="91">
        <v>1</v>
      </c>
      <c r="DD111" s="91">
        <v>3</v>
      </c>
      <c r="DE111" s="91">
        <v>59</v>
      </c>
      <c r="DF111" s="91">
        <v>222</v>
      </c>
      <c r="DG111" s="91">
        <v>18</v>
      </c>
      <c r="DH111" s="91">
        <v>681</v>
      </c>
      <c r="DI111" s="91">
        <v>66</v>
      </c>
      <c r="DJ111" s="91">
        <v>33</v>
      </c>
      <c r="DK111" s="91">
        <v>189</v>
      </c>
      <c r="DL111" s="91">
        <v>2514</v>
      </c>
      <c r="DM111" s="91">
        <v>269</v>
      </c>
      <c r="DN111" s="91">
        <v>80</v>
      </c>
      <c r="DO111" s="91">
        <v>2700</v>
      </c>
      <c r="DP111" s="91">
        <v>1</v>
      </c>
      <c r="DQ111" s="91">
        <v>2526</v>
      </c>
      <c r="DR111" s="91">
        <v>11</v>
      </c>
      <c r="DS111" s="91">
        <v>1</v>
      </c>
      <c r="DT111" s="91">
        <v>8</v>
      </c>
      <c r="DU111" s="91">
        <v>239</v>
      </c>
      <c r="DV111" s="91">
        <v>239</v>
      </c>
      <c r="DW111" s="91">
        <v>1</v>
      </c>
      <c r="DX111" s="91">
        <v>9</v>
      </c>
      <c r="DY111" s="91">
        <v>5</v>
      </c>
      <c r="DZ111" s="91">
        <v>63</v>
      </c>
      <c r="EA111" s="91">
        <v>118</v>
      </c>
      <c r="EB111" s="91"/>
      <c r="EC111" s="91">
        <v>6</v>
      </c>
      <c r="ED111" s="91">
        <v>7</v>
      </c>
      <c r="EE111" s="91"/>
      <c r="EF111" s="91">
        <v>16</v>
      </c>
      <c r="EG111" s="91">
        <v>8685</v>
      </c>
      <c r="EH111" s="91">
        <v>30624</v>
      </c>
      <c r="EI111" s="90" t="s">
        <v>2553</v>
      </c>
      <c r="EJ111" s="90" t="s">
        <v>2489</v>
      </c>
    </row>
    <row r="112" spans="1:140" ht="14.4" x14ac:dyDescent="0.3">
      <c r="A112" s="90">
        <v>106190315</v>
      </c>
      <c r="B112" s="90" t="s">
        <v>2042</v>
      </c>
      <c r="C112" s="90" t="s">
        <v>777</v>
      </c>
      <c r="D112" s="90" t="s">
        <v>778</v>
      </c>
      <c r="E112" s="90" t="s">
        <v>779</v>
      </c>
      <c r="F112" s="90" t="s">
        <v>1323</v>
      </c>
      <c r="G112" s="90" t="s">
        <v>723</v>
      </c>
      <c r="H112" s="90" t="s">
        <v>2808</v>
      </c>
      <c r="I112" s="90">
        <v>49</v>
      </c>
      <c r="J112" s="90">
        <v>22</v>
      </c>
      <c r="K112" s="90" t="s">
        <v>572</v>
      </c>
      <c r="L112" s="90" t="s">
        <v>553</v>
      </c>
      <c r="M112" s="91">
        <v>16891</v>
      </c>
      <c r="N112" s="91"/>
      <c r="O112" s="91"/>
      <c r="P112" s="91"/>
      <c r="Q112" s="91">
        <v>417</v>
      </c>
      <c r="R112" s="91"/>
      <c r="S112" s="91">
        <v>6436</v>
      </c>
      <c r="T112" s="91">
        <v>10868</v>
      </c>
      <c r="U112" s="91"/>
      <c r="V112" s="91">
        <v>4</v>
      </c>
      <c r="W112" s="91">
        <v>4589</v>
      </c>
      <c r="X112" s="91">
        <v>74</v>
      </c>
      <c r="Y112" s="91">
        <v>253</v>
      </c>
      <c r="Z112" s="91">
        <v>1872</v>
      </c>
      <c r="AA112" s="91">
        <v>2935</v>
      </c>
      <c r="AB112" s="91">
        <v>951</v>
      </c>
      <c r="AC112" s="91">
        <v>1211</v>
      </c>
      <c r="AD112" s="91">
        <v>1397</v>
      </c>
      <c r="AE112" s="91">
        <v>1545</v>
      </c>
      <c r="AF112" s="91">
        <v>2481</v>
      </c>
      <c r="AG112" s="91"/>
      <c r="AH112" s="91">
        <v>812</v>
      </c>
      <c r="AI112" s="91">
        <v>243</v>
      </c>
      <c r="AJ112" s="91">
        <v>4593</v>
      </c>
      <c r="AK112" s="91">
        <v>11618</v>
      </c>
      <c r="AL112" s="91">
        <v>2</v>
      </c>
      <c r="AM112" s="91">
        <v>33</v>
      </c>
      <c r="AN112" s="91">
        <v>7</v>
      </c>
      <c r="AO112" s="91">
        <v>11216</v>
      </c>
      <c r="AP112" s="91">
        <v>3</v>
      </c>
      <c r="AQ112" s="91">
        <v>22</v>
      </c>
      <c r="AR112" s="91">
        <v>343</v>
      </c>
      <c r="AS112" s="91">
        <v>951</v>
      </c>
      <c r="AT112" s="91">
        <v>64</v>
      </c>
      <c r="AU112" s="91">
        <v>4550</v>
      </c>
      <c r="AV112" s="91">
        <v>2</v>
      </c>
      <c r="AW112" s="91">
        <v>157</v>
      </c>
      <c r="AX112" s="91"/>
      <c r="AY112" s="91">
        <v>5991</v>
      </c>
      <c r="AZ112" s="91">
        <v>11317</v>
      </c>
      <c r="BA112" s="91"/>
      <c r="BB112" s="91">
        <v>3555</v>
      </c>
      <c r="BC112" s="91">
        <v>9192</v>
      </c>
      <c r="BD112" s="91">
        <v>4560</v>
      </c>
      <c r="BE112" s="91">
        <v>1</v>
      </c>
      <c r="BF112" s="91">
        <v>13290</v>
      </c>
      <c r="BG112" s="91">
        <v>44</v>
      </c>
      <c r="BH112" s="91">
        <v>298</v>
      </c>
      <c r="BI112" s="91"/>
      <c r="BJ112" s="91">
        <v>190</v>
      </c>
      <c r="BK112" s="91">
        <v>107</v>
      </c>
      <c r="BL112" s="91">
        <v>1084</v>
      </c>
      <c r="BM112" s="91">
        <v>3</v>
      </c>
      <c r="BN112" s="91">
        <v>1</v>
      </c>
      <c r="BO112" s="91">
        <v>219</v>
      </c>
      <c r="BP112" s="91">
        <v>224</v>
      </c>
      <c r="BQ112" s="91">
        <v>1832</v>
      </c>
      <c r="BR112" s="91">
        <v>16</v>
      </c>
      <c r="BS112" s="91"/>
      <c r="BT112" s="91">
        <v>170</v>
      </c>
      <c r="BU112" s="91">
        <v>17138</v>
      </c>
      <c r="BV112" s="91"/>
      <c r="BW112" s="91">
        <v>4263</v>
      </c>
      <c r="BX112" s="91">
        <v>6017</v>
      </c>
      <c r="BY112" s="91">
        <v>1980</v>
      </c>
      <c r="BZ112" s="91">
        <v>8</v>
      </c>
      <c r="CA112" s="91"/>
      <c r="CB112" s="91">
        <v>23</v>
      </c>
      <c r="CC112" s="91"/>
      <c r="CD112" s="91">
        <v>4975</v>
      </c>
      <c r="CE112" s="91">
        <v>34</v>
      </c>
      <c r="CF112" s="91">
        <v>8</v>
      </c>
      <c r="CG112" s="91">
        <v>588</v>
      </c>
      <c r="CH112" s="91">
        <v>540</v>
      </c>
      <c r="CI112" s="91">
        <v>329</v>
      </c>
      <c r="CJ112" s="91">
        <v>181</v>
      </c>
      <c r="CK112" s="91">
        <v>49</v>
      </c>
      <c r="CL112" s="91">
        <v>149</v>
      </c>
      <c r="CM112" s="91">
        <v>1948</v>
      </c>
      <c r="CN112" s="91">
        <v>788</v>
      </c>
      <c r="CO112" s="91">
        <v>1105</v>
      </c>
      <c r="CP112" s="91">
        <v>546</v>
      </c>
      <c r="CQ112" s="91">
        <v>4719</v>
      </c>
      <c r="CR112" s="91">
        <v>124</v>
      </c>
      <c r="CS112" s="91">
        <v>176</v>
      </c>
      <c r="CT112" s="91">
        <v>7</v>
      </c>
      <c r="CU112" s="91">
        <v>33</v>
      </c>
      <c r="CV112" s="91">
        <v>622</v>
      </c>
      <c r="CW112" s="91">
        <v>419</v>
      </c>
      <c r="CX112" s="91">
        <v>432</v>
      </c>
      <c r="CY112" s="91">
        <v>4553</v>
      </c>
      <c r="CZ112" s="91">
        <v>97</v>
      </c>
      <c r="DA112" s="91">
        <v>9</v>
      </c>
      <c r="DB112" s="91">
        <v>2</v>
      </c>
      <c r="DC112" s="91">
        <v>1</v>
      </c>
      <c r="DD112" s="91">
        <v>22</v>
      </c>
      <c r="DE112" s="91">
        <v>214</v>
      </c>
      <c r="DF112" s="91">
        <v>1329</v>
      </c>
      <c r="DG112" s="91">
        <v>16</v>
      </c>
      <c r="DH112" s="91">
        <v>1044</v>
      </c>
      <c r="DI112" s="91">
        <v>192</v>
      </c>
      <c r="DJ112" s="91">
        <v>191</v>
      </c>
      <c r="DK112" s="91">
        <v>300</v>
      </c>
      <c r="DL112" s="91">
        <v>4482</v>
      </c>
      <c r="DM112" s="91">
        <v>254</v>
      </c>
      <c r="DN112" s="91">
        <v>105</v>
      </c>
      <c r="DO112" s="91">
        <v>1244</v>
      </c>
      <c r="DP112" s="91">
        <v>3</v>
      </c>
      <c r="DQ112" s="91">
        <v>7803</v>
      </c>
      <c r="DR112" s="91">
        <v>16</v>
      </c>
      <c r="DS112" s="91">
        <v>2</v>
      </c>
      <c r="DT112" s="91">
        <v>20</v>
      </c>
      <c r="DU112" s="91">
        <v>360</v>
      </c>
      <c r="DV112" s="91">
        <v>272</v>
      </c>
      <c r="DW112" s="91"/>
      <c r="DX112" s="91">
        <v>3</v>
      </c>
      <c r="DY112" s="91">
        <v>22</v>
      </c>
      <c r="DZ112" s="91">
        <v>120</v>
      </c>
      <c r="EA112" s="91">
        <v>302</v>
      </c>
      <c r="EB112" s="91">
        <v>19</v>
      </c>
      <c r="EC112" s="91">
        <v>3</v>
      </c>
      <c r="ED112" s="91">
        <v>6</v>
      </c>
      <c r="EE112" s="91"/>
      <c r="EF112" s="91">
        <v>55</v>
      </c>
      <c r="EG112" s="91">
        <v>16108</v>
      </c>
      <c r="EH112" s="91">
        <v>67095</v>
      </c>
      <c r="EI112" s="90" t="s">
        <v>2568</v>
      </c>
      <c r="EJ112" s="90" t="s">
        <v>2489</v>
      </c>
    </row>
    <row r="113" spans="1:140" ht="14.4" x14ac:dyDescent="0.3">
      <c r="A113" s="90">
        <v>106190317</v>
      </c>
      <c r="B113" s="90" t="s">
        <v>2043</v>
      </c>
      <c r="C113" s="90" t="s">
        <v>780</v>
      </c>
      <c r="D113" s="90" t="s">
        <v>781</v>
      </c>
      <c r="E113" s="90" t="s">
        <v>723</v>
      </c>
      <c r="F113" s="90" t="s">
        <v>1299</v>
      </c>
      <c r="G113" s="90" t="s">
        <v>723</v>
      </c>
      <c r="H113" s="90" t="s">
        <v>2810</v>
      </c>
      <c r="I113" s="90">
        <v>51</v>
      </c>
      <c r="J113" s="90">
        <v>24</v>
      </c>
      <c r="K113" s="90" t="s">
        <v>557</v>
      </c>
      <c r="L113" s="90" t="s">
        <v>553</v>
      </c>
      <c r="M113" s="91"/>
      <c r="N113" s="91"/>
      <c r="O113" s="91">
        <v>1008</v>
      </c>
      <c r="P113" s="91"/>
      <c r="Q113" s="91"/>
      <c r="R113" s="91"/>
      <c r="S113" s="91">
        <v>576</v>
      </c>
      <c r="T113" s="91">
        <v>432</v>
      </c>
      <c r="U113" s="91"/>
      <c r="V113" s="91"/>
      <c r="W113" s="91"/>
      <c r="X113" s="91"/>
      <c r="Y113" s="91">
        <v>520</v>
      </c>
      <c r="Z113" s="91">
        <v>206</v>
      </c>
      <c r="AA113" s="91">
        <v>134</v>
      </c>
      <c r="AB113" s="91">
        <v>103</v>
      </c>
      <c r="AC113" s="91">
        <v>44</v>
      </c>
      <c r="AD113" s="91"/>
      <c r="AE113" s="91">
        <v>1</v>
      </c>
      <c r="AF113" s="91"/>
      <c r="AG113" s="91"/>
      <c r="AH113" s="91">
        <v>189</v>
      </c>
      <c r="AI113" s="91">
        <v>176</v>
      </c>
      <c r="AJ113" s="91">
        <v>582</v>
      </c>
      <c r="AK113" s="91">
        <v>47</v>
      </c>
      <c r="AL113" s="91">
        <v>2</v>
      </c>
      <c r="AM113" s="91">
        <v>12</v>
      </c>
      <c r="AN113" s="91"/>
      <c r="AO113" s="91">
        <v>348</v>
      </c>
      <c r="AP113" s="91">
        <v>8</v>
      </c>
      <c r="AQ113" s="91"/>
      <c r="AR113" s="91"/>
      <c r="AS113" s="91"/>
      <c r="AT113" s="91">
        <v>7</v>
      </c>
      <c r="AU113" s="91"/>
      <c r="AV113" s="91">
        <v>5</v>
      </c>
      <c r="AW113" s="91">
        <v>640</v>
      </c>
      <c r="AX113" s="91"/>
      <c r="AY113" s="91"/>
      <c r="AZ113" s="91">
        <v>1008</v>
      </c>
      <c r="BA113" s="91"/>
      <c r="BB113" s="91"/>
      <c r="BC113" s="91">
        <v>1008</v>
      </c>
      <c r="BD113" s="91"/>
      <c r="BE113" s="91"/>
      <c r="BF113" s="91">
        <v>909</v>
      </c>
      <c r="BG113" s="91"/>
      <c r="BH113" s="91"/>
      <c r="BI113" s="91"/>
      <c r="BJ113" s="91">
        <v>9</v>
      </c>
      <c r="BK113" s="91">
        <v>5</v>
      </c>
      <c r="BL113" s="91"/>
      <c r="BM113" s="91">
        <v>59</v>
      </c>
      <c r="BN113" s="91">
        <v>10</v>
      </c>
      <c r="BO113" s="91">
        <v>7</v>
      </c>
      <c r="BP113" s="91"/>
      <c r="BQ113" s="91"/>
      <c r="BR113" s="91">
        <v>9</v>
      </c>
      <c r="BS113" s="91"/>
      <c r="BT113" s="91"/>
      <c r="BU113" s="91">
        <v>1008</v>
      </c>
      <c r="BV113" s="91"/>
      <c r="BW113" s="91">
        <v>1</v>
      </c>
      <c r="BX113" s="91">
        <v>289</v>
      </c>
      <c r="BY113" s="91"/>
      <c r="BZ113" s="91"/>
      <c r="CA113" s="91"/>
      <c r="CB113" s="91">
        <v>718</v>
      </c>
      <c r="CC113" s="91"/>
      <c r="CD113" s="91"/>
      <c r="CE113" s="91"/>
      <c r="CF113" s="91"/>
      <c r="CG113" s="91"/>
      <c r="CH113" s="91"/>
      <c r="CI113" s="91"/>
      <c r="CJ113" s="91"/>
      <c r="CK113" s="91">
        <v>1008</v>
      </c>
      <c r="CL113" s="91"/>
      <c r="CM113" s="91"/>
      <c r="CN113" s="91"/>
      <c r="CO113" s="91"/>
      <c r="CP113" s="91"/>
      <c r="CQ113" s="91"/>
      <c r="CR113" s="91"/>
      <c r="CS113" s="91"/>
      <c r="CT113" s="91"/>
      <c r="CU113" s="91"/>
      <c r="CV113" s="91"/>
      <c r="CW113" s="91"/>
      <c r="CX113" s="91"/>
      <c r="CY113" s="91"/>
      <c r="CZ113" s="91"/>
      <c r="DA113" s="91"/>
      <c r="DB113" s="91"/>
      <c r="DC113" s="91"/>
      <c r="DD113" s="91"/>
      <c r="DE113" s="91"/>
      <c r="DF113" s="91"/>
      <c r="DG113" s="91"/>
      <c r="DH113" s="91">
        <v>1</v>
      </c>
      <c r="DI113" s="91"/>
      <c r="DJ113" s="91"/>
      <c r="DK113" s="91"/>
      <c r="DL113" s="91"/>
      <c r="DM113" s="91"/>
      <c r="DN113" s="91"/>
      <c r="DO113" s="91">
        <v>991</v>
      </c>
      <c r="DP113" s="91"/>
      <c r="DQ113" s="91">
        <v>16</v>
      </c>
      <c r="DR113" s="91"/>
      <c r="DS113" s="91"/>
      <c r="DT113" s="91"/>
      <c r="DU113" s="91"/>
      <c r="DV113" s="91">
        <v>1</v>
      </c>
      <c r="DW113" s="91"/>
      <c r="DX113" s="91"/>
      <c r="DY113" s="91"/>
      <c r="DZ113" s="91"/>
      <c r="EA113" s="91"/>
      <c r="EB113" s="91"/>
      <c r="EC113" s="91">
        <v>3</v>
      </c>
      <c r="ED113" s="91"/>
      <c r="EE113" s="91"/>
      <c r="EF113" s="91"/>
      <c r="EG113" s="91">
        <v>1004</v>
      </c>
      <c r="EH113" s="91">
        <v>12178</v>
      </c>
      <c r="EI113" s="90" t="s">
        <v>2569</v>
      </c>
      <c r="EJ113" s="90" t="s">
        <v>2489</v>
      </c>
    </row>
    <row r="114" spans="1:140" ht="14.4" x14ac:dyDescent="0.3">
      <c r="A114" s="90">
        <v>106190323</v>
      </c>
      <c r="B114" s="90" t="s">
        <v>2044</v>
      </c>
      <c r="C114" s="90" t="s">
        <v>1872</v>
      </c>
      <c r="D114" s="90" t="s">
        <v>1873</v>
      </c>
      <c r="E114" s="90" t="s">
        <v>782</v>
      </c>
      <c r="F114" s="90" t="s">
        <v>1324</v>
      </c>
      <c r="G114" s="90" t="s">
        <v>723</v>
      </c>
      <c r="H114" s="90" t="s">
        <v>2813</v>
      </c>
      <c r="I114" s="90">
        <v>43</v>
      </c>
      <c r="J114" s="90">
        <v>25</v>
      </c>
      <c r="K114" s="90" t="s">
        <v>557</v>
      </c>
      <c r="L114" s="90" t="s">
        <v>553</v>
      </c>
      <c r="M114" s="91">
        <v>19563</v>
      </c>
      <c r="N114" s="91">
        <v>869</v>
      </c>
      <c r="O114" s="91">
        <v>1794</v>
      </c>
      <c r="P114" s="91"/>
      <c r="Q114" s="91">
        <v>575</v>
      </c>
      <c r="R114" s="91"/>
      <c r="S114" s="91">
        <v>10058</v>
      </c>
      <c r="T114" s="91">
        <v>12733</v>
      </c>
      <c r="U114" s="91">
        <v>2</v>
      </c>
      <c r="V114" s="91">
        <v>8</v>
      </c>
      <c r="W114" s="91">
        <v>2435</v>
      </c>
      <c r="X114" s="91"/>
      <c r="Y114" s="91">
        <v>227</v>
      </c>
      <c r="Z114" s="91">
        <v>2324</v>
      </c>
      <c r="AA114" s="91">
        <v>2887</v>
      </c>
      <c r="AB114" s="91">
        <v>2287</v>
      </c>
      <c r="AC114" s="91">
        <v>2825</v>
      </c>
      <c r="AD114" s="91">
        <v>3001</v>
      </c>
      <c r="AE114" s="91">
        <v>3053</v>
      </c>
      <c r="AF114" s="91">
        <v>3758</v>
      </c>
      <c r="AG114" s="91">
        <v>4</v>
      </c>
      <c r="AH114" s="91">
        <v>14758</v>
      </c>
      <c r="AI114" s="91">
        <v>783</v>
      </c>
      <c r="AJ114" s="91">
        <v>4665</v>
      </c>
      <c r="AK114" s="91">
        <v>1822</v>
      </c>
      <c r="AL114" s="91">
        <v>21</v>
      </c>
      <c r="AM114" s="91">
        <v>147</v>
      </c>
      <c r="AN114" s="91">
        <v>605</v>
      </c>
      <c r="AO114" s="91">
        <v>18019</v>
      </c>
      <c r="AP114" s="91">
        <v>288</v>
      </c>
      <c r="AQ114" s="91">
        <v>21</v>
      </c>
      <c r="AR114" s="91">
        <v>916</v>
      </c>
      <c r="AS114" s="91">
        <v>824</v>
      </c>
      <c r="AT114" s="91">
        <v>255</v>
      </c>
      <c r="AU114" s="91">
        <v>2420</v>
      </c>
      <c r="AV114" s="91">
        <v>24</v>
      </c>
      <c r="AW114" s="91">
        <v>33</v>
      </c>
      <c r="AX114" s="91">
        <v>1</v>
      </c>
      <c r="AY114" s="91">
        <v>13489</v>
      </c>
      <c r="AZ114" s="91">
        <v>9311</v>
      </c>
      <c r="BA114" s="91">
        <v>1</v>
      </c>
      <c r="BB114" s="91">
        <v>4775</v>
      </c>
      <c r="BC114" s="91">
        <v>15637</v>
      </c>
      <c r="BD114" s="91">
        <v>2379</v>
      </c>
      <c r="BE114" s="91">
        <v>10</v>
      </c>
      <c r="BF114" s="91">
        <v>14851</v>
      </c>
      <c r="BG114" s="91">
        <v>87</v>
      </c>
      <c r="BH114" s="91">
        <v>759</v>
      </c>
      <c r="BI114" s="91"/>
      <c r="BJ114" s="91">
        <v>284</v>
      </c>
      <c r="BK114" s="91">
        <v>241</v>
      </c>
      <c r="BL114" s="91">
        <v>2187</v>
      </c>
      <c r="BM114" s="91">
        <v>169</v>
      </c>
      <c r="BN114" s="91">
        <v>5</v>
      </c>
      <c r="BO114" s="91">
        <v>574</v>
      </c>
      <c r="BP114" s="91">
        <v>393</v>
      </c>
      <c r="BQ114" s="91">
        <v>3199</v>
      </c>
      <c r="BR114" s="91">
        <v>52</v>
      </c>
      <c r="BS114" s="91"/>
      <c r="BT114" s="91">
        <v>388</v>
      </c>
      <c r="BU114" s="91">
        <v>22413</v>
      </c>
      <c r="BV114" s="91"/>
      <c r="BW114" s="91">
        <v>8136</v>
      </c>
      <c r="BX114" s="91">
        <v>7188</v>
      </c>
      <c r="BY114" s="91">
        <v>6275</v>
      </c>
      <c r="BZ114" s="91">
        <v>83</v>
      </c>
      <c r="CA114" s="91"/>
      <c r="CB114" s="91">
        <v>187</v>
      </c>
      <c r="CC114" s="91"/>
      <c r="CD114" s="91">
        <v>592</v>
      </c>
      <c r="CE114" s="91">
        <v>316</v>
      </c>
      <c r="CF114" s="91">
        <v>24</v>
      </c>
      <c r="CG114" s="91">
        <v>1121</v>
      </c>
      <c r="CH114" s="91">
        <v>654</v>
      </c>
      <c r="CI114" s="91">
        <v>595</v>
      </c>
      <c r="CJ114" s="91">
        <v>244</v>
      </c>
      <c r="CK114" s="91">
        <v>2653</v>
      </c>
      <c r="CL114" s="91">
        <v>389</v>
      </c>
      <c r="CM114" s="91">
        <v>2940</v>
      </c>
      <c r="CN114" s="91">
        <v>1208</v>
      </c>
      <c r="CO114" s="91">
        <v>1579</v>
      </c>
      <c r="CP114" s="91">
        <v>943</v>
      </c>
      <c r="CQ114" s="91">
        <v>2651</v>
      </c>
      <c r="CR114" s="91">
        <v>299</v>
      </c>
      <c r="CS114" s="91">
        <v>1022</v>
      </c>
      <c r="CT114" s="91">
        <v>13</v>
      </c>
      <c r="CU114" s="91">
        <v>16</v>
      </c>
      <c r="CV114" s="91">
        <v>1256</v>
      </c>
      <c r="CW114" s="91">
        <v>1173</v>
      </c>
      <c r="CX114" s="91">
        <v>1626</v>
      </c>
      <c r="CY114" s="91">
        <v>2419</v>
      </c>
      <c r="CZ114" s="91">
        <v>271</v>
      </c>
      <c r="DA114" s="91">
        <v>29</v>
      </c>
      <c r="DB114" s="91">
        <v>5</v>
      </c>
      <c r="DC114" s="91">
        <v>3</v>
      </c>
      <c r="DD114" s="91">
        <v>43</v>
      </c>
      <c r="DE114" s="91">
        <v>314</v>
      </c>
      <c r="DF114" s="91">
        <v>1946</v>
      </c>
      <c r="DG114" s="91">
        <v>41</v>
      </c>
      <c r="DH114" s="91">
        <v>1311</v>
      </c>
      <c r="DI114" s="91">
        <v>221</v>
      </c>
      <c r="DJ114" s="91">
        <v>187</v>
      </c>
      <c r="DK114" s="91">
        <v>343</v>
      </c>
      <c r="DL114" s="91">
        <v>2381</v>
      </c>
      <c r="DM114" s="91">
        <v>1094</v>
      </c>
      <c r="DN114" s="91">
        <v>239</v>
      </c>
      <c r="DO114" s="91">
        <v>3873</v>
      </c>
      <c r="DP114" s="91">
        <v>140</v>
      </c>
      <c r="DQ114" s="91">
        <v>10360</v>
      </c>
      <c r="DR114" s="91">
        <v>40</v>
      </c>
      <c r="DS114" s="91">
        <v>10</v>
      </c>
      <c r="DT114" s="91">
        <v>54</v>
      </c>
      <c r="DU114" s="91">
        <v>820</v>
      </c>
      <c r="DV114" s="91">
        <v>747</v>
      </c>
      <c r="DW114" s="91"/>
      <c r="DX114" s="91">
        <v>20</v>
      </c>
      <c r="DY114" s="91">
        <v>29</v>
      </c>
      <c r="DZ114" s="91">
        <v>247</v>
      </c>
      <c r="EA114" s="91">
        <v>765</v>
      </c>
      <c r="EB114" s="91">
        <v>119</v>
      </c>
      <c r="EC114" s="91">
        <v>37</v>
      </c>
      <c r="ED114" s="91">
        <v>38</v>
      </c>
      <c r="EE114" s="91"/>
      <c r="EF114" s="91">
        <v>26</v>
      </c>
      <c r="EG114" s="91">
        <v>19849</v>
      </c>
      <c r="EH114" s="91">
        <v>113052</v>
      </c>
      <c r="EI114" s="90" t="s">
        <v>2570</v>
      </c>
      <c r="EJ114" s="90" t="s">
        <v>2489</v>
      </c>
    </row>
    <row r="115" spans="1:140" ht="14.4" x14ac:dyDescent="0.3">
      <c r="A115" s="90">
        <v>106190328</v>
      </c>
      <c r="B115" s="90" t="s">
        <v>2045</v>
      </c>
      <c r="C115" s="90" t="s">
        <v>1874</v>
      </c>
      <c r="D115" s="90" t="s">
        <v>783</v>
      </c>
      <c r="E115" s="90" t="s">
        <v>773</v>
      </c>
      <c r="F115" s="90" t="s">
        <v>1325</v>
      </c>
      <c r="G115" s="90" t="s">
        <v>723</v>
      </c>
      <c r="H115" s="90" t="s">
        <v>2811</v>
      </c>
      <c r="I115" s="90">
        <v>48</v>
      </c>
      <c r="J115" s="90">
        <v>25</v>
      </c>
      <c r="K115" s="90" t="s">
        <v>572</v>
      </c>
      <c r="L115" s="90" t="s">
        <v>553</v>
      </c>
      <c r="M115" s="91">
        <v>1322</v>
      </c>
      <c r="N115" s="91"/>
      <c r="O115" s="91">
        <v>537</v>
      </c>
      <c r="P115" s="91"/>
      <c r="Q115" s="91"/>
      <c r="R115" s="91"/>
      <c r="S115" s="91">
        <v>818</v>
      </c>
      <c r="T115" s="91">
        <v>1041</v>
      </c>
      <c r="U115" s="91"/>
      <c r="V115" s="91"/>
      <c r="W115" s="91">
        <v>181</v>
      </c>
      <c r="X115" s="91"/>
      <c r="Y115" s="91">
        <v>10</v>
      </c>
      <c r="Z115" s="91">
        <v>89</v>
      </c>
      <c r="AA115" s="91">
        <v>163</v>
      </c>
      <c r="AB115" s="91">
        <v>68</v>
      </c>
      <c r="AC115" s="91">
        <v>215</v>
      </c>
      <c r="AD115" s="91">
        <v>361</v>
      </c>
      <c r="AE115" s="91">
        <v>436</v>
      </c>
      <c r="AF115" s="91">
        <v>336</v>
      </c>
      <c r="AG115" s="91"/>
      <c r="AH115" s="91">
        <v>749</v>
      </c>
      <c r="AI115" s="91">
        <v>124</v>
      </c>
      <c r="AJ115" s="91">
        <v>516</v>
      </c>
      <c r="AK115" s="91">
        <v>327</v>
      </c>
      <c r="AL115" s="91"/>
      <c r="AM115" s="91">
        <v>131</v>
      </c>
      <c r="AN115" s="91">
        <v>12</v>
      </c>
      <c r="AO115" s="91">
        <v>537</v>
      </c>
      <c r="AP115" s="91">
        <v>96</v>
      </c>
      <c r="AQ115" s="91"/>
      <c r="AR115" s="91">
        <v>940</v>
      </c>
      <c r="AS115" s="91">
        <v>73</v>
      </c>
      <c r="AT115" s="91">
        <v>31</v>
      </c>
      <c r="AU115" s="91">
        <v>181</v>
      </c>
      <c r="AV115" s="91"/>
      <c r="AW115" s="91">
        <v>1</v>
      </c>
      <c r="AX115" s="91"/>
      <c r="AY115" s="91">
        <v>1345</v>
      </c>
      <c r="AZ115" s="91">
        <v>514</v>
      </c>
      <c r="BA115" s="91"/>
      <c r="BB115" s="91">
        <v>106</v>
      </c>
      <c r="BC115" s="91">
        <v>1563</v>
      </c>
      <c r="BD115" s="91">
        <v>181</v>
      </c>
      <c r="BE115" s="91">
        <v>9</v>
      </c>
      <c r="BF115" s="91">
        <v>574</v>
      </c>
      <c r="BG115" s="91">
        <v>22</v>
      </c>
      <c r="BH115" s="91">
        <v>33</v>
      </c>
      <c r="BI115" s="91"/>
      <c r="BJ115" s="91">
        <v>51</v>
      </c>
      <c r="BK115" s="91">
        <v>24</v>
      </c>
      <c r="BL115" s="91">
        <v>1008</v>
      </c>
      <c r="BM115" s="91">
        <v>60</v>
      </c>
      <c r="BN115" s="91"/>
      <c r="BO115" s="91">
        <v>31</v>
      </c>
      <c r="BP115" s="91">
        <v>15</v>
      </c>
      <c r="BQ115" s="91">
        <v>38</v>
      </c>
      <c r="BR115" s="91">
        <v>3</v>
      </c>
      <c r="BS115" s="91"/>
      <c r="BT115" s="91">
        <v>34</v>
      </c>
      <c r="BU115" s="91">
        <v>1825</v>
      </c>
      <c r="BV115" s="91"/>
      <c r="BW115" s="91">
        <v>1243</v>
      </c>
      <c r="BX115" s="91">
        <v>303</v>
      </c>
      <c r="BY115" s="91">
        <v>23</v>
      </c>
      <c r="BZ115" s="91">
        <v>2</v>
      </c>
      <c r="CA115" s="91"/>
      <c r="CB115" s="91"/>
      <c r="CC115" s="91"/>
      <c r="CD115" s="91">
        <v>288</v>
      </c>
      <c r="CE115" s="91"/>
      <c r="CF115" s="91"/>
      <c r="CG115" s="91">
        <v>76</v>
      </c>
      <c r="CH115" s="91">
        <v>16</v>
      </c>
      <c r="CI115" s="91">
        <v>69</v>
      </c>
      <c r="CJ115" s="91">
        <v>15</v>
      </c>
      <c r="CK115" s="91">
        <v>576</v>
      </c>
      <c r="CL115" s="91">
        <v>36</v>
      </c>
      <c r="CM115" s="91">
        <v>96</v>
      </c>
      <c r="CN115" s="91">
        <v>212</v>
      </c>
      <c r="CO115" s="91">
        <v>112</v>
      </c>
      <c r="CP115" s="91">
        <v>86</v>
      </c>
      <c r="CQ115" s="91">
        <v>192</v>
      </c>
      <c r="CR115" s="91">
        <v>53</v>
      </c>
      <c r="CS115" s="91">
        <v>24</v>
      </c>
      <c r="CT115" s="91"/>
      <c r="CU115" s="91"/>
      <c r="CV115" s="91">
        <v>64</v>
      </c>
      <c r="CW115" s="91">
        <v>43</v>
      </c>
      <c r="CX115" s="91">
        <v>8</v>
      </c>
      <c r="CY115" s="91">
        <v>181</v>
      </c>
      <c r="CZ115" s="91">
        <v>1</v>
      </c>
      <c r="DA115" s="91"/>
      <c r="DB115" s="91">
        <v>1</v>
      </c>
      <c r="DC115" s="91">
        <v>1</v>
      </c>
      <c r="DD115" s="91">
        <v>2</v>
      </c>
      <c r="DE115" s="91">
        <v>5</v>
      </c>
      <c r="DF115" s="91">
        <v>58</v>
      </c>
      <c r="DG115" s="91"/>
      <c r="DH115" s="91">
        <v>104</v>
      </c>
      <c r="DI115" s="91"/>
      <c r="DJ115" s="91"/>
      <c r="DK115" s="91">
        <v>4</v>
      </c>
      <c r="DL115" s="91">
        <v>185</v>
      </c>
      <c r="DM115" s="91">
        <v>15</v>
      </c>
      <c r="DN115" s="91">
        <v>20</v>
      </c>
      <c r="DO115" s="91">
        <v>617</v>
      </c>
      <c r="DP115" s="91"/>
      <c r="DQ115" s="91">
        <v>846</v>
      </c>
      <c r="DR115" s="91">
        <v>1</v>
      </c>
      <c r="DS115" s="91"/>
      <c r="DT115" s="91"/>
      <c r="DU115" s="91">
        <v>47</v>
      </c>
      <c r="DV115" s="91">
        <v>56</v>
      </c>
      <c r="DW115" s="91"/>
      <c r="DX115" s="91">
        <v>2</v>
      </c>
      <c r="DY115" s="91">
        <v>1</v>
      </c>
      <c r="DZ115" s="91">
        <v>40</v>
      </c>
      <c r="EA115" s="91">
        <v>26</v>
      </c>
      <c r="EB115" s="91">
        <v>6</v>
      </c>
      <c r="EC115" s="91"/>
      <c r="ED115" s="91">
        <v>3</v>
      </c>
      <c r="EE115" s="91"/>
      <c r="EF115" s="91">
        <v>1</v>
      </c>
      <c r="EG115" s="91">
        <v>1676</v>
      </c>
      <c r="EH115" s="91">
        <v>11011</v>
      </c>
      <c r="EI115" s="90" t="s">
        <v>2558</v>
      </c>
      <c r="EJ115" s="90" t="s">
        <v>2489</v>
      </c>
    </row>
    <row r="116" spans="1:140" ht="14.4" x14ac:dyDescent="0.3">
      <c r="A116" s="90">
        <v>106190352</v>
      </c>
      <c r="B116" s="90" t="s">
        <v>2046</v>
      </c>
      <c r="C116" s="90" t="s">
        <v>784</v>
      </c>
      <c r="D116" s="90" t="s">
        <v>785</v>
      </c>
      <c r="E116" s="90" t="s">
        <v>786</v>
      </c>
      <c r="F116" s="90" t="s">
        <v>1326</v>
      </c>
      <c r="G116" s="90" t="s">
        <v>723</v>
      </c>
      <c r="H116" s="90" t="s">
        <v>2811</v>
      </c>
      <c r="I116" s="90">
        <v>57</v>
      </c>
      <c r="J116" s="90">
        <v>22</v>
      </c>
      <c r="K116" s="90" t="s">
        <v>572</v>
      </c>
      <c r="L116" s="90" t="s">
        <v>553</v>
      </c>
      <c r="M116" s="91">
        <v>3966</v>
      </c>
      <c r="N116" s="91">
        <v>7</v>
      </c>
      <c r="O116" s="91"/>
      <c r="P116" s="91"/>
      <c r="Q116" s="91"/>
      <c r="R116" s="91"/>
      <c r="S116" s="91">
        <v>1789</v>
      </c>
      <c r="T116" s="91">
        <v>2183</v>
      </c>
      <c r="U116" s="91"/>
      <c r="V116" s="91">
        <v>1</v>
      </c>
      <c r="W116" s="91">
        <v>630</v>
      </c>
      <c r="X116" s="91">
        <v>341</v>
      </c>
      <c r="Y116" s="91">
        <v>167</v>
      </c>
      <c r="Z116" s="91">
        <v>426</v>
      </c>
      <c r="AA116" s="91">
        <v>440</v>
      </c>
      <c r="AB116" s="91">
        <v>456</v>
      </c>
      <c r="AC116" s="91">
        <v>477</v>
      </c>
      <c r="AD116" s="91">
        <v>410</v>
      </c>
      <c r="AE116" s="91">
        <v>297</v>
      </c>
      <c r="AF116" s="91">
        <v>329</v>
      </c>
      <c r="AG116" s="91"/>
      <c r="AH116" s="91">
        <v>285</v>
      </c>
      <c r="AI116" s="91">
        <v>85</v>
      </c>
      <c r="AJ116" s="91">
        <v>2958</v>
      </c>
      <c r="AK116" s="91">
        <v>603</v>
      </c>
      <c r="AL116" s="91">
        <v>1</v>
      </c>
      <c r="AM116" s="91">
        <v>35</v>
      </c>
      <c r="AN116" s="91">
        <v>6</v>
      </c>
      <c r="AO116" s="91">
        <v>3302</v>
      </c>
      <c r="AP116" s="91"/>
      <c r="AQ116" s="91"/>
      <c r="AR116" s="91">
        <v>135</v>
      </c>
      <c r="AS116" s="91">
        <v>21</v>
      </c>
      <c r="AT116" s="91">
        <v>1</v>
      </c>
      <c r="AU116" s="91">
        <v>447</v>
      </c>
      <c r="AV116" s="91"/>
      <c r="AW116" s="91">
        <v>67</v>
      </c>
      <c r="AX116" s="91"/>
      <c r="AY116" s="91">
        <v>2319</v>
      </c>
      <c r="AZ116" s="91">
        <v>1654</v>
      </c>
      <c r="BA116" s="91"/>
      <c r="BB116" s="91">
        <v>71</v>
      </c>
      <c r="BC116" s="91">
        <v>3455</v>
      </c>
      <c r="BD116" s="91">
        <v>447</v>
      </c>
      <c r="BE116" s="91"/>
      <c r="BF116" s="91">
        <v>3216</v>
      </c>
      <c r="BG116" s="91">
        <v>1</v>
      </c>
      <c r="BH116" s="91"/>
      <c r="BI116" s="91">
        <v>4</v>
      </c>
      <c r="BJ116" s="91">
        <v>237</v>
      </c>
      <c r="BK116" s="91">
        <v>9</v>
      </c>
      <c r="BL116" s="91">
        <v>265</v>
      </c>
      <c r="BM116" s="91"/>
      <c r="BN116" s="91"/>
      <c r="BO116" s="91">
        <v>118</v>
      </c>
      <c r="BP116" s="91">
        <v>51</v>
      </c>
      <c r="BQ116" s="91">
        <v>71</v>
      </c>
      <c r="BR116" s="91">
        <v>1</v>
      </c>
      <c r="BS116" s="91"/>
      <c r="BT116" s="91">
        <v>27</v>
      </c>
      <c r="BU116" s="91">
        <v>3946</v>
      </c>
      <c r="BV116" s="91"/>
      <c r="BW116" s="91">
        <v>747</v>
      </c>
      <c r="BX116" s="91">
        <v>2677</v>
      </c>
      <c r="BY116" s="91">
        <v>192</v>
      </c>
      <c r="BZ116" s="91">
        <v>1</v>
      </c>
      <c r="CA116" s="91">
        <v>1</v>
      </c>
      <c r="CB116" s="91">
        <v>5</v>
      </c>
      <c r="CC116" s="91">
        <v>2</v>
      </c>
      <c r="CD116" s="91">
        <v>292</v>
      </c>
      <c r="CE116" s="91">
        <v>56</v>
      </c>
      <c r="CF116" s="91"/>
      <c r="CG116" s="91">
        <v>289</v>
      </c>
      <c r="CH116" s="91">
        <v>33</v>
      </c>
      <c r="CI116" s="91">
        <v>162</v>
      </c>
      <c r="CJ116" s="91">
        <v>53</v>
      </c>
      <c r="CK116" s="91">
        <v>16</v>
      </c>
      <c r="CL116" s="91">
        <v>53</v>
      </c>
      <c r="CM116" s="91">
        <v>238</v>
      </c>
      <c r="CN116" s="91">
        <v>627</v>
      </c>
      <c r="CO116" s="91">
        <v>566</v>
      </c>
      <c r="CP116" s="91">
        <v>194</v>
      </c>
      <c r="CQ116" s="91">
        <v>505</v>
      </c>
      <c r="CR116" s="91">
        <v>154</v>
      </c>
      <c r="CS116" s="91">
        <v>46</v>
      </c>
      <c r="CT116" s="91">
        <v>1</v>
      </c>
      <c r="CU116" s="91">
        <v>19</v>
      </c>
      <c r="CV116" s="91">
        <v>487</v>
      </c>
      <c r="CW116" s="91">
        <v>80</v>
      </c>
      <c r="CX116" s="91">
        <v>3</v>
      </c>
      <c r="CY116" s="91">
        <v>447</v>
      </c>
      <c r="CZ116" s="91">
        <v>9</v>
      </c>
      <c r="DA116" s="91">
        <v>1</v>
      </c>
      <c r="DB116" s="91">
        <v>1</v>
      </c>
      <c r="DC116" s="91">
        <v>1</v>
      </c>
      <c r="DD116" s="91">
        <v>1</v>
      </c>
      <c r="DE116" s="91">
        <v>21</v>
      </c>
      <c r="DF116" s="91">
        <v>191</v>
      </c>
      <c r="DG116" s="91">
        <v>7</v>
      </c>
      <c r="DH116" s="91">
        <v>455</v>
      </c>
      <c r="DI116" s="91">
        <v>13</v>
      </c>
      <c r="DJ116" s="91">
        <v>7</v>
      </c>
      <c r="DK116" s="91">
        <v>43</v>
      </c>
      <c r="DL116" s="91">
        <v>447</v>
      </c>
      <c r="DM116" s="91">
        <v>9</v>
      </c>
      <c r="DN116" s="91">
        <v>60</v>
      </c>
      <c r="DO116" s="91">
        <v>166</v>
      </c>
      <c r="DP116" s="91"/>
      <c r="DQ116" s="91">
        <v>2541</v>
      </c>
      <c r="DR116" s="91">
        <v>4</v>
      </c>
      <c r="DS116" s="91"/>
      <c r="DT116" s="91">
        <v>6</v>
      </c>
      <c r="DU116" s="91">
        <v>63</v>
      </c>
      <c r="DV116" s="91">
        <v>44</v>
      </c>
      <c r="DW116" s="91"/>
      <c r="DX116" s="91">
        <v>11</v>
      </c>
      <c r="DY116" s="91">
        <v>8</v>
      </c>
      <c r="DZ116" s="91">
        <v>26</v>
      </c>
      <c r="EA116" s="91">
        <v>57</v>
      </c>
      <c r="EB116" s="91">
        <v>3</v>
      </c>
      <c r="EC116" s="91">
        <v>3</v>
      </c>
      <c r="ED116" s="91">
        <v>12</v>
      </c>
      <c r="EE116" s="91"/>
      <c r="EF116" s="91"/>
      <c r="EG116" s="91">
        <v>3736</v>
      </c>
      <c r="EH116" s="91">
        <v>16319</v>
      </c>
      <c r="EI116" s="90" t="s">
        <v>2548</v>
      </c>
      <c r="EJ116" s="90" t="s">
        <v>2489</v>
      </c>
    </row>
    <row r="117" spans="1:140" ht="14.4" x14ac:dyDescent="0.3">
      <c r="A117" s="90">
        <v>106190380</v>
      </c>
      <c r="B117" s="90" t="s">
        <v>2047</v>
      </c>
      <c r="C117" s="90" t="s">
        <v>1817</v>
      </c>
      <c r="D117" s="90" t="s">
        <v>787</v>
      </c>
      <c r="E117" s="90" t="s">
        <v>788</v>
      </c>
      <c r="F117" s="90" t="s">
        <v>1327</v>
      </c>
      <c r="G117" s="90" t="s">
        <v>723</v>
      </c>
      <c r="H117" s="90" t="s">
        <v>2812</v>
      </c>
      <c r="I117" s="90">
        <v>50</v>
      </c>
      <c r="J117" s="90">
        <v>26</v>
      </c>
      <c r="K117" s="90" t="s">
        <v>572</v>
      </c>
      <c r="L117" s="90" t="s">
        <v>553</v>
      </c>
      <c r="M117" s="91">
        <v>3884</v>
      </c>
      <c r="N117" s="91"/>
      <c r="O117" s="91">
        <v>3400</v>
      </c>
      <c r="P117" s="91"/>
      <c r="Q117" s="91"/>
      <c r="R117" s="91"/>
      <c r="S117" s="91">
        <v>4663</v>
      </c>
      <c r="T117" s="91">
        <v>2621</v>
      </c>
      <c r="U117" s="91"/>
      <c r="V117" s="91"/>
      <c r="W117" s="91"/>
      <c r="X117" s="91"/>
      <c r="Y117" s="91">
        <v>15</v>
      </c>
      <c r="Z117" s="91">
        <v>500</v>
      </c>
      <c r="AA117" s="91">
        <v>917</v>
      </c>
      <c r="AB117" s="91">
        <v>1506</v>
      </c>
      <c r="AC117" s="91">
        <v>2212</v>
      </c>
      <c r="AD117" s="91">
        <v>1222</v>
      </c>
      <c r="AE117" s="91">
        <v>520</v>
      </c>
      <c r="AF117" s="91">
        <v>392</v>
      </c>
      <c r="AG117" s="91"/>
      <c r="AH117" s="91">
        <v>2757</v>
      </c>
      <c r="AI117" s="91">
        <v>2754</v>
      </c>
      <c r="AJ117" s="91">
        <v>1335</v>
      </c>
      <c r="AK117" s="91">
        <v>252</v>
      </c>
      <c r="AL117" s="91">
        <v>4</v>
      </c>
      <c r="AM117" s="91">
        <v>146</v>
      </c>
      <c r="AN117" s="91">
        <v>36</v>
      </c>
      <c r="AO117" s="91">
        <v>4713</v>
      </c>
      <c r="AP117" s="91">
        <v>125</v>
      </c>
      <c r="AQ117" s="91">
        <v>2</v>
      </c>
      <c r="AR117" s="91">
        <v>1326</v>
      </c>
      <c r="AS117" s="91">
        <v>336</v>
      </c>
      <c r="AT117" s="91">
        <v>780</v>
      </c>
      <c r="AU117" s="91"/>
      <c r="AV117" s="91"/>
      <c r="AW117" s="91">
        <v>2</v>
      </c>
      <c r="AX117" s="91"/>
      <c r="AY117" s="91">
        <v>5</v>
      </c>
      <c r="AZ117" s="91">
        <v>7279</v>
      </c>
      <c r="BA117" s="91"/>
      <c r="BB117" s="91">
        <v>829</v>
      </c>
      <c r="BC117" s="91">
        <v>6455</v>
      </c>
      <c r="BD117" s="91"/>
      <c r="BE117" s="91"/>
      <c r="BF117" s="91">
        <v>4758</v>
      </c>
      <c r="BG117" s="91">
        <v>53</v>
      </c>
      <c r="BH117" s="91">
        <v>130</v>
      </c>
      <c r="BI117" s="91"/>
      <c r="BJ117" s="91">
        <v>174</v>
      </c>
      <c r="BK117" s="91">
        <v>128</v>
      </c>
      <c r="BL117" s="91">
        <v>1540</v>
      </c>
      <c r="BM117" s="91">
        <v>46</v>
      </c>
      <c r="BN117" s="91">
        <v>6</v>
      </c>
      <c r="BO117" s="91">
        <v>389</v>
      </c>
      <c r="BP117" s="91">
        <v>33</v>
      </c>
      <c r="BQ117" s="91">
        <v>26</v>
      </c>
      <c r="BR117" s="91">
        <v>1</v>
      </c>
      <c r="BS117" s="91"/>
      <c r="BT117" s="91">
        <v>121</v>
      </c>
      <c r="BU117" s="91">
        <v>7163</v>
      </c>
      <c r="BV117" s="91"/>
      <c r="BW117" s="91">
        <v>2798</v>
      </c>
      <c r="BX117" s="91">
        <v>4416</v>
      </c>
      <c r="BY117" s="91">
        <v>57</v>
      </c>
      <c r="BZ117" s="91"/>
      <c r="CA117" s="91"/>
      <c r="CB117" s="91">
        <v>2</v>
      </c>
      <c r="CC117" s="91"/>
      <c r="CD117" s="91">
        <v>11</v>
      </c>
      <c r="CE117" s="91"/>
      <c r="CF117" s="91"/>
      <c r="CG117" s="91">
        <v>594</v>
      </c>
      <c r="CH117" s="91">
        <v>28</v>
      </c>
      <c r="CI117" s="91">
        <v>278</v>
      </c>
      <c r="CJ117" s="91">
        <v>53</v>
      </c>
      <c r="CK117" s="91">
        <v>3427</v>
      </c>
      <c r="CL117" s="91">
        <v>288</v>
      </c>
      <c r="CM117" s="91">
        <v>330</v>
      </c>
      <c r="CN117" s="91">
        <v>326</v>
      </c>
      <c r="CO117" s="91">
        <v>468</v>
      </c>
      <c r="CP117" s="91">
        <v>576</v>
      </c>
      <c r="CQ117" s="91">
        <v>3</v>
      </c>
      <c r="CR117" s="91">
        <v>285</v>
      </c>
      <c r="CS117" s="91">
        <v>113</v>
      </c>
      <c r="CT117" s="91">
        <v>1</v>
      </c>
      <c r="CU117" s="91"/>
      <c r="CV117" s="91">
        <v>285</v>
      </c>
      <c r="CW117" s="91">
        <v>161</v>
      </c>
      <c r="CX117" s="91">
        <v>68</v>
      </c>
      <c r="CY117" s="91"/>
      <c r="CZ117" s="91">
        <v>1</v>
      </c>
      <c r="DA117" s="91"/>
      <c r="DB117" s="91">
        <v>1</v>
      </c>
      <c r="DC117" s="91"/>
      <c r="DD117" s="91">
        <v>2</v>
      </c>
      <c r="DE117" s="91">
        <v>12</v>
      </c>
      <c r="DF117" s="91">
        <v>143</v>
      </c>
      <c r="DG117" s="91">
        <v>3</v>
      </c>
      <c r="DH117" s="91">
        <v>298</v>
      </c>
      <c r="DI117" s="91">
        <v>53</v>
      </c>
      <c r="DJ117" s="91">
        <v>10</v>
      </c>
      <c r="DK117" s="91">
        <v>1</v>
      </c>
      <c r="DL117" s="91"/>
      <c r="DM117" s="91">
        <v>31</v>
      </c>
      <c r="DN117" s="91">
        <v>80</v>
      </c>
      <c r="DO117" s="91">
        <v>3680</v>
      </c>
      <c r="DP117" s="91"/>
      <c r="DQ117" s="91">
        <v>2969</v>
      </c>
      <c r="DR117" s="91">
        <v>2</v>
      </c>
      <c r="DS117" s="91"/>
      <c r="DT117" s="91">
        <v>4</v>
      </c>
      <c r="DU117" s="91">
        <v>150</v>
      </c>
      <c r="DV117" s="91">
        <v>143</v>
      </c>
      <c r="DW117" s="91">
        <v>1</v>
      </c>
      <c r="DX117" s="91">
        <v>4</v>
      </c>
      <c r="DY117" s="91">
        <v>3</v>
      </c>
      <c r="DZ117" s="91">
        <v>116</v>
      </c>
      <c r="EA117" s="91">
        <v>124</v>
      </c>
      <c r="EB117" s="91">
        <v>11</v>
      </c>
      <c r="EC117" s="91">
        <v>18</v>
      </c>
      <c r="ED117" s="91">
        <v>6</v>
      </c>
      <c r="EE117" s="91"/>
      <c r="EF117" s="91">
        <v>5</v>
      </c>
      <c r="EG117" s="91">
        <v>6697</v>
      </c>
      <c r="EH117" s="91">
        <v>37214</v>
      </c>
      <c r="EI117" s="90" t="s">
        <v>2559</v>
      </c>
      <c r="EJ117" s="90" t="s">
        <v>2489</v>
      </c>
    </row>
    <row r="118" spans="1:140" ht="14.4" x14ac:dyDescent="0.3">
      <c r="A118" s="90">
        <v>106190382</v>
      </c>
      <c r="B118" s="90" t="s">
        <v>2048</v>
      </c>
      <c r="C118" s="90" t="s">
        <v>789</v>
      </c>
      <c r="D118" s="90" t="s">
        <v>790</v>
      </c>
      <c r="E118" s="90" t="s">
        <v>723</v>
      </c>
      <c r="F118" s="90" t="s">
        <v>1308</v>
      </c>
      <c r="G118" s="90" t="s">
        <v>723</v>
      </c>
      <c r="H118" s="90" t="s">
        <v>2809</v>
      </c>
      <c r="I118" s="90">
        <v>43</v>
      </c>
      <c r="J118" s="90">
        <v>24</v>
      </c>
      <c r="K118" s="90" t="s">
        <v>572</v>
      </c>
      <c r="L118" s="90" t="s">
        <v>553</v>
      </c>
      <c r="M118" s="91">
        <v>15357</v>
      </c>
      <c r="N118" s="91">
        <v>176</v>
      </c>
      <c r="O118" s="91"/>
      <c r="P118" s="91"/>
      <c r="Q118" s="91">
        <v>381</v>
      </c>
      <c r="R118" s="91"/>
      <c r="S118" s="91">
        <v>5959</v>
      </c>
      <c r="T118" s="91">
        <v>9955</v>
      </c>
      <c r="U118" s="91"/>
      <c r="V118" s="91"/>
      <c r="W118" s="91">
        <v>3660</v>
      </c>
      <c r="X118" s="91">
        <v>7</v>
      </c>
      <c r="Y118" s="91">
        <v>365</v>
      </c>
      <c r="Z118" s="91">
        <v>2229</v>
      </c>
      <c r="AA118" s="91">
        <v>2090</v>
      </c>
      <c r="AB118" s="91">
        <v>1040</v>
      </c>
      <c r="AC118" s="91">
        <v>1317</v>
      </c>
      <c r="AD118" s="91">
        <v>1568</v>
      </c>
      <c r="AE118" s="91">
        <v>1561</v>
      </c>
      <c r="AF118" s="91">
        <v>2077</v>
      </c>
      <c r="AG118" s="91"/>
      <c r="AH118" s="91">
        <v>2135</v>
      </c>
      <c r="AI118" s="91">
        <v>1463</v>
      </c>
      <c r="AJ118" s="91">
        <v>7198</v>
      </c>
      <c r="AK118" s="91">
        <v>3562</v>
      </c>
      <c r="AL118" s="91">
        <v>4</v>
      </c>
      <c r="AM118" s="91">
        <v>1543</v>
      </c>
      <c r="AN118" s="91">
        <v>9</v>
      </c>
      <c r="AO118" s="91">
        <v>10303</v>
      </c>
      <c r="AP118" s="91">
        <v>33</v>
      </c>
      <c r="AQ118" s="91"/>
      <c r="AR118" s="91">
        <v>1273</v>
      </c>
      <c r="AS118" s="91">
        <v>637</v>
      </c>
      <c r="AT118" s="91">
        <v>57</v>
      </c>
      <c r="AU118" s="91">
        <v>3609</v>
      </c>
      <c r="AV118" s="91">
        <v>1</v>
      </c>
      <c r="AW118" s="91">
        <v>1</v>
      </c>
      <c r="AX118" s="91"/>
      <c r="AY118" s="91">
        <v>5673</v>
      </c>
      <c r="AZ118" s="91">
        <v>10235</v>
      </c>
      <c r="BA118" s="91">
        <v>6</v>
      </c>
      <c r="BB118" s="91">
        <v>2599</v>
      </c>
      <c r="BC118" s="91">
        <v>9700</v>
      </c>
      <c r="BD118" s="91">
        <v>3609</v>
      </c>
      <c r="BE118" s="91">
        <v>6</v>
      </c>
      <c r="BF118" s="91">
        <v>11922</v>
      </c>
      <c r="BG118" s="91">
        <v>224</v>
      </c>
      <c r="BH118" s="91">
        <v>331</v>
      </c>
      <c r="BI118" s="91">
        <v>153</v>
      </c>
      <c r="BJ118" s="91">
        <v>243</v>
      </c>
      <c r="BK118" s="91">
        <v>28</v>
      </c>
      <c r="BL118" s="91">
        <v>1628</v>
      </c>
      <c r="BM118" s="91"/>
      <c r="BN118" s="91"/>
      <c r="BO118" s="91">
        <v>365</v>
      </c>
      <c r="BP118" s="91">
        <v>360</v>
      </c>
      <c r="BQ118" s="91">
        <v>587</v>
      </c>
      <c r="BR118" s="91">
        <v>72</v>
      </c>
      <c r="BS118" s="91">
        <v>1</v>
      </c>
      <c r="BT118" s="91">
        <v>52</v>
      </c>
      <c r="BU118" s="91">
        <v>15862</v>
      </c>
      <c r="BV118" s="91"/>
      <c r="BW118" s="91">
        <v>3836</v>
      </c>
      <c r="BX118" s="91">
        <v>9838</v>
      </c>
      <c r="BY118" s="91">
        <v>892</v>
      </c>
      <c r="BZ118" s="91">
        <v>15</v>
      </c>
      <c r="CA118" s="91"/>
      <c r="CB118" s="91"/>
      <c r="CC118" s="91"/>
      <c r="CD118" s="91">
        <v>657</v>
      </c>
      <c r="CE118" s="91">
        <v>676</v>
      </c>
      <c r="CF118" s="91"/>
      <c r="CG118" s="91">
        <v>988</v>
      </c>
      <c r="CH118" s="91">
        <v>414</v>
      </c>
      <c r="CI118" s="91">
        <v>348</v>
      </c>
      <c r="CJ118" s="91">
        <v>168</v>
      </c>
      <c r="CK118" s="91">
        <v>76</v>
      </c>
      <c r="CL118" s="91">
        <v>199</v>
      </c>
      <c r="CM118" s="91">
        <v>1410</v>
      </c>
      <c r="CN118" s="91">
        <v>975</v>
      </c>
      <c r="CO118" s="91">
        <v>1139</v>
      </c>
      <c r="CP118" s="91">
        <v>521</v>
      </c>
      <c r="CQ118" s="91">
        <v>3976</v>
      </c>
      <c r="CR118" s="91">
        <v>182</v>
      </c>
      <c r="CS118" s="91">
        <v>306</v>
      </c>
      <c r="CT118" s="91">
        <v>4</v>
      </c>
      <c r="CU118" s="91">
        <v>42</v>
      </c>
      <c r="CV118" s="91">
        <v>440</v>
      </c>
      <c r="CW118" s="91">
        <v>694</v>
      </c>
      <c r="CX118" s="91">
        <v>421</v>
      </c>
      <c r="CY118" s="91">
        <v>3611</v>
      </c>
      <c r="CZ118" s="91">
        <v>151</v>
      </c>
      <c r="DA118" s="91">
        <v>13</v>
      </c>
      <c r="DB118" s="91">
        <v>12</v>
      </c>
      <c r="DC118" s="91">
        <v>2</v>
      </c>
      <c r="DD118" s="91">
        <v>8</v>
      </c>
      <c r="DE118" s="91">
        <v>162</v>
      </c>
      <c r="DF118" s="91">
        <v>941</v>
      </c>
      <c r="DG118" s="91">
        <v>29</v>
      </c>
      <c r="DH118" s="91">
        <v>1152</v>
      </c>
      <c r="DI118" s="91">
        <v>199</v>
      </c>
      <c r="DJ118" s="91">
        <v>166</v>
      </c>
      <c r="DK118" s="91">
        <v>177</v>
      </c>
      <c r="DL118" s="91">
        <v>3764</v>
      </c>
      <c r="DM118" s="91">
        <v>473</v>
      </c>
      <c r="DN118" s="91">
        <v>111</v>
      </c>
      <c r="DO118" s="91">
        <v>4795</v>
      </c>
      <c r="DP118" s="91">
        <v>2</v>
      </c>
      <c r="DQ118" s="91">
        <v>3757</v>
      </c>
      <c r="DR118" s="91">
        <v>28</v>
      </c>
      <c r="DS118" s="91">
        <v>3</v>
      </c>
      <c r="DT118" s="91">
        <v>30</v>
      </c>
      <c r="DU118" s="91">
        <v>626</v>
      </c>
      <c r="DV118" s="91">
        <v>473</v>
      </c>
      <c r="DW118" s="91">
        <v>1</v>
      </c>
      <c r="DX118" s="91">
        <v>11</v>
      </c>
      <c r="DY118" s="91">
        <v>21</v>
      </c>
      <c r="DZ118" s="91">
        <v>121</v>
      </c>
      <c r="EA118" s="91">
        <v>269</v>
      </c>
      <c r="EB118" s="91">
        <v>22</v>
      </c>
      <c r="EC118" s="91">
        <v>32</v>
      </c>
      <c r="ED118" s="91">
        <v>44</v>
      </c>
      <c r="EE118" s="91"/>
      <c r="EF118" s="91">
        <v>63</v>
      </c>
      <c r="EG118" s="91">
        <v>14170</v>
      </c>
      <c r="EH118" s="91">
        <v>85837</v>
      </c>
      <c r="EI118" s="90" t="s">
        <v>2559</v>
      </c>
      <c r="EJ118" s="90" t="s">
        <v>2489</v>
      </c>
    </row>
    <row r="119" spans="1:140" ht="14.4" x14ac:dyDescent="0.3">
      <c r="A119" s="90">
        <v>106190385</v>
      </c>
      <c r="B119" s="90" t="s">
        <v>2049</v>
      </c>
      <c r="C119" s="90" t="s">
        <v>791</v>
      </c>
      <c r="D119" s="90" t="s">
        <v>792</v>
      </c>
      <c r="E119" s="90" t="s">
        <v>793</v>
      </c>
      <c r="F119" s="90" t="s">
        <v>1328</v>
      </c>
      <c r="G119" s="90" t="s">
        <v>723</v>
      </c>
      <c r="H119" s="90" t="s">
        <v>2809</v>
      </c>
      <c r="I119" s="90">
        <v>39</v>
      </c>
      <c r="J119" s="90">
        <v>18</v>
      </c>
      <c r="K119" s="90" t="s">
        <v>557</v>
      </c>
      <c r="L119" s="90" t="s">
        <v>553</v>
      </c>
      <c r="M119" s="91">
        <v>19499</v>
      </c>
      <c r="N119" s="91">
        <v>83</v>
      </c>
      <c r="O119" s="91"/>
      <c r="P119" s="91"/>
      <c r="Q119" s="91">
        <v>181</v>
      </c>
      <c r="R119" s="91"/>
      <c r="S119" s="91">
        <v>7869</v>
      </c>
      <c r="T119" s="91">
        <v>11892</v>
      </c>
      <c r="U119" s="91"/>
      <c r="V119" s="91">
        <v>2</v>
      </c>
      <c r="W119" s="91">
        <v>3337</v>
      </c>
      <c r="X119" s="91"/>
      <c r="Y119" s="91">
        <v>416</v>
      </c>
      <c r="Z119" s="91">
        <v>2679</v>
      </c>
      <c r="AA119" s="91">
        <v>2151</v>
      </c>
      <c r="AB119" s="91">
        <v>1436</v>
      </c>
      <c r="AC119" s="91">
        <v>2076</v>
      </c>
      <c r="AD119" s="91">
        <v>2454</v>
      </c>
      <c r="AE119" s="91">
        <v>2429</v>
      </c>
      <c r="AF119" s="91">
        <v>2785</v>
      </c>
      <c r="AG119" s="91"/>
      <c r="AH119" s="91">
        <v>5849</v>
      </c>
      <c r="AI119" s="91">
        <v>737</v>
      </c>
      <c r="AJ119" s="91">
        <v>11191</v>
      </c>
      <c r="AK119" s="91">
        <v>780</v>
      </c>
      <c r="AL119" s="91">
        <v>16</v>
      </c>
      <c r="AM119" s="91">
        <v>1038</v>
      </c>
      <c r="AN119" s="91">
        <v>152</v>
      </c>
      <c r="AO119" s="91">
        <v>15316</v>
      </c>
      <c r="AP119" s="91">
        <v>66</v>
      </c>
      <c r="AQ119" s="91">
        <v>21</v>
      </c>
      <c r="AR119" s="91">
        <v>462</v>
      </c>
      <c r="AS119" s="91">
        <v>443</v>
      </c>
      <c r="AT119" s="91">
        <v>110</v>
      </c>
      <c r="AU119" s="91">
        <v>3291</v>
      </c>
      <c r="AV119" s="91">
        <v>4</v>
      </c>
      <c r="AW119" s="91">
        <v>50</v>
      </c>
      <c r="AX119" s="91"/>
      <c r="AY119" s="91">
        <v>10182</v>
      </c>
      <c r="AZ119" s="91">
        <v>9581</v>
      </c>
      <c r="BA119" s="91"/>
      <c r="BB119" s="91">
        <v>4255</v>
      </c>
      <c r="BC119" s="91">
        <v>12190</v>
      </c>
      <c r="BD119" s="91">
        <v>3296</v>
      </c>
      <c r="BE119" s="91">
        <v>22</v>
      </c>
      <c r="BF119" s="91">
        <v>14712</v>
      </c>
      <c r="BG119" s="91">
        <v>21</v>
      </c>
      <c r="BH119" s="91">
        <v>67</v>
      </c>
      <c r="BI119" s="91">
        <v>19</v>
      </c>
      <c r="BJ119" s="91">
        <v>461</v>
      </c>
      <c r="BK119" s="91">
        <v>121</v>
      </c>
      <c r="BL119" s="91">
        <v>2100</v>
      </c>
      <c r="BM119" s="91">
        <v>3</v>
      </c>
      <c r="BN119" s="91">
        <v>8</v>
      </c>
      <c r="BO119" s="91">
        <v>5</v>
      </c>
      <c r="BP119" s="91">
        <v>414</v>
      </c>
      <c r="BQ119" s="91">
        <v>1769</v>
      </c>
      <c r="BR119" s="91">
        <v>61</v>
      </c>
      <c r="BS119" s="91">
        <v>2</v>
      </c>
      <c r="BT119" s="91">
        <v>498</v>
      </c>
      <c r="BU119" s="91">
        <v>19265</v>
      </c>
      <c r="BV119" s="91"/>
      <c r="BW119" s="91">
        <v>6689</v>
      </c>
      <c r="BX119" s="91">
        <v>6623</v>
      </c>
      <c r="BY119" s="91">
        <v>5187</v>
      </c>
      <c r="BZ119" s="91">
        <v>73</v>
      </c>
      <c r="CA119" s="91">
        <v>110</v>
      </c>
      <c r="CB119" s="91">
        <v>178</v>
      </c>
      <c r="CC119" s="91">
        <v>8</v>
      </c>
      <c r="CD119" s="91">
        <v>889</v>
      </c>
      <c r="CE119" s="91">
        <v>6</v>
      </c>
      <c r="CF119" s="91"/>
      <c r="CG119" s="91">
        <v>1101</v>
      </c>
      <c r="CH119" s="91">
        <v>838</v>
      </c>
      <c r="CI119" s="91">
        <v>488</v>
      </c>
      <c r="CJ119" s="91">
        <v>217</v>
      </c>
      <c r="CK119" s="91">
        <v>71</v>
      </c>
      <c r="CL119" s="91">
        <v>291</v>
      </c>
      <c r="CM119" s="91">
        <v>2106</v>
      </c>
      <c r="CN119" s="91">
        <v>1048</v>
      </c>
      <c r="CO119" s="91">
        <v>1960</v>
      </c>
      <c r="CP119" s="91">
        <v>979</v>
      </c>
      <c r="CQ119" s="91">
        <v>3662</v>
      </c>
      <c r="CR119" s="91">
        <v>307</v>
      </c>
      <c r="CS119" s="91">
        <v>774</v>
      </c>
      <c r="CT119" s="91">
        <v>12</v>
      </c>
      <c r="CU119" s="91">
        <v>30</v>
      </c>
      <c r="CV119" s="91">
        <v>653</v>
      </c>
      <c r="CW119" s="91">
        <v>1659</v>
      </c>
      <c r="CX119" s="91">
        <v>270</v>
      </c>
      <c r="CY119" s="91">
        <v>3297</v>
      </c>
      <c r="CZ119" s="91">
        <v>265</v>
      </c>
      <c r="DA119" s="91">
        <v>35</v>
      </c>
      <c r="DB119" s="91">
        <v>10</v>
      </c>
      <c r="DC119" s="91">
        <v>2</v>
      </c>
      <c r="DD119" s="91">
        <v>78</v>
      </c>
      <c r="DE119" s="91">
        <v>379</v>
      </c>
      <c r="DF119" s="91">
        <v>1519</v>
      </c>
      <c r="DG119" s="91">
        <v>38</v>
      </c>
      <c r="DH119" s="91">
        <v>1902</v>
      </c>
      <c r="DI119" s="91">
        <v>258</v>
      </c>
      <c r="DJ119" s="91">
        <v>386</v>
      </c>
      <c r="DK119" s="91">
        <v>342</v>
      </c>
      <c r="DL119" s="91">
        <v>3311</v>
      </c>
      <c r="DM119" s="91">
        <v>1293</v>
      </c>
      <c r="DN119" s="91">
        <v>350</v>
      </c>
      <c r="DO119" s="91">
        <v>2947</v>
      </c>
      <c r="DP119" s="91">
        <v>26</v>
      </c>
      <c r="DQ119" s="91">
        <v>6622</v>
      </c>
      <c r="DR119" s="91">
        <v>381</v>
      </c>
      <c r="DS119" s="91">
        <v>36</v>
      </c>
      <c r="DT119" s="91">
        <v>61</v>
      </c>
      <c r="DU119" s="91">
        <v>735</v>
      </c>
      <c r="DV119" s="91">
        <v>694</v>
      </c>
      <c r="DW119" s="91">
        <v>4</v>
      </c>
      <c r="DX119" s="91">
        <v>30</v>
      </c>
      <c r="DY119" s="91">
        <v>23</v>
      </c>
      <c r="DZ119" s="91">
        <v>216</v>
      </c>
      <c r="EA119" s="91">
        <v>640</v>
      </c>
      <c r="EB119" s="91">
        <v>37</v>
      </c>
      <c r="EC119" s="91">
        <v>124</v>
      </c>
      <c r="ED119" s="91">
        <v>22</v>
      </c>
      <c r="EE119" s="91"/>
      <c r="EF119" s="91">
        <v>72</v>
      </c>
      <c r="EG119" s="91">
        <v>16688</v>
      </c>
      <c r="EH119" s="91">
        <v>88626</v>
      </c>
      <c r="EI119" s="90" t="s">
        <v>2571</v>
      </c>
      <c r="EJ119" s="90" t="s">
        <v>2489</v>
      </c>
    </row>
    <row r="120" spans="1:140" ht="14.4" x14ac:dyDescent="0.3">
      <c r="A120" s="90">
        <v>106190392</v>
      </c>
      <c r="B120" s="90" t="s">
        <v>2050</v>
      </c>
      <c r="C120" s="90" t="s">
        <v>794</v>
      </c>
      <c r="D120" s="90" t="s">
        <v>795</v>
      </c>
      <c r="E120" s="90" t="s">
        <v>723</v>
      </c>
      <c r="F120" s="90" t="s">
        <v>1329</v>
      </c>
      <c r="G120" s="90" t="s">
        <v>723</v>
      </c>
      <c r="H120" s="90" t="s">
        <v>2809</v>
      </c>
      <c r="I120" s="90">
        <v>53</v>
      </c>
      <c r="J120" s="90">
        <v>24</v>
      </c>
      <c r="K120" s="90" t="s">
        <v>557</v>
      </c>
      <c r="L120" s="90" t="s">
        <v>553</v>
      </c>
      <c r="M120" s="91">
        <v>15907</v>
      </c>
      <c r="N120" s="91"/>
      <c r="O120" s="91"/>
      <c r="P120" s="91"/>
      <c r="Q120" s="91"/>
      <c r="R120" s="91"/>
      <c r="S120" s="91">
        <v>6016</v>
      </c>
      <c r="T120" s="91">
        <v>9891</v>
      </c>
      <c r="U120" s="91"/>
      <c r="V120" s="91"/>
      <c r="W120" s="91">
        <v>3764</v>
      </c>
      <c r="X120" s="91"/>
      <c r="Y120" s="91">
        <v>206</v>
      </c>
      <c r="Z120" s="91">
        <v>1960</v>
      </c>
      <c r="AA120" s="91">
        <v>2299</v>
      </c>
      <c r="AB120" s="91">
        <v>941</v>
      </c>
      <c r="AC120" s="91">
        <v>1179</v>
      </c>
      <c r="AD120" s="91">
        <v>1718</v>
      </c>
      <c r="AE120" s="91">
        <v>1813</v>
      </c>
      <c r="AF120" s="91">
        <v>2027</v>
      </c>
      <c r="AG120" s="91"/>
      <c r="AH120" s="91">
        <v>2945</v>
      </c>
      <c r="AI120" s="91">
        <v>1648</v>
      </c>
      <c r="AJ120" s="91">
        <v>7854</v>
      </c>
      <c r="AK120" s="91">
        <v>3235</v>
      </c>
      <c r="AL120" s="91">
        <v>10</v>
      </c>
      <c r="AM120" s="91">
        <v>132</v>
      </c>
      <c r="AN120" s="91">
        <v>83</v>
      </c>
      <c r="AO120" s="91">
        <v>11461</v>
      </c>
      <c r="AP120" s="91">
        <v>32</v>
      </c>
      <c r="AQ120" s="91"/>
      <c r="AR120" s="91">
        <v>449</v>
      </c>
      <c r="AS120" s="91">
        <v>195</v>
      </c>
      <c r="AT120" s="91">
        <v>4</v>
      </c>
      <c r="AU120" s="91">
        <v>3738</v>
      </c>
      <c r="AV120" s="91">
        <v>4</v>
      </c>
      <c r="AW120" s="91">
        <v>24</v>
      </c>
      <c r="AX120" s="91"/>
      <c r="AY120" s="91">
        <v>5904</v>
      </c>
      <c r="AZ120" s="91">
        <v>10003</v>
      </c>
      <c r="BA120" s="91"/>
      <c r="BB120" s="91">
        <v>5733</v>
      </c>
      <c r="BC120" s="91">
        <v>6436</v>
      </c>
      <c r="BD120" s="91">
        <v>3738</v>
      </c>
      <c r="BE120" s="91"/>
      <c r="BF120" s="91">
        <v>12592</v>
      </c>
      <c r="BG120" s="91"/>
      <c r="BH120" s="91"/>
      <c r="BI120" s="91"/>
      <c r="BJ120" s="91">
        <v>182</v>
      </c>
      <c r="BK120" s="91">
        <v>220</v>
      </c>
      <c r="BL120" s="91">
        <v>1346</v>
      </c>
      <c r="BM120" s="91">
        <v>35</v>
      </c>
      <c r="BN120" s="91">
        <v>1</v>
      </c>
      <c r="BO120" s="91">
        <v>218</v>
      </c>
      <c r="BP120" s="91">
        <v>316</v>
      </c>
      <c r="BQ120" s="91">
        <v>925</v>
      </c>
      <c r="BR120" s="91">
        <v>72</v>
      </c>
      <c r="BS120" s="91"/>
      <c r="BT120" s="91">
        <v>243</v>
      </c>
      <c r="BU120" s="91">
        <v>15664</v>
      </c>
      <c r="BV120" s="91"/>
      <c r="BW120" s="91">
        <v>3648</v>
      </c>
      <c r="BX120" s="91">
        <v>6490</v>
      </c>
      <c r="BY120" s="91">
        <v>5170</v>
      </c>
      <c r="BZ120" s="91">
        <v>55</v>
      </c>
      <c r="CA120" s="91"/>
      <c r="CB120" s="91">
        <v>166</v>
      </c>
      <c r="CC120" s="91">
        <v>112</v>
      </c>
      <c r="CD120" s="91">
        <v>235</v>
      </c>
      <c r="CE120" s="91">
        <v>31</v>
      </c>
      <c r="CF120" s="91"/>
      <c r="CG120" s="91">
        <v>796</v>
      </c>
      <c r="CH120" s="91">
        <v>341</v>
      </c>
      <c r="CI120" s="91">
        <v>441</v>
      </c>
      <c r="CJ120" s="91">
        <v>126</v>
      </c>
      <c r="CK120" s="91">
        <v>77</v>
      </c>
      <c r="CL120" s="91">
        <v>196</v>
      </c>
      <c r="CM120" s="91">
        <v>1978</v>
      </c>
      <c r="CN120" s="91">
        <v>661</v>
      </c>
      <c r="CO120" s="91">
        <v>1018</v>
      </c>
      <c r="CP120" s="91">
        <v>430</v>
      </c>
      <c r="CQ120" s="91">
        <v>3902</v>
      </c>
      <c r="CR120" s="91">
        <v>112</v>
      </c>
      <c r="CS120" s="91">
        <v>766</v>
      </c>
      <c r="CT120" s="91">
        <v>3</v>
      </c>
      <c r="CU120" s="91">
        <v>27</v>
      </c>
      <c r="CV120" s="91">
        <v>513</v>
      </c>
      <c r="CW120" s="91">
        <v>740</v>
      </c>
      <c r="CX120" s="91">
        <v>43</v>
      </c>
      <c r="CY120" s="91">
        <v>3737</v>
      </c>
      <c r="CZ120" s="91">
        <v>153</v>
      </c>
      <c r="DA120" s="91">
        <v>9</v>
      </c>
      <c r="DB120" s="91">
        <v>11</v>
      </c>
      <c r="DC120" s="91">
        <v>1</v>
      </c>
      <c r="DD120" s="91">
        <v>16</v>
      </c>
      <c r="DE120" s="91">
        <v>126</v>
      </c>
      <c r="DF120" s="91">
        <v>1819</v>
      </c>
      <c r="DG120" s="91">
        <v>24</v>
      </c>
      <c r="DH120" s="91">
        <v>1007</v>
      </c>
      <c r="DI120" s="91">
        <v>60</v>
      </c>
      <c r="DJ120" s="91">
        <v>193</v>
      </c>
      <c r="DK120" s="91">
        <v>131</v>
      </c>
      <c r="DL120" s="91">
        <v>3749</v>
      </c>
      <c r="DM120" s="91">
        <v>853</v>
      </c>
      <c r="DN120" s="91">
        <v>102</v>
      </c>
      <c r="DO120" s="91">
        <v>4037</v>
      </c>
      <c r="DP120" s="91">
        <v>86</v>
      </c>
      <c r="DQ120" s="91">
        <v>3530</v>
      </c>
      <c r="DR120" s="91">
        <v>19</v>
      </c>
      <c r="DS120" s="91">
        <v>6</v>
      </c>
      <c r="DT120" s="91">
        <v>21</v>
      </c>
      <c r="DU120" s="91">
        <v>587</v>
      </c>
      <c r="DV120" s="91">
        <v>397</v>
      </c>
      <c r="DW120" s="91">
        <v>4</v>
      </c>
      <c r="DX120" s="91">
        <v>18</v>
      </c>
      <c r="DY120" s="91">
        <v>10</v>
      </c>
      <c r="DZ120" s="91">
        <v>84</v>
      </c>
      <c r="EA120" s="91">
        <v>244</v>
      </c>
      <c r="EB120" s="91">
        <v>25</v>
      </c>
      <c r="EC120" s="91">
        <v>19</v>
      </c>
      <c r="ED120" s="91">
        <v>24</v>
      </c>
      <c r="EE120" s="91"/>
      <c r="EF120" s="91">
        <v>19</v>
      </c>
      <c r="EG120" s="91">
        <v>14430</v>
      </c>
      <c r="EH120" s="91">
        <v>61838</v>
      </c>
      <c r="EI120" s="90" t="s">
        <v>2553</v>
      </c>
      <c r="EJ120" s="90" t="s">
        <v>2489</v>
      </c>
    </row>
    <row r="121" spans="1:140" ht="14.4" x14ac:dyDescent="0.3">
      <c r="A121" s="90">
        <v>106190400</v>
      </c>
      <c r="B121" s="90" t="s">
        <v>2051</v>
      </c>
      <c r="C121" s="90" t="s">
        <v>796</v>
      </c>
      <c r="D121" s="90" t="s">
        <v>797</v>
      </c>
      <c r="E121" s="90" t="s">
        <v>798</v>
      </c>
      <c r="F121" s="90" t="s">
        <v>1330</v>
      </c>
      <c r="G121" s="90" t="s">
        <v>723</v>
      </c>
      <c r="H121" s="90" t="s">
        <v>2813</v>
      </c>
      <c r="I121" s="90">
        <v>41</v>
      </c>
      <c r="J121" s="90">
        <v>25</v>
      </c>
      <c r="K121" s="90" t="s">
        <v>557</v>
      </c>
      <c r="L121" s="90" t="s">
        <v>553</v>
      </c>
      <c r="M121" s="91">
        <v>26696</v>
      </c>
      <c r="N121" s="91"/>
      <c r="O121" s="91">
        <v>955</v>
      </c>
      <c r="P121" s="91">
        <v>303</v>
      </c>
      <c r="Q121" s="91">
        <v>338</v>
      </c>
      <c r="R121" s="91"/>
      <c r="S121" s="91">
        <v>11822</v>
      </c>
      <c r="T121" s="91">
        <v>16470</v>
      </c>
      <c r="U121" s="91"/>
      <c r="V121" s="91"/>
      <c r="W121" s="91">
        <v>3686</v>
      </c>
      <c r="X121" s="91">
        <v>560</v>
      </c>
      <c r="Y121" s="91">
        <v>677</v>
      </c>
      <c r="Z121" s="91">
        <v>2346</v>
      </c>
      <c r="AA121" s="91">
        <v>3597</v>
      </c>
      <c r="AB121" s="91">
        <v>2560</v>
      </c>
      <c r="AC121" s="91">
        <v>3178</v>
      </c>
      <c r="AD121" s="91">
        <v>3753</v>
      </c>
      <c r="AE121" s="91">
        <v>3492</v>
      </c>
      <c r="AF121" s="91">
        <v>4443</v>
      </c>
      <c r="AG121" s="91"/>
      <c r="AH121" s="91">
        <v>13026</v>
      </c>
      <c r="AI121" s="91">
        <v>2781</v>
      </c>
      <c r="AJ121" s="91">
        <v>6865</v>
      </c>
      <c r="AK121" s="91">
        <v>3562</v>
      </c>
      <c r="AL121" s="91">
        <v>23</v>
      </c>
      <c r="AM121" s="91">
        <v>1855</v>
      </c>
      <c r="AN121" s="91">
        <v>180</v>
      </c>
      <c r="AO121" s="91">
        <v>23338</v>
      </c>
      <c r="AP121" s="91">
        <v>293</v>
      </c>
      <c r="AQ121" s="91">
        <v>52</v>
      </c>
      <c r="AR121" s="91">
        <v>643</v>
      </c>
      <c r="AS121" s="91">
        <v>375</v>
      </c>
      <c r="AT121" s="91">
        <v>279</v>
      </c>
      <c r="AU121" s="91">
        <v>3263</v>
      </c>
      <c r="AV121" s="91">
        <v>3</v>
      </c>
      <c r="AW121" s="91">
        <v>46</v>
      </c>
      <c r="AX121" s="91"/>
      <c r="AY121" s="91">
        <v>14221</v>
      </c>
      <c r="AZ121" s="91">
        <v>14055</v>
      </c>
      <c r="BA121" s="91">
        <v>16</v>
      </c>
      <c r="BB121" s="91">
        <v>6518</v>
      </c>
      <c r="BC121" s="91">
        <v>18441</v>
      </c>
      <c r="BD121" s="91">
        <v>3275</v>
      </c>
      <c r="BE121" s="91">
        <v>58</v>
      </c>
      <c r="BF121" s="91">
        <v>20540</v>
      </c>
      <c r="BG121" s="91">
        <v>17</v>
      </c>
      <c r="BH121" s="91">
        <v>429</v>
      </c>
      <c r="BI121" s="91"/>
      <c r="BJ121" s="91">
        <v>386</v>
      </c>
      <c r="BK121" s="91">
        <v>201</v>
      </c>
      <c r="BL121" s="91">
        <v>2831</v>
      </c>
      <c r="BM121" s="91">
        <v>605</v>
      </c>
      <c r="BN121" s="91">
        <v>10</v>
      </c>
      <c r="BO121" s="91">
        <v>250</v>
      </c>
      <c r="BP121" s="91">
        <v>467</v>
      </c>
      <c r="BQ121" s="91">
        <v>2548</v>
      </c>
      <c r="BR121" s="91">
        <v>8</v>
      </c>
      <c r="BS121" s="91"/>
      <c r="BT121" s="91">
        <v>169</v>
      </c>
      <c r="BU121" s="91">
        <v>28123</v>
      </c>
      <c r="BV121" s="91"/>
      <c r="BW121" s="91">
        <v>8784</v>
      </c>
      <c r="BX121" s="91">
        <v>4149</v>
      </c>
      <c r="BY121" s="91">
        <v>13756</v>
      </c>
      <c r="BZ121" s="91">
        <v>227</v>
      </c>
      <c r="CA121" s="91">
        <v>12</v>
      </c>
      <c r="CB121" s="91">
        <v>514</v>
      </c>
      <c r="CC121" s="91">
        <v>14</v>
      </c>
      <c r="CD121" s="91">
        <v>822</v>
      </c>
      <c r="CE121" s="91">
        <v>9</v>
      </c>
      <c r="CF121" s="91">
        <v>5</v>
      </c>
      <c r="CG121" s="91">
        <v>1421</v>
      </c>
      <c r="CH121" s="91">
        <v>1556</v>
      </c>
      <c r="CI121" s="91">
        <v>878</v>
      </c>
      <c r="CJ121" s="91">
        <v>346</v>
      </c>
      <c r="CK121" s="91">
        <v>1648</v>
      </c>
      <c r="CL121" s="91">
        <v>620</v>
      </c>
      <c r="CM121" s="91">
        <v>2768</v>
      </c>
      <c r="CN121" s="91">
        <v>1687</v>
      </c>
      <c r="CO121" s="91">
        <v>2349</v>
      </c>
      <c r="CP121" s="91">
        <v>1146</v>
      </c>
      <c r="CQ121" s="91">
        <v>3629</v>
      </c>
      <c r="CR121" s="91">
        <v>440</v>
      </c>
      <c r="CS121" s="91">
        <v>2219</v>
      </c>
      <c r="CT121" s="91">
        <v>97</v>
      </c>
      <c r="CU121" s="91">
        <v>163</v>
      </c>
      <c r="CV121" s="91">
        <v>898</v>
      </c>
      <c r="CW121" s="91">
        <v>2641</v>
      </c>
      <c r="CX121" s="91">
        <v>526</v>
      </c>
      <c r="CY121" s="91">
        <v>3259</v>
      </c>
      <c r="CZ121" s="91">
        <v>538</v>
      </c>
      <c r="DA121" s="91">
        <v>107</v>
      </c>
      <c r="DB121" s="91">
        <v>53</v>
      </c>
      <c r="DC121" s="91">
        <v>6</v>
      </c>
      <c r="DD121" s="91">
        <v>100</v>
      </c>
      <c r="DE121" s="91">
        <v>478</v>
      </c>
      <c r="DF121" s="91">
        <v>1535</v>
      </c>
      <c r="DG121" s="91">
        <v>55</v>
      </c>
      <c r="DH121" s="91">
        <v>2753</v>
      </c>
      <c r="DI121" s="91">
        <v>314</v>
      </c>
      <c r="DJ121" s="91">
        <v>862</v>
      </c>
      <c r="DK121" s="91">
        <v>599</v>
      </c>
      <c r="DL121" s="91">
        <v>3364</v>
      </c>
      <c r="DM121" s="91">
        <v>3099</v>
      </c>
      <c r="DN121" s="91">
        <v>596</v>
      </c>
      <c r="DO121" s="91">
        <v>9444</v>
      </c>
      <c r="DP121" s="91">
        <v>68</v>
      </c>
      <c r="DQ121" s="91">
        <v>4321</v>
      </c>
      <c r="DR121" s="91">
        <v>327</v>
      </c>
      <c r="DS121" s="91">
        <v>92</v>
      </c>
      <c r="DT121" s="91">
        <v>128</v>
      </c>
      <c r="DU121" s="91">
        <v>1251</v>
      </c>
      <c r="DV121" s="91">
        <v>1229</v>
      </c>
      <c r="DW121" s="91">
        <v>5</v>
      </c>
      <c r="DX121" s="91">
        <v>66</v>
      </c>
      <c r="DY121" s="91">
        <v>60</v>
      </c>
      <c r="DZ121" s="91">
        <v>389</v>
      </c>
      <c r="EA121" s="91">
        <v>1305</v>
      </c>
      <c r="EB121" s="91">
        <v>143</v>
      </c>
      <c r="EC121" s="91">
        <v>102</v>
      </c>
      <c r="ED121" s="91">
        <v>16</v>
      </c>
      <c r="EE121" s="91"/>
      <c r="EF121" s="91">
        <v>133</v>
      </c>
      <c r="EG121" s="91">
        <v>23046</v>
      </c>
      <c r="EH121" s="91">
        <v>120969</v>
      </c>
      <c r="EI121" s="90" t="s">
        <v>2572</v>
      </c>
      <c r="EJ121" s="90" t="s">
        <v>2489</v>
      </c>
    </row>
    <row r="122" spans="1:140" ht="14.4" x14ac:dyDescent="0.3">
      <c r="A122" s="90">
        <v>106190410</v>
      </c>
      <c r="B122" s="90" t="s">
        <v>2052</v>
      </c>
      <c r="C122" s="90" t="s">
        <v>1331</v>
      </c>
      <c r="D122" s="90" t="s">
        <v>1818</v>
      </c>
      <c r="E122" s="90" t="s">
        <v>713</v>
      </c>
      <c r="F122" s="90" t="s">
        <v>1294</v>
      </c>
      <c r="G122" s="90" t="s">
        <v>723</v>
      </c>
      <c r="H122" s="90" t="s">
        <v>2811</v>
      </c>
      <c r="I122" s="90">
        <v>49</v>
      </c>
      <c r="J122" s="90">
        <v>22</v>
      </c>
      <c r="K122" s="90" t="s">
        <v>572</v>
      </c>
      <c r="L122" s="90" t="s">
        <v>553</v>
      </c>
      <c r="M122" s="91"/>
      <c r="N122" s="91"/>
      <c r="O122" s="91">
        <v>2940</v>
      </c>
      <c r="P122" s="91"/>
      <c r="Q122" s="91"/>
      <c r="R122" s="91"/>
      <c r="S122" s="91">
        <v>1982</v>
      </c>
      <c r="T122" s="91">
        <v>958</v>
      </c>
      <c r="U122" s="91"/>
      <c r="V122" s="91"/>
      <c r="W122" s="91"/>
      <c r="X122" s="91"/>
      <c r="Y122" s="91">
        <v>19</v>
      </c>
      <c r="Z122" s="91">
        <v>374</v>
      </c>
      <c r="AA122" s="91">
        <v>609</v>
      </c>
      <c r="AB122" s="91">
        <v>739</v>
      </c>
      <c r="AC122" s="91">
        <v>780</v>
      </c>
      <c r="AD122" s="91">
        <v>362</v>
      </c>
      <c r="AE122" s="91">
        <v>51</v>
      </c>
      <c r="AF122" s="91">
        <v>6</v>
      </c>
      <c r="AG122" s="91"/>
      <c r="AH122" s="91">
        <v>1080</v>
      </c>
      <c r="AI122" s="91">
        <v>840</v>
      </c>
      <c r="AJ122" s="91">
        <v>815</v>
      </c>
      <c r="AK122" s="91">
        <v>185</v>
      </c>
      <c r="AL122" s="91">
        <v>3</v>
      </c>
      <c r="AM122" s="91">
        <v>17</v>
      </c>
      <c r="AN122" s="91"/>
      <c r="AO122" s="91">
        <v>767</v>
      </c>
      <c r="AP122" s="91">
        <v>461</v>
      </c>
      <c r="AQ122" s="91"/>
      <c r="AR122" s="91">
        <v>568</v>
      </c>
      <c r="AS122" s="91">
        <v>53</v>
      </c>
      <c r="AT122" s="91">
        <v>4</v>
      </c>
      <c r="AU122" s="91"/>
      <c r="AV122" s="91"/>
      <c r="AW122" s="91">
        <v>1087</v>
      </c>
      <c r="AX122" s="91"/>
      <c r="AY122" s="91"/>
      <c r="AZ122" s="91">
        <v>2940</v>
      </c>
      <c r="BA122" s="91"/>
      <c r="BB122" s="91">
        <v>10</v>
      </c>
      <c r="BC122" s="91">
        <v>2930</v>
      </c>
      <c r="BD122" s="91"/>
      <c r="BE122" s="91"/>
      <c r="BF122" s="91">
        <v>1402</v>
      </c>
      <c r="BG122" s="91"/>
      <c r="BH122" s="91">
        <v>7</v>
      </c>
      <c r="BI122" s="91"/>
      <c r="BJ122" s="91">
        <v>120</v>
      </c>
      <c r="BK122" s="91"/>
      <c r="BL122" s="91">
        <v>693</v>
      </c>
      <c r="BM122" s="91">
        <v>667</v>
      </c>
      <c r="BN122" s="91"/>
      <c r="BO122" s="91">
        <v>51</v>
      </c>
      <c r="BP122" s="91"/>
      <c r="BQ122" s="91"/>
      <c r="BR122" s="91"/>
      <c r="BS122" s="91"/>
      <c r="BT122" s="91"/>
      <c r="BU122" s="91">
        <v>2940</v>
      </c>
      <c r="BV122" s="91"/>
      <c r="BW122" s="91">
        <v>1727</v>
      </c>
      <c r="BX122" s="91">
        <v>1165</v>
      </c>
      <c r="BY122" s="91">
        <v>22</v>
      </c>
      <c r="BZ122" s="91"/>
      <c r="CA122" s="91">
        <v>3</v>
      </c>
      <c r="CB122" s="91"/>
      <c r="CC122" s="91"/>
      <c r="CD122" s="91">
        <v>23</v>
      </c>
      <c r="CE122" s="91"/>
      <c r="CF122" s="91"/>
      <c r="CG122" s="91"/>
      <c r="CH122" s="91"/>
      <c r="CI122" s="91"/>
      <c r="CJ122" s="91"/>
      <c r="CK122" s="91">
        <v>2940</v>
      </c>
      <c r="CL122" s="91"/>
      <c r="CM122" s="91"/>
      <c r="CN122" s="91"/>
      <c r="CO122" s="91"/>
      <c r="CP122" s="91"/>
      <c r="CQ122" s="91"/>
      <c r="CR122" s="91"/>
      <c r="CS122" s="91"/>
      <c r="CT122" s="91"/>
      <c r="CU122" s="91"/>
      <c r="CV122" s="91"/>
      <c r="CW122" s="91"/>
      <c r="CX122" s="91"/>
      <c r="CY122" s="91"/>
      <c r="CZ122" s="91"/>
      <c r="DA122" s="91"/>
      <c r="DB122" s="91"/>
      <c r="DC122" s="91"/>
      <c r="DD122" s="91"/>
      <c r="DE122" s="91"/>
      <c r="DF122" s="91"/>
      <c r="DG122" s="91"/>
      <c r="DH122" s="91"/>
      <c r="DI122" s="91"/>
      <c r="DJ122" s="91"/>
      <c r="DK122" s="91"/>
      <c r="DL122" s="91"/>
      <c r="DM122" s="91"/>
      <c r="DN122" s="91"/>
      <c r="DO122" s="91">
        <v>2873</v>
      </c>
      <c r="DP122" s="91"/>
      <c r="DQ122" s="91">
        <v>67</v>
      </c>
      <c r="DR122" s="91"/>
      <c r="DS122" s="91"/>
      <c r="DT122" s="91"/>
      <c r="DU122" s="91"/>
      <c r="DV122" s="91">
        <v>2</v>
      </c>
      <c r="DW122" s="91"/>
      <c r="DX122" s="91"/>
      <c r="DY122" s="91"/>
      <c r="DZ122" s="91">
        <v>78</v>
      </c>
      <c r="EA122" s="91"/>
      <c r="EB122" s="91">
        <v>4</v>
      </c>
      <c r="EC122" s="91"/>
      <c r="ED122" s="91"/>
      <c r="EE122" s="91"/>
      <c r="EF122" s="91"/>
      <c r="EG122" s="91">
        <v>2856</v>
      </c>
      <c r="EH122" s="91">
        <v>28700</v>
      </c>
      <c r="EI122" s="90" t="s">
        <v>2545</v>
      </c>
      <c r="EJ122" s="90" t="s">
        <v>2489</v>
      </c>
    </row>
    <row r="123" spans="1:140" ht="14.4" x14ac:dyDescent="0.3">
      <c r="A123" s="90">
        <v>106190413</v>
      </c>
      <c r="B123" s="90" t="s">
        <v>2053</v>
      </c>
      <c r="C123" s="90" t="s">
        <v>799</v>
      </c>
      <c r="D123" s="90" t="s">
        <v>800</v>
      </c>
      <c r="E123" s="90" t="s">
        <v>743</v>
      </c>
      <c r="F123" s="90" t="s">
        <v>1332</v>
      </c>
      <c r="G123" s="90" t="s">
        <v>723</v>
      </c>
      <c r="H123" s="90" t="s">
        <v>2812</v>
      </c>
      <c r="I123" s="90">
        <v>48</v>
      </c>
      <c r="J123" s="90">
        <v>22</v>
      </c>
      <c r="K123" s="90" t="s">
        <v>557</v>
      </c>
      <c r="L123" s="90" t="s">
        <v>553</v>
      </c>
      <c r="M123" s="91">
        <v>6598</v>
      </c>
      <c r="N123" s="91">
        <v>674</v>
      </c>
      <c r="O123" s="91">
        <v>1558</v>
      </c>
      <c r="P123" s="91"/>
      <c r="Q123" s="91"/>
      <c r="R123" s="91"/>
      <c r="S123" s="91">
        <v>4341</v>
      </c>
      <c r="T123" s="91">
        <v>4489</v>
      </c>
      <c r="U123" s="91"/>
      <c r="V123" s="91"/>
      <c r="W123" s="91"/>
      <c r="X123" s="91"/>
      <c r="Y123" s="91">
        <v>88</v>
      </c>
      <c r="Z123" s="91">
        <v>716</v>
      </c>
      <c r="AA123" s="91">
        <v>684</v>
      </c>
      <c r="AB123" s="91">
        <v>965</v>
      </c>
      <c r="AC123" s="91">
        <v>1427</v>
      </c>
      <c r="AD123" s="91">
        <v>1538</v>
      </c>
      <c r="AE123" s="91">
        <v>1604</v>
      </c>
      <c r="AF123" s="91">
        <v>1808</v>
      </c>
      <c r="AG123" s="91"/>
      <c r="AH123" s="91">
        <v>3618</v>
      </c>
      <c r="AI123" s="91">
        <v>487</v>
      </c>
      <c r="AJ123" s="91">
        <v>3905</v>
      </c>
      <c r="AK123" s="91">
        <v>692</v>
      </c>
      <c r="AL123" s="91">
        <v>15</v>
      </c>
      <c r="AM123" s="91">
        <v>74</v>
      </c>
      <c r="AN123" s="91">
        <v>39</v>
      </c>
      <c r="AO123" s="91">
        <v>7152</v>
      </c>
      <c r="AP123" s="91">
        <v>25</v>
      </c>
      <c r="AQ123" s="91">
        <v>12</v>
      </c>
      <c r="AR123" s="91">
        <v>121</v>
      </c>
      <c r="AS123" s="91">
        <v>1098</v>
      </c>
      <c r="AT123" s="91">
        <v>250</v>
      </c>
      <c r="AU123" s="91"/>
      <c r="AV123" s="91"/>
      <c r="AW123" s="91">
        <v>172</v>
      </c>
      <c r="AX123" s="91"/>
      <c r="AY123" s="91">
        <v>6078</v>
      </c>
      <c r="AZ123" s="91">
        <v>2752</v>
      </c>
      <c r="BA123" s="91"/>
      <c r="BB123" s="91">
        <v>1631</v>
      </c>
      <c r="BC123" s="91">
        <v>7177</v>
      </c>
      <c r="BD123" s="91"/>
      <c r="BE123" s="91">
        <v>22</v>
      </c>
      <c r="BF123" s="91">
        <v>5541</v>
      </c>
      <c r="BG123" s="91">
        <v>65</v>
      </c>
      <c r="BH123" s="91">
        <v>67</v>
      </c>
      <c r="BI123" s="91">
        <v>409</v>
      </c>
      <c r="BJ123" s="91">
        <v>325</v>
      </c>
      <c r="BK123" s="91">
        <v>70</v>
      </c>
      <c r="BL123" s="91">
        <v>952</v>
      </c>
      <c r="BM123" s="91">
        <v>112</v>
      </c>
      <c r="BN123" s="91">
        <v>15</v>
      </c>
      <c r="BO123" s="91">
        <v>121</v>
      </c>
      <c r="BP123" s="91">
        <v>216</v>
      </c>
      <c r="BQ123" s="91">
        <v>856</v>
      </c>
      <c r="BR123" s="91">
        <v>81</v>
      </c>
      <c r="BS123" s="91"/>
      <c r="BT123" s="91">
        <v>172</v>
      </c>
      <c r="BU123" s="91">
        <v>8658</v>
      </c>
      <c r="BV123" s="91"/>
      <c r="BW123" s="91">
        <v>4649</v>
      </c>
      <c r="BX123" s="91">
        <v>2734</v>
      </c>
      <c r="BY123" s="91">
        <v>1188</v>
      </c>
      <c r="BZ123" s="91">
        <v>27</v>
      </c>
      <c r="CA123" s="91"/>
      <c r="CB123" s="91">
        <v>27</v>
      </c>
      <c r="CC123" s="91"/>
      <c r="CD123" s="91">
        <v>195</v>
      </c>
      <c r="CE123" s="91">
        <v>9</v>
      </c>
      <c r="CF123" s="91">
        <v>1</v>
      </c>
      <c r="CG123" s="91">
        <v>571</v>
      </c>
      <c r="CH123" s="91">
        <v>211</v>
      </c>
      <c r="CI123" s="91">
        <v>330</v>
      </c>
      <c r="CJ123" s="91">
        <v>130</v>
      </c>
      <c r="CK123" s="91">
        <v>1659</v>
      </c>
      <c r="CL123" s="91">
        <v>134</v>
      </c>
      <c r="CM123" s="91">
        <v>1753</v>
      </c>
      <c r="CN123" s="91">
        <v>618</v>
      </c>
      <c r="CO123" s="91">
        <v>816</v>
      </c>
      <c r="CP123" s="91">
        <v>287</v>
      </c>
      <c r="CQ123" s="91">
        <v>22</v>
      </c>
      <c r="CR123" s="91">
        <v>136</v>
      </c>
      <c r="CS123" s="91">
        <v>372</v>
      </c>
      <c r="CT123" s="91">
        <v>5</v>
      </c>
      <c r="CU123" s="91"/>
      <c r="CV123" s="91">
        <v>671</v>
      </c>
      <c r="CW123" s="91">
        <v>520</v>
      </c>
      <c r="CX123" s="91">
        <v>595</v>
      </c>
      <c r="CY123" s="91"/>
      <c r="CZ123" s="91">
        <v>84</v>
      </c>
      <c r="DA123" s="91">
        <v>17</v>
      </c>
      <c r="DB123" s="91">
        <v>2</v>
      </c>
      <c r="DC123" s="91">
        <v>3</v>
      </c>
      <c r="DD123" s="91">
        <v>5</v>
      </c>
      <c r="DE123" s="91">
        <v>153</v>
      </c>
      <c r="DF123" s="91">
        <v>1451</v>
      </c>
      <c r="DG123" s="91">
        <v>17</v>
      </c>
      <c r="DH123" s="91">
        <v>779</v>
      </c>
      <c r="DI123" s="91">
        <v>44</v>
      </c>
      <c r="DJ123" s="91">
        <v>5</v>
      </c>
      <c r="DK123" s="91">
        <v>9</v>
      </c>
      <c r="DL123" s="91"/>
      <c r="DM123" s="91">
        <v>451</v>
      </c>
      <c r="DN123" s="91">
        <v>139</v>
      </c>
      <c r="DO123" s="91">
        <v>861</v>
      </c>
      <c r="DP123" s="91">
        <v>7</v>
      </c>
      <c r="DQ123" s="91">
        <v>4803</v>
      </c>
      <c r="DR123" s="91">
        <v>17</v>
      </c>
      <c r="DS123" s="91"/>
      <c r="DT123" s="91">
        <v>33</v>
      </c>
      <c r="DU123" s="91">
        <v>540</v>
      </c>
      <c r="DV123" s="91">
        <v>244</v>
      </c>
      <c r="DW123" s="91">
        <v>1</v>
      </c>
      <c r="DX123" s="91">
        <v>6</v>
      </c>
      <c r="DY123" s="91">
        <v>14</v>
      </c>
      <c r="DZ123" s="91">
        <v>87</v>
      </c>
      <c r="EA123" s="91">
        <v>270</v>
      </c>
      <c r="EB123" s="91">
        <v>92</v>
      </c>
      <c r="EC123" s="91">
        <v>16</v>
      </c>
      <c r="ED123" s="91">
        <v>7</v>
      </c>
      <c r="EE123" s="91"/>
      <c r="EF123" s="91">
        <v>40</v>
      </c>
      <c r="EG123" s="91">
        <v>7463</v>
      </c>
      <c r="EH123" s="91">
        <v>37691</v>
      </c>
      <c r="EI123" s="90" t="s">
        <v>2558</v>
      </c>
      <c r="EJ123" s="90" t="s">
        <v>2489</v>
      </c>
    </row>
    <row r="124" spans="1:140" ht="14.4" x14ac:dyDescent="0.3">
      <c r="A124" s="90">
        <v>106190422</v>
      </c>
      <c r="B124" s="90" t="s">
        <v>2054</v>
      </c>
      <c r="C124" s="90" t="s">
        <v>801</v>
      </c>
      <c r="D124" s="90" t="s">
        <v>802</v>
      </c>
      <c r="E124" s="90" t="s">
        <v>761</v>
      </c>
      <c r="F124" s="90" t="s">
        <v>2055</v>
      </c>
      <c r="G124" s="90" t="s">
        <v>723</v>
      </c>
      <c r="H124" s="90" t="s">
        <v>2809</v>
      </c>
      <c r="I124" s="90">
        <v>66</v>
      </c>
      <c r="J124" s="90">
        <v>26</v>
      </c>
      <c r="K124" s="90" t="s">
        <v>557</v>
      </c>
      <c r="L124" s="90" t="s">
        <v>553</v>
      </c>
      <c r="M124" s="91">
        <v>25296</v>
      </c>
      <c r="N124" s="91">
        <v>1405</v>
      </c>
      <c r="O124" s="91"/>
      <c r="P124" s="91"/>
      <c r="Q124" s="91"/>
      <c r="R124" s="91"/>
      <c r="S124" s="91">
        <v>10572</v>
      </c>
      <c r="T124" s="91">
        <v>16129</v>
      </c>
      <c r="U124" s="91"/>
      <c r="V124" s="91"/>
      <c r="W124" s="91">
        <v>3440</v>
      </c>
      <c r="X124" s="91">
        <v>381</v>
      </c>
      <c r="Y124" s="91">
        <v>384</v>
      </c>
      <c r="Z124" s="91">
        <v>1828</v>
      </c>
      <c r="AA124" s="91">
        <v>2968</v>
      </c>
      <c r="AB124" s="91">
        <v>1951</v>
      </c>
      <c r="AC124" s="91">
        <v>2991</v>
      </c>
      <c r="AD124" s="91">
        <v>3571</v>
      </c>
      <c r="AE124" s="91">
        <v>4019</v>
      </c>
      <c r="AF124" s="91">
        <v>5168</v>
      </c>
      <c r="AG124" s="91"/>
      <c r="AH124" s="91">
        <v>12131</v>
      </c>
      <c r="AI124" s="91">
        <v>2490</v>
      </c>
      <c r="AJ124" s="91">
        <v>6141</v>
      </c>
      <c r="AK124" s="91">
        <v>4106</v>
      </c>
      <c r="AL124" s="91">
        <v>48</v>
      </c>
      <c r="AM124" s="91">
        <v>1474</v>
      </c>
      <c r="AN124" s="91">
        <v>311</v>
      </c>
      <c r="AO124" s="91">
        <v>20417</v>
      </c>
      <c r="AP124" s="91">
        <v>331</v>
      </c>
      <c r="AQ124" s="91">
        <v>54</v>
      </c>
      <c r="AR124" s="91">
        <v>680</v>
      </c>
      <c r="AS124" s="91">
        <v>1612</v>
      </c>
      <c r="AT124" s="91">
        <v>98</v>
      </c>
      <c r="AU124" s="91">
        <v>3176</v>
      </c>
      <c r="AV124" s="91">
        <v>11</v>
      </c>
      <c r="AW124" s="91">
        <v>322</v>
      </c>
      <c r="AX124" s="91"/>
      <c r="AY124" s="91">
        <v>13372</v>
      </c>
      <c r="AZ124" s="91">
        <v>13290</v>
      </c>
      <c r="BA124" s="91">
        <v>39</v>
      </c>
      <c r="BB124" s="91">
        <v>7147</v>
      </c>
      <c r="BC124" s="91">
        <v>16362</v>
      </c>
      <c r="BD124" s="91">
        <v>3180</v>
      </c>
      <c r="BE124" s="91">
        <v>12</v>
      </c>
      <c r="BF124" s="91">
        <v>18824</v>
      </c>
      <c r="BG124" s="91">
        <v>153</v>
      </c>
      <c r="BH124" s="91"/>
      <c r="BI124" s="91">
        <v>1303</v>
      </c>
      <c r="BJ124" s="91">
        <v>210</v>
      </c>
      <c r="BK124" s="91">
        <v>188</v>
      </c>
      <c r="BL124" s="91">
        <v>1954</v>
      </c>
      <c r="BM124" s="91">
        <v>154</v>
      </c>
      <c r="BN124" s="91">
        <v>5</v>
      </c>
      <c r="BO124" s="91">
        <v>153</v>
      </c>
      <c r="BP124" s="91">
        <v>518</v>
      </c>
      <c r="BQ124" s="91">
        <v>3166</v>
      </c>
      <c r="BR124" s="91">
        <v>54</v>
      </c>
      <c r="BS124" s="91">
        <v>19</v>
      </c>
      <c r="BT124" s="91">
        <v>1112</v>
      </c>
      <c r="BU124" s="91">
        <v>25520</v>
      </c>
      <c r="BV124" s="91">
        <v>69</v>
      </c>
      <c r="BW124" s="91">
        <v>11342</v>
      </c>
      <c r="BX124" s="91">
        <v>2496</v>
      </c>
      <c r="BY124" s="91">
        <v>12205</v>
      </c>
      <c r="BZ124" s="91">
        <v>122</v>
      </c>
      <c r="CA124" s="91"/>
      <c r="CB124" s="91">
        <v>201</v>
      </c>
      <c r="CC124" s="91"/>
      <c r="CD124" s="91">
        <v>319</v>
      </c>
      <c r="CE124" s="91"/>
      <c r="CF124" s="91">
        <v>16</v>
      </c>
      <c r="CG124" s="91">
        <v>1455</v>
      </c>
      <c r="CH124" s="91">
        <v>1379</v>
      </c>
      <c r="CI124" s="91">
        <v>902</v>
      </c>
      <c r="CJ124" s="91">
        <v>273</v>
      </c>
      <c r="CK124" s="91">
        <v>163</v>
      </c>
      <c r="CL124" s="91">
        <v>370</v>
      </c>
      <c r="CM124" s="91">
        <v>3535</v>
      </c>
      <c r="CN124" s="91">
        <v>1583</v>
      </c>
      <c r="CO124" s="91">
        <v>3013</v>
      </c>
      <c r="CP124" s="91">
        <v>1119</v>
      </c>
      <c r="CQ124" s="91">
        <v>3428</v>
      </c>
      <c r="CR124" s="91">
        <v>396</v>
      </c>
      <c r="CS124" s="91">
        <v>1513</v>
      </c>
      <c r="CT124" s="91">
        <v>40</v>
      </c>
      <c r="CU124" s="91">
        <v>86</v>
      </c>
      <c r="CV124" s="91">
        <v>1309</v>
      </c>
      <c r="CW124" s="91">
        <v>1754</v>
      </c>
      <c r="CX124" s="91">
        <v>1206</v>
      </c>
      <c r="CY124" s="91">
        <v>3177</v>
      </c>
      <c r="CZ124" s="91">
        <v>322</v>
      </c>
      <c r="DA124" s="91">
        <v>87</v>
      </c>
      <c r="DB124" s="91">
        <v>17</v>
      </c>
      <c r="DC124" s="91">
        <v>3</v>
      </c>
      <c r="DD124" s="91">
        <v>70</v>
      </c>
      <c r="DE124" s="91">
        <v>419</v>
      </c>
      <c r="DF124" s="91">
        <v>2292</v>
      </c>
      <c r="DG124" s="91">
        <v>48</v>
      </c>
      <c r="DH124" s="91">
        <v>2938</v>
      </c>
      <c r="DI124" s="91">
        <v>301</v>
      </c>
      <c r="DJ124" s="91">
        <v>847</v>
      </c>
      <c r="DK124" s="91">
        <v>713</v>
      </c>
      <c r="DL124" s="91">
        <v>3181</v>
      </c>
      <c r="DM124" s="91">
        <v>1863</v>
      </c>
      <c r="DN124" s="91">
        <v>535</v>
      </c>
      <c r="DO124" s="91">
        <v>4332</v>
      </c>
      <c r="DP124" s="91">
        <v>77</v>
      </c>
      <c r="DQ124" s="91">
        <v>8656</v>
      </c>
      <c r="DR124" s="91">
        <v>49</v>
      </c>
      <c r="DS124" s="91">
        <v>21</v>
      </c>
      <c r="DT124" s="91">
        <v>84</v>
      </c>
      <c r="DU124" s="91">
        <v>1503</v>
      </c>
      <c r="DV124" s="91">
        <v>907</v>
      </c>
      <c r="DW124" s="91">
        <v>19</v>
      </c>
      <c r="DX124" s="91">
        <v>32</v>
      </c>
      <c r="DY124" s="91">
        <v>62</v>
      </c>
      <c r="DZ124" s="91">
        <v>342</v>
      </c>
      <c r="EA124" s="91">
        <v>1281</v>
      </c>
      <c r="EB124" s="91">
        <v>46</v>
      </c>
      <c r="EC124" s="91">
        <v>19</v>
      </c>
      <c r="ED124" s="91">
        <v>22</v>
      </c>
      <c r="EE124" s="91">
        <v>1</v>
      </c>
      <c r="EF124" s="91">
        <v>73</v>
      </c>
      <c r="EG124" s="91">
        <v>22240</v>
      </c>
      <c r="EH124" s="91">
        <v>104571</v>
      </c>
      <c r="EI124" s="90" t="s">
        <v>2564</v>
      </c>
      <c r="EJ124" s="90" t="s">
        <v>2489</v>
      </c>
    </row>
    <row r="125" spans="1:140" ht="14.4" x14ac:dyDescent="0.3">
      <c r="A125" s="90">
        <v>106190429</v>
      </c>
      <c r="B125" s="90" t="s">
        <v>2056</v>
      </c>
      <c r="C125" s="90" t="s">
        <v>2057</v>
      </c>
      <c r="D125" s="90" t="s">
        <v>803</v>
      </c>
      <c r="E125" s="90" t="s">
        <v>723</v>
      </c>
      <c r="F125" s="90" t="s">
        <v>1308</v>
      </c>
      <c r="G125" s="90" t="s">
        <v>723</v>
      </c>
      <c r="H125" s="90" t="s">
        <v>2809</v>
      </c>
      <c r="I125" s="90">
        <v>43</v>
      </c>
      <c r="J125" s="90">
        <v>24</v>
      </c>
      <c r="K125" s="90" t="s">
        <v>557</v>
      </c>
      <c r="L125" s="90" t="s">
        <v>2807</v>
      </c>
      <c r="M125" s="91">
        <v>24678</v>
      </c>
      <c r="N125" s="91"/>
      <c r="O125" s="91">
        <v>3059</v>
      </c>
      <c r="P125" s="91"/>
      <c r="Q125" s="91"/>
      <c r="R125" s="91"/>
      <c r="S125" s="91">
        <v>13694</v>
      </c>
      <c r="T125" s="91">
        <v>14043</v>
      </c>
      <c r="U125" s="91"/>
      <c r="V125" s="91"/>
      <c r="W125" s="91">
        <v>3087</v>
      </c>
      <c r="X125" s="91">
        <v>915</v>
      </c>
      <c r="Y125" s="91">
        <v>1229</v>
      </c>
      <c r="Z125" s="91">
        <v>2603</v>
      </c>
      <c r="AA125" s="91">
        <v>3001</v>
      </c>
      <c r="AB125" s="91">
        <v>2364</v>
      </c>
      <c r="AC125" s="91">
        <v>3439</v>
      </c>
      <c r="AD125" s="91">
        <v>4716</v>
      </c>
      <c r="AE125" s="91">
        <v>3849</v>
      </c>
      <c r="AF125" s="91">
        <v>2534</v>
      </c>
      <c r="AG125" s="91"/>
      <c r="AH125" s="91">
        <v>9456</v>
      </c>
      <c r="AI125" s="91">
        <v>3654</v>
      </c>
      <c r="AJ125" s="91">
        <v>9968</v>
      </c>
      <c r="AK125" s="91">
        <v>3471</v>
      </c>
      <c r="AL125" s="91">
        <v>81</v>
      </c>
      <c r="AM125" s="91">
        <v>372</v>
      </c>
      <c r="AN125" s="91">
        <v>735</v>
      </c>
      <c r="AO125" s="91">
        <v>17215</v>
      </c>
      <c r="AP125" s="91">
        <v>23</v>
      </c>
      <c r="AQ125" s="91">
        <v>62</v>
      </c>
      <c r="AR125" s="91">
        <v>230</v>
      </c>
      <c r="AS125" s="91">
        <v>4001</v>
      </c>
      <c r="AT125" s="91">
        <v>346</v>
      </c>
      <c r="AU125" s="91">
        <v>2487</v>
      </c>
      <c r="AV125" s="91"/>
      <c r="AW125" s="91">
        <v>3373</v>
      </c>
      <c r="AX125" s="91"/>
      <c r="AY125" s="91">
        <v>8298</v>
      </c>
      <c r="AZ125" s="91">
        <v>19439</v>
      </c>
      <c r="BA125" s="91"/>
      <c r="BB125" s="91">
        <v>7232</v>
      </c>
      <c r="BC125" s="91">
        <v>17999</v>
      </c>
      <c r="BD125" s="91">
        <v>2500</v>
      </c>
      <c r="BE125" s="91">
        <v>6</v>
      </c>
      <c r="BF125" s="91">
        <v>20238</v>
      </c>
      <c r="BG125" s="91">
        <v>11</v>
      </c>
      <c r="BH125" s="91">
        <v>25</v>
      </c>
      <c r="BI125" s="91"/>
      <c r="BJ125" s="91">
        <v>657</v>
      </c>
      <c r="BK125" s="91">
        <v>172</v>
      </c>
      <c r="BL125" s="91">
        <v>1571</v>
      </c>
      <c r="BM125" s="91">
        <v>76</v>
      </c>
      <c r="BN125" s="91">
        <v>2</v>
      </c>
      <c r="BO125" s="91">
        <v>220</v>
      </c>
      <c r="BP125" s="91">
        <v>486</v>
      </c>
      <c r="BQ125" s="91">
        <v>4245</v>
      </c>
      <c r="BR125" s="91">
        <v>31</v>
      </c>
      <c r="BS125" s="91">
        <v>3</v>
      </c>
      <c r="BT125" s="91">
        <v>732</v>
      </c>
      <c r="BU125" s="91">
        <v>27005</v>
      </c>
      <c r="BV125" s="91"/>
      <c r="BW125" s="91">
        <v>8919</v>
      </c>
      <c r="BX125" s="91">
        <v>2016</v>
      </c>
      <c r="BY125" s="91">
        <v>15909</v>
      </c>
      <c r="BZ125" s="91">
        <v>36</v>
      </c>
      <c r="CA125" s="91"/>
      <c r="CB125" s="91">
        <v>15</v>
      </c>
      <c r="CC125" s="91"/>
      <c r="CD125" s="91">
        <v>841</v>
      </c>
      <c r="CE125" s="91">
        <v>1</v>
      </c>
      <c r="CF125" s="91"/>
      <c r="CG125" s="91">
        <v>1628</v>
      </c>
      <c r="CH125" s="91">
        <v>1695</v>
      </c>
      <c r="CI125" s="91">
        <v>482</v>
      </c>
      <c r="CJ125" s="91">
        <v>260</v>
      </c>
      <c r="CK125" s="91">
        <v>3152</v>
      </c>
      <c r="CL125" s="91">
        <v>648</v>
      </c>
      <c r="CM125" s="91">
        <v>5631</v>
      </c>
      <c r="CN125" s="91">
        <v>764</v>
      </c>
      <c r="CO125" s="91">
        <v>1982</v>
      </c>
      <c r="CP125" s="91">
        <v>691</v>
      </c>
      <c r="CQ125" s="91">
        <v>2688</v>
      </c>
      <c r="CR125" s="91">
        <v>147</v>
      </c>
      <c r="CS125" s="91">
        <v>2054</v>
      </c>
      <c r="CT125" s="91">
        <v>394</v>
      </c>
      <c r="CU125" s="91">
        <v>100</v>
      </c>
      <c r="CV125" s="91">
        <v>598</v>
      </c>
      <c r="CW125" s="91">
        <v>1793</v>
      </c>
      <c r="CX125" s="91">
        <v>542</v>
      </c>
      <c r="CY125" s="91">
        <v>2488</v>
      </c>
      <c r="CZ125" s="91">
        <v>1221</v>
      </c>
      <c r="DA125" s="91">
        <v>149</v>
      </c>
      <c r="DB125" s="91">
        <v>18</v>
      </c>
      <c r="DC125" s="91">
        <v>7</v>
      </c>
      <c r="DD125" s="91">
        <v>191</v>
      </c>
      <c r="DE125" s="91">
        <v>515</v>
      </c>
      <c r="DF125" s="91">
        <v>4266</v>
      </c>
      <c r="DG125" s="91">
        <v>68</v>
      </c>
      <c r="DH125" s="91">
        <v>2215</v>
      </c>
      <c r="DI125" s="91">
        <v>414</v>
      </c>
      <c r="DJ125" s="91">
        <v>518</v>
      </c>
      <c r="DK125" s="91">
        <v>342</v>
      </c>
      <c r="DL125" s="91">
        <v>2478</v>
      </c>
      <c r="DM125" s="91">
        <v>2241</v>
      </c>
      <c r="DN125" s="91">
        <v>292</v>
      </c>
      <c r="DO125" s="91">
        <v>6274</v>
      </c>
      <c r="DP125" s="91">
        <v>89</v>
      </c>
      <c r="DQ125" s="91">
        <v>6439</v>
      </c>
      <c r="DR125" s="91">
        <v>38</v>
      </c>
      <c r="DS125" s="91">
        <v>8</v>
      </c>
      <c r="DT125" s="91">
        <v>25</v>
      </c>
      <c r="DU125" s="91">
        <v>1961</v>
      </c>
      <c r="DV125" s="91">
        <v>417</v>
      </c>
      <c r="DW125" s="91"/>
      <c r="DX125" s="91">
        <v>12</v>
      </c>
      <c r="DY125" s="91">
        <v>29</v>
      </c>
      <c r="DZ125" s="91">
        <v>193</v>
      </c>
      <c r="EA125" s="91">
        <v>886</v>
      </c>
      <c r="EB125" s="91">
        <v>53</v>
      </c>
      <c r="EC125" s="91">
        <v>41</v>
      </c>
      <c r="ED125" s="91">
        <v>14</v>
      </c>
      <c r="EE125" s="91"/>
      <c r="EF125" s="91">
        <v>48</v>
      </c>
      <c r="EG125" s="91">
        <v>24012</v>
      </c>
      <c r="EH125" s="91">
        <v>134234</v>
      </c>
      <c r="EI125" s="90" t="s">
        <v>2559</v>
      </c>
      <c r="EJ125" s="90" t="s">
        <v>2489</v>
      </c>
    </row>
    <row r="126" spans="1:140" ht="14.4" x14ac:dyDescent="0.3">
      <c r="A126" s="90">
        <v>106190431</v>
      </c>
      <c r="B126" s="90" t="s">
        <v>2058</v>
      </c>
      <c r="C126" s="90" t="s">
        <v>2059</v>
      </c>
      <c r="D126" s="90" t="s">
        <v>804</v>
      </c>
      <c r="E126" s="90" t="s">
        <v>805</v>
      </c>
      <c r="F126" s="90" t="s">
        <v>1333</v>
      </c>
      <c r="G126" s="90" t="s">
        <v>723</v>
      </c>
      <c r="H126" s="90" t="s">
        <v>2808</v>
      </c>
      <c r="I126" s="90">
        <v>66</v>
      </c>
      <c r="J126" s="90">
        <v>35</v>
      </c>
      <c r="K126" s="90" t="s">
        <v>557</v>
      </c>
      <c r="L126" s="90" t="s">
        <v>553</v>
      </c>
      <c r="M126" s="91">
        <v>14204</v>
      </c>
      <c r="N126" s="91"/>
      <c r="O126" s="91"/>
      <c r="P126" s="91"/>
      <c r="Q126" s="91"/>
      <c r="R126" s="91"/>
      <c r="S126" s="91">
        <v>5329</v>
      </c>
      <c r="T126" s="91">
        <v>8875</v>
      </c>
      <c r="U126" s="91"/>
      <c r="V126" s="91"/>
      <c r="W126" s="91">
        <v>2354</v>
      </c>
      <c r="X126" s="91">
        <v>103</v>
      </c>
      <c r="Y126" s="91">
        <v>229</v>
      </c>
      <c r="Z126" s="91">
        <v>1381</v>
      </c>
      <c r="AA126" s="91">
        <v>2028</v>
      </c>
      <c r="AB126" s="91">
        <v>1119</v>
      </c>
      <c r="AC126" s="91">
        <v>1508</v>
      </c>
      <c r="AD126" s="91">
        <v>1840</v>
      </c>
      <c r="AE126" s="91">
        <v>1862</v>
      </c>
      <c r="AF126" s="91">
        <v>1780</v>
      </c>
      <c r="AG126" s="91"/>
      <c r="AH126" s="91">
        <v>3667</v>
      </c>
      <c r="AI126" s="91">
        <v>4326</v>
      </c>
      <c r="AJ126" s="91">
        <v>4150</v>
      </c>
      <c r="AK126" s="91">
        <v>1882</v>
      </c>
      <c r="AL126" s="91">
        <v>46</v>
      </c>
      <c r="AM126" s="91">
        <v>70</v>
      </c>
      <c r="AN126" s="91">
        <v>63</v>
      </c>
      <c r="AO126" s="91">
        <v>10812</v>
      </c>
      <c r="AP126" s="91">
        <v>53</v>
      </c>
      <c r="AQ126" s="91">
        <v>34</v>
      </c>
      <c r="AR126" s="91">
        <v>106</v>
      </c>
      <c r="AS126" s="91">
        <v>346</v>
      </c>
      <c r="AT126" s="91">
        <v>111</v>
      </c>
      <c r="AU126" s="91">
        <v>2277</v>
      </c>
      <c r="AV126" s="91"/>
      <c r="AW126" s="91">
        <v>465</v>
      </c>
      <c r="AX126" s="91"/>
      <c r="AY126" s="91">
        <v>6152</v>
      </c>
      <c r="AZ126" s="91">
        <v>8052</v>
      </c>
      <c r="BA126" s="91"/>
      <c r="BB126" s="91">
        <v>2972</v>
      </c>
      <c r="BC126" s="91">
        <v>8951</v>
      </c>
      <c r="BD126" s="91">
        <v>2277</v>
      </c>
      <c r="BE126" s="91">
        <v>4</v>
      </c>
      <c r="BF126" s="91">
        <v>10733</v>
      </c>
      <c r="BG126" s="91"/>
      <c r="BH126" s="91">
        <v>1</v>
      </c>
      <c r="BI126" s="91"/>
      <c r="BJ126" s="91">
        <v>377</v>
      </c>
      <c r="BK126" s="91">
        <v>30</v>
      </c>
      <c r="BL126" s="91">
        <v>853</v>
      </c>
      <c r="BM126" s="91">
        <v>47</v>
      </c>
      <c r="BN126" s="91"/>
      <c r="BO126" s="91">
        <v>72</v>
      </c>
      <c r="BP126" s="91">
        <v>290</v>
      </c>
      <c r="BQ126" s="91">
        <v>1792</v>
      </c>
      <c r="BR126" s="91">
        <v>8</v>
      </c>
      <c r="BS126" s="91">
        <v>1</v>
      </c>
      <c r="BT126" s="91">
        <v>524</v>
      </c>
      <c r="BU126" s="91">
        <v>13680</v>
      </c>
      <c r="BV126" s="91"/>
      <c r="BW126" s="91">
        <v>4711</v>
      </c>
      <c r="BX126" s="91">
        <v>1010</v>
      </c>
      <c r="BY126" s="91">
        <v>8147</v>
      </c>
      <c r="BZ126" s="91">
        <v>11</v>
      </c>
      <c r="CA126" s="91"/>
      <c r="CB126" s="91">
        <v>3</v>
      </c>
      <c r="CC126" s="91"/>
      <c r="CD126" s="91">
        <v>322</v>
      </c>
      <c r="CE126" s="91"/>
      <c r="CF126" s="91"/>
      <c r="CG126" s="91">
        <v>1449</v>
      </c>
      <c r="CH126" s="91">
        <v>513</v>
      </c>
      <c r="CI126" s="91">
        <v>1246</v>
      </c>
      <c r="CJ126" s="91">
        <v>185</v>
      </c>
      <c r="CK126" s="91">
        <v>60</v>
      </c>
      <c r="CL126" s="91">
        <v>148</v>
      </c>
      <c r="CM126" s="91">
        <v>1339</v>
      </c>
      <c r="CN126" s="91">
        <v>638</v>
      </c>
      <c r="CO126" s="91">
        <v>1416</v>
      </c>
      <c r="CP126" s="91">
        <v>544</v>
      </c>
      <c r="CQ126" s="91">
        <v>2453</v>
      </c>
      <c r="CR126" s="91">
        <v>140</v>
      </c>
      <c r="CS126" s="91">
        <v>781</v>
      </c>
      <c r="CT126" s="91">
        <v>5</v>
      </c>
      <c r="CU126" s="91">
        <v>28</v>
      </c>
      <c r="CV126" s="91">
        <v>294</v>
      </c>
      <c r="CW126" s="91">
        <v>601</v>
      </c>
      <c r="CX126" s="91">
        <v>86</v>
      </c>
      <c r="CY126" s="91">
        <v>2278</v>
      </c>
      <c r="CZ126" s="91">
        <v>101</v>
      </c>
      <c r="DA126" s="91">
        <v>44</v>
      </c>
      <c r="DB126" s="91">
        <v>19</v>
      </c>
      <c r="DC126" s="91"/>
      <c r="DD126" s="91">
        <v>40</v>
      </c>
      <c r="DE126" s="91">
        <v>134</v>
      </c>
      <c r="DF126" s="91">
        <v>685</v>
      </c>
      <c r="DG126" s="91">
        <v>42</v>
      </c>
      <c r="DH126" s="91">
        <v>2185</v>
      </c>
      <c r="DI126" s="91">
        <v>330</v>
      </c>
      <c r="DJ126" s="91">
        <v>766</v>
      </c>
      <c r="DK126" s="91">
        <v>175</v>
      </c>
      <c r="DL126" s="91">
        <v>2275</v>
      </c>
      <c r="DM126" s="91">
        <v>962</v>
      </c>
      <c r="DN126" s="91">
        <v>197</v>
      </c>
      <c r="DO126" s="91">
        <v>2880</v>
      </c>
      <c r="DP126" s="91">
        <v>42</v>
      </c>
      <c r="DQ126" s="91">
        <v>3327</v>
      </c>
      <c r="DR126" s="91">
        <v>14</v>
      </c>
      <c r="DS126" s="91">
        <v>3</v>
      </c>
      <c r="DT126" s="91">
        <v>27</v>
      </c>
      <c r="DU126" s="91">
        <v>782</v>
      </c>
      <c r="DV126" s="91">
        <v>289</v>
      </c>
      <c r="DW126" s="91">
        <v>1</v>
      </c>
      <c r="DX126" s="91">
        <v>12</v>
      </c>
      <c r="DY126" s="91">
        <v>11</v>
      </c>
      <c r="DZ126" s="91">
        <v>117</v>
      </c>
      <c r="EA126" s="91">
        <v>506</v>
      </c>
      <c r="EB126" s="91">
        <v>20</v>
      </c>
      <c r="EC126" s="91">
        <v>6</v>
      </c>
      <c r="ED126" s="91">
        <v>8</v>
      </c>
      <c r="EE126" s="91"/>
      <c r="EF126" s="91">
        <v>20</v>
      </c>
      <c r="EG126" s="91">
        <v>12388</v>
      </c>
      <c r="EH126" s="91">
        <v>46043</v>
      </c>
      <c r="EI126" s="90" t="s">
        <v>2564</v>
      </c>
      <c r="EJ126" s="90" t="s">
        <v>2489</v>
      </c>
    </row>
    <row r="127" spans="1:140" ht="14.4" x14ac:dyDescent="0.3">
      <c r="A127" s="90">
        <v>106190432</v>
      </c>
      <c r="B127" s="90" t="s">
        <v>2060</v>
      </c>
      <c r="C127" s="90" t="s">
        <v>2061</v>
      </c>
      <c r="D127" s="90" t="s">
        <v>806</v>
      </c>
      <c r="E127" s="90" t="s">
        <v>807</v>
      </c>
      <c r="F127" s="90" t="s">
        <v>1334</v>
      </c>
      <c r="G127" s="90" t="s">
        <v>723</v>
      </c>
      <c r="H127" s="90" t="s">
        <v>2808</v>
      </c>
      <c r="I127" s="90">
        <v>46</v>
      </c>
      <c r="J127" s="90">
        <v>18</v>
      </c>
      <c r="K127" s="90" t="s">
        <v>557</v>
      </c>
      <c r="L127" s="90" t="s">
        <v>553</v>
      </c>
      <c r="M127" s="91">
        <v>11366</v>
      </c>
      <c r="N127" s="91"/>
      <c r="O127" s="91"/>
      <c r="P127" s="91"/>
      <c r="Q127" s="91"/>
      <c r="R127" s="91"/>
      <c r="S127" s="91">
        <v>4439</v>
      </c>
      <c r="T127" s="91">
        <v>6927</v>
      </c>
      <c r="U127" s="91"/>
      <c r="V127" s="91"/>
      <c r="W127" s="91">
        <v>2313</v>
      </c>
      <c r="X127" s="91">
        <v>128</v>
      </c>
      <c r="Y127" s="91">
        <v>255</v>
      </c>
      <c r="Z127" s="91">
        <v>1202</v>
      </c>
      <c r="AA127" s="91">
        <v>1405</v>
      </c>
      <c r="AB127" s="91">
        <v>659</v>
      </c>
      <c r="AC127" s="91">
        <v>1023</v>
      </c>
      <c r="AD127" s="91">
        <v>1439</v>
      </c>
      <c r="AE127" s="91">
        <v>1441</v>
      </c>
      <c r="AF127" s="91">
        <v>1499</v>
      </c>
      <c r="AG127" s="91">
        <v>2</v>
      </c>
      <c r="AH127" s="91">
        <v>4776</v>
      </c>
      <c r="AI127" s="91">
        <v>670</v>
      </c>
      <c r="AJ127" s="91">
        <v>4491</v>
      </c>
      <c r="AK127" s="91">
        <v>1170</v>
      </c>
      <c r="AL127" s="91">
        <v>30</v>
      </c>
      <c r="AM127" s="91">
        <v>177</v>
      </c>
      <c r="AN127" s="91">
        <v>52</v>
      </c>
      <c r="AO127" s="91">
        <v>8241</v>
      </c>
      <c r="AP127" s="91">
        <v>51</v>
      </c>
      <c r="AQ127" s="91">
        <v>2</v>
      </c>
      <c r="AR127" s="91">
        <v>140</v>
      </c>
      <c r="AS127" s="91">
        <v>162</v>
      </c>
      <c r="AT127" s="91">
        <v>371</v>
      </c>
      <c r="AU127" s="91">
        <v>2178</v>
      </c>
      <c r="AV127" s="91"/>
      <c r="AW127" s="91">
        <v>221</v>
      </c>
      <c r="AX127" s="91"/>
      <c r="AY127" s="91">
        <v>4594</v>
      </c>
      <c r="AZ127" s="91">
        <v>6772</v>
      </c>
      <c r="BA127" s="91"/>
      <c r="BB127" s="91">
        <v>1691</v>
      </c>
      <c r="BC127" s="91">
        <v>7483</v>
      </c>
      <c r="BD127" s="91">
        <v>2189</v>
      </c>
      <c r="BE127" s="91">
        <v>3</v>
      </c>
      <c r="BF127" s="91">
        <v>8436</v>
      </c>
      <c r="BG127" s="91"/>
      <c r="BH127" s="91"/>
      <c r="BI127" s="91"/>
      <c r="BJ127" s="91">
        <v>249</v>
      </c>
      <c r="BK127" s="91">
        <v>64</v>
      </c>
      <c r="BL127" s="91">
        <v>861</v>
      </c>
      <c r="BM127" s="91">
        <v>32</v>
      </c>
      <c r="BN127" s="91"/>
      <c r="BO127" s="91">
        <v>47</v>
      </c>
      <c r="BP127" s="91">
        <v>231</v>
      </c>
      <c r="BQ127" s="91">
        <v>1435</v>
      </c>
      <c r="BR127" s="91">
        <v>11</v>
      </c>
      <c r="BS127" s="91"/>
      <c r="BT127" s="91">
        <v>797</v>
      </c>
      <c r="BU127" s="91">
        <v>10568</v>
      </c>
      <c r="BV127" s="91">
        <v>1</v>
      </c>
      <c r="BW127" s="91">
        <v>3774</v>
      </c>
      <c r="BX127" s="91">
        <v>728</v>
      </c>
      <c r="BY127" s="91">
        <v>6591</v>
      </c>
      <c r="BZ127" s="91">
        <v>15</v>
      </c>
      <c r="CA127" s="91"/>
      <c r="CB127" s="91">
        <v>2</v>
      </c>
      <c r="CC127" s="91"/>
      <c r="CD127" s="91">
        <v>256</v>
      </c>
      <c r="CE127" s="91"/>
      <c r="CF127" s="91"/>
      <c r="CG127" s="91">
        <v>1037</v>
      </c>
      <c r="CH127" s="91">
        <v>428</v>
      </c>
      <c r="CI127" s="91">
        <v>272</v>
      </c>
      <c r="CJ127" s="91">
        <v>80</v>
      </c>
      <c r="CK127" s="91">
        <v>48</v>
      </c>
      <c r="CL127" s="91">
        <v>137</v>
      </c>
      <c r="CM127" s="91">
        <v>1057</v>
      </c>
      <c r="CN127" s="91">
        <v>629</v>
      </c>
      <c r="CO127" s="91">
        <v>1026</v>
      </c>
      <c r="CP127" s="91">
        <v>355</v>
      </c>
      <c r="CQ127" s="91">
        <v>2280</v>
      </c>
      <c r="CR127" s="91">
        <v>93</v>
      </c>
      <c r="CS127" s="91">
        <v>710</v>
      </c>
      <c r="CT127" s="91">
        <v>3</v>
      </c>
      <c r="CU127" s="91">
        <v>62</v>
      </c>
      <c r="CV127" s="91">
        <v>175</v>
      </c>
      <c r="CW127" s="91">
        <v>705</v>
      </c>
      <c r="CX127" s="91">
        <v>86</v>
      </c>
      <c r="CY127" s="91">
        <v>2183</v>
      </c>
      <c r="CZ127" s="91">
        <v>70</v>
      </c>
      <c r="DA127" s="91">
        <v>26</v>
      </c>
      <c r="DB127" s="91">
        <v>19</v>
      </c>
      <c r="DC127" s="91"/>
      <c r="DD127" s="91">
        <v>18</v>
      </c>
      <c r="DE127" s="91">
        <v>162</v>
      </c>
      <c r="DF127" s="91">
        <v>427</v>
      </c>
      <c r="DG127" s="91">
        <v>15</v>
      </c>
      <c r="DH127" s="91">
        <v>959</v>
      </c>
      <c r="DI127" s="91">
        <v>91</v>
      </c>
      <c r="DJ127" s="91">
        <v>379</v>
      </c>
      <c r="DK127" s="91">
        <v>154</v>
      </c>
      <c r="DL127" s="91">
        <v>2212</v>
      </c>
      <c r="DM127" s="91">
        <v>1059</v>
      </c>
      <c r="DN127" s="91">
        <v>85</v>
      </c>
      <c r="DO127" s="91">
        <v>2474</v>
      </c>
      <c r="DP127" s="91">
        <v>65</v>
      </c>
      <c r="DQ127" s="91">
        <v>3151</v>
      </c>
      <c r="DR127" s="91">
        <v>28</v>
      </c>
      <c r="DS127" s="91">
        <v>10</v>
      </c>
      <c r="DT127" s="91">
        <v>20</v>
      </c>
      <c r="DU127" s="91">
        <v>543</v>
      </c>
      <c r="DV127" s="91">
        <v>360</v>
      </c>
      <c r="DW127" s="91"/>
      <c r="DX127" s="91">
        <v>17</v>
      </c>
      <c r="DY127" s="91">
        <v>15</v>
      </c>
      <c r="DZ127" s="91">
        <v>94</v>
      </c>
      <c r="EA127" s="91">
        <v>319</v>
      </c>
      <c r="EB127" s="91">
        <v>25</v>
      </c>
      <c r="EC127" s="91">
        <v>7</v>
      </c>
      <c r="ED127" s="91">
        <v>19</v>
      </c>
      <c r="EE127" s="91">
        <v>1</v>
      </c>
      <c r="EF127" s="91">
        <v>38</v>
      </c>
      <c r="EG127" s="91">
        <v>9870</v>
      </c>
      <c r="EH127" s="91">
        <v>39146</v>
      </c>
      <c r="EI127" s="90" t="s">
        <v>2573</v>
      </c>
      <c r="EJ127" s="90" t="s">
        <v>2489</v>
      </c>
    </row>
    <row r="128" spans="1:140" ht="14.4" x14ac:dyDescent="0.3">
      <c r="A128" s="90">
        <v>106190434</v>
      </c>
      <c r="B128" s="90" t="s">
        <v>2062</v>
      </c>
      <c r="C128" s="90" t="s">
        <v>2063</v>
      </c>
      <c r="D128" s="90" t="s">
        <v>808</v>
      </c>
      <c r="E128" s="90" t="s">
        <v>723</v>
      </c>
      <c r="F128" s="90" t="s">
        <v>1335</v>
      </c>
      <c r="G128" s="90" t="s">
        <v>723</v>
      </c>
      <c r="H128" s="90" t="s">
        <v>2808</v>
      </c>
      <c r="I128" s="90">
        <v>54</v>
      </c>
      <c r="J128" s="90">
        <v>30</v>
      </c>
      <c r="K128" s="90" t="s">
        <v>557</v>
      </c>
      <c r="L128" s="90" t="s">
        <v>553</v>
      </c>
      <c r="M128" s="91">
        <v>13479</v>
      </c>
      <c r="N128" s="91"/>
      <c r="O128" s="91"/>
      <c r="P128" s="91"/>
      <c r="Q128" s="91"/>
      <c r="R128" s="91"/>
      <c r="S128" s="91">
        <v>5286</v>
      </c>
      <c r="T128" s="91">
        <v>8193</v>
      </c>
      <c r="U128" s="91"/>
      <c r="V128" s="91"/>
      <c r="W128" s="91">
        <v>1785</v>
      </c>
      <c r="X128" s="91">
        <v>16</v>
      </c>
      <c r="Y128" s="91">
        <v>197</v>
      </c>
      <c r="Z128" s="91">
        <v>1195</v>
      </c>
      <c r="AA128" s="91">
        <v>1603</v>
      </c>
      <c r="AB128" s="91">
        <v>1002</v>
      </c>
      <c r="AC128" s="91">
        <v>1450</v>
      </c>
      <c r="AD128" s="91">
        <v>2019</v>
      </c>
      <c r="AE128" s="91">
        <v>1978</v>
      </c>
      <c r="AF128" s="91">
        <v>2234</v>
      </c>
      <c r="AG128" s="91"/>
      <c r="AH128" s="91">
        <v>3229</v>
      </c>
      <c r="AI128" s="91">
        <v>5977</v>
      </c>
      <c r="AJ128" s="91">
        <v>3252</v>
      </c>
      <c r="AK128" s="91">
        <v>806</v>
      </c>
      <c r="AL128" s="91">
        <v>41</v>
      </c>
      <c r="AM128" s="91">
        <v>97</v>
      </c>
      <c r="AN128" s="91">
        <v>77</v>
      </c>
      <c r="AO128" s="91">
        <v>10325</v>
      </c>
      <c r="AP128" s="91">
        <v>21</v>
      </c>
      <c r="AQ128" s="91">
        <v>7</v>
      </c>
      <c r="AR128" s="91">
        <v>111</v>
      </c>
      <c r="AS128" s="91">
        <v>425</v>
      </c>
      <c r="AT128" s="91">
        <v>580</v>
      </c>
      <c r="AU128" s="91">
        <v>1762</v>
      </c>
      <c r="AV128" s="91"/>
      <c r="AW128" s="91">
        <v>248</v>
      </c>
      <c r="AX128" s="91"/>
      <c r="AY128" s="91">
        <v>6030</v>
      </c>
      <c r="AZ128" s="91">
        <v>7449</v>
      </c>
      <c r="BA128" s="91"/>
      <c r="BB128" s="91">
        <v>3825</v>
      </c>
      <c r="BC128" s="91">
        <v>7863</v>
      </c>
      <c r="BD128" s="91">
        <v>1765</v>
      </c>
      <c r="BE128" s="91">
        <v>26</v>
      </c>
      <c r="BF128" s="91">
        <v>9522</v>
      </c>
      <c r="BG128" s="91">
        <v>4</v>
      </c>
      <c r="BH128" s="91">
        <v>6</v>
      </c>
      <c r="BI128" s="91"/>
      <c r="BJ128" s="91">
        <v>268</v>
      </c>
      <c r="BK128" s="91">
        <v>90</v>
      </c>
      <c r="BL128" s="91">
        <v>1045</v>
      </c>
      <c r="BM128" s="91">
        <v>44</v>
      </c>
      <c r="BN128" s="91">
        <v>1</v>
      </c>
      <c r="BO128" s="91">
        <v>60</v>
      </c>
      <c r="BP128" s="91">
        <v>285</v>
      </c>
      <c r="BQ128" s="91">
        <v>2142</v>
      </c>
      <c r="BR128" s="91">
        <v>10</v>
      </c>
      <c r="BS128" s="91">
        <v>2</v>
      </c>
      <c r="BT128" s="91">
        <v>916</v>
      </c>
      <c r="BU128" s="91">
        <v>12563</v>
      </c>
      <c r="BV128" s="91"/>
      <c r="BW128" s="91">
        <v>5146</v>
      </c>
      <c r="BX128" s="91">
        <v>1046</v>
      </c>
      <c r="BY128" s="91">
        <v>6887</v>
      </c>
      <c r="BZ128" s="91">
        <v>8</v>
      </c>
      <c r="CA128" s="91"/>
      <c r="CB128" s="91">
        <v>4</v>
      </c>
      <c r="CC128" s="91"/>
      <c r="CD128" s="91">
        <v>387</v>
      </c>
      <c r="CE128" s="91">
        <v>1</v>
      </c>
      <c r="CF128" s="91"/>
      <c r="CG128" s="91">
        <v>1516</v>
      </c>
      <c r="CH128" s="91">
        <v>742</v>
      </c>
      <c r="CI128" s="91">
        <v>1112</v>
      </c>
      <c r="CJ128" s="91">
        <v>238</v>
      </c>
      <c r="CK128" s="91">
        <v>74</v>
      </c>
      <c r="CL128" s="91">
        <v>196</v>
      </c>
      <c r="CM128" s="91">
        <v>1580</v>
      </c>
      <c r="CN128" s="91">
        <v>729</v>
      </c>
      <c r="CO128" s="91">
        <v>1475</v>
      </c>
      <c r="CP128" s="91">
        <v>458</v>
      </c>
      <c r="CQ128" s="91">
        <v>1873</v>
      </c>
      <c r="CR128" s="91">
        <v>133</v>
      </c>
      <c r="CS128" s="91">
        <v>630</v>
      </c>
      <c r="CT128" s="91">
        <v>34</v>
      </c>
      <c r="CU128" s="91">
        <v>18</v>
      </c>
      <c r="CV128" s="91">
        <v>305</v>
      </c>
      <c r="CW128" s="91">
        <v>498</v>
      </c>
      <c r="CX128" s="91">
        <v>104</v>
      </c>
      <c r="CY128" s="91">
        <v>1764</v>
      </c>
      <c r="CZ128" s="91">
        <v>62</v>
      </c>
      <c r="DA128" s="91">
        <v>30</v>
      </c>
      <c r="DB128" s="91">
        <v>10</v>
      </c>
      <c r="DC128" s="91">
        <v>10</v>
      </c>
      <c r="DD128" s="91">
        <v>34</v>
      </c>
      <c r="DE128" s="91">
        <v>251</v>
      </c>
      <c r="DF128" s="91">
        <v>505</v>
      </c>
      <c r="DG128" s="91">
        <v>22</v>
      </c>
      <c r="DH128" s="91">
        <v>2212</v>
      </c>
      <c r="DI128" s="91">
        <v>237</v>
      </c>
      <c r="DJ128" s="91">
        <v>707</v>
      </c>
      <c r="DK128" s="91">
        <v>125</v>
      </c>
      <c r="DL128" s="91">
        <v>1743</v>
      </c>
      <c r="DM128" s="91">
        <v>820</v>
      </c>
      <c r="DN128" s="91">
        <v>196</v>
      </c>
      <c r="DO128" s="91">
        <v>2175</v>
      </c>
      <c r="DP128" s="91">
        <v>38</v>
      </c>
      <c r="DQ128" s="91">
        <v>4302</v>
      </c>
      <c r="DR128" s="91">
        <v>27</v>
      </c>
      <c r="DS128" s="91">
        <v>10</v>
      </c>
      <c r="DT128" s="91">
        <v>34</v>
      </c>
      <c r="DU128" s="91">
        <v>552</v>
      </c>
      <c r="DV128" s="91">
        <v>282</v>
      </c>
      <c r="DW128" s="91">
        <v>2</v>
      </c>
      <c r="DX128" s="91">
        <v>10</v>
      </c>
      <c r="DY128" s="91">
        <v>21</v>
      </c>
      <c r="DZ128" s="91">
        <v>108</v>
      </c>
      <c r="EA128" s="91">
        <v>506</v>
      </c>
      <c r="EB128" s="91">
        <v>18</v>
      </c>
      <c r="EC128" s="91">
        <v>17</v>
      </c>
      <c r="ED128" s="91">
        <v>18</v>
      </c>
      <c r="EE128" s="91"/>
      <c r="EF128" s="91">
        <v>15</v>
      </c>
      <c r="EG128" s="91">
        <v>11859</v>
      </c>
      <c r="EH128" s="91">
        <v>43643</v>
      </c>
      <c r="EI128" s="90" t="s">
        <v>2574</v>
      </c>
      <c r="EJ128" s="90" t="s">
        <v>2489</v>
      </c>
    </row>
    <row r="129" spans="1:140" ht="14.4" x14ac:dyDescent="0.3">
      <c r="A129" s="90">
        <v>106190449</v>
      </c>
      <c r="B129" s="90" t="s">
        <v>2064</v>
      </c>
      <c r="C129" s="90" t="s">
        <v>809</v>
      </c>
      <c r="D129" s="90" t="s">
        <v>810</v>
      </c>
      <c r="E129" s="90" t="s">
        <v>811</v>
      </c>
      <c r="F129" s="90" t="s">
        <v>2065</v>
      </c>
      <c r="G129" s="90" t="s">
        <v>723</v>
      </c>
      <c r="H129" s="90" t="s">
        <v>2811</v>
      </c>
      <c r="I129" s="90">
        <v>57</v>
      </c>
      <c r="J129" s="90">
        <v>32</v>
      </c>
      <c r="K129" s="90" t="s">
        <v>572</v>
      </c>
      <c r="L129" s="90" t="s">
        <v>553</v>
      </c>
      <c r="M129" s="91">
        <v>2198</v>
      </c>
      <c r="N129" s="91"/>
      <c r="O129" s="91"/>
      <c r="P129" s="91"/>
      <c r="Q129" s="91"/>
      <c r="R129" s="91"/>
      <c r="S129" s="91">
        <v>1139</v>
      </c>
      <c r="T129" s="91">
        <v>1059</v>
      </c>
      <c r="U129" s="91"/>
      <c r="V129" s="91"/>
      <c r="W129" s="91"/>
      <c r="X129" s="91"/>
      <c r="Y129" s="91"/>
      <c r="Z129" s="91">
        <v>22</v>
      </c>
      <c r="AA129" s="91">
        <v>39</v>
      </c>
      <c r="AB129" s="91">
        <v>89</v>
      </c>
      <c r="AC129" s="91">
        <v>247</v>
      </c>
      <c r="AD129" s="91">
        <v>440</v>
      </c>
      <c r="AE129" s="91">
        <v>552</v>
      </c>
      <c r="AF129" s="91">
        <v>809</v>
      </c>
      <c r="AG129" s="91"/>
      <c r="AH129" s="91">
        <v>1043</v>
      </c>
      <c r="AI129" s="91">
        <v>178</v>
      </c>
      <c r="AJ129" s="91">
        <v>613</v>
      </c>
      <c r="AK129" s="91">
        <v>343</v>
      </c>
      <c r="AL129" s="91">
        <v>3</v>
      </c>
      <c r="AM129" s="91">
        <v>18</v>
      </c>
      <c r="AN129" s="91"/>
      <c r="AO129" s="91">
        <v>2</v>
      </c>
      <c r="AP129" s="91"/>
      <c r="AQ129" s="91"/>
      <c r="AR129" s="91">
        <v>23</v>
      </c>
      <c r="AS129" s="91">
        <v>2172</v>
      </c>
      <c r="AT129" s="91"/>
      <c r="AU129" s="91"/>
      <c r="AV129" s="91"/>
      <c r="AW129" s="91">
        <v>1</v>
      </c>
      <c r="AX129" s="91"/>
      <c r="AY129" s="91"/>
      <c r="AZ129" s="91">
        <v>2198</v>
      </c>
      <c r="BA129" s="91"/>
      <c r="BB129" s="91">
        <v>2193</v>
      </c>
      <c r="BC129" s="91"/>
      <c r="BD129" s="91"/>
      <c r="BE129" s="91">
        <v>5</v>
      </c>
      <c r="BF129" s="91">
        <v>136</v>
      </c>
      <c r="BG129" s="91"/>
      <c r="BH129" s="91"/>
      <c r="BI129" s="91"/>
      <c r="BJ129" s="91">
        <v>204</v>
      </c>
      <c r="BK129" s="91">
        <v>4</v>
      </c>
      <c r="BL129" s="91">
        <v>1187</v>
      </c>
      <c r="BM129" s="91">
        <v>1</v>
      </c>
      <c r="BN129" s="91"/>
      <c r="BO129" s="91">
        <v>25</v>
      </c>
      <c r="BP129" s="91">
        <v>349</v>
      </c>
      <c r="BQ129" s="91">
        <v>292</v>
      </c>
      <c r="BR129" s="91"/>
      <c r="BS129" s="91"/>
      <c r="BT129" s="91">
        <v>228</v>
      </c>
      <c r="BU129" s="91">
        <v>1970</v>
      </c>
      <c r="BV129" s="91"/>
      <c r="BW129" s="91">
        <v>1912</v>
      </c>
      <c r="BX129" s="91">
        <v>121</v>
      </c>
      <c r="BY129" s="91">
        <v>154</v>
      </c>
      <c r="BZ129" s="91">
        <v>5</v>
      </c>
      <c r="CA129" s="91"/>
      <c r="CB129" s="91">
        <v>2</v>
      </c>
      <c r="CC129" s="91"/>
      <c r="CD129" s="91">
        <v>4</v>
      </c>
      <c r="CE129" s="91"/>
      <c r="CF129" s="91"/>
      <c r="CG129" s="91">
        <v>637</v>
      </c>
      <c r="CH129" s="91">
        <v>10</v>
      </c>
      <c r="CI129" s="91">
        <v>39</v>
      </c>
      <c r="CJ129" s="91">
        <v>3</v>
      </c>
      <c r="CK129" s="91"/>
      <c r="CL129" s="91">
        <v>13</v>
      </c>
      <c r="CM129" s="91">
        <v>83</v>
      </c>
      <c r="CN129" s="91">
        <v>780</v>
      </c>
      <c r="CO129" s="91">
        <v>107</v>
      </c>
      <c r="CP129" s="91">
        <v>139</v>
      </c>
      <c r="CQ129" s="91"/>
      <c r="CR129" s="91">
        <v>135</v>
      </c>
      <c r="CS129" s="91">
        <v>42</v>
      </c>
      <c r="CT129" s="91"/>
      <c r="CU129" s="91"/>
      <c r="CV129" s="91">
        <v>9</v>
      </c>
      <c r="CW129" s="91">
        <v>129</v>
      </c>
      <c r="CX129" s="91">
        <v>72</v>
      </c>
      <c r="CY129" s="91"/>
      <c r="CZ129" s="91"/>
      <c r="DA129" s="91"/>
      <c r="DB129" s="91"/>
      <c r="DC129" s="91"/>
      <c r="DD129" s="91"/>
      <c r="DE129" s="91">
        <v>22</v>
      </c>
      <c r="DF129" s="91">
        <v>378</v>
      </c>
      <c r="DG129" s="91">
        <v>1</v>
      </c>
      <c r="DH129" s="91">
        <v>153</v>
      </c>
      <c r="DI129" s="91">
        <v>3</v>
      </c>
      <c r="DJ129" s="91">
        <v>2</v>
      </c>
      <c r="DK129" s="91"/>
      <c r="DL129" s="91"/>
      <c r="DM129" s="91">
        <v>21</v>
      </c>
      <c r="DN129" s="91">
        <v>57</v>
      </c>
      <c r="DO129" s="91">
        <v>506</v>
      </c>
      <c r="DP129" s="91"/>
      <c r="DQ129" s="91">
        <v>1055</v>
      </c>
      <c r="DR129" s="91">
        <v>4</v>
      </c>
      <c r="DS129" s="91"/>
      <c r="DT129" s="91"/>
      <c r="DU129" s="91">
        <v>386</v>
      </c>
      <c r="DV129" s="91">
        <v>15</v>
      </c>
      <c r="DW129" s="91"/>
      <c r="DX129" s="91"/>
      <c r="DY129" s="91">
        <v>5</v>
      </c>
      <c r="DZ129" s="91">
        <v>12</v>
      </c>
      <c r="EA129" s="91">
        <v>78</v>
      </c>
      <c r="EB129" s="91">
        <v>2</v>
      </c>
      <c r="EC129" s="91">
        <v>1</v>
      </c>
      <c r="ED129" s="91"/>
      <c r="EE129" s="91"/>
      <c r="EF129" s="91">
        <v>18</v>
      </c>
      <c r="EG129" s="91">
        <v>1677</v>
      </c>
      <c r="EH129" s="91">
        <v>57471</v>
      </c>
      <c r="EI129" s="90" t="s">
        <v>2575</v>
      </c>
      <c r="EJ129" s="90" t="s">
        <v>2489</v>
      </c>
    </row>
    <row r="130" spans="1:140" ht="14.4" x14ac:dyDescent="0.3">
      <c r="A130" s="90">
        <v>106190462</v>
      </c>
      <c r="B130" s="90" t="s">
        <v>2066</v>
      </c>
      <c r="C130" s="90" t="s">
        <v>1875</v>
      </c>
      <c r="D130" s="90" t="s">
        <v>812</v>
      </c>
      <c r="E130" s="90" t="s">
        <v>798</v>
      </c>
      <c r="F130" s="90" t="s">
        <v>1336</v>
      </c>
      <c r="G130" s="90" t="s">
        <v>723</v>
      </c>
      <c r="H130" s="90" t="s">
        <v>2811</v>
      </c>
      <c r="I130" s="90">
        <v>41</v>
      </c>
      <c r="J130" s="90">
        <v>25</v>
      </c>
      <c r="K130" s="90" t="s">
        <v>572</v>
      </c>
      <c r="L130" s="90" t="s">
        <v>553</v>
      </c>
      <c r="M130" s="91"/>
      <c r="N130" s="91"/>
      <c r="O130" s="91">
        <v>4600</v>
      </c>
      <c r="P130" s="91">
        <v>534</v>
      </c>
      <c r="Q130" s="91"/>
      <c r="R130" s="91"/>
      <c r="S130" s="91">
        <v>2973</v>
      </c>
      <c r="T130" s="91">
        <v>2161</v>
      </c>
      <c r="U130" s="91"/>
      <c r="V130" s="91"/>
      <c r="W130" s="91"/>
      <c r="X130" s="91"/>
      <c r="Y130" s="91">
        <v>274</v>
      </c>
      <c r="Z130" s="91">
        <v>1414</v>
      </c>
      <c r="AA130" s="91">
        <v>1186</v>
      </c>
      <c r="AB130" s="91">
        <v>1110</v>
      </c>
      <c r="AC130" s="91">
        <v>823</v>
      </c>
      <c r="AD130" s="91">
        <v>275</v>
      </c>
      <c r="AE130" s="91">
        <v>50</v>
      </c>
      <c r="AF130" s="91">
        <v>2</v>
      </c>
      <c r="AG130" s="91"/>
      <c r="AH130" s="91">
        <v>2515</v>
      </c>
      <c r="AI130" s="91">
        <v>756</v>
      </c>
      <c r="AJ130" s="91">
        <v>1295</v>
      </c>
      <c r="AK130" s="91">
        <v>259</v>
      </c>
      <c r="AL130" s="91">
        <v>11</v>
      </c>
      <c r="AM130" s="91">
        <v>127</v>
      </c>
      <c r="AN130" s="91">
        <v>171</v>
      </c>
      <c r="AO130" s="91">
        <v>1840</v>
      </c>
      <c r="AP130" s="91">
        <v>1</v>
      </c>
      <c r="AQ130" s="91">
        <v>7</v>
      </c>
      <c r="AR130" s="91">
        <v>1</v>
      </c>
      <c r="AS130" s="91">
        <v>3280</v>
      </c>
      <c r="AT130" s="91">
        <v>5</v>
      </c>
      <c r="AU130" s="91"/>
      <c r="AV130" s="91"/>
      <c r="AW130" s="91"/>
      <c r="AX130" s="91"/>
      <c r="AY130" s="91"/>
      <c r="AZ130" s="91">
        <v>5134</v>
      </c>
      <c r="BA130" s="91"/>
      <c r="BB130" s="91">
        <v>868</v>
      </c>
      <c r="BC130" s="91">
        <v>4266</v>
      </c>
      <c r="BD130" s="91"/>
      <c r="BE130" s="91"/>
      <c r="BF130" s="91">
        <v>4740</v>
      </c>
      <c r="BG130" s="91"/>
      <c r="BH130" s="91">
        <v>2</v>
      </c>
      <c r="BI130" s="91"/>
      <c r="BJ130" s="91">
        <v>68</v>
      </c>
      <c r="BK130" s="91">
        <v>15</v>
      </c>
      <c r="BL130" s="91">
        <v>171</v>
      </c>
      <c r="BM130" s="91">
        <v>3</v>
      </c>
      <c r="BN130" s="91"/>
      <c r="BO130" s="91">
        <v>133</v>
      </c>
      <c r="BP130" s="91">
        <v>2</v>
      </c>
      <c r="BQ130" s="91"/>
      <c r="BR130" s="91"/>
      <c r="BS130" s="91"/>
      <c r="BT130" s="91"/>
      <c r="BU130" s="91">
        <v>5134</v>
      </c>
      <c r="BV130" s="91"/>
      <c r="BW130" s="91">
        <v>1217</v>
      </c>
      <c r="BX130" s="91">
        <v>241</v>
      </c>
      <c r="BY130" s="91">
        <v>1669</v>
      </c>
      <c r="BZ130" s="91"/>
      <c r="CA130" s="91"/>
      <c r="CB130" s="91">
        <v>149</v>
      </c>
      <c r="CC130" s="91">
        <v>1582</v>
      </c>
      <c r="CD130" s="91">
        <v>90</v>
      </c>
      <c r="CE130" s="91">
        <v>185</v>
      </c>
      <c r="CF130" s="91">
        <v>1</v>
      </c>
      <c r="CG130" s="91"/>
      <c r="CH130" s="91"/>
      <c r="CI130" s="91"/>
      <c r="CJ130" s="91"/>
      <c r="CK130" s="91">
        <v>5130</v>
      </c>
      <c r="CL130" s="91">
        <v>4</v>
      </c>
      <c r="CM130" s="91"/>
      <c r="CN130" s="91"/>
      <c r="CO130" s="91"/>
      <c r="CP130" s="91"/>
      <c r="CQ130" s="91"/>
      <c r="CR130" s="91"/>
      <c r="CS130" s="91"/>
      <c r="CT130" s="91"/>
      <c r="CU130" s="91"/>
      <c r="CV130" s="91"/>
      <c r="CW130" s="91"/>
      <c r="CX130" s="91"/>
      <c r="CY130" s="91"/>
      <c r="CZ130" s="91"/>
      <c r="DA130" s="91"/>
      <c r="DB130" s="91"/>
      <c r="DC130" s="91"/>
      <c r="DD130" s="91"/>
      <c r="DE130" s="91"/>
      <c r="DF130" s="91"/>
      <c r="DG130" s="91"/>
      <c r="DH130" s="91"/>
      <c r="DI130" s="91"/>
      <c r="DJ130" s="91"/>
      <c r="DK130" s="91"/>
      <c r="DL130" s="91"/>
      <c r="DM130" s="91"/>
      <c r="DN130" s="91"/>
      <c r="DO130" s="91">
        <v>868</v>
      </c>
      <c r="DP130" s="91"/>
      <c r="DQ130" s="91">
        <v>4266</v>
      </c>
      <c r="DR130" s="91"/>
      <c r="DS130" s="91"/>
      <c r="DT130" s="91">
        <v>1</v>
      </c>
      <c r="DU130" s="91"/>
      <c r="DV130" s="91">
        <v>9</v>
      </c>
      <c r="DW130" s="91">
        <v>5</v>
      </c>
      <c r="DX130" s="91">
        <v>3</v>
      </c>
      <c r="DY130" s="91"/>
      <c r="DZ130" s="91">
        <v>16</v>
      </c>
      <c r="EA130" s="91">
        <v>7</v>
      </c>
      <c r="EB130" s="91">
        <v>5</v>
      </c>
      <c r="EC130" s="91">
        <v>3</v>
      </c>
      <c r="ED130" s="91">
        <v>2</v>
      </c>
      <c r="EE130" s="91"/>
      <c r="EF130" s="91">
        <v>44</v>
      </c>
      <c r="EG130" s="91">
        <v>5039</v>
      </c>
      <c r="EH130" s="91">
        <v>27292</v>
      </c>
      <c r="EI130" s="90" t="s">
        <v>2572</v>
      </c>
      <c r="EJ130" s="90" t="s">
        <v>2489</v>
      </c>
    </row>
    <row r="131" spans="1:140" ht="14.4" x14ac:dyDescent="0.3">
      <c r="A131" s="90">
        <v>106190468</v>
      </c>
      <c r="B131" s="90" t="s">
        <v>2067</v>
      </c>
      <c r="C131" s="90" t="s">
        <v>439</v>
      </c>
      <c r="D131" s="90" t="s">
        <v>813</v>
      </c>
      <c r="E131" s="90" t="s">
        <v>723</v>
      </c>
      <c r="F131" s="90" t="s">
        <v>1337</v>
      </c>
      <c r="G131" s="90" t="s">
        <v>723</v>
      </c>
      <c r="H131" s="90" t="s">
        <v>2814</v>
      </c>
      <c r="I131" s="90">
        <v>53</v>
      </c>
      <c r="J131" s="90">
        <v>24</v>
      </c>
      <c r="K131" s="90" t="s">
        <v>572</v>
      </c>
      <c r="L131" s="90" t="s">
        <v>553</v>
      </c>
      <c r="M131" s="91">
        <v>1913</v>
      </c>
      <c r="N131" s="91"/>
      <c r="O131" s="91"/>
      <c r="P131" s="91"/>
      <c r="Q131" s="91"/>
      <c r="R131" s="91"/>
      <c r="S131" s="91">
        <v>1057</v>
      </c>
      <c r="T131" s="91">
        <v>856</v>
      </c>
      <c r="U131" s="91"/>
      <c r="V131" s="91"/>
      <c r="W131" s="91"/>
      <c r="X131" s="91"/>
      <c r="Y131" s="91"/>
      <c r="Z131" s="91">
        <v>31</v>
      </c>
      <c r="AA131" s="91">
        <v>54</v>
      </c>
      <c r="AB131" s="91">
        <v>123</v>
      </c>
      <c r="AC131" s="91">
        <v>283</v>
      </c>
      <c r="AD131" s="91">
        <v>440</v>
      </c>
      <c r="AE131" s="91">
        <v>468</v>
      </c>
      <c r="AF131" s="91">
        <v>514</v>
      </c>
      <c r="AG131" s="91"/>
      <c r="AH131" s="91">
        <v>641</v>
      </c>
      <c r="AI131" s="91">
        <v>480</v>
      </c>
      <c r="AJ131" s="91">
        <v>546</v>
      </c>
      <c r="AK131" s="91">
        <v>86</v>
      </c>
      <c r="AL131" s="91">
        <v>29</v>
      </c>
      <c r="AM131" s="91">
        <v>16</v>
      </c>
      <c r="AN131" s="91">
        <v>115</v>
      </c>
      <c r="AO131" s="91">
        <v>12</v>
      </c>
      <c r="AP131" s="91">
        <v>1</v>
      </c>
      <c r="AQ131" s="91">
        <v>1</v>
      </c>
      <c r="AR131" s="91">
        <v>51</v>
      </c>
      <c r="AS131" s="91">
        <v>1842</v>
      </c>
      <c r="AT131" s="91">
        <v>6</v>
      </c>
      <c r="AU131" s="91"/>
      <c r="AV131" s="91"/>
      <c r="AW131" s="91"/>
      <c r="AX131" s="91"/>
      <c r="AY131" s="91"/>
      <c r="AZ131" s="91">
        <v>1913</v>
      </c>
      <c r="BA131" s="91"/>
      <c r="BB131" s="91">
        <v>1913</v>
      </c>
      <c r="BC131" s="91"/>
      <c r="BD131" s="91"/>
      <c r="BE131" s="91"/>
      <c r="BF131" s="91">
        <v>181</v>
      </c>
      <c r="BG131" s="91"/>
      <c r="BH131" s="91"/>
      <c r="BI131" s="91"/>
      <c r="BJ131" s="91">
        <v>64</v>
      </c>
      <c r="BK131" s="91">
        <v>39</v>
      </c>
      <c r="BL131" s="91">
        <v>1045</v>
      </c>
      <c r="BM131" s="91">
        <v>18</v>
      </c>
      <c r="BN131" s="91"/>
      <c r="BO131" s="91">
        <v>43</v>
      </c>
      <c r="BP131" s="91">
        <v>289</v>
      </c>
      <c r="BQ131" s="91">
        <v>229</v>
      </c>
      <c r="BR131" s="91">
        <v>5</v>
      </c>
      <c r="BS131" s="91"/>
      <c r="BT131" s="91">
        <v>84</v>
      </c>
      <c r="BU131" s="91">
        <v>1829</v>
      </c>
      <c r="BV131" s="91"/>
      <c r="BW131" s="91">
        <v>1672</v>
      </c>
      <c r="BX131" s="91">
        <v>148</v>
      </c>
      <c r="BY131" s="91">
        <v>84</v>
      </c>
      <c r="BZ131" s="91">
        <v>1</v>
      </c>
      <c r="CA131" s="91"/>
      <c r="CB131" s="91">
        <v>3</v>
      </c>
      <c r="CC131" s="91"/>
      <c r="CD131" s="91"/>
      <c r="CE131" s="91">
        <v>5</v>
      </c>
      <c r="CF131" s="91"/>
      <c r="CG131" s="91">
        <v>749</v>
      </c>
      <c r="CH131" s="91">
        <v>8</v>
      </c>
      <c r="CI131" s="91">
        <v>41</v>
      </c>
      <c r="CJ131" s="91">
        <v>5</v>
      </c>
      <c r="CK131" s="91">
        <v>1</v>
      </c>
      <c r="CL131" s="91">
        <v>7</v>
      </c>
      <c r="CM131" s="91">
        <v>117</v>
      </c>
      <c r="CN131" s="91">
        <v>502</v>
      </c>
      <c r="CO131" s="91">
        <v>86</v>
      </c>
      <c r="CP131" s="91">
        <v>112</v>
      </c>
      <c r="CQ131" s="91"/>
      <c r="CR131" s="91">
        <v>94</v>
      </c>
      <c r="CS131" s="91">
        <v>26</v>
      </c>
      <c r="CT131" s="91"/>
      <c r="CU131" s="91"/>
      <c r="CV131" s="91">
        <v>3</v>
      </c>
      <c r="CW131" s="91">
        <v>112</v>
      </c>
      <c r="CX131" s="91">
        <v>50</v>
      </c>
      <c r="CY131" s="91"/>
      <c r="CZ131" s="91">
        <v>3</v>
      </c>
      <c r="DA131" s="91"/>
      <c r="DB131" s="91"/>
      <c r="DC131" s="91"/>
      <c r="DD131" s="91">
        <v>2</v>
      </c>
      <c r="DE131" s="91">
        <v>67</v>
      </c>
      <c r="DF131" s="91">
        <v>478</v>
      </c>
      <c r="DG131" s="91">
        <v>5</v>
      </c>
      <c r="DH131" s="91">
        <v>112</v>
      </c>
      <c r="DI131" s="91">
        <v>1</v>
      </c>
      <c r="DJ131" s="91">
        <v>3</v>
      </c>
      <c r="DK131" s="91"/>
      <c r="DL131" s="91"/>
      <c r="DM131" s="91">
        <v>99</v>
      </c>
      <c r="DN131" s="91">
        <v>53</v>
      </c>
      <c r="DO131" s="91">
        <v>601</v>
      </c>
      <c r="DP131" s="91"/>
      <c r="DQ131" s="91">
        <v>489</v>
      </c>
      <c r="DR131" s="91">
        <v>1</v>
      </c>
      <c r="DS131" s="91"/>
      <c r="DT131" s="91">
        <v>2</v>
      </c>
      <c r="DU131" s="91">
        <v>352</v>
      </c>
      <c r="DV131" s="91">
        <v>19</v>
      </c>
      <c r="DW131" s="91">
        <v>2</v>
      </c>
      <c r="DX131" s="91">
        <v>1</v>
      </c>
      <c r="DY131" s="91">
        <v>3</v>
      </c>
      <c r="DZ131" s="91">
        <v>105</v>
      </c>
      <c r="EA131" s="91">
        <v>78</v>
      </c>
      <c r="EB131" s="91">
        <v>1</v>
      </c>
      <c r="EC131" s="91"/>
      <c r="ED131" s="91">
        <v>5</v>
      </c>
      <c r="EE131" s="91"/>
      <c r="EF131" s="91">
        <v>46</v>
      </c>
      <c r="EG131" s="91">
        <v>1298</v>
      </c>
      <c r="EH131" s="91">
        <v>56212</v>
      </c>
      <c r="EI131" s="90" t="s">
        <v>2576</v>
      </c>
      <c r="EJ131" s="90" t="s">
        <v>2489</v>
      </c>
    </row>
    <row r="132" spans="1:140" ht="14.4" x14ac:dyDescent="0.3">
      <c r="A132" s="90">
        <v>106190470</v>
      </c>
      <c r="B132" s="90" t="s">
        <v>2068</v>
      </c>
      <c r="C132" s="90" t="s">
        <v>1338</v>
      </c>
      <c r="D132" s="90" t="s">
        <v>814</v>
      </c>
      <c r="E132" s="90" t="s">
        <v>761</v>
      </c>
      <c r="F132" s="90" t="s">
        <v>1339</v>
      </c>
      <c r="G132" s="90" t="s">
        <v>723</v>
      </c>
      <c r="H132" s="90" t="s">
        <v>2809</v>
      </c>
      <c r="I132" s="90">
        <v>66</v>
      </c>
      <c r="J132" s="90">
        <v>26</v>
      </c>
      <c r="K132" s="90" t="s">
        <v>557</v>
      </c>
      <c r="L132" s="90" t="s">
        <v>553</v>
      </c>
      <c r="M132" s="91">
        <v>20241</v>
      </c>
      <c r="N132" s="91">
        <v>1979</v>
      </c>
      <c r="O132" s="91"/>
      <c r="P132" s="91"/>
      <c r="Q132" s="91">
        <v>22</v>
      </c>
      <c r="R132" s="91">
        <v>1</v>
      </c>
      <c r="S132" s="91">
        <v>8604</v>
      </c>
      <c r="T132" s="91">
        <v>13639</v>
      </c>
      <c r="U132" s="91"/>
      <c r="V132" s="91"/>
      <c r="W132" s="91">
        <v>2890</v>
      </c>
      <c r="X132" s="91">
        <v>278</v>
      </c>
      <c r="Y132" s="91">
        <v>316</v>
      </c>
      <c r="Z132" s="91">
        <v>1795</v>
      </c>
      <c r="AA132" s="91">
        <v>2409</v>
      </c>
      <c r="AB132" s="91">
        <v>1652</v>
      </c>
      <c r="AC132" s="91">
        <v>2375</v>
      </c>
      <c r="AD132" s="91">
        <v>2882</v>
      </c>
      <c r="AE132" s="91">
        <v>3057</v>
      </c>
      <c r="AF132" s="91">
        <v>4589</v>
      </c>
      <c r="AG132" s="91"/>
      <c r="AH132" s="91">
        <v>8636</v>
      </c>
      <c r="AI132" s="91">
        <v>3207</v>
      </c>
      <c r="AJ132" s="91">
        <v>5723</v>
      </c>
      <c r="AK132" s="91">
        <v>2820</v>
      </c>
      <c r="AL132" s="91">
        <v>22</v>
      </c>
      <c r="AM132" s="91">
        <v>1139</v>
      </c>
      <c r="AN132" s="91">
        <v>696</v>
      </c>
      <c r="AO132" s="91">
        <v>16909</v>
      </c>
      <c r="AP132" s="91">
        <v>52</v>
      </c>
      <c r="AQ132" s="91">
        <v>12</v>
      </c>
      <c r="AR132" s="91">
        <v>515</v>
      </c>
      <c r="AS132" s="91">
        <v>1937</v>
      </c>
      <c r="AT132" s="91">
        <v>113</v>
      </c>
      <c r="AU132" s="91">
        <v>2662</v>
      </c>
      <c r="AV132" s="91">
        <v>2</v>
      </c>
      <c r="AW132" s="91">
        <v>40</v>
      </c>
      <c r="AX132" s="91">
        <v>1</v>
      </c>
      <c r="AY132" s="91">
        <v>12326</v>
      </c>
      <c r="AZ132" s="91">
        <v>9915</v>
      </c>
      <c r="BA132" s="91">
        <v>2</v>
      </c>
      <c r="BB132" s="91">
        <v>6234</v>
      </c>
      <c r="BC132" s="91">
        <v>13295</v>
      </c>
      <c r="BD132" s="91">
        <v>2667</v>
      </c>
      <c r="BE132" s="91">
        <v>47</v>
      </c>
      <c r="BF132" s="91">
        <v>15322</v>
      </c>
      <c r="BG132" s="91">
        <v>122</v>
      </c>
      <c r="BH132" s="91">
        <v>24</v>
      </c>
      <c r="BI132" s="91">
        <v>1161</v>
      </c>
      <c r="BJ132" s="91">
        <v>326</v>
      </c>
      <c r="BK132" s="91">
        <v>199</v>
      </c>
      <c r="BL132" s="91">
        <v>1751</v>
      </c>
      <c r="BM132" s="91">
        <v>74</v>
      </c>
      <c r="BN132" s="91">
        <v>1</v>
      </c>
      <c r="BO132" s="91">
        <v>78</v>
      </c>
      <c r="BP132" s="91">
        <v>475</v>
      </c>
      <c r="BQ132" s="91">
        <v>2664</v>
      </c>
      <c r="BR132" s="91">
        <v>44</v>
      </c>
      <c r="BS132" s="91">
        <v>2</v>
      </c>
      <c r="BT132" s="91">
        <v>553</v>
      </c>
      <c r="BU132" s="91">
        <v>21690</v>
      </c>
      <c r="BV132" s="91"/>
      <c r="BW132" s="91">
        <v>9361</v>
      </c>
      <c r="BX132" s="91">
        <v>4576</v>
      </c>
      <c r="BY132" s="91">
        <v>7091</v>
      </c>
      <c r="BZ132" s="91">
        <v>144</v>
      </c>
      <c r="CA132" s="91"/>
      <c r="CB132" s="91">
        <v>214</v>
      </c>
      <c r="CC132" s="91">
        <v>57</v>
      </c>
      <c r="CD132" s="91">
        <v>774</v>
      </c>
      <c r="CE132" s="91">
        <v>25</v>
      </c>
      <c r="CF132" s="91">
        <v>1</v>
      </c>
      <c r="CG132" s="91">
        <v>1400</v>
      </c>
      <c r="CH132" s="91">
        <v>876</v>
      </c>
      <c r="CI132" s="91">
        <v>595</v>
      </c>
      <c r="CJ132" s="91">
        <v>274</v>
      </c>
      <c r="CK132" s="91">
        <v>168</v>
      </c>
      <c r="CL132" s="91">
        <v>393</v>
      </c>
      <c r="CM132" s="91">
        <v>3209</v>
      </c>
      <c r="CN132" s="91">
        <v>1525</v>
      </c>
      <c r="CO132" s="91">
        <v>2282</v>
      </c>
      <c r="CP132" s="91">
        <v>1085</v>
      </c>
      <c r="CQ132" s="91">
        <v>2867</v>
      </c>
      <c r="CR132" s="91">
        <v>399</v>
      </c>
      <c r="CS132" s="91">
        <v>1264</v>
      </c>
      <c r="CT132" s="91">
        <v>15</v>
      </c>
      <c r="CU132" s="91">
        <v>90</v>
      </c>
      <c r="CV132" s="91">
        <v>1208</v>
      </c>
      <c r="CW132" s="91">
        <v>1245</v>
      </c>
      <c r="CX132" s="91">
        <v>684</v>
      </c>
      <c r="CY132" s="91">
        <v>2664</v>
      </c>
      <c r="CZ132" s="91">
        <v>229</v>
      </c>
      <c r="DA132" s="91">
        <v>30</v>
      </c>
      <c r="DB132" s="91">
        <v>9</v>
      </c>
      <c r="DC132" s="91">
        <v>2</v>
      </c>
      <c r="DD132" s="91">
        <v>40</v>
      </c>
      <c r="DE132" s="91">
        <v>246</v>
      </c>
      <c r="DF132" s="91">
        <v>1877</v>
      </c>
      <c r="DG132" s="91">
        <v>60</v>
      </c>
      <c r="DH132" s="91">
        <v>2135</v>
      </c>
      <c r="DI132" s="91">
        <v>152</v>
      </c>
      <c r="DJ132" s="91">
        <v>427</v>
      </c>
      <c r="DK132" s="91">
        <v>403</v>
      </c>
      <c r="DL132" s="91">
        <v>2657</v>
      </c>
      <c r="DM132" s="91">
        <v>1258</v>
      </c>
      <c r="DN132" s="91">
        <v>366</v>
      </c>
      <c r="DO132" s="91">
        <v>2959</v>
      </c>
      <c r="DP132" s="91">
        <v>52</v>
      </c>
      <c r="DQ132" s="91">
        <v>9341</v>
      </c>
      <c r="DR132" s="91">
        <v>52</v>
      </c>
      <c r="DS132" s="91">
        <v>25</v>
      </c>
      <c r="DT132" s="91">
        <v>60</v>
      </c>
      <c r="DU132" s="91">
        <v>778</v>
      </c>
      <c r="DV132" s="91">
        <v>828</v>
      </c>
      <c r="DW132" s="91">
        <v>2</v>
      </c>
      <c r="DX132" s="91">
        <v>18</v>
      </c>
      <c r="DY132" s="91">
        <v>19</v>
      </c>
      <c r="DZ132" s="91">
        <v>236</v>
      </c>
      <c r="EA132" s="91">
        <v>649</v>
      </c>
      <c r="EB132" s="91">
        <v>36</v>
      </c>
      <c r="EC132" s="91">
        <v>26</v>
      </c>
      <c r="ED132" s="91">
        <v>32</v>
      </c>
      <c r="EE132" s="91"/>
      <c r="EF132" s="91">
        <v>48</v>
      </c>
      <c r="EG132" s="91">
        <v>19434</v>
      </c>
      <c r="EH132" s="91">
        <v>96857</v>
      </c>
      <c r="EI132" s="90" t="s">
        <v>2577</v>
      </c>
      <c r="EJ132" s="90" t="s">
        <v>2489</v>
      </c>
    </row>
    <row r="133" spans="1:140" ht="14.4" x14ac:dyDescent="0.3">
      <c r="A133" s="90">
        <v>106190475</v>
      </c>
      <c r="B133" s="90" t="s">
        <v>2069</v>
      </c>
      <c r="C133" s="90" t="s">
        <v>1876</v>
      </c>
      <c r="D133" s="90" t="s">
        <v>815</v>
      </c>
      <c r="E133" s="90" t="s">
        <v>724</v>
      </c>
      <c r="F133" s="90" t="s">
        <v>1340</v>
      </c>
      <c r="G133" s="90" t="s">
        <v>723</v>
      </c>
      <c r="H133" s="90" t="s">
        <v>2808</v>
      </c>
      <c r="I133" s="90">
        <v>70</v>
      </c>
      <c r="J133" s="90">
        <v>33</v>
      </c>
      <c r="K133" s="90" t="s">
        <v>557</v>
      </c>
      <c r="L133" s="90" t="s">
        <v>553</v>
      </c>
      <c r="M133" s="91">
        <v>2938</v>
      </c>
      <c r="N133" s="91"/>
      <c r="O133" s="91">
        <v>2009</v>
      </c>
      <c r="P133" s="91"/>
      <c r="Q133" s="91"/>
      <c r="R133" s="91">
        <v>4</v>
      </c>
      <c r="S133" s="91">
        <v>2599</v>
      </c>
      <c r="T133" s="91">
        <v>2352</v>
      </c>
      <c r="U133" s="91"/>
      <c r="V133" s="91"/>
      <c r="W133" s="91"/>
      <c r="X133" s="91"/>
      <c r="Y133" s="91">
        <v>87</v>
      </c>
      <c r="Z133" s="91">
        <v>646</v>
      </c>
      <c r="AA133" s="91">
        <v>594</v>
      </c>
      <c r="AB133" s="91">
        <v>726</v>
      </c>
      <c r="AC133" s="91">
        <v>914</v>
      </c>
      <c r="AD133" s="91">
        <v>718</v>
      </c>
      <c r="AE133" s="91">
        <v>503</v>
      </c>
      <c r="AF133" s="91">
        <v>763</v>
      </c>
      <c r="AG133" s="91"/>
      <c r="AH133" s="91">
        <v>2963</v>
      </c>
      <c r="AI133" s="91">
        <v>953</v>
      </c>
      <c r="AJ133" s="91">
        <v>708</v>
      </c>
      <c r="AK133" s="91">
        <v>234</v>
      </c>
      <c r="AL133" s="91">
        <v>6</v>
      </c>
      <c r="AM133" s="91">
        <v>79</v>
      </c>
      <c r="AN133" s="91">
        <v>8</v>
      </c>
      <c r="AO133" s="91">
        <v>3883</v>
      </c>
      <c r="AP133" s="91">
        <v>20</v>
      </c>
      <c r="AQ133" s="91">
        <v>1</v>
      </c>
      <c r="AR133" s="91">
        <v>258</v>
      </c>
      <c r="AS133" s="91">
        <v>368</v>
      </c>
      <c r="AT133" s="91">
        <v>31</v>
      </c>
      <c r="AU133" s="91"/>
      <c r="AV133" s="91">
        <v>2</v>
      </c>
      <c r="AW133" s="91">
        <v>388</v>
      </c>
      <c r="AX133" s="91"/>
      <c r="AY133" s="91">
        <v>4086</v>
      </c>
      <c r="AZ133" s="91">
        <v>865</v>
      </c>
      <c r="BA133" s="91"/>
      <c r="BB133" s="91">
        <v>114</v>
      </c>
      <c r="BC133" s="91">
        <v>4835</v>
      </c>
      <c r="BD133" s="91"/>
      <c r="BE133" s="91">
        <v>2</v>
      </c>
      <c r="BF133" s="91">
        <v>3376</v>
      </c>
      <c r="BG133" s="91">
        <v>23</v>
      </c>
      <c r="BH133" s="91">
        <v>38</v>
      </c>
      <c r="BI133" s="91"/>
      <c r="BJ133" s="91">
        <v>202</v>
      </c>
      <c r="BK133" s="91">
        <v>39</v>
      </c>
      <c r="BL133" s="91">
        <v>754</v>
      </c>
      <c r="BM133" s="91">
        <v>32</v>
      </c>
      <c r="BN133" s="91">
        <v>3</v>
      </c>
      <c r="BO133" s="91">
        <v>126</v>
      </c>
      <c r="BP133" s="91">
        <v>126</v>
      </c>
      <c r="BQ133" s="91">
        <v>231</v>
      </c>
      <c r="BR133" s="91">
        <v>1</v>
      </c>
      <c r="BS133" s="91"/>
      <c r="BT133" s="91">
        <v>118</v>
      </c>
      <c r="BU133" s="91">
        <v>4833</v>
      </c>
      <c r="BV133" s="91"/>
      <c r="BW133" s="91">
        <v>2243</v>
      </c>
      <c r="BX133" s="91">
        <v>1598</v>
      </c>
      <c r="BY133" s="91">
        <v>698</v>
      </c>
      <c r="BZ133" s="91">
        <v>8</v>
      </c>
      <c r="CA133" s="91"/>
      <c r="CB133" s="91">
        <v>27</v>
      </c>
      <c r="CC133" s="91"/>
      <c r="CD133" s="91">
        <v>376</v>
      </c>
      <c r="CE133" s="91">
        <v>1</v>
      </c>
      <c r="CF133" s="91"/>
      <c r="CG133" s="91">
        <v>379</v>
      </c>
      <c r="CH133" s="91">
        <v>46</v>
      </c>
      <c r="CI133" s="91">
        <v>187</v>
      </c>
      <c r="CJ133" s="91">
        <v>42</v>
      </c>
      <c r="CK133" s="91">
        <v>2116</v>
      </c>
      <c r="CL133" s="91">
        <v>87</v>
      </c>
      <c r="CM133" s="91">
        <v>446</v>
      </c>
      <c r="CN133" s="91">
        <v>350</v>
      </c>
      <c r="CO133" s="91">
        <v>377</v>
      </c>
      <c r="CP133" s="91">
        <v>150</v>
      </c>
      <c r="CQ133" s="91">
        <v>23</v>
      </c>
      <c r="CR133" s="91">
        <v>88</v>
      </c>
      <c r="CS133" s="91">
        <v>40</v>
      </c>
      <c r="CT133" s="91"/>
      <c r="CU133" s="91"/>
      <c r="CV133" s="91">
        <v>316</v>
      </c>
      <c r="CW133" s="91">
        <v>290</v>
      </c>
      <c r="CX133" s="91">
        <v>14</v>
      </c>
      <c r="CY133" s="91"/>
      <c r="CZ133" s="91">
        <v>26</v>
      </c>
      <c r="DA133" s="91">
        <v>1</v>
      </c>
      <c r="DB133" s="91">
        <v>2</v>
      </c>
      <c r="DC133" s="91"/>
      <c r="DD133" s="91">
        <v>6</v>
      </c>
      <c r="DE133" s="91">
        <v>47</v>
      </c>
      <c r="DF133" s="91">
        <v>149</v>
      </c>
      <c r="DG133" s="91">
        <v>2</v>
      </c>
      <c r="DH133" s="91">
        <v>348</v>
      </c>
      <c r="DI133" s="91">
        <v>15</v>
      </c>
      <c r="DJ133" s="91">
        <v>8</v>
      </c>
      <c r="DK133" s="91">
        <v>18</v>
      </c>
      <c r="DL133" s="91">
        <v>1</v>
      </c>
      <c r="DM133" s="91">
        <v>115</v>
      </c>
      <c r="DN133" s="91">
        <v>74</v>
      </c>
      <c r="DO133" s="91">
        <v>2310</v>
      </c>
      <c r="DP133" s="91">
        <v>24</v>
      </c>
      <c r="DQ133" s="91">
        <v>1805</v>
      </c>
      <c r="DR133" s="91">
        <v>15</v>
      </c>
      <c r="DS133" s="91">
        <v>7</v>
      </c>
      <c r="DT133" s="91">
        <v>11</v>
      </c>
      <c r="DU133" s="91">
        <v>93</v>
      </c>
      <c r="DV133" s="91">
        <v>204</v>
      </c>
      <c r="DW133" s="91">
        <v>1</v>
      </c>
      <c r="DX133" s="91">
        <v>8</v>
      </c>
      <c r="DY133" s="91">
        <v>15</v>
      </c>
      <c r="DZ133" s="91">
        <v>80</v>
      </c>
      <c r="EA133" s="91">
        <v>126</v>
      </c>
      <c r="EB133" s="91">
        <v>102</v>
      </c>
      <c r="EC133" s="91">
        <v>14</v>
      </c>
      <c r="ED133" s="91">
        <v>28</v>
      </c>
      <c r="EE133" s="91"/>
      <c r="EF133" s="91">
        <v>11</v>
      </c>
      <c r="EG133" s="91">
        <v>4236</v>
      </c>
      <c r="EH133" s="91">
        <v>21202</v>
      </c>
      <c r="EI133" s="90" t="s">
        <v>2578</v>
      </c>
      <c r="EJ133" s="90" t="s">
        <v>2489</v>
      </c>
    </row>
    <row r="134" spans="1:140" ht="14.4" x14ac:dyDescent="0.3">
      <c r="A134" s="90">
        <v>106190500</v>
      </c>
      <c r="B134" s="90" t="s">
        <v>2070</v>
      </c>
      <c r="C134" s="90" t="s">
        <v>1341</v>
      </c>
      <c r="D134" s="90" t="s">
        <v>816</v>
      </c>
      <c r="E134" s="90" t="s">
        <v>817</v>
      </c>
      <c r="F134" s="90" t="s">
        <v>1819</v>
      </c>
      <c r="G134" s="90" t="s">
        <v>723</v>
      </c>
      <c r="H134" s="90" t="s">
        <v>2811</v>
      </c>
      <c r="I134" s="90">
        <v>62</v>
      </c>
      <c r="J134" s="90">
        <v>26</v>
      </c>
      <c r="K134" s="90" t="s">
        <v>572</v>
      </c>
      <c r="L134" s="90" t="s">
        <v>553</v>
      </c>
      <c r="M134" s="91">
        <v>4139</v>
      </c>
      <c r="N134" s="91"/>
      <c r="O134" s="91"/>
      <c r="P134" s="91"/>
      <c r="Q134" s="91"/>
      <c r="R134" s="91"/>
      <c r="S134" s="91">
        <v>1983</v>
      </c>
      <c r="T134" s="91">
        <v>2156</v>
      </c>
      <c r="U134" s="91"/>
      <c r="V134" s="91"/>
      <c r="W134" s="91"/>
      <c r="X134" s="91"/>
      <c r="Y134" s="91">
        <v>21</v>
      </c>
      <c r="Z134" s="91">
        <v>209</v>
      </c>
      <c r="AA134" s="91">
        <v>387</v>
      </c>
      <c r="AB134" s="91">
        <v>504</v>
      </c>
      <c r="AC134" s="91">
        <v>691</v>
      </c>
      <c r="AD134" s="91">
        <v>722</v>
      </c>
      <c r="AE134" s="91">
        <v>676</v>
      </c>
      <c r="AF134" s="91">
        <v>929</v>
      </c>
      <c r="AG134" s="91"/>
      <c r="AH134" s="91">
        <v>2408</v>
      </c>
      <c r="AI134" s="91">
        <v>799</v>
      </c>
      <c r="AJ134" s="91">
        <v>396</v>
      </c>
      <c r="AK134" s="91">
        <v>134</v>
      </c>
      <c r="AL134" s="91">
        <v>4</v>
      </c>
      <c r="AM134" s="91">
        <v>324</v>
      </c>
      <c r="AN134" s="91">
        <v>74</v>
      </c>
      <c r="AO134" s="91">
        <v>4061</v>
      </c>
      <c r="AP134" s="91"/>
      <c r="AQ134" s="91">
        <v>7</v>
      </c>
      <c r="AR134" s="91">
        <v>61</v>
      </c>
      <c r="AS134" s="91">
        <v>1</v>
      </c>
      <c r="AT134" s="91">
        <v>7</v>
      </c>
      <c r="AU134" s="91"/>
      <c r="AV134" s="91"/>
      <c r="AW134" s="91">
        <v>2</v>
      </c>
      <c r="AX134" s="91"/>
      <c r="AY134" s="91">
        <v>2608</v>
      </c>
      <c r="AZ134" s="91">
        <v>1531</v>
      </c>
      <c r="BA134" s="91"/>
      <c r="BB134" s="91">
        <v>1381</v>
      </c>
      <c r="BC134" s="91">
        <v>2758</v>
      </c>
      <c r="BD134" s="91"/>
      <c r="BE134" s="91"/>
      <c r="BF134" s="91">
        <v>2897</v>
      </c>
      <c r="BG134" s="91"/>
      <c r="BH134" s="91">
        <v>1</v>
      </c>
      <c r="BI134" s="91"/>
      <c r="BJ134" s="91">
        <v>168</v>
      </c>
      <c r="BK134" s="91">
        <v>253</v>
      </c>
      <c r="BL134" s="91">
        <v>559</v>
      </c>
      <c r="BM134" s="91">
        <v>14</v>
      </c>
      <c r="BN134" s="91">
        <v>2</v>
      </c>
      <c r="BO134" s="91">
        <v>58</v>
      </c>
      <c r="BP134" s="91">
        <v>79</v>
      </c>
      <c r="BQ134" s="91">
        <v>103</v>
      </c>
      <c r="BR134" s="91">
        <v>5</v>
      </c>
      <c r="BS134" s="91"/>
      <c r="BT134" s="91">
        <v>188</v>
      </c>
      <c r="BU134" s="91">
        <v>3951</v>
      </c>
      <c r="BV134" s="91"/>
      <c r="BW134" s="91">
        <v>2109</v>
      </c>
      <c r="BX134" s="91">
        <v>369</v>
      </c>
      <c r="BY134" s="91">
        <v>1303</v>
      </c>
      <c r="BZ134" s="91">
        <v>221</v>
      </c>
      <c r="CA134" s="91"/>
      <c r="CB134" s="91">
        <v>21</v>
      </c>
      <c r="CC134" s="91">
        <v>1</v>
      </c>
      <c r="CD134" s="91">
        <v>109</v>
      </c>
      <c r="CE134" s="91">
        <v>6</v>
      </c>
      <c r="CF134" s="91"/>
      <c r="CG134" s="91">
        <v>303</v>
      </c>
      <c r="CH134" s="91">
        <v>97</v>
      </c>
      <c r="CI134" s="91">
        <v>405</v>
      </c>
      <c r="CJ134" s="91">
        <v>72</v>
      </c>
      <c r="CK134" s="91">
        <v>39</v>
      </c>
      <c r="CL134" s="91">
        <v>107</v>
      </c>
      <c r="CM134" s="91">
        <v>497</v>
      </c>
      <c r="CN134" s="91">
        <v>315</v>
      </c>
      <c r="CO134" s="91">
        <v>567</v>
      </c>
      <c r="CP134" s="91">
        <v>192</v>
      </c>
      <c r="CQ134" s="91">
        <v>7</v>
      </c>
      <c r="CR134" s="91">
        <v>86</v>
      </c>
      <c r="CS134" s="91">
        <v>846</v>
      </c>
      <c r="CT134" s="91">
        <v>3</v>
      </c>
      <c r="CU134" s="91"/>
      <c r="CV134" s="91">
        <v>188</v>
      </c>
      <c r="CW134" s="91">
        <v>408</v>
      </c>
      <c r="CX134" s="91">
        <v>7</v>
      </c>
      <c r="CY134" s="91"/>
      <c r="CZ134" s="91">
        <v>177</v>
      </c>
      <c r="DA134" s="91">
        <v>2</v>
      </c>
      <c r="DB134" s="91">
        <v>1</v>
      </c>
      <c r="DC134" s="91"/>
      <c r="DD134" s="91">
        <v>1</v>
      </c>
      <c r="DE134" s="91">
        <v>64</v>
      </c>
      <c r="DF134" s="91">
        <v>188</v>
      </c>
      <c r="DG134" s="91">
        <v>8</v>
      </c>
      <c r="DH134" s="91">
        <v>729</v>
      </c>
      <c r="DI134" s="91">
        <v>44</v>
      </c>
      <c r="DJ134" s="91">
        <v>11</v>
      </c>
      <c r="DK134" s="91">
        <v>21</v>
      </c>
      <c r="DL134" s="91"/>
      <c r="DM134" s="91">
        <v>865</v>
      </c>
      <c r="DN134" s="91">
        <v>43</v>
      </c>
      <c r="DO134" s="91">
        <v>901</v>
      </c>
      <c r="DP134" s="91">
        <v>3</v>
      </c>
      <c r="DQ134" s="91">
        <v>1081</v>
      </c>
      <c r="DR134" s="91">
        <v>13</v>
      </c>
      <c r="DS134" s="91">
        <v>11</v>
      </c>
      <c r="DT134" s="91">
        <v>17</v>
      </c>
      <c r="DU134" s="91">
        <v>294</v>
      </c>
      <c r="DV134" s="91">
        <v>235</v>
      </c>
      <c r="DW134" s="91">
        <v>2</v>
      </c>
      <c r="DX134" s="91">
        <v>11</v>
      </c>
      <c r="DY134" s="91">
        <v>12</v>
      </c>
      <c r="DZ134" s="91">
        <v>51</v>
      </c>
      <c r="EA134" s="91">
        <v>106</v>
      </c>
      <c r="EB134" s="91">
        <v>17</v>
      </c>
      <c r="EC134" s="91">
        <v>8</v>
      </c>
      <c r="ED134" s="91">
        <v>8</v>
      </c>
      <c r="EE134" s="91"/>
      <c r="EF134" s="91">
        <v>15</v>
      </c>
      <c r="EG134" s="91">
        <v>3339</v>
      </c>
      <c r="EH134" s="91">
        <v>14447</v>
      </c>
      <c r="EI134" s="90" t="s">
        <v>2567</v>
      </c>
      <c r="EJ134" s="90" t="s">
        <v>2489</v>
      </c>
    </row>
    <row r="135" spans="1:140" ht="14.4" x14ac:dyDescent="0.3">
      <c r="A135" s="90">
        <v>106190517</v>
      </c>
      <c r="B135" s="90" t="s">
        <v>2071</v>
      </c>
      <c r="C135" s="90" t="s">
        <v>1342</v>
      </c>
      <c r="D135" s="90" t="s">
        <v>818</v>
      </c>
      <c r="E135" s="90" t="s">
        <v>819</v>
      </c>
      <c r="F135" s="90" t="s">
        <v>1343</v>
      </c>
      <c r="G135" s="90" t="s">
        <v>723</v>
      </c>
      <c r="H135" s="90" t="s">
        <v>2808</v>
      </c>
      <c r="I135" s="90">
        <v>45</v>
      </c>
      <c r="J135" s="90">
        <v>27</v>
      </c>
      <c r="K135" s="90" t="s">
        <v>557</v>
      </c>
      <c r="L135" s="90" t="s">
        <v>553</v>
      </c>
      <c r="M135" s="91">
        <v>15377</v>
      </c>
      <c r="N135" s="91"/>
      <c r="O135" s="91"/>
      <c r="P135" s="91"/>
      <c r="Q135" s="91"/>
      <c r="R135" s="91"/>
      <c r="S135" s="91">
        <v>5951</v>
      </c>
      <c r="T135" s="91">
        <v>9426</v>
      </c>
      <c r="U135" s="91"/>
      <c r="V135" s="91"/>
      <c r="W135" s="91">
        <v>3143</v>
      </c>
      <c r="X135" s="91">
        <v>626</v>
      </c>
      <c r="Y135" s="91">
        <v>566</v>
      </c>
      <c r="Z135" s="91">
        <v>1210</v>
      </c>
      <c r="AA135" s="91">
        <v>1843</v>
      </c>
      <c r="AB135" s="91">
        <v>801</v>
      </c>
      <c r="AC135" s="91">
        <v>981</v>
      </c>
      <c r="AD135" s="91">
        <v>1399</v>
      </c>
      <c r="AE135" s="91">
        <v>1684</v>
      </c>
      <c r="AF135" s="91">
        <v>3124</v>
      </c>
      <c r="AG135" s="91"/>
      <c r="AH135" s="91">
        <v>11007</v>
      </c>
      <c r="AI135" s="91">
        <v>439</v>
      </c>
      <c r="AJ135" s="91">
        <v>2977</v>
      </c>
      <c r="AK135" s="91">
        <v>534</v>
      </c>
      <c r="AL135" s="91">
        <v>6</v>
      </c>
      <c r="AM135" s="91">
        <v>371</v>
      </c>
      <c r="AN135" s="91">
        <v>43</v>
      </c>
      <c r="AO135" s="91">
        <v>11554</v>
      </c>
      <c r="AP135" s="91">
        <v>85</v>
      </c>
      <c r="AQ135" s="91">
        <v>14</v>
      </c>
      <c r="AR135" s="91">
        <v>411</v>
      </c>
      <c r="AS135" s="91">
        <v>290</v>
      </c>
      <c r="AT135" s="91">
        <v>8</v>
      </c>
      <c r="AU135" s="91">
        <v>2683</v>
      </c>
      <c r="AV135" s="91"/>
      <c r="AW135" s="91">
        <v>332</v>
      </c>
      <c r="AX135" s="91"/>
      <c r="AY135" s="91">
        <v>7619</v>
      </c>
      <c r="AZ135" s="91">
        <v>7758</v>
      </c>
      <c r="BA135" s="91"/>
      <c r="BB135" s="91">
        <v>4204</v>
      </c>
      <c r="BC135" s="91">
        <v>8487</v>
      </c>
      <c r="BD135" s="91">
        <v>2686</v>
      </c>
      <c r="BE135" s="91"/>
      <c r="BF135" s="91">
        <v>11498</v>
      </c>
      <c r="BG135" s="91"/>
      <c r="BH135" s="91">
        <v>1</v>
      </c>
      <c r="BI135" s="91"/>
      <c r="BJ135" s="91">
        <v>136</v>
      </c>
      <c r="BK135" s="91">
        <v>84</v>
      </c>
      <c r="BL135" s="91">
        <v>1806</v>
      </c>
      <c r="BM135" s="91">
        <v>24</v>
      </c>
      <c r="BN135" s="91">
        <v>1</v>
      </c>
      <c r="BO135" s="91">
        <v>28</v>
      </c>
      <c r="BP135" s="91">
        <v>310</v>
      </c>
      <c r="BQ135" s="91">
        <v>1474</v>
      </c>
      <c r="BR135" s="91">
        <v>15</v>
      </c>
      <c r="BS135" s="91"/>
      <c r="BT135" s="91">
        <v>311</v>
      </c>
      <c r="BU135" s="91">
        <v>15066</v>
      </c>
      <c r="BV135" s="91"/>
      <c r="BW135" s="91">
        <v>5455</v>
      </c>
      <c r="BX135" s="91">
        <v>3409</v>
      </c>
      <c r="BY135" s="91">
        <v>5561</v>
      </c>
      <c r="BZ135" s="91">
        <v>19</v>
      </c>
      <c r="CA135" s="91"/>
      <c r="CB135" s="91">
        <v>336</v>
      </c>
      <c r="CC135" s="91">
        <v>13</v>
      </c>
      <c r="CD135" s="91">
        <v>579</v>
      </c>
      <c r="CE135" s="91">
        <v>4</v>
      </c>
      <c r="CF135" s="91">
        <v>1</v>
      </c>
      <c r="CG135" s="91">
        <v>1218</v>
      </c>
      <c r="CH135" s="91">
        <v>615</v>
      </c>
      <c r="CI135" s="91">
        <v>404</v>
      </c>
      <c r="CJ135" s="91">
        <v>173</v>
      </c>
      <c r="CK135" s="91">
        <v>45</v>
      </c>
      <c r="CL135" s="91">
        <v>204</v>
      </c>
      <c r="CM135" s="91">
        <v>1647</v>
      </c>
      <c r="CN135" s="91">
        <v>1183</v>
      </c>
      <c r="CO135" s="91">
        <v>1496</v>
      </c>
      <c r="CP135" s="91">
        <v>702</v>
      </c>
      <c r="CQ135" s="91">
        <v>2825</v>
      </c>
      <c r="CR135" s="91">
        <v>259</v>
      </c>
      <c r="CS135" s="91">
        <v>349</v>
      </c>
      <c r="CT135" s="91">
        <v>51</v>
      </c>
      <c r="CU135" s="91">
        <v>96</v>
      </c>
      <c r="CV135" s="91">
        <v>563</v>
      </c>
      <c r="CW135" s="91">
        <v>791</v>
      </c>
      <c r="CX135" s="91">
        <v>73</v>
      </c>
      <c r="CY135" s="91">
        <v>2683</v>
      </c>
      <c r="CZ135" s="91">
        <v>185</v>
      </c>
      <c r="DA135" s="91">
        <v>36</v>
      </c>
      <c r="DB135" s="91">
        <v>2</v>
      </c>
      <c r="DC135" s="91">
        <v>2</v>
      </c>
      <c r="DD135" s="91">
        <v>23</v>
      </c>
      <c r="DE135" s="91">
        <v>241</v>
      </c>
      <c r="DF135" s="91">
        <v>1165</v>
      </c>
      <c r="DG135" s="91">
        <v>25</v>
      </c>
      <c r="DH135" s="91">
        <v>1362</v>
      </c>
      <c r="DI135" s="91">
        <v>317</v>
      </c>
      <c r="DJ135" s="91">
        <v>487</v>
      </c>
      <c r="DK135" s="91">
        <v>350</v>
      </c>
      <c r="DL135" s="91">
        <v>2648</v>
      </c>
      <c r="DM135" s="91">
        <v>513</v>
      </c>
      <c r="DN135" s="91">
        <v>201</v>
      </c>
      <c r="DO135" s="91">
        <v>1241</v>
      </c>
      <c r="DP135" s="91">
        <v>56</v>
      </c>
      <c r="DQ135" s="91">
        <v>6523</v>
      </c>
      <c r="DR135" s="91">
        <v>24</v>
      </c>
      <c r="DS135" s="91">
        <v>4</v>
      </c>
      <c r="DT135" s="91">
        <v>29</v>
      </c>
      <c r="DU135" s="91">
        <v>612</v>
      </c>
      <c r="DV135" s="91">
        <v>495</v>
      </c>
      <c r="DW135" s="91">
        <v>1</v>
      </c>
      <c r="DX135" s="91">
        <v>27</v>
      </c>
      <c r="DY135" s="91">
        <v>51</v>
      </c>
      <c r="DZ135" s="91">
        <v>148</v>
      </c>
      <c r="EA135" s="91">
        <v>470</v>
      </c>
      <c r="EB135" s="91">
        <v>32</v>
      </c>
      <c r="EC135" s="91">
        <v>3</v>
      </c>
      <c r="ED135" s="91">
        <v>21</v>
      </c>
      <c r="EE135" s="91"/>
      <c r="EF135" s="91">
        <v>17</v>
      </c>
      <c r="EG135" s="91">
        <v>13443</v>
      </c>
      <c r="EH135" s="91">
        <v>65315</v>
      </c>
      <c r="EI135" s="90" t="s">
        <v>2566</v>
      </c>
      <c r="EJ135" s="90" t="s">
        <v>2489</v>
      </c>
    </row>
    <row r="136" spans="1:140" ht="14.4" x14ac:dyDescent="0.3">
      <c r="A136" s="90">
        <v>106190521</v>
      </c>
      <c r="B136" s="90" t="s">
        <v>2072</v>
      </c>
      <c r="C136" s="90" t="s">
        <v>820</v>
      </c>
      <c r="D136" s="90" t="s">
        <v>821</v>
      </c>
      <c r="E136" s="90" t="s">
        <v>751</v>
      </c>
      <c r="F136" s="90" t="s">
        <v>1310</v>
      </c>
      <c r="G136" s="90" t="s">
        <v>723</v>
      </c>
      <c r="H136" s="90" t="s">
        <v>2812</v>
      </c>
      <c r="I136" s="90">
        <v>66</v>
      </c>
      <c r="J136" s="90">
        <v>35</v>
      </c>
      <c r="K136" s="90" t="s">
        <v>572</v>
      </c>
      <c r="L136" s="90" t="s">
        <v>553</v>
      </c>
      <c r="M136" s="91">
        <v>7586</v>
      </c>
      <c r="N136" s="91">
        <v>100</v>
      </c>
      <c r="O136" s="91"/>
      <c r="P136" s="91"/>
      <c r="Q136" s="91"/>
      <c r="R136" s="91"/>
      <c r="S136" s="91">
        <v>3149</v>
      </c>
      <c r="T136" s="91">
        <v>4537</v>
      </c>
      <c r="U136" s="91"/>
      <c r="V136" s="91"/>
      <c r="W136" s="91">
        <v>975</v>
      </c>
      <c r="X136" s="91"/>
      <c r="Y136" s="91">
        <v>132</v>
      </c>
      <c r="Z136" s="91">
        <v>891</v>
      </c>
      <c r="AA136" s="91">
        <v>832</v>
      </c>
      <c r="AB136" s="91">
        <v>760</v>
      </c>
      <c r="AC136" s="91">
        <v>1281</v>
      </c>
      <c r="AD136" s="91">
        <v>1168</v>
      </c>
      <c r="AE136" s="91">
        <v>787</v>
      </c>
      <c r="AF136" s="91">
        <v>860</v>
      </c>
      <c r="AG136" s="91"/>
      <c r="AH136" s="91">
        <v>578</v>
      </c>
      <c r="AI136" s="91">
        <v>3441</v>
      </c>
      <c r="AJ136" s="91">
        <v>2997</v>
      </c>
      <c r="AK136" s="91">
        <v>279</v>
      </c>
      <c r="AL136" s="91">
        <v>4</v>
      </c>
      <c r="AM136" s="91">
        <v>335</v>
      </c>
      <c r="AN136" s="91">
        <v>52</v>
      </c>
      <c r="AO136" s="91">
        <v>5746</v>
      </c>
      <c r="AP136" s="91">
        <v>11</v>
      </c>
      <c r="AQ136" s="91"/>
      <c r="AR136" s="91">
        <v>840</v>
      </c>
      <c r="AS136" s="91">
        <v>112</v>
      </c>
      <c r="AT136" s="91">
        <v>1</v>
      </c>
      <c r="AU136" s="91">
        <v>974</v>
      </c>
      <c r="AV136" s="91">
        <v>1</v>
      </c>
      <c r="AW136" s="91">
        <v>1</v>
      </c>
      <c r="AX136" s="91"/>
      <c r="AY136" s="91">
        <v>5282</v>
      </c>
      <c r="AZ136" s="91">
        <v>2404</v>
      </c>
      <c r="BA136" s="91"/>
      <c r="BB136" s="91">
        <v>1102</v>
      </c>
      <c r="BC136" s="91">
        <v>5609</v>
      </c>
      <c r="BD136" s="91">
        <v>975</v>
      </c>
      <c r="BE136" s="91"/>
      <c r="BF136" s="91">
        <v>5101</v>
      </c>
      <c r="BG136" s="91">
        <v>51</v>
      </c>
      <c r="BH136" s="91">
        <v>1</v>
      </c>
      <c r="BI136" s="91">
        <v>54</v>
      </c>
      <c r="BJ136" s="91">
        <v>364</v>
      </c>
      <c r="BK136" s="91">
        <v>24</v>
      </c>
      <c r="BL136" s="91">
        <v>1284</v>
      </c>
      <c r="BM136" s="91">
        <v>32</v>
      </c>
      <c r="BN136" s="91">
        <v>1</v>
      </c>
      <c r="BO136" s="91">
        <v>365</v>
      </c>
      <c r="BP136" s="91">
        <v>167</v>
      </c>
      <c r="BQ136" s="91">
        <v>240</v>
      </c>
      <c r="BR136" s="91">
        <v>2</v>
      </c>
      <c r="BS136" s="91"/>
      <c r="BT136" s="91">
        <v>67</v>
      </c>
      <c r="BU136" s="91">
        <v>7619</v>
      </c>
      <c r="BV136" s="91"/>
      <c r="BW136" s="91">
        <v>2241</v>
      </c>
      <c r="BX136" s="91">
        <v>4667</v>
      </c>
      <c r="BY136" s="91">
        <v>412</v>
      </c>
      <c r="BZ136" s="91">
        <v>11</v>
      </c>
      <c r="CA136" s="91">
        <v>124</v>
      </c>
      <c r="CB136" s="91">
        <v>15</v>
      </c>
      <c r="CC136" s="91"/>
      <c r="CD136" s="91">
        <v>216</v>
      </c>
      <c r="CE136" s="91"/>
      <c r="CF136" s="91"/>
      <c r="CG136" s="91">
        <v>657</v>
      </c>
      <c r="CH136" s="91">
        <v>160</v>
      </c>
      <c r="CI136" s="91">
        <v>447</v>
      </c>
      <c r="CJ136" s="91">
        <v>107</v>
      </c>
      <c r="CK136" s="91">
        <v>68</v>
      </c>
      <c r="CL136" s="91">
        <v>224</v>
      </c>
      <c r="CM136" s="91">
        <v>835</v>
      </c>
      <c r="CN136" s="91">
        <v>784</v>
      </c>
      <c r="CO136" s="91">
        <v>780</v>
      </c>
      <c r="CP136" s="91">
        <v>353</v>
      </c>
      <c r="CQ136" s="91">
        <v>1143</v>
      </c>
      <c r="CR136" s="91">
        <v>162</v>
      </c>
      <c r="CS136" s="91">
        <v>85</v>
      </c>
      <c r="CT136" s="91">
        <v>3</v>
      </c>
      <c r="CU136" s="91"/>
      <c r="CV136" s="91">
        <v>398</v>
      </c>
      <c r="CW136" s="91">
        <v>400</v>
      </c>
      <c r="CX136" s="91">
        <v>105</v>
      </c>
      <c r="CY136" s="91">
        <v>975</v>
      </c>
      <c r="CZ136" s="91">
        <v>8</v>
      </c>
      <c r="DA136" s="91">
        <v>6</v>
      </c>
      <c r="DB136" s="91">
        <v>3</v>
      </c>
      <c r="DC136" s="91"/>
      <c r="DD136" s="91">
        <v>8</v>
      </c>
      <c r="DE136" s="91">
        <v>75</v>
      </c>
      <c r="DF136" s="91">
        <v>586</v>
      </c>
      <c r="DG136" s="91">
        <v>9</v>
      </c>
      <c r="DH136" s="91">
        <v>461</v>
      </c>
      <c r="DI136" s="91">
        <v>24</v>
      </c>
      <c r="DJ136" s="91">
        <v>21</v>
      </c>
      <c r="DK136" s="91">
        <v>110</v>
      </c>
      <c r="DL136" s="91">
        <v>973</v>
      </c>
      <c r="DM136" s="91">
        <v>149</v>
      </c>
      <c r="DN136" s="91">
        <v>85</v>
      </c>
      <c r="DO136" s="91">
        <v>1750</v>
      </c>
      <c r="DP136" s="91">
        <v>2</v>
      </c>
      <c r="DQ136" s="91">
        <v>3416</v>
      </c>
      <c r="DR136" s="91">
        <v>23</v>
      </c>
      <c r="DS136" s="91">
        <v>3</v>
      </c>
      <c r="DT136" s="91">
        <v>14</v>
      </c>
      <c r="DU136" s="91">
        <v>438</v>
      </c>
      <c r="DV136" s="91">
        <v>173</v>
      </c>
      <c r="DW136" s="91">
        <v>1</v>
      </c>
      <c r="DX136" s="91">
        <v>14</v>
      </c>
      <c r="DY136" s="91">
        <v>11</v>
      </c>
      <c r="DZ136" s="91">
        <v>125</v>
      </c>
      <c r="EA136" s="91">
        <v>172</v>
      </c>
      <c r="EB136" s="91">
        <v>23</v>
      </c>
      <c r="EC136" s="91">
        <v>6</v>
      </c>
      <c r="ED136" s="91">
        <v>31</v>
      </c>
      <c r="EE136" s="91"/>
      <c r="EF136" s="91">
        <v>86</v>
      </c>
      <c r="EG136" s="91">
        <v>6566</v>
      </c>
      <c r="EH136" s="91">
        <v>47466</v>
      </c>
      <c r="EI136" s="90" t="s">
        <v>2561</v>
      </c>
      <c r="EJ136" s="90" t="s">
        <v>2489</v>
      </c>
    </row>
    <row r="137" spans="1:140" ht="14.4" x14ac:dyDescent="0.3">
      <c r="A137" s="90">
        <v>106190522</v>
      </c>
      <c r="B137" s="90" t="s">
        <v>2073</v>
      </c>
      <c r="C137" s="90" t="s">
        <v>822</v>
      </c>
      <c r="D137" s="90" t="s">
        <v>823</v>
      </c>
      <c r="E137" s="90" t="s">
        <v>782</v>
      </c>
      <c r="F137" s="90" t="s">
        <v>1344</v>
      </c>
      <c r="G137" s="90" t="s">
        <v>723</v>
      </c>
      <c r="H137" s="90" t="s">
        <v>2809</v>
      </c>
      <c r="I137" s="90">
        <v>43</v>
      </c>
      <c r="J137" s="90">
        <v>25</v>
      </c>
      <c r="K137" s="90" t="s">
        <v>557</v>
      </c>
      <c r="L137" s="90" t="s">
        <v>553</v>
      </c>
      <c r="M137" s="91">
        <v>11234</v>
      </c>
      <c r="N137" s="91"/>
      <c r="O137" s="91">
        <v>385</v>
      </c>
      <c r="P137" s="91"/>
      <c r="Q137" s="91">
        <v>262</v>
      </c>
      <c r="R137" s="91"/>
      <c r="S137" s="91">
        <v>4795</v>
      </c>
      <c r="T137" s="91">
        <v>7080</v>
      </c>
      <c r="U137" s="91"/>
      <c r="V137" s="91">
        <v>6</v>
      </c>
      <c r="W137" s="91">
        <v>1989</v>
      </c>
      <c r="X137" s="91"/>
      <c r="Y137" s="91">
        <v>173</v>
      </c>
      <c r="Z137" s="91">
        <v>1456</v>
      </c>
      <c r="AA137" s="91">
        <v>1281</v>
      </c>
      <c r="AB137" s="91">
        <v>796</v>
      </c>
      <c r="AC137" s="91">
        <v>1088</v>
      </c>
      <c r="AD137" s="91">
        <v>1278</v>
      </c>
      <c r="AE137" s="91">
        <v>1617</v>
      </c>
      <c r="AF137" s="91">
        <v>2203</v>
      </c>
      <c r="AG137" s="91"/>
      <c r="AH137" s="91">
        <v>4163</v>
      </c>
      <c r="AI137" s="91">
        <v>418</v>
      </c>
      <c r="AJ137" s="91">
        <v>3490</v>
      </c>
      <c r="AK137" s="91">
        <v>765</v>
      </c>
      <c r="AL137" s="91"/>
      <c r="AM137" s="91">
        <v>2802</v>
      </c>
      <c r="AN137" s="91">
        <v>243</v>
      </c>
      <c r="AO137" s="91">
        <v>9053</v>
      </c>
      <c r="AP137" s="91"/>
      <c r="AQ137" s="91">
        <v>13</v>
      </c>
      <c r="AR137" s="91">
        <v>216</v>
      </c>
      <c r="AS137" s="91">
        <v>612</v>
      </c>
      <c r="AT137" s="91">
        <v>50</v>
      </c>
      <c r="AU137" s="91">
        <v>1931</v>
      </c>
      <c r="AV137" s="91"/>
      <c r="AW137" s="91">
        <v>6</v>
      </c>
      <c r="AX137" s="91"/>
      <c r="AY137" s="91">
        <v>5860</v>
      </c>
      <c r="AZ137" s="91">
        <v>6021</v>
      </c>
      <c r="BA137" s="91"/>
      <c r="BB137" s="91">
        <v>3267</v>
      </c>
      <c r="BC137" s="91">
        <v>6682</v>
      </c>
      <c r="BD137" s="91">
        <v>1932</v>
      </c>
      <c r="BE137" s="91"/>
      <c r="BF137" s="91">
        <v>8439</v>
      </c>
      <c r="BG137" s="91">
        <v>36</v>
      </c>
      <c r="BH137" s="91">
        <v>242</v>
      </c>
      <c r="BI137" s="91">
        <v>3</v>
      </c>
      <c r="BJ137" s="91">
        <v>130</v>
      </c>
      <c r="BK137" s="91">
        <v>41</v>
      </c>
      <c r="BL137" s="91">
        <v>1057</v>
      </c>
      <c r="BM137" s="91">
        <v>221</v>
      </c>
      <c r="BN137" s="91">
        <v>5</v>
      </c>
      <c r="BO137" s="91">
        <v>202</v>
      </c>
      <c r="BP137" s="91">
        <v>229</v>
      </c>
      <c r="BQ137" s="91">
        <v>1225</v>
      </c>
      <c r="BR137" s="91">
        <v>51</v>
      </c>
      <c r="BS137" s="91"/>
      <c r="BT137" s="91">
        <v>168</v>
      </c>
      <c r="BU137" s="91">
        <v>11713</v>
      </c>
      <c r="BV137" s="91"/>
      <c r="BW137" s="91">
        <v>4360</v>
      </c>
      <c r="BX137" s="91">
        <v>5875</v>
      </c>
      <c r="BY137" s="91">
        <v>1427</v>
      </c>
      <c r="BZ137" s="91">
        <v>11</v>
      </c>
      <c r="CA137" s="91"/>
      <c r="CB137" s="91">
        <v>31</v>
      </c>
      <c r="CC137" s="91">
        <v>3</v>
      </c>
      <c r="CD137" s="91">
        <v>174</v>
      </c>
      <c r="CE137" s="91"/>
      <c r="CF137" s="91"/>
      <c r="CG137" s="91">
        <v>557</v>
      </c>
      <c r="CH137" s="91">
        <v>377</v>
      </c>
      <c r="CI137" s="91">
        <v>287</v>
      </c>
      <c r="CJ137" s="91">
        <v>128</v>
      </c>
      <c r="CK137" s="91">
        <v>797</v>
      </c>
      <c r="CL137" s="91">
        <v>135</v>
      </c>
      <c r="CM137" s="91">
        <v>1693</v>
      </c>
      <c r="CN137" s="91">
        <v>742</v>
      </c>
      <c r="CO137" s="91">
        <v>943</v>
      </c>
      <c r="CP137" s="91">
        <v>482</v>
      </c>
      <c r="CQ137" s="91">
        <v>2074</v>
      </c>
      <c r="CR137" s="91">
        <v>163</v>
      </c>
      <c r="CS137" s="91">
        <v>354</v>
      </c>
      <c r="CT137" s="91">
        <v>5</v>
      </c>
      <c r="CU137" s="91">
        <v>51</v>
      </c>
      <c r="CV137" s="91">
        <v>392</v>
      </c>
      <c r="CW137" s="91">
        <v>469</v>
      </c>
      <c r="CX137" s="91">
        <v>299</v>
      </c>
      <c r="CY137" s="91">
        <v>1933</v>
      </c>
      <c r="CZ137" s="91">
        <v>59</v>
      </c>
      <c r="DA137" s="91">
        <v>6</v>
      </c>
      <c r="DB137" s="91">
        <v>5</v>
      </c>
      <c r="DC137" s="91">
        <v>1</v>
      </c>
      <c r="DD137" s="91">
        <v>8</v>
      </c>
      <c r="DE137" s="91">
        <v>261</v>
      </c>
      <c r="DF137" s="91">
        <v>1121</v>
      </c>
      <c r="DG137" s="91">
        <v>27</v>
      </c>
      <c r="DH137" s="91">
        <v>957</v>
      </c>
      <c r="DI137" s="91">
        <v>70</v>
      </c>
      <c r="DJ137" s="91">
        <v>88</v>
      </c>
      <c r="DK137" s="91">
        <v>127</v>
      </c>
      <c r="DL137" s="91">
        <v>1895</v>
      </c>
      <c r="DM137" s="91">
        <v>508</v>
      </c>
      <c r="DN137" s="91">
        <v>108</v>
      </c>
      <c r="DO137" s="91">
        <v>3330</v>
      </c>
      <c r="DP137" s="91">
        <v>9</v>
      </c>
      <c r="DQ137" s="91">
        <v>3301</v>
      </c>
      <c r="DR137" s="91">
        <v>22</v>
      </c>
      <c r="DS137" s="91">
        <v>12</v>
      </c>
      <c r="DT137" s="91">
        <v>18</v>
      </c>
      <c r="DU137" s="91">
        <v>403</v>
      </c>
      <c r="DV137" s="91">
        <v>342</v>
      </c>
      <c r="DW137" s="91"/>
      <c r="DX137" s="91">
        <v>13</v>
      </c>
      <c r="DY137" s="91">
        <v>10</v>
      </c>
      <c r="DZ137" s="91">
        <v>86</v>
      </c>
      <c r="EA137" s="91">
        <v>360</v>
      </c>
      <c r="EB137" s="91">
        <v>31</v>
      </c>
      <c r="EC137" s="91">
        <v>6</v>
      </c>
      <c r="ED137" s="91">
        <v>11</v>
      </c>
      <c r="EE137" s="91"/>
      <c r="EF137" s="91">
        <v>23</v>
      </c>
      <c r="EG137" s="91">
        <v>10544</v>
      </c>
      <c r="EH137" s="91">
        <v>56443</v>
      </c>
      <c r="EI137" s="90" t="s">
        <v>2570</v>
      </c>
      <c r="EJ137" s="90" t="s">
        <v>2489</v>
      </c>
    </row>
    <row r="138" spans="1:140" ht="14.4" x14ac:dyDescent="0.3">
      <c r="A138" s="90">
        <v>106190524</v>
      </c>
      <c r="B138" s="90" t="s">
        <v>2074</v>
      </c>
      <c r="C138" s="90" t="s">
        <v>824</v>
      </c>
      <c r="D138" s="90" t="s">
        <v>825</v>
      </c>
      <c r="E138" s="90" t="s">
        <v>807</v>
      </c>
      <c r="F138" s="90" t="s">
        <v>1334</v>
      </c>
      <c r="G138" s="90" t="s">
        <v>723</v>
      </c>
      <c r="H138" s="90" t="s">
        <v>2811</v>
      </c>
      <c r="I138" s="90">
        <v>46</v>
      </c>
      <c r="J138" s="90">
        <v>18</v>
      </c>
      <c r="K138" s="90" t="s">
        <v>572</v>
      </c>
      <c r="L138" s="90" t="s">
        <v>553</v>
      </c>
      <c r="M138" s="91">
        <v>4455</v>
      </c>
      <c r="N138" s="91"/>
      <c r="O138" s="91">
        <v>3515</v>
      </c>
      <c r="P138" s="91"/>
      <c r="Q138" s="91"/>
      <c r="R138" s="91"/>
      <c r="S138" s="91">
        <v>4591</v>
      </c>
      <c r="T138" s="91">
        <v>3379</v>
      </c>
      <c r="U138" s="91"/>
      <c r="V138" s="91"/>
      <c r="W138" s="91"/>
      <c r="X138" s="91"/>
      <c r="Y138" s="91">
        <v>82</v>
      </c>
      <c r="Z138" s="91">
        <v>1015</v>
      </c>
      <c r="AA138" s="91">
        <v>1136</v>
      </c>
      <c r="AB138" s="91">
        <v>1215</v>
      </c>
      <c r="AC138" s="91">
        <v>1560</v>
      </c>
      <c r="AD138" s="91">
        <v>1106</v>
      </c>
      <c r="AE138" s="91">
        <v>847</v>
      </c>
      <c r="AF138" s="91">
        <v>1009</v>
      </c>
      <c r="AG138" s="91"/>
      <c r="AH138" s="91">
        <v>3660</v>
      </c>
      <c r="AI138" s="91">
        <v>1387</v>
      </c>
      <c r="AJ138" s="91">
        <v>2392</v>
      </c>
      <c r="AK138" s="91">
        <v>490</v>
      </c>
      <c r="AL138" s="91">
        <v>8</v>
      </c>
      <c r="AM138" s="91">
        <v>17</v>
      </c>
      <c r="AN138" s="91">
        <v>16</v>
      </c>
      <c r="AO138" s="91">
        <v>6240</v>
      </c>
      <c r="AP138" s="91">
        <v>307</v>
      </c>
      <c r="AQ138" s="91"/>
      <c r="AR138" s="91">
        <v>1209</v>
      </c>
      <c r="AS138" s="91">
        <v>114</v>
      </c>
      <c r="AT138" s="91">
        <v>37</v>
      </c>
      <c r="AU138" s="91"/>
      <c r="AV138" s="91">
        <v>57</v>
      </c>
      <c r="AW138" s="91">
        <v>6</v>
      </c>
      <c r="AX138" s="91"/>
      <c r="AY138" s="91">
        <v>5731</v>
      </c>
      <c r="AZ138" s="91">
        <v>2239</v>
      </c>
      <c r="BA138" s="91"/>
      <c r="BB138" s="91">
        <v>951</v>
      </c>
      <c r="BC138" s="91">
        <v>7019</v>
      </c>
      <c r="BD138" s="91"/>
      <c r="BE138" s="91"/>
      <c r="BF138" s="91">
        <v>5146</v>
      </c>
      <c r="BG138" s="91">
        <v>19</v>
      </c>
      <c r="BH138" s="91">
        <v>42</v>
      </c>
      <c r="BI138" s="91"/>
      <c r="BJ138" s="91">
        <v>6</v>
      </c>
      <c r="BK138" s="91">
        <v>148</v>
      </c>
      <c r="BL138" s="91">
        <v>1677</v>
      </c>
      <c r="BM138" s="91">
        <v>7</v>
      </c>
      <c r="BN138" s="91"/>
      <c r="BO138" s="91">
        <v>385</v>
      </c>
      <c r="BP138" s="91">
        <v>87</v>
      </c>
      <c r="BQ138" s="91">
        <v>443</v>
      </c>
      <c r="BR138" s="91">
        <v>10</v>
      </c>
      <c r="BS138" s="91"/>
      <c r="BT138" s="91">
        <v>251</v>
      </c>
      <c r="BU138" s="91">
        <v>7719</v>
      </c>
      <c r="BV138" s="91"/>
      <c r="BW138" s="91">
        <v>3071</v>
      </c>
      <c r="BX138" s="91">
        <v>3619</v>
      </c>
      <c r="BY138" s="91">
        <v>913</v>
      </c>
      <c r="BZ138" s="91">
        <v>159</v>
      </c>
      <c r="CA138" s="91">
        <v>1</v>
      </c>
      <c r="CB138" s="91">
        <v>28</v>
      </c>
      <c r="CC138" s="91"/>
      <c r="CD138" s="91">
        <v>178</v>
      </c>
      <c r="CE138" s="91"/>
      <c r="CF138" s="91">
        <v>1</v>
      </c>
      <c r="CG138" s="91">
        <v>652</v>
      </c>
      <c r="CH138" s="91">
        <v>99</v>
      </c>
      <c r="CI138" s="91">
        <v>185</v>
      </c>
      <c r="CJ138" s="91">
        <v>95</v>
      </c>
      <c r="CK138" s="91">
        <v>3795</v>
      </c>
      <c r="CL138" s="91">
        <v>169</v>
      </c>
      <c r="CM138" s="91">
        <v>513</v>
      </c>
      <c r="CN138" s="91">
        <v>444</v>
      </c>
      <c r="CO138" s="91">
        <v>440</v>
      </c>
      <c r="CP138" s="91">
        <v>338</v>
      </c>
      <c r="CQ138" s="91">
        <v>8</v>
      </c>
      <c r="CR138" s="91">
        <v>166</v>
      </c>
      <c r="CS138" s="91">
        <v>533</v>
      </c>
      <c r="CT138" s="91">
        <v>4</v>
      </c>
      <c r="CU138" s="91"/>
      <c r="CV138" s="91">
        <v>229</v>
      </c>
      <c r="CW138" s="91">
        <v>297</v>
      </c>
      <c r="CX138" s="91">
        <v>3</v>
      </c>
      <c r="CY138" s="91"/>
      <c r="CZ138" s="91">
        <v>49</v>
      </c>
      <c r="DA138" s="91">
        <v>1</v>
      </c>
      <c r="DB138" s="91">
        <v>1</v>
      </c>
      <c r="DC138" s="91"/>
      <c r="DD138" s="91">
        <v>2</v>
      </c>
      <c r="DE138" s="91">
        <v>43</v>
      </c>
      <c r="DF138" s="91">
        <v>258</v>
      </c>
      <c r="DG138" s="91">
        <v>5</v>
      </c>
      <c r="DH138" s="91">
        <v>410</v>
      </c>
      <c r="DI138" s="91">
        <v>57</v>
      </c>
      <c r="DJ138" s="91">
        <v>29</v>
      </c>
      <c r="DK138" s="91">
        <v>22</v>
      </c>
      <c r="DL138" s="91"/>
      <c r="DM138" s="91">
        <v>580</v>
      </c>
      <c r="DN138" s="91">
        <v>110</v>
      </c>
      <c r="DO138" s="91">
        <v>1954</v>
      </c>
      <c r="DP138" s="91">
        <v>16</v>
      </c>
      <c r="DQ138" s="91">
        <v>4433</v>
      </c>
      <c r="DR138" s="91">
        <v>5</v>
      </c>
      <c r="DS138" s="91">
        <v>4</v>
      </c>
      <c r="DT138" s="91">
        <v>18</v>
      </c>
      <c r="DU138" s="91">
        <v>358</v>
      </c>
      <c r="DV138" s="91">
        <v>180</v>
      </c>
      <c r="DW138" s="91">
        <v>3</v>
      </c>
      <c r="DX138" s="91">
        <v>17</v>
      </c>
      <c r="DY138" s="91">
        <v>9</v>
      </c>
      <c r="DZ138" s="91">
        <v>173</v>
      </c>
      <c r="EA138" s="91">
        <v>139</v>
      </c>
      <c r="EB138" s="91">
        <v>126</v>
      </c>
      <c r="EC138" s="91">
        <v>14</v>
      </c>
      <c r="ED138" s="91">
        <v>19</v>
      </c>
      <c r="EE138" s="91"/>
      <c r="EF138" s="91">
        <v>259</v>
      </c>
      <c r="EG138" s="91">
        <v>6646</v>
      </c>
      <c r="EH138" s="91">
        <v>41529</v>
      </c>
      <c r="EI138" s="90" t="s">
        <v>2573</v>
      </c>
      <c r="EJ138" s="90" t="s">
        <v>2489</v>
      </c>
    </row>
    <row r="139" spans="1:140" ht="14.4" x14ac:dyDescent="0.3">
      <c r="A139" s="90">
        <v>106190525</v>
      </c>
      <c r="B139" s="90" t="s">
        <v>2075</v>
      </c>
      <c r="C139" s="90" t="s">
        <v>826</v>
      </c>
      <c r="D139" s="90" t="s">
        <v>827</v>
      </c>
      <c r="E139" s="90" t="s">
        <v>724</v>
      </c>
      <c r="F139" s="90" t="s">
        <v>1345</v>
      </c>
      <c r="G139" s="90" t="s">
        <v>723</v>
      </c>
      <c r="H139" s="90" t="s">
        <v>2809</v>
      </c>
      <c r="I139" s="90">
        <v>70</v>
      </c>
      <c r="J139" s="90">
        <v>33</v>
      </c>
      <c r="K139" s="90" t="s">
        <v>557</v>
      </c>
      <c r="L139" s="90" t="s">
        <v>2807</v>
      </c>
      <c r="M139" s="91">
        <v>19732</v>
      </c>
      <c r="N139" s="91"/>
      <c r="O139" s="91"/>
      <c r="P139" s="91"/>
      <c r="Q139" s="91">
        <v>568</v>
      </c>
      <c r="R139" s="91"/>
      <c r="S139" s="91">
        <v>9100</v>
      </c>
      <c r="T139" s="91">
        <v>11200</v>
      </c>
      <c r="U139" s="91"/>
      <c r="V139" s="91"/>
      <c r="W139" s="91">
        <v>6</v>
      </c>
      <c r="X139" s="91">
        <v>7</v>
      </c>
      <c r="Y139" s="91">
        <v>217</v>
      </c>
      <c r="Z139" s="91">
        <v>1622</v>
      </c>
      <c r="AA139" s="91">
        <v>1634</v>
      </c>
      <c r="AB139" s="91">
        <v>2405</v>
      </c>
      <c r="AC139" s="91">
        <v>3645</v>
      </c>
      <c r="AD139" s="91">
        <v>4162</v>
      </c>
      <c r="AE139" s="91">
        <v>3335</v>
      </c>
      <c r="AF139" s="91">
        <v>3267</v>
      </c>
      <c r="AG139" s="91"/>
      <c r="AH139" s="91">
        <v>8224</v>
      </c>
      <c r="AI139" s="91">
        <v>3796</v>
      </c>
      <c r="AJ139" s="91">
        <v>5251</v>
      </c>
      <c r="AK139" s="91">
        <v>2441</v>
      </c>
      <c r="AL139" s="91">
        <v>18</v>
      </c>
      <c r="AM139" s="91">
        <v>524</v>
      </c>
      <c r="AN139" s="91">
        <v>46</v>
      </c>
      <c r="AO139" s="91">
        <v>18577</v>
      </c>
      <c r="AP139" s="91">
        <v>38</v>
      </c>
      <c r="AQ139" s="91">
        <v>53</v>
      </c>
      <c r="AR139" s="91">
        <v>431</v>
      </c>
      <c r="AS139" s="91">
        <v>906</v>
      </c>
      <c r="AT139" s="91">
        <v>77</v>
      </c>
      <c r="AU139" s="91"/>
      <c r="AV139" s="91">
        <v>1</v>
      </c>
      <c r="AW139" s="91">
        <v>217</v>
      </c>
      <c r="AX139" s="91"/>
      <c r="AY139" s="91">
        <v>14320</v>
      </c>
      <c r="AZ139" s="91">
        <v>5979</v>
      </c>
      <c r="BA139" s="91">
        <v>1</v>
      </c>
      <c r="BB139" s="91">
        <v>3913</v>
      </c>
      <c r="BC139" s="91">
        <v>16383</v>
      </c>
      <c r="BD139" s="91"/>
      <c r="BE139" s="91">
        <v>4</v>
      </c>
      <c r="BF139" s="91">
        <v>13982</v>
      </c>
      <c r="BG139" s="91">
        <v>57</v>
      </c>
      <c r="BH139" s="91">
        <v>279</v>
      </c>
      <c r="BI139" s="91">
        <v>30</v>
      </c>
      <c r="BJ139" s="91">
        <v>743</v>
      </c>
      <c r="BK139" s="91">
        <v>112</v>
      </c>
      <c r="BL139" s="91">
        <v>2429</v>
      </c>
      <c r="BM139" s="91">
        <v>40</v>
      </c>
      <c r="BN139" s="91">
        <v>14</v>
      </c>
      <c r="BO139" s="91"/>
      <c r="BP139" s="91">
        <v>521</v>
      </c>
      <c r="BQ139" s="91">
        <v>2061</v>
      </c>
      <c r="BR139" s="91"/>
      <c r="BS139" s="91">
        <v>32</v>
      </c>
      <c r="BT139" s="91">
        <v>753</v>
      </c>
      <c r="BU139" s="91">
        <v>19547</v>
      </c>
      <c r="BV139" s="91"/>
      <c r="BW139" s="91">
        <v>9498</v>
      </c>
      <c r="BX139" s="91">
        <v>4532</v>
      </c>
      <c r="BY139" s="91">
        <v>5026</v>
      </c>
      <c r="BZ139" s="91">
        <v>206</v>
      </c>
      <c r="CA139" s="91">
        <v>60</v>
      </c>
      <c r="CB139" s="91">
        <v>187</v>
      </c>
      <c r="CC139" s="91"/>
      <c r="CD139" s="91">
        <v>791</v>
      </c>
      <c r="CE139" s="91"/>
      <c r="CF139" s="91"/>
      <c r="CG139" s="91">
        <v>1387</v>
      </c>
      <c r="CH139" s="91">
        <v>1569</v>
      </c>
      <c r="CI139" s="91">
        <v>1042</v>
      </c>
      <c r="CJ139" s="91">
        <v>513</v>
      </c>
      <c r="CK139" s="91">
        <v>169</v>
      </c>
      <c r="CL139" s="91">
        <v>564</v>
      </c>
      <c r="CM139" s="91">
        <v>3674</v>
      </c>
      <c r="CN139" s="91">
        <v>1209</v>
      </c>
      <c r="CO139" s="91">
        <v>2481</v>
      </c>
      <c r="CP139" s="91">
        <v>1158</v>
      </c>
      <c r="CQ139" s="91">
        <v>259</v>
      </c>
      <c r="CR139" s="91">
        <v>390</v>
      </c>
      <c r="CS139" s="91">
        <v>1634</v>
      </c>
      <c r="CT139" s="91">
        <v>31</v>
      </c>
      <c r="CU139" s="91">
        <v>1</v>
      </c>
      <c r="CV139" s="91">
        <v>1078</v>
      </c>
      <c r="CW139" s="91">
        <v>2298</v>
      </c>
      <c r="CX139" s="91">
        <v>843</v>
      </c>
      <c r="CY139" s="91"/>
      <c r="CZ139" s="91">
        <v>586</v>
      </c>
      <c r="DA139" s="91">
        <v>156</v>
      </c>
      <c r="DB139" s="91">
        <v>46</v>
      </c>
      <c r="DC139" s="91">
        <v>8</v>
      </c>
      <c r="DD139" s="91">
        <v>139</v>
      </c>
      <c r="DE139" s="91">
        <v>473</v>
      </c>
      <c r="DF139" s="91">
        <v>2471</v>
      </c>
      <c r="DG139" s="91">
        <v>77</v>
      </c>
      <c r="DH139" s="91">
        <v>2357</v>
      </c>
      <c r="DI139" s="91">
        <v>279</v>
      </c>
      <c r="DJ139" s="91">
        <v>84</v>
      </c>
      <c r="DK139" s="91">
        <v>748</v>
      </c>
      <c r="DL139" s="91">
        <v>7</v>
      </c>
      <c r="DM139" s="91">
        <v>2073</v>
      </c>
      <c r="DN139" s="91">
        <v>581</v>
      </c>
      <c r="DO139" s="91">
        <v>2555</v>
      </c>
      <c r="DP139" s="91">
        <v>110</v>
      </c>
      <c r="DQ139" s="91">
        <v>7550</v>
      </c>
      <c r="DR139" s="91">
        <v>394</v>
      </c>
      <c r="DS139" s="91">
        <v>51</v>
      </c>
      <c r="DT139" s="91">
        <v>61</v>
      </c>
      <c r="DU139" s="91">
        <v>1428</v>
      </c>
      <c r="DV139" s="91">
        <v>863</v>
      </c>
      <c r="DW139" s="91">
        <v>1</v>
      </c>
      <c r="DX139" s="91">
        <v>37</v>
      </c>
      <c r="DY139" s="91">
        <v>40</v>
      </c>
      <c r="DZ139" s="91">
        <v>255</v>
      </c>
      <c r="EA139" s="91">
        <v>1099</v>
      </c>
      <c r="EB139" s="91">
        <v>40</v>
      </c>
      <c r="EC139" s="91">
        <v>124</v>
      </c>
      <c r="ED139" s="91">
        <v>18</v>
      </c>
      <c r="EE139" s="91"/>
      <c r="EF139" s="91">
        <v>99</v>
      </c>
      <c r="EG139" s="91">
        <v>15790</v>
      </c>
      <c r="EH139" s="91">
        <v>100120</v>
      </c>
      <c r="EI139" s="90" t="s">
        <v>2578</v>
      </c>
      <c r="EJ139" s="90" t="s">
        <v>2489</v>
      </c>
    </row>
    <row r="140" spans="1:140" ht="14.4" x14ac:dyDescent="0.3">
      <c r="A140" s="90">
        <v>106190529</v>
      </c>
      <c r="B140" s="90" t="s">
        <v>2076</v>
      </c>
      <c r="C140" s="90" t="s">
        <v>828</v>
      </c>
      <c r="D140" s="90" t="s">
        <v>829</v>
      </c>
      <c r="E140" s="90" t="s">
        <v>830</v>
      </c>
      <c r="F140" s="90" t="s">
        <v>1346</v>
      </c>
      <c r="G140" s="90" t="s">
        <v>723</v>
      </c>
      <c r="H140" s="90" t="s">
        <v>2809</v>
      </c>
      <c r="I140" s="90">
        <v>49</v>
      </c>
      <c r="J140" s="90">
        <v>22</v>
      </c>
      <c r="K140" s="90" t="s">
        <v>557</v>
      </c>
      <c r="L140" s="90" t="s">
        <v>553</v>
      </c>
      <c r="M140" s="91">
        <v>17457</v>
      </c>
      <c r="N140" s="91">
        <v>874</v>
      </c>
      <c r="O140" s="91"/>
      <c r="P140" s="91"/>
      <c r="Q140" s="91">
        <v>567</v>
      </c>
      <c r="R140" s="91"/>
      <c r="S140" s="91">
        <v>7484</v>
      </c>
      <c r="T140" s="91">
        <v>11414</v>
      </c>
      <c r="U140" s="91"/>
      <c r="V140" s="91"/>
      <c r="W140" s="91">
        <v>2043</v>
      </c>
      <c r="X140" s="91"/>
      <c r="Y140" s="91">
        <v>155</v>
      </c>
      <c r="Z140" s="91">
        <v>1103</v>
      </c>
      <c r="AA140" s="91">
        <v>1996</v>
      </c>
      <c r="AB140" s="91">
        <v>1315</v>
      </c>
      <c r="AC140" s="91">
        <v>2121</v>
      </c>
      <c r="AD140" s="91">
        <v>2497</v>
      </c>
      <c r="AE140" s="91">
        <v>3050</v>
      </c>
      <c r="AF140" s="91">
        <v>4618</v>
      </c>
      <c r="AG140" s="91"/>
      <c r="AH140" s="91">
        <v>7677</v>
      </c>
      <c r="AI140" s="91">
        <v>793</v>
      </c>
      <c r="AJ140" s="91">
        <v>4313</v>
      </c>
      <c r="AK140" s="91">
        <v>4502</v>
      </c>
      <c r="AL140" s="91">
        <v>5</v>
      </c>
      <c r="AM140" s="91">
        <v>1568</v>
      </c>
      <c r="AN140" s="91">
        <v>40</v>
      </c>
      <c r="AO140" s="91">
        <v>15108</v>
      </c>
      <c r="AP140" s="91"/>
      <c r="AQ140" s="91">
        <v>26</v>
      </c>
      <c r="AR140" s="91">
        <v>160</v>
      </c>
      <c r="AS140" s="91">
        <v>1511</v>
      </c>
      <c r="AT140" s="91">
        <v>62</v>
      </c>
      <c r="AU140" s="91">
        <v>2022</v>
      </c>
      <c r="AV140" s="91">
        <v>1</v>
      </c>
      <c r="AW140" s="91">
        <v>2</v>
      </c>
      <c r="AX140" s="91">
        <v>6</v>
      </c>
      <c r="AY140" s="91">
        <v>10931</v>
      </c>
      <c r="AZ140" s="91">
        <v>7961</v>
      </c>
      <c r="BA140" s="91">
        <v>6</v>
      </c>
      <c r="BB140" s="91">
        <v>3236</v>
      </c>
      <c r="BC140" s="91">
        <v>13630</v>
      </c>
      <c r="BD140" s="91">
        <v>2030</v>
      </c>
      <c r="BE140" s="91">
        <v>2</v>
      </c>
      <c r="BF140" s="91">
        <v>12227</v>
      </c>
      <c r="BG140" s="91">
        <v>129</v>
      </c>
      <c r="BH140" s="91">
        <v>507</v>
      </c>
      <c r="BI140" s="91">
        <v>860</v>
      </c>
      <c r="BJ140" s="91">
        <v>298</v>
      </c>
      <c r="BK140" s="91">
        <v>323</v>
      </c>
      <c r="BL140" s="91">
        <v>2085</v>
      </c>
      <c r="BM140" s="91"/>
      <c r="BN140" s="91">
        <v>2</v>
      </c>
      <c r="BO140" s="91">
        <v>206</v>
      </c>
      <c r="BP140" s="91">
        <v>411</v>
      </c>
      <c r="BQ140" s="91">
        <v>1767</v>
      </c>
      <c r="BR140" s="91">
        <v>62</v>
      </c>
      <c r="BS140" s="91">
        <v>21</v>
      </c>
      <c r="BT140" s="91">
        <v>1536</v>
      </c>
      <c r="BU140" s="91">
        <v>17362</v>
      </c>
      <c r="BV140" s="91"/>
      <c r="BW140" s="91">
        <v>9078</v>
      </c>
      <c r="BX140" s="91">
        <v>1409</v>
      </c>
      <c r="BY140" s="91">
        <v>7270</v>
      </c>
      <c r="BZ140" s="91">
        <v>114</v>
      </c>
      <c r="CA140" s="91"/>
      <c r="CB140" s="91">
        <v>48</v>
      </c>
      <c r="CC140" s="91">
        <v>12</v>
      </c>
      <c r="CD140" s="91">
        <v>960</v>
      </c>
      <c r="CE140" s="91"/>
      <c r="CF140" s="91">
        <v>7</v>
      </c>
      <c r="CG140" s="91">
        <v>1789</v>
      </c>
      <c r="CH140" s="91">
        <v>738</v>
      </c>
      <c r="CI140" s="91">
        <v>617</v>
      </c>
      <c r="CJ140" s="91">
        <v>220</v>
      </c>
      <c r="CK140" s="91">
        <v>149</v>
      </c>
      <c r="CL140" s="91">
        <v>450</v>
      </c>
      <c r="CM140" s="91">
        <v>2266</v>
      </c>
      <c r="CN140" s="91">
        <v>1239</v>
      </c>
      <c r="CO140" s="91">
        <v>1825</v>
      </c>
      <c r="CP140" s="91">
        <v>878</v>
      </c>
      <c r="CQ140" s="91">
        <v>2127</v>
      </c>
      <c r="CR140" s="91">
        <v>354</v>
      </c>
      <c r="CS140" s="91">
        <v>998</v>
      </c>
      <c r="CT140" s="91">
        <v>11</v>
      </c>
      <c r="CU140" s="91">
        <v>11</v>
      </c>
      <c r="CV140" s="91">
        <v>848</v>
      </c>
      <c r="CW140" s="91">
        <v>1297</v>
      </c>
      <c r="CX140" s="91">
        <v>1053</v>
      </c>
      <c r="CY140" s="91">
        <v>2028</v>
      </c>
      <c r="CZ140" s="91">
        <v>245</v>
      </c>
      <c r="DA140" s="91">
        <v>34</v>
      </c>
      <c r="DB140" s="91">
        <v>8</v>
      </c>
      <c r="DC140" s="91">
        <v>6</v>
      </c>
      <c r="DD140" s="91">
        <v>70</v>
      </c>
      <c r="DE140" s="91">
        <v>294</v>
      </c>
      <c r="DF140" s="91">
        <v>1148</v>
      </c>
      <c r="DG140" s="91">
        <v>31</v>
      </c>
      <c r="DH140" s="91">
        <v>1897</v>
      </c>
      <c r="DI140" s="91">
        <v>133</v>
      </c>
      <c r="DJ140" s="91">
        <v>439</v>
      </c>
      <c r="DK140" s="91">
        <v>372</v>
      </c>
      <c r="DL140" s="91">
        <v>2013</v>
      </c>
      <c r="DM140" s="91">
        <v>1295</v>
      </c>
      <c r="DN140" s="91">
        <v>330</v>
      </c>
      <c r="DO140" s="91">
        <v>3198</v>
      </c>
      <c r="DP140" s="91">
        <v>56</v>
      </c>
      <c r="DQ140" s="91">
        <v>7329</v>
      </c>
      <c r="DR140" s="91">
        <v>46</v>
      </c>
      <c r="DS140" s="91">
        <v>10</v>
      </c>
      <c r="DT140" s="91">
        <v>78</v>
      </c>
      <c r="DU140" s="91">
        <v>823</v>
      </c>
      <c r="DV140" s="91">
        <v>987</v>
      </c>
      <c r="DW140" s="91">
        <v>1</v>
      </c>
      <c r="DX140" s="91">
        <v>50</v>
      </c>
      <c r="DY140" s="91">
        <v>38</v>
      </c>
      <c r="DZ140" s="91">
        <v>195</v>
      </c>
      <c r="EA140" s="91">
        <v>828</v>
      </c>
      <c r="EB140" s="91">
        <v>56</v>
      </c>
      <c r="EC140" s="91">
        <v>16</v>
      </c>
      <c r="ED140" s="91">
        <v>30</v>
      </c>
      <c r="EE140" s="91"/>
      <c r="EF140" s="91">
        <v>46</v>
      </c>
      <c r="EG140" s="91">
        <v>15694</v>
      </c>
      <c r="EH140" s="91">
        <v>85532</v>
      </c>
      <c r="EI140" s="90" t="s">
        <v>2579</v>
      </c>
      <c r="EJ140" s="90" t="s">
        <v>2489</v>
      </c>
    </row>
    <row r="141" spans="1:140" ht="14.4" x14ac:dyDescent="0.3">
      <c r="A141" s="90">
        <v>106190534</v>
      </c>
      <c r="B141" s="90" t="s">
        <v>2077</v>
      </c>
      <c r="C141" s="90" t="s">
        <v>831</v>
      </c>
      <c r="D141" s="90" t="s">
        <v>1877</v>
      </c>
      <c r="E141" s="90" t="s">
        <v>723</v>
      </c>
      <c r="F141" s="90" t="s">
        <v>1347</v>
      </c>
      <c r="G141" s="90" t="s">
        <v>723</v>
      </c>
      <c r="H141" s="90" t="s">
        <v>2808</v>
      </c>
      <c r="I141" s="90">
        <v>50</v>
      </c>
      <c r="J141" s="90">
        <v>26</v>
      </c>
      <c r="K141" s="90" t="s">
        <v>572</v>
      </c>
      <c r="L141" s="90" t="s">
        <v>553</v>
      </c>
      <c r="M141" s="91">
        <v>3837</v>
      </c>
      <c r="N141" s="91"/>
      <c r="O141" s="91"/>
      <c r="P141" s="91"/>
      <c r="Q141" s="91"/>
      <c r="R141" s="91"/>
      <c r="S141" s="91">
        <v>1744</v>
      </c>
      <c r="T141" s="91">
        <v>2093</v>
      </c>
      <c r="U141" s="91"/>
      <c r="V141" s="91"/>
      <c r="W141" s="91"/>
      <c r="X141" s="91"/>
      <c r="Y141" s="91">
        <v>27</v>
      </c>
      <c r="Z141" s="91">
        <v>199</v>
      </c>
      <c r="AA141" s="91">
        <v>269</v>
      </c>
      <c r="AB141" s="91">
        <v>472</v>
      </c>
      <c r="AC141" s="91">
        <v>695</v>
      </c>
      <c r="AD141" s="91">
        <v>750</v>
      </c>
      <c r="AE141" s="91">
        <v>581</v>
      </c>
      <c r="AF141" s="91">
        <v>844</v>
      </c>
      <c r="AG141" s="91"/>
      <c r="AH141" s="91">
        <v>1032</v>
      </c>
      <c r="AI141" s="91">
        <v>1559</v>
      </c>
      <c r="AJ141" s="91">
        <v>694</v>
      </c>
      <c r="AK141" s="91">
        <v>224</v>
      </c>
      <c r="AL141" s="91">
        <v>1</v>
      </c>
      <c r="AM141" s="91">
        <v>316</v>
      </c>
      <c r="AN141" s="91">
        <v>11</v>
      </c>
      <c r="AO141" s="91">
        <v>2852</v>
      </c>
      <c r="AP141" s="91">
        <v>69</v>
      </c>
      <c r="AQ141" s="91">
        <v>3</v>
      </c>
      <c r="AR141" s="91">
        <v>754</v>
      </c>
      <c r="AS141" s="91">
        <v>99</v>
      </c>
      <c r="AT141" s="91">
        <v>49</v>
      </c>
      <c r="AU141" s="91"/>
      <c r="AV141" s="91"/>
      <c r="AW141" s="91">
        <v>11</v>
      </c>
      <c r="AX141" s="91"/>
      <c r="AY141" s="91">
        <v>3040</v>
      </c>
      <c r="AZ141" s="91">
        <v>797</v>
      </c>
      <c r="BA141" s="91"/>
      <c r="BB141" s="91">
        <v>483</v>
      </c>
      <c r="BC141" s="91">
        <v>3347</v>
      </c>
      <c r="BD141" s="91"/>
      <c r="BE141" s="91">
        <v>7</v>
      </c>
      <c r="BF141" s="91">
        <v>1867</v>
      </c>
      <c r="BG141" s="91"/>
      <c r="BH141" s="91"/>
      <c r="BI141" s="91"/>
      <c r="BJ141" s="91">
        <v>82</v>
      </c>
      <c r="BK141" s="91">
        <v>90</v>
      </c>
      <c r="BL141" s="91">
        <v>931</v>
      </c>
      <c r="BM141" s="91">
        <v>54</v>
      </c>
      <c r="BN141" s="91"/>
      <c r="BO141" s="91">
        <v>121</v>
      </c>
      <c r="BP141" s="91">
        <v>129</v>
      </c>
      <c r="BQ141" s="91">
        <v>544</v>
      </c>
      <c r="BR141" s="91">
        <v>19</v>
      </c>
      <c r="BS141" s="91"/>
      <c r="BT141" s="91">
        <v>212</v>
      </c>
      <c r="BU141" s="91">
        <v>3625</v>
      </c>
      <c r="BV141" s="91"/>
      <c r="BW141" s="91">
        <v>2162</v>
      </c>
      <c r="BX141" s="91">
        <v>904</v>
      </c>
      <c r="BY141" s="91">
        <v>559</v>
      </c>
      <c r="BZ141" s="91">
        <v>58</v>
      </c>
      <c r="CA141" s="91"/>
      <c r="CB141" s="91"/>
      <c r="CC141" s="91"/>
      <c r="CD141" s="91">
        <v>143</v>
      </c>
      <c r="CE141" s="91">
        <v>11</v>
      </c>
      <c r="CF141" s="91"/>
      <c r="CG141" s="91">
        <v>643</v>
      </c>
      <c r="CH141" s="91">
        <v>101</v>
      </c>
      <c r="CI141" s="91">
        <v>195</v>
      </c>
      <c r="CJ141" s="91">
        <v>73</v>
      </c>
      <c r="CK141" s="91">
        <v>52</v>
      </c>
      <c r="CL141" s="91">
        <v>128</v>
      </c>
      <c r="CM141" s="91">
        <v>492</v>
      </c>
      <c r="CN141" s="91">
        <v>246</v>
      </c>
      <c r="CO141" s="91">
        <v>466</v>
      </c>
      <c r="CP141" s="91">
        <v>270</v>
      </c>
      <c r="CQ141" s="91">
        <v>20</v>
      </c>
      <c r="CR141" s="91">
        <v>133</v>
      </c>
      <c r="CS141" s="91">
        <v>355</v>
      </c>
      <c r="CT141" s="91">
        <v>7</v>
      </c>
      <c r="CU141" s="91"/>
      <c r="CV141" s="91">
        <v>333</v>
      </c>
      <c r="CW141" s="91">
        <v>315</v>
      </c>
      <c r="CX141" s="91">
        <v>7</v>
      </c>
      <c r="CY141" s="91"/>
      <c r="CZ141" s="91">
        <v>56</v>
      </c>
      <c r="DA141" s="91">
        <v>4</v>
      </c>
      <c r="DB141" s="91">
        <v>2</v>
      </c>
      <c r="DC141" s="91">
        <v>1</v>
      </c>
      <c r="DD141" s="91">
        <v>7</v>
      </c>
      <c r="DE141" s="91">
        <v>52</v>
      </c>
      <c r="DF141" s="91">
        <v>247</v>
      </c>
      <c r="DG141" s="91">
        <v>4</v>
      </c>
      <c r="DH141" s="91">
        <v>372</v>
      </c>
      <c r="DI141" s="91">
        <v>37</v>
      </c>
      <c r="DJ141" s="91">
        <v>10</v>
      </c>
      <c r="DK141" s="91">
        <v>49</v>
      </c>
      <c r="DL141" s="91"/>
      <c r="DM141" s="91">
        <v>366</v>
      </c>
      <c r="DN141" s="91">
        <v>114</v>
      </c>
      <c r="DO141" s="91">
        <v>490</v>
      </c>
      <c r="DP141" s="91">
        <v>13</v>
      </c>
      <c r="DQ141" s="91">
        <v>2013</v>
      </c>
      <c r="DR141" s="91">
        <v>10</v>
      </c>
      <c r="DS141" s="91">
        <v>1</v>
      </c>
      <c r="DT141" s="91">
        <v>26</v>
      </c>
      <c r="DU141" s="91">
        <v>262</v>
      </c>
      <c r="DV141" s="91">
        <v>170</v>
      </c>
      <c r="DW141" s="91">
        <v>1</v>
      </c>
      <c r="DX141" s="91">
        <v>10</v>
      </c>
      <c r="DY141" s="91">
        <v>4</v>
      </c>
      <c r="DZ141" s="91">
        <v>56</v>
      </c>
      <c r="EA141" s="91">
        <v>218</v>
      </c>
      <c r="EB141" s="91">
        <v>20</v>
      </c>
      <c r="EC141" s="91">
        <v>11</v>
      </c>
      <c r="ED141" s="91">
        <v>6</v>
      </c>
      <c r="EE141" s="91"/>
      <c r="EF141" s="91">
        <v>94</v>
      </c>
      <c r="EG141" s="91">
        <v>2948</v>
      </c>
      <c r="EH141" s="91">
        <v>18379</v>
      </c>
      <c r="EI141" s="90" t="s">
        <v>2574</v>
      </c>
      <c r="EJ141" s="90" t="s">
        <v>2489</v>
      </c>
    </row>
    <row r="142" spans="1:140" ht="14.4" x14ac:dyDescent="0.3">
      <c r="A142" s="90">
        <v>106190541</v>
      </c>
      <c r="B142" s="90" t="s">
        <v>2078</v>
      </c>
      <c r="C142" s="90" t="s">
        <v>1643</v>
      </c>
      <c r="D142" s="90" t="s">
        <v>1644</v>
      </c>
      <c r="E142" s="90" t="s">
        <v>1645</v>
      </c>
      <c r="F142" s="90" t="s">
        <v>1348</v>
      </c>
      <c r="G142" s="90" t="s">
        <v>723</v>
      </c>
      <c r="H142" s="90" t="s">
        <v>2814</v>
      </c>
      <c r="I142" s="90">
        <v>41</v>
      </c>
      <c r="J142" s="90">
        <v>25</v>
      </c>
      <c r="K142" s="90" t="s">
        <v>572</v>
      </c>
      <c r="L142" s="90" t="s">
        <v>553</v>
      </c>
      <c r="M142" s="91">
        <v>848</v>
      </c>
      <c r="N142" s="91"/>
      <c r="O142" s="91"/>
      <c r="P142" s="91"/>
      <c r="Q142" s="91"/>
      <c r="R142" s="91"/>
      <c r="S142" s="91">
        <v>454</v>
      </c>
      <c r="T142" s="91">
        <v>394</v>
      </c>
      <c r="U142" s="91"/>
      <c r="V142" s="91"/>
      <c r="W142" s="91"/>
      <c r="X142" s="91"/>
      <c r="Y142" s="91">
        <v>1</v>
      </c>
      <c r="Z142" s="91">
        <v>22</v>
      </c>
      <c r="AA142" s="91">
        <v>56</v>
      </c>
      <c r="AB142" s="91">
        <v>119</v>
      </c>
      <c r="AC142" s="91">
        <v>186</v>
      </c>
      <c r="AD142" s="91">
        <v>153</v>
      </c>
      <c r="AE142" s="91">
        <v>110</v>
      </c>
      <c r="AF142" s="91">
        <v>201</v>
      </c>
      <c r="AG142" s="91"/>
      <c r="AH142" s="91">
        <v>310</v>
      </c>
      <c r="AI142" s="91">
        <v>74</v>
      </c>
      <c r="AJ142" s="91">
        <v>337</v>
      </c>
      <c r="AK142" s="91">
        <v>101</v>
      </c>
      <c r="AL142" s="91">
        <v>5</v>
      </c>
      <c r="AM142" s="91">
        <v>20</v>
      </c>
      <c r="AN142" s="91">
        <v>1</v>
      </c>
      <c r="AO142" s="91">
        <v>394</v>
      </c>
      <c r="AP142" s="91"/>
      <c r="AQ142" s="91">
        <v>1</v>
      </c>
      <c r="AR142" s="91">
        <v>1</v>
      </c>
      <c r="AS142" s="91">
        <v>452</v>
      </c>
      <c r="AT142" s="91"/>
      <c r="AU142" s="91"/>
      <c r="AV142" s="91"/>
      <c r="AW142" s="91"/>
      <c r="AX142" s="91"/>
      <c r="AY142" s="91"/>
      <c r="AZ142" s="91">
        <v>848</v>
      </c>
      <c r="BA142" s="91"/>
      <c r="BB142" s="91">
        <v>642</v>
      </c>
      <c r="BC142" s="91">
        <v>205</v>
      </c>
      <c r="BD142" s="91"/>
      <c r="BE142" s="91">
        <v>1</v>
      </c>
      <c r="BF142" s="91">
        <v>415</v>
      </c>
      <c r="BG142" s="91"/>
      <c r="BH142" s="91"/>
      <c r="BI142" s="91"/>
      <c r="BJ142" s="91">
        <v>17</v>
      </c>
      <c r="BK142" s="91"/>
      <c r="BL142" s="91">
        <v>301</v>
      </c>
      <c r="BM142" s="91"/>
      <c r="BN142" s="91"/>
      <c r="BO142" s="91">
        <v>5</v>
      </c>
      <c r="BP142" s="91">
        <v>68</v>
      </c>
      <c r="BQ142" s="91">
        <v>42</v>
      </c>
      <c r="BR142" s="91"/>
      <c r="BS142" s="91"/>
      <c r="BT142" s="91">
        <v>17</v>
      </c>
      <c r="BU142" s="91">
        <v>831</v>
      </c>
      <c r="BV142" s="91"/>
      <c r="BW142" s="91">
        <v>453</v>
      </c>
      <c r="BX142" s="91"/>
      <c r="BY142" s="91">
        <v>59</v>
      </c>
      <c r="BZ142" s="91">
        <v>212</v>
      </c>
      <c r="CA142" s="91"/>
      <c r="CB142" s="91">
        <v>2</v>
      </c>
      <c r="CC142" s="91"/>
      <c r="CD142" s="91"/>
      <c r="CE142" s="91">
        <v>122</v>
      </c>
      <c r="CF142" s="91"/>
      <c r="CG142" s="91">
        <v>150</v>
      </c>
      <c r="CH142" s="91"/>
      <c r="CI142" s="91">
        <v>7</v>
      </c>
      <c r="CJ142" s="91"/>
      <c r="CK142" s="91"/>
      <c r="CL142" s="91">
        <v>7</v>
      </c>
      <c r="CM142" s="91">
        <v>8</v>
      </c>
      <c r="CN142" s="91">
        <v>202</v>
      </c>
      <c r="CO142" s="91">
        <v>15</v>
      </c>
      <c r="CP142" s="91">
        <v>21</v>
      </c>
      <c r="CQ142" s="91"/>
      <c r="CR142" s="91">
        <v>19</v>
      </c>
      <c r="CS142" s="91">
        <v>330</v>
      </c>
      <c r="CT142" s="91"/>
      <c r="CU142" s="91"/>
      <c r="CV142" s="91">
        <v>2</v>
      </c>
      <c r="CW142" s="91">
        <v>80</v>
      </c>
      <c r="CX142" s="91">
        <v>7</v>
      </c>
      <c r="CY142" s="91"/>
      <c r="CZ142" s="91">
        <v>8</v>
      </c>
      <c r="DA142" s="91"/>
      <c r="DB142" s="91"/>
      <c r="DC142" s="91"/>
      <c r="DD142" s="91"/>
      <c r="DE142" s="91">
        <v>10</v>
      </c>
      <c r="DF142" s="91">
        <v>100</v>
      </c>
      <c r="DG142" s="91"/>
      <c r="DH142" s="91">
        <v>21</v>
      </c>
      <c r="DI142" s="91"/>
      <c r="DJ142" s="91"/>
      <c r="DK142" s="91"/>
      <c r="DL142" s="91"/>
      <c r="DM142" s="91">
        <v>385</v>
      </c>
      <c r="DN142" s="91">
        <v>16</v>
      </c>
      <c r="DO142" s="91">
        <v>74</v>
      </c>
      <c r="DP142" s="91">
        <v>2</v>
      </c>
      <c r="DQ142" s="91">
        <v>232</v>
      </c>
      <c r="DR142" s="91">
        <v>13</v>
      </c>
      <c r="DS142" s="91">
        <v>1</v>
      </c>
      <c r="DT142" s="91"/>
      <c r="DU142" s="91">
        <v>59</v>
      </c>
      <c r="DV142" s="91">
        <v>12</v>
      </c>
      <c r="DW142" s="91"/>
      <c r="DX142" s="91"/>
      <c r="DY142" s="91"/>
      <c r="DZ142" s="91">
        <v>65</v>
      </c>
      <c r="EA142" s="91">
        <v>4</v>
      </c>
      <c r="EB142" s="91"/>
      <c r="EC142" s="91"/>
      <c r="ED142" s="91"/>
      <c r="EE142" s="91"/>
      <c r="EF142" s="91">
        <v>42</v>
      </c>
      <c r="EG142" s="91">
        <v>652</v>
      </c>
      <c r="EH142" s="91">
        <v>13101</v>
      </c>
      <c r="EI142" s="90" t="s">
        <v>2579</v>
      </c>
      <c r="EJ142" s="90" t="s">
        <v>2489</v>
      </c>
    </row>
    <row r="143" spans="1:140" ht="14.4" x14ac:dyDescent="0.3">
      <c r="A143" s="90">
        <v>106190547</v>
      </c>
      <c r="B143" s="90" t="s">
        <v>2079</v>
      </c>
      <c r="C143" s="90" t="s">
        <v>832</v>
      </c>
      <c r="D143" s="90" t="s">
        <v>833</v>
      </c>
      <c r="E143" s="90" t="s">
        <v>779</v>
      </c>
      <c r="F143" s="90" t="s">
        <v>2080</v>
      </c>
      <c r="G143" s="90" t="s">
        <v>723</v>
      </c>
      <c r="H143" s="90" t="s">
        <v>2811</v>
      </c>
      <c r="I143" s="90">
        <v>49</v>
      </c>
      <c r="J143" s="90">
        <v>22</v>
      </c>
      <c r="K143" s="90" t="s">
        <v>572</v>
      </c>
      <c r="L143" s="90" t="s">
        <v>553</v>
      </c>
      <c r="M143" s="91">
        <v>6777</v>
      </c>
      <c r="N143" s="91"/>
      <c r="O143" s="91"/>
      <c r="P143" s="91"/>
      <c r="Q143" s="91"/>
      <c r="R143" s="91"/>
      <c r="S143" s="91">
        <v>2273</v>
      </c>
      <c r="T143" s="91">
        <v>4501</v>
      </c>
      <c r="U143" s="91"/>
      <c r="V143" s="91">
        <v>3</v>
      </c>
      <c r="W143" s="91">
        <v>1787</v>
      </c>
      <c r="X143" s="91">
        <v>132</v>
      </c>
      <c r="Y143" s="91">
        <v>283</v>
      </c>
      <c r="Z143" s="91">
        <v>1082</v>
      </c>
      <c r="AA143" s="91">
        <v>964</v>
      </c>
      <c r="AB143" s="91">
        <v>413</v>
      </c>
      <c r="AC143" s="91">
        <v>538</v>
      </c>
      <c r="AD143" s="91">
        <v>545</v>
      </c>
      <c r="AE143" s="91">
        <v>488</v>
      </c>
      <c r="AF143" s="91">
        <v>545</v>
      </c>
      <c r="AG143" s="91"/>
      <c r="AH143" s="91">
        <v>212</v>
      </c>
      <c r="AI143" s="91">
        <v>157</v>
      </c>
      <c r="AJ143" s="91">
        <v>5482</v>
      </c>
      <c r="AK143" s="91">
        <v>912</v>
      </c>
      <c r="AL143" s="91">
        <v>2</v>
      </c>
      <c r="AM143" s="91">
        <v>10</v>
      </c>
      <c r="AN143" s="91">
        <v>2</v>
      </c>
      <c r="AO143" s="91">
        <v>4657</v>
      </c>
      <c r="AP143" s="91">
        <v>1</v>
      </c>
      <c r="AQ143" s="91">
        <v>4</v>
      </c>
      <c r="AR143" s="91">
        <v>52</v>
      </c>
      <c r="AS143" s="91">
        <v>156</v>
      </c>
      <c r="AT143" s="91">
        <v>4</v>
      </c>
      <c r="AU143" s="91">
        <v>1764</v>
      </c>
      <c r="AV143" s="91"/>
      <c r="AW143" s="91">
        <v>139</v>
      </c>
      <c r="AX143" s="91"/>
      <c r="AY143" s="91">
        <v>2013</v>
      </c>
      <c r="AZ143" s="91">
        <v>4764</v>
      </c>
      <c r="BA143" s="91"/>
      <c r="BB143" s="91">
        <v>1127</v>
      </c>
      <c r="BC143" s="91">
        <v>3885</v>
      </c>
      <c r="BD143" s="91">
        <v>1765</v>
      </c>
      <c r="BE143" s="91"/>
      <c r="BF143" s="91">
        <v>5818</v>
      </c>
      <c r="BG143" s="91"/>
      <c r="BH143" s="91"/>
      <c r="BI143" s="91"/>
      <c r="BJ143" s="91">
        <v>126</v>
      </c>
      <c r="BK143" s="91">
        <v>12</v>
      </c>
      <c r="BL143" s="91">
        <v>297</v>
      </c>
      <c r="BM143" s="91">
        <v>1</v>
      </c>
      <c r="BN143" s="91"/>
      <c r="BO143" s="91">
        <v>97</v>
      </c>
      <c r="BP143" s="91">
        <v>58</v>
      </c>
      <c r="BQ143" s="91">
        <v>360</v>
      </c>
      <c r="BR143" s="91">
        <v>8</v>
      </c>
      <c r="BS143" s="91"/>
      <c r="BT143" s="91">
        <v>36</v>
      </c>
      <c r="BU143" s="91">
        <v>6741</v>
      </c>
      <c r="BV143" s="91"/>
      <c r="BW143" s="91">
        <v>1206</v>
      </c>
      <c r="BX143" s="91">
        <v>4308</v>
      </c>
      <c r="BY143" s="91">
        <v>312</v>
      </c>
      <c r="BZ143" s="91">
        <v>4</v>
      </c>
      <c r="CA143" s="91"/>
      <c r="CB143" s="91">
        <v>5</v>
      </c>
      <c r="CC143" s="91">
        <v>2</v>
      </c>
      <c r="CD143" s="91">
        <v>930</v>
      </c>
      <c r="CE143" s="91">
        <v>10</v>
      </c>
      <c r="CF143" s="91"/>
      <c r="CG143" s="91">
        <v>148</v>
      </c>
      <c r="CH143" s="91">
        <v>120</v>
      </c>
      <c r="CI143" s="91">
        <v>176</v>
      </c>
      <c r="CJ143" s="91">
        <v>119</v>
      </c>
      <c r="CK143" s="91">
        <v>29</v>
      </c>
      <c r="CL143" s="91">
        <v>56</v>
      </c>
      <c r="CM143" s="91">
        <v>426</v>
      </c>
      <c r="CN143" s="91">
        <v>332</v>
      </c>
      <c r="CO143" s="91">
        <v>667</v>
      </c>
      <c r="CP143" s="91">
        <v>287</v>
      </c>
      <c r="CQ143" s="91">
        <v>1881</v>
      </c>
      <c r="CR143" s="91">
        <v>148</v>
      </c>
      <c r="CS143" s="91">
        <v>105</v>
      </c>
      <c r="CT143" s="91">
        <v>1</v>
      </c>
      <c r="CU143" s="91">
        <v>14</v>
      </c>
      <c r="CV143" s="91">
        <v>303</v>
      </c>
      <c r="CW143" s="91">
        <v>193</v>
      </c>
      <c r="CX143" s="91">
        <v>7</v>
      </c>
      <c r="CY143" s="91">
        <v>1765</v>
      </c>
      <c r="CZ143" s="91">
        <v>8</v>
      </c>
      <c r="DA143" s="91">
        <v>6</v>
      </c>
      <c r="DB143" s="91">
        <v>1</v>
      </c>
      <c r="DC143" s="91"/>
      <c r="DD143" s="91">
        <v>3</v>
      </c>
      <c r="DE143" s="91">
        <v>44</v>
      </c>
      <c r="DF143" s="91">
        <v>241</v>
      </c>
      <c r="DG143" s="91">
        <v>10</v>
      </c>
      <c r="DH143" s="91">
        <v>552</v>
      </c>
      <c r="DI143" s="91">
        <v>37</v>
      </c>
      <c r="DJ143" s="91">
        <v>53</v>
      </c>
      <c r="DK143" s="91">
        <v>135</v>
      </c>
      <c r="DL143" s="91">
        <v>1766</v>
      </c>
      <c r="DM143" s="91">
        <v>134</v>
      </c>
      <c r="DN143" s="91">
        <v>61</v>
      </c>
      <c r="DO143" s="91">
        <v>467</v>
      </c>
      <c r="DP143" s="91">
        <v>4</v>
      </c>
      <c r="DQ143" s="91">
        <v>3255</v>
      </c>
      <c r="DR143" s="91">
        <v>4</v>
      </c>
      <c r="DS143" s="91">
        <v>2</v>
      </c>
      <c r="DT143" s="91">
        <v>10</v>
      </c>
      <c r="DU143" s="91">
        <v>128</v>
      </c>
      <c r="DV143" s="91">
        <v>112</v>
      </c>
      <c r="DW143" s="91">
        <v>1</v>
      </c>
      <c r="DX143" s="91">
        <v>3</v>
      </c>
      <c r="DY143" s="91">
        <v>13</v>
      </c>
      <c r="DZ143" s="91">
        <v>45</v>
      </c>
      <c r="EA143" s="91">
        <v>125</v>
      </c>
      <c r="EB143" s="91">
        <v>4</v>
      </c>
      <c r="EC143" s="91">
        <v>6</v>
      </c>
      <c r="ED143" s="91">
        <v>4</v>
      </c>
      <c r="EE143" s="91"/>
      <c r="EF143" s="91">
        <v>3</v>
      </c>
      <c r="EG143" s="91">
        <v>6317</v>
      </c>
      <c r="EH143" s="91">
        <v>20379</v>
      </c>
      <c r="EI143" s="90" t="s">
        <v>2568</v>
      </c>
      <c r="EJ143" s="90" t="s">
        <v>2489</v>
      </c>
    </row>
    <row r="144" spans="1:140" ht="14.4" x14ac:dyDescent="0.3">
      <c r="A144" s="90">
        <v>106190552</v>
      </c>
      <c r="B144" s="90" t="s">
        <v>2081</v>
      </c>
      <c r="C144" s="90" t="s">
        <v>834</v>
      </c>
      <c r="D144" s="90" t="s">
        <v>835</v>
      </c>
      <c r="E144" s="90" t="s">
        <v>836</v>
      </c>
      <c r="F144" s="90" t="s">
        <v>1349</v>
      </c>
      <c r="G144" s="90" t="s">
        <v>723</v>
      </c>
      <c r="H144" s="90" t="s">
        <v>2808</v>
      </c>
      <c r="I144" s="90">
        <v>45</v>
      </c>
      <c r="J144" s="90">
        <v>27</v>
      </c>
      <c r="K144" s="90" t="s">
        <v>557</v>
      </c>
      <c r="L144" s="90" t="s">
        <v>553</v>
      </c>
      <c r="M144" s="91">
        <v>27</v>
      </c>
      <c r="N144" s="91">
        <v>29</v>
      </c>
      <c r="O144" s="91"/>
      <c r="P144" s="91"/>
      <c r="Q144" s="91"/>
      <c r="R144" s="91"/>
      <c r="S144" s="91">
        <v>30</v>
      </c>
      <c r="T144" s="91">
        <v>26</v>
      </c>
      <c r="U144" s="91"/>
      <c r="V144" s="91"/>
      <c r="W144" s="91"/>
      <c r="X144" s="91"/>
      <c r="Y144" s="91">
        <v>1</v>
      </c>
      <c r="Z144" s="91"/>
      <c r="AA144" s="91">
        <v>1</v>
      </c>
      <c r="AB144" s="91">
        <v>1</v>
      </c>
      <c r="AC144" s="91">
        <v>1</v>
      </c>
      <c r="AD144" s="91">
        <v>3</v>
      </c>
      <c r="AE144" s="91">
        <v>8</v>
      </c>
      <c r="AF144" s="91">
        <v>41</v>
      </c>
      <c r="AG144" s="91"/>
      <c r="AH144" s="91">
        <v>54</v>
      </c>
      <c r="AI144" s="91">
        <v>2</v>
      </c>
      <c r="AJ144" s="91"/>
      <c r="AK144" s="91"/>
      <c r="AL144" s="91"/>
      <c r="AM144" s="91"/>
      <c r="AN144" s="91"/>
      <c r="AO144" s="91">
        <v>17</v>
      </c>
      <c r="AP144" s="91">
        <v>8</v>
      </c>
      <c r="AQ144" s="91"/>
      <c r="AR144" s="91">
        <v>13</v>
      </c>
      <c r="AS144" s="91">
        <v>15</v>
      </c>
      <c r="AT144" s="91">
        <v>3</v>
      </c>
      <c r="AU144" s="91"/>
      <c r="AV144" s="91"/>
      <c r="AW144" s="91"/>
      <c r="AX144" s="91"/>
      <c r="AY144" s="91"/>
      <c r="AZ144" s="91">
        <v>56</v>
      </c>
      <c r="BA144" s="91"/>
      <c r="BB144" s="91">
        <v>33</v>
      </c>
      <c r="BC144" s="91">
        <v>23</v>
      </c>
      <c r="BD144" s="91"/>
      <c r="BE144" s="91"/>
      <c r="BF144" s="91">
        <v>9</v>
      </c>
      <c r="BG144" s="91">
        <v>6</v>
      </c>
      <c r="BH144" s="91"/>
      <c r="BI144" s="91">
        <v>7</v>
      </c>
      <c r="BJ144" s="91">
        <v>5</v>
      </c>
      <c r="BK144" s="91"/>
      <c r="BL144" s="91"/>
      <c r="BM144" s="91">
        <v>10</v>
      </c>
      <c r="BN144" s="91"/>
      <c r="BO144" s="91"/>
      <c r="BP144" s="91">
        <v>19</v>
      </c>
      <c r="BQ144" s="91"/>
      <c r="BR144" s="91"/>
      <c r="BS144" s="91"/>
      <c r="BT144" s="91">
        <v>38</v>
      </c>
      <c r="BU144" s="91">
        <v>18</v>
      </c>
      <c r="BV144" s="91"/>
      <c r="BW144" s="91">
        <v>21</v>
      </c>
      <c r="BX144" s="91">
        <v>29</v>
      </c>
      <c r="BY144" s="91"/>
      <c r="BZ144" s="91"/>
      <c r="CA144" s="91"/>
      <c r="CB144" s="91"/>
      <c r="CC144" s="91"/>
      <c r="CD144" s="91"/>
      <c r="CE144" s="91">
        <v>6</v>
      </c>
      <c r="CF144" s="91"/>
      <c r="CG144" s="91">
        <v>6</v>
      </c>
      <c r="CH144" s="91"/>
      <c r="CI144" s="91">
        <v>1</v>
      </c>
      <c r="CJ144" s="91"/>
      <c r="CK144" s="91">
        <v>6</v>
      </c>
      <c r="CL144" s="91">
        <v>16</v>
      </c>
      <c r="CM144" s="91">
        <v>10</v>
      </c>
      <c r="CN144" s="91">
        <v>10</v>
      </c>
      <c r="CO144" s="91">
        <v>2</v>
      </c>
      <c r="CP144" s="91">
        <v>1</v>
      </c>
      <c r="CQ144" s="91"/>
      <c r="CR144" s="91">
        <v>1</v>
      </c>
      <c r="CS144" s="91">
        <v>1</v>
      </c>
      <c r="CT144" s="91"/>
      <c r="CU144" s="91"/>
      <c r="CV144" s="91">
        <v>1</v>
      </c>
      <c r="CW144" s="91">
        <v>1</v>
      </c>
      <c r="CX144" s="91"/>
      <c r="CY144" s="91"/>
      <c r="CZ144" s="91">
        <v>1</v>
      </c>
      <c r="DA144" s="91"/>
      <c r="DB144" s="91"/>
      <c r="DC144" s="91"/>
      <c r="DD144" s="91"/>
      <c r="DE144" s="91">
        <v>2</v>
      </c>
      <c r="DF144" s="91"/>
      <c r="DG144" s="91"/>
      <c r="DH144" s="91"/>
      <c r="DI144" s="91"/>
      <c r="DJ144" s="91"/>
      <c r="DK144" s="91"/>
      <c r="DL144" s="91"/>
      <c r="DM144" s="91"/>
      <c r="DN144" s="91">
        <v>6</v>
      </c>
      <c r="DO144" s="91">
        <v>3</v>
      </c>
      <c r="DP144" s="91"/>
      <c r="DQ144" s="91">
        <v>44</v>
      </c>
      <c r="DR144" s="91"/>
      <c r="DS144" s="91"/>
      <c r="DT144" s="91"/>
      <c r="DU144" s="91"/>
      <c r="DV144" s="91">
        <v>3</v>
      </c>
      <c r="DW144" s="91"/>
      <c r="DX144" s="91"/>
      <c r="DY144" s="91"/>
      <c r="DZ144" s="91">
        <v>2</v>
      </c>
      <c r="EA144" s="91">
        <v>2</v>
      </c>
      <c r="EB144" s="91"/>
      <c r="EC144" s="91"/>
      <c r="ED144" s="91"/>
      <c r="EE144" s="91"/>
      <c r="EF144" s="91"/>
      <c r="EG144" s="91">
        <v>49</v>
      </c>
      <c r="EH144" s="91">
        <v>20145</v>
      </c>
      <c r="EI144" s="90" t="s">
        <v>2566</v>
      </c>
      <c r="EJ144" s="90" t="s">
        <v>2489</v>
      </c>
    </row>
    <row r="145" spans="1:140" ht="14.4" x14ac:dyDescent="0.3">
      <c r="A145" s="90">
        <v>106190555</v>
      </c>
      <c r="B145" s="90" t="s">
        <v>2082</v>
      </c>
      <c r="C145" s="90" t="s">
        <v>837</v>
      </c>
      <c r="D145" s="90" t="s">
        <v>838</v>
      </c>
      <c r="E145" s="90" t="s">
        <v>723</v>
      </c>
      <c r="F145" s="90" t="s">
        <v>1350</v>
      </c>
      <c r="G145" s="90" t="s">
        <v>723</v>
      </c>
      <c r="H145" s="90" t="s">
        <v>2813</v>
      </c>
      <c r="I145" s="90">
        <v>50</v>
      </c>
      <c r="J145" s="90">
        <v>26</v>
      </c>
      <c r="K145" s="90" t="s">
        <v>557</v>
      </c>
      <c r="L145" s="90" t="s">
        <v>2807</v>
      </c>
      <c r="M145" s="91">
        <v>50449</v>
      </c>
      <c r="N145" s="91"/>
      <c r="O145" s="91"/>
      <c r="P145" s="91"/>
      <c r="Q145" s="91">
        <v>761</v>
      </c>
      <c r="R145" s="91"/>
      <c r="S145" s="91">
        <v>22004</v>
      </c>
      <c r="T145" s="91">
        <v>29204</v>
      </c>
      <c r="U145" s="91"/>
      <c r="V145" s="91">
        <v>2</v>
      </c>
      <c r="W145" s="91">
        <v>7029</v>
      </c>
      <c r="X145" s="91">
        <v>596</v>
      </c>
      <c r="Y145" s="91">
        <v>753</v>
      </c>
      <c r="Z145" s="91">
        <v>3571</v>
      </c>
      <c r="AA145" s="91">
        <v>7625</v>
      </c>
      <c r="AB145" s="91">
        <v>4888</v>
      </c>
      <c r="AC145" s="91">
        <v>5795</v>
      </c>
      <c r="AD145" s="91">
        <v>7552</v>
      </c>
      <c r="AE145" s="91">
        <v>6301</v>
      </c>
      <c r="AF145" s="91">
        <v>7100</v>
      </c>
      <c r="AG145" s="91"/>
      <c r="AH145" s="91">
        <v>31087</v>
      </c>
      <c r="AI145" s="91">
        <v>6876</v>
      </c>
      <c r="AJ145" s="91">
        <v>7204</v>
      </c>
      <c r="AK145" s="91">
        <v>3844</v>
      </c>
      <c r="AL145" s="91">
        <v>57</v>
      </c>
      <c r="AM145" s="91">
        <v>1907</v>
      </c>
      <c r="AN145" s="91">
        <v>235</v>
      </c>
      <c r="AO145" s="91">
        <v>41925</v>
      </c>
      <c r="AP145" s="91">
        <v>18</v>
      </c>
      <c r="AQ145" s="91">
        <v>10</v>
      </c>
      <c r="AR145" s="91">
        <v>183</v>
      </c>
      <c r="AS145" s="91">
        <v>2368</v>
      </c>
      <c r="AT145" s="91">
        <v>43</v>
      </c>
      <c r="AU145" s="91">
        <v>6659</v>
      </c>
      <c r="AV145" s="91">
        <v>2</v>
      </c>
      <c r="AW145" s="91">
        <v>2</v>
      </c>
      <c r="AX145" s="91"/>
      <c r="AY145" s="91">
        <v>21898</v>
      </c>
      <c r="AZ145" s="91">
        <v>29312</v>
      </c>
      <c r="BA145" s="91"/>
      <c r="BB145" s="91">
        <v>11389</v>
      </c>
      <c r="BC145" s="91">
        <v>33165</v>
      </c>
      <c r="BD145" s="91">
        <v>6656</v>
      </c>
      <c r="BE145" s="91"/>
      <c r="BF145" s="91">
        <v>34346</v>
      </c>
      <c r="BG145" s="91">
        <v>68</v>
      </c>
      <c r="BH145" s="91">
        <v>714</v>
      </c>
      <c r="BI145" s="91"/>
      <c r="BJ145" s="91">
        <v>287</v>
      </c>
      <c r="BK145" s="91">
        <v>258</v>
      </c>
      <c r="BL145" s="91">
        <v>3987</v>
      </c>
      <c r="BM145" s="91">
        <v>25</v>
      </c>
      <c r="BN145" s="91">
        <v>10</v>
      </c>
      <c r="BO145" s="91">
        <v>337</v>
      </c>
      <c r="BP145" s="91">
        <v>1000</v>
      </c>
      <c r="BQ145" s="91">
        <v>9903</v>
      </c>
      <c r="BR145" s="91">
        <v>264</v>
      </c>
      <c r="BS145" s="91">
        <v>11</v>
      </c>
      <c r="BT145" s="91">
        <v>1414</v>
      </c>
      <c r="BU145" s="91">
        <v>49796</v>
      </c>
      <c r="BV145" s="91"/>
      <c r="BW145" s="91">
        <v>19531</v>
      </c>
      <c r="BX145" s="91">
        <v>5555</v>
      </c>
      <c r="BY145" s="91">
        <v>24223</v>
      </c>
      <c r="BZ145" s="91">
        <v>502</v>
      </c>
      <c r="CA145" s="91"/>
      <c r="CB145" s="91">
        <v>317</v>
      </c>
      <c r="CC145" s="91"/>
      <c r="CD145" s="91">
        <v>1073</v>
      </c>
      <c r="CE145" s="91">
        <v>9</v>
      </c>
      <c r="CF145" s="91"/>
      <c r="CG145" s="91">
        <v>2748</v>
      </c>
      <c r="CH145" s="91">
        <v>3725</v>
      </c>
      <c r="CI145" s="91">
        <v>1416</v>
      </c>
      <c r="CJ145" s="91">
        <v>633</v>
      </c>
      <c r="CK145" s="91">
        <v>277</v>
      </c>
      <c r="CL145" s="91">
        <v>1212</v>
      </c>
      <c r="CM145" s="91">
        <v>6208</v>
      </c>
      <c r="CN145" s="91">
        <v>2009</v>
      </c>
      <c r="CO145" s="91">
        <v>4693</v>
      </c>
      <c r="CP145" s="91">
        <v>2032</v>
      </c>
      <c r="CQ145" s="91">
        <v>6992</v>
      </c>
      <c r="CR145" s="91">
        <v>688</v>
      </c>
      <c r="CS145" s="91">
        <v>4028</v>
      </c>
      <c r="CT145" s="91">
        <v>254</v>
      </c>
      <c r="CU145" s="91">
        <v>111</v>
      </c>
      <c r="CV145" s="91">
        <v>1280</v>
      </c>
      <c r="CW145" s="91">
        <v>4851</v>
      </c>
      <c r="CX145" s="91">
        <v>1401</v>
      </c>
      <c r="CY145" s="91">
        <v>6652</v>
      </c>
      <c r="CZ145" s="91">
        <v>1811</v>
      </c>
      <c r="DA145" s="91">
        <v>261</v>
      </c>
      <c r="DB145" s="91">
        <v>39</v>
      </c>
      <c r="DC145" s="91">
        <v>12</v>
      </c>
      <c r="DD145" s="91">
        <v>299</v>
      </c>
      <c r="DE145" s="91">
        <v>1330</v>
      </c>
      <c r="DF145" s="91">
        <v>5016</v>
      </c>
      <c r="DG145" s="91">
        <v>340</v>
      </c>
      <c r="DH145" s="91">
        <v>5704</v>
      </c>
      <c r="DI145" s="91">
        <v>989</v>
      </c>
      <c r="DJ145" s="91">
        <v>1608</v>
      </c>
      <c r="DK145" s="91">
        <v>908</v>
      </c>
      <c r="DL145" s="91">
        <v>6477</v>
      </c>
      <c r="DM145" s="91">
        <v>5093</v>
      </c>
      <c r="DN145" s="91">
        <v>1209</v>
      </c>
      <c r="DO145" s="91">
        <v>8059</v>
      </c>
      <c r="DP145" s="91">
        <v>324</v>
      </c>
      <c r="DQ145" s="91">
        <v>11731</v>
      </c>
      <c r="DR145" s="91">
        <v>545</v>
      </c>
      <c r="DS145" s="91">
        <v>51</v>
      </c>
      <c r="DT145" s="91">
        <v>126</v>
      </c>
      <c r="DU145" s="91">
        <v>5307</v>
      </c>
      <c r="DV145" s="91">
        <v>1775</v>
      </c>
      <c r="DW145" s="91">
        <v>1</v>
      </c>
      <c r="DX145" s="91">
        <v>74</v>
      </c>
      <c r="DY145" s="91">
        <v>92</v>
      </c>
      <c r="DZ145" s="91">
        <v>473</v>
      </c>
      <c r="EA145" s="91">
        <v>3229</v>
      </c>
      <c r="EB145" s="91">
        <v>99</v>
      </c>
      <c r="EC145" s="91">
        <v>201</v>
      </c>
      <c r="ED145" s="91">
        <v>34</v>
      </c>
      <c r="EE145" s="91"/>
      <c r="EF145" s="91">
        <v>160</v>
      </c>
      <c r="EG145" s="91">
        <v>39043</v>
      </c>
      <c r="EH145" s="91">
        <v>253697</v>
      </c>
      <c r="EI145" s="90" t="s">
        <v>2580</v>
      </c>
      <c r="EJ145" s="90" t="s">
        <v>2489</v>
      </c>
    </row>
    <row r="146" spans="1:140" ht="14.4" x14ac:dyDescent="0.3">
      <c r="A146" s="90">
        <v>106190568</v>
      </c>
      <c r="B146" s="90" t="s">
        <v>2083</v>
      </c>
      <c r="C146" s="90" t="s">
        <v>839</v>
      </c>
      <c r="D146" s="90" t="s">
        <v>840</v>
      </c>
      <c r="E146" s="90" t="s">
        <v>841</v>
      </c>
      <c r="F146" s="90" t="s">
        <v>1820</v>
      </c>
      <c r="G146" s="90" t="s">
        <v>723</v>
      </c>
      <c r="H146" s="90" t="s">
        <v>2809</v>
      </c>
      <c r="I146" s="90">
        <v>45</v>
      </c>
      <c r="J146" s="90">
        <v>27</v>
      </c>
      <c r="K146" s="90" t="s">
        <v>557</v>
      </c>
      <c r="L146" s="90" t="s">
        <v>553</v>
      </c>
      <c r="M146" s="91">
        <v>13643</v>
      </c>
      <c r="N146" s="91"/>
      <c r="O146" s="91">
        <v>1579</v>
      </c>
      <c r="P146" s="91"/>
      <c r="Q146" s="91">
        <v>221</v>
      </c>
      <c r="R146" s="91"/>
      <c r="S146" s="91">
        <v>6836</v>
      </c>
      <c r="T146" s="91">
        <v>8606</v>
      </c>
      <c r="U146" s="91"/>
      <c r="V146" s="91">
        <v>1</v>
      </c>
      <c r="W146" s="91">
        <v>1540</v>
      </c>
      <c r="X146" s="91">
        <v>571</v>
      </c>
      <c r="Y146" s="91">
        <v>1030</v>
      </c>
      <c r="Z146" s="91">
        <v>1478</v>
      </c>
      <c r="AA146" s="91">
        <v>1426</v>
      </c>
      <c r="AB146" s="91">
        <v>1329</v>
      </c>
      <c r="AC146" s="91">
        <v>1887</v>
      </c>
      <c r="AD146" s="91">
        <v>1947</v>
      </c>
      <c r="AE146" s="91">
        <v>1783</v>
      </c>
      <c r="AF146" s="91">
        <v>2452</v>
      </c>
      <c r="AG146" s="91"/>
      <c r="AH146" s="91">
        <v>7064</v>
      </c>
      <c r="AI146" s="91">
        <v>824</v>
      </c>
      <c r="AJ146" s="91">
        <v>5096</v>
      </c>
      <c r="AK146" s="91">
        <v>1107</v>
      </c>
      <c r="AL146" s="91">
        <v>32</v>
      </c>
      <c r="AM146" s="91">
        <v>1046</v>
      </c>
      <c r="AN146" s="91">
        <v>274</v>
      </c>
      <c r="AO146" s="91">
        <v>13023</v>
      </c>
      <c r="AP146" s="91">
        <v>329</v>
      </c>
      <c r="AQ146" s="91">
        <v>23</v>
      </c>
      <c r="AR146" s="91">
        <v>333</v>
      </c>
      <c r="AS146" s="91">
        <v>426</v>
      </c>
      <c r="AT146" s="91">
        <v>27</v>
      </c>
      <c r="AU146" s="91">
        <v>1267</v>
      </c>
      <c r="AV146" s="91">
        <v>1</v>
      </c>
      <c r="AW146" s="91">
        <v>12</v>
      </c>
      <c r="AX146" s="91">
        <v>2</v>
      </c>
      <c r="AY146" s="91">
        <v>9739</v>
      </c>
      <c r="AZ146" s="91">
        <v>5702</v>
      </c>
      <c r="BA146" s="91">
        <v>2</v>
      </c>
      <c r="BB146" s="91">
        <v>2124</v>
      </c>
      <c r="BC146" s="91">
        <v>12048</v>
      </c>
      <c r="BD146" s="91">
        <v>1269</v>
      </c>
      <c r="BE146" s="91">
        <v>2</v>
      </c>
      <c r="BF146" s="91">
        <v>10406</v>
      </c>
      <c r="BG146" s="91">
        <v>34</v>
      </c>
      <c r="BH146" s="91">
        <v>122</v>
      </c>
      <c r="BI146" s="91"/>
      <c r="BJ146" s="91">
        <v>298</v>
      </c>
      <c r="BK146" s="91">
        <v>108</v>
      </c>
      <c r="BL146" s="91">
        <v>1602</v>
      </c>
      <c r="BM146" s="91">
        <v>266</v>
      </c>
      <c r="BN146" s="91">
        <v>8</v>
      </c>
      <c r="BO146" s="91">
        <v>235</v>
      </c>
      <c r="BP146" s="91">
        <v>263</v>
      </c>
      <c r="BQ146" s="91">
        <v>2071</v>
      </c>
      <c r="BR146" s="91">
        <v>29</v>
      </c>
      <c r="BS146" s="91">
        <v>1</v>
      </c>
      <c r="BT146" s="91">
        <v>592</v>
      </c>
      <c r="BU146" s="91">
        <v>14851</v>
      </c>
      <c r="BV146" s="91"/>
      <c r="BW146" s="91">
        <v>5708</v>
      </c>
      <c r="BX146" s="91">
        <v>4457</v>
      </c>
      <c r="BY146" s="91">
        <v>4489</v>
      </c>
      <c r="BZ146" s="91">
        <v>192</v>
      </c>
      <c r="CA146" s="91"/>
      <c r="CB146" s="91">
        <v>83</v>
      </c>
      <c r="CC146" s="91">
        <v>18</v>
      </c>
      <c r="CD146" s="91">
        <v>496</v>
      </c>
      <c r="CE146" s="91"/>
      <c r="CF146" s="91"/>
      <c r="CG146" s="91">
        <v>994</v>
      </c>
      <c r="CH146" s="91">
        <v>441</v>
      </c>
      <c r="CI146" s="91">
        <v>498</v>
      </c>
      <c r="CJ146" s="91">
        <v>181</v>
      </c>
      <c r="CK146" s="91">
        <v>1736</v>
      </c>
      <c r="CL146" s="91">
        <v>351</v>
      </c>
      <c r="CM146" s="91">
        <v>1952</v>
      </c>
      <c r="CN146" s="91">
        <v>1091</v>
      </c>
      <c r="CO146" s="91">
        <v>1562</v>
      </c>
      <c r="CP146" s="91">
        <v>655</v>
      </c>
      <c r="CQ146" s="91">
        <v>1402</v>
      </c>
      <c r="CR146" s="91">
        <v>254</v>
      </c>
      <c r="CS146" s="91">
        <v>832</v>
      </c>
      <c r="CT146" s="91">
        <v>24</v>
      </c>
      <c r="CU146" s="91">
        <v>57</v>
      </c>
      <c r="CV146" s="91">
        <v>384</v>
      </c>
      <c r="CW146" s="91">
        <v>1490</v>
      </c>
      <c r="CX146" s="91">
        <v>271</v>
      </c>
      <c r="CY146" s="91">
        <v>1268</v>
      </c>
      <c r="CZ146" s="91">
        <v>213</v>
      </c>
      <c r="DA146" s="91">
        <v>15</v>
      </c>
      <c r="DB146" s="91">
        <v>7</v>
      </c>
      <c r="DC146" s="91">
        <v>1</v>
      </c>
      <c r="DD146" s="91">
        <v>19</v>
      </c>
      <c r="DE146" s="91">
        <v>242</v>
      </c>
      <c r="DF146" s="91">
        <v>1313</v>
      </c>
      <c r="DG146" s="91">
        <v>36</v>
      </c>
      <c r="DH146" s="91">
        <v>1318</v>
      </c>
      <c r="DI146" s="91">
        <v>101</v>
      </c>
      <c r="DJ146" s="91">
        <v>149</v>
      </c>
      <c r="DK146" s="91">
        <v>205</v>
      </c>
      <c r="DL146" s="91">
        <v>1245</v>
      </c>
      <c r="DM146" s="91">
        <v>1218</v>
      </c>
      <c r="DN146" s="91">
        <v>253</v>
      </c>
      <c r="DO146" s="91">
        <v>2721</v>
      </c>
      <c r="DP146" s="91">
        <v>58</v>
      </c>
      <c r="DQ146" s="91">
        <v>6329</v>
      </c>
      <c r="DR146" s="91">
        <v>327</v>
      </c>
      <c r="DS146" s="91">
        <v>31</v>
      </c>
      <c r="DT146" s="91">
        <v>70</v>
      </c>
      <c r="DU146" s="91">
        <v>467</v>
      </c>
      <c r="DV146" s="91">
        <v>794</v>
      </c>
      <c r="DW146" s="91">
        <v>3</v>
      </c>
      <c r="DX146" s="91">
        <v>15</v>
      </c>
      <c r="DY146" s="91">
        <v>38</v>
      </c>
      <c r="DZ146" s="91">
        <v>206</v>
      </c>
      <c r="EA146" s="91">
        <v>409</v>
      </c>
      <c r="EB146" s="91">
        <v>154</v>
      </c>
      <c r="EC146" s="91">
        <v>73</v>
      </c>
      <c r="ED146" s="91">
        <v>23</v>
      </c>
      <c r="EE146" s="91">
        <v>1</v>
      </c>
      <c r="EF146" s="91">
        <v>77</v>
      </c>
      <c r="EG146" s="91">
        <v>12755</v>
      </c>
      <c r="EH146" s="91">
        <v>66214</v>
      </c>
      <c r="EI146" s="90" t="s">
        <v>2573</v>
      </c>
      <c r="EJ146" s="90" t="s">
        <v>2489</v>
      </c>
    </row>
    <row r="147" spans="1:140" ht="14.4" x14ac:dyDescent="0.3">
      <c r="A147" s="90">
        <v>106190570</v>
      </c>
      <c r="B147" s="90" t="s">
        <v>2084</v>
      </c>
      <c r="C147" s="90" t="s">
        <v>842</v>
      </c>
      <c r="D147" s="90" t="s">
        <v>843</v>
      </c>
      <c r="E147" s="90" t="s">
        <v>844</v>
      </c>
      <c r="F147" s="90" t="s">
        <v>1351</v>
      </c>
      <c r="G147" s="90" t="s">
        <v>723</v>
      </c>
      <c r="H147" s="90" t="s">
        <v>2810</v>
      </c>
      <c r="I147" s="90">
        <v>57</v>
      </c>
      <c r="J147" s="90">
        <v>32</v>
      </c>
      <c r="K147" s="90" t="s">
        <v>572</v>
      </c>
      <c r="L147" s="90" t="s">
        <v>553</v>
      </c>
      <c r="M147" s="91">
        <v>2984</v>
      </c>
      <c r="N147" s="91"/>
      <c r="O147" s="91"/>
      <c r="P147" s="91"/>
      <c r="Q147" s="91"/>
      <c r="R147" s="91"/>
      <c r="S147" s="91">
        <v>1574</v>
      </c>
      <c r="T147" s="91">
        <v>1410</v>
      </c>
      <c r="U147" s="91"/>
      <c r="V147" s="91"/>
      <c r="W147" s="91"/>
      <c r="X147" s="91"/>
      <c r="Y147" s="91">
        <v>23</v>
      </c>
      <c r="Z147" s="91">
        <v>155</v>
      </c>
      <c r="AA147" s="91">
        <v>251</v>
      </c>
      <c r="AB147" s="91">
        <v>359</v>
      </c>
      <c r="AC147" s="91">
        <v>743</v>
      </c>
      <c r="AD147" s="91">
        <v>635</v>
      </c>
      <c r="AE147" s="91">
        <v>391</v>
      </c>
      <c r="AF147" s="91">
        <v>427</v>
      </c>
      <c r="AG147" s="91"/>
      <c r="AH147" s="91">
        <v>891</v>
      </c>
      <c r="AI147" s="91">
        <v>497</v>
      </c>
      <c r="AJ147" s="91">
        <v>1309</v>
      </c>
      <c r="AK147" s="91">
        <v>179</v>
      </c>
      <c r="AL147" s="91">
        <v>7</v>
      </c>
      <c r="AM147" s="91">
        <v>77</v>
      </c>
      <c r="AN147" s="91">
        <v>24</v>
      </c>
      <c r="AO147" s="91">
        <v>1606</v>
      </c>
      <c r="AP147" s="91">
        <v>15</v>
      </c>
      <c r="AQ147" s="91">
        <v>2</v>
      </c>
      <c r="AR147" s="91">
        <v>725</v>
      </c>
      <c r="AS147" s="91">
        <v>524</v>
      </c>
      <c r="AT147" s="91">
        <v>107</v>
      </c>
      <c r="AU147" s="91"/>
      <c r="AV147" s="91">
        <v>5</v>
      </c>
      <c r="AW147" s="91"/>
      <c r="AX147" s="91"/>
      <c r="AY147" s="91">
        <v>2104</v>
      </c>
      <c r="AZ147" s="91">
        <v>880</v>
      </c>
      <c r="BA147" s="91"/>
      <c r="BB147" s="91">
        <v>338</v>
      </c>
      <c r="BC147" s="91">
        <v>2646</v>
      </c>
      <c r="BD147" s="91"/>
      <c r="BE147" s="91"/>
      <c r="BF147" s="91">
        <v>1336</v>
      </c>
      <c r="BG147" s="91"/>
      <c r="BH147" s="91"/>
      <c r="BI147" s="91">
        <v>2</v>
      </c>
      <c r="BJ147" s="91">
        <v>102</v>
      </c>
      <c r="BK147" s="91">
        <v>290</v>
      </c>
      <c r="BL147" s="91">
        <v>959</v>
      </c>
      <c r="BM147" s="91">
        <v>9</v>
      </c>
      <c r="BN147" s="91">
        <v>4</v>
      </c>
      <c r="BO147" s="91">
        <v>199</v>
      </c>
      <c r="BP147" s="91">
        <v>58</v>
      </c>
      <c r="BQ147" s="91">
        <v>17</v>
      </c>
      <c r="BR147" s="91">
        <v>8</v>
      </c>
      <c r="BS147" s="91"/>
      <c r="BT147" s="91">
        <v>34</v>
      </c>
      <c r="BU147" s="91">
        <v>2950</v>
      </c>
      <c r="BV147" s="91"/>
      <c r="BW147" s="91">
        <v>1451</v>
      </c>
      <c r="BX147" s="91">
        <v>1353</v>
      </c>
      <c r="BY147" s="91">
        <v>107</v>
      </c>
      <c r="BZ147" s="91">
        <v>3</v>
      </c>
      <c r="CA147" s="91"/>
      <c r="CB147" s="91">
        <v>45</v>
      </c>
      <c r="CC147" s="91"/>
      <c r="CD147" s="91">
        <v>25</v>
      </c>
      <c r="CE147" s="91"/>
      <c r="CF147" s="91"/>
      <c r="CG147" s="91">
        <v>567</v>
      </c>
      <c r="CH147" s="91">
        <v>32</v>
      </c>
      <c r="CI147" s="91">
        <v>156</v>
      </c>
      <c r="CJ147" s="91">
        <v>56</v>
      </c>
      <c r="CK147" s="91">
        <v>54</v>
      </c>
      <c r="CL147" s="91">
        <v>144</v>
      </c>
      <c r="CM147" s="91">
        <v>361</v>
      </c>
      <c r="CN147" s="91">
        <v>284</v>
      </c>
      <c r="CO147" s="91">
        <v>443</v>
      </c>
      <c r="CP147" s="91">
        <v>284</v>
      </c>
      <c r="CQ147" s="91">
        <v>8</v>
      </c>
      <c r="CR147" s="91">
        <v>169</v>
      </c>
      <c r="CS147" s="91">
        <v>99</v>
      </c>
      <c r="CT147" s="91"/>
      <c r="CU147" s="91"/>
      <c r="CV147" s="91">
        <v>113</v>
      </c>
      <c r="CW147" s="91">
        <v>178</v>
      </c>
      <c r="CX147" s="91">
        <v>36</v>
      </c>
      <c r="CY147" s="91"/>
      <c r="CZ147" s="91">
        <v>3</v>
      </c>
      <c r="DA147" s="91"/>
      <c r="DB147" s="91">
        <v>4</v>
      </c>
      <c r="DC147" s="91">
        <v>1</v>
      </c>
      <c r="DD147" s="91">
        <v>4</v>
      </c>
      <c r="DE147" s="91">
        <v>25</v>
      </c>
      <c r="DF147" s="91">
        <v>158</v>
      </c>
      <c r="DG147" s="91">
        <v>1</v>
      </c>
      <c r="DH147" s="91">
        <v>313</v>
      </c>
      <c r="DI147" s="91">
        <v>5</v>
      </c>
      <c r="DJ147" s="91">
        <v>6</v>
      </c>
      <c r="DK147" s="91">
        <v>15</v>
      </c>
      <c r="DL147" s="91"/>
      <c r="DM147" s="91">
        <v>110</v>
      </c>
      <c r="DN147" s="91">
        <v>75</v>
      </c>
      <c r="DO147" s="91">
        <v>306</v>
      </c>
      <c r="DP147" s="91">
        <v>3</v>
      </c>
      <c r="DQ147" s="91">
        <v>1955</v>
      </c>
      <c r="DR147" s="91">
        <v>12</v>
      </c>
      <c r="DS147" s="91">
        <v>1</v>
      </c>
      <c r="DT147" s="91">
        <v>11</v>
      </c>
      <c r="DU147" s="91">
        <v>158</v>
      </c>
      <c r="DV147" s="91">
        <v>146</v>
      </c>
      <c r="DW147" s="91">
        <v>2</v>
      </c>
      <c r="DX147" s="91">
        <v>7</v>
      </c>
      <c r="DY147" s="91">
        <v>13</v>
      </c>
      <c r="DZ147" s="91">
        <v>53</v>
      </c>
      <c r="EA147" s="91">
        <v>38</v>
      </c>
      <c r="EB147" s="91">
        <v>3</v>
      </c>
      <c r="EC147" s="91">
        <v>4</v>
      </c>
      <c r="ED147" s="91">
        <v>8</v>
      </c>
      <c r="EE147" s="91"/>
      <c r="EF147" s="91">
        <v>2</v>
      </c>
      <c r="EG147" s="91">
        <v>2526</v>
      </c>
      <c r="EH147" s="91">
        <v>15466</v>
      </c>
      <c r="EI147" s="90" t="s">
        <v>2581</v>
      </c>
      <c r="EJ147" s="90" t="s">
        <v>2489</v>
      </c>
    </row>
    <row r="148" spans="1:140" ht="14.4" x14ac:dyDescent="0.3">
      <c r="A148" s="90">
        <v>106190587</v>
      </c>
      <c r="B148" s="90" t="s">
        <v>2085</v>
      </c>
      <c r="C148" s="90" t="s">
        <v>1821</v>
      </c>
      <c r="D148" s="90" t="s">
        <v>845</v>
      </c>
      <c r="E148" s="90" t="s">
        <v>724</v>
      </c>
      <c r="F148" s="90" t="s">
        <v>1345</v>
      </c>
      <c r="G148" s="90" t="s">
        <v>723</v>
      </c>
      <c r="H148" s="90" t="s">
        <v>2812</v>
      </c>
      <c r="I148" s="90">
        <v>70</v>
      </c>
      <c r="J148" s="90">
        <v>33</v>
      </c>
      <c r="K148" s="90" t="s">
        <v>572</v>
      </c>
      <c r="L148" s="90" t="s">
        <v>553</v>
      </c>
      <c r="M148" s="91">
        <v>2865</v>
      </c>
      <c r="N148" s="91"/>
      <c r="O148" s="91">
        <v>3566</v>
      </c>
      <c r="P148" s="91"/>
      <c r="Q148" s="91"/>
      <c r="R148" s="91"/>
      <c r="S148" s="91">
        <v>3569</v>
      </c>
      <c r="T148" s="91">
        <v>2862</v>
      </c>
      <c r="U148" s="91"/>
      <c r="V148" s="91"/>
      <c r="W148" s="91">
        <v>358</v>
      </c>
      <c r="X148" s="91"/>
      <c r="Y148" s="91">
        <v>150</v>
      </c>
      <c r="Z148" s="91">
        <v>1196</v>
      </c>
      <c r="AA148" s="91">
        <v>1120</v>
      </c>
      <c r="AB148" s="91">
        <v>958</v>
      </c>
      <c r="AC148" s="91">
        <v>1183</v>
      </c>
      <c r="AD148" s="91">
        <v>770</v>
      </c>
      <c r="AE148" s="91">
        <v>372</v>
      </c>
      <c r="AF148" s="91">
        <v>324</v>
      </c>
      <c r="AG148" s="91"/>
      <c r="AH148" s="91">
        <v>2004</v>
      </c>
      <c r="AI148" s="91">
        <v>1836</v>
      </c>
      <c r="AJ148" s="91">
        <v>2011</v>
      </c>
      <c r="AK148" s="91">
        <v>480</v>
      </c>
      <c r="AL148" s="91">
        <v>31</v>
      </c>
      <c r="AM148" s="91">
        <v>55</v>
      </c>
      <c r="AN148" s="91">
        <v>14</v>
      </c>
      <c r="AO148" s="91">
        <v>3950</v>
      </c>
      <c r="AP148" s="91">
        <v>285</v>
      </c>
      <c r="AQ148" s="91">
        <v>1</v>
      </c>
      <c r="AR148" s="91">
        <v>561</v>
      </c>
      <c r="AS148" s="91">
        <v>317</v>
      </c>
      <c r="AT148" s="91">
        <v>188</v>
      </c>
      <c r="AU148" s="91">
        <v>357</v>
      </c>
      <c r="AV148" s="91">
        <v>30</v>
      </c>
      <c r="AW148" s="91">
        <v>742</v>
      </c>
      <c r="AX148" s="91"/>
      <c r="AY148" s="91">
        <v>4372</v>
      </c>
      <c r="AZ148" s="91">
        <v>2053</v>
      </c>
      <c r="BA148" s="91">
        <v>6</v>
      </c>
      <c r="BB148" s="91">
        <v>199</v>
      </c>
      <c r="BC148" s="91">
        <v>5873</v>
      </c>
      <c r="BD148" s="91">
        <v>358</v>
      </c>
      <c r="BE148" s="91">
        <v>1</v>
      </c>
      <c r="BF148" s="91">
        <v>4593</v>
      </c>
      <c r="BG148" s="91">
        <v>28</v>
      </c>
      <c r="BH148" s="91">
        <v>144</v>
      </c>
      <c r="BI148" s="91"/>
      <c r="BJ148" s="91">
        <v>47</v>
      </c>
      <c r="BK148" s="91">
        <v>123</v>
      </c>
      <c r="BL148" s="91">
        <v>846</v>
      </c>
      <c r="BM148" s="91">
        <v>276</v>
      </c>
      <c r="BN148" s="91">
        <v>4</v>
      </c>
      <c r="BO148" s="91">
        <v>211</v>
      </c>
      <c r="BP148" s="91">
        <v>46</v>
      </c>
      <c r="BQ148" s="91">
        <v>104</v>
      </c>
      <c r="BR148" s="91">
        <v>8</v>
      </c>
      <c r="BS148" s="91">
        <v>1</v>
      </c>
      <c r="BT148" s="91">
        <v>124</v>
      </c>
      <c r="BU148" s="91">
        <v>6303</v>
      </c>
      <c r="BV148" s="91">
        <v>4</v>
      </c>
      <c r="BW148" s="91">
        <v>1662</v>
      </c>
      <c r="BX148" s="91">
        <v>4478</v>
      </c>
      <c r="BY148" s="91">
        <v>175</v>
      </c>
      <c r="BZ148" s="91">
        <v>2</v>
      </c>
      <c r="CA148" s="91">
        <v>4</v>
      </c>
      <c r="CB148" s="91">
        <v>28</v>
      </c>
      <c r="CC148" s="91"/>
      <c r="CD148" s="91">
        <v>82</v>
      </c>
      <c r="CE148" s="91"/>
      <c r="CF148" s="91"/>
      <c r="CG148" s="91">
        <v>295</v>
      </c>
      <c r="CH148" s="91">
        <v>37</v>
      </c>
      <c r="CI148" s="91">
        <v>150</v>
      </c>
      <c r="CJ148" s="91">
        <v>53</v>
      </c>
      <c r="CK148" s="91">
        <v>3629</v>
      </c>
      <c r="CL148" s="91">
        <v>75</v>
      </c>
      <c r="CM148" s="91">
        <v>301</v>
      </c>
      <c r="CN148" s="91">
        <v>219</v>
      </c>
      <c r="CO148" s="91">
        <v>264</v>
      </c>
      <c r="CP148" s="91">
        <v>115</v>
      </c>
      <c r="CQ148" s="91">
        <v>405</v>
      </c>
      <c r="CR148" s="91">
        <v>61</v>
      </c>
      <c r="CS148" s="91">
        <v>52</v>
      </c>
      <c r="CT148" s="91">
        <v>2</v>
      </c>
      <c r="CU148" s="91"/>
      <c r="CV148" s="91">
        <v>226</v>
      </c>
      <c r="CW148" s="91">
        <v>183</v>
      </c>
      <c r="CX148" s="91">
        <v>6</v>
      </c>
      <c r="CY148" s="91">
        <v>358</v>
      </c>
      <c r="CZ148" s="91">
        <v>28</v>
      </c>
      <c r="DA148" s="91"/>
      <c r="DB148" s="91">
        <v>1</v>
      </c>
      <c r="DC148" s="91">
        <v>2</v>
      </c>
      <c r="DD148" s="91">
        <v>4</v>
      </c>
      <c r="DE148" s="91">
        <v>24</v>
      </c>
      <c r="DF148" s="91">
        <v>125</v>
      </c>
      <c r="DG148" s="91">
        <v>6</v>
      </c>
      <c r="DH148" s="91">
        <v>238</v>
      </c>
      <c r="DI148" s="91">
        <v>10</v>
      </c>
      <c r="DJ148" s="91">
        <v>15</v>
      </c>
      <c r="DK148" s="91">
        <v>18</v>
      </c>
      <c r="DL148" s="91">
        <v>358</v>
      </c>
      <c r="DM148" s="91">
        <v>77</v>
      </c>
      <c r="DN148" s="91">
        <v>46</v>
      </c>
      <c r="DO148" s="91">
        <v>286</v>
      </c>
      <c r="DP148" s="91">
        <v>5</v>
      </c>
      <c r="DQ148" s="91">
        <v>5188</v>
      </c>
      <c r="DR148" s="91">
        <v>8</v>
      </c>
      <c r="DS148" s="91">
        <v>3</v>
      </c>
      <c r="DT148" s="91">
        <v>7</v>
      </c>
      <c r="DU148" s="91">
        <v>80</v>
      </c>
      <c r="DV148" s="91">
        <v>104</v>
      </c>
      <c r="DW148" s="91">
        <v>2</v>
      </c>
      <c r="DX148" s="91">
        <v>11</v>
      </c>
      <c r="DY148" s="91"/>
      <c r="DZ148" s="91">
        <v>48</v>
      </c>
      <c r="EA148" s="91">
        <v>119</v>
      </c>
      <c r="EB148" s="91">
        <v>141</v>
      </c>
      <c r="EC148" s="91">
        <v>35</v>
      </c>
      <c r="ED148" s="91">
        <v>24</v>
      </c>
      <c r="EE148" s="91"/>
      <c r="EF148" s="91">
        <v>30</v>
      </c>
      <c r="EG148" s="91">
        <v>5819</v>
      </c>
      <c r="EH148" s="91">
        <v>36782</v>
      </c>
      <c r="EI148" s="90" t="s">
        <v>2578</v>
      </c>
      <c r="EJ148" s="90" t="s">
        <v>2489</v>
      </c>
    </row>
    <row r="149" spans="1:140" ht="14.4" x14ac:dyDescent="0.3">
      <c r="A149" s="90">
        <v>106190630</v>
      </c>
      <c r="B149" s="90" t="s">
        <v>2086</v>
      </c>
      <c r="C149" s="90" t="s">
        <v>846</v>
      </c>
      <c r="D149" s="90" t="s">
        <v>847</v>
      </c>
      <c r="E149" s="90" t="s">
        <v>734</v>
      </c>
      <c r="F149" s="90" t="s">
        <v>1303</v>
      </c>
      <c r="G149" s="90" t="s">
        <v>723</v>
      </c>
      <c r="H149" s="90" t="s">
        <v>2809</v>
      </c>
      <c r="I149" s="90">
        <v>52</v>
      </c>
      <c r="J149" s="90">
        <v>20</v>
      </c>
      <c r="K149" s="90" t="s">
        <v>557</v>
      </c>
      <c r="L149" s="90" t="s">
        <v>553</v>
      </c>
      <c r="M149" s="91">
        <v>26325</v>
      </c>
      <c r="N149" s="91"/>
      <c r="O149" s="91"/>
      <c r="P149" s="91"/>
      <c r="Q149" s="91"/>
      <c r="R149" s="91"/>
      <c r="S149" s="91">
        <v>9287</v>
      </c>
      <c r="T149" s="91">
        <v>17038</v>
      </c>
      <c r="U149" s="91"/>
      <c r="V149" s="91"/>
      <c r="W149" s="91">
        <v>7659</v>
      </c>
      <c r="X149" s="91">
        <v>519</v>
      </c>
      <c r="Y149" s="91">
        <v>942</v>
      </c>
      <c r="Z149" s="91">
        <v>4644</v>
      </c>
      <c r="AA149" s="91">
        <v>3369</v>
      </c>
      <c r="AB149" s="91">
        <v>1393</v>
      </c>
      <c r="AC149" s="91">
        <v>1811</v>
      </c>
      <c r="AD149" s="91">
        <v>1973</v>
      </c>
      <c r="AE149" s="91">
        <v>1855</v>
      </c>
      <c r="AF149" s="91">
        <v>2160</v>
      </c>
      <c r="AG149" s="91"/>
      <c r="AH149" s="91">
        <v>7259</v>
      </c>
      <c r="AI149" s="91">
        <v>1549</v>
      </c>
      <c r="AJ149" s="91">
        <v>12160</v>
      </c>
      <c r="AK149" s="91">
        <v>2270</v>
      </c>
      <c r="AL149" s="91">
        <v>4</v>
      </c>
      <c r="AM149" s="91">
        <v>3083</v>
      </c>
      <c r="AN149" s="91"/>
      <c r="AO149" s="91">
        <v>17830</v>
      </c>
      <c r="AP149" s="91">
        <v>26</v>
      </c>
      <c r="AQ149" s="91">
        <v>9</v>
      </c>
      <c r="AR149" s="91">
        <v>806</v>
      </c>
      <c r="AS149" s="91">
        <v>432</v>
      </c>
      <c r="AT149" s="91">
        <v>105</v>
      </c>
      <c r="AU149" s="91">
        <v>7111</v>
      </c>
      <c r="AV149" s="91">
        <v>6</v>
      </c>
      <c r="AW149" s="91"/>
      <c r="AX149" s="91"/>
      <c r="AY149" s="91">
        <v>8891</v>
      </c>
      <c r="AZ149" s="91">
        <v>17434</v>
      </c>
      <c r="BA149" s="91"/>
      <c r="BB149" s="91">
        <v>3490</v>
      </c>
      <c r="BC149" s="91">
        <v>15661</v>
      </c>
      <c r="BD149" s="91">
        <v>7174</v>
      </c>
      <c r="BE149" s="91"/>
      <c r="BF149" s="91">
        <v>22455</v>
      </c>
      <c r="BG149" s="91"/>
      <c r="BH149" s="91">
        <v>11</v>
      </c>
      <c r="BI149" s="91">
        <v>8</v>
      </c>
      <c r="BJ149" s="91">
        <v>465</v>
      </c>
      <c r="BK149" s="91">
        <v>359</v>
      </c>
      <c r="BL149" s="91">
        <v>1368</v>
      </c>
      <c r="BM149" s="91">
        <v>6</v>
      </c>
      <c r="BN149" s="91">
        <v>10</v>
      </c>
      <c r="BO149" s="91">
        <v>221</v>
      </c>
      <c r="BP149" s="91">
        <v>466</v>
      </c>
      <c r="BQ149" s="91">
        <v>872</v>
      </c>
      <c r="BR149" s="91">
        <v>84</v>
      </c>
      <c r="BS149" s="91"/>
      <c r="BT149" s="91">
        <v>339</v>
      </c>
      <c r="BU149" s="91">
        <v>25986</v>
      </c>
      <c r="BV149" s="91"/>
      <c r="BW149" s="91">
        <v>5007</v>
      </c>
      <c r="BX149" s="91">
        <v>15374</v>
      </c>
      <c r="BY149" s="91">
        <v>4100</v>
      </c>
      <c r="BZ149" s="91">
        <v>22</v>
      </c>
      <c r="CA149" s="91"/>
      <c r="CB149" s="91">
        <v>329</v>
      </c>
      <c r="CC149" s="91"/>
      <c r="CD149" s="91">
        <v>1473</v>
      </c>
      <c r="CE149" s="91">
        <v>20</v>
      </c>
      <c r="CF149" s="91"/>
      <c r="CG149" s="91">
        <v>1195</v>
      </c>
      <c r="CH149" s="91">
        <v>637</v>
      </c>
      <c r="CI149" s="91">
        <v>530</v>
      </c>
      <c r="CJ149" s="91">
        <v>246</v>
      </c>
      <c r="CK149" s="91">
        <v>119</v>
      </c>
      <c r="CL149" s="91">
        <v>305</v>
      </c>
      <c r="CM149" s="91">
        <v>2333</v>
      </c>
      <c r="CN149" s="91">
        <v>1289</v>
      </c>
      <c r="CO149" s="91">
        <v>1586</v>
      </c>
      <c r="CP149" s="91">
        <v>724</v>
      </c>
      <c r="CQ149" s="91">
        <v>7638</v>
      </c>
      <c r="CR149" s="91">
        <v>283</v>
      </c>
      <c r="CS149" s="91">
        <v>593</v>
      </c>
      <c r="CT149" s="91">
        <v>42</v>
      </c>
      <c r="CU149" s="91">
        <v>244</v>
      </c>
      <c r="CV149" s="91">
        <v>479</v>
      </c>
      <c r="CW149" s="91">
        <v>918</v>
      </c>
      <c r="CX149" s="91">
        <v>62</v>
      </c>
      <c r="CY149" s="91">
        <v>7102</v>
      </c>
      <c r="CZ149" s="91">
        <v>324</v>
      </c>
      <c r="DA149" s="91">
        <v>25</v>
      </c>
      <c r="DB149" s="91">
        <v>9</v>
      </c>
      <c r="DC149" s="91">
        <v>1</v>
      </c>
      <c r="DD149" s="91">
        <v>31</v>
      </c>
      <c r="DE149" s="91">
        <v>249</v>
      </c>
      <c r="DF149" s="91">
        <v>1477</v>
      </c>
      <c r="DG149" s="91">
        <v>48</v>
      </c>
      <c r="DH149" s="91">
        <v>1860</v>
      </c>
      <c r="DI149" s="91">
        <v>432</v>
      </c>
      <c r="DJ149" s="91">
        <v>91</v>
      </c>
      <c r="DK149" s="91">
        <v>394</v>
      </c>
      <c r="DL149" s="91">
        <v>7266</v>
      </c>
      <c r="DM149" s="91">
        <v>851</v>
      </c>
      <c r="DN149" s="91">
        <v>264</v>
      </c>
      <c r="DO149" s="91">
        <v>7776</v>
      </c>
      <c r="DP149" s="91">
        <v>31</v>
      </c>
      <c r="DQ149" s="91">
        <v>5196</v>
      </c>
      <c r="DR149" s="91">
        <v>42</v>
      </c>
      <c r="DS149" s="91">
        <v>10</v>
      </c>
      <c r="DT149" s="91">
        <v>54</v>
      </c>
      <c r="DU149" s="91">
        <v>747</v>
      </c>
      <c r="DV149" s="91">
        <v>559</v>
      </c>
      <c r="DW149" s="91"/>
      <c r="DX149" s="91">
        <v>30</v>
      </c>
      <c r="DY149" s="91">
        <v>26</v>
      </c>
      <c r="DZ149" s="91">
        <v>117</v>
      </c>
      <c r="EA149" s="91">
        <v>508</v>
      </c>
      <c r="EB149" s="91">
        <v>35</v>
      </c>
      <c r="EC149" s="91">
        <v>31</v>
      </c>
      <c r="ED149" s="91">
        <v>24</v>
      </c>
      <c r="EE149" s="91"/>
      <c r="EF149" s="91">
        <v>68</v>
      </c>
      <c r="EG149" s="91">
        <v>24074</v>
      </c>
      <c r="EH149" s="91">
        <v>105718</v>
      </c>
      <c r="EI149" s="90" t="s">
        <v>2582</v>
      </c>
      <c r="EJ149" s="90" t="s">
        <v>2489</v>
      </c>
    </row>
    <row r="150" spans="1:140" ht="14.4" x14ac:dyDescent="0.3">
      <c r="A150" s="90">
        <v>106190631</v>
      </c>
      <c r="B150" s="90" t="s">
        <v>2087</v>
      </c>
      <c r="C150" s="90" t="s">
        <v>848</v>
      </c>
      <c r="D150" s="90" t="s">
        <v>849</v>
      </c>
      <c r="E150" s="90" t="s">
        <v>850</v>
      </c>
      <c r="F150" s="90" t="s">
        <v>1352</v>
      </c>
      <c r="G150" s="90" t="s">
        <v>723</v>
      </c>
      <c r="H150" s="90" t="s">
        <v>2813</v>
      </c>
      <c r="I150" s="90">
        <v>57</v>
      </c>
      <c r="J150" s="90">
        <v>32</v>
      </c>
      <c r="K150" s="90" t="s">
        <v>557</v>
      </c>
      <c r="L150" s="90" t="s">
        <v>553</v>
      </c>
      <c r="M150" s="91">
        <v>23060</v>
      </c>
      <c r="N150" s="91">
        <v>676</v>
      </c>
      <c r="O150" s="91"/>
      <c r="P150" s="91"/>
      <c r="Q150" s="91">
        <v>298</v>
      </c>
      <c r="R150" s="91"/>
      <c r="S150" s="91">
        <v>9296</v>
      </c>
      <c r="T150" s="91">
        <v>14738</v>
      </c>
      <c r="U150" s="91"/>
      <c r="V150" s="91"/>
      <c r="W150" s="91">
        <v>4328</v>
      </c>
      <c r="X150" s="91">
        <v>195</v>
      </c>
      <c r="Y150" s="91">
        <v>346</v>
      </c>
      <c r="Z150" s="91">
        <v>2208</v>
      </c>
      <c r="AA150" s="91">
        <v>3154</v>
      </c>
      <c r="AB150" s="91">
        <v>1537</v>
      </c>
      <c r="AC150" s="91">
        <v>2292</v>
      </c>
      <c r="AD150" s="91">
        <v>2748</v>
      </c>
      <c r="AE150" s="91">
        <v>3162</v>
      </c>
      <c r="AF150" s="91">
        <v>4064</v>
      </c>
      <c r="AG150" s="91"/>
      <c r="AH150" s="91">
        <v>7603</v>
      </c>
      <c r="AI150" s="91">
        <v>261</v>
      </c>
      <c r="AJ150" s="91">
        <v>11941</v>
      </c>
      <c r="AK150" s="91">
        <v>4018</v>
      </c>
      <c r="AL150" s="91">
        <v>31</v>
      </c>
      <c r="AM150" s="91">
        <v>160</v>
      </c>
      <c r="AN150" s="91">
        <v>20</v>
      </c>
      <c r="AO150" s="91">
        <v>17547</v>
      </c>
      <c r="AP150" s="91">
        <v>215</v>
      </c>
      <c r="AQ150" s="91">
        <v>178</v>
      </c>
      <c r="AR150" s="91">
        <v>467</v>
      </c>
      <c r="AS150" s="91">
        <v>1329</v>
      </c>
      <c r="AT150" s="91">
        <v>49</v>
      </c>
      <c r="AU150" s="91">
        <v>4014</v>
      </c>
      <c r="AV150" s="91">
        <v>2</v>
      </c>
      <c r="AW150" s="91">
        <v>233</v>
      </c>
      <c r="AX150" s="91"/>
      <c r="AY150" s="91">
        <v>11665</v>
      </c>
      <c r="AZ150" s="91">
        <v>12369</v>
      </c>
      <c r="BA150" s="91"/>
      <c r="BB150" s="91">
        <v>3460</v>
      </c>
      <c r="BC150" s="91">
        <v>16507</v>
      </c>
      <c r="BD150" s="91">
        <v>4067</v>
      </c>
      <c r="BE150" s="91"/>
      <c r="BF150" s="91">
        <v>16044</v>
      </c>
      <c r="BG150" s="91">
        <v>97</v>
      </c>
      <c r="BH150" s="91">
        <v>267</v>
      </c>
      <c r="BI150" s="91">
        <v>614</v>
      </c>
      <c r="BJ150" s="91">
        <v>340</v>
      </c>
      <c r="BK150" s="91">
        <v>47</v>
      </c>
      <c r="BL150" s="91">
        <v>2176</v>
      </c>
      <c r="BM150" s="91">
        <v>54</v>
      </c>
      <c r="BN150" s="91">
        <v>4</v>
      </c>
      <c r="BO150" s="91">
        <v>132</v>
      </c>
      <c r="BP150" s="91">
        <v>355</v>
      </c>
      <c r="BQ150" s="91">
        <v>3900</v>
      </c>
      <c r="BR150" s="91">
        <v>4</v>
      </c>
      <c r="BS150" s="91"/>
      <c r="BT150" s="91">
        <v>917</v>
      </c>
      <c r="BU150" s="91">
        <v>23117</v>
      </c>
      <c r="BV150" s="91"/>
      <c r="BW150" s="91">
        <v>9726</v>
      </c>
      <c r="BX150" s="91">
        <v>3841</v>
      </c>
      <c r="BY150" s="91">
        <v>6713</v>
      </c>
      <c r="BZ150" s="91">
        <v>84</v>
      </c>
      <c r="CA150" s="91"/>
      <c r="CB150" s="91">
        <v>415</v>
      </c>
      <c r="CC150" s="91"/>
      <c r="CD150" s="91">
        <v>3252</v>
      </c>
      <c r="CE150" s="91">
        <v>3</v>
      </c>
      <c r="CF150" s="91"/>
      <c r="CG150" s="91">
        <v>1850</v>
      </c>
      <c r="CH150" s="91">
        <v>865</v>
      </c>
      <c r="CI150" s="91">
        <v>694</v>
      </c>
      <c r="CJ150" s="91">
        <v>134</v>
      </c>
      <c r="CK150" s="91">
        <v>88</v>
      </c>
      <c r="CL150" s="91">
        <v>325</v>
      </c>
      <c r="CM150" s="91">
        <v>3170</v>
      </c>
      <c r="CN150" s="91">
        <v>1230</v>
      </c>
      <c r="CO150" s="91">
        <v>2184</v>
      </c>
      <c r="CP150" s="91">
        <v>839</v>
      </c>
      <c r="CQ150" s="91">
        <v>4278</v>
      </c>
      <c r="CR150" s="91">
        <v>345</v>
      </c>
      <c r="CS150" s="91">
        <v>1060</v>
      </c>
      <c r="CT150" s="91">
        <v>7</v>
      </c>
      <c r="CU150" s="91">
        <v>159</v>
      </c>
      <c r="CV150" s="91">
        <v>745</v>
      </c>
      <c r="CW150" s="91">
        <v>1397</v>
      </c>
      <c r="CX150" s="91">
        <v>643</v>
      </c>
      <c r="CY150" s="91">
        <v>4021</v>
      </c>
      <c r="CZ150" s="91">
        <v>393</v>
      </c>
      <c r="DA150" s="91">
        <v>28</v>
      </c>
      <c r="DB150" s="91">
        <v>4</v>
      </c>
      <c r="DC150" s="91">
        <v>6</v>
      </c>
      <c r="DD150" s="91">
        <v>44</v>
      </c>
      <c r="DE150" s="91">
        <v>333</v>
      </c>
      <c r="DF150" s="91">
        <v>1985</v>
      </c>
      <c r="DG150" s="91">
        <v>51</v>
      </c>
      <c r="DH150" s="91">
        <v>2301</v>
      </c>
      <c r="DI150" s="91">
        <v>213</v>
      </c>
      <c r="DJ150" s="91">
        <v>547</v>
      </c>
      <c r="DK150" s="91">
        <v>381</v>
      </c>
      <c r="DL150" s="91">
        <v>4020</v>
      </c>
      <c r="DM150" s="91">
        <v>1473</v>
      </c>
      <c r="DN150" s="91">
        <v>275</v>
      </c>
      <c r="DO150" s="91">
        <v>2036</v>
      </c>
      <c r="DP150" s="91">
        <v>72</v>
      </c>
      <c r="DQ150" s="91">
        <v>9872</v>
      </c>
      <c r="DR150" s="91">
        <v>36</v>
      </c>
      <c r="DS150" s="91">
        <v>11</v>
      </c>
      <c r="DT150" s="91">
        <v>42</v>
      </c>
      <c r="DU150" s="91">
        <v>1307</v>
      </c>
      <c r="DV150" s="91">
        <v>778</v>
      </c>
      <c r="DW150" s="91">
        <v>4</v>
      </c>
      <c r="DX150" s="91">
        <v>40</v>
      </c>
      <c r="DY150" s="91">
        <v>31</v>
      </c>
      <c r="DZ150" s="91">
        <v>239</v>
      </c>
      <c r="EA150" s="91">
        <v>1226</v>
      </c>
      <c r="EB150" s="91">
        <v>29</v>
      </c>
      <c r="EC150" s="91">
        <v>20</v>
      </c>
      <c r="ED150" s="91">
        <v>14</v>
      </c>
      <c r="EE150" s="91"/>
      <c r="EF150" s="91">
        <v>86</v>
      </c>
      <c r="EG150" s="91">
        <v>20171</v>
      </c>
      <c r="EH150" s="91">
        <v>90643</v>
      </c>
      <c r="EI150" s="90" t="s">
        <v>2583</v>
      </c>
      <c r="EJ150" s="90" t="s">
        <v>2489</v>
      </c>
    </row>
    <row r="151" spans="1:140" ht="14.4" x14ac:dyDescent="0.3">
      <c r="A151" s="90">
        <v>106190636</v>
      </c>
      <c r="B151" s="90" t="s">
        <v>2088</v>
      </c>
      <c r="C151" s="90" t="s">
        <v>851</v>
      </c>
      <c r="D151" s="90" t="s">
        <v>852</v>
      </c>
      <c r="E151" s="90" t="s">
        <v>853</v>
      </c>
      <c r="F151" s="90" t="s">
        <v>1353</v>
      </c>
      <c r="G151" s="90" t="s">
        <v>723</v>
      </c>
      <c r="H151" s="90" t="s">
        <v>2809</v>
      </c>
      <c r="I151" s="90">
        <v>48</v>
      </c>
      <c r="J151" s="90">
        <v>22</v>
      </c>
      <c r="K151" s="90" t="s">
        <v>557</v>
      </c>
      <c r="L151" s="90" t="s">
        <v>553</v>
      </c>
      <c r="M151" s="91">
        <v>19590</v>
      </c>
      <c r="N151" s="91"/>
      <c r="O151" s="91"/>
      <c r="P151" s="91"/>
      <c r="Q151" s="91">
        <v>197</v>
      </c>
      <c r="R151" s="91"/>
      <c r="S151" s="91">
        <v>7180</v>
      </c>
      <c r="T151" s="91">
        <v>12603</v>
      </c>
      <c r="U151" s="91"/>
      <c r="V151" s="91">
        <v>4</v>
      </c>
      <c r="W151" s="91">
        <v>4485</v>
      </c>
      <c r="X151" s="91">
        <v>382</v>
      </c>
      <c r="Y151" s="91">
        <v>762</v>
      </c>
      <c r="Z151" s="91">
        <v>3017</v>
      </c>
      <c r="AA151" s="91">
        <v>2407</v>
      </c>
      <c r="AB151" s="91">
        <v>1528</v>
      </c>
      <c r="AC151" s="91">
        <v>1924</v>
      </c>
      <c r="AD151" s="91">
        <v>1768</v>
      </c>
      <c r="AE151" s="91">
        <v>1644</v>
      </c>
      <c r="AF151" s="91">
        <v>1870</v>
      </c>
      <c r="AG151" s="91"/>
      <c r="AH151" s="91">
        <v>2817</v>
      </c>
      <c r="AI151" s="91">
        <v>483</v>
      </c>
      <c r="AJ151" s="91">
        <v>14202</v>
      </c>
      <c r="AK151" s="91">
        <v>1996</v>
      </c>
      <c r="AL151" s="91">
        <v>28</v>
      </c>
      <c r="AM151" s="91">
        <v>245</v>
      </c>
      <c r="AN151" s="91">
        <v>16</v>
      </c>
      <c r="AO151" s="91">
        <v>13729</v>
      </c>
      <c r="AP151" s="91">
        <v>60</v>
      </c>
      <c r="AQ151" s="91">
        <v>1538</v>
      </c>
      <c r="AR151" s="91">
        <v>52</v>
      </c>
      <c r="AS151" s="91">
        <v>248</v>
      </c>
      <c r="AT151" s="91">
        <v>19</v>
      </c>
      <c r="AU151" s="91">
        <v>4101</v>
      </c>
      <c r="AV151" s="91">
        <v>1</v>
      </c>
      <c r="AW151" s="91">
        <v>39</v>
      </c>
      <c r="AX151" s="91"/>
      <c r="AY151" s="91">
        <v>9667</v>
      </c>
      <c r="AZ151" s="91">
        <v>10120</v>
      </c>
      <c r="BA151" s="91"/>
      <c r="BB151" s="91">
        <v>2251</v>
      </c>
      <c r="BC151" s="91">
        <v>13364</v>
      </c>
      <c r="BD151" s="91">
        <v>4164</v>
      </c>
      <c r="BE151" s="91">
        <v>8</v>
      </c>
      <c r="BF151" s="91">
        <v>16040</v>
      </c>
      <c r="BG151" s="91">
        <v>12</v>
      </c>
      <c r="BH151" s="91">
        <v>149</v>
      </c>
      <c r="BI151" s="91"/>
      <c r="BJ151" s="91">
        <v>642</v>
      </c>
      <c r="BK151" s="91">
        <v>55</v>
      </c>
      <c r="BL151" s="91">
        <v>1102</v>
      </c>
      <c r="BM151" s="91">
        <v>57</v>
      </c>
      <c r="BN151" s="91">
        <v>2</v>
      </c>
      <c r="BO151" s="91">
        <v>280</v>
      </c>
      <c r="BP151" s="91">
        <v>252</v>
      </c>
      <c r="BQ151" s="91">
        <v>1123</v>
      </c>
      <c r="BR151" s="91">
        <v>73</v>
      </c>
      <c r="BS151" s="91"/>
      <c r="BT151" s="91">
        <v>161</v>
      </c>
      <c r="BU151" s="91">
        <v>19626</v>
      </c>
      <c r="BV151" s="91"/>
      <c r="BW151" s="91">
        <v>3924</v>
      </c>
      <c r="BX151" s="91">
        <v>11433</v>
      </c>
      <c r="BY151" s="91">
        <v>3228</v>
      </c>
      <c r="BZ151" s="91">
        <v>76</v>
      </c>
      <c r="CA151" s="91"/>
      <c r="CB151" s="91">
        <v>361</v>
      </c>
      <c r="CC151" s="91"/>
      <c r="CD151" s="91">
        <v>744</v>
      </c>
      <c r="CE151" s="91">
        <v>21</v>
      </c>
      <c r="CF151" s="91"/>
      <c r="CG151" s="91">
        <v>931</v>
      </c>
      <c r="CH151" s="91">
        <v>533</v>
      </c>
      <c r="CI151" s="91">
        <v>566</v>
      </c>
      <c r="CJ151" s="91">
        <v>241</v>
      </c>
      <c r="CK151" s="91">
        <v>80</v>
      </c>
      <c r="CL151" s="91">
        <v>202</v>
      </c>
      <c r="CM151" s="91">
        <v>1429</v>
      </c>
      <c r="CN151" s="91">
        <v>1183</v>
      </c>
      <c r="CO151" s="91">
        <v>2051</v>
      </c>
      <c r="CP151" s="91">
        <v>634</v>
      </c>
      <c r="CQ151" s="91">
        <v>4541</v>
      </c>
      <c r="CR151" s="91">
        <v>315</v>
      </c>
      <c r="CS151" s="91">
        <v>525</v>
      </c>
      <c r="CT151" s="91">
        <v>29</v>
      </c>
      <c r="CU151" s="91">
        <v>150</v>
      </c>
      <c r="CV151" s="91">
        <v>1258</v>
      </c>
      <c r="CW151" s="91">
        <v>747</v>
      </c>
      <c r="CX151" s="91">
        <v>255</v>
      </c>
      <c r="CY151" s="91">
        <v>4117</v>
      </c>
      <c r="CZ151" s="91">
        <v>189</v>
      </c>
      <c r="DA151" s="91">
        <v>21</v>
      </c>
      <c r="DB151" s="91"/>
      <c r="DC151" s="91">
        <v>5</v>
      </c>
      <c r="DD151" s="91">
        <v>23</v>
      </c>
      <c r="DE151" s="91">
        <v>153</v>
      </c>
      <c r="DF151" s="91">
        <v>759</v>
      </c>
      <c r="DG151" s="91">
        <v>29</v>
      </c>
      <c r="DH151" s="91">
        <v>2018</v>
      </c>
      <c r="DI151" s="91">
        <v>97</v>
      </c>
      <c r="DJ151" s="91">
        <v>163</v>
      </c>
      <c r="DK151" s="91">
        <v>293</v>
      </c>
      <c r="DL151" s="91">
        <v>4148</v>
      </c>
      <c r="DM151" s="91">
        <v>643</v>
      </c>
      <c r="DN151" s="91">
        <v>203</v>
      </c>
      <c r="DO151" s="91">
        <v>5430</v>
      </c>
      <c r="DP151" s="91">
        <v>30</v>
      </c>
      <c r="DQ151" s="91">
        <v>5583</v>
      </c>
      <c r="DR151" s="91">
        <v>38</v>
      </c>
      <c r="DS151" s="91">
        <v>8</v>
      </c>
      <c r="DT151" s="91">
        <v>36</v>
      </c>
      <c r="DU151" s="91">
        <v>648</v>
      </c>
      <c r="DV151" s="91">
        <v>360</v>
      </c>
      <c r="DW151" s="91"/>
      <c r="DX151" s="91">
        <v>16</v>
      </c>
      <c r="DY151" s="91">
        <v>21</v>
      </c>
      <c r="DZ151" s="91">
        <v>105</v>
      </c>
      <c r="EA151" s="91">
        <v>312</v>
      </c>
      <c r="EB151" s="91">
        <v>33</v>
      </c>
      <c r="EC151" s="91">
        <v>20</v>
      </c>
      <c r="ED151" s="91">
        <v>9</v>
      </c>
      <c r="EE151" s="91"/>
      <c r="EF151" s="91">
        <v>47</v>
      </c>
      <c r="EG151" s="91">
        <v>18134</v>
      </c>
      <c r="EH151" s="91">
        <v>73467</v>
      </c>
      <c r="EI151" s="90" t="s">
        <v>2584</v>
      </c>
      <c r="EJ151" s="90" t="s">
        <v>2489</v>
      </c>
    </row>
    <row r="152" spans="1:140" ht="14.4" x14ac:dyDescent="0.3">
      <c r="A152" s="90">
        <v>106190661</v>
      </c>
      <c r="B152" s="90" t="s">
        <v>2089</v>
      </c>
      <c r="C152" s="90" t="s">
        <v>1354</v>
      </c>
      <c r="D152" s="90" t="s">
        <v>854</v>
      </c>
      <c r="E152" s="90" t="s">
        <v>723</v>
      </c>
      <c r="F152" s="90" t="s">
        <v>1299</v>
      </c>
      <c r="G152" s="90" t="s">
        <v>723</v>
      </c>
      <c r="H152" s="90" t="s">
        <v>2811</v>
      </c>
      <c r="I152" s="90">
        <v>51</v>
      </c>
      <c r="J152" s="90">
        <v>24</v>
      </c>
      <c r="K152" s="90" t="s">
        <v>572</v>
      </c>
      <c r="L152" s="90" t="s">
        <v>553</v>
      </c>
      <c r="M152" s="91">
        <v>1931</v>
      </c>
      <c r="N152" s="91"/>
      <c r="O152" s="91">
        <v>875</v>
      </c>
      <c r="P152" s="91"/>
      <c r="Q152" s="91"/>
      <c r="R152" s="91"/>
      <c r="S152" s="91">
        <v>1616</v>
      </c>
      <c r="T152" s="91">
        <v>1190</v>
      </c>
      <c r="U152" s="91"/>
      <c r="V152" s="91"/>
      <c r="W152" s="91"/>
      <c r="X152" s="91"/>
      <c r="Y152" s="91"/>
      <c r="Z152" s="91">
        <v>46</v>
      </c>
      <c r="AA152" s="91">
        <v>117</v>
      </c>
      <c r="AB152" s="91">
        <v>268</v>
      </c>
      <c r="AC152" s="91">
        <v>660</v>
      </c>
      <c r="AD152" s="91">
        <v>822</v>
      </c>
      <c r="AE152" s="91">
        <v>535</v>
      </c>
      <c r="AF152" s="91">
        <v>358</v>
      </c>
      <c r="AG152" s="91"/>
      <c r="AH152" s="91">
        <v>1210</v>
      </c>
      <c r="AI152" s="91">
        <v>697</v>
      </c>
      <c r="AJ152" s="91">
        <v>698</v>
      </c>
      <c r="AK152" s="91">
        <v>164</v>
      </c>
      <c r="AL152" s="91">
        <v>1</v>
      </c>
      <c r="AM152" s="91">
        <v>35</v>
      </c>
      <c r="AN152" s="91">
        <v>1</v>
      </c>
      <c r="AO152" s="91">
        <v>659</v>
      </c>
      <c r="AP152" s="91">
        <v>476</v>
      </c>
      <c r="AQ152" s="91">
        <v>7</v>
      </c>
      <c r="AR152" s="91">
        <v>1030</v>
      </c>
      <c r="AS152" s="91">
        <v>212</v>
      </c>
      <c r="AT152" s="91">
        <v>225</v>
      </c>
      <c r="AU152" s="91"/>
      <c r="AV152" s="91">
        <v>2</v>
      </c>
      <c r="AW152" s="91">
        <v>195</v>
      </c>
      <c r="AX152" s="91"/>
      <c r="AY152" s="91"/>
      <c r="AZ152" s="91">
        <v>2806</v>
      </c>
      <c r="BA152" s="91"/>
      <c r="BB152" s="91">
        <v>392</v>
      </c>
      <c r="BC152" s="91">
        <v>2411</v>
      </c>
      <c r="BD152" s="91"/>
      <c r="BE152" s="91">
        <v>3</v>
      </c>
      <c r="BF152" s="91">
        <v>597</v>
      </c>
      <c r="BG152" s="91">
        <v>94</v>
      </c>
      <c r="BH152" s="91">
        <v>238</v>
      </c>
      <c r="BI152" s="91"/>
      <c r="BJ152" s="91">
        <v>207</v>
      </c>
      <c r="BK152" s="91">
        <v>11</v>
      </c>
      <c r="BL152" s="91">
        <v>1244</v>
      </c>
      <c r="BM152" s="91">
        <v>280</v>
      </c>
      <c r="BN152" s="91"/>
      <c r="BO152" s="91">
        <v>64</v>
      </c>
      <c r="BP152" s="91">
        <v>41</v>
      </c>
      <c r="BQ152" s="91">
        <v>30</v>
      </c>
      <c r="BR152" s="91"/>
      <c r="BS152" s="91"/>
      <c r="BT152" s="91">
        <v>79</v>
      </c>
      <c r="BU152" s="91">
        <v>2727</v>
      </c>
      <c r="BV152" s="91"/>
      <c r="BW152" s="91">
        <v>1966</v>
      </c>
      <c r="BX152" s="91">
        <v>643</v>
      </c>
      <c r="BY152" s="91">
        <v>90</v>
      </c>
      <c r="BZ152" s="91">
        <v>83</v>
      </c>
      <c r="CA152" s="91"/>
      <c r="CB152" s="91"/>
      <c r="CC152" s="91"/>
      <c r="CD152" s="91">
        <v>24</v>
      </c>
      <c r="CE152" s="91"/>
      <c r="CF152" s="91"/>
      <c r="CG152" s="91">
        <v>182</v>
      </c>
      <c r="CH152" s="91">
        <v>20</v>
      </c>
      <c r="CI152" s="91">
        <v>202</v>
      </c>
      <c r="CJ152" s="91">
        <v>62</v>
      </c>
      <c r="CK152" s="91">
        <v>880</v>
      </c>
      <c r="CL152" s="91">
        <v>71</v>
      </c>
      <c r="CM152" s="91">
        <v>241</v>
      </c>
      <c r="CN152" s="91">
        <v>329</v>
      </c>
      <c r="CO152" s="91">
        <v>214</v>
      </c>
      <c r="CP152" s="91">
        <v>98</v>
      </c>
      <c r="CQ152" s="91">
        <v>1</v>
      </c>
      <c r="CR152" s="91">
        <v>143</v>
      </c>
      <c r="CS152" s="91">
        <v>127</v>
      </c>
      <c r="CT152" s="91">
        <v>2</v>
      </c>
      <c r="CU152" s="91"/>
      <c r="CV152" s="91">
        <v>104</v>
      </c>
      <c r="CW152" s="91">
        <v>116</v>
      </c>
      <c r="CX152" s="91">
        <v>14</v>
      </c>
      <c r="CY152" s="91"/>
      <c r="CZ152" s="91">
        <v>17</v>
      </c>
      <c r="DA152" s="91">
        <v>1</v>
      </c>
      <c r="DB152" s="91"/>
      <c r="DC152" s="91"/>
      <c r="DD152" s="91">
        <v>2</v>
      </c>
      <c r="DE152" s="91">
        <v>7</v>
      </c>
      <c r="DF152" s="91">
        <v>151</v>
      </c>
      <c r="DG152" s="91">
        <v>1</v>
      </c>
      <c r="DH152" s="91">
        <v>162</v>
      </c>
      <c r="DI152" s="91">
        <v>11</v>
      </c>
      <c r="DJ152" s="91">
        <v>4</v>
      </c>
      <c r="DK152" s="91"/>
      <c r="DL152" s="91"/>
      <c r="DM152" s="91">
        <v>155</v>
      </c>
      <c r="DN152" s="91">
        <v>48</v>
      </c>
      <c r="DO152" s="91">
        <v>1295</v>
      </c>
      <c r="DP152" s="91">
        <v>5</v>
      </c>
      <c r="DQ152" s="91">
        <v>947</v>
      </c>
      <c r="DR152" s="91">
        <v>4</v>
      </c>
      <c r="DS152" s="91"/>
      <c r="DT152" s="91">
        <v>1</v>
      </c>
      <c r="DU152" s="91">
        <v>162</v>
      </c>
      <c r="DV152" s="91">
        <v>72</v>
      </c>
      <c r="DW152" s="91"/>
      <c r="DX152" s="91">
        <v>3</v>
      </c>
      <c r="DY152" s="91">
        <v>1</v>
      </c>
      <c r="DZ152" s="91">
        <v>47</v>
      </c>
      <c r="EA152" s="91">
        <v>130</v>
      </c>
      <c r="EB152" s="91">
        <v>18</v>
      </c>
      <c r="EC152" s="91"/>
      <c r="ED152" s="91">
        <v>2</v>
      </c>
      <c r="EE152" s="91"/>
      <c r="EF152" s="91">
        <v>7</v>
      </c>
      <c r="EG152" s="91">
        <v>2359</v>
      </c>
      <c r="EH152" s="91">
        <v>22578</v>
      </c>
      <c r="EI152" s="90" t="s">
        <v>2553</v>
      </c>
      <c r="EJ152" s="90" t="s">
        <v>2489</v>
      </c>
    </row>
    <row r="153" spans="1:140" ht="14.4" x14ac:dyDescent="0.3">
      <c r="A153" s="90">
        <v>106190673</v>
      </c>
      <c r="B153" s="90" t="s">
        <v>2090</v>
      </c>
      <c r="C153" s="90" t="s">
        <v>855</v>
      </c>
      <c r="D153" s="90" t="s">
        <v>856</v>
      </c>
      <c r="E153" s="90" t="s">
        <v>857</v>
      </c>
      <c r="F153" s="90" t="s">
        <v>1355</v>
      </c>
      <c r="G153" s="90" t="s">
        <v>723</v>
      </c>
      <c r="H153" s="90" t="s">
        <v>2811</v>
      </c>
      <c r="I153" s="90">
        <v>41</v>
      </c>
      <c r="J153" s="90">
        <v>25</v>
      </c>
      <c r="K153" s="90" t="s">
        <v>572</v>
      </c>
      <c r="L153" s="90" t="s">
        <v>553</v>
      </c>
      <c r="M153" s="91">
        <v>3627</v>
      </c>
      <c r="N153" s="91"/>
      <c r="O153" s="91"/>
      <c r="P153" s="91"/>
      <c r="Q153" s="91"/>
      <c r="R153" s="91"/>
      <c r="S153" s="91">
        <v>1361</v>
      </c>
      <c r="T153" s="91">
        <v>2266</v>
      </c>
      <c r="U153" s="91"/>
      <c r="V153" s="91"/>
      <c r="W153" s="91">
        <v>532</v>
      </c>
      <c r="X153" s="91"/>
      <c r="Y153" s="91">
        <v>38</v>
      </c>
      <c r="Z153" s="91">
        <v>293</v>
      </c>
      <c r="AA153" s="91">
        <v>449</v>
      </c>
      <c r="AB153" s="91">
        <v>244</v>
      </c>
      <c r="AC153" s="91">
        <v>361</v>
      </c>
      <c r="AD153" s="91">
        <v>516</v>
      </c>
      <c r="AE153" s="91">
        <v>497</v>
      </c>
      <c r="AF153" s="91">
        <v>697</v>
      </c>
      <c r="AG153" s="91"/>
      <c r="AH153" s="91">
        <v>1954</v>
      </c>
      <c r="AI153" s="91">
        <v>162</v>
      </c>
      <c r="AJ153" s="91">
        <v>1008</v>
      </c>
      <c r="AK153" s="91">
        <v>479</v>
      </c>
      <c r="AL153" s="91"/>
      <c r="AM153" s="91">
        <v>10</v>
      </c>
      <c r="AN153" s="91">
        <v>14</v>
      </c>
      <c r="AO153" s="91">
        <v>2829</v>
      </c>
      <c r="AP153" s="91">
        <v>124</v>
      </c>
      <c r="AQ153" s="91">
        <v>1</v>
      </c>
      <c r="AR153" s="91">
        <v>117</v>
      </c>
      <c r="AS153" s="91">
        <v>16</v>
      </c>
      <c r="AT153" s="91">
        <v>6</v>
      </c>
      <c r="AU153" s="91">
        <v>532</v>
      </c>
      <c r="AV153" s="91">
        <v>2</v>
      </c>
      <c r="AW153" s="91"/>
      <c r="AX153" s="91"/>
      <c r="AY153" s="91">
        <v>2075</v>
      </c>
      <c r="AZ153" s="91">
        <v>1552</v>
      </c>
      <c r="BA153" s="91"/>
      <c r="BB153" s="91">
        <v>956</v>
      </c>
      <c r="BC153" s="91">
        <v>2139</v>
      </c>
      <c r="BD153" s="91">
        <v>532</v>
      </c>
      <c r="BE153" s="91"/>
      <c r="BF153" s="91">
        <v>2389</v>
      </c>
      <c r="BG153" s="91"/>
      <c r="BH153" s="91"/>
      <c r="BI153" s="91"/>
      <c r="BJ153" s="91">
        <v>332</v>
      </c>
      <c r="BK153" s="91">
        <v>44</v>
      </c>
      <c r="BL153" s="91">
        <v>583</v>
      </c>
      <c r="BM153" s="91">
        <v>41</v>
      </c>
      <c r="BN153" s="91">
        <v>2</v>
      </c>
      <c r="BO153" s="91">
        <v>55</v>
      </c>
      <c r="BP153" s="91">
        <v>65</v>
      </c>
      <c r="BQ153" s="91">
        <v>104</v>
      </c>
      <c r="BR153" s="91">
        <v>12</v>
      </c>
      <c r="BS153" s="91"/>
      <c r="BT153" s="91">
        <v>60</v>
      </c>
      <c r="BU153" s="91">
        <v>3567</v>
      </c>
      <c r="BV153" s="91"/>
      <c r="BW153" s="91">
        <v>1702</v>
      </c>
      <c r="BX153" s="91">
        <v>73</v>
      </c>
      <c r="BY153" s="91">
        <v>1485</v>
      </c>
      <c r="BZ153" s="91">
        <v>24</v>
      </c>
      <c r="CA153" s="91"/>
      <c r="CB153" s="91">
        <v>27</v>
      </c>
      <c r="CC153" s="91"/>
      <c r="CD153" s="91">
        <v>305</v>
      </c>
      <c r="CE153" s="91">
        <v>11</v>
      </c>
      <c r="CF153" s="91"/>
      <c r="CG153" s="91">
        <v>443</v>
      </c>
      <c r="CH153" s="91">
        <v>75</v>
      </c>
      <c r="CI153" s="91">
        <v>123</v>
      </c>
      <c r="CJ153" s="91">
        <v>25</v>
      </c>
      <c r="CK153" s="91">
        <v>40</v>
      </c>
      <c r="CL153" s="91">
        <v>64</v>
      </c>
      <c r="CM153" s="91">
        <v>320</v>
      </c>
      <c r="CN153" s="91">
        <v>201</v>
      </c>
      <c r="CO153" s="91">
        <v>387</v>
      </c>
      <c r="CP153" s="91">
        <v>169</v>
      </c>
      <c r="CQ153" s="91">
        <v>581</v>
      </c>
      <c r="CR153" s="91">
        <v>74</v>
      </c>
      <c r="CS153" s="91">
        <v>238</v>
      </c>
      <c r="CT153" s="91">
        <v>2</v>
      </c>
      <c r="CU153" s="91"/>
      <c r="CV153" s="91">
        <v>156</v>
      </c>
      <c r="CW153" s="91">
        <v>195</v>
      </c>
      <c r="CX153" s="91">
        <v>2</v>
      </c>
      <c r="CY153" s="91">
        <v>532</v>
      </c>
      <c r="CZ153" s="91">
        <v>25</v>
      </c>
      <c r="DA153" s="91">
        <v>13</v>
      </c>
      <c r="DB153" s="91">
        <v>2</v>
      </c>
      <c r="DC153" s="91">
        <v>1</v>
      </c>
      <c r="DD153" s="91">
        <v>6</v>
      </c>
      <c r="DE153" s="91">
        <v>37</v>
      </c>
      <c r="DF153" s="91">
        <v>68</v>
      </c>
      <c r="DG153" s="91">
        <v>5</v>
      </c>
      <c r="DH153" s="91">
        <v>321</v>
      </c>
      <c r="DI153" s="91">
        <v>18</v>
      </c>
      <c r="DJ153" s="91">
        <v>34</v>
      </c>
      <c r="DK153" s="91">
        <v>58</v>
      </c>
      <c r="DL153" s="91">
        <v>554</v>
      </c>
      <c r="DM153" s="91">
        <v>275</v>
      </c>
      <c r="DN153" s="91">
        <v>45</v>
      </c>
      <c r="DO153" s="91">
        <v>1948</v>
      </c>
      <c r="DP153" s="91">
        <v>2</v>
      </c>
      <c r="DQ153" s="91">
        <v>215</v>
      </c>
      <c r="DR153" s="91">
        <v>6</v>
      </c>
      <c r="DS153" s="91">
        <v>2</v>
      </c>
      <c r="DT153" s="91">
        <v>4</v>
      </c>
      <c r="DU153" s="91">
        <v>115</v>
      </c>
      <c r="DV153" s="91">
        <v>166</v>
      </c>
      <c r="DW153" s="91">
        <v>1</v>
      </c>
      <c r="DX153" s="91">
        <v>3</v>
      </c>
      <c r="DY153" s="91">
        <v>4</v>
      </c>
      <c r="DZ153" s="91">
        <v>37</v>
      </c>
      <c r="EA153" s="91">
        <v>134</v>
      </c>
      <c r="EB153" s="91">
        <v>10</v>
      </c>
      <c r="EC153" s="91">
        <v>1</v>
      </c>
      <c r="ED153" s="91">
        <v>20</v>
      </c>
      <c r="EE153" s="91"/>
      <c r="EF153" s="91">
        <v>9</v>
      </c>
      <c r="EG153" s="91">
        <v>3115</v>
      </c>
      <c r="EH153" s="91">
        <v>12971</v>
      </c>
      <c r="EI153" s="90" t="s">
        <v>2582</v>
      </c>
      <c r="EJ153" s="90" t="s">
        <v>2489</v>
      </c>
    </row>
    <row r="154" spans="1:140" ht="14.4" x14ac:dyDescent="0.3">
      <c r="A154" s="90">
        <v>106190680</v>
      </c>
      <c r="B154" s="90" t="s">
        <v>2091</v>
      </c>
      <c r="C154" s="90" t="s">
        <v>1356</v>
      </c>
      <c r="D154" s="90" t="s">
        <v>858</v>
      </c>
      <c r="E154" s="90" t="s">
        <v>859</v>
      </c>
      <c r="F154" s="90" t="s">
        <v>1357</v>
      </c>
      <c r="G154" s="90" t="s">
        <v>723</v>
      </c>
      <c r="H154" s="90" t="s">
        <v>2809</v>
      </c>
      <c r="I154" s="90">
        <v>70</v>
      </c>
      <c r="J154" s="90">
        <v>35</v>
      </c>
      <c r="K154" s="90" t="s">
        <v>557</v>
      </c>
      <c r="L154" s="90" t="s">
        <v>553</v>
      </c>
      <c r="M154" s="91">
        <v>5550</v>
      </c>
      <c r="N154" s="91">
        <v>673</v>
      </c>
      <c r="O154" s="91">
        <v>398</v>
      </c>
      <c r="P154" s="91">
        <v>179</v>
      </c>
      <c r="Q154" s="91">
        <v>297</v>
      </c>
      <c r="R154" s="91">
        <v>1</v>
      </c>
      <c r="S154" s="91">
        <v>3066</v>
      </c>
      <c r="T154" s="91">
        <v>4032</v>
      </c>
      <c r="U154" s="91"/>
      <c r="V154" s="91"/>
      <c r="W154" s="91">
        <v>607</v>
      </c>
      <c r="X154" s="91"/>
      <c r="Y154" s="91">
        <v>118</v>
      </c>
      <c r="Z154" s="91">
        <v>675</v>
      </c>
      <c r="AA154" s="91">
        <v>601</v>
      </c>
      <c r="AB154" s="91">
        <v>653</v>
      </c>
      <c r="AC154" s="91">
        <v>1048</v>
      </c>
      <c r="AD154" s="91">
        <v>1040</v>
      </c>
      <c r="AE154" s="91">
        <v>935</v>
      </c>
      <c r="AF154" s="91">
        <v>1421</v>
      </c>
      <c r="AG154" s="91"/>
      <c r="AH154" s="91">
        <v>3097</v>
      </c>
      <c r="AI154" s="91">
        <v>605</v>
      </c>
      <c r="AJ154" s="91">
        <v>2460</v>
      </c>
      <c r="AK154" s="91">
        <v>211</v>
      </c>
      <c r="AL154" s="91">
        <v>8</v>
      </c>
      <c r="AM154" s="91">
        <v>626</v>
      </c>
      <c r="AN154" s="91">
        <v>91</v>
      </c>
      <c r="AO154" s="91">
        <v>4972</v>
      </c>
      <c r="AP154" s="91">
        <v>55</v>
      </c>
      <c r="AQ154" s="91">
        <v>10</v>
      </c>
      <c r="AR154" s="91">
        <v>274</v>
      </c>
      <c r="AS154" s="91">
        <v>993</v>
      </c>
      <c r="AT154" s="91">
        <v>141</v>
      </c>
      <c r="AU154" s="91">
        <v>602</v>
      </c>
      <c r="AV154" s="91">
        <v>35</v>
      </c>
      <c r="AW154" s="91">
        <v>16</v>
      </c>
      <c r="AX154" s="91"/>
      <c r="AY154" s="91">
        <v>3822</v>
      </c>
      <c r="AZ154" s="91">
        <v>3275</v>
      </c>
      <c r="BA154" s="91">
        <v>1</v>
      </c>
      <c r="BB154" s="91">
        <v>1600</v>
      </c>
      <c r="BC154" s="91">
        <v>4881</v>
      </c>
      <c r="BD154" s="91">
        <v>602</v>
      </c>
      <c r="BE154" s="91">
        <v>15</v>
      </c>
      <c r="BF154" s="91">
        <v>4625</v>
      </c>
      <c r="BG154" s="91">
        <v>183</v>
      </c>
      <c r="BH154" s="91">
        <v>161</v>
      </c>
      <c r="BI154" s="91">
        <v>344</v>
      </c>
      <c r="BJ154" s="91">
        <v>153</v>
      </c>
      <c r="BK154" s="91">
        <v>68</v>
      </c>
      <c r="BL154" s="91">
        <v>699</v>
      </c>
      <c r="BM154" s="91">
        <v>46</v>
      </c>
      <c r="BN154" s="91">
        <v>39</v>
      </c>
      <c r="BO154" s="91">
        <v>34</v>
      </c>
      <c r="BP154" s="91">
        <v>154</v>
      </c>
      <c r="BQ154" s="91">
        <v>542</v>
      </c>
      <c r="BR154" s="91">
        <v>37</v>
      </c>
      <c r="BS154" s="91">
        <v>13</v>
      </c>
      <c r="BT154" s="91">
        <v>301</v>
      </c>
      <c r="BU154" s="91">
        <v>6797</v>
      </c>
      <c r="BV154" s="91"/>
      <c r="BW154" s="91">
        <v>3186</v>
      </c>
      <c r="BX154" s="91">
        <v>2043</v>
      </c>
      <c r="BY154" s="91">
        <v>1414</v>
      </c>
      <c r="BZ154" s="91">
        <v>36</v>
      </c>
      <c r="CA154" s="91"/>
      <c r="CB154" s="91">
        <v>100</v>
      </c>
      <c r="CC154" s="91">
        <v>17</v>
      </c>
      <c r="CD154" s="91">
        <v>276</v>
      </c>
      <c r="CE154" s="91">
        <v>25</v>
      </c>
      <c r="CF154" s="91">
        <v>1</v>
      </c>
      <c r="CG154" s="91">
        <v>825</v>
      </c>
      <c r="CH154" s="91">
        <v>139</v>
      </c>
      <c r="CI154" s="91">
        <v>194</v>
      </c>
      <c r="CJ154" s="91">
        <v>63</v>
      </c>
      <c r="CK154" s="91">
        <v>834</v>
      </c>
      <c r="CL154" s="91">
        <v>146</v>
      </c>
      <c r="CM154" s="91">
        <v>562</v>
      </c>
      <c r="CN154" s="91">
        <v>582</v>
      </c>
      <c r="CO154" s="91">
        <v>634</v>
      </c>
      <c r="CP154" s="91">
        <v>293</v>
      </c>
      <c r="CQ154" s="91">
        <v>681</v>
      </c>
      <c r="CR154" s="91">
        <v>182</v>
      </c>
      <c r="CS154" s="91">
        <v>221</v>
      </c>
      <c r="CT154" s="91">
        <v>2</v>
      </c>
      <c r="CU154" s="91">
        <v>5</v>
      </c>
      <c r="CV154" s="91">
        <v>281</v>
      </c>
      <c r="CW154" s="91">
        <v>406</v>
      </c>
      <c r="CX154" s="91">
        <v>446</v>
      </c>
      <c r="CY154" s="91">
        <v>602</v>
      </c>
      <c r="CZ154" s="91">
        <v>55</v>
      </c>
      <c r="DA154" s="91">
        <v>3</v>
      </c>
      <c r="DB154" s="91">
        <v>6</v>
      </c>
      <c r="DC154" s="91"/>
      <c r="DD154" s="91">
        <v>4</v>
      </c>
      <c r="DE154" s="91">
        <v>75</v>
      </c>
      <c r="DF154" s="91">
        <v>260</v>
      </c>
      <c r="DG154" s="91">
        <v>5</v>
      </c>
      <c r="DH154" s="91">
        <v>470</v>
      </c>
      <c r="DI154" s="91">
        <v>59</v>
      </c>
      <c r="DJ154" s="91">
        <v>43</v>
      </c>
      <c r="DK154" s="91">
        <v>58</v>
      </c>
      <c r="DL154" s="91">
        <v>605</v>
      </c>
      <c r="DM154" s="91">
        <v>311</v>
      </c>
      <c r="DN154" s="91">
        <v>110</v>
      </c>
      <c r="DO154" s="91">
        <v>1699</v>
      </c>
      <c r="DP154" s="91">
        <v>6</v>
      </c>
      <c r="DQ154" s="91">
        <v>3329</v>
      </c>
      <c r="DR154" s="91">
        <v>21</v>
      </c>
      <c r="DS154" s="91">
        <v>8</v>
      </c>
      <c r="DT154" s="91">
        <v>23</v>
      </c>
      <c r="DU154" s="91">
        <v>180</v>
      </c>
      <c r="DV154" s="91">
        <v>274</v>
      </c>
      <c r="DW154" s="91"/>
      <c r="DX154" s="91">
        <v>8</v>
      </c>
      <c r="DY154" s="91">
        <v>13</v>
      </c>
      <c r="DZ154" s="91">
        <v>73</v>
      </c>
      <c r="EA154" s="91">
        <v>230</v>
      </c>
      <c r="EB154" s="91">
        <v>46</v>
      </c>
      <c r="EC154" s="91">
        <v>11</v>
      </c>
      <c r="ED154" s="91">
        <v>23</v>
      </c>
      <c r="EE154" s="91"/>
      <c r="EF154" s="91">
        <v>78</v>
      </c>
      <c r="EG154" s="91">
        <v>6110</v>
      </c>
      <c r="EH154" s="91">
        <v>51215</v>
      </c>
      <c r="EI154" s="90" t="s">
        <v>2585</v>
      </c>
      <c r="EJ154" s="90" t="s">
        <v>2489</v>
      </c>
    </row>
    <row r="155" spans="1:140" ht="14.4" x14ac:dyDescent="0.3">
      <c r="A155" s="90">
        <v>106190681</v>
      </c>
      <c r="B155" s="90" t="s">
        <v>2092</v>
      </c>
      <c r="C155" s="90" t="s">
        <v>860</v>
      </c>
      <c r="D155" s="90" t="s">
        <v>861</v>
      </c>
      <c r="E155" s="90" t="s">
        <v>723</v>
      </c>
      <c r="F155" s="90" t="s">
        <v>1347</v>
      </c>
      <c r="G155" s="90" t="s">
        <v>723</v>
      </c>
      <c r="H155" s="90" t="s">
        <v>2814</v>
      </c>
      <c r="I155" s="90">
        <v>50</v>
      </c>
      <c r="J155" s="90">
        <v>30</v>
      </c>
      <c r="K155" s="90" t="s">
        <v>572</v>
      </c>
      <c r="L155" s="90" t="s">
        <v>553</v>
      </c>
      <c r="M155" s="91">
        <v>283</v>
      </c>
      <c r="N155" s="91"/>
      <c r="O155" s="91"/>
      <c r="P155" s="91"/>
      <c r="Q155" s="91"/>
      <c r="R155" s="91"/>
      <c r="S155" s="91">
        <v>164</v>
      </c>
      <c r="T155" s="91">
        <v>119</v>
      </c>
      <c r="U155" s="91"/>
      <c r="V155" s="91"/>
      <c r="W155" s="91"/>
      <c r="X155" s="91"/>
      <c r="Y155" s="91">
        <v>1</v>
      </c>
      <c r="Z155" s="91">
        <v>16</v>
      </c>
      <c r="AA155" s="91">
        <v>37</v>
      </c>
      <c r="AB155" s="91">
        <v>70</v>
      </c>
      <c r="AC155" s="91">
        <v>99</v>
      </c>
      <c r="AD155" s="91">
        <v>42</v>
      </c>
      <c r="AE155" s="91">
        <v>17</v>
      </c>
      <c r="AF155" s="91">
        <v>1</v>
      </c>
      <c r="AG155" s="91"/>
      <c r="AH155" s="91">
        <v>97</v>
      </c>
      <c r="AI155" s="91">
        <v>30</v>
      </c>
      <c r="AJ155" s="91">
        <v>118</v>
      </c>
      <c r="AK155" s="91">
        <v>12</v>
      </c>
      <c r="AL155" s="91"/>
      <c r="AM155" s="91">
        <v>26</v>
      </c>
      <c r="AN155" s="91"/>
      <c r="AO155" s="91">
        <v>283</v>
      </c>
      <c r="AP155" s="91"/>
      <c r="AQ155" s="91"/>
      <c r="AR155" s="91"/>
      <c r="AS155" s="91"/>
      <c r="AT155" s="91"/>
      <c r="AU155" s="91"/>
      <c r="AV155" s="91"/>
      <c r="AW155" s="91"/>
      <c r="AX155" s="91"/>
      <c r="AY155" s="91"/>
      <c r="AZ155" s="91">
        <v>283</v>
      </c>
      <c r="BA155" s="91"/>
      <c r="BB155" s="91">
        <v>282</v>
      </c>
      <c r="BC155" s="91">
        <v>1</v>
      </c>
      <c r="BD155" s="91"/>
      <c r="BE155" s="91"/>
      <c r="BF155" s="91">
        <v>280</v>
      </c>
      <c r="BG155" s="91"/>
      <c r="BH155" s="91"/>
      <c r="BI155" s="91"/>
      <c r="BJ155" s="91"/>
      <c r="BK155" s="91"/>
      <c r="BL155" s="91"/>
      <c r="BM155" s="91"/>
      <c r="BN155" s="91"/>
      <c r="BO155" s="91"/>
      <c r="BP155" s="91"/>
      <c r="BQ155" s="91">
        <v>3</v>
      </c>
      <c r="BR155" s="91"/>
      <c r="BS155" s="91"/>
      <c r="BT155" s="91">
        <v>11</v>
      </c>
      <c r="BU155" s="91">
        <v>272</v>
      </c>
      <c r="BV155" s="91"/>
      <c r="BW155" s="91">
        <v>35</v>
      </c>
      <c r="BX155" s="91"/>
      <c r="BY155" s="91">
        <v>60</v>
      </c>
      <c r="BZ155" s="91">
        <v>155</v>
      </c>
      <c r="CA155" s="91"/>
      <c r="CB155" s="91"/>
      <c r="CC155" s="91"/>
      <c r="CD155" s="91">
        <v>13</v>
      </c>
      <c r="CE155" s="91">
        <v>20</v>
      </c>
      <c r="CF155" s="91"/>
      <c r="CG155" s="91"/>
      <c r="CH155" s="91"/>
      <c r="CI155" s="91"/>
      <c r="CJ155" s="91"/>
      <c r="CK155" s="91"/>
      <c r="CL155" s="91">
        <v>1</v>
      </c>
      <c r="CM155" s="91"/>
      <c r="CN155" s="91"/>
      <c r="CO155" s="91"/>
      <c r="CP155" s="91"/>
      <c r="CQ155" s="91"/>
      <c r="CR155" s="91"/>
      <c r="CS155" s="91">
        <v>226</v>
      </c>
      <c r="CT155" s="91"/>
      <c r="CU155" s="91"/>
      <c r="CV155" s="91"/>
      <c r="CW155" s="91">
        <v>56</v>
      </c>
      <c r="CX155" s="91"/>
      <c r="CY155" s="91"/>
      <c r="CZ155" s="91">
        <v>9</v>
      </c>
      <c r="DA155" s="91"/>
      <c r="DB155" s="91"/>
      <c r="DC155" s="91"/>
      <c r="DD155" s="91"/>
      <c r="DE155" s="91"/>
      <c r="DF155" s="91"/>
      <c r="DG155" s="91"/>
      <c r="DH155" s="91"/>
      <c r="DI155" s="91"/>
      <c r="DJ155" s="91"/>
      <c r="DK155" s="91"/>
      <c r="DL155" s="91"/>
      <c r="DM155" s="91">
        <v>270</v>
      </c>
      <c r="DN155" s="91"/>
      <c r="DO155" s="91"/>
      <c r="DP155" s="91"/>
      <c r="DQ155" s="91">
        <v>4</v>
      </c>
      <c r="DR155" s="91">
        <v>24</v>
      </c>
      <c r="DS155" s="91"/>
      <c r="DT155" s="91"/>
      <c r="DU155" s="91">
        <v>3</v>
      </c>
      <c r="DV155" s="91">
        <v>20</v>
      </c>
      <c r="DW155" s="91"/>
      <c r="DX155" s="91"/>
      <c r="DY155" s="91"/>
      <c r="DZ155" s="91">
        <v>93</v>
      </c>
      <c r="EA155" s="91"/>
      <c r="EB155" s="91"/>
      <c r="EC155" s="91">
        <v>1</v>
      </c>
      <c r="ED155" s="91"/>
      <c r="EE155" s="91"/>
      <c r="EF155" s="91">
        <v>46</v>
      </c>
      <c r="EG155" s="91">
        <v>96</v>
      </c>
      <c r="EH155" s="91">
        <v>652</v>
      </c>
      <c r="EI155" s="90" t="s">
        <v>2574</v>
      </c>
      <c r="EJ155" s="90" t="s">
        <v>2489</v>
      </c>
    </row>
    <row r="156" spans="1:140" ht="14.4" x14ac:dyDescent="0.3">
      <c r="A156" s="90">
        <v>106190687</v>
      </c>
      <c r="B156" s="90" t="s">
        <v>2093</v>
      </c>
      <c r="C156" s="90" t="s">
        <v>1878</v>
      </c>
      <c r="D156" s="90" t="s">
        <v>862</v>
      </c>
      <c r="E156" s="90" t="s">
        <v>863</v>
      </c>
      <c r="F156" s="90" t="s">
        <v>1358</v>
      </c>
      <c r="G156" s="90" t="s">
        <v>723</v>
      </c>
      <c r="H156" s="90" t="s">
        <v>2808</v>
      </c>
      <c r="I156" s="90">
        <v>50</v>
      </c>
      <c r="J156" s="90">
        <v>26</v>
      </c>
      <c r="K156" s="90" t="s">
        <v>440</v>
      </c>
      <c r="L156" s="90" t="s">
        <v>553</v>
      </c>
      <c r="M156" s="91">
        <v>17885</v>
      </c>
      <c r="N156" s="91"/>
      <c r="O156" s="91"/>
      <c r="P156" s="91"/>
      <c r="Q156" s="91"/>
      <c r="R156" s="91"/>
      <c r="S156" s="91">
        <v>7590</v>
      </c>
      <c r="T156" s="91">
        <v>10295</v>
      </c>
      <c r="U156" s="91"/>
      <c r="V156" s="91"/>
      <c r="W156" s="91">
        <v>1925</v>
      </c>
      <c r="X156" s="91">
        <v>574</v>
      </c>
      <c r="Y156" s="91">
        <v>671</v>
      </c>
      <c r="Z156" s="91">
        <v>1035</v>
      </c>
      <c r="AA156" s="91">
        <v>2071</v>
      </c>
      <c r="AB156" s="91">
        <v>1491</v>
      </c>
      <c r="AC156" s="91">
        <v>2024</v>
      </c>
      <c r="AD156" s="91">
        <v>2472</v>
      </c>
      <c r="AE156" s="91">
        <v>2292</v>
      </c>
      <c r="AF156" s="91">
        <v>3330</v>
      </c>
      <c r="AG156" s="91"/>
      <c r="AH156" s="91">
        <v>9917</v>
      </c>
      <c r="AI156" s="91">
        <v>1781</v>
      </c>
      <c r="AJ156" s="91">
        <v>3332</v>
      </c>
      <c r="AK156" s="91">
        <v>1497</v>
      </c>
      <c r="AL156" s="91">
        <v>76</v>
      </c>
      <c r="AM156" s="91">
        <v>1075</v>
      </c>
      <c r="AN156" s="91">
        <v>207</v>
      </c>
      <c r="AO156" s="91">
        <v>14287</v>
      </c>
      <c r="AP156" s="91">
        <v>6</v>
      </c>
      <c r="AQ156" s="91"/>
      <c r="AR156" s="91">
        <v>302</v>
      </c>
      <c r="AS156" s="91">
        <v>364</v>
      </c>
      <c r="AT156" s="91">
        <v>8</v>
      </c>
      <c r="AU156" s="91">
        <v>1619</v>
      </c>
      <c r="AV156" s="91">
        <v>1</v>
      </c>
      <c r="AW156" s="91">
        <v>1298</v>
      </c>
      <c r="AX156" s="91"/>
      <c r="AY156" s="91">
        <v>8401</v>
      </c>
      <c r="AZ156" s="91">
        <v>9484</v>
      </c>
      <c r="BA156" s="91"/>
      <c r="BB156" s="91">
        <v>3379</v>
      </c>
      <c r="BC156" s="91">
        <v>12884</v>
      </c>
      <c r="BD156" s="91">
        <v>1621</v>
      </c>
      <c r="BE156" s="91">
        <v>1</v>
      </c>
      <c r="BF156" s="91">
        <v>12303</v>
      </c>
      <c r="BG156" s="91"/>
      <c r="BH156" s="91">
        <v>51</v>
      </c>
      <c r="BI156" s="91"/>
      <c r="BJ156" s="91">
        <v>430</v>
      </c>
      <c r="BK156" s="91">
        <v>8</v>
      </c>
      <c r="BL156" s="91">
        <v>2179</v>
      </c>
      <c r="BM156" s="91">
        <v>34</v>
      </c>
      <c r="BN156" s="91">
        <v>4</v>
      </c>
      <c r="BO156" s="91"/>
      <c r="BP156" s="91">
        <v>284</v>
      </c>
      <c r="BQ156" s="91">
        <v>2592</v>
      </c>
      <c r="BR156" s="91"/>
      <c r="BS156" s="91"/>
      <c r="BT156" s="91">
        <v>1555</v>
      </c>
      <c r="BU156" s="91">
        <v>16330</v>
      </c>
      <c r="BV156" s="91"/>
      <c r="BW156" s="91">
        <v>6726</v>
      </c>
      <c r="BX156" s="91">
        <v>2623</v>
      </c>
      <c r="BY156" s="91">
        <v>7222</v>
      </c>
      <c r="BZ156" s="91">
        <v>63</v>
      </c>
      <c r="CA156" s="91"/>
      <c r="CB156" s="91">
        <v>122</v>
      </c>
      <c r="CC156" s="91"/>
      <c r="CD156" s="91">
        <v>1123</v>
      </c>
      <c r="CE156" s="91">
        <v>6</v>
      </c>
      <c r="CF156" s="91"/>
      <c r="CG156" s="91">
        <v>1335</v>
      </c>
      <c r="CH156" s="91">
        <v>1245</v>
      </c>
      <c r="CI156" s="91">
        <v>527</v>
      </c>
      <c r="CJ156" s="91">
        <v>353</v>
      </c>
      <c r="CK156" s="91">
        <v>141</v>
      </c>
      <c r="CL156" s="91">
        <v>364</v>
      </c>
      <c r="CM156" s="91">
        <v>1558</v>
      </c>
      <c r="CN156" s="91">
        <v>1160</v>
      </c>
      <c r="CO156" s="91">
        <v>1932</v>
      </c>
      <c r="CP156" s="91">
        <v>926</v>
      </c>
      <c r="CQ156" s="91">
        <v>1754</v>
      </c>
      <c r="CR156" s="91">
        <v>364</v>
      </c>
      <c r="CS156" s="91">
        <v>1460</v>
      </c>
      <c r="CT156" s="91">
        <v>105</v>
      </c>
      <c r="CU156" s="91">
        <v>121</v>
      </c>
      <c r="CV156" s="91">
        <v>844</v>
      </c>
      <c r="CW156" s="91">
        <v>1368</v>
      </c>
      <c r="CX156" s="91">
        <v>705</v>
      </c>
      <c r="CY156" s="91">
        <v>1623</v>
      </c>
      <c r="CZ156" s="91">
        <v>372</v>
      </c>
      <c r="DA156" s="91">
        <v>99</v>
      </c>
      <c r="DB156" s="91">
        <v>4</v>
      </c>
      <c r="DC156" s="91">
        <v>2</v>
      </c>
      <c r="DD156" s="91">
        <v>97</v>
      </c>
      <c r="DE156" s="91">
        <v>280</v>
      </c>
      <c r="DF156" s="91">
        <v>992</v>
      </c>
      <c r="DG156" s="91">
        <v>80</v>
      </c>
      <c r="DH156" s="91">
        <v>1609</v>
      </c>
      <c r="DI156" s="91">
        <v>211</v>
      </c>
      <c r="DJ156" s="91">
        <v>433</v>
      </c>
      <c r="DK156" s="91">
        <v>341</v>
      </c>
      <c r="DL156" s="91">
        <v>1581</v>
      </c>
      <c r="DM156" s="91">
        <v>1815</v>
      </c>
      <c r="DN156" s="91">
        <v>354</v>
      </c>
      <c r="DO156" s="91">
        <v>3090</v>
      </c>
      <c r="DP156" s="91">
        <v>98</v>
      </c>
      <c r="DQ156" s="91">
        <v>6427</v>
      </c>
      <c r="DR156" s="91">
        <v>37</v>
      </c>
      <c r="DS156" s="91">
        <v>21</v>
      </c>
      <c r="DT156" s="91">
        <v>60</v>
      </c>
      <c r="DU156" s="91">
        <v>1175</v>
      </c>
      <c r="DV156" s="91">
        <v>702</v>
      </c>
      <c r="DW156" s="91"/>
      <c r="DX156" s="91">
        <v>38</v>
      </c>
      <c r="DY156" s="91">
        <v>51</v>
      </c>
      <c r="DZ156" s="91">
        <v>163</v>
      </c>
      <c r="EA156" s="91">
        <v>1090</v>
      </c>
      <c r="EB156" s="91">
        <v>13</v>
      </c>
      <c r="EC156" s="91">
        <v>15</v>
      </c>
      <c r="ED156" s="91">
        <v>8</v>
      </c>
      <c r="EE156" s="91"/>
      <c r="EF156" s="91">
        <v>71</v>
      </c>
      <c r="EG156" s="91">
        <v>14441</v>
      </c>
      <c r="EH156" s="91">
        <v>84827</v>
      </c>
      <c r="EI156" s="90" t="s">
        <v>2586</v>
      </c>
      <c r="EJ156" s="90" t="s">
        <v>2489</v>
      </c>
    </row>
    <row r="157" spans="1:140" ht="14.4" x14ac:dyDescent="0.3">
      <c r="A157" s="90">
        <v>106190696</v>
      </c>
      <c r="B157" s="90" t="s">
        <v>2094</v>
      </c>
      <c r="C157" s="90" t="s">
        <v>864</v>
      </c>
      <c r="D157" s="90" t="s">
        <v>865</v>
      </c>
      <c r="E157" s="90" t="s">
        <v>866</v>
      </c>
      <c r="F157" s="90" t="s">
        <v>1359</v>
      </c>
      <c r="G157" s="90" t="s">
        <v>723</v>
      </c>
      <c r="H157" s="90" t="s">
        <v>2808</v>
      </c>
      <c r="I157" s="90">
        <v>39</v>
      </c>
      <c r="J157" s="90">
        <v>18</v>
      </c>
      <c r="K157" s="90" t="s">
        <v>572</v>
      </c>
      <c r="L157" s="90" t="s">
        <v>553</v>
      </c>
      <c r="M157" s="91">
        <v>3706</v>
      </c>
      <c r="N157" s="91">
        <v>95</v>
      </c>
      <c r="O157" s="91">
        <v>1631</v>
      </c>
      <c r="P157" s="91"/>
      <c r="Q157" s="91"/>
      <c r="R157" s="91"/>
      <c r="S157" s="91">
        <v>2739</v>
      </c>
      <c r="T157" s="91">
        <v>2693</v>
      </c>
      <c r="U157" s="91"/>
      <c r="V157" s="91"/>
      <c r="W157" s="91">
        <v>341</v>
      </c>
      <c r="X157" s="91">
        <v>21</v>
      </c>
      <c r="Y157" s="91">
        <v>141</v>
      </c>
      <c r="Z157" s="91">
        <v>825</v>
      </c>
      <c r="AA157" s="91">
        <v>860</v>
      </c>
      <c r="AB157" s="91">
        <v>917</v>
      </c>
      <c r="AC157" s="91">
        <v>1074</v>
      </c>
      <c r="AD157" s="91">
        <v>547</v>
      </c>
      <c r="AE157" s="91">
        <v>342</v>
      </c>
      <c r="AF157" s="91">
        <v>364</v>
      </c>
      <c r="AG157" s="91"/>
      <c r="AH157" s="91">
        <v>1301</v>
      </c>
      <c r="AI157" s="91">
        <v>807</v>
      </c>
      <c r="AJ157" s="91">
        <v>2948</v>
      </c>
      <c r="AK157" s="91">
        <v>202</v>
      </c>
      <c r="AL157" s="91">
        <v>2</v>
      </c>
      <c r="AM157" s="91">
        <v>172</v>
      </c>
      <c r="AN157" s="91"/>
      <c r="AO157" s="91">
        <v>3469</v>
      </c>
      <c r="AP157" s="91">
        <v>144</v>
      </c>
      <c r="AQ157" s="91">
        <v>2</v>
      </c>
      <c r="AR157" s="91">
        <v>243</v>
      </c>
      <c r="AS157" s="91">
        <v>1133</v>
      </c>
      <c r="AT157" s="91">
        <v>98</v>
      </c>
      <c r="AU157" s="91">
        <v>336</v>
      </c>
      <c r="AV157" s="91">
        <v>1</v>
      </c>
      <c r="AW157" s="91">
        <v>6</v>
      </c>
      <c r="AX157" s="91"/>
      <c r="AY157" s="91">
        <v>2972</v>
      </c>
      <c r="AZ157" s="91">
        <v>2458</v>
      </c>
      <c r="BA157" s="91">
        <v>2</v>
      </c>
      <c r="BB157" s="91">
        <v>405</v>
      </c>
      <c r="BC157" s="91">
        <v>4688</v>
      </c>
      <c r="BD157" s="91">
        <v>336</v>
      </c>
      <c r="BE157" s="91">
        <v>3</v>
      </c>
      <c r="BF157" s="91">
        <v>3990</v>
      </c>
      <c r="BG157" s="91">
        <v>56</v>
      </c>
      <c r="BH157" s="91">
        <v>34</v>
      </c>
      <c r="BI157" s="91">
        <v>60</v>
      </c>
      <c r="BJ157" s="91">
        <v>101</v>
      </c>
      <c r="BK157" s="91">
        <v>5</v>
      </c>
      <c r="BL157" s="91">
        <v>375</v>
      </c>
      <c r="BM157" s="91">
        <v>306</v>
      </c>
      <c r="BN157" s="91">
        <v>4</v>
      </c>
      <c r="BO157" s="91">
        <v>305</v>
      </c>
      <c r="BP157" s="91">
        <v>68</v>
      </c>
      <c r="BQ157" s="91">
        <v>122</v>
      </c>
      <c r="BR157" s="91">
        <v>5</v>
      </c>
      <c r="BS157" s="91">
        <v>1</v>
      </c>
      <c r="BT157" s="91">
        <v>83</v>
      </c>
      <c r="BU157" s="91">
        <v>5349</v>
      </c>
      <c r="BV157" s="91"/>
      <c r="BW157" s="91">
        <v>971</v>
      </c>
      <c r="BX157" s="91">
        <v>3534</v>
      </c>
      <c r="BY157" s="91">
        <v>795</v>
      </c>
      <c r="BZ157" s="91">
        <v>13</v>
      </c>
      <c r="CA157" s="91"/>
      <c r="CB157" s="91"/>
      <c r="CC157" s="91"/>
      <c r="CD157" s="91">
        <v>119</v>
      </c>
      <c r="CE157" s="91"/>
      <c r="CF157" s="91"/>
      <c r="CG157" s="91">
        <v>155</v>
      </c>
      <c r="CH157" s="91">
        <v>53</v>
      </c>
      <c r="CI157" s="91">
        <v>192</v>
      </c>
      <c r="CJ157" s="91">
        <v>38</v>
      </c>
      <c r="CK157" s="91">
        <v>1809</v>
      </c>
      <c r="CL157" s="91">
        <v>82</v>
      </c>
      <c r="CM157" s="91">
        <v>316</v>
      </c>
      <c r="CN157" s="91">
        <v>300</v>
      </c>
      <c r="CO157" s="91">
        <v>424</v>
      </c>
      <c r="CP157" s="91">
        <v>251</v>
      </c>
      <c r="CQ157" s="91">
        <v>423</v>
      </c>
      <c r="CR157" s="91">
        <v>134</v>
      </c>
      <c r="CS157" s="91">
        <v>96</v>
      </c>
      <c r="CT157" s="91">
        <v>2</v>
      </c>
      <c r="CU157" s="91">
        <v>1</v>
      </c>
      <c r="CV157" s="91">
        <v>528</v>
      </c>
      <c r="CW157" s="91">
        <v>177</v>
      </c>
      <c r="CX157" s="91">
        <v>115</v>
      </c>
      <c r="CY157" s="91">
        <v>336</v>
      </c>
      <c r="CZ157" s="91">
        <v>5</v>
      </c>
      <c r="DA157" s="91"/>
      <c r="DB157" s="91"/>
      <c r="DC157" s="91"/>
      <c r="DD157" s="91">
        <v>1</v>
      </c>
      <c r="DE157" s="91">
        <v>20</v>
      </c>
      <c r="DF157" s="91">
        <v>81</v>
      </c>
      <c r="DG157" s="91">
        <v>1</v>
      </c>
      <c r="DH157" s="91">
        <v>206</v>
      </c>
      <c r="DI157" s="91">
        <v>8</v>
      </c>
      <c r="DJ157" s="91">
        <v>8</v>
      </c>
      <c r="DK157" s="91">
        <v>64</v>
      </c>
      <c r="DL157" s="91">
        <v>339</v>
      </c>
      <c r="DM157" s="91">
        <v>44</v>
      </c>
      <c r="DN157" s="91">
        <v>47</v>
      </c>
      <c r="DO157" s="91">
        <v>273</v>
      </c>
      <c r="DP157" s="91"/>
      <c r="DQ157" s="91">
        <v>4335</v>
      </c>
      <c r="DR157" s="91">
        <v>23</v>
      </c>
      <c r="DS157" s="91">
        <v>1</v>
      </c>
      <c r="DT157" s="91">
        <v>15</v>
      </c>
      <c r="DU157" s="91">
        <v>70</v>
      </c>
      <c r="DV157" s="91">
        <v>73</v>
      </c>
      <c r="DW157" s="91"/>
      <c r="DX157" s="91">
        <v>9</v>
      </c>
      <c r="DY157" s="91">
        <v>5</v>
      </c>
      <c r="DZ157" s="91">
        <v>35</v>
      </c>
      <c r="EA157" s="91">
        <v>66</v>
      </c>
      <c r="EB157" s="91">
        <v>29</v>
      </c>
      <c r="EC157" s="91">
        <v>16</v>
      </c>
      <c r="ED157" s="91">
        <v>2</v>
      </c>
      <c r="EE157" s="91"/>
      <c r="EF157" s="91">
        <v>8</v>
      </c>
      <c r="EG157" s="91">
        <v>5080</v>
      </c>
      <c r="EH157" s="91">
        <v>44255</v>
      </c>
      <c r="EI157" s="90" t="s">
        <v>2587</v>
      </c>
      <c r="EJ157" s="90" t="s">
        <v>2489</v>
      </c>
    </row>
    <row r="158" spans="1:140" ht="14.4" x14ac:dyDescent="0.3">
      <c r="A158" s="90">
        <v>106190708</v>
      </c>
      <c r="B158" s="90" t="s">
        <v>2095</v>
      </c>
      <c r="C158" s="90" t="s">
        <v>1360</v>
      </c>
      <c r="D158" s="90" t="s">
        <v>867</v>
      </c>
      <c r="E158" s="90" t="s">
        <v>868</v>
      </c>
      <c r="F158" s="90" t="s">
        <v>1361</v>
      </c>
      <c r="G158" s="90" t="s">
        <v>723</v>
      </c>
      <c r="H158" s="90" t="s">
        <v>2812</v>
      </c>
      <c r="I158" s="90">
        <v>46</v>
      </c>
      <c r="J158" s="90">
        <v>18</v>
      </c>
      <c r="K158" s="90" t="s">
        <v>557</v>
      </c>
      <c r="L158" s="90" t="s">
        <v>553</v>
      </c>
      <c r="M158" s="91">
        <v>4903</v>
      </c>
      <c r="N158" s="91">
        <v>28</v>
      </c>
      <c r="O158" s="91">
        <v>1028</v>
      </c>
      <c r="P158" s="91"/>
      <c r="Q158" s="91"/>
      <c r="R158" s="91"/>
      <c r="S158" s="91">
        <v>2797</v>
      </c>
      <c r="T158" s="91">
        <v>3162</v>
      </c>
      <c r="U158" s="91"/>
      <c r="V158" s="91"/>
      <c r="W158" s="91"/>
      <c r="X158" s="91"/>
      <c r="Y158" s="91">
        <v>20</v>
      </c>
      <c r="Z158" s="91">
        <v>180</v>
      </c>
      <c r="AA158" s="91">
        <v>254</v>
      </c>
      <c r="AB158" s="91">
        <v>463</v>
      </c>
      <c r="AC158" s="91">
        <v>1199</v>
      </c>
      <c r="AD158" s="91">
        <v>1233</v>
      </c>
      <c r="AE158" s="91">
        <v>1153</v>
      </c>
      <c r="AF158" s="91">
        <v>1457</v>
      </c>
      <c r="AG158" s="91"/>
      <c r="AH158" s="91">
        <v>3669</v>
      </c>
      <c r="AI158" s="91">
        <v>588</v>
      </c>
      <c r="AJ158" s="91">
        <v>841</v>
      </c>
      <c r="AK158" s="91">
        <v>128</v>
      </c>
      <c r="AL158" s="91">
        <v>8</v>
      </c>
      <c r="AM158" s="91">
        <v>586</v>
      </c>
      <c r="AN158" s="91">
        <v>139</v>
      </c>
      <c r="AO158" s="91">
        <v>3500</v>
      </c>
      <c r="AP158" s="91">
        <v>283</v>
      </c>
      <c r="AQ158" s="91">
        <v>6</v>
      </c>
      <c r="AR158" s="91">
        <v>1284</v>
      </c>
      <c r="AS158" s="91">
        <v>346</v>
      </c>
      <c r="AT158" s="91">
        <v>74</v>
      </c>
      <c r="AU158" s="91"/>
      <c r="AV158" s="91">
        <v>51</v>
      </c>
      <c r="AW158" s="91">
        <v>415</v>
      </c>
      <c r="AX158" s="91"/>
      <c r="AY158" s="91">
        <v>5193</v>
      </c>
      <c r="AZ158" s="91">
        <v>766</v>
      </c>
      <c r="BA158" s="91"/>
      <c r="BB158" s="91">
        <v>357</v>
      </c>
      <c r="BC158" s="91">
        <v>5602</v>
      </c>
      <c r="BD158" s="91"/>
      <c r="BE158" s="91"/>
      <c r="BF158" s="91">
        <v>2630</v>
      </c>
      <c r="BG158" s="91">
        <v>52</v>
      </c>
      <c r="BH158" s="91">
        <v>117</v>
      </c>
      <c r="BI158" s="91">
        <v>15</v>
      </c>
      <c r="BJ158" s="91">
        <v>188</v>
      </c>
      <c r="BK158" s="91">
        <v>83</v>
      </c>
      <c r="BL158" s="91">
        <v>1852</v>
      </c>
      <c r="BM158" s="91">
        <v>283</v>
      </c>
      <c r="BN158" s="91">
        <v>26</v>
      </c>
      <c r="BO158" s="91">
        <v>234</v>
      </c>
      <c r="BP158" s="91">
        <v>148</v>
      </c>
      <c r="BQ158" s="91">
        <v>327</v>
      </c>
      <c r="BR158" s="91">
        <v>4</v>
      </c>
      <c r="BS158" s="91"/>
      <c r="BT158" s="91">
        <v>164</v>
      </c>
      <c r="BU158" s="91">
        <v>5795</v>
      </c>
      <c r="BV158" s="91"/>
      <c r="BW158" s="91">
        <v>3818</v>
      </c>
      <c r="BX158" s="91">
        <v>1304</v>
      </c>
      <c r="BY158" s="91">
        <v>612</v>
      </c>
      <c r="BZ158" s="91">
        <v>70</v>
      </c>
      <c r="CA158" s="91"/>
      <c r="CB158" s="91"/>
      <c r="CC158" s="91"/>
      <c r="CD158" s="91">
        <v>150</v>
      </c>
      <c r="CE158" s="91">
        <v>5</v>
      </c>
      <c r="CF158" s="91"/>
      <c r="CG158" s="91">
        <v>864</v>
      </c>
      <c r="CH158" s="91">
        <v>57</v>
      </c>
      <c r="CI158" s="91">
        <v>223</v>
      </c>
      <c r="CJ158" s="91">
        <v>79</v>
      </c>
      <c r="CK158" s="91">
        <v>1134</v>
      </c>
      <c r="CL158" s="91">
        <v>229</v>
      </c>
      <c r="CM158" s="91">
        <v>852</v>
      </c>
      <c r="CN158" s="91">
        <v>423</v>
      </c>
      <c r="CO158" s="91">
        <v>565</v>
      </c>
      <c r="CP158" s="91">
        <v>275</v>
      </c>
      <c r="CQ158" s="91">
        <v>10</v>
      </c>
      <c r="CR158" s="91">
        <v>130</v>
      </c>
      <c r="CS158" s="91">
        <v>290</v>
      </c>
      <c r="CT158" s="91">
        <v>1</v>
      </c>
      <c r="CU158" s="91"/>
      <c r="CV158" s="91">
        <v>271</v>
      </c>
      <c r="CW158" s="91">
        <v>502</v>
      </c>
      <c r="CX158" s="91">
        <v>54</v>
      </c>
      <c r="CY158" s="91"/>
      <c r="CZ158" s="91">
        <v>37</v>
      </c>
      <c r="DA158" s="91"/>
      <c r="DB158" s="91">
        <v>3</v>
      </c>
      <c r="DC158" s="91"/>
      <c r="DD158" s="91">
        <v>3</v>
      </c>
      <c r="DE158" s="91">
        <v>53</v>
      </c>
      <c r="DF158" s="91">
        <v>301</v>
      </c>
      <c r="DG158" s="91">
        <v>4</v>
      </c>
      <c r="DH158" s="91">
        <v>351</v>
      </c>
      <c r="DI158" s="91">
        <v>12</v>
      </c>
      <c r="DJ158" s="91">
        <v>1</v>
      </c>
      <c r="DK158" s="91">
        <v>24</v>
      </c>
      <c r="DL158" s="91"/>
      <c r="DM158" s="91">
        <v>369</v>
      </c>
      <c r="DN158" s="91">
        <v>161</v>
      </c>
      <c r="DO158" s="91">
        <v>771</v>
      </c>
      <c r="DP158" s="91">
        <v>17</v>
      </c>
      <c r="DQ158" s="91">
        <v>3852</v>
      </c>
      <c r="DR158" s="91">
        <v>25</v>
      </c>
      <c r="DS158" s="91">
        <v>4</v>
      </c>
      <c r="DT158" s="91">
        <v>46</v>
      </c>
      <c r="DU158" s="91">
        <v>265</v>
      </c>
      <c r="DV158" s="91">
        <v>312</v>
      </c>
      <c r="DW158" s="91"/>
      <c r="DX158" s="91">
        <v>14</v>
      </c>
      <c r="DY158" s="91">
        <v>11</v>
      </c>
      <c r="DZ158" s="91">
        <v>81</v>
      </c>
      <c r="EA158" s="91">
        <v>226</v>
      </c>
      <c r="EB158" s="91">
        <v>63</v>
      </c>
      <c r="EC158" s="91">
        <v>12</v>
      </c>
      <c r="ED158" s="91">
        <v>24</v>
      </c>
      <c r="EE158" s="91"/>
      <c r="EF158" s="91">
        <v>46</v>
      </c>
      <c r="EG158" s="91">
        <v>4830</v>
      </c>
      <c r="EH158" s="91">
        <v>28103</v>
      </c>
      <c r="EI158" s="90" t="s">
        <v>2588</v>
      </c>
      <c r="EJ158" s="90" t="s">
        <v>2489</v>
      </c>
    </row>
    <row r="159" spans="1:140" ht="14.4" x14ac:dyDescent="0.3">
      <c r="A159" s="90">
        <v>106190712</v>
      </c>
      <c r="B159" s="90" t="s">
        <v>2096</v>
      </c>
      <c r="C159" s="90" t="s">
        <v>1879</v>
      </c>
      <c r="D159" s="90" t="s">
        <v>869</v>
      </c>
      <c r="E159" s="90" t="s">
        <v>723</v>
      </c>
      <c r="F159" s="90" t="s">
        <v>2097</v>
      </c>
      <c r="G159" s="90" t="s">
        <v>723</v>
      </c>
      <c r="H159" s="90" t="s">
        <v>2810</v>
      </c>
      <c r="I159" s="90">
        <v>53</v>
      </c>
      <c r="J159" s="90">
        <v>24</v>
      </c>
      <c r="K159" s="90" t="s">
        <v>557</v>
      </c>
      <c r="L159" s="90" t="s">
        <v>553</v>
      </c>
      <c r="M159" s="91">
        <v>79</v>
      </c>
      <c r="N159" s="91"/>
      <c r="O159" s="91"/>
      <c r="P159" s="91"/>
      <c r="Q159" s="91"/>
      <c r="R159" s="91"/>
      <c r="S159" s="91">
        <v>35</v>
      </c>
      <c r="T159" s="91">
        <v>44</v>
      </c>
      <c r="U159" s="91"/>
      <c r="V159" s="91"/>
      <c r="W159" s="91">
        <v>2</v>
      </c>
      <c r="X159" s="91">
        <v>42</v>
      </c>
      <c r="Y159" s="91">
        <v>35</v>
      </c>
      <c r="Z159" s="91"/>
      <c r="AA159" s="91"/>
      <c r="AB159" s="91"/>
      <c r="AC159" s="91"/>
      <c r="AD159" s="91"/>
      <c r="AE159" s="91"/>
      <c r="AF159" s="91"/>
      <c r="AG159" s="91"/>
      <c r="AH159" s="91">
        <v>9</v>
      </c>
      <c r="AI159" s="91">
        <v>1</v>
      </c>
      <c r="AJ159" s="91">
        <v>62</v>
      </c>
      <c r="AK159" s="91">
        <v>3</v>
      </c>
      <c r="AL159" s="91"/>
      <c r="AM159" s="91">
        <v>4</v>
      </c>
      <c r="AN159" s="91"/>
      <c r="AO159" s="91">
        <v>79</v>
      </c>
      <c r="AP159" s="91"/>
      <c r="AQ159" s="91"/>
      <c r="AR159" s="91"/>
      <c r="AS159" s="91"/>
      <c r="AT159" s="91"/>
      <c r="AU159" s="91"/>
      <c r="AV159" s="91"/>
      <c r="AW159" s="91"/>
      <c r="AX159" s="91"/>
      <c r="AY159" s="91"/>
      <c r="AZ159" s="91">
        <v>79</v>
      </c>
      <c r="BA159" s="91"/>
      <c r="BB159" s="91">
        <v>78</v>
      </c>
      <c r="BC159" s="91">
        <v>1</v>
      </c>
      <c r="BD159" s="91"/>
      <c r="BE159" s="91"/>
      <c r="BF159" s="91">
        <v>76</v>
      </c>
      <c r="BG159" s="91"/>
      <c r="BH159" s="91"/>
      <c r="BI159" s="91"/>
      <c r="BJ159" s="91">
        <v>1</v>
      </c>
      <c r="BK159" s="91">
        <v>2</v>
      </c>
      <c r="BL159" s="91"/>
      <c r="BM159" s="91"/>
      <c r="BN159" s="91"/>
      <c r="BO159" s="91"/>
      <c r="BP159" s="91"/>
      <c r="BQ159" s="91"/>
      <c r="BR159" s="91"/>
      <c r="BS159" s="91"/>
      <c r="BT159" s="91"/>
      <c r="BU159" s="91">
        <v>79</v>
      </c>
      <c r="BV159" s="91"/>
      <c r="BW159" s="91"/>
      <c r="BX159" s="91">
        <v>15</v>
      </c>
      <c r="BY159" s="91">
        <v>8</v>
      </c>
      <c r="BZ159" s="91"/>
      <c r="CA159" s="91"/>
      <c r="CB159" s="91"/>
      <c r="CC159" s="91"/>
      <c r="CD159" s="91">
        <v>3</v>
      </c>
      <c r="CE159" s="91">
        <v>53</v>
      </c>
      <c r="CF159" s="91"/>
      <c r="CG159" s="91"/>
      <c r="CH159" s="91">
        <v>4</v>
      </c>
      <c r="CI159" s="91"/>
      <c r="CJ159" s="91"/>
      <c r="CK159" s="91"/>
      <c r="CL159" s="91"/>
      <c r="CM159" s="91"/>
      <c r="CN159" s="91"/>
      <c r="CO159" s="91">
        <v>1</v>
      </c>
      <c r="CP159" s="91">
        <v>7</v>
      </c>
      <c r="CQ159" s="91"/>
      <c r="CR159" s="91">
        <v>4</v>
      </c>
      <c r="CS159" s="91">
        <v>25</v>
      </c>
      <c r="CT159" s="91">
        <v>23</v>
      </c>
      <c r="CU159" s="91"/>
      <c r="CV159" s="91"/>
      <c r="CW159" s="91">
        <v>14</v>
      </c>
      <c r="CX159" s="91">
        <v>1</v>
      </c>
      <c r="CY159" s="91"/>
      <c r="CZ159" s="91">
        <v>2</v>
      </c>
      <c r="DA159" s="91"/>
      <c r="DB159" s="91"/>
      <c r="DC159" s="91"/>
      <c r="DD159" s="91">
        <v>2</v>
      </c>
      <c r="DE159" s="91"/>
      <c r="DF159" s="91"/>
      <c r="DG159" s="91"/>
      <c r="DH159" s="91">
        <v>1</v>
      </c>
      <c r="DI159" s="91">
        <v>7</v>
      </c>
      <c r="DJ159" s="91"/>
      <c r="DK159" s="91"/>
      <c r="DL159" s="91"/>
      <c r="DM159" s="91">
        <v>55</v>
      </c>
      <c r="DN159" s="91">
        <v>7</v>
      </c>
      <c r="DO159" s="91">
        <v>2</v>
      </c>
      <c r="DP159" s="91"/>
      <c r="DQ159" s="91">
        <v>3</v>
      </c>
      <c r="DR159" s="91"/>
      <c r="DS159" s="91"/>
      <c r="DT159" s="91"/>
      <c r="DU159" s="91">
        <v>17</v>
      </c>
      <c r="DV159" s="91">
        <v>1</v>
      </c>
      <c r="DW159" s="91"/>
      <c r="DX159" s="91"/>
      <c r="DY159" s="91"/>
      <c r="DZ159" s="91">
        <v>2</v>
      </c>
      <c r="EA159" s="91"/>
      <c r="EB159" s="91"/>
      <c r="EC159" s="91"/>
      <c r="ED159" s="91"/>
      <c r="EE159" s="91"/>
      <c r="EF159" s="91">
        <v>7</v>
      </c>
      <c r="EG159" s="91">
        <v>52</v>
      </c>
      <c r="EH159" s="91">
        <v>369</v>
      </c>
      <c r="EI159" s="90" t="s">
        <v>2589</v>
      </c>
      <c r="EJ159" s="90" t="s">
        <v>2489</v>
      </c>
    </row>
    <row r="160" spans="1:140" ht="14.4" x14ac:dyDescent="0.3">
      <c r="A160" s="90">
        <v>106190754</v>
      </c>
      <c r="B160" s="90" t="s">
        <v>2098</v>
      </c>
      <c r="C160" s="90" t="s">
        <v>870</v>
      </c>
      <c r="D160" s="90" t="s">
        <v>1880</v>
      </c>
      <c r="E160" s="90" t="s">
        <v>871</v>
      </c>
      <c r="F160" s="90" t="s">
        <v>1362</v>
      </c>
      <c r="G160" s="90" t="s">
        <v>723</v>
      </c>
      <c r="H160" s="90" t="s">
        <v>2809</v>
      </c>
      <c r="I160" s="90">
        <v>63</v>
      </c>
      <c r="J160" s="90">
        <v>33</v>
      </c>
      <c r="K160" s="90" t="s">
        <v>557</v>
      </c>
      <c r="L160" s="90" t="s">
        <v>553</v>
      </c>
      <c r="M160" s="91">
        <v>21282</v>
      </c>
      <c r="N160" s="91">
        <v>284</v>
      </c>
      <c r="O160" s="91">
        <v>2380</v>
      </c>
      <c r="P160" s="91"/>
      <c r="Q160" s="91"/>
      <c r="R160" s="91"/>
      <c r="S160" s="91">
        <v>9417</v>
      </c>
      <c r="T160" s="91">
        <v>14528</v>
      </c>
      <c r="U160" s="91"/>
      <c r="V160" s="91">
        <v>1</v>
      </c>
      <c r="W160" s="91">
        <v>5395</v>
      </c>
      <c r="X160" s="91">
        <v>285</v>
      </c>
      <c r="Y160" s="91">
        <v>1045</v>
      </c>
      <c r="Z160" s="91">
        <v>4853</v>
      </c>
      <c r="AA160" s="91">
        <v>3253</v>
      </c>
      <c r="AB160" s="91">
        <v>2129</v>
      </c>
      <c r="AC160" s="91">
        <v>2425</v>
      </c>
      <c r="AD160" s="91">
        <v>1983</v>
      </c>
      <c r="AE160" s="91">
        <v>1413</v>
      </c>
      <c r="AF160" s="91">
        <v>1165</v>
      </c>
      <c r="AG160" s="91"/>
      <c r="AH160" s="91">
        <v>1017</v>
      </c>
      <c r="AI160" s="91">
        <v>5318</v>
      </c>
      <c r="AJ160" s="91">
        <v>16157</v>
      </c>
      <c r="AK160" s="91">
        <v>169</v>
      </c>
      <c r="AL160" s="91">
        <v>5</v>
      </c>
      <c r="AM160" s="91">
        <v>1178</v>
      </c>
      <c r="AN160" s="91">
        <v>102</v>
      </c>
      <c r="AO160" s="91">
        <v>16573</v>
      </c>
      <c r="AP160" s="91">
        <v>105</v>
      </c>
      <c r="AQ160" s="91">
        <v>16</v>
      </c>
      <c r="AR160" s="91">
        <v>354</v>
      </c>
      <c r="AS160" s="91">
        <v>1560</v>
      </c>
      <c r="AT160" s="91">
        <v>30</v>
      </c>
      <c r="AU160" s="91">
        <v>5137</v>
      </c>
      <c r="AV160" s="91">
        <v>35</v>
      </c>
      <c r="AW160" s="91">
        <v>135</v>
      </c>
      <c r="AX160" s="91">
        <v>1</v>
      </c>
      <c r="AY160" s="91">
        <v>10256</v>
      </c>
      <c r="AZ160" s="91">
        <v>13690</v>
      </c>
      <c r="BA160" s="91"/>
      <c r="BB160" s="91">
        <v>1647</v>
      </c>
      <c r="BC160" s="91">
        <v>17157</v>
      </c>
      <c r="BD160" s="91">
        <v>5141</v>
      </c>
      <c r="BE160" s="91">
        <v>1</v>
      </c>
      <c r="BF160" s="91">
        <v>20246</v>
      </c>
      <c r="BG160" s="91">
        <v>39</v>
      </c>
      <c r="BH160" s="91">
        <v>48</v>
      </c>
      <c r="BI160" s="91">
        <v>246</v>
      </c>
      <c r="BJ160" s="91">
        <v>342</v>
      </c>
      <c r="BK160" s="91">
        <v>262</v>
      </c>
      <c r="BL160" s="91">
        <v>858</v>
      </c>
      <c r="BM160" s="91">
        <v>186</v>
      </c>
      <c r="BN160" s="91">
        <v>39</v>
      </c>
      <c r="BO160" s="91">
        <v>447</v>
      </c>
      <c r="BP160" s="91">
        <v>297</v>
      </c>
      <c r="BQ160" s="91">
        <v>936</v>
      </c>
      <c r="BR160" s="91"/>
      <c r="BS160" s="91"/>
      <c r="BT160" s="91">
        <v>73</v>
      </c>
      <c r="BU160" s="91">
        <v>23859</v>
      </c>
      <c r="BV160" s="91">
        <v>14</v>
      </c>
      <c r="BW160" s="91">
        <v>3933</v>
      </c>
      <c r="BX160" s="91">
        <v>15469</v>
      </c>
      <c r="BY160" s="91">
        <v>2568</v>
      </c>
      <c r="BZ160" s="91">
        <v>18</v>
      </c>
      <c r="CA160" s="91"/>
      <c r="CB160" s="91">
        <v>18</v>
      </c>
      <c r="CC160" s="91"/>
      <c r="CD160" s="91">
        <v>1935</v>
      </c>
      <c r="CE160" s="91">
        <v>3</v>
      </c>
      <c r="CF160" s="91">
        <v>2</v>
      </c>
      <c r="CG160" s="91">
        <v>669</v>
      </c>
      <c r="CH160" s="91">
        <v>382</v>
      </c>
      <c r="CI160" s="91">
        <v>641</v>
      </c>
      <c r="CJ160" s="91">
        <v>215</v>
      </c>
      <c r="CK160" s="91">
        <v>2486</v>
      </c>
      <c r="CL160" s="91">
        <v>246</v>
      </c>
      <c r="CM160" s="91">
        <v>1882</v>
      </c>
      <c r="CN160" s="91">
        <v>1132</v>
      </c>
      <c r="CO160" s="91">
        <v>1584</v>
      </c>
      <c r="CP160" s="91">
        <v>782</v>
      </c>
      <c r="CQ160" s="91">
        <v>5749</v>
      </c>
      <c r="CR160" s="91">
        <v>320</v>
      </c>
      <c r="CS160" s="91">
        <v>272</v>
      </c>
      <c r="CT160" s="91">
        <v>5</v>
      </c>
      <c r="CU160" s="91">
        <v>73</v>
      </c>
      <c r="CV160" s="91">
        <v>571</v>
      </c>
      <c r="CW160" s="91">
        <v>1610</v>
      </c>
      <c r="CX160" s="91">
        <v>189</v>
      </c>
      <c r="CY160" s="91">
        <v>5138</v>
      </c>
      <c r="CZ160" s="91">
        <v>214</v>
      </c>
      <c r="DA160" s="91">
        <v>6</v>
      </c>
      <c r="DB160" s="91">
        <v>18</v>
      </c>
      <c r="DC160" s="91">
        <v>7</v>
      </c>
      <c r="DD160" s="91">
        <v>48</v>
      </c>
      <c r="DE160" s="91">
        <v>238</v>
      </c>
      <c r="DF160" s="91">
        <v>1444</v>
      </c>
      <c r="DG160" s="91">
        <v>30</v>
      </c>
      <c r="DH160" s="91">
        <v>1328</v>
      </c>
      <c r="DI160" s="91">
        <v>90</v>
      </c>
      <c r="DJ160" s="91">
        <v>90</v>
      </c>
      <c r="DK160" s="91">
        <v>286</v>
      </c>
      <c r="DL160" s="91">
        <v>5112</v>
      </c>
      <c r="DM160" s="91">
        <v>755</v>
      </c>
      <c r="DN160" s="91">
        <v>316</v>
      </c>
      <c r="DO160" s="91">
        <v>6664</v>
      </c>
      <c r="DP160" s="91">
        <v>9</v>
      </c>
      <c r="DQ160" s="91">
        <v>7291</v>
      </c>
      <c r="DR160" s="91">
        <v>396</v>
      </c>
      <c r="DS160" s="91">
        <v>18</v>
      </c>
      <c r="DT160" s="91">
        <v>26</v>
      </c>
      <c r="DU160" s="91">
        <v>727</v>
      </c>
      <c r="DV160" s="91">
        <v>476</v>
      </c>
      <c r="DW160" s="91">
        <v>2</v>
      </c>
      <c r="DX160" s="91">
        <v>27</v>
      </c>
      <c r="DY160" s="91">
        <v>17</v>
      </c>
      <c r="DZ160" s="91">
        <v>202</v>
      </c>
      <c r="EA160" s="91">
        <v>460</v>
      </c>
      <c r="EB160" s="91">
        <v>148</v>
      </c>
      <c r="EC160" s="91">
        <v>337</v>
      </c>
      <c r="ED160" s="91">
        <v>16</v>
      </c>
      <c r="EE160" s="91"/>
      <c r="EF160" s="91">
        <v>125</v>
      </c>
      <c r="EG160" s="91">
        <v>20969</v>
      </c>
      <c r="EH160" s="91">
        <v>103955</v>
      </c>
      <c r="EI160" s="90" t="s">
        <v>2590</v>
      </c>
      <c r="EJ160" s="90" t="s">
        <v>2489</v>
      </c>
    </row>
    <row r="161" spans="1:140" ht="14.4" x14ac:dyDescent="0.3">
      <c r="A161" s="90">
        <v>106190756</v>
      </c>
      <c r="B161" s="90" t="s">
        <v>2099</v>
      </c>
      <c r="C161" s="90" t="s">
        <v>2100</v>
      </c>
      <c r="D161" s="90" t="s">
        <v>1881</v>
      </c>
      <c r="E161" s="90" t="s">
        <v>863</v>
      </c>
      <c r="F161" s="90" t="s">
        <v>1358</v>
      </c>
      <c r="G161" s="90" t="s">
        <v>723</v>
      </c>
      <c r="H161" s="90" t="s">
        <v>2808</v>
      </c>
      <c r="I161" s="90">
        <v>50</v>
      </c>
      <c r="J161" s="90">
        <v>26</v>
      </c>
      <c r="K161" s="90" t="s">
        <v>557</v>
      </c>
      <c r="L161" s="90" t="s">
        <v>553</v>
      </c>
      <c r="M161" s="91">
        <v>14002</v>
      </c>
      <c r="N161" s="91"/>
      <c r="O161" s="91"/>
      <c r="P161" s="91"/>
      <c r="Q161" s="91"/>
      <c r="R161" s="91"/>
      <c r="S161" s="91">
        <v>5516</v>
      </c>
      <c r="T161" s="91">
        <v>8483</v>
      </c>
      <c r="U161" s="91"/>
      <c r="V161" s="91">
        <v>3</v>
      </c>
      <c r="W161" s="91">
        <v>2169</v>
      </c>
      <c r="X161" s="91">
        <v>5</v>
      </c>
      <c r="Y161" s="91">
        <v>66</v>
      </c>
      <c r="Z161" s="91">
        <v>629</v>
      </c>
      <c r="AA161" s="91">
        <v>2029</v>
      </c>
      <c r="AB161" s="91">
        <v>1028</v>
      </c>
      <c r="AC161" s="91">
        <v>1415</v>
      </c>
      <c r="AD161" s="91">
        <v>2110</v>
      </c>
      <c r="AE161" s="91">
        <v>2017</v>
      </c>
      <c r="AF161" s="91">
        <v>2534</v>
      </c>
      <c r="AG161" s="91"/>
      <c r="AH161" s="91">
        <v>9753</v>
      </c>
      <c r="AI161" s="91">
        <v>558</v>
      </c>
      <c r="AJ161" s="91">
        <v>970</v>
      </c>
      <c r="AK161" s="91">
        <v>831</v>
      </c>
      <c r="AL161" s="91">
        <v>27</v>
      </c>
      <c r="AM161" s="91">
        <v>1425</v>
      </c>
      <c r="AN161" s="91">
        <v>438</v>
      </c>
      <c r="AO161" s="91">
        <v>11369</v>
      </c>
      <c r="AP161" s="91">
        <v>6</v>
      </c>
      <c r="AQ161" s="91">
        <v>348</v>
      </c>
      <c r="AR161" s="91">
        <v>71</v>
      </c>
      <c r="AS161" s="91">
        <v>30</v>
      </c>
      <c r="AT161" s="91"/>
      <c r="AU161" s="91">
        <v>2164</v>
      </c>
      <c r="AV161" s="91"/>
      <c r="AW161" s="91">
        <v>14</v>
      </c>
      <c r="AX161" s="91"/>
      <c r="AY161" s="91">
        <v>5618</v>
      </c>
      <c r="AZ161" s="91">
        <v>8384</v>
      </c>
      <c r="BA161" s="91"/>
      <c r="BB161" s="91">
        <v>4267</v>
      </c>
      <c r="BC161" s="91">
        <v>7555</v>
      </c>
      <c r="BD161" s="91">
        <v>2162</v>
      </c>
      <c r="BE161" s="91">
        <v>18</v>
      </c>
      <c r="BF161" s="91">
        <v>9902</v>
      </c>
      <c r="BG161" s="91"/>
      <c r="BH161" s="91"/>
      <c r="BI161" s="91"/>
      <c r="BJ161" s="91">
        <v>88</v>
      </c>
      <c r="BK161" s="91">
        <v>158</v>
      </c>
      <c r="BL161" s="91">
        <v>1491</v>
      </c>
      <c r="BM161" s="91">
        <v>17</v>
      </c>
      <c r="BN161" s="91">
        <v>1</v>
      </c>
      <c r="BO161" s="91">
        <v>76</v>
      </c>
      <c r="BP161" s="91">
        <v>271</v>
      </c>
      <c r="BQ161" s="91">
        <v>1910</v>
      </c>
      <c r="BR161" s="91">
        <v>88</v>
      </c>
      <c r="BS161" s="91"/>
      <c r="BT161" s="91">
        <v>503</v>
      </c>
      <c r="BU161" s="91">
        <v>13499</v>
      </c>
      <c r="BV161" s="91"/>
      <c r="BW161" s="91">
        <v>5570</v>
      </c>
      <c r="BX161" s="91">
        <v>474</v>
      </c>
      <c r="BY161" s="91">
        <v>7622</v>
      </c>
      <c r="BZ161" s="91">
        <v>130</v>
      </c>
      <c r="CA161" s="91"/>
      <c r="CB161" s="91">
        <v>42</v>
      </c>
      <c r="CC161" s="91"/>
      <c r="CD161" s="91">
        <v>163</v>
      </c>
      <c r="CE161" s="91">
        <v>1</v>
      </c>
      <c r="CF161" s="91"/>
      <c r="CG161" s="91">
        <v>601</v>
      </c>
      <c r="CH161" s="91">
        <v>944</v>
      </c>
      <c r="CI161" s="91">
        <v>294</v>
      </c>
      <c r="CJ161" s="91">
        <v>88</v>
      </c>
      <c r="CK161" s="91">
        <v>66</v>
      </c>
      <c r="CL161" s="91">
        <v>195</v>
      </c>
      <c r="CM161" s="91">
        <v>1156</v>
      </c>
      <c r="CN161" s="91">
        <v>657</v>
      </c>
      <c r="CO161" s="91">
        <v>1063</v>
      </c>
      <c r="CP161" s="91">
        <v>482</v>
      </c>
      <c r="CQ161" s="91">
        <v>2221</v>
      </c>
      <c r="CR161" s="91">
        <v>212</v>
      </c>
      <c r="CS161" s="91">
        <v>2311</v>
      </c>
      <c r="CT161" s="91">
        <v>64</v>
      </c>
      <c r="CU161" s="91"/>
      <c r="CV161" s="91">
        <v>382</v>
      </c>
      <c r="CW161" s="91">
        <v>976</v>
      </c>
      <c r="CX161" s="91">
        <v>126</v>
      </c>
      <c r="CY161" s="91">
        <v>2164</v>
      </c>
      <c r="CZ161" s="91">
        <v>340</v>
      </c>
      <c r="DA161" s="91">
        <v>91</v>
      </c>
      <c r="DB161" s="91">
        <v>11</v>
      </c>
      <c r="DC161" s="91">
        <v>4</v>
      </c>
      <c r="DD161" s="91">
        <v>108</v>
      </c>
      <c r="DE161" s="91">
        <v>259</v>
      </c>
      <c r="DF161" s="91">
        <v>791</v>
      </c>
      <c r="DG161" s="91">
        <v>56</v>
      </c>
      <c r="DH161" s="91">
        <v>1050</v>
      </c>
      <c r="DI161" s="91">
        <v>288</v>
      </c>
      <c r="DJ161" s="91">
        <v>647</v>
      </c>
      <c r="DK161" s="91">
        <v>224</v>
      </c>
      <c r="DL161" s="91">
        <v>2121</v>
      </c>
      <c r="DM161" s="91">
        <v>2597</v>
      </c>
      <c r="DN161" s="91">
        <v>297</v>
      </c>
      <c r="DO161" s="91">
        <v>880</v>
      </c>
      <c r="DP161" s="91">
        <v>103</v>
      </c>
      <c r="DQ161" s="91">
        <v>4135</v>
      </c>
      <c r="DR161" s="91">
        <v>49</v>
      </c>
      <c r="DS161" s="91">
        <v>24</v>
      </c>
      <c r="DT161" s="91">
        <v>18</v>
      </c>
      <c r="DU161" s="91">
        <v>919</v>
      </c>
      <c r="DV161" s="91">
        <v>566</v>
      </c>
      <c r="DW161" s="91">
        <v>4</v>
      </c>
      <c r="DX161" s="91">
        <v>22</v>
      </c>
      <c r="DY161" s="91">
        <v>27</v>
      </c>
      <c r="DZ161" s="91">
        <v>100</v>
      </c>
      <c r="EA161" s="91">
        <v>487</v>
      </c>
      <c r="EB161" s="91">
        <v>16</v>
      </c>
      <c r="EC161" s="91">
        <v>10</v>
      </c>
      <c r="ED161" s="91">
        <v>7</v>
      </c>
      <c r="EE161" s="91"/>
      <c r="EF161" s="91">
        <v>20</v>
      </c>
      <c r="EG161" s="91">
        <v>11733</v>
      </c>
      <c r="EH161" s="91">
        <v>55495</v>
      </c>
      <c r="EI161" s="90" t="s">
        <v>2586</v>
      </c>
      <c r="EJ161" s="90" t="s">
        <v>2489</v>
      </c>
    </row>
    <row r="162" spans="1:140" ht="14.4" x14ac:dyDescent="0.3">
      <c r="A162" s="90">
        <v>106190758</v>
      </c>
      <c r="B162" s="90" t="s">
        <v>2101</v>
      </c>
      <c r="C162" s="90" t="s">
        <v>872</v>
      </c>
      <c r="D162" s="90" t="s">
        <v>873</v>
      </c>
      <c r="E162" s="90" t="s">
        <v>874</v>
      </c>
      <c r="F162" s="90" t="s">
        <v>2102</v>
      </c>
      <c r="G162" s="90" t="s">
        <v>723</v>
      </c>
      <c r="H162" s="90" t="s">
        <v>2809</v>
      </c>
      <c r="I162" s="90">
        <v>43</v>
      </c>
      <c r="J162" s="90">
        <v>25</v>
      </c>
      <c r="K162" s="90" t="s">
        <v>557</v>
      </c>
      <c r="L162" s="90" t="s">
        <v>553</v>
      </c>
      <c r="M162" s="91">
        <v>18656</v>
      </c>
      <c r="N162" s="91"/>
      <c r="O162" s="91"/>
      <c r="P162" s="91"/>
      <c r="Q162" s="91">
        <v>238</v>
      </c>
      <c r="R162" s="91"/>
      <c r="S162" s="91">
        <v>7692</v>
      </c>
      <c r="T162" s="91">
        <v>11199</v>
      </c>
      <c r="U162" s="91">
        <v>3</v>
      </c>
      <c r="V162" s="91"/>
      <c r="W162" s="91">
        <v>2693</v>
      </c>
      <c r="X162" s="91"/>
      <c r="Y162" s="91">
        <v>205</v>
      </c>
      <c r="Z162" s="91">
        <v>1709</v>
      </c>
      <c r="AA162" s="91">
        <v>2173</v>
      </c>
      <c r="AB162" s="91">
        <v>1530</v>
      </c>
      <c r="AC162" s="91">
        <v>2149</v>
      </c>
      <c r="AD162" s="91">
        <v>2613</v>
      </c>
      <c r="AE162" s="91">
        <v>2520</v>
      </c>
      <c r="AF162" s="91">
        <v>3302</v>
      </c>
      <c r="AG162" s="91"/>
      <c r="AH162" s="91">
        <v>11803</v>
      </c>
      <c r="AI162" s="91">
        <v>587</v>
      </c>
      <c r="AJ162" s="91">
        <v>4494</v>
      </c>
      <c r="AK162" s="91">
        <v>720</v>
      </c>
      <c r="AL162" s="91">
        <v>15</v>
      </c>
      <c r="AM162" s="91">
        <v>1043</v>
      </c>
      <c r="AN162" s="91">
        <v>232</v>
      </c>
      <c r="AO162" s="91">
        <v>15308</v>
      </c>
      <c r="AP162" s="91">
        <v>112</v>
      </c>
      <c r="AQ162" s="91">
        <v>10</v>
      </c>
      <c r="AR162" s="91">
        <v>352</v>
      </c>
      <c r="AS162" s="91">
        <v>450</v>
      </c>
      <c r="AT162" s="91">
        <v>41</v>
      </c>
      <c r="AU162" s="91">
        <v>2603</v>
      </c>
      <c r="AV162" s="91">
        <v>1</v>
      </c>
      <c r="AW162" s="91">
        <v>17</v>
      </c>
      <c r="AX162" s="91"/>
      <c r="AY162" s="91">
        <v>9438</v>
      </c>
      <c r="AZ162" s="91">
        <v>9456</v>
      </c>
      <c r="BA162" s="91"/>
      <c r="BB162" s="91">
        <v>3698</v>
      </c>
      <c r="BC162" s="91">
        <v>12529</v>
      </c>
      <c r="BD162" s="91">
        <v>2610</v>
      </c>
      <c r="BE162" s="91">
        <v>57</v>
      </c>
      <c r="BF162" s="91">
        <v>14240</v>
      </c>
      <c r="BG162" s="91">
        <v>8</v>
      </c>
      <c r="BH162" s="91">
        <v>155</v>
      </c>
      <c r="BI162" s="91"/>
      <c r="BJ162" s="91">
        <v>194</v>
      </c>
      <c r="BK162" s="91">
        <v>149</v>
      </c>
      <c r="BL162" s="91">
        <v>2019</v>
      </c>
      <c r="BM162" s="91">
        <v>33</v>
      </c>
      <c r="BN162" s="91">
        <v>2</v>
      </c>
      <c r="BO162" s="91">
        <v>55</v>
      </c>
      <c r="BP162" s="91">
        <v>475</v>
      </c>
      <c r="BQ162" s="91">
        <v>1538</v>
      </c>
      <c r="BR162" s="91">
        <v>25</v>
      </c>
      <c r="BS162" s="91">
        <v>1</v>
      </c>
      <c r="BT162" s="91">
        <v>477</v>
      </c>
      <c r="BU162" s="91">
        <v>18417</v>
      </c>
      <c r="BV162" s="91"/>
      <c r="BW162" s="91">
        <v>7013</v>
      </c>
      <c r="BX162" s="91">
        <v>4776</v>
      </c>
      <c r="BY162" s="91">
        <v>6274</v>
      </c>
      <c r="BZ162" s="91">
        <v>102</v>
      </c>
      <c r="CA162" s="91"/>
      <c r="CB162" s="91">
        <v>179</v>
      </c>
      <c r="CC162" s="91">
        <v>37</v>
      </c>
      <c r="CD162" s="91">
        <v>464</v>
      </c>
      <c r="CE162" s="91">
        <v>49</v>
      </c>
      <c r="CF162" s="91"/>
      <c r="CG162" s="91">
        <v>1037</v>
      </c>
      <c r="CH162" s="91">
        <v>946</v>
      </c>
      <c r="CI162" s="91">
        <v>729</v>
      </c>
      <c r="CJ162" s="91">
        <v>211</v>
      </c>
      <c r="CK162" s="91">
        <v>79</v>
      </c>
      <c r="CL162" s="91">
        <v>384</v>
      </c>
      <c r="CM162" s="91">
        <v>2474</v>
      </c>
      <c r="CN162" s="91">
        <v>1224</v>
      </c>
      <c r="CO162" s="91">
        <v>1917</v>
      </c>
      <c r="CP162" s="91">
        <v>902</v>
      </c>
      <c r="CQ162" s="91">
        <v>2750</v>
      </c>
      <c r="CR162" s="91">
        <v>307</v>
      </c>
      <c r="CS162" s="91">
        <v>846</v>
      </c>
      <c r="CT162" s="91">
        <v>11</v>
      </c>
      <c r="CU162" s="91">
        <v>74</v>
      </c>
      <c r="CV162" s="91">
        <v>864</v>
      </c>
      <c r="CW162" s="91">
        <v>1160</v>
      </c>
      <c r="CX162" s="91">
        <v>372</v>
      </c>
      <c r="CY162" s="91">
        <v>2607</v>
      </c>
      <c r="CZ162" s="91">
        <v>278</v>
      </c>
      <c r="DA162" s="91">
        <v>38</v>
      </c>
      <c r="DB162" s="91">
        <v>11</v>
      </c>
      <c r="DC162" s="91">
        <v>1</v>
      </c>
      <c r="DD162" s="91">
        <v>40</v>
      </c>
      <c r="DE162" s="91">
        <v>362</v>
      </c>
      <c r="DF162" s="91">
        <v>1559</v>
      </c>
      <c r="DG162" s="91">
        <v>35</v>
      </c>
      <c r="DH162" s="91">
        <v>2247</v>
      </c>
      <c r="DI162" s="91">
        <v>378</v>
      </c>
      <c r="DJ162" s="91">
        <v>502</v>
      </c>
      <c r="DK162" s="91">
        <v>466</v>
      </c>
      <c r="DL162" s="91">
        <v>2558</v>
      </c>
      <c r="DM162" s="91">
        <v>1182</v>
      </c>
      <c r="DN162" s="91">
        <v>263</v>
      </c>
      <c r="DO162" s="91">
        <v>3204</v>
      </c>
      <c r="DP162" s="91">
        <v>80</v>
      </c>
      <c r="DQ162" s="91">
        <v>5690</v>
      </c>
      <c r="DR162" s="91">
        <v>45</v>
      </c>
      <c r="DS162" s="91">
        <v>11</v>
      </c>
      <c r="DT162" s="91">
        <v>32</v>
      </c>
      <c r="DU162" s="91">
        <v>692</v>
      </c>
      <c r="DV162" s="91">
        <v>681</v>
      </c>
      <c r="DW162" s="91">
        <v>3</v>
      </c>
      <c r="DX162" s="91">
        <v>25</v>
      </c>
      <c r="DY162" s="91">
        <v>20</v>
      </c>
      <c r="DZ162" s="91">
        <v>118</v>
      </c>
      <c r="EA162" s="91">
        <v>536</v>
      </c>
      <c r="EB162" s="91">
        <v>35</v>
      </c>
      <c r="EC162" s="91">
        <v>14</v>
      </c>
      <c r="ED162" s="91">
        <v>27</v>
      </c>
      <c r="EE162" s="91"/>
      <c r="EF162" s="91">
        <v>20</v>
      </c>
      <c r="EG162" s="91">
        <v>16635</v>
      </c>
      <c r="EH162" s="91">
        <v>80887</v>
      </c>
      <c r="EI162" s="90" t="s">
        <v>2591</v>
      </c>
      <c r="EJ162" s="90" t="s">
        <v>2489</v>
      </c>
    </row>
    <row r="163" spans="1:140" ht="14.4" x14ac:dyDescent="0.3">
      <c r="A163" s="90">
        <v>106190762</v>
      </c>
      <c r="B163" s="90" t="s">
        <v>2103</v>
      </c>
      <c r="C163" s="90" t="s">
        <v>875</v>
      </c>
      <c r="D163" s="90" t="s">
        <v>876</v>
      </c>
      <c r="E163" s="90" t="s">
        <v>723</v>
      </c>
      <c r="F163" s="90" t="s">
        <v>1363</v>
      </c>
      <c r="G163" s="90" t="s">
        <v>723</v>
      </c>
      <c r="H163" s="90" t="s">
        <v>2809</v>
      </c>
      <c r="I163" s="90">
        <v>51</v>
      </c>
      <c r="J163" s="90">
        <v>24</v>
      </c>
      <c r="K163" s="90" t="s">
        <v>557</v>
      </c>
      <c r="L163" s="90" t="s">
        <v>553</v>
      </c>
      <c r="M163" s="91">
        <v>7473</v>
      </c>
      <c r="N163" s="91">
        <v>561</v>
      </c>
      <c r="O163" s="91"/>
      <c r="P163" s="91"/>
      <c r="Q163" s="91">
        <v>449</v>
      </c>
      <c r="R163" s="91"/>
      <c r="S163" s="91">
        <v>3748</v>
      </c>
      <c r="T163" s="91">
        <v>4735</v>
      </c>
      <c r="U163" s="91"/>
      <c r="V163" s="91"/>
      <c r="W163" s="91"/>
      <c r="X163" s="91"/>
      <c r="Y163" s="91">
        <v>13</v>
      </c>
      <c r="Z163" s="91">
        <v>191</v>
      </c>
      <c r="AA163" s="91">
        <v>351</v>
      </c>
      <c r="AB163" s="91">
        <v>616</v>
      </c>
      <c r="AC163" s="91">
        <v>1178</v>
      </c>
      <c r="AD163" s="91">
        <v>1643</v>
      </c>
      <c r="AE163" s="91">
        <v>2160</v>
      </c>
      <c r="AF163" s="91">
        <v>2331</v>
      </c>
      <c r="AG163" s="91"/>
      <c r="AH163" s="91">
        <v>1465</v>
      </c>
      <c r="AI163" s="91">
        <v>980</v>
      </c>
      <c r="AJ163" s="91">
        <v>3050</v>
      </c>
      <c r="AK163" s="91">
        <v>2845</v>
      </c>
      <c r="AL163" s="91">
        <v>3</v>
      </c>
      <c r="AM163" s="91">
        <v>89</v>
      </c>
      <c r="AN163" s="91">
        <v>51</v>
      </c>
      <c r="AO163" s="91">
        <v>6819</v>
      </c>
      <c r="AP163" s="91">
        <v>23</v>
      </c>
      <c r="AQ163" s="91">
        <v>60</v>
      </c>
      <c r="AR163" s="91">
        <v>365</v>
      </c>
      <c r="AS163" s="91">
        <v>1176</v>
      </c>
      <c r="AT163" s="91">
        <v>38</v>
      </c>
      <c r="AU163" s="91"/>
      <c r="AV163" s="91"/>
      <c r="AW163" s="91">
        <v>2</v>
      </c>
      <c r="AX163" s="91"/>
      <c r="AY163" s="91">
        <v>4242</v>
      </c>
      <c r="AZ163" s="91">
        <v>4241</v>
      </c>
      <c r="BA163" s="91"/>
      <c r="BB163" s="91">
        <v>3851</v>
      </c>
      <c r="BC163" s="91">
        <v>4632</v>
      </c>
      <c r="BD163" s="91"/>
      <c r="BE163" s="91"/>
      <c r="BF163" s="91">
        <v>5483</v>
      </c>
      <c r="BG163" s="91">
        <v>79</v>
      </c>
      <c r="BH163" s="91">
        <v>292</v>
      </c>
      <c r="BI163" s="91">
        <v>476</v>
      </c>
      <c r="BJ163" s="91">
        <v>35</v>
      </c>
      <c r="BK163" s="91">
        <v>34</v>
      </c>
      <c r="BL163" s="91">
        <v>944</v>
      </c>
      <c r="BM163" s="91">
        <v>9</v>
      </c>
      <c r="BN163" s="91"/>
      <c r="BO163" s="91">
        <v>115</v>
      </c>
      <c r="BP163" s="91">
        <v>169</v>
      </c>
      <c r="BQ163" s="91">
        <v>823</v>
      </c>
      <c r="BR163" s="91">
        <v>24</v>
      </c>
      <c r="BS163" s="91"/>
      <c r="BT163" s="91">
        <v>78</v>
      </c>
      <c r="BU163" s="91">
        <v>8405</v>
      </c>
      <c r="BV163" s="91"/>
      <c r="BW163" s="91">
        <v>4220</v>
      </c>
      <c r="BX163" s="91">
        <v>590</v>
      </c>
      <c r="BY163" s="91">
        <v>3552</v>
      </c>
      <c r="BZ163" s="91">
        <v>19</v>
      </c>
      <c r="CA163" s="91"/>
      <c r="CB163" s="91">
        <v>2</v>
      </c>
      <c r="CC163" s="91"/>
      <c r="CD163" s="91"/>
      <c r="CE163" s="91">
        <v>83</v>
      </c>
      <c r="CF163" s="91">
        <v>17</v>
      </c>
      <c r="CG163" s="91">
        <v>539</v>
      </c>
      <c r="CH163" s="91">
        <v>655</v>
      </c>
      <c r="CI163" s="91">
        <v>394</v>
      </c>
      <c r="CJ163" s="91">
        <v>161</v>
      </c>
      <c r="CK163" s="91">
        <v>35</v>
      </c>
      <c r="CL163" s="91">
        <v>171</v>
      </c>
      <c r="CM163" s="91">
        <v>1397</v>
      </c>
      <c r="CN163" s="91">
        <v>641</v>
      </c>
      <c r="CO163" s="91">
        <v>881</v>
      </c>
      <c r="CP163" s="91">
        <v>421</v>
      </c>
      <c r="CQ163" s="91">
        <v>1</v>
      </c>
      <c r="CR163" s="91">
        <v>148</v>
      </c>
      <c r="CS163" s="91">
        <v>760</v>
      </c>
      <c r="CT163" s="91">
        <v>13</v>
      </c>
      <c r="CU163" s="91"/>
      <c r="CV163" s="91">
        <v>417</v>
      </c>
      <c r="CW163" s="91">
        <v>931</v>
      </c>
      <c r="CX163" s="91">
        <v>918</v>
      </c>
      <c r="CY163" s="91"/>
      <c r="CZ163" s="91">
        <v>300</v>
      </c>
      <c r="DA163" s="91">
        <v>21</v>
      </c>
      <c r="DB163" s="91">
        <v>2</v>
      </c>
      <c r="DC163" s="91">
        <v>16</v>
      </c>
      <c r="DD163" s="91">
        <v>11</v>
      </c>
      <c r="DE163" s="91">
        <v>173</v>
      </c>
      <c r="DF163" s="91">
        <v>1029</v>
      </c>
      <c r="DG163" s="91">
        <v>32</v>
      </c>
      <c r="DH163" s="91">
        <v>1072</v>
      </c>
      <c r="DI163" s="91">
        <v>218</v>
      </c>
      <c r="DJ163" s="91">
        <v>39</v>
      </c>
      <c r="DK163" s="91">
        <v>54</v>
      </c>
      <c r="DL163" s="91"/>
      <c r="DM163" s="91">
        <v>829</v>
      </c>
      <c r="DN163" s="91">
        <v>120</v>
      </c>
      <c r="DO163" s="91">
        <v>1601</v>
      </c>
      <c r="DP163" s="91">
        <v>196</v>
      </c>
      <c r="DQ163" s="91">
        <v>2770</v>
      </c>
      <c r="DR163" s="91">
        <v>11</v>
      </c>
      <c r="DS163" s="91">
        <v>1</v>
      </c>
      <c r="DT163" s="91">
        <v>9</v>
      </c>
      <c r="DU163" s="91">
        <v>1188</v>
      </c>
      <c r="DV163" s="91">
        <v>277</v>
      </c>
      <c r="DW163" s="91">
        <v>1</v>
      </c>
      <c r="DX163" s="91">
        <v>8</v>
      </c>
      <c r="DY163" s="91">
        <v>12</v>
      </c>
      <c r="DZ163" s="91">
        <v>49</v>
      </c>
      <c r="EA163" s="91">
        <v>309</v>
      </c>
      <c r="EB163" s="91">
        <v>3</v>
      </c>
      <c r="EC163" s="91">
        <v>6</v>
      </c>
      <c r="ED163" s="91">
        <v>2</v>
      </c>
      <c r="EE163" s="91"/>
      <c r="EF163" s="91">
        <v>19</v>
      </c>
      <c r="EG163" s="91">
        <v>6588</v>
      </c>
      <c r="EH163" s="91">
        <v>47568</v>
      </c>
      <c r="EI163" s="90" t="s">
        <v>2553</v>
      </c>
      <c r="EJ163" s="90" t="s">
        <v>2489</v>
      </c>
    </row>
    <row r="164" spans="1:140" ht="14.4" x14ac:dyDescent="0.3">
      <c r="A164" s="90">
        <v>106190766</v>
      </c>
      <c r="B164" s="90" t="s">
        <v>2104</v>
      </c>
      <c r="C164" s="90" t="s">
        <v>1793</v>
      </c>
      <c r="D164" s="90" t="s">
        <v>877</v>
      </c>
      <c r="E164" s="90" t="s">
        <v>844</v>
      </c>
      <c r="F164" s="90" t="s">
        <v>1351</v>
      </c>
      <c r="G164" s="90" t="s">
        <v>723</v>
      </c>
      <c r="H164" s="90" t="s">
        <v>2811</v>
      </c>
      <c r="I164" s="90">
        <v>57</v>
      </c>
      <c r="J164" s="90">
        <v>32</v>
      </c>
      <c r="K164" s="90" t="s">
        <v>572</v>
      </c>
      <c r="L164" s="90" t="s">
        <v>553</v>
      </c>
      <c r="M164" s="91">
        <v>3127</v>
      </c>
      <c r="N164" s="91"/>
      <c r="O164" s="91"/>
      <c r="P164" s="91"/>
      <c r="Q164" s="91"/>
      <c r="R164" s="91"/>
      <c r="S164" s="91">
        <v>1436</v>
      </c>
      <c r="T164" s="91">
        <v>1691</v>
      </c>
      <c r="U164" s="91"/>
      <c r="V164" s="91"/>
      <c r="W164" s="91">
        <v>20</v>
      </c>
      <c r="X164" s="91">
        <v>111</v>
      </c>
      <c r="Y164" s="91">
        <v>97</v>
      </c>
      <c r="Z164" s="91">
        <v>224</v>
      </c>
      <c r="AA164" s="91">
        <v>273</v>
      </c>
      <c r="AB164" s="91">
        <v>346</v>
      </c>
      <c r="AC164" s="91">
        <v>586</v>
      </c>
      <c r="AD164" s="91">
        <v>520</v>
      </c>
      <c r="AE164" s="91">
        <v>432</v>
      </c>
      <c r="AF164" s="91">
        <v>518</v>
      </c>
      <c r="AG164" s="91"/>
      <c r="AH164" s="91">
        <v>1021</v>
      </c>
      <c r="AI164" s="91">
        <v>278</v>
      </c>
      <c r="AJ164" s="91">
        <v>1587</v>
      </c>
      <c r="AK164" s="91">
        <v>148</v>
      </c>
      <c r="AL164" s="91">
        <v>1</v>
      </c>
      <c r="AM164" s="91">
        <v>90</v>
      </c>
      <c r="AN164" s="91">
        <v>2</v>
      </c>
      <c r="AO164" s="91">
        <v>2513</v>
      </c>
      <c r="AP164" s="91">
        <v>120</v>
      </c>
      <c r="AQ164" s="91"/>
      <c r="AR164" s="91">
        <v>391</v>
      </c>
      <c r="AS164" s="91">
        <v>100</v>
      </c>
      <c r="AT164" s="91"/>
      <c r="AU164" s="91"/>
      <c r="AV164" s="91">
        <v>3</v>
      </c>
      <c r="AW164" s="91"/>
      <c r="AX164" s="91"/>
      <c r="AY164" s="91">
        <v>2787</v>
      </c>
      <c r="AZ164" s="91">
        <v>340</v>
      </c>
      <c r="BA164" s="91"/>
      <c r="BB164" s="91">
        <v>108</v>
      </c>
      <c r="BC164" s="91">
        <v>3019</v>
      </c>
      <c r="BD164" s="91"/>
      <c r="BE164" s="91"/>
      <c r="BF164" s="91">
        <v>1704</v>
      </c>
      <c r="BG164" s="91"/>
      <c r="BH164" s="91"/>
      <c r="BI164" s="91"/>
      <c r="BJ164" s="91">
        <v>184</v>
      </c>
      <c r="BK164" s="91">
        <v>146</v>
      </c>
      <c r="BL164" s="91">
        <v>579</v>
      </c>
      <c r="BM164" s="91">
        <v>107</v>
      </c>
      <c r="BN164" s="91">
        <v>2</v>
      </c>
      <c r="BO164" s="91">
        <v>193</v>
      </c>
      <c r="BP164" s="91">
        <v>83</v>
      </c>
      <c r="BQ164" s="91">
        <v>129</v>
      </c>
      <c r="BR164" s="91"/>
      <c r="BS164" s="91"/>
      <c r="BT164" s="91">
        <v>27</v>
      </c>
      <c r="BU164" s="91">
        <v>3100</v>
      </c>
      <c r="BV164" s="91"/>
      <c r="BW164" s="91">
        <v>1290</v>
      </c>
      <c r="BX164" s="91">
        <v>1421</v>
      </c>
      <c r="BY164" s="91">
        <v>253</v>
      </c>
      <c r="BZ164" s="91">
        <v>14</v>
      </c>
      <c r="CA164" s="91">
        <v>48</v>
      </c>
      <c r="CB164" s="91">
        <v>9</v>
      </c>
      <c r="CC164" s="91"/>
      <c r="CD164" s="91">
        <v>92</v>
      </c>
      <c r="CE164" s="91"/>
      <c r="CF164" s="91"/>
      <c r="CG164" s="91">
        <v>320</v>
      </c>
      <c r="CH164" s="91">
        <v>49</v>
      </c>
      <c r="CI164" s="91">
        <v>211</v>
      </c>
      <c r="CJ164" s="91">
        <v>50</v>
      </c>
      <c r="CK164" s="91">
        <v>92</v>
      </c>
      <c r="CL164" s="91">
        <v>132</v>
      </c>
      <c r="CM164" s="91">
        <v>395</v>
      </c>
      <c r="CN164" s="91">
        <v>438</v>
      </c>
      <c r="CO164" s="91">
        <v>458</v>
      </c>
      <c r="CP164" s="91">
        <v>205</v>
      </c>
      <c r="CQ164" s="91">
        <v>25</v>
      </c>
      <c r="CR164" s="91">
        <v>137</v>
      </c>
      <c r="CS164" s="91">
        <v>75</v>
      </c>
      <c r="CT164" s="91">
        <v>3</v>
      </c>
      <c r="CU164" s="91"/>
      <c r="CV164" s="91">
        <v>318</v>
      </c>
      <c r="CW164" s="91">
        <v>213</v>
      </c>
      <c r="CX164" s="91">
        <v>6</v>
      </c>
      <c r="CY164" s="91"/>
      <c r="CZ164" s="91">
        <v>14</v>
      </c>
      <c r="DA164" s="91"/>
      <c r="DB164" s="91">
        <v>1</v>
      </c>
      <c r="DC164" s="91"/>
      <c r="DD164" s="91">
        <v>5</v>
      </c>
      <c r="DE164" s="91">
        <v>27</v>
      </c>
      <c r="DF164" s="91">
        <v>176</v>
      </c>
      <c r="DG164" s="91">
        <v>1</v>
      </c>
      <c r="DH164" s="91">
        <v>387</v>
      </c>
      <c r="DI164" s="91">
        <v>3</v>
      </c>
      <c r="DJ164" s="91">
        <v>2</v>
      </c>
      <c r="DK164" s="91">
        <v>41</v>
      </c>
      <c r="DL164" s="91">
        <v>1</v>
      </c>
      <c r="DM164" s="91">
        <v>83</v>
      </c>
      <c r="DN164" s="91">
        <v>93</v>
      </c>
      <c r="DO164" s="91">
        <v>453</v>
      </c>
      <c r="DP164" s="91">
        <v>1</v>
      </c>
      <c r="DQ164" s="91">
        <v>1839</v>
      </c>
      <c r="DR164" s="91">
        <v>6</v>
      </c>
      <c r="DS164" s="91">
        <v>2</v>
      </c>
      <c r="DT164" s="91">
        <v>27</v>
      </c>
      <c r="DU164" s="91">
        <v>142</v>
      </c>
      <c r="DV164" s="91">
        <v>108</v>
      </c>
      <c r="DW164" s="91"/>
      <c r="DX164" s="91">
        <v>10</v>
      </c>
      <c r="DY164" s="91">
        <v>29</v>
      </c>
      <c r="DZ164" s="91">
        <v>60</v>
      </c>
      <c r="EA164" s="91">
        <v>127</v>
      </c>
      <c r="EB164" s="91">
        <v>19</v>
      </c>
      <c r="EC164" s="91">
        <v>4</v>
      </c>
      <c r="ED164" s="91">
        <v>8</v>
      </c>
      <c r="EE164" s="91"/>
      <c r="EF164" s="91">
        <v>15</v>
      </c>
      <c r="EG164" s="91">
        <v>2570</v>
      </c>
      <c r="EH164" s="91">
        <v>13804</v>
      </c>
      <c r="EI164" s="90" t="s">
        <v>2581</v>
      </c>
      <c r="EJ164" s="90" t="s">
        <v>2489</v>
      </c>
    </row>
    <row r="165" spans="1:140" ht="14.4" x14ac:dyDescent="0.3">
      <c r="A165" s="90">
        <v>106190782</v>
      </c>
      <c r="B165" s="90" t="s">
        <v>2105</v>
      </c>
      <c r="C165" s="90" t="s">
        <v>878</v>
      </c>
      <c r="D165" s="90" t="s">
        <v>879</v>
      </c>
      <c r="E165" s="90" t="s">
        <v>819</v>
      </c>
      <c r="F165" s="90" t="s">
        <v>1343</v>
      </c>
      <c r="G165" s="90" t="s">
        <v>723</v>
      </c>
      <c r="H165" s="90" t="s">
        <v>2810</v>
      </c>
      <c r="I165" s="90">
        <v>45</v>
      </c>
      <c r="J165" s="90">
        <v>27</v>
      </c>
      <c r="K165" s="90" t="s">
        <v>557</v>
      </c>
      <c r="L165" s="90" t="s">
        <v>553</v>
      </c>
      <c r="M165" s="91"/>
      <c r="N165" s="91"/>
      <c r="O165" s="91">
        <v>2134</v>
      </c>
      <c r="P165" s="91"/>
      <c r="Q165" s="91"/>
      <c r="R165" s="91"/>
      <c r="S165" s="91">
        <v>1428</v>
      </c>
      <c r="T165" s="91">
        <v>706</v>
      </c>
      <c r="U165" s="91"/>
      <c r="V165" s="91"/>
      <c r="W165" s="91"/>
      <c r="X165" s="91"/>
      <c r="Y165" s="91">
        <v>66</v>
      </c>
      <c r="Z165" s="91">
        <v>606</v>
      </c>
      <c r="AA165" s="91">
        <v>541</v>
      </c>
      <c r="AB165" s="91">
        <v>421</v>
      </c>
      <c r="AC165" s="91">
        <v>373</v>
      </c>
      <c r="AD165" s="91">
        <v>110</v>
      </c>
      <c r="AE165" s="91">
        <v>16</v>
      </c>
      <c r="AF165" s="91">
        <v>1</v>
      </c>
      <c r="AG165" s="91"/>
      <c r="AH165" s="91">
        <v>1356</v>
      </c>
      <c r="AI165" s="91">
        <v>169</v>
      </c>
      <c r="AJ165" s="91">
        <v>459</v>
      </c>
      <c r="AK165" s="91">
        <v>38</v>
      </c>
      <c r="AL165" s="91">
        <v>17</v>
      </c>
      <c r="AM165" s="91">
        <v>84</v>
      </c>
      <c r="AN165" s="91">
        <v>11</v>
      </c>
      <c r="AO165" s="91">
        <v>2111</v>
      </c>
      <c r="AP165" s="91"/>
      <c r="AQ165" s="91"/>
      <c r="AR165" s="91"/>
      <c r="AS165" s="91"/>
      <c r="AT165" s="91"/>
      <c r="AU165" s="91"/>
      <c r="AV165" s="91">
        <v>23</v>
      </c>
      <c r="AW165" s="91"/>
      <c r="AX165" s="91"/>
      <c r="AY165" s="91"/>
      <c r="AZ165" s="91">
        <v>2134</v>
      </c>
      <c r="BA165" s="91"/>
      <c r="BB165" s="91">
        <v>2066</v>
      </c>
      <c r="BC165" s="91">
        <v>68</v>
      </c>
      <c r="BD165" s="91"/>
      <c r="BE165" s="91"/>
      <c r="BF165" s="91">
        <v>1457</v>
      </c>
      <c r="BG165" s="91"/>
      <c r="BH165" s="91"/>
      <c r="BI165" s="91"/>
      <c r="BJ165" s="91">
        <v>27</v>
      </c>
      <c r="BK165" s="91">
        <v>4</v>
      </c>
      <c r="BL165" s="91"/>
      <c r="BM165" s="91">
        <v>341</v>
      </c>
      <c r="BN165" s="91">
        <v>1</v>
      </c>
      <c r="BO165" s="91">
        <v>303</v>
      </c>
      <c r="BP165" s="91"/>
      <c r="BQ165" s="91"/>
      <c r="BR165" s="91">
        <v>1</v>
      </c>
      <c r="BS165" s="91"/>
      <c r="BT165" s="91"/>
      <c r="BU165" s="91">
        <v>2134</v>
      </c>
      <c r="BV165" s="91"/>
      <c r="BW165" s="91"/>
      <c r="BX165" s="91">
        <v>2</v>
      </c>
      <c r="BY165" s="91">
        <v>826</v>
      </c>
      <c r="BZ165" s="91">
        <v>7</v>
      </c>
      <c r="CA165" s="91">
        <v>1</v>
      </c>
      <c r="CB165" s="91">
        <v>1193</v>
      </c>
      <c r="CC165" s="91"/>
      <c r="CD165" s="91">
        <v>71</v>
      </c>
      <c r="CE165" s="91">
        <v>34</v>
      </c>
      <c r="CF165" s="91"/>
      <c r="CG165" s="91"/>
      <c r="CH165" s="91"/>
      <c r="CI165" s="91"/>
      <c r="CJ165" s="91"/>
      <c r="CK165" s="91">
        <v>2133</v>
      </c>
      <c r="CL165" s="91"/>
      <c r="CM165" s="91">
        <v>1</v>
      </c>
      <c r="CN165" s="91"/>
      <c r="CO165" s="91"/>
      <c r="CP165" s="91"/>
      <c r="CQ165" s="91"/>
      <c r="CR165" s="91"/>
      <c r="CS165" s="91"/>
      <c r="CT165" s="91"/>
      <c r="CU165" s="91"/>
      <c r="CV165" s="91"/>
      <c r="CW165" s="91"/>
      <c r="CX165" s="91"/>
      <c r="CY165" s="91"/>
      <c r="CZ165" s="91"/>
      <c r="DA165" s="91"/>
      <c r="DB165" s="91"/>
      <c r="DC165" s="91"/>
      <c r="DD165" s="91"/>
      <c r="DE165" s="91"/>
      <c r="DF165" s="91"/>
      <c r="DG165" s="91"/>
      <c r="DH165" s="91"/>
      <c r="DI165" s="91"/>
      <c r="DJ165" s="91"/>
      <c r="DK165" s="91"/>
      <c r="DL165" s="91"/>
      <c r="DM165" s="91"/>
      <c r="DN165" s="91"/>
      <c r="DO165" s="91">
        <v>2134</v>
      </c>
      <c r="DP165" s="91"/>
      <c r="DQ165" s="91"/>
      <c r="DR165" s="91"/>
      <c r="DS165" s="91"/>
      <c r="DT165" s="91"/>
      <c r="DU165" s="91"/>
      <c r="DV165" s="91"/>
      <c r="DW165" s="91"/>
      <c r="DX165" s="91"/>
      <c r="DY165" s="91"/>
      <c r="DZ165" s="91"/>
      <c r="EA165" s="91"/>
      <c r="EB165" s="91"/>
      <c r="EC165" s="91"/>
      <c r="ED165" s="91"/>
      <c r="EE165" s="91"/>
      <c r="EF165" s="91"/>
      <c r="EG165" s="91">
        <v>2134</v>
      </c>
      <c r="EH165" s="91">
        <v>13931</v>
      </c>
      <c r="EI165" s="90" t="s">
        <v>2592</v>
      </c>
      <c r="EJ165" s="90" t="s">
        <v>2489</v>
      </c>
    </row>
    <row r="166" spans="1:140" ht="14.4" x14ac:dyDescent="0.3">
      <c r="A166" s="90">
        <v>106190784</v>
      </c>
      <c r="B166" s="90" t="s">
        <v>2106</v>
      </c>
      <c r="C166" s="90" t="s">
        <v>880</v>
      </c>
      <c r="D166" s="90" t="s">
        <v>881</v>
      </c>
      <c r="E166" s="90" t="s">
        <v>723</v>
      </c>
      <c r="F166" s="90" t="s">
        <v>1364</v>
      </c>
      <c r="G166" s="90" t="s">
        <v>723</v>
      </c>
      <c r="H166" s="90" t="s">
        <v>2812</v>
      </c>
      <c r="I166" s="90">
        <v>53</v>
      </c>
      <c r="J166" s="90">
        <v>24</v>
      </c>
      <c r="K166" s="90" t="s">
        <v>572</v>
      </c>
      <c r="L166" s="90" t="s">
        <v>553</v>
      </c>
      <c r="M166" s="91">
        <v>788</v>
      </c>
      <c r="N166" s="91">
        <v>13</v>
      </c>
      <c r="O166" s="91"/>
      <c r="P166" s="91"/>
      <c r="Q166" s="91"/>
      <c r="R166" s="91"/>
      <c r="S166" s="91">
        <v>405</v>
      </c>
      <c r="T166" s="91">
        <v>396</v>
      </c>
      <c r="U166" s="91"/>
      <c r="V166" s="91"/>
      <c r="W166" s="91"/>
      <c r="X166" s="91"/>
      <c r="Y166" s="91"/>
      <c r="Z166" s="91">
        <v>15</v>
      </c>
      <c r="AA166" s="91">
        <v>34</v>
      </c>
      <c r="AB166" s="91">
        <v>99</v>
      </c>
      <c r="AC166" s="91">
        <v>154</v>
      </c>
      <c r="AD166" s="91">
        <v>185</v>
      </c>
      <c r="AE166" s="91">
        <v>143</v>
      </c>
      <c r="AF166" s="91">
        <v>171</v>
      </c>
      <c r="AG166" s="91"/>
      <c r="AH166" s="91">
        <v>234</v>
      </c>
      <c r="AI166" s="91">
        <v>148</v>
      </c>
      <c r="AJ166" s="91">
        <v>304</v>
      </c>
      <c r="AK166" s="91">
        <v>78</v>
      </c>
      <c r="AL166" s="91">
        <v>15</v>
      </c>
      <c r="AM166" s="91">
        <v>22</v>
      </c>
      <c r="AN166" s="91"/>
      <c r="AO166" s="91">
        <v>476</v>
      </c>
      <c r="AP166" s="91">
        <v>72</v>
      </c>
      <c r="AQ166" s="91">
        <v>2</v>
      </c>
      <c r="AR166" s="91">
        <v>246</v>
      </c>
      <c r="AS166" s="91">
        <v>5</v>
      </c>
      <c r="AT166" s="91"/>
      <c r="AU166" s="91"/>
      <c r="AV166" s="91"/>
      <c r="AW166" s="91"/>
      <c r="AX166" s="91"/>
      <c r="AY166" s="91"/>
      <c r="AZ166" s="91">
        <v>801</v>
      </c>
      <c r="BA166" s="91"/>
      <c r="BB166" s="91">
        <v>801</v>
      </c>
      <c r="BC166" s="91"/>
      <c r="BD166" s="91"/>
      <c r="BE166" s="91"/>
      <c r="BF166" s="91">
        <v>376</v>
      </c>
      <c r="BG166" s="91">
        <v>7</v>
      </c>
      <c r="BH166" s="91"/>
      <c r="BI166" s="91">
        <v>9</v>
      </c>
      <c r="BJ166" s="91">
        <v>8</v>
      </c>
      <c r="BK166" s="91">
        <v>3</v>
      </c>
      <c r="BL166" s="91">
        <v>317</v>
      </c>
      <c r="BM166" s="91">
        <v>22</v>
      </c>
      <c r="BN166" s="91"/>
      <c r="BO166" s="91">
        <v>11</v>
      </c>
      <c r="BP166" s="91">
        <v>11</v>
      </c>
      <c r="BQ166" s="91">
        <v>37</v>
      </c>
      <c r="BR166" s="91"/>
      <c r="BS166" s="91"/>
      <c r="BT166" s="91">
        <v>58</v>
      </c>
      <c r="BU166" s="91">
        <v>743</v>
      </c>
      <c r="BV166" s="91"/>
      <c r="BW166" s="91">
        <v>445</v>
      </c>
      <c r="BX166" s="91">
        <v>143</v>
      </c>
      <c r="BY166" s="91">
        <v>53</v>
      </c>
      <c r="BZ166" s="91">
        <v>149</v>
      </c>
      <c r="CA166" s="91"/>
      <c r="CB166" s="91"/>
      <c r="CC166" s="91"/>
      <c r="CD166" s="91">
        <v>5</v>
      </c>
      <c r="CE166" s="91">
        <v>5</v>
      </c>
      <c r="CF166" s="91">
        <v>1</v>
      </c>
      <c r="CG166" s="91">
        <v>62</v>
      </c>
      <c r="CH166" s="91">
        <v>35</v>
      </c>
      <c r="CI166" s="91">
        <v>43</v>
      </c>
      <c r="CJ166" s="91">
        <v>6</v>
      </c>
      <c r="CK166" s="91">
        <v>2</v>
      </c>
      <c r="CL166" s="91">
        <v>16</v>
      </c>
      <c r="CM166" s="91">
        <v>144</v>
      </c>
      <c r="CN166" s="91">
        <v>111</v>
      </c>
      <c r="CO166" s="91">
        <v>56</v>
      </c>
      <c r="CP166" s="91">
        <v>77</v>
      </c>
      <c r="CQ166" s="91"/>
      <c r="CR166" s="91">
        <v>34</v>
      </c>
      <c r="CS166" s="91">
        <v>153</v>
      </c>
      <c r="CT166" s="91"/>
      <c r="CU166" s="91"/>
      <c r="CV166" s="91">
        <v>29</v>
      </c>
      <c r="CW166" s="91">
        <v>32</v>
      </c>
      <c r="CX166" s="91">
        <v>1</v>
      </c>
      <c r="CY166" s="91"/>
      <c r="CZ166" s="91">
        <v>25</v>
      </c>
      <c r="DA166" s="91"/>
      <c r="DB166" s="91">
        <v>2</v>
      </c>
      <c r="DC166" s="91"/>
      <c r="DD166" s="91"/>
      <c r="DE166" s="91">
        <v>9</v>
      </c>
      <c r="DF166" s="91">
        <v>48</v>
      </c>
      <c r="DG166" s="91"/>
      <c r="DH166" s="91">
        <v>37</v>
      </c>
      <c r="DI166" s="91">
        <v>8</v>
      </c>
      <c r="DJ166" s="91">
        <v>15</v>
      </c>
      <c r="DK166" s="91">
        <v>27</v>
      </c>
      <c r="DL166" s="91"/>
      <c r="DM166" s="91">
        <v>149</v>
      </c>
      <c r="DN166" s="91">
        <v>9</v>
      </c>
      <c r="DO166" s="91">
        <v>44</v>
      </c>
      <c r="DP166" s="91">
        <v>2</v>
      </c>
      <c r="DQ166" s="91">
        <v>426</v>
      </c>
      <c r="DR166" s="91">
        <v>1</v>
      </c>
      <c r="DS166" s="91"/>
      <c r="DT166" s="91">
        <v>1</v>
      </c>
      <c r="DU166" s="91">
        <v>55</v>
      </c>
      <c r="DV166" s="91">
        <v>34</v>
      </c>
      <c r="DW166" s="91"/>
      <c r="DX166" s="91"/>
      <c r="DY166" s="91"/>
      <c r="DZ166" s="91">
        <v>4</v>
      </c>
      <c r="EA166" s="91">
        <v>14</v>
      </c>
      <c r="EB166" s="91"/>
      <c r="EC166" s="91"/>
      <c r="ED166" s="91"/>
      <c r="EE166" s="91"/>
      <c r="EF166" s="91">
        <v>1</v>
      </c>
      <c r="EG166" s="91">
        <v>691</v>
      </c>
      <c r="EH166" s="91">
        <v>9146</v>
      </c>
      <c r="EI166" s="90" t="s">
        <v>2589</v>
      </c>
      <c r="EJ166" s="90" t="s">
        <v>2489</v>
      </c>
    </row>
    <row r="167" spans="1:140" ht="14.4" x14ac:dyDescent="0.3">
      <c r="A167" s="90">
        <v>106190796</v>
      </c>
      <c r="B167" s="90" t="s">
        <v>2107</v>
      </c>
      <c r="C167" s="90" t="s">
        <v>1365</v>
      </c>
      <c r="D167" s="90" t="s">
        <v>1366</v>
      </c>
      <c r="E167" s="90" t="s">
        <v>723</v>
      </c>
      <c r="F167" s="90" t="s">
        <v>1367</v>
      </c>
      <c r="G167" s="90" t="s">
        <v>723</v>
      </c>
      <c r="H167" s="90" t="s">
        <v>2809</v>
      </c>
      <c r="I167" s="90">
        <v>54</v>
      </c>
      <c r="J167" s="90">
        <v>26</v>
      </c>
      <c r="K167" s="90" t="s">
        <v>440</v>
      </c>
      <c r="L167" s="90" t="s">
        <v>2807</v>
      </c>
      <c r="M167" s="91">
        <v>22860</v>
      </c>
      <c r="N167" s="91"/>
      <c r="O167" s="91"/>
      <c r="P167" s="91"/>
      <c r="Q167" s="91">
        <v>193</v>
      </c>
      <c r="R167" s="91"/>
      <c r="S167" s="91">
        <v>11295</v>
      </c>
      <c r="T167" s="91">
        <v>11758</v>
      </c>
      <c r="U167" s="91"/>
      <c r="V167" s="91"/>
      <c r="W167" s="91">
        <v>2272</v>
      </c>
      <c r="X167" s="91">
        <v>1381</v>
      </c>
      <c r="Y167" s="91">
        <v>1399</v>
      </c>
      <c r="Z167" s="91">
        <v>2013</v>
      </c>
      <c r="AA167" s="91">
        <v>2838</v>
      </c>
      <c r="AB167" s="91">
        <v>2079</v>
      </c>
      <c r="AC167" s="91">
        <v>3162</v>
      </c>
      <c r="AD167" s="91">
        <v>3654</v>
      </c>
      <c r="AE167" s="91">
        <v>2453</v>
      </c>
      <c r="AF167" s="91">
        <v>1802</v>
      </c>
      <c r="AG167" s="91"/>
      <c r="AH167" s="91">
        <v>11284</v>
      </c>
      <c r="AI167" s="91">
        <v>2023</v>
      </c>
      <c r="AJ167" s="91">
        <v>5397</v>
      </c>
      <c r="AK167" s="91">
        <v>2293</v>
      </c>
      <c r="AL167" s="91">
        <v>61</v>
      </c>
      <c r="AM167" s="91">
        <v>1663</v>
      </c>
      <c r="AN167" s="91">
        <v>332</v>
      </c>
      <c r="AO167" s="91">
        <v>18865</v>
      </c>
      <c r="AP167" s="91">
        <v>9</v>
      </c>
      <c r="AQ167" s="91">
        <v>3</v>
      </c>
      <c r="AR167" s="91">
        <v>77</v>
      </c>
      <c r="AS167" s="91">
        <v>1615</v>
      </c>
      <c r="AT167" s="91">
        <v>83</v>
      </c>
      <c r="AU167" s="91">
        <v>1770</v>
      </c>
      <c r="AV167" s="91"/>
      <c r="AW167" s="91">
        <v>631</v>
      </c>
      <c r="AX167" s="91"/>
      <c r="AY167" s="91">
        <v>8993</v>
      </c>
      <c r="AZ167" s="91">
        <v>14060</v>
      </c>
      <c r="BA167" s="91"/>
      <c r="BB167" s="91">
        <v>7000</v>
      </c>
      <c r="BC167" s="91">
        <v>14267</v>
      </c>
      <c r="BD167" s="91">
        <v>1784</v>
      </c>
      <c r="BE167" s="91">
        <v>2</v>
      </c>
      <c r="BF167" s="91">
        <v>17162</v>
      </c>
      <c r="BG167" s="91"/>
      <c r="BH167" s="91">
        <v>56</v>
      </c>
      <c r="BI167" s="91"/>
      <c r="BJ167" s="91">
        <v>809</v>
      </c>
      <c r="BK167" s="91">
        <v>30</v>
      </c>
      <c r="BL167" s="91">
        <v>1154</v>
      </c>
      <c r="BM167" s="91">
        <v>82</v>
      </c>
      <c r="BN167" s="91">
        <v>2</v>
      </c>
      <c r="BO167" s="91"/>
      <c r="BP167" s="91">
        <v>583</v>
      </c>
      <c r="BQ167" s="91">
        <v>3175</v>
      </c>
      <c r="BR167" s="91"/>
      <c r="BS167" s="91"/>
      <c r="BT167" s="91">
        <v>611</v>
      </c>
      <c r="BU167" s="91">
        <v>22442</v>
      </c>
      <c r="BV167" s="91"/>
      <c r="BW167" s="91">
        <v>7066</v>
      </c>
      <c r="BX167" s="91">
        <v>4242</v>
      </c>
      <c r="BY167" s="91">
        <v>10131</v>
      </c>
      <c r="BZ167" s="91">
        <v>85</v>
      </c>
      <c r="CA167" s="91"/>
      <c r="CB167" s="91">
        <v>314</v>
      </c>
      <c r="CC167" s="91"/>
      <c r="CD167" s="91">
        <v>1213</v>
      </c>
      <c r="CE167" s="91">
        <v>2</v>
      </c>
      <c r="CF167" s="91"/>
      <c r="CG167" s="91">
        <v>1288</v>
      </c>
      <c r="CH167" s="91">
        <v>2772</v>
      </c>
      <c r="CI167" s="91">
        <v>604</v>
      </c>
      <c r="CJ167" s="91">
        <v>305</v>
      </c>
      <c r="CK167" s="91">
        <v>166</v>
      </c>
      <c r="CL167" s="91">
        <v>1414</v>
      </c>
      <c r="CM167" s="91">
        <v>3354</v>
      </c>
      <c r="CN167" s="91">
        <v>1002</v>
      </c>
      <c r="CO167" s="91">
        <v>1949</v>
      </c>
      <c r="CP167" s="91">
        <v>908</v>
      </c>
      <c r="CQ167" s="91">
        <v>1986</v>
      </c>
      <c r="CR167" s="91">
        <v>139</v>
      </c>
      <c r="CS167" s="91">
        <v>327</v>
      </c>
      <c r="CT167" s="91">
        <v>622</v>
      </c>
      <c r="CU167" s="91">
        <v>68</v>
      </c>
      <c r="CV167" s="91">
        <v>881</v>
      </c>
      <c r="CW167" s="91">
        <v>2753</v>
      </c>
      <c r="CX167" s="91">
        <v>741</v>
      </c>
      <c r="CY167" s="91">
        <v>1774</v>
      </c>
      <c r="CZ167" s="91">
        <v>1062</v>
      </c>
      <c r="DA167" s="91">
        <v>285</v>
      </c>
      <c r="DB167" s="91">
        <v>86</v>
      </c>
      <c r="DC167" s="91">
        <v>84</v>
      </c>
      <c r="DD167" s="91">
        <v>468</v>
      </c>
      <c r="DE167" s="91">
        <v>861</v>
      </c>
      <c r="DF167" s="91">
        <v>3163</v>
      </c>
      <c r="DG167" s="91">
        <v>367</v>
      </c>
      <c r="DH167" s="91">
        <v>2637</v>
      </c>
      <c r="DI167" s="91">
        <v>912</v>
      </c>
      <c r="DJ167" s="91">
        <v>296</v>
      </c>
      <c r="DK167" s="91">
        <v>444</v>
      </c>
      <c r="DL167" s="91">
        <v>1768</v>
      </c>
      <c r="DM167" s="91">
        <v>741</v>
      </c>
      <c r="DN167" s="91">
        <v>525</v>
      </c>
      <c r="DO167" s="91">
        <v>4417</v>
      </c>
      <c r="DP167" s="91">
        <v>52</v>
      </c>
      <c r="DQ167" s="91">
        <v>4885</v>
      </c>
      <c r="DR167" s="91">
        <v>325</v>
      </c>
      <c r="DS167" s="91">
        <v>48</v>
      </c>
      <c r="DT167" s="91">
        <v>65</v>
      </c>
      <c r="DU167" s="91">
        <v>3343</v>
      </c>
      <c r="DV167" s="91">
        <v>464</v>
      </c>
      <c r="DW167" s="91">
        <v>1</v>
      </c>
      <c r="DX167" s="91">
        <v>20</v>
      </c>
      <c r="DY167" s="91">
        <v>45</v>
      </c>
      <c r="DZ167" s="91">
        <v>175</v>
      </c>
      <c r="EA167" s="91">
        <v>1404</v>
      </c>
      <c r="EB167" s="91">
        <v>74</v>
      </c>
      <c r="EC167" s="91">
        <v>76</v>
      </c>
      <c r="ED167" s="91">
        <v>12</v>
      </c>
      <c r="EE167" s="91">
        <v>1</v>
      </c>
      <c r="EF167" s="91">
        <v>69</v>
      </c>
      <c r="EG167" s="91">
        <v>16931</v>
      </c>
      <c r="EH167" s="91">
        <v>155570</v>
      </c>
      <c r="EI167" s="90" t="s">
        <v>2593</v>
      </c>
      <c r="EJ167" s="90" t="s">
        <v>2489</v>
      </c>
    </row>
    <row r="168" spans="1:140" ht="14.4" x14ac:dyDescent="0.3">
      <c r="A168" s="90">
        <v>106190812</v>
      </c>
      <c r="B168" s="90" t="s">
        <v>2108</v>
      </c>
      <c r="C168" s="90" t="s">
        <v>882</v>
      </c>
      <c r="D168" s="90" t="s">
        <v>883</v>
      </c>
      <c r="E168" s="90" t="s">
        <v>884</v>
      </c>
      <c r="F168" s="90" t="s">
        <v>1368</v>
      </c>
      <c r="G168" s="90" t="s">
        <v>723</v>
      </c>
      <c r="H168" s="90" t="s">
        <v>2809</v>
      </c>
      <c r="I168" s="90">
        <v>46</v>
      </c>
      <c r="J168" s="90">
        <v>18</v>
      </c>
      <c r="K168" s="90" t="s">
        <v>557</v>
      </c>
      <c r="L168" s="90" t="s">
        <v>553</v>
      </c>
      <c r="M168" s="91">
        <v>18401</v>
      </c>
      <c r="N168" s="91"/>
      <c r="O168" s="91"/>
      <c r="P168" s="91"/>
      <c r="Q168" s="91">
        <v>283</v>
      </c>
      <c r="R168" s="91"/>
      <c r="S168" s="91">
        <v>7089</v>
      </c>
      <c r="T168" s="91">
        <v>11590</v>
      </c>
      <c r="U168" s="91">
        <v>5</v>
      </c>
      <c r="V168" s="91"/>
      <c r="W168" s="91">
        <v>4067</v>
      </c>
      <c r="X168" s="91">
        <v>728</v>
      </c>
      <c r="Y168" s="91">
        <v>776</v>
      </c>
      <c r="Z168" s="91">
        <v>2669</v>
      </c>
      <c r="AA168" s="91">
        <v>2183</v>
      </c>
      <c r="AB168" s="91">
        <v>1323</v>
      </c>
      <c r="AC168" s="91">
        <v>1963</v>
      </c>
      <c r="AD168" s="91">
        <v>1885</v>
      </c>
      <c r="AE168" s="91">
        <v>1355</v>
      </c>
      <c r="AF168" s="91">
        <v>1735</v>
      </c>
      <c r="AG168" s="91"/>
      <c r="AH168" s="91">
        <v>5461</v>
      </c>
      <c r="AI168" s="91">
        <v>940</v>
      </c>
      <c r="AJ168" s="91">
        <v>11250</v>
      </c>
      <c r="AK168" s="91">
        <v>715</v>
      </c>
      <c r="AL168" s="91">
        <v>10</v>
      </c>
      <c r="AM168" s="91">
        <v>299</v>
      </c>
      <c r="AN168" s="91">
        <v>9</v>
      </c>
      <c r="AO168" s="91">
        <v>13338</v>
      </c>
      <c r="AP168" s="91">
        <v>20</v>
      </c>
      <c r="AQ168" s="91">
        <v>147</v>
      </c>
      <c r="AR168" s="91">
        <v>189</v>
      </c>
      <c r="AS168" s="91">
        <v>557</v>
      </c>
      <c r="AT168" s="91">
        <v>448</v>
      </c>
      <c r="AU168" s="91">
        <v>3611</v>
      </c>
      <c r="AV168" s="91">
        <v>5</v>
      </c>
      <c r="AW168" s="91">
        <v>369</v>
      </c>
      <c r="AX168" s="91"/>
      <c r="AY168" s="91">
        <v>7748</v>
      </c>
      <c r="AZ168" s="91">
        <v>10936</v>
      </c>
      <c r="BA168" s="91"/>
      <c r="BB168" s="91">
        <v>5436</v>
      </c>
      <c r="BC168" s="91">
        <v>9638</v>
      </c>
      <c r="BD168" s="91">
        <v>3609</v>
      </c>
      <c r="BE168" s="91">
        <v>1</v>
      </c>
      <c r="BF168" s="91">
        <v>15130</v>
      </c>
      <c r="BG168" s="91">
        <v>16</v>
      </c>
      <c r="BH168" s="91">
        <v>223</v>
      </c>
      <c r="BI168" s="91">
        <v>1</v>
      </c>
      <c r="BJ168" s="91">
        <v>223</v>
      </c>
      <c r="BK168" s="91">
        <v>39</v>
      </c>
      <c r="BL168" s="91">
        <v>1290</v>
      </c>
      <c r="BM168" s="91">
        <v>45</v>
      </c>
      <c r="BN168" s="91">
        <v>1</v>
      </c>
      <c r="BO168" s="91">
        <v>334</v>
      </c>
      <c r="BP168" s="91">
        <v>289</v>
      </c>
      <c r="BQ168" s="91">
        <v>1093</v>
      </c>
      <c r="BR168" s="91"/>
      <c r="BS168" s="91"/>
      <c r="BT168" s="91">
        <v>302</v>
      </c>
      <c r="BU168" s="91">
        <v>18382</v>
      </c>
      <c r="BV168" s="91"/>
      <c r="BW168" s="91">
        <v>3331</v>
      </c>
      <c r="BX168" s="91">
        <v>6024</v>
      </c>
      <c r="BY168" s="91">
        <v>8768</v>
      </c>
      <c r="BZ168" s="91">
        <v>186</v>
      </c>
      <c r="CA168" s="91"/>
      <c r="CB168" s="91"/>
      <c r="CC168" s="91"/>
      <c r="CD168" s="91">
        <v>311</v>
      </c>
      <c r="CE168" s="91">
        <v>64</v>
      </c>
      <c r="CF168" s="91"/>
      <c r="CG168" s="91">
        <v>914</v>
      </c>
      <c r="CH168" s="91">
        <v>372</v>
      </c>
      <c r="CI168" s="91">
        <v>383</v>
      </c>
      <c r="CJ168" s="91">
        <v>225</v>
      </c>
      <c r="CK168" s="91">
        <v>89</v>
      </c>
      <c r="CL168" s="91">
        <v>258</v>
      </c>
      <c r="CM168" s="91">
        <v>1659</v>
      </c>
      <c r="CN168" s="91">
        <v>1099</v>
      </c>
      <c r="CO168" s="91">
        <v>1602</v>
      </c>
      <c r="CP168" s="91">
        <v>658</v>
      </c>
      <c r="CQ168" s="91">
        <v>4145</v>
      </c>
      <c r="CR168" s="91">
        <v>332</v>
      </c>
      <c r="CS168" s="91">
        <v>1075</v>
      </c>
      <c r="CT168" s="91">
        <v>35</v>
      </c>
      <c r="CU168" s="91">
        <v>155</v>
      </c>
      <c r="CV168" s="91">
        <v>979</v>
      </c>
      <c r="CW168" s="91">
        <v>740</v>
      </c>
      <c r="CX168" s="91">
        <v>351</v>
      </c>
      <c r="CY168" s="91">
        <v>3613</v>
      </c>
      <c r="CZ168" s="91">
        <v>228</v>
      </c>
      <c r="DA168" s="91">
        <v>22</v>
      </c>
      <c r="DB168" s="91">
        <v>5</v>
      </c>
      <c r="DC168" s="91">
        <v>2</v>
      </c>
      <c r="DD168" s="91">
        <v>21</v>
      </c>
      <c r="DE168" s="91">
        <v>136</v>
      </c>
      <c r="DF168" s="91">
        <v>1129</v>
      </c>
      <c r="DG168" s="91">
        <v>29</v>
      </c>
      <c r="DH168" s="91">
        <v>1514</v>
      </c>
      <c r="DI168" s="91">
        <v>96</v>
      </c>
      <c r="DJ168" s="91">
        <v>142</v>
      </c>
      <c r="DK168" s="91">
        <v>198</v>
      </c>
      <c r="DL168" s="91">
        <v>3609</v>
      </c>
      <c r="DM168" s="91">
        <v>1192</v>
      </c>
      <c r="DN168" s="91">
        <v>182</v>
      </c>
      <c r="DO168" s="91">
        <v>5565</v>
      </c>
      <c r="DP168" s="91">
        <v>54</v>
      </c>
      <c r="DQ168" s="91">
        <v>4560</v>
      </c>
      <c r="DR168" s="91">
        <v>22</v>
      </c>
      <c r="DS168" s="91">
        <v>3</v>
      </c>
      <c r="DT168" s="91">
        <v>38</v>
      </c>
      <c r="DU168" s="91">
        <v>627</v>
      </c>
      <c r="DV168" s="91">
        <v>342</v>
      </c>
      <c r="DW168" s="91">
        <v>1</v>
      </c>
      <c r="DX168" s="91">
        <v>21</v>
      </c>
      <c r="DY168" s="91">
        <v>40</v>
      </c>
      <c r="DZ168" s="91">
        <v>140</v>
      </c>
      <c r="EA168" s="91">
        <v>363</v>
      </c>
      <c r="EB168" s="91">
        <v>38</v>
      </c>
      <c r="EC168" s="91">
        <v>15</v>
      </c>
      <c r="ED168" s="91">
        <v>11</v>
      </c>
      <c r="EE168" s="91"/>
      <c r="EF168" s="91">
        <v>46</v>
      </c>
      <c r="EG168" s="91">
        <v>16977</v>
      </c>
      <c r="EH168" s="91">
        <v>76683</v>
      </c>
      <c r="EI168" s="90" t="s">
        <v>2573</v>
      </c>
      <c r="EJ168" s="90" t="s">
        <v>2489</v>
      </c>
    </row>
    <row r="169" spans="1:140" ht="14.4" x14ac:dyDescent="0.3">
      <c r="A169" s="90">
        <v>106190818</v>
      </c>
      <c r="B169" s="90" t="s">
        <v>2109</v>
      </c>
      <c r="C169" s="90" t="s">
        <v>1822</v>
      </c>
      <c r="D169" s="90" t="s">
        <v>885</v>
      </c>
      <c r="E169" s="90" t="s">
        <v>782</v>
      </c>
      <c r="F169" s="90" t="s">
        <v>1369</v>
      </c>
      <c r="G169" s="90" t="s">
        <v>723</v>
      </c>
      <c r="H169" s="90" t="s">
        <v>2812</v>
      </c>
      <c r="I169" s="90">
        <v>43</v>
      </c>
      <c r="J169" s="90">
        <v>25</v>
      </c>
      <c r="K169" s="90" t="s">
        <v>557</v>
      </c>
      <c r="L169" s="90" t="s">
        <v>553</v>
      </c>
      <c r="M169" s="91">
        <v>5087</v>
      </c>
      <c r="N169" s="91">
        <v>563</v>
      </c>
      <c r="O169" s="91">
        <v>550</v>
      </c>
      <c r="P169" s="91"/>
      <c r="Q169" s="91"/>
      <c r="R169" s="91"/>
      <c r="S169" s="91">
        <v>2511</v>
      </c>
      <c r="T169" s="91">
        <v>3689</v>
      </c>
      <c r="U169" s="91"/>
      <c r="V169" s="91"/>
      <c r="W169" s="91">
        <v>567</v>
      </c>
      <c r="X169" s="91"/>
      <c r="Y169" s="91">
        <v>38</v>
      </c>
      <c r="Z169" s="91">
        <v>299</v>
      </c>
      <c r="AA169" s="91">
        <v>612</v>
      </c>
      <c r="AB169" s="91">
        <v>398</v>
      </c>
      <c r="AC169" s="91">
        <v>654</v>
      </c>
      <c r="AD169" s="91">
        <v>908</v>
      </c>
      <c r="AE169" s="91">
        <v>1093</v>
      </c>
      <c r="AF169" s="91">
        <v>1631</v>
      </c>
      <c r="AG169" s="91"/>
      <c r="AH169" s="91">
        <v>4680</v>
      </c>
      <c r="AI169" s="91">
        <v>203</v>
      </c>
      <c r="AJ169" s="91">
        <v>712</v>
      </c>
      <c r="AK169" s="91">
        <v>400</v>
      </c>
      <c r="AL169" s="91">
        <v>32</v>
      </c>
      <c r="AM169" s="91">
        <v>125</v>
      </c>
      <c r="AN169" s="91">
        <v>48</v>
      </c>
      <c r="AO169" s="91">
        <v>4165</v>
      </c>
      <c r="AP169" s="91">
        <v>122</v>
      </c>
      <c r="AQ169" s="91">
        <v>24</v>
      </c>
      <c r="AR169" s="91">
        <v>639</v>
      </c>
      <c r="AS169" s="91">
        <v>614</v>
      </c>
      <c r="AT169" s="91">
        <v>70</v>
      </c>
      <c r="AU169" s="91">
        <v>565</v>
      </c>
      <c r="AV169" s="91"/>
      <c r="AW169" s="91">
        <v>1</v>
      </c>
      <c r="AX169" s="91"/>
      <c r="AY169" s="91">
        <v>3474</v>
      </c>
      <c r="AZ169" s="91">
        <v>2726</v>
      </c>
      <c r="BA169" s="91"/>
      <c r="BB169" s="91">
        <v>1547</v>
      </c>
      <c r="BC169" s="91">
        <v>4081</v>
      </c>
      <c r="BD169" s="91">
        <v>567</v>
      </c>
      <c r="BE169" s="91">
        <v>5</v>
      </c>
      <c r="BF169" s="91">
        <v>3344</v>
      </c>
      <c r="BG169" s="91">
        <v>61</v>
      </c>
      <c r="BH169" s="91">
        <v>35</v>
      </c>
      <c r="BI169" s="91">
        <v>393</v>
      </c>
      <c r="BJ169" s="91">
        <v>112</v>
      </c>
      <c r="BK169" s="91">
        <v>63</v>
      </c>
      <c r="BL169" s="91">
        <v>1038</v>
      </c>
      <c r="BM169" s="91">
        <v>47</v>
      </c>
      <c r="BN169" s="91">
        <v>1</v>
      </c>
      <c r="BO169" s="91">
        <v>79</v>
      </c>
      <c r="BP169" s="91">
        <v>197</v>
      </c>
      <c r="BQ169" s="91">
        <v>780</v>
      </c>
      <c r="BR169" s="91">
        <v>50</v>
      </c>
      <c r="BS169" s="91"/>
      <c r="BT169" s="91">
        <v>275</v>
      </c>
      <c r="BU169" s="91">
        <v>5925</v>
      </c>
      <c r="BV169" s="91"/>
      <c r="BW169" s="91">
        <v>2921</v>
      </c>
      <c r="BX169" s="91">
        <v>498</v>
      </c>
      <c r="BY169" s="91">
        <v>2623</v>
      </c>
      <c r="BZ169" s="91">
        <v>6</v>
      </c>
      <c r="CA169" s="91"/>
      <c r="CB169" s="91">
        <v>15</v>
      </c>
      <c r="CC169" s="91"/>
      <c r="CD169" s="91">
        <v>135</v>
      </c>
      <c r="CE169" s="91">
        <v>1</v>
      </c>
      <c r="CF169" s="91">
        <v>1</v>
      </c>
      <c r="CG169" s="91">
        <v>395</v>
      </c>
      <c r="CH169" s="91">
        <v>187</v>
      </c>
      <c r="CI169" s="91">
        <v>171</v>
      </c>
      <c r="CJ169" s="91">
        <v>56</v>
      </c>
      <c r="CK169" s="91">
        <v>428</v>
      </c>
      <c r="CL169" s="91">
        <v>283</v>
      </c>
      <c r="CM169" s="91">
        <v>631</v>
      </c>
      <c r="CN169" s="91">
        <v>523</v>
      </c>
      <c r="CO169" s="91">
        <v>642</v>
      </c>
      <c r="CP169" s="91">
        <v>333</v>
      </c>
      <c r="CQ169" s="91">
        <v>600</v>
      </c>
      <c r="CR169" s="91">
        <v>132</v>
      </c>
      <c r="CS169" s="91">
        <v>294</v>
      </c>
      <c r="CT169" s="91"/>
      <c r="CU169" s="91"/>
      <c r="CV169" s="91">
        <v>221</v>
      </c>
      <c r="CW169" s="91">
        <v>399</v>
      </c>
      <c r="CX169" s="91">
        <v>338</v>
      </c>
      <c r="CY169" s="91">
        <v>567</v>
      </c>
      <c r="CZ169" s="91">
        <v>33</v>
      </c>
      <c r="DA169" s="91">
        <v>7</v>
      </c>
      <c r="DB169" s="91">
        <v>3</v>
      </c>
      <c r="DC169" s="91"/>
      <c r="DD169" s="91">
        <v>9</v>
      </c>
      <c r="DE169" s="91">
        <v>78</v>
      </c>
      <c r="DF169" s="91">
        <v>184</v>
      </c>
      <c r="DG169" s="91">
        <v>9</v>
      </c>
      <c r="DH169" s="91">
        <v>501</v>
      </c>
      <c r="DI169" s="91">
        <v>72</v>
      </c>
      <c r="DJ169" s="91">
        <v>177</v>
      </c>
      <c r="DK169" s="91">
        <v>101</v>
      </c>
      <c r="DL169" s="91">
        <v>569</v>
      </c>
      <c r="DM169" s="91">
        <v>411</v>
      </c>
      <c r="DN169" s="91">
        <v>70</v>
      </c>
      <c r="DO169" s="91">
        <v>3435</v>
      </c>
      <c r="DP169" s="91">
        <v>8</v>
      </c>
      <c r="DQ169" s="91">
        <v>533</v>
      </c>
      <c r="DR169" s="91">
        <v>6</v>
      </c>
      <c r="DS169" s="91">
        <v>6</v>
      </c>
      <c r="DT169" s="91">
        <v>29</v>
      </c>
      <c r="DU169" s="91">
        <v>152</v>
      </c>
      <c r="DV169" s="91">
        <v>288</v>
      </c>
      <c r="DW169" s="91"/>
      <c r="DX169" s="91">
        <v>7</v>
      </c>
      <c r="DY169" s="91">
        <v>8</v>
      </c>
      <c r="DZ169" s="91">
        <v>63</v>
      </c>
      <c r="EA169" s="91">
        <v>148</v>
      </c>
      <c r="EB169" s="91">
        <v>22</v>
      </c>
      <c r="EC169" s="91">
        <v>6</v>
      </c>
      <c r="ED169" s="91">
        <v>3</v>
      </c>
      <c r="EE169" s="91"/>
      <c r="EF169" s="91">
        <v>3</v>
      </c>
      <c r="EG169" s="91">
        <v>5459</v>
      </c>
      <c r="EH169" s="91">
        <v>29391</v>
      </c>
      <c r="EI169" s="90" t="s">
        <v>2594</v>
      </c>
      <c r="EJ169" s="90" t="s">
        <v>2489</v>
      </c>
    </row>
    <row r="170" spans="1:140" ht="14.4" x14ac:dyDescent="0.3">
      <c r="A170" s="90">
        <v>106190857</v>
      </c>
      <c r="B170" s="90" t="s">
        <v>2110</v>
      </c>
      <c r="C170" s="90" t="s">
        <v>886</v>
      </c>
      <c r="D170" s="90" t="s">
        <v>887</v>
      </c>
      <c r="E170" s="90" t="s">
        <v>853</v>
      </c>
      <c r="F170" s="90" t="s">
        <v>1353</v>
      </c>
      <c r="G170" s="90" t="s">
        <v>723</v>
      </c>
      <c r="H170" s="90" t="s">
        <v>2814</v>
      </c>
      <c r="I170" s="90">
        <v>48</v>
      </c>
      <c r="J170" s="90">
        <v>22</v>
      </c>
      <c r="K170" s="90" t="s">
        <v>572</v>
      </c>
      <c r="L170" s="90" t="s">
        <v>553</v>
      </c>
      <c r="M170" s="91">
        <v>93</v>
      </c>
      <c r="N170" s="91">
        <v>37</v>
      </c>
      <c r="O170" s="91"/>
      <c r="P170" s="91"/>
      <c r="Q170" s="91"/>
      <c r="R170" s="91"/>
      <c r="S170" s="91">
        <v>55</v>
      </c>
      <c r="T170" s="91">
        <v>75</v>
      </c>
      <c r="U170" s="91"/>
      <c r="V170" s="91"/>
      <c r="W170" s="91"/>
      <c r="X170" s="91"/>
      <c r="Y170" s="91"/>
      <c r="Z170" s="91">
        <v>3</v>
      </c>
      <c r="AA170" s="91">
        <v>8</v>
      </c>
      <c r="AB170" s="91">
        <v>16</v>
      </c>
      <c r="AC170" s="91">
        <v>32</v>
      </c>
      <c r="AD170" s="91">
        <v>29</v>
      </c>
      <c r="AE170" s="91">
        <v>27</v>
      </c>
      <c r="AF170" s="91">
        <v>15</v>
      </c>
      <c r="AG170" s="91"/>
      <c r="AH170" s="91">
        <v>34</v>
      </c>
      <c r="AI170" s="91">
        <v>10</v>
      </c>
      <c r="AJ170" s="91">
        <v>63</v>
      </c>
      <c r="AK170" s="91"/>
      <c r="AL170" s="91"/>
      <c r="AM170" s="91">
        <v>5</v>
      </c>
      <c r="AN170" s="91">
        <v>18</v>
      </c>
      <c r="AO170" s="91">
        <v>119</v>
      </c>
      <c r="AP170" s="91"/>
      <c r="AQ170" s="91"/>
      <c r="AR170" s="91">
        <v>3</v>
      </c>
      <c r="AS170" s="91">
        <v>2</v>
      </c>
      <c r="AT170" s="91">
        <v>6</v>
      </c>
      <c r="AU170" s="91"/>
      <c r="AV170" s="91"/>
      <c r="AW170" s="91"/>
      <c r="AX170" s="91"/>
      <c r="AY170" s="91"/>
      <c r="AZ170" s="91">
        <v>130</v>
      </c>
      <c r="BA170" s="91"/>
      <c r="BB170" s="91">
        <v>126</v>
      </c>
      <c r="BC170" s="91">
        <v>4</v>
      </c>
      <c r="BD170" s="91"/>
      <c r="BE170" s="91"/>
      <c r="BF170" s="91">
        <v>63</v>
      </c>
      <c r="BG170" s="91">
        <v>14</v>
      </c>
      <c r="BH170" s="91"/>
      <c r="BI170" s="91">
        <v>3</v>
      </c>
      <c r="BJ170" s="91">
        <v>17</v>
      </c>
      <c r="BK170" s="91">
        <v>6</v>
      </c>
      <c r="BL170" s="91">
        <v>20</v>
      </c>
      <c r="BM170" s="91"/>
      <c r="BN170" s="91"/>
      <c r="BO170" s="91"/>
      <c r="BP170" s="91">
        <v>2</v>
      </c>
      <c r="BQ170" s="91">
        <v>5</v>
      </c>
      <c r="BR170" s="91"/>
      <c r="BS170" s="91"/>
      <c r="BT170" s="91">
        <v>3</v>
      </c>
      <c r="BU170" s="91">
        <v>127</v>
      </c>
      <c r="BV170" s="91"/>
      <c r="BW170" s="91">
        <v>62</v>
      </c>
      <c r="BX170" s="91">
        <v>23</v>
      </c>
      <c r="BY170" s="91">
        <v>26</v>
      </c>
      <c r="BZ170" s="91">
        <v>16</v>
      </c>
      <c r="CA170" s="91"/>
      <c r="CB170" s="91">
        <v>3</v>
      </c>
      <c r="CC170" s="91"/>
      <c r="CD170" s="91"/>
      <c r="CE170" s="91"/>
      <c r="CF170" s="91"/>
      <c r="CG170" s="91"/>
      <c r="CH170" s="91">
        <v>4</v>
      </c>
      <c r="CI170" s="91"/>
      <c r="CJ170" s="91"/>
      <c r="CK170" s="91">
        <v>13</v>
      </c>
      <c r="CL170" s="91">
        <v>1</v>
      </c>
      <c r="CM170" s="91">
        <v>1</v>
      </c>
      <c r="CN170" s="91">
        <v>36</v>
      </c>
      <c r="CO170" s="91"/>
      <c r="CP170" s="91">
        <v>4</v>
      </c>
      <c r="CQ170" s="91"/>
      <c r="CR170" s="91">
        <v>25</v>
      </c>
      <c r="CS170" s="91">
        <v>44</v>
      </c>
      <c r="CT170" s="91"/>
      <c r="CU170" s="91"/>
      <c r="CV170" s="91"/>
      <c r="CW170" s="91">
        <v>2</v>
      </c>
      <c r="CX170" s="91"/>
      <c r="CY170" s="91"/>
      <c r="CZ170" s="91"/>
      <c r="DA170" s="91"/>
      <c r="DB170" s="91"/>
      <c r="DC170" s="91"/>
      <c r="DD170" s="91"/>
      <c r="DE170" s="91"/>
      <c r="DF170" s="91">
        <v>1</v>
      </c>
      <c r="DG170" s="91"/>
      <c r="DH170" s="91">
        <v>1</v>
      </c>
      <c r="DI170" s="91"/>
      <c r="DJ170" s="91"/>
      <c r="DK170" s="91">
        <v>8</v>
      </c>
      <c r="DL170" s="91"/>
      <c r="DM170" s="91">
        <v>59</v>
      </c>
      <c r="DN170" s="91">
        <v>8</v>
      </c>
      <c r="DO170" s="91">
        <v>40</v>
      </c>
      <c r="DP170" s="91">
        <v>1</v>
      </c>
      <c r="DQ170" s="91">
        <v>12</v>
      </c>
      <c r="DR170" s="91">
        <v>1</v>
      </c>
      <c r="DS170" s="91"/>
      <c r="DT170" s="91"/>
      <c r="DU170" s="91">
        <v>6</v>
      </c>
      <c r="DV170" s="91">
        <v>1</v>
      </c>
      <c r="DW170" s="91"/>
      <c r="DX170" s="91"/>
      <c r="DY170" s="91"/>
      <c r="DZ170" s="91">
        <v>18</v>
      </c>
      <c r="EA170" s="91"/>
      <c r="EB170" s="91"/>
      <c r="EC170" s="91"/>
      <c r="ED170" s="91"/>
      <c r="EE170" s="91"/>
      <c r="EF170" s="91"/>
      <c r="EG170" s="91">
        <v>104</v>
      </c>
      <c r="EH170" s="91">
        <v>10123</v>
      </c>
      <c r="EI170" s="90" t="s">
        <v>2584</v>
      </c>
      <c r="EJ170" s="90" t="s">
        <v>2489</v>
      </c>
    </row>
    <row r="171" spans="1:140" ht="14.4" x14ac:dyDescent="0.3">
      <c r="A171" s="90">
        <v>106190859</v>
      </c>
      <c r="B171" s="90" t="s">
        <v>2111</v>
      </c>
      <c r="C171" s="90" t="s">
        <v>888</v>
      </c>
      <c r="D171" s="90" t="s">
        <v>889</v>
      </c>
      <c r="E171" s="90" t="s">
        <v>2112</v>
      </c>
      <c r="F171" s="90" t="s">
        <v>1370</v>
      </c>
      <c r="G171" s="90" t="s">
        <v>723</v>
      </c>
      <c r="H171" s="90" t="s">
        <v>2808</v>
      </c>
      <c r="I171" s="90">
        <v>45</v>
      </c>
      <c r="J171" s="90">
        <v>27</v>
      </c>
      <c r="K171" s="90" t="s">
        <v>572</v>
      </c>
      <c r="L171" s="90" t="s">
        <v>553</v>
      </c>
      <c r="M171" s="91">
        <v>9284</v>
      </c>
      <c r="N171" s="91"/>
      <c r="O171" s="91"/>
      <c r="P171" s="91"/>
      <c r="Q171" s="91"/>
      <c r="R171" s="91"/>
      <c r="S171" s="91">
        <v>4011</v>
      </c>
      <c r="T171" s="91">
        <v>5268</v>
      </c>
      <c r="U171" s="91"/>
      <c r="V171" s="91">
        <v>5</v>
      </c>
      <c r="W171" s="91">
        <v>880</v>
      </c>
      <c r="X171" s="91">
        <v>50</v>
      </c>
      <c r="Y171" s="91">
        <v>89</v>
      </c>
      <c r="Z171" s="91">
        <v>654</v>
      </c>
      <c r="AA171" s="91">
        <v>919</v>
      </c>
      <c r="AB171" s="91">
        <v>689</v>
      </c>
      <c r="AC171" s="91">
        <v>1072</v>
      </c>
      <c r="AD171" s="91">
        <v>1297</v>
      </c>
      <c r="AE171" s="91">
        <v>1390</v>
      </c>
      <c r="AF171" s="91">
        <v>2244</v>
      </c>
      <c r="AG171" s="91"/>
      <c r="AH171" s="91">
        <v>5140</v>
      </c>
      <c r="AI171" s="91">
        <v>350</v>
      </c>
      <c r="AJ171" s="91">
        <v>1121</v>
      </c>
      <c r="AK171" s="91">
        <v>627</v>
      </c>
      <c r="AL171" s="91">
        <v>3</v>
      </c>
      <c r="AM171" s="91">
        <v>2027</v>
      </c>
      <c r="AN171" s="91">
        <v>16</v>
      </c>
      <c r="AO171" s="91">
        <v>8112</v>
      </c>
      <c r="AP171" s="91">
        <v>29</v>
      </c>
      <c r="AQ171" s="91">
        <v>1</v>
      </c>
      <c r="AR171" s="91">
        <v>213</v>
      </c>
      <c r="AS171" s="91">
        <v>52</v>
      </c>
      <c r="AT171" s="91">
        <v>7</v>
      </c>
      <c r="AU171" s="91">
        <v>861</v>
      </c>
      <c r="AV171" s="91">
        <v>1</v>
      </c>
      <c r="AW171" s="91">
        <v>8</v>
      </c>
      <c r="AX171" s="91"/>
      <c r="AY171" s="91">
        <v>6876</v>
      </c>
      <c r="AZ171" s="91">
        <v>2408</v>
      </c>
      <c r="BA171" s="91"/>
      <c r="BB171" s="91">
        <v>1292</v>
      </c>
      <c r="BC171" s="91">
        <v>7131</v>
      </c>
      <c r="BD171" s="91">
        <v>861</v>
      </c>
      <c r="BE171" s="91"/>
      <c r="BF171" s="91">
        <v>6281</v>
      </c>
      <c r="BG171" s="91"/>
      <c r="BH171" s="91"/>
      <c r="BI171" s="91">
        <v>13</v>
      </c>
      <c r="BJ171" s="91">
        <v>200</v>
      </c>
      <c r="BK171" s="91">
        <v>101</v>
      </c>
      <c r="BL171" s="91">
        <v>1346</v>
      </c>
      <c r="BM171" s="91">
        <v>3</v>
      </c>
      <c r="BN171" s="91">
        <v>3</v>
      </c>
      <c r="BO171" s="91">
        <v>178</v>
      </c>
      <c r="BP171" s="91">
        <v>314</v>
      </c>
      <c r="BQ171" s="91">
        <v>766</v>
      </c>
      <c r="BR171" s="91">
        <v>76</v>
      </c>
      <c r="BS171" s="91">
        <v>3</v>
      </c>
      <c r="BT171" s="91">
        <v>130</v>
      </c>
      <c r="BU171" s="91">
        <v>9154</v>
      </c>
      <c r="BV171" s="91"/>
      <c r="BW171" s="91">
        <v>4272</v>
      </c>
      <c r="BX171" s="91">
        <v>1323</v>
      </c>
      <c r="BY171" s="91">
        <v>3003</v>
      </c>
      <c r="BZ171" s="91">
        <v>81</v>
      </c>
      <c r="CA171" s="91"/>
      <c r="CB171" s="91">
        <v>254</v>
      </c>
      <c r="CC171" s="91">
        <v>33</v>
      </c>
      <c r="CD171" s="91">
        <v>299</v>
      </c>
      <c r="CE171" s="91">
        <v>18</v>
      </c>
      <c r="CF171" s="91">
        <v>1</v>
      </c>
      <c r="CG171" s="91">
        <v>728</v>
      </c>
      <c r="CH171" s="91">
        <v>357</v>
      </c>
      <c r="CI171" s="91">
        <v>324</v>
      </c>
      <c r="CJ171" s="91">
        <v>105</v>
      </c>
      <c r="CK171" s="91">
        <v>76</v>
      </c>
      <c r="CL171" s="91">
        <v>176</v>
      </c>
      <c r="CM171" s="91">
        <v>1454</v>
      </c>
      <c r="CN171" s="91">
        <v>679</v>
      </c>
      <c r="CO171" s="91">
        <v>1083</v>
      </c>
      <c r="CP171" s="91">
        <v>528</v>
      </c>
      <c r="CQ171" s="91">
        <v>928</v>
      </c>
      <c r="CR171" s="91">
        <v>167</v>
      </c>
      <c r="CS171" s="91">
        <v>402</v>
      </c>
      <c r="CT171" s="91">
        <v>8</v>
      </c>
      <c r="CU171" s="91">
        <v>11</v>
      </c>
      <c r="CV171" s="91">
        <v>462</v>
      </c>
      <c r="CW171" s="91">
        <v>906</v>
      </c>
      <c r="CX171" s="91">
        <v>26</v>
      </c>
      <c r="CY171" s="91">
        <v>864</v>
      </c>
      <c r="CZ171" s="91">
        <v>103</v>
      </c>
      <c r="DA171" s="91">
        <v>9</v>
      </c>
      <c r="DB171" s="91">
        <v>2</v>
      </c>
      <c r="DC171" s="91"/>
      <c r="DD171" s="91">
        <v>19</v>
      </c>
      <c r="DE171" s="91">
        <v>190</v>
      </c>
      <c r="DF171" s="91">
        <v>976</v>
      </c>
      <c r="DG171" s="91">
        <v>13</v>
      </c>
      <c r="DH171" s="91">
        <v>1028</v>
      </c>
      <c r="DI171" s="91">
        <v>94</v>
      </c>
      <c r="DJ171" s="91">
        <v>179</v>
      </c>
      <c r="DK171" s="91">
        <v>148</v>
      </c>
      <c r="DL171" s="91">
        <v>850</v>
      </c>
      <c r="DM171" s="91">
        <v>555</v>
      </c>
      <c r="DN171" s="91">
        <v>358</v>
      </c>
      <c r="DO171" s="91">
        <v>818</v>
      </c>
      <c r="DP171" s="91">
        <v>22</v>
      </c>
      <c r="DQ171" s="91">
        <v>3920</v>
      </c>
      <c r="DR171" s="91">
        <v>24</v>
      </c>
      <c r="DS171" s="91">
        <v>6</v>
      </c>
      <c r="DT171" s="91">
        <v>28</v>
      </c>
      <c r="DU171" s="91">
        <v>444</v>
      </c>
      <c r="DV171" s="91">
        <v>431</v>
      </c>
      <c r="DW171" s="91">
        <v>64</v>
      </c>
      <c r="DX171" s="91">
        <v>17</v>
      </c>
      <c r="DY171" s="91">
        <v>23</v>
      </c>
      <c r="DZ171" s="91">
        <v>298</v>
      </c>
      <c r="EA171" s="91">
        <v>263</v>
      </c>
      <c r="EB171" s="91">
        <v>33</v>
      </c>
      <c r="EC171" s="91">
        <v>4</v>
      </c>
      <c r="ED171" s="91">
        <v>25</v>
      </c>
      <c r="EE171" s="91"/>
      <c r="EF171" s="91">
        <v>24</v>
      </c>
      <c r="EG171" s="91">
        <v>7600</v>
      </c>
      <c r="EH171" s="91">
        <v>42611</v>
      </c>
      <c r="EI171" s="90" t="s">
        <v>2595</v>
      </c>
      <c r="EJ171" s="90" t="s">
        <v>2489</v>
      </c>
    </row>
    <row r="172" spans="1:140" ht="14.4" x14ac:dyDescent="0.3">
      <c r="A172" s="90">
        <v>106190878</v>
      </c>
      <c r="B172" s="90" t="s">
        <v>2113</v>
      </c>
      <c r="C172" s="90" t="s">
        <v>890</v>
      </c>
      <c r="D172" s="90" t="s">
        <v>891</v>
      </c>
      <c r="E172" s="90" t="s">
        <v>723</v>
      </c>
      <c r="F172" s="90" t="s">
        <v>1337</v>
      </c>
      <c r="G172" s="90" t="s">
        <v>723</v>
      </c>
      <c r="H172" s="90" t="s">
        <v>2809</v>
      </c>
      <c r="I172" s="90">
        <v>53</v>
      </c>
      <c r="J172" s="90">
        <v>24</v>
      </c>
      <c r="K172" s="90" t="s">
        <v>557</v>
      </c>
      <c r="L172" s="90" t="s">
        <v>2807</v>
      </c>
      <c r="M172" s="91">
        <v>20457</v>
      </c>
      <c r="N172" s="91">
        <v>379</v>
      </c>
      <c r="O172" s="91">
        <v>2156</v>
      </c>
      <c r="P172" s="91"/>
      <c r="Q172" s="91">
        <v>250</v>
      </c>
      <c r="R172" s="91"/>
      <c r="S172" s="91">
        <v>9655</v>
      </c>
      <c r="T172" s="91">
        <v>13587</v>
      </c>
      <c r="U172" s="91"/>
      <c r="V172" s="91"/>
      <c r="W172" s="91">
        <v>4375</v>
      </c>
      <c r="X172" s="91">
        <v>746</v>
      </c>
      <c r="Y172" s="91">
        <v>1048</v>
      </c>
      <c r="Z172" s="91">
        <v>3506</v>
      </c>
      <c r="AA172" s="91">
        <v>2866</v>
      </c>
      <c r="AB172" s="91">
        <v>2000</v>
      </c>
      <c r="AC172" s="91">
        <v>2643</v>
      </c>
      <c r="AD172" s="91">
        <v>2454</v>
      </c>
      <c r="AE172" s="91">
        <v>1861</v>
      </c>
      <c r="AF172" s="91">
        <v>1740</v>
      </c>
      <c r="AG172" s="91">
        <v>3</v>
      </c>
      <c r="AH172" s="91">
        <v>1619</v>
      </c>
      <c r="AI172" s="91">
        <v>1201</v>
      </c>
      <c r="AJ172" s="91">
        <v>17989</v>
      </c>
      <c r="AK172" s="91">
        <v>828</v>
      </c>
      <c r="AL172" s="91"/>
      <c r="AM172" s="91">
        <v>1501</v>
      </c>
      <c r="AN172" s="91">
        <v>104</v>
      </c>
      <c r="AO172" s="91">
        <v>17311</v>
      </c>
      <c r="AP172" s="91">
        <v>68</v>
      </c>
      <c r="AQ172" s="91">
        <v>22</v>
      </c>
      <c r="AR172" s="91">
        <v>693</v>
      </c>
      <c r="AS172" s="91">
        <v>896</v>
      </c>
      <c r="AT172" s="91">
        <v>142</v>
      </c>
      <c r="AU172" s="91">
        <v>3776</v>
      </c>
      <c r="AV172" s="91">
        <v>109</v>
      </c>
      <c r="AW172" s="91">
        <v>225</v>
      </c>
      <c r="AX172" s="91"/>
      <c r="AY172" s="91">
        <v>9782</v>
      </c>
      <c r="AZ172" s="91">
        <v>13460</v>
      </c>
      <c r="BA172" s="91"/>
      <c r="BB172" s="91">
        <v>3439</v>
      </c>
      <c r="BC172" s="91">
        <v>15965</v>
      </c>
      <c r="BD172" s="91">
        <v>3837</v>
      </c>
      <c r="BE172" s="91">
        <v>1</v>
      </c>
      <c r="BF172" s="91">
        <v>18069</v>
      </c>
      <c r="BG172" s="91">
        <v>106</v>
      </c>
      <c r="BH172" s="91">
        <v>276</v>
      </c>
      <c r="BI172" s="91">
        <v>720</v>
      </c>
      <c r="BJ172" s="91">
        <v>294</v>
      </c>
      <c r="BK172" s="91">
        <v>88</v>
      </c>
      <c r="BL172" s="91">
        <v>1158</v>
      </c>
      <c r="BM172" s="91">
        <v>170</v>
      </c>
      <c r="BN172" s="91">
        <v>122</v>
      </c>
      <c r="BO172" s="91">
        <v>296</v>
      </c>
      <c r="BP172" s="91">
        <v>308</v>
      </c>
      <c r="BQ172" s="91">
        <v>1571</v>
      </c>
      <c r="BR172" s="91">
        <v>64</v>
      </c>
      <c r="BS172" s="91"/>
      <c r="BT172" s="91">
        <v>387</v>
      </c>
      <c r="BU172" s="91">
        <v>22854</v>
      </c>
      <c r="BV172" s="91">
        <v>1</v>
      </c>
      <c r="BW172" s="91">
        <v>5132</v>
      </c>
      <c r="BX172" s="91">
        <v>12661</v>
      </c>
      <c r="BY172" s="91">
        <v>2411</v>
      </c>
      <c r="BZ172" s="91">
        <v>137</v>
      </c>
      <c r="CA172" s="91">
        <v>4</v>
      </c>
      <c r="CB172" s="91">
        <v>483</v>
      </c>
      <c r="CC172" s="91">
        <v>52</v>
      </c>
      <c r="CD172" s="91">
        <v>912</v>
      </c>
      <c r="CE172" s="91">
        <v>1450</v>
      </c>
      <c r="CF172" s="91"/>
      <c r="CG172" s="91">
        <v>1271</v>
      </c>
      <c r="CH172" s="91">
        <v>403</v>
      </c>
      <c r="CI172" s="91">
        <v>861</v>
      </c>
      <c r="CJ172" s="91">
        <v>236</v>
      </c>
      <c r="CK172" s="91">
        <v>2337</v>
      </c>
      <c r="CL172" s="91">
        <v>299</v>
      </c>
      <c r="CM172" s="91">
        <v>1867</v>
      </c>
      <c r="CN172" s="91">
        <v>1335</v>
      </c>
      <c r="CO172" s="91">
        <v>1730</v>
      </c>
      <c r="CP172" s="91">
        <v>701</v>
      </c>
      <c r="CQ172" s="91">
        <v>4221</v>
      </c>
      <c r="CR172" s="91">
        <v>332</v>
      </c>
      <c r="CS172" s="91">
        <v>827</v>
      </c>
      <c r="CT172" s="91">
        <v>110</v>
      </c>
      <c r="CU172" s="91">
        <v>221</v>
      </c>
      <c r="CV172" s="91">
        <v>793</v>
      </c>
      <c r="CW172" s="91">
        <v>1219</v>
      </c>
      <c r="CX172" s="91">
        <v>694</v>
      </c>
      <c r="CY172" s="91">
        <v>3785</v>
      </c>
      <c r="CZ172" s="91">
        <v>296</v>
      </c>
      <c r="DA172" s="91">
        <v>21</v>
      </c>
      <c r="DB172" s="91">
        <v>11</v>
      </c>
      <c r="DC172" s="91">
        <v>3</v>
      </c>
      <c r="DD172" s="91">
        <v>126</v>
      </c>
      <c r="DE172" s="91">
        <v>190</v>
      </c>
      <c r="DF172" s="91">
        <v>1549</v>
      </c>
      <c r="DG172" s="91">
        <v>22</v>
      </c>
      <c r="DH172" s="91">
        <v>1853</v>
      </c>
      <c r="DI172" s="91">
        <v>106</v>
      </c>
      <c r="DJ172" s="91">
        <v>27</v>
      </c>
      <c r="DK172" s="91">
        <v>210</v>
      </c>
      <c r="DL172" s="91">
        <v>3863</v>
      </c>
      <c r="DM172" s="91">
        <v>1262</v>
      </c>
      <c r="DN172" s="91">
        <v>212</v>
      </c>
      <c r="DO172" s="91">
        <v>9863</v>
      </c>
      <c r="DP172" s="91">
        <v>36</v>
      </c>
      <c r="DQ172" s="91">
        <v>3592</v>
      </c>
      <c r="DR172" s="91">
        <v>14</v>
      </c>
      <c r="DS172" s="91">
        <v>10</v>
      </c>
      <c r="DT172" s="91">
        <v>76</v>
      </c>
      <c r="DU172" s="91">
        <v>1118</v>
      </c>
      <c r="DV172" s="91">
        <v>385</v>
      </c>
      <c r="DW172" s="91">
        <v>1</v>
      </c>
      <c r="DX172" s="91">
        <v>16</v>
      </c>
      <c r="DY172" s="91">
        <v>32</v>
      </c>
      <c r="DZ172" s="91">
        <v>146</v>
      </c>
      <c r="EA172" s="91">
        <v>564</v>
      </c>
      <c r="EB172" s="91">
        <v>115</v>
      </c>
      <c r="EC172" s="91">
        <v>29</v>
      </c>
      <c r="ED172" s="91">
        <v>26</v>
      </c>
      <c r="EE172" s="91">
        <v>1</v>
      </c>
      <c r="EF172" s="91">
        <v>77</v>
      </c>
      <c r="EG172" s="91">
        <v>20632</v>
      </c>
      <c r="EH172" s="91">
        <v>93948</v>
      </c>
      <c r="EI172" s="90" t="s">
        <v>2553</v>
      </c>
      <c r="EJ172" s="90" t="s">
        <v>2489</v>
      </c>
    </row>
    <row r="173" spans="1:140" ht="14.4" x14ac:dyDescent="0.3">
      <c r="A173" s="90">
        <v>106190883</v>
      </c>
      <c r="B173" s="90" t="s">
        <v>2114</v>
      </c>
      <c r="C173" s="90" t="s">
        <v>892</v>
      </c>
      <c r="D173" s="90" t="s">
        <v>893</v>
      </c>
      <c r="E173" s="90" t="s">
        <v>850</v>
      </c>
      <c r="F173" s="90" t="s">
        <v>1371</v>
      </c>
      <c r="G173" s="90" t="s">
        <v>723</v>
      </c>
      <c r="H173" s="90" t="s">
        <v>2812</v>
      </c>
      <c r="I173" s="90">
        <v>57</v>
      </c>
      <c r="J173" s="90">
        <v>32</v>
      </c>
      <c r="K173" s="90" t="s">
        <v>572</v>
      </c>
      <c r="L173" s="90" t="s">
        <v>553</v>
      </c>
      <c r="M173" s="91">
        <v>12463</v>
      </c>
      <c r="N173" s="91">
        <v>29</v>
      </c>
      <c r="O173" s="91"/>
      <c r="P173" s="91"/>
      <c r="Q173" s="91"/>
      <c r="R173" s="91"/>
      <c r="S173" s="91">
        <v>4201</v>
      </c>
      <c r="T173" s="91">
        <v>8290</v>
      </c>
      <c r="U173" s="91"/>
      <c r="V173" s="91">
        <v>1</v>
      </c>
      <c r="W173" s="91">
        <v>3451</v>
      </c>
      <c r="X173" s="91">
        <v>9</v>
      </c>
      <c r="Y173" s="91">
        <v>272</v>
      </c>
      <c r="Z173" s="91">
        <v>1886</v>
      </c>
      <c r="AA173" s="91">
        <v>2270</v>
      </c>
      <c r="AB173" s="91">
        <v>896</v>
      </c>
      <c r="AC173" s="91">
        <v>1047</v>
      </c>
      <c r="AD173" s="91">
        <v>916</v>
      </c>
      <c r="AE173" s="91">
        <v>636</v>
      </c>
      <c r="AF173" s="91">
        <v>1109</v>
      </c>
      <c r="AG173" s="91"/>
      <c r="AH173" s="91">
        <v>1617</v>
      </c>
      <c r="AI173" s="91">
        <v>188</v>
      </c>
      <c r="AJ173" s="91">
        <v>5819</v>
      </c>
      <c r="AK173" s="91">
        <v>4499</v>
      </c>
      <c r="AL173" s="91">
        <v>3</v>
      </c>
      <c r="AM173" s="91">
        <v>344</v>
      </c>
      <c r="AN173" s="91">
        <v>22</v>
      </c>
      <c r="AO173" s="91">
        <v>8343</v>
      </c>
      <c r="AP173" s="91">
        <v>24</v>
      </c>
      <c r="AQ173" s="91">
        <v>5</v>
      </c>
      <c r="AR173" s="91">
        <v>461</v>
      </c>
      <c r="AS173" s="91">
        <v>56</v>
      </c>
      <c r="AT173" s="91">
        <v>2</v>
      </c>
      <c r="AU173" s="91">
        <v>3443</v>
      </c>
      <c r="AV173" s="91"/>
      <c r="AW173" s="91">
        <v>156</v>
      </c>
      <c r="AX173" s="91">
        <v>2</v>
      </c>
      <c r="AY173" s="91">
        <v>4547</v>
      </c>
      <c r="AZ173" s="91">
        <v>7942</v>
      </c>
      <c r="BA173" s="91">
        <v>3</v>
      </c>
      <c r="BB173" s="91">
        <v>434</v>
      </c>
      <c r="BC173" s="91">
        <v>8609</v>
      </c>
      <c r="BD173" s="91">
        <v>3446</v>
      </c>
      <c r="BE173" s="91">
        <v>3</v>
      </c>
      <c r="BF173" s="91">
        <v>10252</v>
      </c>
      <c r="BG173" s="91"/>
      <c r="BH173" s="91"/>
      <c r="BI173" s="91">
        <v>1</v>
      </c>
      <c r="BJ173" s="91">
        <v>417</v>
      </c>
      <c r="BK173" s="91">
        <v>12</v>
      </c>
      <c r="BL173" s="91">
        <v>974</v>
      </c>
      <c r="BM173" s="91">
        <v>30</v>
      </c>
      <c r="BN173" s="91">
        <v>1</v>
      </c>
      <c r="BO173" s="91">
        <v>174</v>
      </c>
      <c r="BP173" s="91">
        <v>123</v>
      </c>
      <c r="BQ173" s="91">
        <v>443</v>
      </c>
      <c r="BR173" s="91">
        <v>62</v>
      </c>
      <c r="BS173" s="91">
        <v>3</v>
      </c>
      <c r="BT173" s="91">
        <v>255</v>
      </c>
      <c r="BU173" s="91">
        <v>12234</v>
      </c>
      <c r="BV173" s="91">
        <v>3</v>
      </c>
      <c r="BW173" s="91">
        <v>1795</v>
      </c>
      <c r="BX173" s="91">
        <v>5112</v>
      </c>
      <c r="BY173" s="91">
        <v>2376</v>
      </c>
      <c r="BZ173" s="91">
        <v>27</v>
      </c>
      <c r="CA173" s="91">
        <v>1</v>
      </c>
      <c r="CB173" s="91">
        <v>34</v>
      </c>
      <c r="CC173" s="91">
        <v>26</v>
      </c>
      <c r="CD173" s="91">
        <v>3043</v>
      </c>
      <c r="CE173" s="91">
        <v>45</v>
      </c>
      <c r="CF173" s="91">
        <v>33</v>
      </c>
      <c r="CG173" s="91">
        <v>569</v>
      </c>
      <c r="CH173" s="91">
        <v>225</v>
      </c>
      <c r="CI173" s="91">
        <v>256</v>
      </c>
      <c r="CJ173" s="91">
        <v>145</v>
      </c>
      <c r="CK173" s="91">
        <v>91</v>
      </c>
      <c r="CL173" s="91">
        <v>145</v>
      </c>
      <c r="CM173" s="91">
        <v>614</v>
      </c>
      <c r="CN173" s="91">
        <v>508</v>
      </c>
      <c r="CO173" s="91">
        <v>1033</v>
      </c>
      <c r="CP173" s="91">
        <v>466</v>
      </c>
      <c r="CQ173" s="91">
        <v>3642</v>
      </c>
      <c r="CR173" s="91">
        <v>197</v>
      </c>
      <c r="CS173" s="91">
        <v>191</v>
      </c>
      <c r="CT173" s="91">
        <v>7</v>
      </c>
      <c r="CU173" s="91">
        <v>1</v>
      </c>
      <c r="CV173" s="91">
        <v>526</v>
      </c>
      <c r="CW173" s="91">
        <v>408</v>
      </c>
      <c r="CX173" s="91">
        <v>23</v>
      </c>
      <c r="CY173" s="91">
        <v>3445</v>
      </c>
      <c r="CZ173" s="91">
        <v>37</v>
      </c>
      <c r="DA173" s="91">
        <v>3</v>
      </c>
      <c r="DB173" s="91">
        <v>5</v>
      </c>
      <c r="DC173" s="91"/>
      <c r="DD173" s="91">
        <v>7</v>
      </c>
      <c r="DE173" s="91">
        <v>83</v>
      </c>
      <c r="DF173" s="91">
        <v>405</v>
      </c>
      <c r="DG173" s="91">
        <v>15</v>
      </c>
      <c r="DH173" s="91">
        <v>901</v>
      </c>
      <c r="DI173" s="91">
        <v>87</v>
      </c>
      <c r="DJ173" s="91">
        <v>36</v>
      </c>
      <c r="DK173" s="91">
        <v>234</v>
      </c>
      <c r="DL173" s="91">
        <v>3411</v>
      </c>
      <c r="DM173" s="91">
        <v>238</v>
      </c>
      <c r="DN173" s="91">
        <v>155</v>
      </c>
      <c r="DO173" s="91">
        <v>3859</v>
      </c>
      <c r="DP173" s="91">
        <v>4</v>
      </c>
      <c r="DQ173" s="91">
        <v>3012</v>
      </c>
      <c r="DR173" s="91">
        <v>20</v>
      </c>
      <c r="DS173" s="91">
        <v>4</v>
      </c>
      <c r="DT173" s="91">
        <v>24</v>
      </c>
      <c r="DU173" s="91">
        <v>379</v>
      </c>
      <c r="DV173" s="91">
        <v>225</v>
      </c>
      <c r="DW173" s="91">
        <v>3</v>
      </c>
      <c r="DX173" s="91">
        <v>14</v>
      </c>
      <c r="DY173" s="91">
        <v>14</v>
      </c>
      <c r="DZ173" s="91">
        <v>69</v>
      </c>
      <c r="EA173" s="91">
        <v>232</v>
      </c>
      <c r="EB173" s="91">
        <v>31</v>
      </c>
      <c r="EC173" s="91">
        <v>6</v>
      </c>
      <c r="ED173" s="91">
        <v>5</v>
      </c>
      <c r="EE173" s="91"/>
      <c r="EF173" s="91">
        <v>35</v>
      </c>
      <c r="EG173" s="91">
        <v>11431</v>
      </c>
      <c r="EH173" s="91">
        <v>41584</v>
      </c>
      <c r="EI173" s="90" t="s">
        <v>2583</v>
      </c>
      <c r="EJ173" s="90" t="s">
        <v>2489</v>
      </c>
    </row>
    <row r="174" spans="1:140" ht="14.4" x14ac:dyDescent="0.3">
      <c r="A174" s="90">
        <v>106190930</v>
      </c>
      <c r="B174" s="90" t="s">
        <v>2115</v>
      </c>
      <c r="C174" s="90" t="s">
        <v>441</v>
      </c>
      <c r="D174" s="90" t="s">
        <v>2116</v>
      </c>
      <c r="E174" s="90" t="s">
        <v>723</v>
      </c>
      <c r="F174" s="90" t="s">
        <v>1367</v>
      </c>
      <c r="G174" s="90" t="s">
        <v>723</v>
      </c>
      <c r="H174" s="90" t="s">
        <v>2810</v>
      </c>
      <c r="I174" s="90">
        <v>54</v>
      </c>
      <c r="J174" s="90">
        <v>26</v>
      </c>
      <c r="K174" s="90" t="s">
        <v>440</v>
      </c>
      <c r="L174" s="90" t="s">
        <v>553</v>
      </c>
      <c r="M174" s="91"/>
      <c r="N174" s="91"/>
      <c r="O174" s="91">
        <v>1878</v>
      </c>
      <c r="P174" s="91"/>
      <c r="Q174" s="91"/>
      <c r="R174" s="91"/>
      <c r="S174" s="91">
        <v>819</v>
      </c>
      <c r="T174" s="91">
        <v>1059</v>
      </c>
      <c r="U174" s="91"/>
      <c r="V174" s="91"/>
      <c r="W174" s="91"/>
      <c r="X174" s="91">
        <v>73</v>
      </c>
      <c r="Y174" s="91">
        <v>653</v>
      </c>
      <c r="Z174" s="91">
        <v>328</v>
      </c>
      <c r="AA174" s="91">
        <v>174</v>
      </c>
      <c r="AB174" s="91">
        <v>157</v>
      </c>
      <c r="AC174" s="91">
        <v>127</v>
      </c>
      <c r="AD174" s="91">
        <v>134</v>
      </c>
      <c r="AE174" s="91">
        <v>113</v>
      </c>
      <c r="AF174" s="91">
        <v>119</v>
      </c>
      <c r="AG174" s="91"/>
      <c r="AH174" s="91">
        <v>1244</v>
      </c>
      <c r="AI174" s="91">
        <v>190</v>
      </c>
      <c r="AJ174" s="91">
        <v>241</v>
      </c>
      <c r="AK174" s="91">
        <v>99</v>
      </c>
      <c r="AL174" s="91">
        <v>3</v>
      </c>
      <c r="AM174" s="91">
        <v>75</v>
      </c>
      <c r="AN174" s="91">
        <v>26</v>
      </c>
      <c r="AO174" s="91">
        <v>163</v>
      </c>
      <c r="AP174" s="91">
        <v>1</v>
      </c>
      <c r="AQ174" s="91"/>
      <c r="AR174" s="91">
        <v>3</v>
      </c>
      <c r="AS174" s="91">
        <v>242</v>
      </c>
      <c r="AT174" s="91">
        <v>21</v>
      </c>
      <c r="AU174" s="91"/>
      <c r="AV174" s="91"/>
      <c r="AW174" s="91">
        <v>1448</v>
      </c>
      <c r="AX174" s="91"/>
      <c r="AY174" s="91"/>
      <c r="AZ174" s="91">
        <v>1878</v>
      </c>
      <c r="BA174" s="91"/>
      <c r="BB174" s="91">
        <v>1058</v>
      </c>
      <c r="BC174" s="91">
        <v>820</v>
      </c>
      <c r="BD174" s="91"/>
      <c r="BE174" s="91"/>
      <c r="BF174" s="91">
        <v>1719</v>
      </c>
      <c r="BG174" s="91"/>
      <c r="BH174" s="91">
        <v>2</v>
      </c>
      <c r="BI174" s="91"/>
      <c r="BJ174" s="91">
        <v>65</v>
      </c>
      <c r="BK174" s="91">
        <v>1</v>
      </c>
      <c r="BL174" s="91">
        <v>78</v>
      </c>
      <c r="BM174" s="91">
        <v>3</v>
      </c>
      <c r="BN174" s="91">
        <v>3</v>
      </c>
      <c r="BO174" s="91"/>
      <c r="BP174" s="91"/>
      <c r="BQ174" s="91">
        <v>7</v>
      </c>
      <c r="BR174" s="91"/>
      <c r="BS174" s="91"/>
      <c r="BT174" s="91">
        <v>30</v>
      </c>
      <c r="BU174" s="91">
        <v>1848</v>
      </c>
      <c r="BV174" s="91"/>
      <c r="BW174" s="91">
        <v>436</v>
      </c>
      <c r="BX174" s="91">
        <v>219</v>
      </c>
      <c r="BY174" s="91">
        <v>1024</v>
      </c>
      <c r="BZ174" s="91">
        <v>2</v>
      </c>
      <c r="CA174" s="91"/>
      <c r="CB174" s="91">
        <v>22</v>
      </c>
      <c r="CC174" s="91">
        <v>82</v>
      </c>
      <c r="CD174" s="91">
        <v>92</v>
      </c>
      <c r="CE174" s="91"/>
      <c r="CF174" s="91">
        <v>1</v>
      </c>
      <c r="CG174" s="91"/>
      <c r="CH174" s="91"/>
      <c r="CI174" s="91">
        <v>1</v>
      </c>
      <c r="CJ174" s="91"/>
      <c r="CK174" s="91">
        <v>1801</v>
      </c>
      <c r="CL174" s="91">
        <v>69</v>
      </c>
      <c r="CM174" s="91">
        <v>2</v>
      </c>
      <c r="CN174" s="91"/>
      <c r="CO174" s="91"/>
      <c r="CP174" s="91"/>
      <c r="CQ174" s="91">
        <v>3</v>
      </c>
      <c r="CR174" s="91"/>
      <c r="CS174" s="91"/>
      <c r="CT174" s="91"/>
      <c r="CU174" s="91"/>
      <c r="CV174" s="91">
        <v>1</v>
      </c>
      <c r="CW174" s="91"/>
      <c r="CX174" s="91">
        <v>1</v>
      </c>
      <c r="CY174" s="91"/>
      <c r="CZ174" s="91">
        <v>3</v>
      </c>
      <c r="DA174" s="91">
        <v>1</v>
      </c>
      <c r="DB174" s="91"/>
      <c r="DC174" s="91"/>
      <c r="DD174" s="91">
        <v>1</v>
      </c>
      <c r="DE174" s="91">
        <v>1</v>
      </c>
      <c r="DF174" s="91">
        <v>1</v>
      </c>
      <c r="DG174" s="91">
        <v>1</v>
      </c>
      <c r="DH174" s="91">
        <v>1</v>
      </c>
      <c r="DI174" s="91"/>
      <c r="DJ174" s="91"/>
      <c r="DK174" s="91">
        <v>1</v>
      </c>
      <c r="DL174" s="91"/>
      <c r="DM174" s="91">
        <v>2</v>
      </c>
      <c r="DN174" s="91">
        <v>6</v>
      </c>
      <c r="DO174" s="91">
        <v>117</v>
      </c>
      <c r="DP174" s="91"/>
      <c r="DQ174" s="91">
        <v>1743</v>
      </c>
      <c r="DR174" s="91">
        <v>1</v>
      </c>
      <c r="DS174" s="91"/>
      <c r="DT174" s="91">
        <v>5</v>
      </c>
      <c r="DU174" s="91">
        <v>15</v>
      </c>
      <c r="DV174" s="91">
        <v>38</v>
      </c>
      <c r="DW174" s="91">
        <v>1</v>
      </c>
      <c r="DX174" s="91">
        <v>3</v>
      </c>
      <c r="DY174" s="91">
        <v>6</v>
      </c>
      <c r="DZ174" s="91">
        <v>31</v>
      </c>
      <c r="EA174" s="91">
        <v>71</v>
      </c>
      <c r="EB174" s="91">
        <v>113</v>
      </c>
      <c r="EC174" s="91">
        <v>8</v>
      </c>
      <c r="ED174" s="91">
        <v>3</v>
      </c>
      <c r="EE174" s="91"/>
      <c r="EF174" s="91">
        <v>11</v>
      </c>
      <c r="EG174" s="91">
        <v>1572</v>
      </c>
      <c r="EH174" s="91">
        <v>24685</v>
      </c>
      <c r="EI174" s="90" t="s">
        <v>2593</v>
      </c>
      <c r="EJ174" s="90" t="s">
        <v>2489</v>
      </c>
    </row>
    <row r="175" spans="1:140" ht="14.4" x14ac:dyDescent="0.3">
      <c r="A175" s="90">
        <v>106190949</v>
      </c>
      <c r="B175" s="90" t="s">
        <v>2117</v>
      </c>
      <c r="C175" s="90" t="s">
        <v>1882</v>
      </c>
      <c r="D175" s="90" t="s">
        <v>894</v>
      </c>
      <c r="E175" s="90" t="s">
        <v>895</v>
      </c>
      <c r="F175" s="90" t="s">
        <v>1372</v>
      </c>
      <c r="G175" s="90" t="s">
        <v>723</v>
      </c>
      <c r="H175" s="90" t="s">
        <v>2808</v>
      </c>
      <c r="I175" s="90">
        <v>38</v>
      </c>
      <c r="J175" s="90">
        <v>27</v>
      </c>
      <c r="K175" s="90" t="s">
        <v>557</v>
      </c>
      <c r="L175" s="90" t="s">
        <v>553</v>
      </c>
      <c r="M175" s="91">
        <v>12327</v>
      </c>
      <c r="N175" s="91"/>
      <c r="O175" s="91">
        <v>1017</v>
      </c>
      <c r="P175" s="91"/>
      <c r="Q175" s="91">
        <v>146</v>
      </c>
      <c r="R175" s="91"/>
      <c r="S175" s="91">
        <v>5947</v>
      </c>
      <c r="T175" s="91">
        <v>7543</v>
      </c>
      <c r="U175" s="91"/>
      <c r="V175" s="91"/>
      <c r="W175" s="91">
        <v>1329</v>
      </c>
      <c r="X175" s="91">
        <v>9</v>
      </c>
      <c r="Y175" s="91">
        <v>304</v>
      </c>
      <c r="Z175" s="91">
        <v>1543</v>
      </c>
      <c r="AA175" s="91">
        <v>1614</v>
      </c>
      <c r="AB175" s="91">
        <v>1473</v>
      </c>
      <c r="AC175" s="91">
        <v>1946</v>
      </c>
      <c r="AD175" s="91">
        <v>1763</v>
      </c>
      <c r="AE175" s="91">
        <v>1589</v>
      </c>
      <c r="AF175" s="91">
        <v>1920</v>
      </c>
      <c r="AG175" s="91"/>
      <c r="AH175" s="91">
        <v>10126</v>
      </c>
      <c r="AI175" s="91">
        <v>584</v>
      </c>
      <c r="AJ175" s="91">
        <v>1770</v>
      </c>
      <c r="AK175" s="91">
        <v>577</v>
      </c>
      <c r="AL175" s="91">
        <v>4</v>
      </c>
      <c r="AM175" s="91">
        <v>384</v>
      </c>
      <c r="AN175" s="91">
        <v>45</v>
      </c>
      <c r="AO175" s="91">
        <v>11679</v>
      </c>
      <c r="AP175" s="91">
        <v>89</v>
      </c>
      <c r="AQ175" s="91">
        <v>2</v>
      </c>
      <c r="AR175" s="91">
        <v>45</v>
      </c>
      <c r="AS175" s="91">
        <v>312</v>
      </c>
      <c r="AT175" s="91">
        <v>9</v>
      </c>
      <c r="AU175" s="91">
        <v>1298</v>
      </c>
      <c r="AV175" s="91">
        <v>26</v>
      </c>
      <c r="AW175" s="91">
        <v>30</v>
      </c>
      <c r="AX175" s="91"/>
      <c r="AY175" s="91">
        <v>9430</v>
      </c>
      <c r="AZ175" s="91">
        <v>4060</v>
      </c>
      <c r="BA175" s="91"/>
      <c r="BB175" s="91">
        <v>2067</v>
      </c>
      <c r="BC175" s="91">
        <v>10119</v>
      </c>
      <c r="BD175" s="91">
        <v>1304</v>
      </c>
      <c r="BE175" s="91"/>
      <c r="BF175" s="91">
        <v>10352</v>
      </c>
      <c r="BG175" s="91">
        <v>15</v>
      </c>
      <c r="BH175" s="91">
        <v>163</v>
      </c>
      <c r="BI175" s="91"/>
      <c r="BJ175" s="91">
        <v>328</v>
      </c>
      <c r="BK175" s="91">
        <v>26</v>
      </c>
      <c r="BL175" s="91">
        <v>849</v>
      </c>
      <c r="BM175" s="91">
        <v>103</v>
      </c>
      <c r="BN175" s="91">
        <v>58</v>
      </c>
      <c r="BO175" s="91">
        <v>222</v>
      </c>
      <c r="BP175" s="91">
        <v>203</v>
      </c>
      <c r="BQ175" s="91">
        <v>1171</v>
      </c>
      <c r="BR175" s="91"/>
      <c r="BS175" s="91"/>
      <c r="BT175" s="91">
        <v>363</v>
      </c>
      <c r="BU175" s="91">
        <v>13127</v>
      </c>
      <c r="BV175" s="91"/>
      <c r="BW175" s="91">
        <v>4956</v>
      </c>
      <c r="BX175" s="91">
        <v>2143</v>
      </c>
      <c r="BY175" s="91">
        <v>5696</v>
      </c>
      <c r="BZ175" s="91">
        <v>127</v>
      </c>
      <c r="CA175" s="91"/>
      <c r="CB175" s="91">
        <v>39</v>
      </c>
      <c r="CC175" s="91">
        <v>20</v>
      </c>
      <c r="CD175" s="91">
        <v>509</v>
      </c>
      <c r="CE175" s="91"/>
      <c r="CF175" s="91"/>
      <c r="CG175" s="91">
        <v>679</v>
      </c>
      <c r="CH175" s="91">
        <v>380</v>
      </c>
      <c r="CI175" s="91">
        <v>469</v>
      </c>
      <c r="CJ175" s="91">
        <v>119</v>
      </c>
      <c r="CK175" s="91">
        <v>1168</v>
      </c>
      <c r="CL175" s="91">
        <v>287</v>
      </c>
      <c r="CM175" s="91">
        <v>1729</v>
      </c>
      <c r="CN175" s="91">
        <v>990</v>
      </c>
      <c r="CO175" s="91">
        <v>1531</v>
      </c>
      <c r="CP175" s="91">
        <v>741</v>
      </c>
      <c r="CQ175" s="91">
        <v>1395</v>
      </c>
      <c r="CR175" s="91">
        <v>216</v>
      </c>
      <c r="CS175" s="91">
        <v>452</v>
      </c>
      <c r="CT175" s="91">
        <v>6</v>
      </c>
      <c r="CU175" s="91">
        <v>21</v>
      </c>
      <c r="CV175" s="91">
        <v>432</v>
      </c>
      <c r="CW175" s="91">
        <v>1390</v>
      </c>
      <c r="CX175" s="91">
        <v>181</v>
      </c>
      <c r="CY175" s="91">
        <v>1304</v>
      </c>
      <c r="CZ175" s="91">
        <v>166</v>
      </c>
      <c r="DA175" s="91">
        <v>9</v>
      </c>
      <c r="DB175" s="91">
        <v>12</v>
      </c>
      <c r="DC175" s="91"/>
      <c r="DD175" s="91">
        <v>49</v>
      </c>
      <c r="DE175" s="91">
        <v>196</v>
      </c>
      <c r="DF175" s="91">
        <v>970</v>
      </c>
      <c r="DG175" s="91">
        <v>19</v>
      </c>
      <c r="DH175" s="91">
        <v>1232</v>
      </c>
      <c r="DI175" s="91">
        <v>161</v>
      </c>
      <c r="DJ175" s="91">
        <v>467</v>
      </c>
      <c r="DK175" s="91">
        <v>268</v>
      </c>
      <c r="DL175" s="91">
        <v>1280</v>
      </c>
      <c r="DM175" s="91">
        <v>861</v>
      </c>
      <c r="DN175" s="91">
        <v>302</v>
      </c>
      <c r="DO175" s="91">
        <v>1901</v>
      </c>
      <c r="DP175" s="91">
        <v>9</v>
      </c>
      <c r="DQ175" s="91">
        <v>5588</v>
      </c>
      <c r="DR175" s="91">
        <v>307</v>
      </c>
      <c r="DS175" s="91">
        <v>42</v>
      </c>
      <c r="DT175" s="91">
        <v>69</v>
      </c>
      <c r="DU175" s="91">
        <v>592</v>
      </c>
      <c r="DV175" s="91">
        <v>700</v>
      </c>
      <c r="DW175" s="91">
        <v>2</v>
      </c>
      <c r="DX175" s="91">
        <v>39</v>
      </c>
      <c r="DY175" s="91">
        <v>30</v>
      </c>
      <c r="DZ175" s="91">
        <v>256</v>
      </c>
      <c r="EA175" s="91">
        <v>559</v>
      </c>
      <c r="EB175" s="91">
        <v>203</v>
      </c>
      <c r="EC175" s="91">
        <v>56</v>
      </c>
      <c r="ED175" s="91">
        <v>31</v>
      </c>
      <c r="EE175" s="91"/>
      <c r="EF175" s="91">
        <v>41</v>
      </c>
      <c r="EG175" s="91">
        <v>10563</v>
      </c>
      <c r="EH175" s="91">
        <v>55158</v>
      </c>
      <c r="EI175" s="90" t="s">
        <v>2596</v>
      </c>
      <c r="EJ175" s="90" t="s">
        <v>2489</v>
      </c>
    </row>
    <row r="176" spans="1:140" ht="14.4" x14ac:dyDescent="0.3">
      <c r="A176" s="90">
        <v>106191216</v>
      </c>
      <c r="B176" s="90" t="s">
        <v>2118</v>
      </c>
      <c r="C176" s="90" t="s">
        <v>896</v>
      </c>
      <c r="D176" s="90" t="s">
        <v>897</v>
      </c>
      <c r="E176" s="90" t="s">
        <v>723</v>
      </c>
      <c r="F176" s="90" t="s">
        <v>1337</v>
      </c>
      <c r="G176" s="90" t="s">
        <v>723</v>
      </c>
      <c r="H176" s="90" t="s">
        <v>2810</v>
      </c>
      <c r="I176" s="90">
        <v>51</v>
      </c>
      <c r="J176" s="90">
        <v>24</v>
      </c>
      <c r="K176" s="90" t="s">
        <v>557</v>
      </c>
      <c r="L176" s="90" t="s">
        <v>553</v>
      </c>
      <c r="M176" s="91">
        <v>1452</v>
      </c>
      <c r="N176" s="91"/>
      <c r="O176" s="91"/>
      <c r="P176" s="91"/>
      <c r="Q176" s="91"/>
      <c r="R176" s="91"/>
      <c r="S176" s="91">
        <v>906</v>
      </c>
      <c r="T176" s="91">
        <v>546</v>
      </c>
      <c r="U176" s="91"/>
      <c r="V176" s="91"/>
      <c r="W176" s="91"/>
      <c r="X176" s="91"/>
      <c r="Y176" s="91">
        <v>10</v>
      </c>
      <c r="Z176" s="91">
        <v>117</v>
      </c>
      <c r="AA176" s="91">
        <v>118</v>
      </c>
      <c r="AB176" s="91">
        <v>168</v>
      </c>
      <c r="AC176" s="91">
        <v>307</v>
      </c>
      <c r="AD176" s="91">
        <v>380</v>
      </c>
      <c r="AE176" s="91">
        <v>261</v>
      </c>
      <c r="AF176" s="91">
        <v>91</v>
      </c>
      <c r="AG176" s="91"/>
      <c r="AH176" s="91">
        <v>711</v>
      </c>
      <c r="AI176" s="91">
        <v>66</v>
      </c>
      <c r="AJ176" s="91">
        <v>397</v>
      </c>
      <c r="AK176" s="91">
        <v>193</v>
      </c>
      <c r="AL176" s="91">
        <v>1</v>
      </c>
      <c r="AM176" s="91">
        <v>75</v>
      </c>
      <c r="AN176" s="91">
        <v>9</v>
      </c>
      <c r="AO176" s="91">
        <v>1290</v>
      </c>
      <c r="AP176" s="91"/>
      <c r="AQ176" s="91">
        <v>7</v>
      </c>
      <c r="AR176" s="91">
        <v>1</v>
      </c>
      <c r="AS176" s="91">
        <v>150</v>
      </c>
      <c r="AT176" s="91"/>
      <c r="AU176" s="91"/>
      <c r="AV176" s="91"/>
      <c r="AW176" s="91">
        <v>4</v>
      </c>
      <c r="AX176" s="91"/>
      <c r="AY176" s="91"/>
      <c r="AZ176" s="91">
        <v>1452</v>
      </c>
      <c r="BA176" s="91"/>
      <c r="BB176" s="91">
        <v>573</v>
      </c>
      <c r="BC176" s="91">
        <v>878</v>
      </c>
      <c r="BD176" s="91"/>
      <c r="BE176" s="91">
        <v>1</v>
      </c>
      <c r="BF176" s="91">
        <v>1066</v>
      </c>
      <c r="BG176" s="91"/>
      <c r="BH176" s="91">
        <v>1</v>
      </c>
      <c r="BI176" s="91"/>
      <c r="BJ176" s="91">
        <v>45</v>
      </c>
      <c r="BK176" s="91">
        <v>7</v>
      </c>
      <c r="BL176" s="91">
        <v>41</v>
      </c>
      <c r="BM176" s="91"/>
      <c r="BN176" s="91"/>
      <c r="BO176" s="91">
        <v>3</v>
      </c>
      <c r="BP176" s="91">
        <v>73</v>
      </c>
      <c r="BQ176" s="91">
        <v>213</v>
      </c>
      <c r="BR176" s="91">
        <v>3</v>
      </c>
      <c r="BS176" s="91"/>
      <c r="BT176" s="91">
        <v>47</v>
      </c>
      <c r="BU176" s="91">
        <v>1405</v>
      </c>
      <c r="BV176" s="91"/>
      <c r="BW176" s="91">
        <v>525</v>
      </c>
      <c r="BX176" s="91">
        <v>204</v>
      </c>
      <c r="BY176" s="91">
        <v>630</v>
      </c>
      <c r="BZ176" s="91">
        <v>14</v>
      </c>
      <c r="CA176" s="91"/>
      <c r="CB176" s="91">
        <v>7</v>
      </c>
      <c r="CC176" s="91">
        <v>5</v>
      </c>
      <c r="CD176" s="91">
        <v>3</v>
      </c>
      <c r="CE176" s="91">
        <v>64</v>
      </c>
      <c r="CF176" s="91"/>
      <c r="CG176" s="91">
        <v>103</v>
      </c>
      <c r="CH176" s="91">
        <v>379</v>
      </c>
      <c r="CI176" s="91">
        <v>35</v>
      </c>
      <c r="CJ176" s="91">
        <v>72</v>
      </c>
      <c r="CK176" s="91">
        <v>3</v>
      </c>
      <c r="CL176" s="91">
        <v>28</v>
      </c>
      <c r="CM176" s="91">
        <v>35</v>
      </c>
      <c r="CN176" s="91">
        <v>37</v>
      </c>
      <c r="CO176" s="91">
        <v>74</v>
      </c>
      <c r="CP176" s="91">
        <v>66</v>
      </c>
      <c r="CQ176" s="91"/>
      <c r="CR176" s="91">
        <v>17</v>
      </c>
      <c r="CS176" s="91">
        <v>8</v>
      </c>
      <c r="CT176" s="91">
        <v>4</v>
      </c>
      <c r="CU176" s="91"/>
      <c r="CV176" s="91">
        <v>38</v>
      </c>
      <c r="CW176" s="91">
        <v>76</v>
      </c>
      <c r="CX176" s="91">
        <v>477</v>
      </c>
      <c r="CY176" s="91"/>
      <c r="CZ176" s="91">
        <v>13</v>
      </c>
      <c r="DA176" s="91">
        <v>1</v>
      </c>
      <c r="DB176" s="91">
        <v>1</v>
      </c>
      <c r="DC176" s="91"/>
      <c r="DD176" s="91">
        <v>2</v>
      </c>
      <c r="DE176" s="91">
        <v>50</v>
      </c>
      <c r="DF176" s="91">
        <v>49</v>
      </c>
      <c r="DG176" s="91">
        <v>129</v>
      </c>
      <c r="DH176" s="91">
        <v>101</v>
      </c>
      <c r="DI176" s="91">
        <v>63</v>
      </c>
      <c r="DJ176" s="91">
        <v>18</v>
      </c>
      <c r="DK176" s="91">
        <v>2</v>
      </c>
      <c r="DL176" s="91"/>
      <c r="DM176" s="91">
        <v>7</v>
      </c>
      <c r="DN176" s="91">
        <v>13</v>
      </c>
      <c r="DO176" s="91">
        <v>733</v>
      </c>
      <c r="DP176" s="91">
        <v>27</v>
      </c>
      <c r="DQ176" s="91">
        <v>243</v>
      </c>
      <c r="DR176" s="91"/>
      <c r="DS176" s="91"/>
      <c r="DT176" s="91">
        <v>1</v>
      </c>
      <c r="DU176" s="91">
        <v>176</v>
      </c>
      <c r="DV176" s="91">
        <v>13</v>
      </c>
      <c r="DW176" s="91"/>
      <c r="DX176" s="91"/>
      <c r="DY176" s="91">
        <v>1</v>
      </c>
      <c r="DZ176" s="91">
        <v>9</v>
      </c>
      <c r="EA176" s="91">
        <v>397</v>
      </c>
      <c r="EB176" s="91"/>
      <c r="EC176" s="91"/>
      <c r="ED176" s="91"/>
      <c r="EE176" s="91"/>
      <c r="EF176" s="91">
        <v>1</v>
      </c>
      <c r="EG176" s="91">
        <v>854</v>
      </c>
      <c r="EH176" s="91">
        <v>10835</v>
      </c>
      <c r="EI176" s="90" t="s">
        <v>2553</v>
      </c>
      <c r="EJ176" s="90" t="s">
        <v>2489</v>
      </c>
    </row>
    <row r="177" spans="1:140" ht="14.4" x14ac:dyDescent="0.3">
      <c r="A177" s="90">
        <v>106191225</v>
      </c>
      <c r="B177" s="90" t="s">
        <v>2119</v>
      </c>
      <c r="C177" s="90" t="s">
        <v>898</v>
      </c>
      <c r="D177" s="90" t="s">
        <v>899</v>
      </c>
      <c r="E177" s="90" t="s">
        <v>724</v>
      </c>
      <c r="F177" s="90" t="s">
        <v>1373</v>
      </c>
      <c r="G177" s="90" t="s">
        <v>723</v>
      </c>
      <c r="H177" s="90" t="s">
        <v>2810</v>
      </c>
      <c r="I177" s="90">
        <v>70</v>
      </c>
      <c r="J177" s="90">
        <v>33</v>
      </c>
      <c r="K177" s="90" t="s">
        <v>557</v>
      </c>
      <c r="L177" s="90" t="s">
        <v>553</v>
      </c>
      <c r="M177" s="91"/>
      <c r="N177" s="91"/>
      <c r="O177" s="91"/>
      <c r="P177" s="91">
        <v>722</v>
      </c>
      <c r="Q177" s="91"/>
      <c r="R177" s="91"/>
      <c r="S177" s="91">
        <v>513</v>
      </c>
      <c r="T177" s="91">
        <v>209</v>
      </c>
      <c r="U177" s="91"/>
      <c r="V177" s="91"/>
      <c r="W177" s="91"/>
      <c r="X177" s="91"/>
      <c r="Y177" s="91">
        <v>9</v>
      </c>
      <c r="Z177" s="91">
        <v>179</v>
      </c>
      <c r="AA177" s="91">
        <v>197</v>
      </c>
      <c r="AB177" s="91">
        <v>159</v>
      </c>
      <c r="AC177" s="91">
        <v>144</v>
      </c>
      <c r="AD177" s="91">
        <v>34</v>
      </c>
      <c r="AE177" s="91"/>
      <c r="AF177" s="91"/>
      <c r="AG177" s="91"/>
      <c r="AH177" s="91">
        <v>323</v>
      </c>
      <c r="AI177" s="91">
        <v>73</v>
      </c>
      <c r="AJ177" s="91">
        <v>293</v>
      </c>
      <c r="AK177" s="91">
        <v>7</v>
      </c>
      <c r="AL177" s="91">
        <v>17</v>
      </c>
      <c r="AM177" s="91">
        <v>9</v>
      </c>
      <c r="AN177" s="91"/>
      <c r="AO177" s="91">
        <v>722</v>
      </c>
      <c r="AP177" s="91"/>
      <c r="AQ177" s="91"/>
      <c r="AR177" s="91"/>
      <c r="AS177" s="91"/>
      <c r="AT177" s="91"/>
      <c r="AU177" s="91"/>
      <c r="AV177" s="91"/>
      <c r="AW177" s="91"/>
      <c r="AX177" s="91"/>
      <c r="AY177" s="91"/>
      <c r="AZ177" s="91">
        <v>722</v>
      </c>
      <c r="BA177" s="91"/>
      <c r="BB177" s="91">
        <v>681</v>
      </c>
      <c r="BC177" s="91">
        <v>41</v>
      </c>
      <c r="BD177" s="91"/>
      <c r="BE177" s="91"/>
      <c r="BF177" s="91">
        <v>421</v>
      </c>
      <c r="BG177" s="91"/>
      <c r="BH177" s="91"/>
      <c r="BI177" s="91"/>
      <c r="BJ177" s="91"/>
      <c r="BK177" s="91">
        <v>18</v>
      </c>
      <c r="BL177" s="91"/>
      <c r="BM177" s="91"/>
      <c r="BN177" s="91"/>
      <c r="BO177" s="91">
        <v>282</v>
      </c>
      <c r="BP177" s="91"/>
      <c r="BQ177" s="91"/>
      <c r="BR177" s="91">
        <v>1</v>
      </c>
      <c r="BS177" s="91"/>
      <c r="BT177" s="91"/>
      <c r="BU177" s="91">
        <v>722</v>
      </c>
      <c r="BV177" s="91"/>
      <c r="BW177" s="91"/>
      <c r="BX177" s="91"/>
      <c r="BY177" s="91"/>
      <c r="BZ177" s="91"/>
      <c r="CA177" s="91"/>
      <c r="CB177" s="91">
        <v>722</v>
      </c>
      <c r="CC177" s="91"/>
      <c r="CD177" s="91"/>
      <c r="CE177" s="91"/>
      <c r="CF177" s="91"/>
      <c r="CG177" s="91"/>
      <c r="CH177" s="91"/>
      <c r="CI177" s="91"/>
      <c r="CJ177" s="91"/>
      <c r="CK177" s="91">
        <v>721</v>
      </c>
      <c r="CL177" s="91"/>
      <c r="CM177" s="91"/>
      <c r="CN177" s="91"/>
      <c r="CO177" s="91"/>
      <c r="CP177" s="91"/>
      <c r="CQ177" s="91"/>
      <c r="CR177" s="91">
        <v>1</v>
      </c>
      <c r="CS177" s="91"/>
      <c r="CT177" s="91"/>
      <c r="CU177" s="91"/>
      <c r="CV177" s="91"/>
      <c r="CW177" s="91"/>
      <c r="CX177" s="91"/>
      <c r="CY177" s="91"/>
      <c r="CZ177" s="91"/>
      <c r="DA177" s="91"/>
      <c r="DB177" s="91"/>
      <c r="DC177" s="91"/>
      <c r="DD177" s="91"/>
      <c r="DE177" s="91"/>
      <c r="DF177" s="91"/>
      <c r="DG177" s="91"/>
      <c r="DH177" s="91"/>
      <c r="DI177" s="91"/>
      <c r="DJ177" s="91"/>
      <c r="DK177" s="91"/>
      <c r="DL177" s="91"/>
      <c r="DM177" s="91"/>
      <c r="DN177" s="91"/>
      <c r="DO177" s="91">
        <v>722</v>
      </c>
      <c r="DP177" s="91"/>
      <c r="DQ177" s="91"/>
      <c r="DR177" s="91"/>
      <c r="DS177" s="91"/>
      <c r="DT177" s="91"/>
      <c r="DU177" s="91"/>
      <c r="DV177" s="91"/>
      <c r="DW177" s="91"/>
      <c r="DX177" s="91"/>
      <c r="DY177" s="91"/>
      <c r="DZ177" s="91"/>
      <c r="EA177" s="91"/>
      <c r="EB177" s="91"/>
      <c r="EC177" s="91"/>
      <c r="ED177" s="91"/>
      <c r="EE177" s="91"/>
      <c r="EF177" s="91"/>
      <c r="EG177" s="91">
        <v>722</v>
      </c>
      <c r="EH177" s="91">
        <v>16090</v>
      </c>
      <c r="EI177" s="90" t="s">
        <v>2597</v>
      </c>
      <c r="EJ177" s="90" t="s">
        <v>2489</v>
      </c>
    </row>
    <row r="178" spans="1:140" ht="14.4" x14ac:dyDescent="0.3">
      <c r="A178" s="90">
        <v>106191227</v>
      </c>
      <c r="B178" s="90" t="s">
        <v>2120</v>
      </c>
      <c r="C178" s="90" t="s">
        <v>1374</v>
      </c>
      <c r="D178" s="90" t="s">
        <v>900</v>
      </c>
      <c r="E178" s="90" t="s">
        <v>761</v>
      </c>
      <c r="F178" s="90" t="s">
        <v>1375</v>
      </c>
      <c r="G178" s="90" t="s">
        <v>723</v>
      </c>
      <c r="H178" s="90" t="s">
        <v>2809</v>
      </c>
      <c r="I178" s="90">
        <v>66</v>
      </c>
      <c r="J178" s="90">
        <v>35</v>
      </c>
      <c r="K178" s="90" t="s">
        <v>552</v>
      </c>
      <c r="L178" s="90" t="s">
        <v>2807</v>
      </c>
      <c r="M178" s="91">
        <v>18503</v>
      </c>
      <c r="N178" s="91"/>
      <c r="O178" s="91">
        <v>743</v>
      </c>
      <c r="P178" s="91"/>
      <c r="Q178" s="91"/>
      <c r="R178" s="91"/>
      <c r="S178" s="91">
        <v>9980</v>
      </c>
      <c r="T178" s="91">
        <v>9266</v>
      </c>
      <c r="U178" s="91"/>
      <c r="V178" s="91"/>
      <c r="W178" s="91">
        <v>1235</v>
      </c>
      <c r="X178" s="91">
        <v>715</v>
      </c>
      <c r="Y178" s="91">
        <v>996</v>
      </c>
      <c r="Z178" s="91">
        <v>2447</v>
      </c>
      <c r="AA178" s="91">
        <v>2304</v>
      </c>
      <c r="AB178" s="91">
        <v>2990</v>
      </c>
      <c r="AC178" s="91">
        <v>4162</v>
      </c>
      <c r="AD178" s="91">
        <v>2676</v>
      </c>
      <c r="AE178" s="91">
        <v>988</v>
      </c>
      <c r="AF178" s="91">
        <v>733</v>
      </c>
      <c r="AG178" s="91"/>
      <c r="AH178" s="91">
        <v>2724</v>
      </c>
      <c r="AI178" s="91">
        <v>4471</v>
      </c>
      <c r="AJ178" s="91">
        <v>10329</v>
      </c>
      <c r="AK178" s="91">
        <v>1614</v>
      </c>
      <c r="AL178" s="91">
        <v>17</v>
      </c>
      <c r="AM178" s="91">
        <v>81</v>
      </c>
      <c r="AN178" s="91">
        <v>10</v>
      </c>
      <c r="AO178" s="91">
        <v>17591</v>
      </c>
      <c r="AP178" s="91">
        <v>47</v>
      </c>
      <c r="AQ178" s="91">
        <v>32</v>
      </c>
      <c r="AR178" s="91">
        <v>116</v>
      </c>
      <c r="AS178" s="91">
        <v>579</v>
      </c>
      <c r="AT178" s="91">
        <v>114</v>
      </c>
      <c r="AU178" s="91">
        <v>746</v>
      </c>
      <c r="AV178" s="91">
        <v>7</v>
      </c>
      <c r="AW178" s="91">
        <v>11</v>
      </c>
      <c r="AX178" s="91">
        <v>3</v>
      </c>
      <c r="AY178" s="91">
        <v>13703</v>
      </c>
      <c r="AZ178" s="91">
        <v>5540</v>
      </c>
      <c r="BA178" s="91">
        <v>3</v>
      </c>
      <c r="BB178" s="91">
        <v>2345</v>
      </c>
      <c r="BC178" s="91">
        <v>16078</v>
      </c>
      <c r="BD178" s="91">
        <v>815</v>
      </c>
      <c r="BE178" s="91">
        <v>8</v>
      </c>
      <c r="BF178" s="91">
        <v>16928</v>
      </c>
      <c r="BG178" s="91">
        <v>1</v>
      </c>
      <c r="BH178" s="91">
        <v>31</v>
      </c>
      <c r="BI178" s="91"/>
      <c r="BJ178" s="91">
        <v>419</v>
      </c>
      <c r="BK178" s="91">
        <v>108</v>
      </c>
      <c r="BL178" s="91">
        <v>553</v>
      </c>
      <c r="BM178" s="91">
        <v>104</v>
      </c>
      <c r="BN178" s="91">
        <v>14</v>
      </c>
      <c r="BO178" s="91">
        <v>366</v>
      </c>
      <c r="BP178" s="91">
        <v>344</v>
      </c>
      <c r="BQ178" s="91">
        <v>246</v>
      </c>
      <c r="BR178" s="91">
        <v>132</v>
      </c>
      <c r="BS178" s="91"/>
      <c r="BT178" s="91">
        <v>394</v>
      </c>
      <c r="BU178" s="91">
        <v>18833</v>
      </c>
      <c r="BV178" s="91">
        <v>19</v>
      </c>
      <c r="BW178" s="91">
        <v>2187</v>
      </c>
      <c r="BX178" s="91">
        <v>14244</v>
      </c>
      <c r="BY178" s="91">
        <v>783</v>
      </c>
      <c r="BZ178" s="91">
        <v>43</v>
      </c>
      <c r="CA178" s="91">
        <v>433</v>
      </c>
      <c r="CB178" s="91">
        <v>302</v>
      </c>
      <c r="CC178" s="91"/>
      <c r="CD178" s="91">
        <v>1115</v>
      </c>
      <c r="CE178" s="91">
        <v>107</v>
      </c>
      <c r="CF178" s="91">
        <v>32</v>
      </c>
      <c r="CG178" s="91">
        <v>1364</v>
      </c>
      <c r="CH178" s="91">
        <v>1430</v>
      </c>
      <c r="CI178" s="91">
        <v>790</v>
      </c>
      <c r="CJ178" s="91">
        <v>309</v>
      </c>
      <c r="CK178" s="91">
        <v>1005</v>
      </c>
      <c r="CL178" s="91">
        <v>570</v>
      </c>
      <c r="CM178" s="91">
        <v>2281</v>
      </c>
      <c r="CN178" s="91">
        <v>970</v>
      </c>
      <c r="CO178" s="91">
        <v>2188</v>
      </c>
      <c r="CP178" s="91">
        <v>884</v>
      </c>
      <c r="CQ178" s="91">
        <v>1163</v>
      </c>
      <c r="CR178" s="91">
        <v>433</v>
      </c>
      <c r="CS178" s="91">
        <v>609</v>
      </c>
      <c r="CT178" s="91">
        <v>107</v>
      </c>
      <c r="CU178" s="91">
        <v>131</v>
      </c>
      <c r="CV178" s="91">
        <v>654</v>
      </c>
      <c r="CW178" s="91">
        <v>2950</v>
      </c>
      <c r="CX178" s="91">
        <v>661</v>
      </c>
      <c r="CY178" s="91">
        <v>747</v>
      </c>
      <c r="CZ178" s="91">
        <v>535</v>
      </c>
      <c r="DA178" s="91">
        <v>102</v>
      </c>
      <c r="DB178" s="91">
        <v>112</v>
      </c>
      <c r="DC178" s="91">
        <v>13</v>
      </c>
      <c r="DD178" s="91">
        <v>130</v>
      </c>
      <c r="DE178" s="91">
        <v>414</v>
      </c>
      <c r="DF178" s="91">
        <v>1434</v>
      </c>
      <c r="DG178" s="91">
        <v>102</v>
      </c>
      <c r="DH178" s="91">
        <v>2260</v>
      </c>
      <c r="DI178" s="91">
        <v>347</v>
      </c>
      <c r="DJ178" s="91">
        <v>86</v>
      </c>
      <c r="DK178" s="91">
        <v>604</v>
      </c>
      <c r="DL178" s="91">
        <v>766</v>
      </c>
      <c r="DM178" s="91">
        <v>1703</v>
      </c>
      <c r="DN178" s="91">
        <v>808</v>
      </c>
      <c r="DO178" s="91">
        <v>5059</v>
      </c>
      <c r="DP178" s="91">
        <v>24</v>
      </c>
      <c r="DQ178" s="91">
        <v>4747</v>
      </c>
      <c r="DR178" s="91">
        <v>630</v>
      </c>
      <c r="DS178" s="91">
        <v>61</v>
      </c>
      <c r="DT178" s="91">
        <v>90</v>
      </c>
      <c r="DU178" s="91">
        <v>1326</v>
      </c>
      <c r="DV178" s="91">
        <v>776</v>
      </c>
      <c r="DW178" s="91">
        <v>3</v>
      </c>
      <c r="DX178" s="91">
        <v>36</v>
      </c>
      <c r="DY178" s="91">
        <v>43</v>
      </c>
      <c r="DZ178" s="91">
        <v>371</v>
      </c>
      <c r="EA178" s="91">
        <v>592</v>
      </c>
      <c r="EB178" s="91">
        <v>88</v>
      </c>
      <c r="EC178" s="91">
        <v>431</v>
      </c>
      <c r="ED178" s="91">
        <v>28</v>
      </c>
      <c r="EE178" s="91"/>
      <c r="EF178" s="91">
        <v>186</v>
      </c>
      <c r="EG178" s="91">
        <v>14585</v>
      </c>
      <c r="EH178" s="91">
        <v>114004</v>
      </c>
      <c r="EI178" s="90" t="s">
        <v>2564</v>
      </c>
      <c r="EJ178" s="90" t="s">
        <v>2489</v>
      </c>
    </row>
    <row r="179" spans="1:140" ht="14.4" x14ac:dyDescent="0.3">
      <c r="A179" s="90">
        <v>106191228</v>
      </c>
      <c r="B179" s="90" t="s">
        <v>2121</v>
      </c>
      <c r="C179" s="90" t="s">
        <v>1376</v>
      </c>
      <c r="D179" s="90" t="s">
        <v>901</v>
      </c>
      <c r="E179" s="90" t="s">
        <v>723</v>
      </c>
      <c r="F179" s="90" t="s">
        <v>1337</v>
      </c>
      <c r="G179" s="90" t="s">
        <v>723</v>
      </c>
      <c r="H179" s="90" t="s">
        <v>2813</v>
      </c>
      <c r="I179" s="90">
        <v>51</v>
      </c>
      <c r="J179" s="90">
        <v>24</v>
      </c>
      <c r="K179" s="90" t="s">
        <v>552</v>
      </c>
      <c r="L179" s="90" t="s">
        <v>2807</v>
      </c>
      <c r="M179" s="91">
        <v>30758</v>
      </c>
      <c r="N179" s="91"/>
      <c r="O179" s="91">
        <v>877</v>
      </c>
      <c r="P179" s="91"/>
      <c r="Q179" s="91"/>
      <c r="R179" s="91"/>
      <c r="S179" s="91">
        <v>18241</v>
      </c>
      <c r="T179" s="91">
        <v>13393</v>
      </c>
      <c r="U179" s="91"/>
      <c r="V179" s="91">
        <v>1</v>
      </c>
      <c r="W179" s="91">
        <v>1466</v>
      </c>
      <c r="X179" s="91">
        <v>929</v>
      </c>
      <c r="Y179" s="91">
        <v>1531</v>
      </c>
      <c r="Z179" s="91">
        <v>4016</v>
      </c>
      <c r="AA179" s="91">
        <v>4389</v>
      </c>
      <c r="AB179" s="91">
        <v>5632</v>
      </c>
      <c r="AC179" s="91">
        <v>6772</v>
      </c>
      <c r="AD179" s="91">
        <v>4637</v>
      </c>
      <c r="AE179" s="91">
        <v>1365</v>
      </c>
      <c r="AF179" s="91">
        <v>898</v>
      </c>
      <c r="AG179" s="91"/>
      <c r="AH179" s="91">
        <v>3875</v>
      </c>
      <c r="AI179" s="91">
        <v>4075</v>
      </c>
      <c r="AJ179" s="91">
        <v>21168</v>
      </c>
      <c r="AK179" s="91">
        <v>2211</v>
      </c>
      <c r="AL179" s="91"/>
      <c r="AM179" s="91">
        <v>229</v>
      </c>
      <c r="AN179" s="91">
        <v>77</v>
      </c>
      <c r="AO179" s="91">
        <v>27256</v>
      </c>
      <c r="AP179" s="91">
        <v>13</v>
      </c>
      <c r="AQ179" s="91"/>
      <c r="AR179" s="91">
        <v>19</v>
      </c>
      <c r="AS179" s="91">
        <v>1042</v>
      </c>
      <c r="AT179" s="91">
        <v>271</v>
      </c>
      <c r="AU179" s="91">
        <v>1027</v>
      </c>
      <c r="AV179" s="91">
        <v>2007</v>
      </c>
      <c r="AW179" s="91"/>
      <c r="AX179" s="91"/>
      <c r="AY179" s="91">
        <v>22974</v>
      </c>
      <c r="AZ179" s="91">
        <v>8661</v>
      </c>
      <c r="BA179" s="91"/>
      <c r="BB179" s="91">
        <v>5263</v>
      </c>
      <c r="BC179" s="91">
        <v>25333</v>
      </c>
      <c r="BD179" s="91">
        <v>1036</v>
      </c>
      <c r="BE179" s="91">
        <v>3</v>
      </c>
      <c r="BF179" s="91">
        <v>25791</v>
      </c>
      <c r="BG179" s="91"/>
      <c r="BH179" s="91">
        <v>41</v>
      </c>
      <c r="BI179" s="91"/>
      <c r="BJ179" s="91">
        <v>723</v>
      </c>
      <c r="BK179" s="91">
        <v>746</v>
      </c>
      <c r="BL179" s="91">
        <v>795</v>
      </c>
      <c r="BM179" s="91"/>
      <c r="BN179" s="91">
        <v>2008</v>
      </c>
      <c r="BO179" s="91">
        <v>871</v>
      </c>
      <c r="BP179" s="91">
        <v>603</v>
      </c>
      <c r="BQ179" s="91">
        <v>57</v>
      </c>
      <c r="BR179" s="91"/>
      <c r="BS179" s="91"/>
      <c r="BT179" s="91">
        <v>450</v>
      </c>
      <c r="BU179" s="91">
        <v>31185</v>
      </c>
      <c r="BV179" s="91"/>
      <c r="BW179" s="91">
        <v>2773</v>
      </c>
      <c r="BX179" s="91">
        <v>26002</v>
      </c>
      <c r="BY179" s="91">
        <v>1085</v>
      </c>
      <c r="BZ179" s="91">
        <v>98</v>
      </c>
      <c r="CA179" s="91">
        <v>251</v>
      </c>
      <c r="CB179" s="91">
        <v>780</v>
      </c>
      <c r="CC179" s="91"/>
      <c r="CD179" s="91">
        <v>617</v>
      </c>
      <c r="CE179" s="91">
        <v>1</v>
      </c>
      <c r="CF179" s="91">
        <v>28</v>
      </c>
      <c r="CG179" s="91">
        <v>1634</v>
      </c>
      <c r="CH179" s="91">
        <v>2581</v>
      </c>
      <c r="CI179" s="91">
        <v>1087</v>
      </c>
      <c r="CJ179" s="91">
        <v>522</v>
      </c>
      <c r="CK179" s="91">
        <v>2213</v>
      </c>
      <c r="CL179" s="91">
        <v>1142</v>
      </c>
      <c r="CM179" s="91">
        <v>3638</v>
      </c>
      <c r="CN179" s="91">
        <v>1739</v>
      </c>
      <c r="CO179" s="91">
        <v>4171</v>
      </c>
      <c r="CP179" s="91">
        <v>2035</v>
      </c>
      <c r="CQ179" s="91">
        <v>1506</v>
      </c>
      <c r="CR179" s="91">
        <v>836</v>
      </c>
      <c r="CS179" s="91">
        <v>909</v>
      </c>
      <c r="CT179" s="91">
        <v>156</v>
      </c>
      <c r="CU179" s="91">
        <v>80</v>
      </c>
      <c r="CV179" s="91">
        <v>830</v>
      </c>
      <c r="CW179" s="91">
        <v>4583</v>
      </c>
      <c r="CX179" s="91">
        <v>938</v>
      </c>
      <c r="CY179" s="91">
        <v>1035</v>
      </c>
      <c r="CZ179" s="91">
        <v>991</v>
      </c>
      <c r="DA179" s="91">
        <v>170</v>
      </c>
      <c r="DB179" s="91">
        <v>186</v>
      </c>
      <c r="DC179" s="91">
        <v>18</v>
      </c>
      <c r="DD179" s="91">
        <v>282</v>
      </c>
      <c r="DE179" s="91">
        <v>654</v>
      </c>
      <c r="DF179" s="91">
        <v>2732</v>
      </c>
      <c r="DG179" s="91">
        <v>172</v>
      </c>
      <c r="DH179" s="91">
        <v>4020</v>
      </c>
      <c r="DI179" s="91">
        <v>726</v>
      </c>
      <c r="DJ179" s="91">
        <v>163</v>
      </c>
      <c r="DK179" s="91">
        <v>957</v>
      </c>
      <c r="DL179" s="91">
        <v>1044</v>
      </c>
      <c r="DM179" s="91">
        <v>2065</v>
      </c>
      <c r="DN179" s="91">
        <v>1365</v>
      </c>
      <c r="DO179" s="91">
        <v>7048</v>
      </c>
      <c r="DP179" s="91">
        <v>13</v>
      </c>
      <c r="DQ179" s="91">
        <v>9029</v>
      </c>
      <c r="DR179" s="91">
        <v>971</v>
      </c>
      <c r="DS179" s="91">
        <v>126</v>
      </c>
      <c r="DT179" s="91">
        <v>164</v>
      </c>
      <c r="DU179" s="91">
        <v>1308</v>
      </c>
      <c r="DV179" s="91">
        <v>1472</v>
      </c>
      <c r="DW179" s="91">
        <v>80</v>
      </c>
      <c r="DX179" s="91">
        <v>98</v>
      </c>
      <c r="DY179" s="91">
        <v>132</v>
      </c>
      <c r="DZ179" s="91">
        <v>893</v>
      </c>
      <c r="EA179" s="91">
        <v>837</v>
      </c>
      <c r="EB179" s="91">
        <v>260</v>
      </c>
      <c r="EC179" s="91">
        <v>751</v>
      </c>
      <c r="ED179" s="91">
        <v>78</v>
      </c>
      <c r="EE179" s="91">
        <v>1</v>
      </c>
      <c r="EF179" s="91">
        <v>261</v>
      </c>
      <c r="EG179" s="91">
        <v>24203</v>
      </c>
      <c r="EH179" s="91">
        <v>195170</v>
      </c>
      <c r="EI179" s="90" t="s">
        <v>2553</v>
      </c>
      <c r="EJ179" s="90" t="s">
        <v>2489</v>
      </c>
    </row>
    <row r="180" spans="1:140" ht="14.4" x14ac:dyDescent="0.3">
      <c r="A180" s="90">
        <v>106191231</v>
      </c>
      <c r="B180" s="90" t="s">
        <v>2122</v>
      </c>
      <c r="C180" s="90" t="s">
        <v>902</v>
      </c>
      <c r="D180" s="90" t="s">
        <v>903</v>
      </c>
      <c r="E180" s="90" t="s">
        <v>904</v>
      </c>
      <c r="F180" s="90" t="s">
        <v>1377</v>
      </c>
      <c r="G180" s="90" t="s">
        <v>723</v>
      </c>
      <c r="H180" s="90" t="s">
        <v>2809</v>
      </c>
      <c r="I180" s="90">
        <v>39</v>
      </c>
      <c r="J180" s="90">
        <v>18</v>
      </c>
      <c r="K180" s="90" t="s">
        <v>552</v>
      </c>
      <c r="L180" s="90" t="s">
        <v>2807</v>
      </c>
      <c r="M180" s="91">
        <v>11940</v>
      </c>
      <c r="N180" s="91"/>
      <c r="O180" s="91">
        <v>780</v>
      </c>
      <c r="P180" s="91"/>
      <c r="Q180" s="91"/>
      <c r="R180" s="91"/>
      <c r="S180" s="91">
        <v>6205</v>
      </c>
      <c r="T180" s="91">
        <v>6515</v>
      </c>
      <c r="U180" s="91"/>
      <c r="V180" s="91"/>
      <c r="W180" s="91">
        <v>640</v>
      </c>
      <c r="X180" s="91">
        <v>76</v>
      </c>
      <c r="Y180" s="91">
        <v>256</v>
      </c>
      <c r="Z180" s="91">
        <v>1383</v>
      </c>
      <c r="AA180" s="91">
        <v>1746</v>
      </c>
      <c r="AB180" s="91">
        <v>2282</v>
      </c>
      <c r="AC180" s="91">
        <v>3092</v>
      </c>
      <c r="AD180" s="91">
        <v>2113</v>
      </c>
      <c r="AE180" s="91">
        <v>712</v>
      </c>
      <c r="AF180" s="91">
        <v>420</v>
      </c>
      <c r="AG180" s="91"/>
      <c r="AH180" s="91">
        <v>2864</v>
      </c>
      <c r="AI180" s="91">
        <v>764</v>
      </c>
      <c r="AJ180" s="91">
        <v>8265</v>
      </c>
      <c r="AK180" s="91">
        <v>759</v>
      </c>
      <c r="AL180" s="91">
        <v>13</v>
      </c>
      <c r="AM180" s="91">
        <v>48</v>
      </c>
      <c r="AN180" s="91">
        <v>7</v>
      </c>
      <c r="AO180" s="91">
        <v>11620</v>
      </c>
      <c r="AP180" s="91">
        <v>46</v>
      </c>
      <c r="AQ180" s="91"/>
      <c r="AR180" s="91">
        <v>261</v>
      </c>
      <c r="AS180" s="91">
        <v>123</v>
      </c>
      <c r="AT180" s="91">
        <v>24</v>
      </c>
      <c r="AU180" s="91">
        <v>578</v>
      </c>
      <c r="AV180" s="91">
        <v>52</v>
      </c>
      <c r="AW180" s="91">
        <v>12</v>
      </c>
      <c r="AX180" s="91">
        <v>4</v>
      </c>
      <c r="AY180" s="91">
        <v>8950</v>
      </c>
      <c r="AZ180" s="91">
        <v>3766</v>
      </c>
      <c r="BA180" s="91">
        <v>4</v>
      </c>
      <c r="BB180" s="91">
        <v>1232</v>
      </c>
      <c r="BC180" s="91">
        <v>10904</v>
      </c>
      <c r="BD180" s="91">
        <v>584</v>
      </c>
      <c r="BE180" s="91"/>
      <c r="BF180" s="91">
        <v>11249</v>
      </c>
      <c r="BG180" s="91">
        <v>21</v>
      </c>
      <c r="BH180" s="91">
        <v>41</v>
      </c>
      <c r="BI180" s="91"/>
      <c r="BJ180" s="91">
        <v>276</v>
      </c>
      <c r="BK180" s="91">
        <v>20</v>
      </c>
      <c r="BL180" s="91">
        <v>437</v>
      </c>
      <c r="BM180" s="91">
        <v>31</v>
      </c>
      <c r="BN180" s="91">
        <v>11</v>
      </c>
      <c r="BO180" s="91">
        <v>239</v>
      </c>
      <c r="BP180" s="91">
        <v>144</v>
      </c>
      <c r="BQ180" s="91">
        <v>164</v>
      </c>
      <c r="BR180" s="91">
        <v>85</v>
      </c>
      <c r="BS180" s="91">
        <v>2</v>
      </c>
      <c r="BT180" s="91">
        <v>386</v>
      </c>
      <c r="BU180" s="91">
        <v>12334</v>
      </c>
      <c r="BV180" s="91"/>
      <c r="BW180" s="91">
        <v>1193</v>
      </c>
      <c r="BX180" s="91">
        <v>10054</v>
      </c>
      <c r="BY180" s="91">
        <v>154</v>
      </c>
      <c r="BZ180" s="91">
        <v>4</v>
      </c>
      <c r="CA180" s="91">
        <v>448</v>
      </c>
      <c r="CB180" s="91">
        <v>656</v>
      </c>
      <c r="CC180" s="91"/>
      <c r="CD180" s="91">
        <v>205</v>
      </c>
      <c r="CE180" s="91"/>
      <c r="CF180" s="91">
        <v>6</v>
      </c>
      <c r="CG180" s="91">
        <v>955</v>
      </c>
      <c r="CH180" s="91">
        <v>927</v>
      </c>
      <c r="CI180" s="91">
        <v>632</v>
      </c>
      <c r="CJ180" s="91">
        <v>226</v>
      </c>
      <c r="CK180" s="91">
        <v>982</v>
      </c>
      <c r="CL180" s="91">
        <v>299</v>
      </c>
      <c r="CM180" s="91">
        <v>1635</v>
      </c>
      <c r="CN180" s="91">
        <v>570</v>
      </c>
      <c r="CO180" s="91">
        <v>1766</v>
      </c>
      <c r="CP180" s="91">
        <v>896</v>
      </c>
      <c r="CQ180" s="91">
        <v>812</v>
      </c>
      <c r="CR180" s="91">
        <v>254</v>
      </c>
      <c r="CS180" s="91">
        <v>207</v>
      </c>
      <c r="CT180" s="91">
        <v>37</v>
      </c>
      <c r="CU180" s="91">
        <v>13</v>
      </c>
      <c r="CV180" s="91">
        <v>1082</v>
      </c>
      <c r="CW180" s="91">
        <v>501</v>
      </c>
      <c r="CX180" s="91">
        <v>344</v>
      </c>
      <c r="CY180" s="91">
        <v>582</v>
      </c>
      <c r="CZ180" s="91">
        <v>159</v>
      </c>
      <c r="DA180" s="91">
        <v>104</v>
      </c>
      <c r="DB180" s="91">
        <v>41</v>
      </c>
      <c r="DC180" s="91">
        <v>11</v>
      </c>
      <c r="DD180" s="91">
        <v>46</v>
      </c>
      <c r="DE180" s="91">
        <v>205</v>
      </c>
      <c r="DF180" s="91">
        <v>995</v>
      </c>
      <c r="DG180" s="91">
        <v>111</v>
      </c>
      <c r="DH180" s="91">
        <v>1595</v>
      </c>
      <c r="DI180" s="91">
        <v>288</v>
      </c>
      <c r="DJ180" s="91">
        <v>47</v>
      </c>
      <c r="DK180" s="91">
        <v>464</v>
      </c>
      <c r="DL180" s="91">
        <v>591</v>
      </c>
      <c r="DM180" s="91">
        <v>226</v>
      </c>
      <c r="DN180" s="91">
        <v>395</v>
      </c>
      <c r="DO180" s="91">
        <v>6991</v>
      </c>
      <c r="DP180" s="91">
        <v>1</v>
      </c>
      <c r="DQ180" s="91">
        <v>450</v>
      </c>
      <c r="DR180" s="91">
        <v>18</v>
      </c>
      <c r="DS180" s="91">
        <v>7</v>
      </c>
      <c r="DT180" s="91">
        <v>46</v>
      </c>
      <c r="DU180" s="91">
        <v>582</v>
      </c>
      <c r="DV180" s="91">
        <v>106</v>
      </c>
      <c r="DW180" s="91"/>
      <c r="DX180" s="91">
        <v>21</v>
      </c>
      <c r="DY180" s="91">
        <v>15</v>
      </c>
      <c r="DZ180" s="91">
        <v>97</v>
      </c>
      <c r="EA180" s="91">
        <v>565</v>
      </c>
      <c r="EB180" s="91">
        <v>38</v>
      </c>
      <c r="EC180" s="91">
        <v>18</v>
      </c>
      <c r="ED180" s="91">
        <v>12</v>
      </c>
      <c r="EE180" s="91"/>
      <c r="EF180" s="91">
        <v>40</v>
      </c>
      <c r="EG180" s="91">
        <v>11155</v>
      </c>
      <c r="EH180" s="91">
        <v>67992</v>
      </c>
      <c r="EI180" s="90" t="s">
        <v>2598</v>
      </c>
      <c r="EJ180" s="90" t="s">
        <v>2489</v>
      </c>
    </row>
    <row r="181" spans="1:140" ht="14.4" x14ac:dyDescent="0.3">
      <c r="A181" s="90">
        <v>106191306</v>
      </c>
      <c r="B181" s="90" t="s">
        <v>2123</v>
      </c>
      <c r="C181" s="90" t="s">
        <v>905</v>
      </c>
      <c r="D181" s="90" t="s">
        <v>906</v>
      </c>
      <c r="E181" s="90" t="s">
        <v>766</v>
      </c>
      <c r="F181" s="90" t="s">
        <v>1378</v>
      </c>
      <c r="G181" s="90" t="s">
        <v>723</v>
      </c>
      <c r="H181" s="90" t="s">
        <v>2808</v>
      </c>
      <c r="I181" s="90">
        <v>58</v>
      </c>
      <c r="J181" s="90">
        <v>32</v>
      </c>
      <c r="K181" s="90" t="s">
        <v>552</v>
      </c>
      <c r="L181" s="90" t="s">
        <v>553</v>
      </c>
      <c r="M181" s="91">
        <v>2064</v>
      </c>
      <c r="N181" s="91"/>
      <c r="O181" s="91"/>
      <c r="P181" s="91"/>
      <c r="Q181" s="91">
        <v>1448</v>
      </c>
      <c r="R181" s="91"/>
      <c r="S181" s="91">
        <v>2269</v>
      </c>
      <c r="T181" s="91">
        <v>1243</v>
      </c>
      <c r="U181" s="91"/>
      <c r="V181" s="91"/>
      <c r="W181" s="91"/>
      <c r="X181" s="91">
        <v>18</v>
      </c>
      <c r="Y181" s="91">
        <v>56</v>
      </c>
      <c r="Z181" s="91">
        <v>325</v>
      </c>
      <c r="AA181" s="91">
        <v>413</v>
      </c>
      <c r="AB181" s="91">
        <v>687</v>
      </c>
      <c r="AC181" s="91">
        <v>1071</v>
      </c>
      <c r="AD181" s="91">
        <v>718</v>
      </c>
      <c r="AE181" s="91">
        <v>144</v>
      </c>
      <c r="AF181" s="91">
        <v>80</v>
      </c>
      <c r="AG181" s="91"/>
      <c r="AH181" s="91">
        <v>427</v>
      </c>
      <c r="AI181" s="91">
        <v>500</v>
      </c>
      <c r="AJ181" s="91">
        <v>2148</v>
      </c>
      <c r="AK181" s="91">
        <v>229</v>
      </c>
      <c r="AL181" s="91">
        <v>4</v>
      </c>
      <c r="AM181" s="91">
        <v>159</v>
      </c>
      <c r="AN181" s="91">
        <v>45</v>
      </c>
      <c r="AO181" s="91">
        <v>905</v>
      </c>
      <c r="AP181" s="91"/>
      <c r="AQ181" s="91"/>
      <c r="AR181" s="91">
        <v>26</v>
      </c>
      <c r="AS181" s="91">
        <v>1990</v>
      </c>
      <c r="AT181" s="91">
        <v>252</v>
      </c>
      <c r="AU181" s="91"/>
      <c r="AV181" s="91">
        <v>1</v>
      </c>
      <c r="AW181" s="91">
        <v>333</v>
      </c>
      <c r="AX181" s="91">
        <v>5</v>
      </c>
      <c r="AY181" s="91"/>
      <c r="AZ181" s="91">
        <v>3507</v>
      </c>
      <c r="BA181" s="91">
        <v>5</v>
      </c>
      <c r="BB181" s="91">
        <v>2173</v>
      </c>
      <c r="BC181" s="91">
        <v>1339</v>
      </c>
      <c r="BD181" s="91"/>
      <c r="BE181" s="91"/>
      <c r="BF181" s="91">
        <v>2381</v>
      </c>
      <c r="BG181" s="91">
        <v>268</v>
      </c>
      <c r="BH181" s="91">
        <v>301</v>
      </c>
      <c r="BI181" s="91">
        <v>5</v>
      </c>
      <c r="BJ181" s="91">
        <v>126</v>
      </c>
      <c r="BK181" s="91"/>
      <c r="BL181" s="91">
        <v>169</v>
      </c>
      <c r="BM181" s="91">
        <v>42</v>
      </c>
      <c r="BN181" s="91">
        <v>2</v>
      </c>
      <c r="BO181" s="91">
        <v>43</v>
      </c>
      <c r="BP181" s="91">
        <v>7</v>
      </c>
      <c r="BQ181" s="91">
        <v>168</v>
      </c>
      <c r="BR181" s="91"/>
      <c r="BS181" s="91"/>
      <c r="BT181" s="91">
        <v>22</v>
      </c>
      <c r="BU181" s="91">
        <v>3490</v>
      </c>
      <c r="BV181" s="91"/>
      <c r="BW181" s="91">
        <v>406</v>
      </c>
      <c r="BX181" s="91">
        <v>2624</v>
      </c>
      <c r="BY181" s="91">
        <v>122</v>
      </c>
      <c r="BZ181" s="91">
        <v>10</v>
      </c>
      <c r="CA181" s="91">
        <v>290</v>
      </c>
      <c r="CB181" s="91">
        <v>50</v>
      </c>
      <c r="CC181" s="91"/>
      <c r="CD181" s="91">
        <v>9</v>
      </c>
      <c r="CE181" s="91">
        <v>1</v>
      </c>
      <c r="CF181" s="91"/>
      <c r="CG181" s="91">
        <v>61</v>
      </c>
      <c r="CH181" s="91">
        <v>78</v>
      </c>
      <c r="CI181" s="91">
        <v>429</v>
      </c>
      <c r="CJ181" s="91">
        <v>15</v>
      </c>
      <c r="CK181" s="91">
        <v>9</v>
      </c>
      <c r="CL181" s="91">
        <v>270</v>
      </c>
      <c r="CM181" s="91">
        <v>402</v>
      </c>
      <c r="CN181" s="91">
        <v>74</v>
      </c>
      <c r="CO181" s="91">
        <v>23</v>
      </c>
      <c r="CP181" s="91">
        <v>115</v>
      </c>
      <c r="CQ181" s="91"/>
      <c r="CR181" s="91">
        <v>136</v>
      </c>
      <c r="CS181" s="91">
        <v>263</v>
      </c>
      <c r="CT181" s="91">
        <v>4</v>
      </c>
      <c r="CU181" s="91"/>
      <c r="CV181" s="91">
        <v>67</v>
      </c>
      <c r="CW181" s="91">
        <v>109</v>
      </c>
      <c r="CX181" s="91">
        <v>1457</v>
      </c>
      <c r="CY181" s="91"/>
      <c r="CZ181" s="91">
        <v>64</v>
      </c>
      <c r="DA181" s="91">
        <v>37</v>
      </c>
      <c r="DB181" s="91"/>
      <c r="DC181" s="91"/>
      <c r="DD181" s="91">
        <v>6</v>
      </c>
      <c r="DE181" s="91">
        <v>9</v>
      </c>
      <c r="DF181" s="91">
        <v>84</v>
      </c>
      <c r="DG181" s="91">
        <v>2</v>
      </c>
      <c r="DH181" s="91">
        <v>42</v>
      </c>
      <c r="DI181" s="91">
        <v>12</v>
      </c>
      <c r="DJ181" s="91">
        <v>2</v>
      </c>
      <c r="DK181" s="91">
        <v>53</v>
      </c>
      <c r="DL181" s="91"/>
      <c r="DM181" s="91">
        <v>513</v>
      </c>
      <c r="DN181" s="91">
        <v>139</v>
      </c>
      <c r="DO181" s="91">
        <v>2371</v>
      </c>
      <c r="DP181" s="91">
        <v>15</v>
      </c>
      <c r="DQ181" s="91">
        <v>163</v>
      </c>
      <c r="DR181" s="91">
        <v>2</v>
      </c>
      <c r="DS181" s="91">
        <v>1</v>
      </c>
      <c r="DT181" s="91"/>
      <c r="DU181" s="91">
        <v>240</v>
      </c>
      <c r="DV181" s="91">
        <v>29</v>
      </c>
      <c r="DW181" s="91">
        <v>1</v>
      </c>
      <c r="DX181" s="91"/>
      <c r="DY181" s="91">
        <v>1</v>
      </c>
      <c r="DZ181" s="91">
        <v>10</v>
      </c>
      <c r="EA181" s="91">
        <v>133</v>
      </c>
      <c r="EB181" s="91">
        <v>1</v>
      </c>
      <c r="EC181" s="91">
        <v>1</v>
      </c>
      <c r="ED181" s="91">
        <v>10</v>
      </c>
      <c r="EE181" s="91"/>
      <c r="EF181" s="91">
        <v>392</v>
      </c>
      <c r="EG181" s="91">
        <v>2691</v>
      </c>
      <c r="EH181" s="91">
        <v>54142</v>
      </c>
      <c r="EI181" s="90" t="s">
        <v>2590</v>
      </c>
      <c r="EJ181" s="90" t="s">
        <v>2489</v>
      </c>
    </row>
    <row r="182" spans="1:140" ht="14.4" x14ac:dyDescent="0.3">
      <c r="A182" s="90">
        <v>106191450</v>
      </c>
      <c r="B182" s="90" t="s">
        <v>2124</v>
      </c>
      <c r="C182" s="90" t="s">
        <v>2125</v>
      </c>
      <c r="D182" s="90" t="s">
        <v>907</v>
      </c>
      <c r="E182" s="90" t="s">
        <v>836</v>
      </c>
      <c r="F182" s="90" t="s">
        <v>1379</v>
      </c>
      <c r="G182" s="90" t="s">
        <v>723</v>
      </c>
      <c r="H182" s="90" t="s">
        <v>2808</v>
      </c>
      <c r="I182" s="90">
        <v>45</v>
      </c>
      <c r="J182" s="90">
        <v>27</v>
      </c>
      <c r="K182" s="90" t="s">
        <v>557</v>
      </c>
      <c r="L182" s="90" t="s">
        <v>553</v>
      </c>
      <c r="M182" s="91">
        <v>12257</v>
      </c>
      <c r="N182" s="91"/>
      <c r="O182" s="91"/>
      <c r="P182" s="91"/>
      <c r="Q182" s="91"/>
      <c r="R182" s="91"/>
      <c r="S182" s="91">
        <v>5074</v>
      </c>
      <c r="T182" s="91">
        <v>7183</v>
      </c>
      <c r="U182" s="91"/>
      <c r="V182" s="91"/>
      <c r="W182" s="91">
        <v>1682</v>
      </c>
      <c r="X182" s="91">
        <v>63</v>
      </c>
      <c r="Y182" s="91">
        <v>155</v>
      </c>
      <c r="Z182" s="91">
        <v>775</v>
      </c>
      <c r="AA182" s="91">
        <v>1309</v>
      </c>
      <c r="AB182" s="91">
        <v>587</v>
      </c>
      <c r="AC182" s="91">
        <v>954</v>
      </c>
      <c r="AD182" s="91">
        <v>1733</v>
      </c>
      <c r="AE182" s="91">
        <v>2136</v>
      </c>
      <c r="AF182" s="91">
        <v>2863</v>
      </c>
      <c r="AG182" s="91"/>
      <c r="AH182" s="91">
        <v>8267</v>
      </c>
      <c r="AI182" s="91">
        <v>575</v>
      </c>
      <c r="AJ182" s="91">
        <v>2094</v>
      </c>
      <c r="AK182" s="91">
        <v>1228</v>
      </c>
      <c r="AL182" s="91">
        <v>19</v>
      </c>
      <c r="AM182" s="91">
        <v>38</v>
      </c>
      <c r="AN182" s="91">
        <v>36</v>
      </c>
      <c r="AO182" s="91">
        <v>8807</v>
      </c>
      <c r="AP182" s="91">
        <v>224</v>
      </c>
      <c r="AQ182" s="91">
        <v>36</v>
      </c>
      <c r="AR182" s="91">
        <v>152</v>
      </c>
      <c r="AS182" s="91">
        <v>395</v>
      </c>
      <c r="AT182" s="91">
        <v>52</v>
      </c>
      <c r="AU182" s="91">
        <v>1597</v>
      </c>
      <c r="AV182" s="91"/>
      <c r="AW182" s="91">
        <v>994</v>
      </c>
      <c r="AX182" s="91"/>
      <c r="AY182" s="91">
        <v>5208</v>
      </c>
      <c r="AZ182" s="91">
        <v>7049</v>
      </c>
      <c r="BA182" s="91"/>
      <c r="BB182" s="91">
        <v>1843</v>
      </c>
      <c r="BC182" s="91">
        <v>8814</v>
      </c>
      <c r="BD182" s="91">
        <v>1598</v>
      </c>
      <c r="BE182" s="91">
        <v>2</v>
      </c>
      <c r="BF182" s="91">
        <v>7897</v>
      </c>
      <c r="BG182" s="91">
        <v>1</v>
      </c>
      <c r="BH182" s="91"/>
      <c r="BI182" s="91"/>
      <c r="BJ182" s="91">
        <v>297</v>
      </c>
      <c r="BK182" s="91">
        <v>54</v>
      </c>
      <c r="BL182" s="91">
        <v>891</v>
      </c>
      <c r="BM182" s="91">
        <v>93</v>
      </c>
      <c r="BN182" s="91">
        <v>2</v>
      </c>
      <c r="BO182" s="91">
        <v>71</v>
      </c>
      <c r="BP182" s="91">
        <v>244</v>
      </c>
      <c r="BQ182" s="91">
        <v>2707</v>
      </c>
      <c r="BR182" s="91"/>
      <c r="BS182" s="91"/>
      <c r="BT182" s="91">
        <v>1146</v>
      </c>
      <c r="BU182" s="91">
        <v>11111</v>
      </c>
      <c r="BV182" s="91"/>
      <c r="BW182" s="91">
        <v>5834</v>
      </c>
      <c r="BX182" s="91">
        <v>359</v>
      </c>
      <c r="BY182" s="91">
        <v>5767</v>
      </c>
      <c r="BZ182" s="91">
        <v>4</v>
      </c>
      <c r="CA182" s="91"/>
      <c r="CB182" s="91">
        <v>7</v>
      </c>
      <c r="CC182" s="91"/>
      <c r="CD182" s="91">
        <v>286</v>
      </c>
      <c r="CE182" s="91"/>
      <c r="CF182" s="91"/>
      <c r="CG182" s="91">
        <v>1248</v>
      </c>
      <c r="CH182" s="91">
        <v>475</v>
      </c>
      <c r="CI182" s="91">
        <v>347</v>
      </c>
      <c r="CJ182" s="91">
        <v>121</v>
      </c>
      <c r="CK182" s="91">
        <v>69</v>
      </c>
      <c r="CL182" s="91">
        <v>151</v>
      </c>
      <c r="CM182" s="91">
        <v>1593</v>
      </c>
      <c r="CN182" s="91">
        <v>680</v>
      </c>
      <c r="CO182" s="91">
        <v>1372</v>
      </c>
      <c r="CP182" s="91">
        <v>578</v>
      </c>
      <c r="CQ182" s="91">
        <v>1715</v>
      </c>
      <c r="CR182" s="91">
        <v>130</v>
      </c>
      <c r="CS182" s="91">
        <v>841</v>
      </c>
      <c r="CT182" s="91">
        <v>9</v>
      </c>
      <c r="CU182" s="91">
        <v>61</v>
      </c>
      <c r="CV182" s="91">
        <v>263</v>
      </c>
      <c r="CW182" s="91">
        <v>850</v>
      </c>
      <c r="CX182" s="91">
        <v>156</v>
      </c>
      <c r="CY182" s="91">
        <v>1598</v>
      </c>
      <c r="CZ182" s="91">
        <v>74</v>
      </c>
      <c r="DA182" s="91">
        <v>28</v>
      </c>
      <c r="DB182" s="91"/>
      <c r="DC182" s="91">
        <v>3</v>
      </c>
      <c r="DD182" s="91">
        <v>26</v>
      </c>
      <c r="DE182" s="91">
        <v>136</v>
      </c>
      <c r="DF182" s="91">
        <v>618</v>
      </c>
      <c r="DG182" s="91">
        <v>17</v>
      </c>
      <c r="DH182" s="91">
        <v>1234</v>
      </c>
      <c r="DI182" s="91">
        <v>188</v>
      </c>
      <c r="DJ182" s="91">
        <v>429</v>
      </c>
      <c r="DK182" s="91">
        <v>95</v>
      </c>
      <c r="DL182" s="91">
        <v>1576</v>
      </c>
      <c r="DM182" s="91">
        <v>1099</v>
      </c>
      <c r="DN182" s="91">
        <v>226</v>
      </c>
      <c r="DO182" s="91">
        <v>2210</v>
      </c>
      <c r="DP182" s="91">
        <v>37</v>
      </c>
      <c r="DQ182" s="91">
        <v>4261</v>
      </c>
      <c r="DR182" s="91">
        <v>13</v>
      </c>
      <c r="DS182" s="91">
        <v>5</v>
      </c>
      <c r="DT182" s="91">
        <v>39</v>
      </c>
      <c r="DU182" s="91">
        <v>621</v>
      </c>
      <c r="DV182" s="91">
        <v>371</v>
      </c>
      <c r="DW182" s="91">
        <v>1</v>
      </c>
      <c r="DX182" s="91">
        <v>27</v>
      </c>
      <c r="DY182" s="91">
        <v>21</v>
      </c>
      <c r="DZ182" s="91">
        <v>106</v>
      </c>
      <c r="EA182" s="91">
        <v>511</v>
      </c>
      <c r="EB182" s="91">
        <v>18</v>
      </c>
      <c r="EC182" s="91">
        <v>8</v>
      </c>
      <c r="ED182" s="91">
        <v>7</v>
      </c>
      <c r="EE182" s="91"/>
      <c r="EF182" s="91">
        <v>20</v>
      </c>
      <c r="EG182" s="91">
        <v>10489</v>
      </c>
      <c r="EH182" s="91">
        <v>44866</v>
      </c>
      <c r="EI182" s="90" t="s">
        <v>2566</v>
      </c>
      <c r="EJ182" s="90" t="s">
        <v>2489</v>
      </c>
    </row>
    <row r="183" spans="1:140" ht="14.4" x14ac:dyDescent="0.3">
      <c r="A183" s="90">
        <v>106194010</v>
      </c>
      <c r="B183" s="90" t="s">
        <v>2126</v>
      </c>
      <c r="C183" s="90" t="s">
        <v>908</v>
      </c>
      <c r="D183" s="90" t="s">
        <v>909</v>
      </c>
      <c r="E183" s="90" t="s">
        <v>734</v>
      </c>
      <c r="F183" s="90" t="s">
        <v>1380</v>
      </c>
      <c r="G183" s="90" t="s">
        <v>723</v>
      </c>
      <c r="H183" s="90" t="s">
        <v>2810</v>
      </c>
      <c r="I183" s="90">
        <v>52</v>
      </c>
      <c r="J183" s="90">
        <v>20</v>
      </c>
      <c r="K183" s="90" t="s">
        <v>557</v>
      </c>
      <c r="L183" s="90" t="s">
        <v>553</v>
      </c>
      <c r="M183" s="91"/>
      <c r="N183" s="91"/>
      <c r="O183" s="91"/>
      <c r="P183" s="91">
        <v>916</v>
      </c>
      <c r="Q183" s="91"/>
      <c r="R183" s="91"/>
      <c r="S183" s="91">
        <v>636</v>
      </c>
      <c r="T183" s="91">
        <v>280</v>
      </c>
      <c r="U183" s="91"/>
      <c r="V183" s="91"/>
      <c r="W183" s="91"/>
      <c r="X183" s="91"/>
      <c r="Y183" s="91">
        <v>6</v>
      </c>
      <c r="Z183" s="91">
        <v>211</v>
      </c>
      <c r="AA183" s="91">
        <v>228</v>
      </c>
      <c r="AB183" s="91">
        <v>241</v>
      </c>
      <c r="AC183" s="91">
        <v>194</v>
      </c>
      <c r="AD183" s="91">
        <v>33</v>
      </c>
      <c r="AE183" s="91">
        <v>3</v>
      </c>
      <c r="AF183" s="91"/>
      <c r="AG183" s="91"/>
      <c r="AH183" s="91">
        <v>412</v>
      </c>
      <c r="AI183" s="91">
        <v>66</v>
      </c>
      <c r="AJ183" s="91">
        <v>433</v>
      </c>
      <c r="AK183" s="91">
        <v>2</v>
      </c>
      <c r="AL183" s="91">
        <v>2</v>
      </c>
      <c r="AM183" s="91">
        <v>1</v>
      </c>
      <c r="AN183" s="91"/>
      <c r="AO183" s="91">
        <v>915</v>
      </c>
      <c r="AP183" s="91"/>
      <c r="AQ183" s="91"/>
      <c r="AR183" s="91"/>
      <c r="AS183" s="91">
        <v>1</v>
      </c>
      <c r="AT183" s="91"/>
      <c r="AU183" s="91"/>
      <c r="AV183" s="91"/>
      <c r="AW183" s="91"/>
      <c r="AX183" s="91"/>
      <c r="AY183" s="91"/>
      <c r="AZ183" s="91">
        <v>916</v>
      </c>
      <c r="BA183" s="91"/>
      <c r="BB183" s="91">
        <v>863</v>
      </c>
      <c r="BC183" s="91">
        <v>53</v>
      </c>
      <c r="BD183" s="91"/>
      <c r="BE183" s="91"/>
      <c r="BF183" s="91">
        <v>630</v>
      </c>
      <c r="BG183" s="91"/>
      <c r="BH183" s="91"/>
      <c r="BI183" s="91"/>
      <c r="BJ183" s="91">
        <v>5</v>
      </c>
      <c r="BK183" s="91"/>
      <c r="BL183" s="91"/>
      <c r="BM183" s="91">
        <v>52</v>
      </c>
      <c r="BN183" s="91"/>
      <c r="BO183" s="91">
        <v>229</v>
      </c>
      <c r="BP183" s="91"/>
      <c r="BQ183" s="91"/>
      <c r="BR183" s="91"/>
      <c r="BS183" s="91"/>
      <c r="BT183" s="91"/>
      <c r="BU183" s="91">
        <v>916</v>
      </c>
      <c r="BV183" s="91"/>
      <c r="BW183" s="91"/>
      <c r="BX183" s="91"/>
      <c r="BY183" s="91"/>
      <c r="BZ183" s="91"/>
      <c r="CA183" s="91"/>
      <c r="CB183" s="91">
        <v>912</v>
      </c>
      <c r="CC183" s="91"/>
      <c r="CD183" s="91">
        <v>4</v>
      </c>
      <c r="CE183" s="91"/>
      <c r="CF183" s="91"/>
      <c r="CG183" s="91"/>
      <c r="CH183" s="91"/>
      <c r="CI183" s="91"/>
      <c r="CJ183" s="91"/>
      <c r="CK183" s="91">
        <v>916</v>
      </c>
      <c r="CL183" s="91"/>
      <c r="CM183" s="91"/>
      <c r="CN183" s="91"/>
      <c r="CO183" s="91"/>
      <c r="CP183" s="91"/>
      <c r="CQ183" s="91"/>
      <c r="CR183" s="91"/>
      <c r="CS183" s="91"/>
      <c r="CT183" s="91"/>
      <c r="CU183" s="91"/>
      <c r="CV183" s="91"/>
      <c r="CW183" s="91"/>
      <c r="CX183" s="91"/>
      <c r="CY183" s="91"/>
      <c r="CZ183" s="91"/>
      <c r="DA183" s="91"/>
      <c r="DB183" s="91"/>
      <c r="DC183" s="91"/>
      <c r="DD183" s="91"/>
      <c r="DE183" s="91"/>
      <c r="DF183" s="91"/>
      <c r="DG183" s="91"/>
      <c r="DH183" s="91"/>
      <c r="DI183" s="91"/>
      <c r="DJ183" s="91"/>
      <c r="DK183" s="91"/>
      <c r="DL183" s="91"/>
      <c r="DM183" s="91"/>
      <c r="DN183" s="91"/>
      <c r="DO183" s="91">
        <v>915</v>
      </c>
      <c r="DP183" s="91"/>
      <c r="DQ183" s="91">
        <v>1</v>
      </c>
      <c r="DR183" s="91"/>
      <c r="DS183" s="91"/>
      <c r="DT183" s="91"/>
      <c r="DU183" s="91"/>
      <c r="DV183" s="91"/>
      <c r="DW183" s="91"/>
      <c r="DX183" s="91"/>
      <c r="DY183" s="91"/>
      <c r="DZ183" s="91"/>
      <c r="EA183" s="91"/>
      <c r="EB183" s="91"/>
      <c r="EC183" s="91"/>
      <c r="ED183" s="91"/>
      <c r="EE183" s="91"/>
      <c r="EF183" s="91"/>
      <c r="EG183" s="91">
        <v>916</v>
      </c>
      <c r="EH183" s="91">
        <v>6092</v>
      </c>
      <c r="EI183" s="90" t="s">
        <v>2554</v>
      </c>
      <c r="EJ183" s="90" t="s">
        <v>2489</v>
      </c>
    </row>
    <row r="184" spans="1:140" ht="14.4" x14ac:dyDescent="0.3">
      <c r="A184" s="90">
        <v>106194219</v>
      </c>
      <c r="B184" s="90" t="s">
        <v>2127</v>
      </c>
      <c r="C184" s="90" t="s">
        <v>1780</v>
      </c>
      <c r="D184" s="90" t="s">
        <v>910</v>
      </c>
      <c r="E184" s="90" t="s">
        <v>723</v>
      </c>
      <c r="F184" s="90" t="s">
        <v>1337</v>
      </c>
      <c r="G184" s="90" t="s">
        <v>723</v>
      </c>
      <c r="H184" s="90" t="s">
        <v>2809</v>
      </c>
      <c r="I184" s="90">
        <v>51</v>
      </c>
      <c r="J184" s="90">
        <v>24</v>
      </c>
      <c r="K184" s="90" t="s">
        <v>557</v>
      </c>
      <c r="L184" s="90" t="s">
        <v>2807</v>
      </c>
      <c r="M184" s="91">
        <v>11572</v>
      </c>
      <c r="N184" s="91"/>
      <c r="O184" s="91"/>
      <c r="P184" s="91"/>
      <c r="Q184" s="91">
        <v>333</v>
      </c>
      <c r="R184" s="91"/>
      <c r="S184" s="91">
        <v>6398</v>
      </c>
      <c r="T184" s="91">
        <v>5506</v>
      </c>
      <c r="U184" s="91"/>
      <c r="V184" s="91">
        <v>1</v>
      </c>
      <c r="W184" s="91">
        <v>1</v>
      </c>
      <c r="X184" s="91">
        <v>2</v>
      </c>
      <c r="Y184" s="91">
        <v>79</v>
      </c>
      <c r="Z184" s="91">
        <v>700</v>
      </c>
      <c r="AA184" s="91">
        <v>862</v>
      </c>
      <c r="AB184" s="91">
        <v>1352</v>
      </c>
      <c r="AC184" s="91">
        <v>2614</v>
      </c>
      <c r="AD184" s="91">
        <v>3077</v>
      </c>
      <c r="AE184" s="91">
        <v>2153</v>
      </c>
      <c r="AF184" s="91">
        <v>1065</v>
      </c>
      <c r="AG184" s="91"/>
      <c r="AH184" s="91">
        <v>6438</v>
      </c>
      <c r="AI184" s="91">
        <v>603</v>
      </c>
      <c r="AJ184" s="91">
        <v>3199</v>
      </c>
      <c r="AK184" s="91">
        <v>1041</v>
      </c>
      <c r="AL184" s="91">
        <v>9</v>
      </c>
      <c r="AM184" s="91">
        <v>488</v>
      </c>
      <c r="AN184" s="91">
        <v>127</v>
      </c>
      <c r="AO184" s="91">
        <v>9416</v>
      </c>
      <c r="AP184" s="91"/>
      <c r="AQ184" s="91">
        <v>9</v>
      </c>
      <c r="AR184" s="91">
        <v>26</v>
      </c>
      <c r="AS184" s="91">
        <v>2353</v>
      </c>
      <c r="AT184" s="91">
        <v>19</v>
      </c>
      <c r="AU184" s="91"/>
      <c r="AV184" s="91"/>
      <c r="AW184" s="91">
        <v>82</v>
      </c>
      <c r="AX184" s="91"/>
      <c r="AY184" s="91"/>
      <c r="AZ184" s="91">
        <v>11905</v>
      </c>
      <c r="BA184" s="91"/>
      <c r="BB184" s="91">
        <v>7759</v>
      </c>
      <c r="BC184" s="91">
        <v>4144</v>
      </c>
      <c r="BD184" s="91"/>
      <c r="BE184" s="91">
        <v>2</v>
      </c>
      <c r="BF184" s="91">
        <v>7662</v>
      </c>
      <c r="BG184" s="91">
        <v>48</v>
      </c>
      <c r="BH184" s="91">
        <v>324</v>
      </c>
      <c r="BI184" s="91">
        <v>9</v>
      </c>
      <c r="BJ184" s="91">
        <v>120</v>
      </c>
      <c r="BK184" s="91">
        <v>137</v>
      </c>
      <c r="BL184" s="91">
        <v>729</v>
      </c>
      <c r="BM184" s="91"/>
      <c r="BN184" s="91">
        <v>1</v>
      </c>
      <c r="BO184" s="91">
        <v>25</v>
      </c>
      <c r="BP184" s="91">
        <v>354</v>
      </c>
      <c r="BQ184" s="91">
        <v>2489</v>
      </c>
      <c r="BR184" s="91">
        <v>7</v>
      </c>
      <c r="BS184" s="91"/>
      <c r="BT184" s="91">
        <v>189</v>
      </c>
      <c r="BU184" s="91">
        <v>11712</v>
      </c>
      <c r="BV184" s="91">
        <v>4</v>
      </c>
      <c r="BW184" s="91">
        <v>5607</v>
      </c>
      <c r="BX184" s="91">
        <v>1184</v>
      </c>
      <c r="BY184" s="91">
        <v>4231</v>
      </c>
      <c r="BZ184" s="91">
        <v>143</v>
      </c>
      <c r="CA184" s="91"/>
      <c r="CB184" s="91">
        <v>177</v>
      </c>
      <c r="CC184" s="91">
        <v>5</v>
      </c>
      <c r="CD184" s="91">
        <v>41</v>
      </c>
      <c r="CE184" s="91">
        <v>517</v>
      </c>
      <c r="CF184" s="91"/>
      <c r="CG184" s="91">
        <v>436</v>
      </c>
      <c r="CH184" s="91">
        <v>2475</v>
      </c>
      <c r="CI184" s="91">
        <v>489</v>
      </c>
      <c r="CJ184" s="91">
        <v>61</v>
      </c>
      <c r="CK184" s="91">
        <v>27</v>
      </c>
      <c r="CL184" s="91">
        <v>375</v>
      </c>
      <c r="CM184" s="91">
        <v>1843</v>
      </c>
      <c r="CN184" s="91">
        <v>370</v>
      </c>
      <c r="CO184" s="91">
        <v>1324</v>
      </c>
      <c r="CP184" s="91">
        <v>478</v>
      </c>
      <c r="CQ184" s="91">
        <v>5</v>
      </c>
      <c r="CR184" s="91">
        <v>60</v>
      </c>
      <c r="CS184" s="91">
        <v>1498</v>
      </c>
      <c r="CT184" s="91">
        <v>117</v>
      </c>
      <c r="CU184" s="91"/>
      <c r="CV184" s="91">
        <v>238</v>
      </c>
      <c r="CW184" s="91">
        <v>1665</v>
      </c>
      <c r="CX184" s="91">
        <v>444</v>
      </c>
      <c r="CY184" s="91"/>
      <c r="CZ184" s="91">
        <v>651</v>
      </c>
      <c r="DA184" s="91">
        <v>140</v>
      </c>
      <c r="DB184" s="91">
        <v>17</v>
      </c>
      <c r="DC184" s="91">
        <v>11</v>
      </c>
      <c r="DD184" s="91">
        <v>147</v>
      </c>
      <c r="DE184" s="91">
        <v>417</v>
      </c>
      <c r="DF184" s="91">
        <v>1860</v>
      </c>
      <c r="DG184" s="91">
        <v>93</v>
      </c>
      <c r="DH184" s="91">
        <v>2186</v>
      </c>
      <c r="DI184" s="91">
        <v>1035</v>
      </c>
      <c r="DJ184" s="91">
        <v>356</v>
      </c>
      <c r="DK184" s="91">
        <v>146</v>
      </c>
      <c r="DL184" s="91"/>
      <c r="DM184" s="91">
        <v>1852</v>
      </c>
      <c r="DN184" s="91">
        <v>243</v>
      </c>
      <c r="DO184" s="91">
        <v>1178</v>
      </c>
      <c r="DP184" s="91">
        <v>174</v>
      </c>
      <c r="DQ184" s="91">
        <v>1399</v>
      </c>
      <c r="DR184" s="91">
        <v>20</v>
      </c>
      <c r="DS184" s="91">
        <v>9</v>
      </c>
      <c r="DT184" s="91">
        <v>11</v>
      </c>
      <c r="DU184" s="91">
        <v>2415</v>
      </c>
      <c r="DV184" s="91">
        <v>207</v>
      </c>
      <c r="DW184" s="91"/>
      <c r="DX184" s="91">
        <v>2</v>
      </c>
      <c r="DY184" s="91">
        <v>24</v>
      </c>
      <c r="DZ184" s="91">
        <v>118</v>
      </c>
      <c r="EA184" s="91">
        <v>595</v>
      </c>
      <c r="EB184" s="91">
        <v>5</v>
      </c>
      <c r="EC184" s="91">
        <v>6</v>
      </c>
      <c r="ED184" s="91"/>
      <c r="EE184" s="91"/>
      <c r="EF184" s="91">
        <v>45</v>
      </c>
      <c r="EG184" s="91">
        <v>8448</v>
      </c>
      <c r="EH184" s="91">
        <v>86466</v>
      </c>
      <c r="EI184" s="90" t="s">
        <v>2553</v>
      </c>
      <c r="EJ184" s="90" t="s">
        <v>2489</v>
      </c>
    </row>
    <row r="185" spans="1:140" ht="14.4" x14ac:dyDescent="0.3">
      <c r="A185" s="90">
        <v>106194967</v>
      </c>
      <c r="B185" s="90" t="s">
        <v>2128</v>
      </c>
      <c r="C185" s="90" t="s">
        <v>911</v>
      </c>
      <c r="D185" s="90" t="s">
        <v>912</v>
      </c>
      <c r="E185" s="90" t="s">
        <v>761</v>
      </c>
      <c r="F185" s="90" t="s">
        <v>1315</v>
      </c>
      <c r="G185" s="90" t="s">
        <v>723</v>
      </c>
      <c r="H185" s="90" t="s">
        <v>2814</v>
      </c>
      <c r="I185" s="90">
        <v>66</v>
      </c>
      <c r="J185" s="90">
        <v>26</v>
      </c>
      <c r="K185" s="90" t="s">
        <v>572</v>
      </c>
      <c r="L185" s="90" t="s">
        <v>553</v>
      </c>
      <c r="M185" s="91"/>
      <c r="N185" s="91"/>
      <c r="O185" s="91">
        <v>105</v>
      </c>
      <c r="P185" s="91"/>
      <c r="Q185" s="91"/>
      <c r="R185" s="91"/>
      <c r="S185" s="91">
        <v>15</v>
      </c>
      <c r="T185" s="91">
        <v>90</v>
      </c>
      <c r="U185" s="91"/>
      <c r="V185" s="91"/>
      <c r="W185" s="91"/>
      <c r="X185" s="91"/>
      <c r="Y185" s="91">
        <v>105</v>
      </c>
      <c r="Z185" s="91"/>
      <c r="AA185" s="91"/>
      <c r="AB185" s="91"/>
      <c r="AC185" s="91"/>
      <c r="AD185" s="91"/>
      <c r="AE185" s="91"/>
      <c r="AF185" s="91"/>
      <c r="AG185" s="91"/>
      <c r="AH185" s="91">
        <v>27</v>
      </c>
      <c r="AI185" s="91">
        <v>37</v>
      </c>
      <c r="AJ185" s="91">
        <v>31</v>
      </c>
      <c r="AK185" s="91">
        <v>1</v>
      </c>
      <c r="AL185" s="91"/>
      <c r="AM185" s="91">
        <v>9</v>
      </c>
      <c r="AN185" s="91"/>
      <c r="AO185" s="91">
        <v>37</v>
      </c>
      <c r="AP185" s="91">
        <v>8</v>
      </c>
      <c r="AQ185" s="91"/>
      <c r="AR185" s="91"/>
      <c r="AS185" s="91">
        <v>27</v>
      </c>
      <c r="AT185" s="91">
        <v>29</v>
      </c>
      <c r="AU185" s="91"/>
      <c r="AV185" s="91">
        <v>4</v>
      </c>
      <c r="AW185" s="91"/>
      <c r="AX185" s="91"/>
      <c r="AY185" s="91"/>
      <c r="AZ185" s="91">
        <v>105</v>
      </c>
      <c r="BA185" s="91"/>
      <c r="BB185" s="91"/>
      <c r="BC185" s="91">
        <v>105</v>
      </c>
      <c r="BD185" s="91"/>
      <c r="BE185" s="91"/>
      <c r="BF185" s="91">
        <v>80</v>
      </c>
      <c r="BG185" s="91"/>
      <c r="BH185" s="91"/>
      <c r="BI185" s="91"/>
      <c r="BJ185" s="91">
        <v>16</v>
      </c>
      <c r="BK185" s="91">
        <v>6</v>
      </c>
      <c r="BL185" s="91"/>
      <c r="BM185" s="91"/>
      <c r="BN185" s="91">
        <v>1</v>
      </c>
      <c r="BO185" s="91">
        <v>2</v>
      </c>
      <c r="BP185" s="91"/>
      <c r="BQ185" s="91"/>
      <c r="BR185" s="91"/>
      <c r="BS185" s="91"/>
      <c r="BT185" s="91"/>
      <c r="BU185" s="91">
        <v>105</v>
      </c>
      <c r="BV185" s="91"/>
      <c r="BW185" s="91"/>
      <c r="BX185" s="91">
        <v>52</v>
      </c>
      <c r="BY185" s="91"/>
      <c r="BZ185" s="91"/>
      <c r="CA185" s="91"/>
      <c r="CB185" s="91">
        <v>53</v>
      </c>
      <c r="CC185" s="91"/>
      <c r="CD185" s="91"/>
      <c r="CE185" s="91"/>
      <c r="CF185" s="91"/>
      <c r="CG185" s="91"/>
      <c r="CH185" s="91"/>
      <c r="CI185" s="91"/>
      <c r="CJ185" s="91"/>
      <c r="CK185" s="91">
        <v>105</v>
      </c>
      <c r="CL185" s="91"/>
      <c r="CM185" s="91"/>
      <c r="CN185" s="91"/>
      <c r="CO185" s="91"/>
      <c r="CP185" s="91"/>
      <c r="CQ185" s="91"/>
      <c r="CR185" s="91"/>
      <c r="CS185" s="91"/>
      <c r="CT185" s="91"/>
      <c r="CU185" s="91"/>
      <c r="CV185" s="91"/>
      <c r="CW185" s="91"/>
      <c r="CX185" s="91"/>
      <c r="CY185" s="91"/>
      <c r="CZ185" s="91"/>
      <c r="DA185" s="91"/>
      <c r="DB185" s="91"/>
      <c r="DC185" s="91"/>
      <c r="DD185" s="91"/>
      <c r="DE185" s="91"/>
      <c r="DF185" s="91"/>
      <c r="DG185" s="91"/>
      <c r="DH185" s="91"/>
      <c r="DI185" s="91"/>
      <c r="DJ185" s="91"/>
      <c r="DK185" s="91"/>
      <c r="DL185" s="91"/>
      <c r="DM185" s="91"/>
      <c r="DN185" s="91"/>
      <c r="DO185" s="91">
        <v>105</v>
      </c>
      <c r="DP185" s="91"/>
      <c r="DQ185" s="91"/>
      <c r="DR185" s="91"/>
      <c r="DS185" s="91"/>
      <c r="DT185" s="91"/>
      <c r="DU185" s="91"/>
      <c r="DV185" s="91"/>
      <c r="DW185" s="91"/>
      <c r="DX185" s="91"/>
      <c r="DY185" s="91"/>
      <c r="DZ185" s="91"/>
      <c r="EA185" s="91"/>
      <c r="EB185" s="91"/>
      <c r="EC185" s="91"/>
      <c r="ED185" s="91"/>
      <c r="EE185" s="91"/>
      <c r="EF185" s="91"/>
      <c r="EG185" s="91">
        <v>105</v>
      </c>
      <c r="EH185" s="91">
        <v>4803</v>
      </c>
      <c r="EI185" s="90" t="s">
        <v>2577</v>
      </c>
      <c r="EJ185" s="90" t="s">
        <v>2489</v>
      </c>
    </row>
    <row r="186" spans="1:140" ht="14.4" x14ac:dyDescent="0.3">
      <c r="A186" s="90">
        <v>106194981</v>
      </c>
      <c r="B186" s="90" t="s">
        <v>2129</v>
      </c>
      <c r="C186" s="90" t="s">
        <v>913</v>
      </c>
      <c r="D186" s="90" t="s">
        <v>914</v>
      </c>
      <c r="E186" s="90" t="s">
        <v>724</v>
      </c>
      <c r="F186" s="90" t="s">
        <v>1381</v>
      </c>
      <c r="G186" s="90" t="s">
        <v>723</v>
      </c>
      <c r="H186" s="90" t="s">
        <v>2814</v>
      </c>
      <c r="I186" s="90">
        <v>63</v>
      </c>
      <c r="J186" s="90">
        <v>33</v>
      </c>
      <c r="K186" s="90" t="s">
        <v>572</v>
      </c>
      <c r="L186" s="90" t="s">
        <v>553</v>
      </c>
      <c r="M186" s="91"/>
      <c r="N186" s="91"/>
      <c r="O186" s="91">
        <v>124</v>
      </c>
      <c r="P186" s="91"/>
      <c r="Q186" s="91"/>
      <c r="R186" s="91"/>
      <c r="S186" s="91">
        <v>77</v>
      </c>
      <c r="T186" s="91">
        <v>47</v>
      </c>
      <c r="U186" s="91"/>
      <c r="V186" s="91"/>
      <c r="W186" s="91"/>
      <c r="X186" s="91"/>
      <c r="Y186" s="91">
        <v>5</v>
      </c>
      <c r="Z186" s="91">
        <v>40</v>
      </c>
      <c r="AA186" s="91">
        <v>32</v>
      </c>
      <c r="AB186" s="91">
        <v>29</v>
      </c>
      <c r="AC186" s="91">
        <v>15</v>
      </c>
      <c r="AD186" s="91">
        <v>3</v>
      </c>
      <c r="AE186" s="91"/>
      <c r="AF186" s="91"/>
      <c r="AG186" s="91"/>
      <c r="AH186" s="91">
        <v>38</v>
      </c>
      <c r="AI186" s="91">
        <v>30</v>
      </c>
      <c r="AJ186" s="91">
        <v>41</v>
      </c>
      <c r="AK186" s="91">
        <v>7</v>
      </c>
      <c r="AL186" s="91"/>
      <c r="AM186" s="91">
        <v>8</v>
      </c>
      <c r="AN186" s="91"/>
      <c r="AO186" s="91">
        <v>20</v>
      </c>
      <c r="AP186" s="91">
        <v>7</v>
      </c>
      <c r="AQ186" s="91"/>
      <c r="AR186" s="91"/>
      <c r="AS186" s="91"/>
      <c r="AT186" s="91">
        <v>59</v>
      </c>
      <c r="AU186" s="91"/>
      <c r="AV186" s="91">
        <v>2</v>
      </c>
      <c r="AW186" s="91">
        <v>36</v>
      </c>
      <c r="AX186" s="91"/>
      <c r="AY186" s="91"/>
      <c r="AZ186" s="91">
        <v>124</v>
      </c>
      <c r="BA186" s="91"/>
      <c r="BB186" s="91"/>
      <c r="BC186" s="91">
        <v>124</v>
      </c>
      <c r="BD186" s="91"/>
      <c r="BE186" s="91"/>
      <c r="BF186" s="91">
        <v>40</v>
      </c>
      <c r="BG186" s="91"/>
      <c r="BH186" s="91"/>
      <c r="BI186" s="91"/>
      <c r="BJ186" s="91">
        <v>2</v>
      </c>
      <c r="BK186" s="91">
        <v>5</v>
      </c>
      <c r="BL186" s="91">
        <v>2</v>
      </c>
      <c r="BM186" s="91">
        <v>58</v>
      </c>
      <c r="BN186" s="91">
        <v>2</v>
      </c>
      <c r="BO186" s="91">
        <v>15</v>
      </c>
      <c r="BP186" s="91"/>
      <c r="BQ186" s="91"/>
      <c r="BR186" s="91"/>
      <c r="BS186" s="91"/>
      <c r="BT186" s="91"/>
      <c r="BU186" s="91">
        <v>124</v>
      </c>
      <c r="BV186" s="91"/>
      <c r="BW186" s="91"/>
      <c r="BX186" s="91">
        <v>109</v>
      </c>
      <c r="BY186" s="91"/>
      <c r="BZ186" s="91"/>
      <c r="CA186" s="91">
        <v>15</v>
      </c>
      <c r="CB186" s="91"/>
      <c r="CC186" s="91"/>
      <c r="CD186" s="91"/>
      <c r="CE186" s="91"/>
      <c r="CF186" s="91"/>
      <c r="CG186" s="91"/>
      <c r="CH186" s="91"/>
      <c r="CI186" s="91"/>
      <c r="CJ186" s="91"/>
      <c r="CK186" s="91">
        <v>124</v>
      </c>
      <c r="CL186" s="91"/>
      <c r="CM186" s="91"/>
      <c r="CN186" s="91"/>
      <c r="CO186" s="91"/>
      <c r="CP186" s="91"/>
      <c r="CQ186" s="91"/>
      <c r="CR186" s="91"/>
      <c r="CS186" s="91"/>
      <c r="CT186" s="91"/>
      <c r="CU186" s="91"/>
      <c r="CV186" s="91"/>
      <c r="CW186" s="91"/>
      <c r="CX186" s="91"/>
      <c r="CY186" s="91"/>
      <c r="CZ186" s="91"/>
      <c r="DA186" s="91"/>
      <c r="DB186" s="91"/>
      <c r="DC186" s="91"/>
      <c r="DD186" s="91"/>
      <c r="DE186" s="91"/>
      <c r="DF186" s="91"/>
      <c r="DG186" s="91"/>
      <c r="DH186" s="91"/>
      <c r="DI186" s="91"/>
      <c r="DJ186" s="91"/>
      <c r="DK186" s="91"/>
      <c r="DL186" s="91"/>
      <c r="DM186" s="91"/>
      <c r="DN186" s="91"/>
      <c r="DO186" s="91">
        <v>124</v>
      </c>
      <c r="DP186" s="91"/>
      <c r="DQ186" s="91"/>
      <c r="DR186" s="91"/>
      <c r="DS186" s="91"/>
      <c r="DT186" s="91"/>
      <c r="DU186" s="91"/>
      <c r="DV186" s="91"/>
      <c r="DW186" s="91"/>
      <c r="DX186" s="91"/>
      <c r="DY186" s="91"/>
      <c r="DZ186" s="91"/>
      <c r="EA186" s="91"/>
      <c r="EB186" s="91"/>
      <c r="EC186" s="91"/>
      <c r="ED186" s="91"/>
      <c r="EE186" s="91"/>
      <c r="EF186" s="91"/>
      <c r="EG186" s="91">
        <v>124</v>
      </c>
      <c r="EH186" s="91">
        <v>5493</v>
      </c>
      <c r="EI186" s="90" t="s">
        <v>2599</v>
      </c>
      <c r="EJ186" s="90" t="s">
        <v>2489</v>
      </c>
    </row>
    <row r="187" spans="1:140" ht="14.4" x14ac:dyDescent="0.3">
      <c r="A187" s="90">
        <v>106196035</v>
      </c>
      <c r="B187" s="90" t="s">
        <v>2130</v>
      </c>
      <c r="C187" s="90" t="s">
        <v>2131</v>
      </c>
      <c r="D187" s="90" t="s">
        <v>915</v>
      </c>
      <c r="E187" s="90" t="s">
        <v>720</v>
      </c>
      <c r="F187" s="90" t="s">
        <v>1298</v>
      </c>
      <c r="G187" s="90" t="s">
        <v>723</v>
      </c>
      <c r="H187" s="90" t="s">
        <v>2808</v>
      </c>
      <c r="I187" s="90">
        <v>48</v>
      </c>
      <c r="J187" s="90">
        <v>22</v>
      </c>
      <c r="K187" s="90" t="s">
        <v>557</v>
      </c>
      <c r="L187" s="90" t="s">
        <v>553</v>
      </c>
      <c r="M187" s="91">
        <v>15416</v>
      </c>
      <c r="N187" s="91"/>
      <c r="O187" s="91"/>
      <c r="P187" s="91"/>
      <c r="Q187" s="91"/>
      <c r="R187" s="91"/>
      <c r="S187" s="91">
        <v>6220</v>
      </c>
      <c r="T187" s="91">
        <v>9194</v>
      </c>
      <c r="U187" s="91"/>
      <c r="V187" s="91">
        <v>2</v>
      </c>
      <c r="W187" s="91">
        <v>2880</v>
      </c>
      <c r="X187" s="91">
        <v>5</v>
      </c>
      <c r="Y187" s="91">
        <v>225</v>
      </c>
      <c r="Z187" s="91">
        <v>1557</v>
      </c>
      <c r="AA187" s="91">
        <v>2037</v>
      </c>
      <c r="AB187" s="91">
        <v>1053</v>
      </c>
      <c r="AC187" s="91">
        <v>1434</v>
      </c>
      <c r="AD187" s="91">
        <v>2206</v>
      </c>
      <c r="AE187" s="91">
        <v>2189</v>
      </c>
      <c r="AF187" s="91">
        <v>1830</v>
      </c>
      <c r="AG187" s="91"/>
      <c r="AH187" s="91">
        <v>3375</v>
      </c>
      <c r="AI187" s="91">
        <v>627</v>
      </c>
      <c r="AJ187" s="91">
        <v>8662</v>
      </c>
      <c r="AK187" s="91">
        <v>2446</v>
      </c>
      <c r="AL187" s="91">
        <v>37</v>
      </c>
      <c r="AM187" s="91">
        <v>138</v>
      </c>
      <c r="AN187" s="91">
        <v>131</v>
      </c>
      <c r="AO187" s="91">
        <v>11222</v>
      </c>
      <c r="AP187" s="91">
        <v>29</v>
      </c>
      <c r="AQ187" s="91">
        <v>5</v>
      </c>
      <c r="AR187" s="91">
        <v>202</v>
      </c>
      <c r="AS187" s="91">
        <v>376</v>
      </c>
      <c r="AT187" s="91">
        <v>58</v>
      </c>
      <c r="AU187" s="91">
        <v>2819</v>
      </c>
      <c r="AV187" s="91"/>
      <c r="AW187" s="91">
        <v>705</v>
      </c>
      <c r="AX187" s="91"/>
      <c r="AY187" s="91">
        <v>6980</v>
      </c>
      <c r="AZ187" s="91">
        <v>8436</v>
      </c>
      <c r="BA187" s="91"/>
      <c r="BB187" s="91">
        <v>2766</v>
      </c>
      <c r="BC187" s="91">
        <v>9829</v>
      </c>
      <c r="BD187" s="91">
        <v>2820</v>
      </c>
      <c r="BE187" s="91">
        <v>1</v>
      </c>
      <c r="BF187" s="91">
        <v>10615</v>
      </c>
      <c r="BG187" s="91"/>
      <c r="BH187" s="91"/>
      <c r="BI187" s="91"/>
      <c r="BJ187" s="91">
        <v>342</v>
      </c>
      <c r="BK187" s="91">
        <v>49</v>
      </c>
      <c r="BL187" s="91">
        <v>951</v>
      </c>
      <c r="BM187" s="91">
        <v>14</v>
      </c>
      <c r="BN187" s="91"/>
      <c r="BO187" s="91">
        <v>64</v>
      </c>
      <c r="BP187" s="91">
        <v>201</v>
      </c>
      <c r="BQ187" s="91">
        <v>3171</v>
      </c>
      <c r="BR187" s="91">
        <v>9</v>
      </c>
      <c r="BS187" s="91"/>
      <c r="BT187" s="91">
        <v>1125</v>
      </c>
      <c r="BU187" s="91">
        <v>14291</v>
      </c>
      <c r="BV187" s="91"/>
      <c r="BW187" s="91">
        <v>5263</v>
      </c>
      <c r="BX187" s="91">
        <v>932</v>
      </c>
      <c r="BY187" s="91">
        <v>8833</v>
      </c>
      <c r="BZ187" s="91">
        <v>12</v>
      </c>
      <c r="CA187" s="91"/>
      <c r="CB187" s="91">
        <v>3</v>
      </c>
      <c r="CC187" s="91"/>
      <c r="CD187" s="91">
        <v>372</v>
      </c>
      <c r="CE187" s="91">
        <v>1</v>
      </c>
      <c r="CF187" s="91"/>
      <c r="CG187" s="91">
        <v>1280</v>
      </c>
      <c r="CH187" s="91">
        <v>689</v>
      </c>
      <c r="CI187" s="91">
        <v>485</v>
      </c>
      <c r="CJ187" s="91">
        <v>191</v>
      </c>
      <c r="CK187" s="91">
        <v>42</v>
      </c>
      <c r="CL187" s="91">
        <v>168</v>
      </c>
      <c r="CM187" s="91">
        <v>1698</v>
      </c>
      <c r="CN187" s="91">
        <v>700</v>
      </c>
      <c r="CO187" s="91">
        <v>1664</v>
      </c>
      <c r="CP187" s="91">
        <v>495</v>
      </c>
      <c r="CQ187" s="91">
        <v>2984</v>
      </c>
      <c r="CR187" s="91">
        <v>218</v>
      </c>
      <c r="CS187" s="91">
        <v>930</v>
      </c>
      <c r="CT187" s="91">
        <v>3</v>
      </c>
      <c r="CU187" s="91">
        <v>51</v>
      </c>
      <c r="CV187" s="91">
        <v>189</v>
      </c>
      <c r="CW187" s="91">
        <v>699</v>
      </c>
      <c r="CX187" s="91">
        <v>110</v>
      </c>
      <c r="CY187" s="91">
        <v>2820</v>
      </c>
      <c r="CZ187" s="91">
        <v>75</v>
      </c>
      <c r="DA187" s="91">
        <v>48</v>
      </c>
      <c r="DB187" s="91">
        <v>5</v>
      </c>
      <c r="DC187" s="91">
        <v>1</v>
      </c>
      <c r="DD187" s="91">
        <v>15</v>
      </c>
      <c r="DE187" s="91">
        <v>130</v>
      </c>
      <c r="DF187" s="91">
        <v>695</v>
      </c>
      <c r="DG187" s="91">
        <v>46</v>
      </c>
      <c r="DH187" s="91">
        <v>1438</v>
      </c>
      <c r="DI187" s="91">
        <v>209</v>
      </c>
      <c r="DJ187" s="91">
        <v>714</v>
      </c>
      <c r="DK187" s="91">
        <v>247</v>
      </c>
      <c r="DL187" s="91">
        <v>2796</v>
      </c>
      <c r="DM187" s="91">
        <v>1282</v>
      </c>
      <c r="DN187" s="91">
        <v>226</v>
      </c>
      <c r="DO187" s="91">
        <v>2978</v>
      </c>
      <c r="DP187" s="91">
        <v>42</v>
      </c>
      <c r="DQ187" s="91">
        <v>4469</v>
      </c>
      <c r="DR187" s="91">
        <v>54</v>
      </c>
      <c r="DS187" s="91">
        <v>7</v>
      </c>
      <c r="DT187" s="91">
        <v>28</v>
      </c>
      <c r="DU187" s="91">
        <v>617</v>
      </c>
      <c r="DV187" s="91">
        <v>395</v>
      </c>
      <c r="DW187" s="91">
        <v>1</v>
      </c>
      <c r="DX187" s="91">
        <v>17</v>
      </c>
      <c r="DY187" s="91">
        <v>13</v>
      </c>
      <c r="DZ187" s="91">
        <v>98</v>
      </c>
      <c r="EA187" s="91">
        <v>541</v>
      </c>
      <c r="EB187" s="91">
        <v>29</v>
      </c>
      <c r="EC187" s="91">
        <v>10</v>
      </c>
      <c r="ED187" s="91">
        <v>10</v>
      </c>
      <c r="EE187" s="91"/>
      <c r="EF187" s="91">
        <v>14</v>
      </c>
      <c r="EG187" s="91">
        <v>13582</v>
      </c>
      <c r="EH187" s="91">
        <v>47369</v>
      </c>
      <c r="EI187" s="90" t="s">
        <v>2548</v>
      </c>
      <c r="EJ187" s="90" t="s">
        <v>2489</v>
      </c>
    </row>
    <row r="188" spans="1:140" ht="14.4" x14ac:dyDescent="0.3">
      <c r="A188" s="90">
        <v>106196168</v>
      </c>
      <c r="B188" s="90" t="s">
        <v>2132</v>
      </c>
      <c r="C188" s="90" t="s">
        <v>1883</v>
      </c>
      <c r="D188" s="90" t="s">
        <v>827</v>
      </c>
      <c r="E188" s="90" t="s">
        <v>724</v>
      </c>
      <c r="F188" s="90" t="s">
        <v>1345</v>
      </c>
      <c r="G188" s="90" t="s">
        <v>723</v>
      </c>
      <c r="H188" s="90" t="s">
        <v>2809</v>
      </c>
      <c r="I188" s="90">
        <v>70</v>
      </c>
      <c r="J188" s="90">
        <v>33</v>
      </c>
      <c r="K188" s="90" t="s">
        <v>557</v>
      </c>
      <c r="L188" s="90" t="s">
        <v>553</v>
      </c>
      <c r="M188" s="91">
        <v>20787</v>
      </c>
      <c r="N188" s="91"/>
      <c r="O188" s="91"/>
      <c r="P188" s="91"/>
      <c r="Q188" s="91"/>
      <c r="R188" s="91"/>
      <c r="S188" s="91">
        <v>7351</v>
      </c>
      <c r="T188" s="91">
        <v>13436</v>
      </c>
      <c r="U188" s="91"/>
      <c r="V188" s="91"/>
      <c r="W188" s="91">
        <v>8010</v>
      </c>
      <c r="X188" s="91">
        <v>3499</v>
      </c>
      <c r="Y188" s="91">
        <v>2715</v>
      </c>
      <c r="Z188" s="91">
        <v>3429</v>
      </c>
      <c r="AA188" s="91">
        <v>2825</v>
      </c>
      <c r="AB188" s="91">
        <v>298</v>
      </c>
      <c r="AC188" s="91">
        <v>2</v>
      </c>
      <c r="AD188" s="91"/>
      <c r="AE188" s="91"/>
      <c r="AF188" s="91"/>
      <c r="AG188" s="91">
        <v>9</v>
      </c>
      <c r="AH188" s="91">
        <v>3506</v>
      </c>
      <c r="AI188" s="91">
        <v>2820</v>
      </c>
      <c r="AJ188" s="91">
        <v>11113</v>
      </c>
      <c r="AK188" s="91">
        <v>1943</v>
      </c>
      <c r="AL188" s="91">
        <v>17</v>
      </c>
      <c r="AM188" s="91">
        <v>1162</v>
      </c>
      <c r="AN188" s="91">
        <v>226</v>
      </c>
      <c r="AO188" s="91">
        <v>8505</v>
      </c>
      <c r="AP188" s="91">
        <v>1</v>
      </c>
      <c r="AQ188" s="91">
        <v>18</v>
      </c>
      <c r="AR188" s="91"/>
      <c r="AS188" s="91">
        <v>843</v>
      </c>
      <c r="AT188" s="91">
        <v>14</v>
      </c>
      <c r="AU188" s="91">
        <v>5976</v>
      </c>
      <c r="AV188" s="91"/>
      <c r="AW188" s="91">
        <v>5430</v>
      </c>
      <c r="AX188" s="91"/>
      <c r="AY188" s="91"/>
      <c r="AZ188" s="91">
        <v>20787</v>
      </c>
      <c r="BA188" s="91"/>
      <c r="BB188" s="91">
        <v>1317</v>
      </c>
      <c r="BC188" s="91">
        <v>13489</v>
      </c>
      <c r="BD188" s="91">
        <v>5979</v>
      </c>
      <c r="BE188" s="91">
        <v>2</v>
      </c>
      <c r="BF188" s="91">
        <v>20336</v>
      </c>
      <c r="BG188" s="91">
        <v>30</v>
      </c>
      <c r="BH188" s="91"/>
      <c r="BI188" s="91"/>
      <c r="BJ188" s="91">
        <v>94</v>
      </c>
      <c r="BK188" s="91">
        <v>32</v>
      </c>
      <c r="BL188" s="91">
        <v>27</v>
      </c>
      <c r="BM188" s="91">
        <v>11</v>
      </c>
      <c r="BN188" s="91">
        <v>1</v>
      </c>
      <c r="BO188" s="91"/>
      <c r="BP188" s="91">
        <v>63</v>
      </c>
      <c r="BQ188" s="91">
        <v>192</v>
      </c>
      <c r="BR188" s="91"/>
      <c r="BS188" s="91">
        <v>1</v>
      </c>
      <c r="BT188" s="91">
        <v>14</v>
      </c>
      <c r="BU188" s="91">
        <v>20773</v>
      </c>
      <c r="BV188" s="91"/>
      <c r="BW188" s="91">
        <v>52</v>
      </c>
      <c r="BX188" s="91">
        <v>12926</v>
      </c>
      <c r="BY188" s="91">
        <v>6955</v>
      </c>
      <c r="BZ188" s="91">
        <v>1</v>
      </c>
      <c r="CA188" s="91"/>
      <c r="CB188" s="91">
        <v>328</v>
      </c>
      <c r="CC188" s="91"/>
      <c r="CD188" s="91">
        <v>525</v>
      </c>
      <c r="CE188" s="91"/>
      <c r="CF188" s="91"/>
      <c r="CG188" s="91">
        <v>432</v>
      </c>
      <c r="CH188" s="91">
        <v>177</v>
      </c>
      <c r="CI188" s="91">
        <v>516</v>
      </c>
      <c r="CJ188" s="91">
        <v>284</v>
      </c>
      <c r="CK188" s="91">
        <v>31</v>
      </c>
      <c r="CL188" s="91">
        <v>361</v>
      </c>
      <c r="CM188" s="91">
        <v>114</v>
      </c>
      <c r="CN188" s="91">
        <v>1805</v>
      </c>
      <c r="CO188" s="91">
        <v>1109</v>
      </c>
      <c r="CP188" s="91">
        <v>311</v>
      </c>
      <c r="CQ188" s="91">
        <v>6882</v>
      </c>
      <c r="CR188" s="91">
        <v>242</v>
      </c>
      <c r="CS188" s="91">
        <v>152</v>
      </c>
      <c r="CT188" s="91">
        <v>285</v>
      </c>
      <c r="CU188" s="91">
        <v>453</v>
      </c>
      <c r="CV188" s="91">
        <v>412</v>
      </c>
      <c r="CW188" s="91">
        <v>972</v>
      </c>
      <c r="CX188" s="91">
        <v>279</v>
      </c>
      <c r="CY188" s="91">
        <v>5970</v>
      </c>
      <c r="CZ188" s="91">
        <v>385</v>
      </c>
      <c r="DA188" s="91">
        <v>9</v>
      </c>
      <c r="DB188" s="91">
        <v>12</v>
      </c>
      <c r="DC188" s="91">
        <v>27</v>
      </c>
      <c r="DD188" s="91">
        <v>164</v>
      </c>
      <c r="DE188" s="91">
        <v>184</v>
      </c>
      <c r="DF188" s="91">
        <v>188</v>
      </c>
      <c r="DG188" s="91">
        <v>53</v>
      </c>
      <c r="DH188" s="91">
        <v>1002</v>
      </c>
      <c r="DI188" s="91">
        <v>56</v>
      </c>
      <c r="DJ188" s="91">
        <v>1080</v>
      </c>
      <c r="DK188" s="91">
        <v>64</v>
      </c>
      <c r="DL188" s="91">
        <v>6003</v>
      </c>
      <c r="DM188" s="91">
        <v>393</v>
      </c>
      <c r="DN188" s="91">
        <v>129</v>
      </c>
      <c r="DO188" s="91">
        <v>2198</v>
      </c>
      <c r="DP188" s="91">
        <v>5</v>
      </c>
      <c r="DQ188" s="91">
        <v>8835</v>
      </c>
      <c r="DR188" s="91">
        <v>85</v>
      </c>
      <c r="DS188" s="91">
        <v>24</v>
      </c>
      <c r="DT188" s="91">
        <v>51</v>
      </c>
      <c r="DU188" s="91">
        <v>309</v>
      </c>
      <c r="DV188" s="91">
        <v>298</v>
      </c>
      <c r="DW188" s="91"/>
      <c r="DX188" s="91">
        <v>28</v>
      </c>
      <c r="DY188" s="91">
        <v>123</v>
      </c>
      <c r="DZ188" s="91">
        <v>120</v>
      </c>
      <c r="EA188" s="91">
        <v>350</v>
      </c>
      <c r="EB188" s="91">
        <v>52</v>
      </c>
      <c r="EC188" s="91">
        <v>22</v>
      </c>
      <c r="ED188" s="91">
        <v>14</v>
      </c>
      <c r="EE188" s="91"/>
      <c r="EF188" s="91">
        <v>12</v>
      </c>
      <c r="EG188" s="91">
        <v>19299</v>
      </c>
      <c r="EH188" s="91">
        <v>83413</v>
      </c>
      <c r="EI188" s="90" t="s">
        <v>2578</v>
      </c>
      <c r="EJ188" s="90" t="s">
        <v>2489</v>
      </c>
    </row>
    <row r="189" spans="1:140" ht="14.4" x14ac:dyDescent="0.3">
      <c r="A189" s="90">
        <v>106196403</v>
      </c>
      <c r="B189" s="90" t="s">
        <v>2133</v>
      </c>
      <c r="C189" s="90" t="s">
        <v>1382</v>
      </c>
      <c r="D189" s="90" t="s">
        <v>1383</v>
      </c>
      <c r="E189" s="90" t="s">
        <v>766</v>
      </c>
      <c r="F189" s="90" t="s">
        <v>1378</v>
      </c>
      <c r="G189" s="90" t="s">
        <v>723</v>
      </c>
      <c r="H189" s="90" t="s">
        <v>2809</v>
      </c>
      <c r="I189" s="90">
        <v>58</v>
      </c>
      <c r="J189" s="90">
        <v>32</v>
      </c>
      <c r="K189" s="90" t="s">
        <v>557</v>
      </c>
      <c r="L189" s="90" t="s">
        <v>553</v>
      </c>
      <c r="M189" s="91">
        <v>21890</v>
      </c>
      <c r="N189" s="91"/>
      <c r="O189" s="91"/>
      <c r="P189" s="91"/>
      <c r="Q189" s="91"/>
      <c r="R189" s="91"/>
      <c r="S189" s="91">
        <v>8721</v>
      </c>
      <c r="T189" s="91">
        <v>13167</v>
      </c>
      <c r="U189" s="91"/>
      <c r="V189" s="91">
        <v>2</v>
      </c>
      <c r="W189" s="91">
        <v>3987</v>
      </c>
      <c r="X189" s="91">
        <v>457</v>
      </c>
      <c r="Y189" s="91">
        <v>652</v>
      </c>
      <c r="Z189" s="91">
        <v>2405</v>
      </c>
      <c r="AA189" s="91">
        <v>2765</v>
      </c>
      <c r="AB189" s="91">
        <v>1578</v>
      </c>
      <c r="AC189" s="91">
        <v>2211</v>
      </c>
      <c r="AD189" s="91">
        <v>3104</v>
      </c>
      <c r="AE189" s="91">
        <v>2651</v>
      </c>
      <c r="AF189" s="91">
        <v>2080</v>
      </c>
      <c r="AG189" s="91"/>
      <c r="AH189" s="91">
        <v>4253</v>
      </c>
      <c r="AI189" s="91">
        <v>3499</v>
      </c>
      <c r="AJ189" s="91">
        <v>12327</v>
      </c>
      <c r="AK189" s="91">
        <v>1590</v>
      </c>
      <c r="AL189" s="91">
        <v>73</v>
      </c>
      <c r="AM189" s="91">
        <v>75</v>
      </c>
      <c r="AN189" s="91">
        <v>73</v>
      </c>
      <c r="AO189" s="91">
        <v>16534</v>
      </c>
      <c r="AP189" s="91">
        <v>52</v>
      </c>
      <c r="AQ189" s="91">
        <v>242</v>
      </c>
      <c r="AR189" s="91">
        <v>120</v>
      </c>
      <c r="AS189" s="91">
        <v>449</v>
      </c>
      <c r="AT189" s="91">
        <v>63</v>
      </c>
      <c r="AU189" s="91">
        <v>3710</v>
      </c>
      <c r="AV189" s="91">
        <v>2</v>
      </c>
      <c r="AW189" s="91">
        <v>718</v>
      </c>
      <c r="AX189" s="91"/>
      <c r="AY189" s="91">
        <v>9609</v>
      </c>
      <c r="AZ189" s="91">
        <v>12281</v>
      </c>
      <c r="BA189" s="91"/>
      <c r="BB189" s="91">
        <v>3324</v>
      </c>
      <c r="BC189" s="91">
        <v>14840</v>
      </c>
      <c r="BD189" s="91">
        <v>3725</v>
      </c>
      <c r="BE189" s="91">
        <v>1</v>
      </c>
      <c r="BF189" s="91">
        <v>16752</v>
      </c>
      <c r="BG189" s="91">
        <v>4</v>
      </c>
      <c r="BH189" s="91">
        <v>12</v>
      </c>
      <c r="BI189" s="91"/>
      <c r="BJ189" s="91">
        <v>475</v>
      </c>
      <c r="BK189" s="91">
        <v>109</v>
      </c>
      <c r="BL189" s="91">
        <v>1034</v>
      </c>
      <c r="BM189" s="91">
        <v>31</v>
      </c>
      <c r="BN189" s="91">
        <v>3</v>
      </c>
      <c r="BO189" s="91">
        <v>105</v>
      </c>
      <c r="BP189" s="91">
        <v>285</v>
      </c>
      <c r="BQ189" s="91">
        <v>3057</v>
      </c>
      <c r="BR189" s="91">
        <v>18</v>
      </c>
      <c r="BS189" s="91">
        <v>5</v>
      </c>
      <c r="BT189" s="91">
        <v>615</v>
      </c>
      <c r="BU189" s="91">
        <v>21273</v>
      </c>
      <c r="BV189" s="91">
        <v>2</v>
      </c>
      <c r="BW189" s="91">
        <v>6481</v>
      </c>
      <c r="BX189" s="91">
        <v>1835</v>
      </c>
      <c r="BY189" s="91">
        <v>12987</v>
      </c>
      <c r="BZ189" s="91">
        <v>8</v>
      </c>
      <c r="CA189" s="91"/>
      <c r="CB189" s="91">
        <v>30</v>
      </c>
      <c r="CC189" s="91"/>
      <c r="CD189" s="91">
        <v>548</v>
      </c>
      <c r="CE189" s="91">
        <v>1</v>
      </c>
      <c r="CF189" s="91"/>
      <c r="CG189" s="91">
        <v>1508</v>
      </c>
      <c r="CH189" s="91">
        <v>979</v>
      </c>
      <c r="CI189" s="91">
        <v>709</v>
      </c>
      <c r="CJ189" s="91">
        <v>307</v>
      </c>
      <c r="CK189" s="91">
        <v>139</v>
      </c>
      <c r="CL189" s="91">
        <v>321</v>
      </c>
      <c r="CM189" s="91">
        <v>2089</v>
      </c>
      <c r="CN189" s="91">
        <v>1185</v>
      </c>
      <c r="CO189" s="91">
        <v>2141</v>
      </c>
      <c r="CP189" s="91">
        <v>851</v>
      </c>
      <c r="CQ189" s="91">
        <v>3994</v>
      </c>
      <c r="CR189" s="91">
        <v>322</v>
      </c>
      <c r="CS189" s="91">
        <v>1694</v>
      </c>
      <c r="CT189" s="91">
        <v>90</v>
      </c>
      <c r="CU189" s="91">
        <v>114</v>
      </c>
      <c r="CV189" s="91">
        <v>473</v>
      </c>
      <c r="CW189" s="91">
        <v>1012</v>
      </c>
      <c r="CX189" s="91">
        <v>249</v>
      </c>
      <c r="CY189" s="91">
        <v>3712</v>
      </c>
      <c r="CZ189" s="91">
        <v>314</v>
      </c>
      <c r="DA189" s="91">
        <v>34</v>
      </c>
      <c r="DB189" s="91">
        <v>8</v>
      </c>
      <c r="DC189" s="91">
        <v>3</v>
      </c>
      <c r="DD189" s="91">
        <v>48</v>
      </c>
      <c r="DE189" s="91">
        <v>300</v>
      </c>
      <c r="DF189" s="91">
        <v>876</v>
      </c>
      <c r="DG189" s="91">
        <v>51</v>
      </c>
      <c r="DH189" s="91">
        <v>2079</v>
      </c>
      <c r="DI189" s="91">
        <v>309</v>
      </c>
      <c r="DJ189" s="91">
        <v>907</v>
      </c>
      <c r="DK189" s="91">
        <v>389</v>
      </c>
      <c r="DL189" s="91">
        <v>3687</v>
      </c>
      <c r="DM189" s="91">
        <v>2082</v>
      </c>
      <c r="DN189" s="91">
        <v>350</v>
      </c>
      <c r="DO189" s="91">
        <v>4479</v>
      </c>
      <c r="DP189" s="91">
        <v>52</v>
      </c>
      <c r="DQ189" s="91">
        <v>5922</v>
      </c>
      <c r="DR189" s="91">
        <v>20</v>
      </c>
      <c r="DS189" s="91">
        <v>8</v>
      </c>
      <c r="DT189" s="91">
        <v>47</v>
      </c>
      <c r="DU189" s="91">
        <v>941</v>
      </c>
      <c r="DV189" s="91">
        <v>458</v>
      </c>
      <c r="DW189" s="91">
        <v>4</v>
      </c>
      <c r="DX189" s="91">
        <v>25</v>
      </c>
      <c r="DY189" s="91">
        <v>21</v>
      </c>
      <c r="DZ189" s="91">
        <v>207</v>
      </c>
      <c r="EA189" s="91">
        <v>944</v>
      </c>
      <c r="EB189" s="91">
        <v>31</v>
      </c>
      <c r="EC189" s="91">
        <v>11</v>
      </c>
      <c r="ED189" s="91">
        <v>9</v>
      </c>
      <c r="EE189" s="91"/>
      <c r="EF189" s="91">
        <v>30</v>
      </c>
      <c r="EG189" s="91">
        <v>19134</v>
      </c>
      <c r="EH189" s="91">
        <v>78092</v>
      </c>
      <c r="EI189" s="90" t="s">
        <v>2565</v>
      </c>
      <c r="EJ189" s="90" t="s">
        <v>2489</v>
      </c>
    </row>
    <row r="190" spans="1:140" ht="14.4" x14ac:dyDescent="0.3">
      <c r="A190" s="90">
        <v>106196404</v>
      </c>
      <c r="B190" s="90" t="s">
        <v>2134</v>
      </c>
      <c r="C190" s="90" t="s">
        <v>980</v>
      </c>
      <c r="D190" s="90" t="s">
        <v>981</v>
      </c>
      <c r="E190" s="90" t="s">
        <v>982</v>
      </c>
      <c r="F190" s="90" t="s">
        <v>1384</v>
      </c>
      <c r="G190" s="90" t="s">
        <v>723</v>
      </c>
      <c r="H190" s="90" t="s">
        <v>2808</v>
      </c>
      <c r="I190" s="90">
        <v>45</v>
      </c>
      <c r="J190" s="90">
        <v>27</v>
      </c>
      <c r="K190" s="90" t="s">
        <v>557</v>
      </c>
      <c r="L190" s="90" t="s">
        <v>553</v>
      </c>
      <c r="M190" s="91"/>
      <c r="N190" s="91">
        <v>350</v>
      </c>
      <c r="O190" s="91">
        <v>222</v>
      </c>
      <c r="P190" s="91"/>
      <c r="Q190" s="91"/>
      <c r="R190" s="91"/>
      <c r="S190" s="91">
        <v>212</v>
      </c>
      <c r="T190" s="91">
        <v>360</v>
      </c>
      <c r="U190" s="91"/>
      <c r="V190" s="91"/>
      <c r="W190" s="91"/>
      <c r="X190" s="91"/>
      <c r="Y190" s="91"/>
      <c r="Z190" s="91"/>
      <c r="AA190" s="91"/>
      <c r="AB190" s="91"/>
      <c r="AC190" s="91">
        <v>3</v>
      </c>
      <c r="AD190" s="91">
        <v>25</v>
      </c>
      <c r="AE190" s="91">
        <v>140</v>
      </c>
      <c r="AF190" s="91">
        <v>404</v>
      </c>
      <c r="AG190" s="91"/>
      <c r="AH190" s="91">
        <v>531</v>
      </c>
      <c r="AI190" s="91">
        <v>15</v>
      </c>
      <c r="AJ190" s="91">
        <v>19</v>
      </c>
      <c r="AK190" s="91">
        <v>7</v>
      </c>
      <c r="AL190" s="91"/>
      <c r="AM190" s="91"/>
      <c r="AN190" s="91"/>
      <c r="AO190" s="91">
        <v>28</v>
      </c>
      <c r="AP190" s="91">
        <v>14</v>
      </c>
      <c r="AQ190" s="91"/>
      <c r="AR190" s="91">
        <v>55</v>
      </c>
      <c r="AS190" s="91">
        <v>475</v>
      </c>
      <c r="AT190" s="91"/>
      <c r="AU190" s="91"/>
      <c r="AV190" s="91"/>
      <c r="AW190" s="91"/>
      <c r="AX190" s="91"/>
      <c r="AY190" s="91"/>
      <c r="AZ190" s="91">
        <v>572</v>
      </c>
      <c r="BA190" s="91"/>
      <c r="BB190" s="91">
        <v>570</v>
      </c>
      <c r="BC190" s="91">
        <v>2</v>
      </c>
      <c r="BD190" s="91"/>
      <c r="BE190" s="91"/>
      <c r="BF190" s="91">
        <v>185</v>
      </c>
      <c r="BG190" s="91"/>
      <c r="BH190" s="91">
        <v>9</v>
      </c>
      <c r="BI190" s="91">
        <v>16</v>
      </c>
      <c r="BJ190" s="91">
        <v>278</v>
      </c>
      <c r="BK190" s="91">
        <v>1</v>
      </c>
      <c r="BL190" s="91">
        <v>24</v>
      </c>
      <c r="BM190" s="91">
        <v>6</v>
      </c>
      <c r="BN190" s="91"/>
      <c r="BO190" s="91"/>
      <c r="BP190" s="91">
        <v>53</v>
      </c>
      <c r="BQ190" s="91"/>
      <c r="BR190" s="91"/>
      <c r="BS190" s="91"/>
      <c r="BT190" s="91">
        <v>184</v>
      </c>
      <c r="BU190" s="91">
        <v>388</v>
      </c>
      <c r="BV190" s="91"/>
      <c r="BW190" s="91">
        <v>306</v>
      </c>
      <c r="BX190" s="91">
        <v>167</v>
      </c>
      <c r="BY190" s="91">
        <v>51</v>
      </c>
      <c r="BZ190" s="91"/>
      <c r="CA190" s="91"/>
      <c r="CB190" s="91"/>
      <c r="CC190" s="91"/>
      <c r="CD190" s="91"/>
      <c r="CE190" s="91">
        <v>48</v>
      </c>
      <c r="CF190" s="91"/>
      <c r="CG190" s="91">
        <v>3</v>
      </c>
      <c r="CH190" s="91">
        <v>13</v>
      </c>
      <c r="CI190" s="91">
        <v>25</v>
      </c>
      <c r="CJ190" s="91">
        <v>8</v>
      </c>
      <c r="CK190" s="91">
        <v>208</v>
      </c>
      <c r="CL190" s="91">
        <v>68</v>
      </c>
      <c r="CM190" s="91">
        <v>45</v>
      </c>
      <c r="CN190" s="91">
        <v>48</v>
      </c>
      <c r="CO190" s="91">
        <v>24</v>
      </c>
      <c r="CP190" s="91">
        <v>37</v>
      </c>
      <c r="CQ190" s="91"/>
      <c r="CR190" s="91">
        <v>12</v>
      </c>
      <c r="CS190" s="91">
        <v>24</v>
      </c>
      <c r="CT190" s="91"/>
      <c r="CU190" s="91"/>
      <c r="CV190" s="91">
        <v>49</v>
      </c>
      <c r="CW190" s="91">
        <v>8</v>
      </c>
      <c r="CX190" s="91"/>
      <c r="CY190" s="91"/>
      <c r="CZ190" s="91"/>
      <c r="DA190" s="91"/>
      <c r="DB190" s="91"/>
      <c r="DC190" s="91"/>
      <c r="DD190" s="91"/>
      <c r="DE190" s="91"/>
      <c r="DF190" s="91"/>
      <c r="DG190" s="91"/>
      <c r="DH190" s="91"/>
      <c r="DI190" s="91"/>
      <c r="DJ190" s="91"/>
      <c r="DK190" s="91"/>
      <c r="DL190" s="91"/>
      <c r="DM190" s="91"/>
      <c r="DN190" s="91"/>
      <c r="DO190" s="91"/>
      <c r="DP190" s="91"/>
      <c r="DQ190" s="91">
        <v>572</v>
      </c>
      <c r="DR190" s="91"/>
      <c r="DS190" s="91"/>
      <c r="DT190" s="91"/>
      <c r="DU190" s="91"/>
      <c r="DV190" s="91">
        <v>8</v>
      </c>
      <c r="DW190" s="91"/>
      <c r="DX190" s="91"/>
      <c r="DY190" s="91"/>
      <c r="DZ190" s="91">
        <v>2</v>
      </c>
      <c r="EA190" s="91">
        <v>3</v>
      </c>
      <c r="EB190" s="91"/>
      <c r="EC190" s="91"/>
      <c r="ED190" s="91"/>
      <c r="EE190" s="91"/>
      <c r="EF190" s="91"/>
      <c r="EG190" s="91">
        <v>559</v>
      </c>
      <c r="EH190" s="91">
        <v>83012</v>
      </c>
      <c r="EI190" s="90" t="s">
        <v>2592</v>
      </c>
      <c r="EJ190" s="90" t="s">
        <v>2489</v>
      </c>
    </row>
    <row r="191" spans="1:140" ht="14.4" x14ac:dyDescent="0.3">
      <c r="A191" s="90">
        <v>106196405</v>
      </c>
      <c r="B191" s="90" t="s">
        <v>2135</v>
      </c>
      <c r="C191" s="90" t="s">
        <v>1781</v>
      </c>
      <c r="D191" s="90" t="s">
        <v>1782</v>
      </c>
      <c r="E191" s="90" t="s">
        <v>1783</v>
      </c>
      <c r="F191" s="90" t="s">
        <v>1784</v>
      </c>
      <c r="G191" s="90" t="s">
        <v>723</v>
      </c>
      <c r="H191" s="90" t="s">
        <v>2812</v>
      </c>
      <c r="I191" s="90">
        <v>36</v>
      </c>
      <c r="J191" s="90">
        <v>21</v>
      </c>
      <c r="K191" s="90" t="s">
        <v>572</v>
      </c>
      <c r="L191" s="90" t="s">
        <v>553</v>
      </c>
      <c r="M191" s="91">
        <v>8364</v>
      </c>
      <c r="N191" s="91"/>
      <c r="O191" s="91"/>
      <c r="P191" s="91"/>
      <c r="Q191" s="91"/>
      <c r="R191" s="91"/>
      <c r="S191" s="91">
        <v>3729</v>
      </c>
      <c r="T191" s="91">
        <v>4634</v>
      </c>
      <c r="U191" s="91">
        <v>1</v>
      </c>
      <c r="V191" s="91"/>
      <c r="W191" s="91"/>
      <c r="X191" s="91"/>
      <c r="Y191" s="91">
        <v>109</v>
      </c>
      <c r="Z191" s="91">
        <v>490</v>
      </c>
      <c r="AA191" s="91">
        <v>697</v>
      </c>
      <c r="AB191" s="91">
        <v>1077</v>
      </c>
      <c r="AC191" s="91">
        <v>1791</v>
      </c>
      <c r="AD191" s="91">
        <v>1700</v>
      </c>
      <c r="AE191" s="91">
        <v>1400</v>
      </c>
      <c r="AF191" s="91">
        <v>1100</v>
      </c>
      <c r="AG191" s="91"/>
      <c r="AH191" s="91">
        <v>4048</v>
      </c>
      <c r="AI191" s="91">
        <v>1726</v>
      </c>
      <c r="AJ191" s="91">
        <v>1937</v>
      </c>
      <c r="AK191" s="91">
        <v>66</v>
      </c>
      <c r="AL191" s="91">
        <v>9</v>
      </c>
      <c r="AM191" s="91">
        <v>517</v>
      </c>
      <c r="AN191" s="91">
        <v>61</v>
      </c>
      <c r="AO191" s="91">
        <v>8350</v>
      </c>
      <c r="AP191" s="91">
        <v>1</v>
      </c>
      <c r="AQ191" s="91"/>
      <c r="AR191" s="91"/>
      <c r="AS191" s="91">
        <v>5</v>
      </c>
      <c r="AT191" s="91">
        <v>1</v>
      </c>
      <c r="AU191" s="91"/>
      <c r="AV191" s="91">
        <v>7</v>
      </c>
      <c r="AW191" s="91"/>
      <c r="AX191" s="91"/>
      <c r="AY191" s="91">
        <v>6988</v>
      </c>
      <c r="AZ191" s="91">
        <v>1376</v>
      </c>
      <c r="BA191" s="91"/>
      <c r="BB191" s="91">
        <v>883</v>
      </c>
      <c r="BC191" s="91">
        <v>7466</v>
      </c>
      <c r="BD191" s="91"/>
      <c r="BE191" s="91">
        <v>15</v>
      </c>
      <c r="BF191" s="91">
        <v>5799</v>
      </c>
      <c r="BG191" s="91"/>
      <c r="BH191" s="91"/>
      <c r="BI191" s="91"/>
      <c r="BJ191" s="91">
        <v>104</v>
      </c>
      <c r="BK191" s="91">
        <v>134</v>
      </c>
      <c r="BL191" s="91">
        <v>795</v>
      </c>
      <c r="BM191" s="91">
        <v>8</v>
      </c>
      <c r="BN191" s="91">
        <v>138</v>
      </c>
      <c r="BO191" s="91">
        <v>212</v>
      </c>
      <c r="BP191" s="91">
        <v>240</v>
      </c>
      <c r="BQ191" s="91">
        <v>934</v>
      </c>
      <c r="BR191" s="91"/>
      <c r="BS191" s="91"/>
      <c r="BT191" s="91">
        <v>70</v>
      </c>
      <c r="BU191" s="91">
        <v>8294</v>
      </c>
      <c r="BV191" s="91"/>
      <c r="BW191" s="91">
        <v>4125</v>
      </c>
      <c r="BX191" s="91">
        <v>2315</v>
      </c>
      <c r="BY191" s="91">
        <v>1364</v>
      </c>
      <c r="BZ191" s="91">
        <v>39</v>
      </c>
      <c r="CA191" s="91">
        <v>2</v>
      </c>
      <c r="CB191" s="91">
        <v>120</v>
      </c>
      <c r="CC191" s="91">
        <v>15</v>
      </c>
      <c r="CD191" s="91">
        <v>384</v>
      </c>
      <c r="CE191" s="91"/>
      <c r="CF191" s="91"/>
      <c r="CG191" s="91">
        <v>500</v>
      </c>
      <c r="CH191" s="91">
        <v>277</v>
      </c>
      <c r="CI191" s="91">
        <v>719</v>
      </c>
      <c r="CJ191" s="91">
        <v>133</v>
      </c>
      <c r="CK191" s="91">
        <v>78</v>
      </c>
      <c r="CL191" s="91">
        <v>169</v>
      </c>
      <c r="CM191" s="91">
        <v>1596</v>
      </c>
      <c r="CN191" s="91">
        <v>993</v>
      </c>
      <c r="CO191" s="91">
        <v>1311</v>
      </c>
      <c r="CP191" s="91">
        <v>631</v>
      </c>
      <c r="CQ191" s="91">
        <v>37</v>
      </c>
      <c r="CR191" s="91">
        <v>273</v>
      </c>
      <c r="CS191" s="91">
        <v>452</v>
      </c>
      <c r="CT191" s="91">
        <v>1</v>
      </c>
      <c r="CU191" s="91"/>
      <c r="CV191" s="91">
        <v>436</v>
      </c>
      <c r="CW191" s="91">
        <v>735</v>
      </c>
      <c r="CX191" s="91">
        <v>23</v>
      </c>
      <c r="CY191" s="91"/>
      <c r="CZ191" s="91">
        <v>130</v>
      </c>
      <c r="DA191" s="91">
        <v>14</v>
      </c>
      <c r="DB191" s="91">
        <v>3</v>
      </c>
      <c r="DC191" s="91">
        <v>1</v>
      </c>
      <c r="DD191" s="91">
        <v>15</v>
      </c>
      <c r="DE191" s="91">
        <v>213</v>
      </c>
      <c r="DF191" s="91">
        <v>834</v>
      </c>
      <c r="DG191" s="91">
        <v>11</v>
      </c>
      <c r="DH191" s="91">
        <v>1622</v>
      </c>
      <c r="DI191" s="91">
        <v>100</v>
      </c>
      <c r="DJ191" s="91">
        <v>24</v>
      </c>
      <c r="DK191" s="91">
        <v>169</v>
      </c>
      <c r="DL191" s="91"/>
      <c r="DM191" s="91">
        <v>614</v>
      </c>
      <c r="DN191" s="91">
        <v>174</v>
      </c>
      <c r="DO191" s="91">
        <v>866</v>
      </c>
      <c r="DP191" s="91">
        <v>48</v>
      </c>
      <c r="DQ191" s="91">
        <v>3526</v>
      </c>
      <c r="DR191" s="91">
        <v>37</v>
      </c>
      <c r="DS191" s="91">
        <v>11</v>
      </c>
      <c r="DT191" s="91">
        <v>77</v>
      </c>
      <c r="DU191" s="91">
        <v>478</v>
      </c>
      <c r="DV191" s="91">
        <v>319</v>
      </c>
      <c r="DW191" s="91">
        <v>2</v>
      </c>
      <c r="DX191" s="91">
        <v>15</v>
      </c>
      <c r="DY191" s="91">
        <v>43</v>
      </c>
      <c r="DZ191" s="91">
        <v>76</v>
      </c>
      <c r="EA191" s="91">
        <v>345</v>
      </c>
      <c r="EB191" s="91">
        <v>40</v>
      </c>
      <c r="EC191" s="91">
        <v>19</v>
      </c>
      <c r="ED191" s="91">
        <v>10</v>
      </c>
      <c r="EE191" s="91"/>
      <c r="EF191" s="91">
        <v>43</v>
      </c>
      <c r="EG191" s="91">
        <v>6849</v>
      </c>
      <c r="EH191" s="91">
        <v>36434</v>
      </c>
      <c r="EI191" s="90" t="s">
        <v>2600</v>
      </c>
      <c r="EJ191" s="90" t="s">
        <v>2489</v>
      </c>
    </row>
    <row r="192" spans="1:140" ht="14.4" x14ac:dyDescent="0.3">
      <c r="A192" s="90">
        <v>106197931</v>
      </c>
      <c r="B192" s="90" t="s">
        <v>2136</v>
      </c>
      <c r="C192" s="90" t="s">
        <v>2137</v>
      </c>
      <c r="D192" s="90" t="s">
        <v>2138</v>
      </c>
      <c r="E192" s="90" t="s">
        <v>729</v>
      </c>
      <c r="F192" s="90" t="s">
        <v>2139</v>
      </c>
      <c r="G192" s="90" t="s">
        <v>723</v>
      </c>
      <c r="H192" s="90" t="s">
        <v>2814</v>
      </c>
      <c r="I192" s="90">
        <v>54</v>
      </c>
      <c r="J192" s="90">
        <v>30</v>
      </c>
      <c r="K192" s="90" t="s">
        <v>572</v>
      </c>
      <c r="L192" s="90" t="s">
        <v>553</v>
      </c>
      <c r="M192" s="91"/>
      <c r="N192" s="91"/>
      <c r="O192" s="91">
        <v>325</v>
      </c>
      <c r="P192" s="91"/>
      <c r="Q192" s="91"/>
      <c r="R192" s="91"/>
      <c r="S192" s="91">
        <v>172</v>
      </c>
      <c r="T192" s="91">
        <v>153</v>
      </c>
      <c r="U192" s="91"/>
      <c r="V192" s="91"/>
      <c r="W192" s="91"/>
      <c r="X192" s="91"/>
      <c r="Y192" s="91">
        <v>14</v>
      </c>
      <c r="Z192" s="91">
        <v>121</v>
      </c>
      <c r="AA192" s="91">
        <v>80</v>
      </c>
      <c r="AB192" s="91">
        <v>58</v>
      </c>
      <c r="AC192" s="91">
        <v>49</v>
      </c>
      <c r="AD192" s="91">
        <v>3</v>
      </c>
      <c r="AE192" s="91"/>
      <c r="AF192" s="91"/>
      <c r="AG192" s="91"/>
      <c r="AH192" s="91">
        <v>85</v>
      </c>
      <c r="AI192" s="91">
        <v>103</v>
      </c>
      <c r="AJ192" s="91">
        <v>103</v>
      </c>
      <c r="AK192" s="91">
        <v>25</v>
      </c>
      <c r="AL192" s="91"/>
      <c r="AM192" s="91">
        <v>6</v>
      </c>
      <c r="AN192" s="91">
        <v>3</v>
      </c>
      <c r="AO192" s="91">
        <v>300</v>
      </c>
      <c r="AP192" s="91"/>
      <c r="AQ192" s="91"/>
      <c r="AR192" s="91"/>
      <c r="AS192" s="91"/>
      <c r="AT192" s="91">
        <v>25</v>
      </c>
      <c r="AU192" s="91"/>
      <c r="AV192" s="91"/>
      <c r="AW192" s="91"/>
      <c r="AX192" s="91"/>
      <c r="AY192" s="91"/>
      <c r="AZ192" s="91">
        <v>325</v>
      </c>
      <c r="BA192" s="91"/>
      <c r="BB192" s="91"/>
      <c r="BC192" s="91">
        <v>325</v>
      </c>
      <c r="BD192" s="91"/>
      <c r="BE192" s="91"/>
      <c r="BF192" s="91">
        <v>295</v>
      </c>
      <c r="BG192" s="91"/>
      <c r="BH192" s="91">
        <v>1</v>
      </c>
      <c r="BI192" s="91"/>
      <c r="BJ192" s="91"/>
      <c r="BK192" s="91">
        <v>12</v>
      </c>
      <c r="BL192" s="91">
        <v>2</v>
      </c>
      <c r="BM192" s="91">
        <v>15</v>
      </c>
      <c r="BN192" s="91"/>
      <c r="BO192" s="91"/>
      <c r="BP192" s="91"/>
      <c r="BQ192" s="91"/>
      <c r="BR192" s="91"/>
      <c r="BS192" s="91"/>
      <c r="BT192" s="91"/>
      <c r="BU192" s="91">
        <v>325</v>
      </c>
      <c r="BV192" s="91"/>
      <c r="BW192" s="91"/>
      <c r="BX192" s="91">
        <v>239</v>
      </c>
      <c r="BY192" s="91"/>
      <c r="BZ192" s="91"/>
      <c r="CA192" s="91">
        <v>86</v>
      </c>
      <c r="CB192" s="91"/>
      <c r="CC192" s="91"/>
      <c r="CD192" s="91"/>
      <c r="CE192" s="91"/>
      <c r="CF192" s="91"/>
      <c r="CG192" s="91"/>
      <c r="CH192" s="91"/>
      <c r="CI192" s="91"/>
      <c r="CJ192" s="91"/>
      <c r="CK192" s="91">
        <v>325</v>
      </c>
      <c r="CL192" s="91"/>
      <c r="CM192" s="91"/>
      <c r="CN192" s="91"/>
      <c r="CO192" s="91"/>
      <c r="CP192" s="91"/>
      <c r="CQ192" s="91"/>
      <c r="CR192" s="91"/>
      <c r="CS192" s="91"/>
      <c r="CT192" s="91"/>
      <c r="CU192" s="91"/>
      <c r="CV192" s="91"/>
      <c r="CW192" s="91"/>
      <c r="CX192" s="91"/>
      <c r="CY192" s="91"/>
      <c r="CZ192" s="91"/>
      <c r="DA192" s="91"/>
      <c r="DB192" s="91"/>
      <c r="DC192" s="91"/>
      <c r="DD192" s="91"/>
      <c r="DE192" s="91"/>
      <c r="DF192" s="91"/>
      <c r="DG192" s="91"/>
      <c r="DH192" s="91"/>
      <c r="DI192" s="91"/>
      <c r="DJ192" s="91"/>
      <c r="DK192" s="91"/>
      <c r="DL192" s="91"/>
      <c r="DM192" s="91"/>
      <c r="DN192" s="91"/>
      <c r="DO192" s="91"/>
      <c r="DP192" s="91"/>
      <c r="DQ192" s="91">
        <v>325</v>
      </c>
      <c r="DR192" s="91"/>
      <c r="DS192" s="91"/>
      <c r="DT192" s="91"/>
      <c r="DU192" s="91"/>
      <c r="DV192" s="91"/>
      <c r="DW192" s="91"/>
      <c r="DX192" s="91"/>
      <c r="DY192" s="91"/>
      <c r="DZ192" s="91"/>
      <c r="EA192" s="91"/>
      <c r="EB192" s="91"/>
      <c r="EC192" s="91"/>
      <c r="ED192" s="91"/>
      <c r="EE192" s="91"/>
      <c r="EF192" s="91"/>
      <c r="EG192" s="91">
        <v>325</v>
      </c>
      <c r="EH192" s="91">
        <v>4719</v>
      </c>
      <c r="EI192" s="90" t="s">
        <v>2552</v>
      </c>
      <c r="EJ192" s="90" t="s">
        <v>2489</v>
      </c>
    </row>
    <row r="193" spans="1:140" ht="14.4" x14ac:dyDescent="0.3">
      <c r="A193" s="90">
        <v>106201281</v>
      </c>
      <c r="B193" s="90" t="s">
        <v>2140</v>
      </c>
      <c r="C193" s="90" t="s">
        <v>916</v>
      </c>
      <c r="D193" s="90" t="s">
        <v>917</v>
      </c>
      <c r="E193" s="90" t="s">
        <v>918</v>
      </c>
      <c r="F193" s="90" t="s">
        <v>1385</v>
      </c>
      <c r="G193" s="90" t="s">
        <v>918</v>
      </c>
      <c r="H193" s="90" t="s">
        <v>2811</v>
      </c>
      <c r="I193" s="90">
        <v>5</v>
      </c>
      <c r="J193" s="90">
        <v>12</v>
      </c>
      <c r="K193" s="90" t="s">
        <v>557</v>
      </c>
      <c r="L193" s="90" t="s">
        <v>553</v>
      </c>
      <c r="M193" s="91">
        <v>5473</v>
      </c>
      <c r="N193" s="91"/>
      <c r="O193" s="91"/>
      <c r="P193" s="91"/>
      <c r="Q193" s="91"/>
      <c r="R193" s="91"/>
      <c r="S193" s="91">
        <v>1918</v>
      </c>
      <c r="T193" s="91">
        <v>3555</v>
      </c>
      <c r="U193" s="91"/>
      <c r="V193" s="91"/>
      <c r="W193" s="91">
        <v>1403</v>
      </c>
      <c r="X193" s="91"/>
      <c r="Y193" s="91">
        <v>222</v>
      </c>
      <c r="Z193" s="91">
        <v>976</v>
      </c>
      <c r="AA193" s="91">
        <v>643</v>
      </c>
      <c r="AB193" s="91">
        <v>342</v>
      </c>
      <c r="AC193" s="91">
        <v>535</v>
      </c>
      <c r="AD193" s="91">
        <v>469</v>
      </c>
      <c r="AE193" s="91">
        <v>413</v>
      </c>
      <c r="AF193" s="91">
        <v>470</v>
      </c>
      <c r="AG193" s="91"/>
      <c r="AH193" s="91">
        <v>1421</v>
      </c>
      <c r="AI193" s="91">
        <v>182</v>
      </c>
      <c r="AJ193" s="91">
        <v>3756</v>
      </c>
      <c r="AK193" s="91">
        <v>106</v>
      </c>
      <c r="AL193" s="91">
        <v>5</v>
      </c>
      <c r="AM193" s="91">
        <v>2</v>
      </c>
      <c r="AN193" s="91">
        <v>1</v>
      </c>
      <c r="AO193" s="91">
        <v>4066</v>
      </c>
      <c r="AP193" s="91">
        <v>2</v>
      </c>
      <c r="AQ193" s="91"/>
      <c r="AR193" s="91">
        <v>5</v>
      </c>
      <c r="AS193" s="91"/>
      <c r="AT193" s="91">
        <v>1</v>
      </c>
      <c r="AU193" s="91">
        <v>1395</v>
      </c>
      <c r="AV193" s="91">
        <v>4</v>
      </c>
      <c r="AW193" s="91"/>
      <c r="AX193" s="91"/>
      <c r="AY193" s="91">
        <v>2159</v>
      </c>
      <c r="AZ193" s="91">
        <v>3314</v>
      </c>
      <c r="BA193" s="91"/>
      <c r="BB193" s="91">
        <v>1080</v>
      </c>
      <c r="BC193" s="91">
        <v>2991</v>
      </c>
      <c r="BD193" s="91">
        <v>1401</v>
      </c>
      <c r="BE193" s="91">
        <v>1</v>
      </c>
      <c r="BF193" s="91">
        <v>4471</v>
      </c>
      <c r="BG193" s="91"/>
      <c r="BH193" s="91"/>
      <c r="BI193" s="91"/>
      <c r="BJ193" s="91">
        <v>185</v>
      </c>
      <c r="BK193" s="91">
        <v>11</v>
      </c>
      <c r="BL193" s="91">
        <v>371</v>
      </c>
      <c r="BM193" s="91"/>
      <c r="BN193" s="91">
        <v>14</v>
      </c>
      <c r="BO193" s="91">
        <v>69</v>
      </c>
      <c r="BP193" s="91">
        <v>79</v>
      </c>
      <c r="BQ193" s="91">
        <v>248</v>
      </c>
      <c r="BR193" s="91">
        <v>25</v>
      </c>
      <c r="BS193" s="91"/>
      <c r="BT193" s="91">
        <v>247</v>
      </c>
      <c r="BU193" s="91">
        <v>5226</v>
      </c>
      <c r="BV193" s="91"/>
      <c r="BW193" s="91">
        <v>1128</v>
      </c>
      <c r="BX193" s="91">
        <v>3547</v>
      </c>
      <c r="BY193" s="91">
        <v>703</v>
      </c>
      <c r="BZ193" s="91">
        <v>9</v>
      </c>
      <c r="CA193" s="91">
        <v>4</v>
      </c>
      <c r="CB193" s="91">
        <v>29</v>
      </c>
      <c r="CC193" s="91">
        <v>2</v>
      </c>
      <c r="CD193" s="91">
        <v>51</v>
      </c>
      <c r="CE193" s="91"/>
      <c r="CF193" s="91"/>
      <c r="CG193" s="91">
        <v>239</v>
      </c>
      <c r="CH193" s="91">
        <v>93</v>
      </c>
      <c r="CI193" s="91">
        <v>173</v>
      </c>
      <c r="CJ193" s="91">
        <v>62</v>
      </c>
      <c r="CK193" s="91">
        <v>39</v>
      </c>
      <c r="CL193" s="91">
        <v>44</v>
      </c>
      <c r="CM193" s="91">
        <v>426</v>
      </c>
      <c r="CN193" s="91">
        <v>401</v>
      </c>
      <c r="CO193" s="91">
        <v>452</v>
      </c>
      <c r="CP193" s="91">
        <v>161</v>
      </c>
      <c r="CQ193" s="91">
        <v>1451</v>
      </c>
      <c r="CR193" s="91">
        <v>108</v>
      </c>
      <c r="CS193" s="91">
        <v>102</v>
      </c>
      <c r="CT193" s="91"/>
      <c r="CU193" s="91">
        <v>2</v>
      </c>
      <c r="CV193" s="91">
        <v>173</v>
      </c>
      <c r="CW193" s="91">
        <v>134</v>
      </c>
      <c r="CX193" s="91">
        <v>12</v>
      </c>
      <c r="CY193" s="91">
        <v>1401</v>
      </c>
      <c r="CZ193" s="91">
        <v>10</v>
      </c>
      <c r="DA193" s="91"/>
      <c r="DB193" s="91"/>
      <c r="DC193" s="91"/>
      <c r="DD193" s="91">
        <v>2</v>
      </c>
      <c r="DE193" s="91">
        <v>55</v>
      </c>
      <c r="DF193" s="91">
        <v>57</v>
      </c>
      <c r="DG193" s="91">
        <v>6</v>
      </c>
      <c r="DH193" s="91">
        <v>404</v>
      </c>
      <c r="DI193" s="91">
        <v>1</v>
      </c>
      <c r="DJ193" s="91"/>
      <c r="DK193" s="91">
        <v>87</v>
      </c>
      <c r="DL193" s="91">
        <v>1388</v>
      </c>
      <c r="DM193" s="91">
        <v>140</v>
      </c>
      <c r="DN193" s="91">
        <v>53</v>
      </c>
      <c r="DO193" s="91">
        <v>1750</v>
      </c>
      <c r="DP193" s="91">
        <v>2</v>
      </c>
      <c r="DQ193" s="91">
        <v>1518</v>
      </c>
      <c r="DR193" s="91">
        <v>9</v>
      </c>
      <c r="DS193" s="91"/>
      <c r="DT193" s="91">
        <v>24</v>
      </c>
      <c r="DU193" s="91">
        <v>84</v>
      </c>
      <c r="DV193" s="91">
        <v>83</v>
      </c>
      <c r="DW193" s="91"/>
      <c r="DX193" s="91">
        <v>7</v>
      </c>
      <c r="DY193" s="91">
        <v>1</v>
      </c>
      <c r="DZ193" s="91">
        <v>38</v>
      </c>
      <c r="EA193" s="91">
        <v>139</v>
      </c>
      <c r="EB193" s="91">
        <v>17</v>
      </c>
      <c r="EC193" s="91">
        <v>6</v>
      </c>
      <c r="ED193" s="91">
        <v>3</v>
      </c>
      <c r="EE193" s="91"/>
      <c r="EF193" s="91">
        <v>7</v>
      </c>
      <c r="EG193" s="91">
        <v>5055</v>
      </c>
      <c r="EH193" s="91">
        <v>19956</v>
      </c>
      <c r="EI193" s="90" t="s">
        <v>2601</v>
      </c>
      <c r="EJ193" s="90" t="s">
        <v>2501</v>
      </c>
    </row>
    <row r="194" spans="1:140" ht="14.4" x14ac:dyDescent="0.3">
      <c r="A194" s="90">
        <v>106204019</v>
      </c>
      <c r="B194" s="90" t="s">
        <v>2141</v>
      </c>
      <c r="C194" s="90" t="s">
        <v>2142</v>
      </c>
      <c r="D194" s="90" t="s">
        <v>2143</v>
      </c>
      <c r="E194" s="90" t="s">
        <v>918</v>
      </c>
      <c r="F194" s="90" t="s">
        <v>1386</v>
      </c>
      <c r="G194" s="90" t="s">
        <v>918</v>
      </c>
      <c r="H194" s="90" t="s">
        <v>2809</v>
      </c>
      <c r="I194" s="90">
        <v>5</v>
      </c>
      <c r="J194" s="90">
        <v>12</v>
      </c>
      <c r="K194" s="90" t="s">
        <v>557</v>
      </c>
      <c r="L194" s="90" t="s">
        <v>553</v>
      </c>
      <c r="M194" s="91">
        <v>12894</v>
      </c>
      <c r="N194" s="91"/>
      <c r="O194" s="91"/>
      <c r="P194" s="91"/>
      <c r="Q194" s="91">
        <v>58</v>
      </c>
      <c r="R194" s="91"/>
      <c r="S194" s="91">
        <v>7186</v>
      </c>
      <c r="T194" s="91">
        <v>5766</v>
      </c>
      <c r="U194" s="91"/>
      <c r="V194" s="91"/>
      <c r="W194" s="91">
        <v>3968</v>
      </c>
      <c r="X194" s="91">
        <v>5266</v>
      </c>
      <c r="Y194" s="91">
        <v>3613</v>
      </c>
      <c r="Z194" s="91">
        <v>105</v>
      </c>
      <c r="AA194" s="91"/>
      <c r="AB194" s="91"/>
      <c r="AC194" s="91"/>
      <c r="AD194" s="91"/>
      <c r="AE194" s="91"/>
      <c r="AF194" s="91"/>
      <c r="AG194" s="91"/>
      <c r="AH194" s="91">
        <v>3151</v>
      </c>
      <c r="AI194" s="91">
        <v>642</v>
      </c>
      <c r="AJ194" s="91">
        <v>8485</v>
      </c>
      <c r="AK194" s="91">
        <v>498</v>
      </c>
      <c r="AL194" s="91">
        <v>12</v>
      </c>
      <c r="AM194" s="91">
        <v>160</v>
      </c>
      <c r="AN194" s="91">
        <v>4</v>
      </c>
      <c r="AO194" s="91">
        <v>10985</v>
      </c>
      <c r="AP194" s="91"/>
      <c r="AQ194" s="91">
        <v>441</v>
      </c>
      <c r="AR194" s="91"/>
      <c r="AS194" s="91">
        <v>1518</v>
      </c>
      <c r="AT194" s="91">
        <v>7</v>
      </c>
      <c r="AU194" s="91"/>
      <c r="AV194" s="91"/>
      <c r="AW194" s="91">
        <v>1</v>
      </c>
      <c r="AX194" s="91"/>
      <c r="AY194" s="91">
        <v>8135</v>
      </c>
      <c r="AZ194" s="91">
        <v>4817</v>
      </c>
      <c r="BA194" s="91"/>
      <c r="BB194" s="91">
        <v>1448</v>
      </c>
      <c r="BC194" s="91">
        <v>10553</v>
      </c>
      <c r="BD194" s="91">
        <v>951</v>
      </c>
      <c r="BE194" s="91"/>
      <c r="BF194" s="91">
        <v>12616</v>
      </c>
      <c r="BG194" s="91">
        <v>3</v>
      </c>
      <c r="BH194" s="91">
        <v>26</v>
      </c>
      <c r="BI194" s="91"/>
      <c r="BJ194" s="91">
        <v>155</v>
      </c>
      <c r="BK194" s="91">
        <v>21</v>
      </c>
      <c r="BL194" s="91"/>
      <c r="BM194" s="91"/>
      <c r="BN194" s="91">
        <v>1</v>
      </c>
      <c r="BO194" s="91">
        <v>7</v>
      </c>
      <c r="BP194" s="91">
        <v>86</v>
      </c>
      <c r="BQ194" s="91">
        <v>36</v>
      </c>
      <c r="BR194" s="91"/>
      <c r="BS194" s="91">
        <v>1</v>
      </c>
      <c r="BT194" s="91">
        <v>19</v>
      </c>
      <c r="BU194" s="91">
        <v>12933</v>
      </c>
      <c r="BV194" s="91"/>
      <c r="BW194" s="91">
        <v>13</v>
      </c>
      <c r="BX194" s="91">
        <v>9900</v>
      </c>
      <c r="BY194" s="91">
        <v>2855</v>
      </c>
      <c r="BZ194" s="91">
        <v>2</v>
      </c>
      <c r="CA194" s="91"/>
      <c r="CB194" s="91">
        <v>169</v>
      </c>
      <c r="CC194" s="91"/>
      <c r="CD194" s="91">
        <v>10</v>
      </c>
      <c r="CE194" s="91"/>
      <c r="CF194" s="91">
        <v>3</v>
      </c>
      <c r="CG194" s="91">
        <v>554</v>
      </c>
      <c r="CH194" s="91">
        <v>203</v>
      </c>
      <c r="CI194" s="91">
        <v>630</v>
      </c>
      <c r="CJ194" s="91">
        <v>281</v>
      </c>
      <c r="CK194" s="91">
        <v>34</v>
      </c>
      <c r="CL194" s="91">
        <v>613</v>
      </c>
      <c r="CM194" s="91">
        <v>119</v>
      </c>
      <c r="CN194" s="91">
        <v>2679</v>
      </c>
      <c r="CO194" s="91">
        <v>1518</v>
      </c>
      <c r="CP194" s="91">
        <v>564</v>
      </c>
      <c r="CQ194" s="91">
        <v>1</v>
      </c>
      <c r="CR194" s="91">
        <v>431</v>
      </c>
      <c r="CS194" s="91">
        <v>388</v>
      </c>
      <c r="CT194" s="91">
        <v>882</v>
      </c>
      <c r="CU194" s="91">
        <v>1452</v>
      </c>
      <c r="CV194" s="91">
        <v>565</v>
      </c>
      <c r="CW194" s="91">
        <v>1484</v>
      </c>
      <c r="CX194" s="91">
        <v>554</v>
      </c>
      <c r="CY194" s="91"/>
      <c r="CZ194" s="91">
        <v>842</v>
      </c>
      <c r="DA194" s="91">
        <v>15</v>
      </c>
      <c r="DB194" s="91">
        <v>12</v>
      </c>
      <c r="DC194" s="91">
        <v>40</v>
      </c>
      <c r="DD194" s="91">
        <v>296</v>
      </c>
      <c r="DE194" s="91">
        <v>169</v>
      </c>
      <c r="DF194" s="91">
        <v>512</v>
      </c>
      <c r="DG194" s="91">
        <v>62</v>
      </c>
      <c r="DH194" s="91">
        <v>1355</v>
      </c>
      <c r="DI194" s="91">
        <v>167</v>
      </c>
      <c r="DJ194" s="91">
        <v>9</v>
      </c>
      <c r="DK194" s="91">
        <v>48</v>
      </c>
      <c r="DL194" s="91"/>
      <c r="DM194" s="91">
        <v>966</v>
      </c>
      <c r="DN194" s="91">
        <v>277</v>
      </c>
      <c r="DO194" s="91">
        <v>4857</v>
      </c>
      <c r="DP194" s="91"/>
      <c r="DQ194" s="91">
        <v>3325</v>
      </c>
      <c r="DR194" s="91">
        <v>22</v>
      </c>
      <c r="DS194" s="91">
        <v>18</v>
      </c>
      <c r="DT194" s="91">
        <v>143</v>
      </c>
      <c r="DU194" s="91">
        <v>713</v>
      </c>
      <c r="DV194" s="91">
        <v>231</v>
      </c>
      <c r="DW194" s="91"/>
      <c r="DX194" s="91">
        <v>55</v>
      </c>
      <c r="DY194" s="91">
        <v>60</v>
      </c>
      <c r="DZ194" s="91">
        <v>101</v>
      </c>
      <c r="EA194" s="91">
        <v>715</v>
      </c>
      <c r="EB194" s="91">
        <v>29</v>
      </c>
      <c r="EC194" s="91">
        <v>27</v>
      </c>
      <c r="ED194" s="91">
        <v>8</v>
      </c>
      <c r="EE194" s="91"/>
      <c r="EF194" s="91">
        <v>43</v>
      </c>
      <c r="EG194" s="91">
        <v>10787</v>
      </c>
      <c r="EH194" s="91">
        <v>77910</v>
      </c>
      <c r="EI194" s="90" t="s">
        <v>2601</v>
      </c>
      <c r="EJ194" s="90" t="s">
        <v>2501</v>
      </c>
    </row>
    <row r="195" spans="1:140" ht="14.4" x14ac:dyDescent="0.3">
      <c r="A195" s="90">
        <v>106210992</v>
      </c>
      <c r="B195" s="90" t="s">
        <v>2144</v>
      </c>
      <c r="C195" s="90" t="s">
        <v>2145</v>
      </c>
      <c r="D195" s="90" t="s">
        <v>919</v>
      </c>
      <c r="E195" s="90" t="s">
        <v>920</v>
      </c>
      <c r="F195" s="90" t="s">
        <v>1387</v>
      </c>
      <c r="G195" s="90" t="s">
        <v>1388</v>
      </c>
      <c r="H195" s="90" t="s">
        <v>2811</v>
      </c>
      <c r="I195" s="90">
        <v>10</v>
      </c>
      <c r="J195" s="90">
        <v>2</v>
      </c>
      <c r="K195" s="90" t="s">
        <v>557</v>
      </c>
      <c r="L195" s="90" t="s">
        <v>553</v>
      </c>
      <c r="M195" s="91">
        <v>4287</v>
      </c>
      <c r="N195" s="91"/>
      <c r="O195" s="91"/>
      <c r="P195" s="91"/>
      <c r="Q195" s="91"/>
      <c r="R195" s="91"/>
      <c r="S195" s="91">
        <v>2008</v>
      </c>
      <c r="T195" s="91">
        <v>2278</v>
      </c>
      <c r="U195" s="91"/>
      <c r="V195" s="91">
        <v>1</v>
      </c>
      <c r="W195" s="91"/>
      <c r="X195" s="91"/>
      <c r="Y195" s="91">
        <v>38</v>
      </c>
      <c r="Z195" s="91">
        <v>89</v>
      </c>
      <c r="AA195" s="91">
        <v>129</v>
      </c>
      <c r="AB195" s="91">
        <v>241</v>
      </c>
      <c r="AC195" s="91">
        <v>563</v>
      </c>
      <c r="AD195" s="91">
        <v>981</v>
      </c>
      <c r="AE195" s="91">
        <v>1042</v>
      </c>
      <c r="AF195" s="91">
        <v>1204</v>
      </c>
      <c r="AG195" s="91"/>
      <c r="AH195" s="91">
        <v>3803</v>
      </c>
      <c r="AI195" s="91">
        <v>83</v>
      </c>
      <c r="AJ195" s="91">
        <v>202</v>
      </c>
      <c r="AK195" s="91">
        <v>136</v>
      </c>
      <c r="AL195" s="91">
        <v>17</v>
      </c>
      <c r="AM195" s="91">
        <v>36</v>
      </c>
      <c r="AN195" s="91">
        <v>10</v>
      </c>
      <c r="AO195" s="91">
        <v>3839</v>
      </c>
      <c r="AP195" s="91">
        <v>46</v>
      </c>
      <c r="AQ195" s="91">
        <v>6</v>
      </c>
      <c r="AR195" s="91">
        <v>78</v>
      </c>
      <c r="AS195" s="91">
        <v>133</v>
      </c>
      <c r="AT195" s="91">
        <v>46</v>
      </c>
      <c r="AU195" s="91"/>
      <c r="AV195" s="91">
        <v>1</v>
      </c>
      <c r="AW195" s="91">
        <v>138</v>
      </c>
      <c r="AX195" s="91"/>
      <c r="AY195" s="91">
        <v>2822</v>
      </c>
      <c r="AZ195" s="91">
        <v>1465</v>
      </c>
      <c r="BA195" s="91"/>
      <c r="BB195" s="91">
        <v>1064</v>
      </c>
      <c r="BC195" s="91">
        <v>3223</v>
      </c>
      <c r="BD195" s="91"/>
      <c r="BE195" s="91"/>
      <c r="BF195" s="91">
        <v>2358</v>
      </c>
      <c r="BG195" s="91">
        <v>4</v>
      </c>
      <c r="BH195" s="91"/>
      <c r="BI195" s="91"/>
      <c r="BJ195" s="91">
        <v>183</v>
      </c>
      <c r="BK195" s="91">
        <v>38</v>
      </c>
      <c r="BL195" s="91">
        <v>528</v>
      </c>
      <c r="BM195" s="91">
        <v>32</v>
      </c>
      <c r="BN195" s="91">
        <v>1</v>
      </c>
      <c r="BO195" s="91">
        <v>36</v>
      </c>
      <c r="BP195" s="91">
        <v>119</v>
      </c>
      <c r="BQ195" s="91">
        <v>988</v>
      </c>
      <c r="BR195" s="91"/>
      <c r="BS195" s="91"/>
      <c r="BT195" s="91">
        <v>873</v>
      </c>
      <c r="BU195" s="91">
        <v>3414</v>
      </c>
      <c r="BV195" s="91"/>
      <c r="BW195" s="91">
        <v>2798</v>
      </c>
      <c r="BX195" s="91">
        <v>32</v>
      </c>
      <c r="BY195" s="91">
        <v>1389</v>
      </c>
      <c r="BZ195" s="91">
        <v>13</v>
      </c>
      <c r="CA195" s="91"/>
      <c r="CB195" s="91">
        <v>1</v>
      </c>
      <c r="CC195" s="91"/>
      <c r="CD195" s="91">
        <v>54</v>
      </c>
      <c r="CE195" s="91"/>
      <c r="CF195" s="91"/>
      <c r="CG195" s="91">
        <v>664</v>
      </c>
      <c r="CH195" s="91">
        <v>249</v>
      </c>
      <c r="CI195" s="91">
        <v>98</v>
      </c>
      <c r="CJ195" s="91">
        <v>52</v>
      </c>
      <c r="CK195" s="91">
        <v>39</v>
      </c>
      <c r="CL195" s="91">
        <v>86</v>
      </c>
      <c r="CM195" s="91">
        <v>708</v>
      </c>
      <c r="CN195" s="91">
        <v>200</v>
      </c>
      <c r="CO195" s="91">
        <v>682</v>
      </c>
      <c r="CP195" s="91">
        <v>163</v>
      </c>
      <c r="CQ195" s="91">
        <v>6</v>
      </c>
      <c r="CR195" s="91">
        <v>84</v>
      </c>
      <c r="CS195" s="91">
        <v>617</v>
      </c>
      <c r="CT195" s="91">
        <v>9</v>
      </c>
      <c r="CU195" s="91"/>
      <c r="CV195" s="91">
        <v>76</v>
      </c>
      <c r="CW195" s="91">
        <v>501</v>
      </c>
      <c r="CX195" s="91">
        <v>53</v>
      </c>
      <c r="CY195" s="91"/>
      <c r="CZ195" s="91">
        <v>41</v>
      </c>
      <c r="DA195" s="91">
        <v>26</v>
      </c>
      <c r="DB195" s="91">
        <v>2</v>
      </c>
      <c r="DC195" s="91">
        <v>2</v>
      </c>
      <c r="DD195" s="91">
        <v>23</v>
      </c>
      <c r="DE195" s="91">
        <v>100</v>
      </c>
      <c r="DF195" s="91">
        <v>299</v>
      </c>
      <c r="DG195" s="91">
        <v>24</v>
      </c>
      <c r="DH195" s="91">
        <v>700</v>
      </c>
      <c r="DI195" s="91">
        <v>160</v>
      </c>
      <c r="DJ195" s="91">
        <v>15</v>
      </c>
      <c r="DK195" s="91">
        <v>34</v>
      </c>
      <c r="DL195" s="91"/>
      <c r="DM195" s="91">
        <v>809</v>
      </c>
      <c r="DN195" s="91">
        <v>125</v>
      </c>
      <c r="DO195" s="91">
        <v>712</v>
      </c>
      <c r="DP195" s="91">
        <v>39</v>
      </c>
      <c r="DQ195" s="91">
        <v>1176</v>
      </c>
      <c r="DR195" s="91">
        <v>14</v>
      </c>
      <c r="DS195" s="91">
        <v>18</v>
      </c>
      <c r="DT195" s="91">
        <v>11</v>
      </c>
      <c r="DU195" s="91">
        <v>370</v>
      </c>
      <c r="DV195" s="91">
        <v>266</v>
      </c>
      <c r="DW195" s="91">
        <v>2</v>
      </c>
      <c r="DX195" s="91">
        <v>7</v>
      </c>
      <c r="DY195" s="91">
        <v>18</v>
      </c>
      <c r="DZ195" s="91">
        <v>95</v>
      </c>
      <c r="EA195" s="91">
        <v>307</v>
      </c>
      <c r="EB195" s="91">
        <v>15</v>
      </c>
      <c r="EC195" s="91">
        <v>2</v>
      </c>
      <c r="ED195" s="91"/>
      <c r="EE195" s="91"/>
      <c r="EF195" s="91">
        <v>36</v>
      </c>
      <c r="EG195" s="91">
        <v>3126</v>
      </c>
      <c r="EH195" s="91">
        <v>16970</v>
      </c>
      <c r="EI195" s="90" t="s">
        <v>2602</v>
      </c>
      <c r="EJ195" s="90" t="s">
        <v>2489</v>
      </c>
    </row>
    <row r="196" spans="1:140" ht="14.4" x14ac:dyDescent="0.3">
      <c r="A196" s="90">
        <v>106210993</v>
      </c>
      <c r="B196" s="90" t="s">
        <v>2146</v>
      </c>
      <c r="C196" s="90" t="s">
        <v>2147</v>
      </c>
      <c r="D196" s="90" t="s">
        <v>921</v>
      </c>
      <c r="E196" s="90" t="s">
        <v>922</v>
      </c>
      <c r="F196" s="90" t="s">
        <v>1389</v>
      </c>
      <c r="G196" s="90" t="s">
        <v>1388</v>
      </c>
      <c r="H196" s="90" t="s">
        <v>2810</v>
      </c>
      <c r="I196" s="90">
        <v>10</v>
      </c>
      <c r="J196" s="90">
        <v>2</v>
      </c>
      <c r="K196" s="90" t="s">
        <v>572</v>
      </c>
      <c r="L196" s="90" t="s">
        <v>553</v>
      </c>
      <c r="M196" s="91">
        <v>439</v>
      </c>
      <c r="N196" s="91"/>
      <c r="O196" s="91"/>
      <c r="P196" s="91"/>
      <c r="Q196" s="91"/>
      <c r="R196" s="91"/>
      <c r="S196" s="91">
        <v>243</v>
      </c>
      <c r="T196" s="91">
        <v>196</v>
      </c>
      <c r="U196" s="91"/>
      <c r="V196" s="91"/>
      <c r="W196" s="91"/>
      <c r="X196" s="91"/>
      <c r="Y196" s="91">
        <v>4</v>
      </c>
      <c r="Z196" s="91">
        <v>21</v>
      </c>
      <c r="AA196" s="91">
        <v>20</v>
      </c>
      <c r="AB196" s="91">
        <v>28</v>
      </c>
      <c r="AC196" s="91">
        <v>90</v>
      </c>
      <c r="AD196" s="91">
        <v>118</v>
      </c>
      <c r="AE196" s="91">
        <v>91</v>
      </c>
      <c r="AF196" s="91">
        <v>67</v>
      </c>
      <c r="AG196" s="91"/>
      <c r="AH196" s="91">
        <v>322</v>
      </c>
      <c r="AI196" s="91">
        <v>33</v>
      </c>
      <c r="AJ196" s="91">
        <v>43</v>
      </c>
      <c r="AK196" s="91">
        <v>34</v>
      </c>
      <c r="AL196" s="91"/>
      <c r="AM196" s="91"/>
      <c r="AN196" s="91">
        <v>7</v>
      </c>
      <c r="AO196" s="91">
        <v>1</v>
      </c>
      <c r="AP196" s="91"/>
      <c r="AQ196" s="91"/>
      <c r="AR196" s="91"/>
      <c r="AS196" s="91">
        <v>438</v>
      </c>
      <c r="AT196" s="91"/>
      <c r="AU196" s="91"/>
      <c r="AV196" s="91"/>
      <c r="AW196" s="91"/>
      <c r="AX196" s="91"/>
      <c r="AY196" s="91"/>
      <c r="AZ196" s="91">
        <v>439</v>
      </c>
      <c r="BA196" s="91"/>
      <c r="BB196" s="91">
        <v>439</v>
      </c>
      <c r="BC196" s="91"/>
      <c r="BD196" s="91"/>
      <c r="BE196" s="91"/>
      <c r="BF196" s="91">
        <v>18</v>
      </c>
      <c r="BG196" s="91"/>
      <c r="BH196" s="91"/>
      <c r="BI196" s="91"/>
      <c r="BJ196" s="91">
        <v>118</v>
      </c>
      <c r="BK196" s="91">
        <v>12</v>
      </c>
      <c r="BL196" s="91">
        <v>200</v>
      </c>
      <c r="BM196" s="91">
        <v>4</v>
      </c>
      <c r="BN196" s="91">
        <v>1</v>
      </c>
      <c r="BO196" s="91">
        <v>9</v>
      </c>
      <c r="BP196" s="91">
        <v>20</v>
      </c>
      <c r="BQ196" s="91">
        <v>55</v>
      </c>
      <c r="BR196" s="91">
        <v>2</v>
      </c>
      <c r="BS196" s="91"/>
      <c r="BT196" s="91">
        <v>45</v>
      </c>
      <c r="BU196" s="91">
        <v>394</v>
      </c>
      <c r="BV196" s="91"/>
      <c r="BW196" s="91">
        <v>277</v>
      </c>
      <c r="BX196" s="91">
        <v>61</v>
      </c>
      <c r="BY196" s="91">
        <v>96</v>
      </c>
      <c r="BZ196" s="91">
        <v>3</v>
      </c>
      <c r="CA196" s="91"/>
      <c r="CB196" s="91"/>
      <c r="CC196" s="91"/>
      <c r="CD196" s="91">
        <v>2</v>
      </c>
      <c r="CE196" s="91"/>
      <c r="CF196" s="91"/>
      <c r="CG196" s="91">
        <v>6</v>
      </c>
      <c r="CH196" s="91">
        <v>7</v>
      </c>
      <c r="CI196" s="91">
        <v>6</v>
      </c>
      <c r="CJ196" s="91">
        <v>1</v>
      </c>
      <c r="CK196" s="91"/>
      <c r="CL196" s="91">
        <v>20</v>
      </c>
      <c r="CM196" s="91">
        <v>53</v>
      </c>
      <c r="CN196" s="91">
        <v>170</v>
      </c>
      <c r="CO196" s="91">
        <v>8</v>
      </c>
      <c r="CP196" s="91">
        <v>8</v>
      </c>
      <c r="CQ196" s="91"/>
      <c r="CR196" s="91">
        <v>27</v>
      </c>
      <c r="CS196" s="91">
        <v>9</v>
      </c>
      <c r="CT196" s="91"/>
      <c r="CU196" s="91"/>
      <c r="CV196" s="91">
        <v>5</v>
      </c>
      <c r="CW196" s="91">
        <v>64</v>
      </c>
      <c r="CX196" s="91">
        <v>55</v>
      </c>
      <c r="CY196" s="91"/>
      <c r="CZ196" s="91"/>
      <c r="DA196" s="91"/>
      <c r="DB196" s="91"/>
      <c r="DC196" s="91"/>
      <c r="DD196" s="91"/>
      <c r="DE196" s="91"/>
      <c r="DF196" s="91">
        <v>36</v>
      </c>
      <c r="DG196" s="91"/>
      <c r="DH196" s="91">
        <v>2</v>
      </c>
      <c r="DI196" s="91">
        <v>1</v>
      </c>
      <c r="DJ196" s="91"/>
      <c r="DK196" s="91"/>
      <c r="DL196" s="91"/>
      <c r="DM196" s="91">
        <v>16</v>
      </c>
      <c r="DN196" s="91">
        <v>21</v>
      </c>
      <c r="DO196" s="91">
        <v>292</v>
      </c>
      <c r="DP196" s="91"/>
      <c r="DQ196" s="91">
        <v>71</v>
      </c>
      <c r="DR196" s="91">
        <v>3</v>
      </c>
      <c r="DS196" s="91"/>
      <c r="DT196" s="91">
        <v>3</v>
      </c>
      <c r="DU196" s="91">
        <v>147</v>
      </c>
      <c r="DV196" s="91">
        <v>9</v>
      </c>
      <c r="DW196" s="91"/>
      <c r="DX196" s="91"/>
      <c r="DY196" s="91"/>
      <c r="DZ196" s="91">
        <v>30</v>
      </c>
      <c r="EA196" s="91">
        <v>45</v>
      </c>
      <c r="EB196" s="91"/>
      <c r="EC196" s="91"/>
      <c r="ED196" s="91"/>
      <c r="EE196" s="91"/>
      <c r="EF196" s="91">
        <v>40</v>
      </c>
      <c r="EG196" s="91">
        <v>162</v>
      </c>
      <c r="EH196" s="91">
        <v>17191</v>
      </c>
      <c r="EI196" s="90" t="s">
        <v>2602</v>
      </c>
      <c r="EJ196" s="90" t="s">
        <v>2489</v>
      </c>
    </row>
    <row r="197" spans="1:140" ht="14.4" x14ac:dyDescent="0.3">
      <c r="A197" s="90">
        <v>106211006</v>
      </c>
      <c r="B197" s="90" t="s">
        <v>2148</v>
      </c>
      <c r="C197" s="90" t="s">
        <v>923</v>
      </c>
      <c r="D197" s="90" t="s">
        <v>924</v>
      </c>
      <c r="E197" s="90" t="s">
        <v>925</v>
      </c>
      <c r="F197" s="90" t="s">
        <v>1389</v>
      </c>
      <c r="G197" s="90" t="s">
        <v>1388</v>
      </c>
      <c r="H197" s="90" t="s">
        <v>2808</v>
      </c>
      <c r="I197" s="90">
        <v>10</v>
      </c>
      <c r="J197" s="90">
        <v>2</v>
      </c>
      <c r="K197" s="90" t="s">
        <v>557</v>
      </c>
      <c r="L197" s="90" t="s">
        <v>553</v>
      </c>
      <c r="M197" s="91">
        <v>9564</v>
      </c>
      <c r="N197" s="91"/>
      <c r="O197" s="91">
        <v>695</v>
      </c>
      <c r="P197" s="91"/>
      <c r="Q197" s="91"/>
      <c r="R197" s="91"/>
      <c r="S197" s="91">
        <v>4448</v>
      </c>
      <c r="T197" s="91">
        <v>5810</v>
      </c>
      <c r="U197" s="91"/>
      <c r="V197" s="91">
        <v>1</v>
      </c>
      <c r="W197" s="91">
        <v>1519</v>
      </c>
      <c r="X197" s="91">
        <v>83</v>
      </c>
      <c r="Y197" s="91">
        <v>174</v>
      </c>
      <c r="Z197" s="91">
        <v>818</v>
      </c>
      <c r="AA197" s="91">
        <v>1229</v>
      </c>
      <c r="AB197" s="91">
        <v>749</v>
      </c>
      <c r="AC197" s="91">
        <v>1029</v>
      </c>
      <c r="AD197" s="91">
        <v>1437</v>
      </c>
      <c r="AE197" s="91">
        <v>1406</v>
      </c>
      <c r="AF197" s="91">
        <v>1815</v>
      </c>
      <c r="AG197" s="91"/>
      <c r="AH197" s="91">
        <v>7501</v>
      </c>
      <c r="AI197" s="91">
        <v>419</v>
      </c>
      <c r="AJ197" s="91">
        <v>1739</v>
      </c>
      <c r="AK197" s="91">
        <v>410</v>
      </c>
      <c r="AL197" s="91">
        <v>21</v>
      </c>
      <c r="AM197" s="91">
        <v>111</v>
      </c>
      <c r="AN197" s="91">
        <v>58</v>
      </c>
      <c r="AO197" s="91">
        <v>7632</v>
      </c>
      <c r="AP197" s="91">
        <v>203</v>
      </c>
      <c r="AQ197" s="91">
        <v>3</v>
      </c>
      <c r="AR197" s="91">
        <v>478</v>
      </c>
      <c r="AS197" s="91">
        <v>227</v>
      </c>
      <c r="AT197" s="91">
        <v>68</v>
      </c>
      <c r="AU197" s="91">
        <v>1411</v>
      </c>
      <c r="AV197" s="91">
        <v>130</v>
      </c>
      <c r="AW197" s="91">
        <v>107</v>
      </c>
      <c r="AX197" s="91"/>
      <c r="AY197" s="91">
        <v>5191</v>
      </c>
      <c r="AZ197" s="91">
        <v>5068</v>
      </c>
      <c r="BA197" s="91"/>
      <c r="BB197" s="91">
        <v>3234</v>
      </c>
      <c r="BC197" s="91">
        <v>5604</v>
      </c>
      <c r="BD197" s="91">
        <v>1419</v>
      </c>
      <c r="BE197" s="91">
        <v>2</v>
      </c>
      <c r="BF197" s="91">
        <v>6629</v>
      </c>
      <c r="BG197" s="91">
        <v>5</v>
      </c>
      <c r="BH197" s="91">
        <v>65</v>
      </c>
      <c r="BI197" s="91"/>
      <c r="BJ197" s="91">
        <v>182</v>
      </c>
      <c r="BK197" s="91">
        <v>42</v>
      </c>
      <c r="BL197" s="91">
        <v>1587</v>
      </c>
      <c r="BM197" s="91">
        <v>22</v>
      </c>
      <c r="BN197" s="91">
        <v>118</v>
      </c>
      <c r="BO197" s="91">
        <v>84</v>
      </c>
      <c r="BP197" s="91">
        <v>229</v>
      </c>
      <c r="BQ197" s="91">
        <v>1282</v>
      </c>
      <c r="BR197" s="91">
        <v>14</v>
      </c>
      <c r="BS197" s="91"/>
      <c r="BT197" s="91">
        <v>409</v>
      </c>
      <c r="BU197" s="91">
        <v>9850</v>
      </c>
      <c r="BV197" s="91"/>
      <c r="BW197" s="91">
        <v>4164</v>
      </c>
      <c r="BX197" s="91">
        <v>2731</v>
      </c>
      <c r="BY197" s="91">
        <v>2967</v>
      </c>
      <c r="BZ197" s="91">
        <v>34</v>
      </c>
      <c r="CA197" s="91">
        <v>9</v>
      </c>
      <c r="CB197" s="91">
        <v>226</v>
      </c>
      <c r="CC197" s="91">
        <v>5</v>
      </c>
      <c r="CD197" s="91">
        <v>108</v>
      </c>
      <c r="CE197" s="91">
        <v>15</v>
      </c>
      <c r="CF197" s="91"/>
      <c r="CG197" s="91">
        <v>559</v>
      </c>
      <c r="CH197" s="91">
        <v>338</v>
      </c>
      <c r="CI197" s="91">
        <v>178</v>
      </c>
      <c r="CJ197" s="91">
        <v>94</v>
      </c>
      <c r="CK197" s="91">
        <v>823</v>
      </c>
      <c r="CL197" s="91">
        <v>213</v>
      </c>
      <c r="CM197" s="91">
        <v>1289</v>
      </c>
      <c r="CN197" s="91">
        <v>671</v>
      </c>
      <c r="CO197" s="91">
        <v>842</v>
      </c>
      <c r="CP197" s="91">
        <v>359</v>
      </c>
      <c r="CQ197" s="91">
        <v>1507</v>
      </c>
      <c r="CR197" s="91">
        <v>167</v>
      </c>
      <c r="CS197" s="91">
        <v>623</v>
      </c>
      <c r="CT197" s="91">
        <v>6</v>
      </c>
      <c r="CU197" s="91">
        <v>48</v>
      </c>
      <c r="CV197" s="91">
        <v>190</v>
      </c>
      <c r="CW197" s="91">
        <v>862</v>
      </c>
      <c r="CX197" s="91">
        <v>71</v>
      </c>
      <c r="CY197" s="91">
        <v>1419</v>
      </c>
      <c r="CZ197" s="91">
        <v>240</v>
      </c>
      <c r="DA197" s="91">
        <v>6</v>
      </c>
      <c r="DB197" s="91">
        <v>11</v>
      </c>
      <c r="DC197" s="91">
        <v>3</v>
      </c>
      <c r="DD197" s="91">
        <v>46</v>
      </c>
      <c r="DE197" s="91">
        <v>186</v>
      </c>
      <c r="DF197" s="91">
        <v>813</v>
      </c>
      <c r="DG197" s="91">
        <v>29</v>
      </c>
      <c r="DH197" s="91">
        <v>705</v>
      </c>
      <c r="DI197" s="91">
        <v>114</v>
      </c>
      <c r="DJ197" s="91">
        <v>299</v>
      </c>
      <c r="DK197" s="91">
        <v>76</v>
      </c>
      <c r="DL197" s="91">
        <v>1418</v>
      </c>
      <c r="DM197" s="91">
        <v>804</v>
      </c>
      <c r="DN197" s="91">
        <v>141</v>
      </c>
      <c r="DO197" s="91">
        <v>1940</v>
      </c>
      <c r="DP197" s="91">
        <v>15</v>
      </c>
      <c r="DQ197" s="91">
        <v>3413</v>
      </c>
      <c r="DR197" s="91">
        <v>80</v>
      </c>
      <c r="DS197" s="91">
        <v>47</v>
      </c>
      <c r="DT197" s="91">
        <v>31</v>
      </c>
      <c r="DU197" s="91">
        <v>327</v>
      </c>
      <c r="DV197" s="91">
        <v>533</v>
      </c>
      <c r="DW197" s="91">
        <v>2</v>
      </c>
      <c r="DX197" s="91">
        <v>18</v>
      </c>
      <c r="DY197" s="91">
        <v>16</v>
      </c>
      <c r="DZ197" s="91">
        <v>100</v>
      </c>
      <c r="EA197" s="91">
        <v>318</v>
      </c>
      <c r="EB197" s="91">
        <v>66</v>
      </c>
      <c r="EC197" s="91">
        <v>18</v>
      </c>
      <c r="ED197" s="91">
        <v>10</v>
      </c>
      <c r="EE197" s="91"/>
      <c r="EF197" s="91">
        <v>9</v>
      </c>
      <c r="EG197" s="91">
        <v>8684</v>
      </c>
      <c r="EH197" s="91">
        <v>42406</v>
      </c>
      <c r="EI197" s="90" t="s">
        <v>2602</v>
      </c>
      <c r="EJ197" s="90" t="s">
        <v>2489</v>
      </c>
    </row>
    <row r="198" spans="1:140" ht="14.4" x14ac:dyDescent="0.3">
      <c r="A198" s="90">
        <v>106214034</v>
      </c>
      <c r="B198" s="90" t="s">
        <v>2149</v>
      </c>
      <c r="C198" s="90" t="s">
        <v>442</v>
      </c>
      <c r="D198" s="90" t="s">
        <v>926</v>
      </c>
      <c r="E198" s="90" t="s">
        <v>927</v>
      </c>
      <c r="F198" s="90" t="s">
        <v>1390</v>
      </c>
      <c r="G198" s="90" t="s">
        <v>1388</v>
      </c>
      <c r="H198" s="90" t="s">
        <v>2814</v>
      </c>
      <c r="I198" s="90">
        <v>10</v>
      </c>
      <c r="J198" s="90">
        <v>2</v>
      </c>
      <c r="K198" s="90" t="s">
        <v>557</v>
      </c>
      <c r="L198" s="90" t="s">
        <v>553</v>
      </c>
      <c r="M198" s="91">
        <v>1317</v>
      </c>
      <c r="N198" s="91"/>
      <c r="O198" s="91"/>
      <c r="P198" s="91"/>
      <c r="Q198" s="91"/>
      <c r="R198" s="91"/>
      <c r="S198" s="91">
        <v>612</v>
      </c>
      <c r="T198" s="91">
        <v>705</v>
      </c>
      <c r="U198" s="91"/>
      <c r="V198" s="91"/>
      <c r="W198" s="91"/>
      <c r="X198" s="91"/>
      <c r="Y198" s="91">
        <v>10</v>
      </c>
      <c r="Z198" s="91">
        <v>37</v>
      </c>
      <c r="AA198" s="91">
        <v>42</v>
      </c>
      <c r="AB198" s="91">
        <v>100</v>
      </c>
      <c r="AC198" s="91">
        <v>166</v>
      </c>
      <c r="AD198" s="91">
        <v>292</v>
      </c>
      <c r="AE198" s="91">
        <v>258</v>
      </c>
      <c r="AF198" s="91">
        <v>412</v>
      </c>
      <c r="AG198" s="91"/>
      <c r="AH198" s="91">
        <v>1064</v>
      </c>
      <c r="AI198" s="91">
        <v>35</v>
      </c>
      <c r="AJ198" s="91">
        <v>122</v>
      </c>
      <c r="AK198" s="91">
        <v>39</v>
      </c>
      <c r="AL198" s="91">
        <v>9</v>
      </c>
      <c r="AM198" s="91">
        <v>23</v>
      </c>
      <c r="AN198" s="91">
        <v>25</v>
      </c>
      <c r="AO198" s="91">
        <v>1217</v>
      </c>
      <c r="AP198" s="91">
        <v>23</v>
      </c>
      <c r="AQ198" s="91"/>
      <c r="AR198" s="91">
        <v>45</v>
      </c>
      <c r="AS198" s="91">
        <v>13</v>
      </c>
      <c r="AT198" s="91">
        <v>6</v>
      </c>
      <c r="AU198" s="91"/>
      <c r="AV198" s="91">
        <v>2</v>
      </c>
      <c r="AW198" s="91">
        <v>9</v>
      </c>
      <c r="AX198" s="91">
        <v>2</v>
      </c>
      <c r="AY198" s="91">
        <v>1081</v>
      </c>
      <c r="AZ198" s="91">
        <v>234</v>
      </c>
      <c r="BA198" s="91">
        <v>2</v>
      </c>
      <c r="BB198" s="91">
        <v>201</v>
      </c>
      <c r="BC198" s="91">
        <v>1115</v>
      </c>
      <c r="BD198" s="91"/>
      <c r="BE198" s="91">
        <v>1</v>
      </c>
      <c r="BF198" s="91">
        <v>734</v>
      </c>
      <c r="BG198" s="91"/>
      <c r="BH198" s="91"/>
      <c r="BI198" s="91"/>
      <c r="BJ198" s="91">
        <v>60</v>
      </c>
      <c r="BK198" s="91">
        <v>20</v>
      </c>
      <c r="BL198" s="91">
        <v>265</v>
      </c>
      <c r="BM198" s="91"/>
      <c r="BN198" s="91">
        <v>1</v>
      </c>
      <c r="BO198" s="91">
        <v>5</v>
      </c>
      <c r="BP198" s="91">
        <v>33</v>
      </c>
      <c r="BQ198" s="91">
        <v>193</v>
      </c>
      <c r="BR198" s="91">
        <v>5</v>
      </c>
      <c r="BS198" s="91">
        <v>1</v>
      </c>
      <c r="BT198" s="91">
        <v>196</v>
      </c>
      <c r="BU198" s="91">
        <v>1118</v>
      </c>
      <c r="BV198" s="91">
        <v>3</v>
      </c>
      <c r="BW198" s="91">
        <v>844</v>
      </c>
      <c r="BX198" s="91">
        <v>181</v>
      </c>
      <c r="BY198" s="91">
        <v>245</v>
      </c>
      <c r="BZ198" s="91">
        <v>6</v>
      </c>
      <c r="CA198" s="91"/>
      <c r="CB198" s="91">
        <v>7</v>
      </c>
      <c r="CC198" s="91"/>
      <c r="CD198" s="91">
        <v>32</v>
      </c>
      <c r="CE198" s="91">
        <v>2</v>
      </c>
      <c r="CF198" s="91"/>
      <c r="CG198" s="91">
        <v>182</v>
      </c>
      <c r="CH198" s="91">
        <v>32</v>
      </c>
      <c r="CI198" s="91">
        <v>35</v>
      </c>
      <c r="CJ198" s="91">
        <v>12</v>
      </c>
      <c r="CK198" s="91">
        <v>28</v>
      </c>
      <c r="CL198" s="91">
        <v>18</v>
      </c>
      <c r="CM198" s="91">
        <v>193</v>
      </c>
      <c r="CN198" s="91">
        <v>145</v>
      </c>
      <c r="CO198" s="91">
        <v>215</v>
      </c>
      <c r="CP198" s="91">
        <v>73</v>
      </c>
      <c r="CQ198" s="91">
        <v>2</v>
      </c>
      <c r="CR198" s="91">
        <v>49</v>
      </c>
      <c r="CS198" s="91">
        <v>151</v>
      </c>
      <c r="CT198" s="91"/>
      <c r="CU198" s="91"/>
      <c r="CV198" s="91">
        <v>41</v>
      </c>
      <c r="CW198" s="91">
        <v>133</v>
      </c>
      <c r="CX198" s="91">
        <v>8</v>
      </c>
      <c r="CY198" s="91"/>
      <c r="CZ198" s="91">
        <v>6</v>
      </c>
      <c r="DA198" s="91">
        <v>1</v>
      </c>
      <c r="DB198" s="91"/>
      <c r="DC198" s="91">
        <v>2</v>
      </c>
      <c r="DD198" s="91">
        <v>4</v>
      </c>
      <c r="DE198" s="91">
        <v>19</v>
      </c>
      <c r="DF198" s="91">
        <v>104</v>
      </c>
      <c r="DG198" s="91">
        <v>1</v>
      </c>
      <c r="DH198" s="91">
        <v>166</v>
      </c>
      <c r="DI198" s="91">
        <v>16</v>
      </c>
      <c r="DJ198" s="91">
        <v>3</v>
      </c>
      <c r="DK198" s="91">
        <v>13</v>
      </c>
      <c r="DL198" s="91"/>
      <c r="DM198" s="91">
        <v>220</v>
      </c>
      <c r="DN198" s="91">
        <v>15</v>
      </c>
      <c r="DO198" s="91">
        <v>119</v>
      </c>
      <c r="DP198" s="91">
        <v>5</v>
      </c>
      <c r="DQ198" s="91">
        <v>623</v>
      </c>
      <c r="DR198" s="91">
        <v>5</v>
      </c>
      <c r="DS198" s="91">
        <v>2</v>
      </c>
      <c r="DT198" s="91">
        <v>10</v>
      </c>
      <c r="DU198" s="91">
        <v>54</v>
      </c>
      <c r="DV198" s="91">
        <v>93</v>
      </c>
      <c r="DW198" s="91"/>
      <c r="DX198" s="91">
        <v>1</v>
      </c>
      <c r="DY198" s="91">
        <v>3</v>
      </c>
      <c r="DZ198" s="91">
        <v>22</v>
      </c>
      <c r="EA198" s="91">
        <v>64</v>
      </c>
      <c r="EB198" s="91">
        <v>5</v>
      </c>
      <c r="EC198" s="91">
        <v>4</v>
      </c>
      <c r="ED198" s="91"/>
      <c r="EE198" s="91"/>
      <c r="EF198" s="91">
        <v>4</v>
      </c>
      <c r="EG198" s="91">
        <v>1050</v>
      </c>
      <c r="EH198" s="91">
        <v>4265</v>
      </c>
      <c r="EI198" s="90" t="s">
        <v>2603</v>
      </c>
      <c r="EJ198" s="90" t="s">
        <v>2489</v>
      </c>
    </row>
    <row r="199" spans="1:140" ht="14.4" x14ac:dyDescent="0.3">
      <c r="A199" s="90">
        <v>106220733</v>
      </c>
      <c r="B199" s="90" t="s">
        <v>2150</v>
      </c>
      <c r="C199" s="90" t="s">
        <v>928</v>
      </c>
      <c r="D199" s="90" t="s">
        <v>929</v>
      </c>
      <c r="E199" s="90" t="s">
        <v>930</v>
      </c>
      <c r="F199" s="90" t="s">
        <v>1391</v>
      </c>
      <c r="G199" s="90" t="s">
        <v>930</v>
      </c>
      <c r="H199" s="90" t="s">
        <v>2814</v>
      </c>
      <c r="I199" s="90">
        <v>5</v>
      </c>
      <c r="J199" s="90">
        <v>8</v>
      </c>
      <c r="K199" s="90" t="s">
        <v>580</v>
      </c>
      <c r="L199" s="90" t="s">
        <v>2501</v>
      </c>
      <c r="M199" s="91">
        <v>185</v>
      </c>
      <c r="N199" s="91">
        <v>45</v>
      </c>
      <c r="O199" s="91"/>
      <c r="P199" s="91"/>
      <c r="Q199" s="91"/>
      <c r="R199" s="91"/>
      <c r="S199" s="91">
        <v>94</v>
      </c>
      <c r="T199" s="91">
        <v>136</v>
      </c>
      <c r="U199" s="91"/>
      <c r="V199" s="91"/>
      <c r="W199" s="91"/>
      <c r="X199" s="91"/>
      <c r="Y199" s="91">
        <v>2</v>
      </c>
      <c r="Z199" s="91">
        <v>3</v>
      </c>
      <c r="AA199" s="91">
        <v>5</v>
      </c>
      <c r="AB199" s="91">
        <v>5</v>
      </c>
      <c r="AC199" s="91">
        <v>11</v>
      </c>
      <c r="AD199" s="91">
        <v>25</v>
      </c>
      <c r="AE199" s="91">
        <v>50</v>
      </c>
      <c r="AF199" s="91">
        <v>129</v>
      </c>
      <c r="AG199" s="91"/>
      <c r="AH199" s="91">
        <v>209</v>
      </c>
      <c r="AI199" s="91"/>
      <c r="AJ199" s="91">
        <v>16</v>
      </c>
      <c r="AK199" s="91">
        <v>2</v>
      </c>
      <c r="AL199" s="91">
        <v>3</v>
      </c>
      <c r="AM199" s="91"/>
      <c r="AN199" s="91"/>
      <c r="AO199" s="91">
        <v>186</v>
      </c>
      <c r="AP199" s="91"/>
      <c r="AQ199" s="91"/>
      <c r="AR199" s="91">
        <v>8</v>
      </c>
      <c r="AS199" s="91">
        <v>33</v>
      </c>
      <c r="AT199" s="91">
        <v>3</v>
      </c>
      <c r="AU199" s="91"/>
      <c r="AV199" s="91"/>
      <c r="AW199" s="91"/>
      <c r="AX199" s="91"/>
      <c r="AY199" s="91">
        <v>153</v>
      </c>
      <c r="AZ199" s="91">
        <v>77</v>
      </c>
      <c r="BA199" s="91"/>
      <c r="BB199" s="91">
        <v>55</v>
      </c>
      <c r="BC199" s="91">
        <v>175</v>
      </c>
      <c r="BD199" s="91"/>
      <c r="BE199" s="91"/>
      <c r="BF199" s="91">
        <v>127</v>
      </c>
      <c r="BG199" s="91">
        <v>7</v>
      </c>
      <c r="BH199" s="91"/>
      <c r="BI199" s="91">
        <v>32</v>
      </c>
      <c r="BJ199" s="91">
        <v>16</v>
      </c>
      <c r="BK199" s="91">
        <v>2</v>
      </c>
      <c r="BL199" s="91">
        <v>5</v>
      </c>
      <c r="BM199" s="91">
        <v>4</v>
      </c>
      <c r="BN199" s="91"/>
      <c r="BO199" s="91">
        <v>2</v>
      </c>
      <c r="BP199" s="91">
        <v>11</v>
      </c>
      <c r="BQ199" s="91">
        <v>24</v>
      </c>
      <c r="BR199" s="91"/>
      <c r="BS199" s="91"/>
      <c r="BT199" s="91">
        <v>130</v>
      </c>
      <c r="BU199" s="91">
        <v>100</v>
      </c>
      <c r="BV199" s="91"/>
      <c r="BW199" s="91">
        <v>180</v>
      </c>
      <c r="BX199" s="91">
        <v>17</v>
      </c>
      <c r="BY199" s="91">
        <v>22</v>
      </c>
      <c r="BZ199" s="91">
        <v>8</v>
      </c>
      <c r="CA199" s="91"/>
      <c r="CB199" s="91">
        <v>1</v>
      </c>
      <c r="CC199" s="91"/>
      <c r="CD199" s="91">
        <v>2</v>
      </c>
      <c r="CE199" s="91"/>
      <c r="CF199" s="91"/>
      <c r="CG199" s="91">
        <v>10</v>
      </c>
      <c r="CH199" s="91">
        <v>1</v>
      </c>
      <c r="CI199" s="91">
        <v>19</v>
      </c>
      <c r="CJ199" s="91">
        <v>6</v>
      </c>
      <c r="CK199" s="91">
        <v>7</v>
      </c>
      <c r="CL199" s="91">
        <v>5</v>
      </c>
      <c r="CM199" s="91">
        <v>40</v>
      </c>
      <c r="CN199" s="91">
        <v>44</v>
      </c>
      <c r="CO199" s="91">
        <v>21</v>
      </c>
      <c r="CP199" s="91">
        <v>18</v>
      </c>
      <c r="CQ199" s="91"/>
      <c r="CR199" s="91">
        <v>9</v>
      </c>
      <c r="CS199" s="91">
        <v>2</v>
      </c>
      <c r="CT199" s="91"/>
      <c r="CU199" s="91"/>
      <c r="CV199" s="91">
        <v>10</v>
      </c>
      <c r="CW199" s="91">
        <v>13</v>
      </c>
      <c r="CX199" s="91">
        <v>25</v>
      </c>
      <c r="CY199" s="91"/>
      <c r="CZ199" s="91"/>
      <c r="DA199" s="91"/>
      <c r="DB199" s="91"/>
      <c r="DC199" s="91"/>
      <c r="DD199" s="91"/>
      <c r="DE199" s="91"/>
      <c r="DF199" s="91"/>
      <c r="DG199" s="91"/>
      <c r="DH199" s="91">
        <v>2</v>
      </c>
      <c r="DI199" s="91"/>
      <c r="DJ199" s="91"/>
      <c r="DK199" s="91"/>
      <c r="DL199" s="91"/>
      <c r="DM199" s="91"/>
      <c r="DN199" s="91">
        <v>1</v>
      </c>
      <c r="DO199" s="91">
        <v>199</v>
      </c>
      <c r="DP199" s="91"/>
      <c r="DQ199" s="91">
        <v>28</v>
      </c>
      <c r="DR199" s="91"/>
      <c r="DS199" s="91"/>
      <c r="DT199" s="91">
        <v>1</v>
      </c>
      <c r="DU199" s="91">
        <v>5</v>
      </c>
      <c r="DV199" s="91">
        <v>12</v>
      </c>
      <c r="DW199" s="91"/>
      <c r="DX199" s="91">
        <v>2</v>
      </c>
      <c r="DY199" s="91"/>
      <c r="DZ199" s="91">
        <v>2</v>
      </c>
      <c r="EA199" s="91">
        <v>18</v>
      </c>
      <c r="EB199" s="91"/>
      <c r="EC199" s="91"/>
      <c r="ED199" s="91"/>
      <c r="EE199" s="91"/>
      <c r="EF199" s="91"/>
      <c r="EG199" s="91">
        <v>190</v>
      </c>
      <c r="EH199" s="91">
        <v>9517</v>
      </c>
      <c r="EI199" s="90" t="s">
        <v>2604</v>
      </c>
      <c r="EJ199" s="90" t="s">
        <v>2501</v>
      </c>
    </row>
    <row r="200" spans="1:140" ht="14.4" x14ac:dyDescent="0.3">
      <c r="A200" s="90">
        <v>106230949</v>
      </c>
      <c r="B200" s="90" t="s">
        <v>2151</v>
      </c>
      <c r="C200" s="90" t="s">
        <v>931</v>
      </c>
      <c r="D200" s="90" t="s">
        <v>932</v>
      </c>
      <c r="E200" s="90" t="s">
        <v>933</v>
      </c>
      <c r="F200" s="90" t="s">
        <v>1392</v>
      </c>
      <c r="G200" s="90" t="s">
        <v>1393</v>
      </c>
      <c r="H200" s="90" t="s">
        <v>2814</v>
      </c>
      <c r="I200" s="90">
        <v>2</v>
      </c>
      <c r="J200" s="90">
        <v>2</v>
      </c>
      <c r="K200" s="90" t="s">
        <v>557</v>
      </c>
      <c r="L200" s="90" t="s">
        <v>2501</v>
      </c>
      <c r="M200" s="91">
        <v>1311</v>
      </c>
      <c r="N200" s="91">
        <v>174</v>
      </c>
      <c r="O200" s="91"/>
      <c r="P200" s="91"/>
      <c r="Q200" s="91"/>
      <c r="R200" s="91"/>
      <c r="S200" s="91">
        <v>683</v>
      </c>
      <c r="T200" s="91">
        <v>802</v>
      </c>
      <c r="U200" s="91"/>
      <c r="V200" s="91"/>
      <c r="W200" s="91"/>
      <c r="X200" s="91">
        <v>19</v>
      </c>
      <c r="Y200" s="91">
        <v>39</v>
      </c>
      <c r="Z200" s="91">
        <v>69</v>
      </c>
      <c r="AA200" s="91">
        <v>94</v>
      </c>
      <c r="AB200" s="91">
        <v>100</v>
      </c>
      <c r="AC200" s="91">
        <v>222</v>
      </c>
      <c r="AD200" s="91">
        <v>308</v>
      </c>
      <c r="AE200" s="91">
        <v>289</v>
      </c>
      <c r="AF200" s="91">
        <v>345</v>
      </c>
      <c r="AG200" s="91"/>
      <c r="AH200" s="91">
        <v>1341</v>
      </c>
      <c r="AI200" s="91">
        <v>1</v>
      </c>
      <c r="AJ200" s="91">
        <v>60</v>
      </c>
      <c r="AK200" s="91">
        <v>6</v>
      </c>
      <c r="AL200" s="91">
        <v>68</v>
      </c>
      <c r="AM200" s="91"/>
      <c r="AN200" s="91">
        <v>9</v>
      </c>
      <c r="AO200" s="91">
        <v>1101</v>
      </c>
      <c r="AP200" s="91">
        <v>1</v>
      </c>
      <c r="AQ200" s="91">
        <v>16</v>
      </c>
      <c r="AR200" s="91">
        <v>30</v>
      </c>
      <c r="AS200" s="91">
        <v>186</v>
      </c>
      <c r="AT200" s="91">
        <v>7</v>
      </c>
      <c r="AU200" s="91"/>
      <c r="AV200" s="91">
        <v>2</v>
      </c>
      <c r="AW200" s="91">
        <v>142</v>
      </c>
      <c r="AX200" s="91"/>
      <c r="AY200" s="91">
        <v>737</v>
      </c>
      <c r="AZ200" s="91">
        <v>748</v>
      </c>
      <c r="BA200" s="91"/>
      <c r="BB200" s="91">
        <v>372</v>
      </c>
      <c r="BC200" s="91">
        <v>1112</v>
      </c>
      <c r="BD200" s="91"/>
      <c r="BE200" s="91">
        <v>1</v>
      </c>
      <c r="BF200" s="91">
        <v>881</v>
      </c>
      <c r="BG200" s="91">
        <v>9</v>
      </c>
      <c r="BH200" s="91"/>
      <c r="BI200" s="91">
        <v>175</v>
      </c>
      <c r="BJ200" s="91">
        <v>54</v>
      </c>
      <c r="BK200" s="91">
        <v>13</v>
      </c>
      <c r="BL200" s="91">
        <v>168</v>
      </c>
      <c r="BM200" s="91"/>
      <c r="BN200" s="91">
        <v>3</v>
      </c>
      <c r="BO200" s="91">
        <v>10</v>
      </c>
      <c r="BP200" s="91">
        <v>21</v>
      </c>
      <c r="BQ200" s="91">
        <v>151</v>
      </c>
      <c r="BR200" s="91"/>
      <c r="BS200" s="91"/>
      <c r="BT200" s="91">
        <v>93</v>
      </c>
      <c r="BU200" s="91">
        <v>1392</v>
      </c>
      <c r="BV200" s="91"/>
      <c r="BW200" s="91">
        <v>879</v>
      </c>
      <c r="BX200" s="91">
        <v>287</v>
      </c>
      <c r="BY200" s="91">
        <v>255</v>
      </c>
      <c r="BZ200" s="91">
        <v>14</v>
      </c>
      <c r="CA200" s="91">
        <v>1</v>
      </c>
      <c r="CB200" s="91">
        <v>24</v>
      </c>
      <c r="CC200" s="91"/>
      <c r="CD200" s="91">
        <v>24</v>
      </c>
      <c r="CE200" s="91">
        <v>1</v>
      </c>
      <c r="CF200" s="91"/>
      <c r="CG200" s="91">
        <v>55</v>
      </c>
      <c r="CH200" s="91">
        <v>26</v>
      </c>
      <c r="CI200" s="91">
        <v>59</v>
      </c>
      <c r="CJ200" s="91">
        <v>16</v>
      </c>
      <c r="CK200" s="91">
        <v>14</v>
      </c>
      <c r="CL200" s="91">
        <v>17</v>
      </c>
      <c r="CM200" s="91">
        <v>92</v>
      </c>
      <c r="CN200" s="91">
        <v>107</v>
      </c>
      <c r="CO200" s="91">
        <v>133</v>
      </c>
      <c r="CP200" s="91">
        <v>32</v>
      </c>
      <c r="CQ200" s="91">
        <v>2</v>
      </c>
      <c r="CR200" s="91">
        <v>73</v>
      </c>
      <c r="CS200" s="91">
        <v>297</v>
      </c>
      <c r="CT200" s="91"/>
      <c r="CU200" s="91"/>
      <c r="CV200" s="91">
        <v>23</v>
      </c>
      <c r="CW200" s="91">
        <v>390</v>
      </c>
      <c r="CX200" s="91">
        <v>149</v>
      </c>
      <c r="CY200" s="91"/>
      <c r="CZ200" s="91">
        <v>12</v>
      </c>
      <c r="DA200" s="91"/>
      <c r="DB200" s="91"/>
      <c r="DC200" s="91"/>
      <c r="DD200" s="91">
        <v>1</v>
      </c>
      <c r="DE200" s="91">
        <v>8</v>
      </c>
      <c r="DF200" s="91">
        <v>22</v>
      </c>
      <c r="DG200" s="91"/>
      <c r="DH200" s="91">
        <v>83</v>
      </c>
      <c r="DI200" s="91">
        <v>5</v>
      </c>
      <c r="DJ200" s="91">
        <v>1</v>
      </c>
      <c r="DK200" s="91">
        <v>12</v>
      </c>
      <c r="DL200" s="91"/>
      <c r="DM200" s="91">
        <v>528</v>
      </c>
      <c r="DN200" s="91">
        <v>58</v>
      </c>
      <c r="DO200" s="91">
        <v>122</v>
      </c>
      <c r="DP200" s="91">
        <v>21</v>
      </c>
      <c r="DQ200" s="91">
        <v>612</v>
      </c>
      <c r="DR200" s="91">
        <v>35</v>
      </c>
      <c r="DS200" s="91">
        <v>13</v>
      </c>
      <c r="DT200" s="91">
        <v>13</v>
      </c>
      <c r="DU200" s="91">
        <v>125</v>
      </c>
      <c r="DV200" s="91">
        <v>203</v>
      </c>
      <c r="DW200" s="91"/>
      <c r="DX200" s="91">
        <v>13</v>
      </c>
      <c r="DY200" s="91"/>
      <c r="DZ200" s="91">
        <v>72</v>
      </c>
      <c r="EA200" s="91">
        <v>105</v>
      </c>
      <c r="EB200" s="91">
        <v>9</v>
      </c>
      <c r="EC200" s="91">
        <v>4</v>
      </c>
      <c r="ED200" s="91">
        <v>6</v>
      </c>
      <c r="EE200" s="91"/>
      <c r="EF200" s="91">
        <v>13</v>
      </c>
      <c r="EG200" s="91">
        <v>874</v>
      </c>
      <c r="EH200" s="91">
        <v>5683</v>
      </c>
      <c r="EI200" s="90" t="s">
        <v>2605</v>
      </c>
      <c r="EJ200" s="90" t="s">
        <v>2501</v>
      </c>
    </row>
    <row r="201" spans="1:140" ht="14.4" x14ac:dyDescent="0.3">
      <c r="A201" s="90">
        <v>106231013</v>
      </c>
      <c r="B201" s="90" t="s">
        <v>2152</v>
      </c>
      <c r="C201" s="90" t="s">
        <v>934</v>
      </c>
      <c r="D201" s="90" t="s">
        <v>935</v>
      </c>
      <c r="E201" s="90" t="s">
        <v>936</v>
      </c>
      <c r="F201" s="90" t="s">
        <v>1394</v>
      </c>
      <c r="G201" s="90" t="s">
        <v>1393</v>
      </c>
      <c r="H201" s="90" t="s">
        <v>2814</v>
      </c>
      <c r="I201" s="90">
        <v>2</v>
      </c>
      <c r="J201" s="90">
        <v>2</v>
      </c>
      <c r="K201" s="90" t="s">
        <v>580</v>
      </c>
      <c r="L201" s="90" t="s">
        <v>2501</v>
      </c>
      <c r="M201" s="91">
        <v>1157</v>
      </c>
      <c r="N201" s="91">
        <v>208</v>
      </c>
      <c r="O201" s="91"/>
      <c r="P201" s="91"/>
      <c r="Q201" s="91"/>
      <c r="R201" s="91"/>
      <c r="S201" s="91">
        <v>579</v>
      </c>
      <c r="T201" s="91">
        <v>786</v>
      </c>
      <c r="U201" s="91"/>
      <c r="V201" s="91"/>
      <c r="W201" s="91">
        <v>140</v>
      </c>
      <c r="X201" s="91">
        <v>8</v>
      </c>
      <c r="Y201" s="91">
        <v>23</v>
      </c>
      <c r="Z201" s="91">
        <v>102</v>
      </c>
      <c r="AA201" s="91">
        <v>96</v>
      </c>
      <c r="AB201" s="91">
        <v>74</v>
      </c>
      <c r="AC201" s="91">
        <v>131</v>
      </c>
      <c r="AD201" s="91">
        <v>262</v>
      </c>
      <c r="AE201" s="91">
        <v>251</v>
      </c>
      <c r="AF201" s="91">
        <v>278</v>
      </c>
      <c r="AG201" s="91"/>
      <c r="AH201" s="91">
        <v>1130</v>
      </c>
      <c r="AI201" s="91">
        <v>7</v>
      </c>
      <c r="AJ201" s="91">
        <v>162</v>
      </c>
      <c r="AK201" s="91">
        <v>15</v>
      </c>
      <c r="AL201" s="91">
        <v>11</v>
      </c>
      <c r="AM201" s="91">
        <v>39</v>
      </c>
      <c r="AN201" s="91">
        <v>1</v>
      </c>
      <c r="AO201" s="91">
        <v>975</v>
      </c>
      <c r="AP201" s="91">
        <v>2</v>
      </c>
      <c r="AQ201" s="91">
        <v>4</v>
      </c>
      <c r="AR201" s="91">
        <v>37</v>
      </c>
      <c r="AS201" s="91">
        <v>214</v>
      </c>
      <c r="AT201" s="91"/>
      <c r="AU201" s="91">
        <v>133</v>
      </c>
      <c r="AV201" s="91"/>
      <c r="AW201" s="91"/>
      <c r="AX201" s="91"/>
      <c r="AY201" s="91">
        <v>687</v>
      </c>
      <c r="AZ201" s="91">
        <v>678</v>
      </c>
      <c r="BA201" s="91"/>
      <c r="BB201" s="91">
        <v>313</v>
      </c>
      <c r="BC201" s="91">
        <v>919</v>
      </c>
      <c r="BD201" s="91">
        <v>133</v>
      </c>
      <c r="BE201" s="91"/>
      <c r="BF201" s="91">
        <v>660</v>
      </c>
      <c r="BG201" s="91">
        <v>9</v>
      </c>
      <c r="BH201" s="91"/>
      <c r="BI201" s="91">
        <v>185</v>
      </c>
      <c r="BJ201" s="91">
        <v>102</v>
      </c>
      <c r="BK201" s="91">
        <v>8</v>
      </c>
      <c r="BL201" s="91">
        <v>67</v>
      </c>
      <c r="BM201" s="91">
        <v>6</v>
      </c>
      <c r="BN201" s="91"/>
      <c r="BO201" s="91">
        <v>28</v>
      </c>
      <c r="BP201" s="91">
        <v>50</v>
      </c>
      <c r="BQ201" s="91">
        <v>249</v>
      </c>
      <c r="BR201" s="91">
        <v>1</v>
      </c>
      <c r="BS201" s="91"/>
      <c r="BT201" s="91">
        <v>303</v>
      </c>
      <c r="BU201" s="91">
        <v>1062</v>
      </c>
      <c r="BV201" s="91"/>
      <c r="BW201" s="91">
        <v>740</v>
      </c>
      <c r="BX201" s="91">
        <v>432</v>
      </c>
      <c r="BY201" s="91">
        <v>177</v>
      </c>
      <c r="BZ201" s="91">
        <v>3</v>
      </c>
      <c r="CA201" s="91">
        <v>3</v>
      </c>
      <c r="CB201" s="91"/>
      <c r="CC201" s="91"/>
      <c r="CD201" s="91">
        <v>10</v>
      </c>
      <c r="CE201" s="91"/>
      <c r="CF201" s="91"/>
      <c r="CG201" s="91">
        <v>44</v>
      </c>
      <c r="CH201" s="91">
        <v>30</v>
      </c>
      <c r="CI201" s="91">
        <v>38</v>
      </c>
      <c r="CJ201" s="91">
        <v>9</v>
      </c>
      <c r="CK201" s="91">
        <v>30</v>
      </c>
      <c r="CL201" s="91">
        <v>33</v>
      </c>
      <c r="CM201" s="91">
        <v>139</v>
      </c>
      <c r="CN201" s="91">
        <v>169</v>
      </c>
      <c r="CO201" s="91">
        <v>177</v>
      </c>
      <c r="CP201" s="91">
        <v>58</v>
      </c>
      <c r="CQ201" s="91">
        <v>144</v>
      </c>
      <c r="CR201" s="91">
        <v>58</v>
      </c>
      <c r="CS201" s="91">
        <v>125</v>
      </c>
      <c r="CT201" s="91">
        <v>1</v>
      </c>
      <c r="CU201" s="91">
        <v>2</v>
      </c>
      <c r="CV201" s="91">
        <v>56</v>
      </c>
      <c r="CW201" s="91">
        <v>78</v>
      </c>
      <c r="CX201" s="91">
        <v>41</v>
      </c>
      <c r="CY201" s="91">
        <v>133</v>
      </c>
      <c r="CZ201" s="91">
        <v>2</v>
      </c>
      <c r="DA201" s="91"/>
      <c r="DB201" s="91">
        <v>1</v>
      </c>
      <c r="DC201" s="91"/>
      <c r="DD201" s="91"/>
      <c r="DE201" s="91">
        <v>14</v>
      </c>
      <c r="DF201" s="91">
        <v>21</v>
      </c>
      <c r="DG201" s="91">
        <v>1</v>
      </c>
      <c r="DH201" s="91">
        <v>112</v>
      </c>
      <c r="DI201" s="91">
        <v>5</v>
      </c>
      <c r="DJ201" s="91">
        <v>2</v>
      </c>
      <c r="DK201" s="91">
        <v>7</v>
      </c>
      <c r="DL201" s="91">
        <v>137</v>
      </c>
      <c r="DM201" s="91">
        <v>122</v>
      </c>
      <c r="DN201" s="91">
        <v>29</v>
      </c>
      <c r="DO201" s="91">
        <v>90</v>
      </c>
      <c r="DP201" s="91">
        <v>4</v>
      </c>
      <c r="DQ201" s="91">
        <v>818</v>
      </c>
      <c r="DR201" s="91">
        <v>2</v>
      </c>
      <c r="DS201" s="91">
        <v>3</v>
      </c>
      <c r="DT201" s="91">
        <v>10</v>
      </c>
      <c r="DU201" s="91">
        <v>57</v>
      </c>
      <c r="DV201" s="91">
        <v>50</v>
      </c>
      <c r="DW201" s="91">
        <v>1</v>
      </c>
      <c r="DX201" s="91">
        <v>5</v>
      </c>
      <c r="DY201" s="91">
        <v>3</v>
      </c>
      <c r="DZ201" s="91">
        <v>6</v>
      </c>
      <c r="EA201" s="91">
        <v>76</v>
      </c>
      <c r="EB201" s="91">
        <v>9</v>
      </c>
      <c r="EC201" s="91"/>
      <c r="ED201" s="91">
        <v>3</v>
      </c>
      <c r="EE201" s="91"/>
      <c r="EF201" s="91">
        <v>2</v>
      </c>
      <c r="EG201" s="91">
        <v>1138</v>
      </c>
      <c r="EH201" s="91">
        <v>4730</v>
      </c>
      <c r="EI201" s="90" t="s">
        <v>2606</v>
      </c>
      <c r="EJ201" s="90" t="s">
        <v>2501</v>
      </c>
    </row>
    <row r="202" spans="1:140" ht="14.4" x14ac:dyDescent="0.3">
      <c r="A202" s="90">
        <v>106231396</v>
      </c>
      <c r="B202" s="90" t="s">
        <v>2153</v>
      </c>
      <c r="C202" s="90" t="s">
        <v>1884</v>
      </c>
      <c r="D202" s="90" t="s">
        <v>937</v>
      </c>
      <c r="E202" s="90" t="s">
        <v>938</v>
      </c>
      <c r="F202" s="90" t="s">
        <v>1395</v>
      </c>
      <c r="G202" s="90" t="s">
        <v>1393</v>
      </c>
      <c r="H202" s="90" t="s">
        <v>2810</v>
      </c>
      <c r="I202" s="90">
        <v>2</v>
      </c>
      <c r="J202" s="90">
        <v>2</v>
      </c>
      <c r="K202" s="90" t="s">
        <v>557</v>
      </c>
      <c r="L202" s="90" t="s">
        <v>2501</v>
      </c>
      <c r="M202" s="91">
        <v>4483</v>
      </c>
      <c r="N202" s="91"/>
      <c r="O202" s="91"/>
      <c r="P202" s="91"/>
      <c r="Q202" s="91"/>
      <c r="R202" s="91"/>
      <c r="S202" s="91">
        <v>1707</v>
      </c>
      <c r="T202" s="91">
        <v>2776</v>
      </c>
      <c r="U202" s="91"/>
      <c r="V202" s="91"/>
      <c r="W202" s="91">
        <v>878</v>
      </c>
      <c r="X202" s="91">
        <v>45</v>
      </c>
      <c r="Y202" s="91">
        <v>124</v>
      </c>
      <c r="Z202" s="91">
        <v>635</v>
      </c>
      <c r="AA202" s="91">
        <v>509</v>
      </c>
      <c r="AB202" s="91">
        <v>274</v>
      </c>
      <c r="AC202" s="91">
        <v>443</v>
      </c>
      <c r="AD202" s="91">
        <v>643</v>
      </c>
      <c r="AE202" s="91">
        <v>455</v>
      </c>
      <c r="AF202" s="91">
        <v>477</v>
      </c>
      <c r="AG202" s="91"/>
      <c r="AH202" s="91">
        <v>3218</v>
      </c>
      <c r="AI202" s="91">
        <v>43</v>
      </c>
      <c r="AJ202" s="91">
        <v>848</v>
      </c>
      <c r="AK202" s="91">
        <v>30</v>
      </c>
      <c r="AL202" s="91">
        <v>264</v>
      </c>
      <c r="AM202" s="91">
        <v>29</v>
      </c>
      <c r="AN202" s="91">
        <v>51</v>
      </c>
      <c r="AO202" s="91">
        <v>3461</v>
      </c>
      <c r="AP202" s="91">
        <v>19</v>
      </c>
      <c r="AQ202" s="91">
        <v>18</v>
      </c>
      <c r="AR202" s="91">
        <v>8</v>
      </c>
      <c r="AS202" s="91">
        <v>23</v>
      </c>
      <c r="AT202" s="91">
        <v>1</v>
      </c>
      <c r="AU202" s="91">
        <v>819</v>
      </c>
      <c r="AV202" s="91">
        <v>9</v>
      </c>
      <c r="AW202" s="91">
        <v>125</v>
      </c>
      <c r="AX202" s="91"/>
      <c r="AY202" s="91">
        <v>2328</v>
      </c>
      <c r="AZ202" s="91">
        <v>2155</v>
      </c>
      <c r="BA202" s="91"/>
      <c r="BB202" s="91">
        <v>481</v>
      </c>
      <c r="BC202" s="91">
        <v>3178</v>
      </c>
      <c r="BD202" s="91">
        <v>824</v>
      </c>
      <c r="BE202" s="91"/>
      <c r="BF202" s="91">
        <v>3367</v>
      </c>
      <c r="BG202" s="91"/>
      <c r="BH202" s="91"/>
      <c r="BI202" s="91"/>
      <c r="BJ202" s="91">
        <v>147</v>
      </c>
      <c r="BK202" s="91">
        <v>27</v>
      </c>
      <c r="BL202" s="91">
        <v>328</v>
      </c>
      <c r="BM202" s="91">
        <v>11</v>
      </c>
      <c r="BN202" s="91">
        <v>5</v>
      </c>
      <c r="BO202" s="91">
        <v>42</v>
      </c>
      <c r="BP202" s="91">
        <v>74</v>
      </c>
      <c r="BQ202" s="91">
        <v>482</v>
      </c>
      <c r="BR202" s="91"/>
      <c r="BS202" s="91"/>
      <c r="BT202" s="91">
        <v>624</v>
      </c>
      <c r="BU202" s="91">
        <v>3859</v>
      </c>
      <c r="BV202" s="91"/>
      <c r="BW202" s="91">
        <v>1429</v>
      </c>
      <c r="BX202" s="91">
        <v>2049</v>
      </c>
      <c r="BY202" s="91">
        <v>879</v>
      </c>
      <c r="BZ202" s="91">
        <v>14</v>
      </c>
      <c r="CA202" s="91">
        <v>2</v>
      </c>
      <c r="CB202" s="91">
        <v>74</v>
      </c>
      <c r="CC202" s="91"/>
      <c r="CD202" s="91">
        <v>36</v>
      </c>
      <c r="CE202" s="91"/>
      <c r="CF202" s="91"/>
      <c r="CG202" s="91">
        <v>344</v>
      </c>
      <c r="CH202" s="91">
        <v>125</v>
      </c>
      <c r="CI202" s="91">
        <v>178</v>
      </c>
      <c r="CJ202" s="91">
        <v>54</v>
      </c>
      <c r="CK202" s="91">
        <v>32</v>
      </c>
      <c r="CL202" s="91">
        <v>45</v>
      </c>
      <c r="CM202" s="91">
        <v>406</v>
      </c>
      <c r="CN202" s="91">
        <v>330</v>
      </c>
      <c r="CO202" s="91">
        <v>490</v>
      </c>
      <c r="CP202" s="91">
        <v>195</v>
      </c>
      <c r="CQ202" s="91">
        <v>873</v>
      </c>
      <c r="CR202" s="91">
        <v>77</v>
      </c>
      <c r="CS202" s="91">
        <v>96</v>
      </c>
      <c r="CT202" s="91"/>
      <c r="CU202" s="91">
        <v>33</v>
      </c>
      <c r="CV202" s="91">
        <v>104</v>
      </c>
      <c r="CW202" s="91">
        <v>267</v>
      </c>
      <c r="CX202" s="91">
        <v>10</v>
      </c>
      <c r="CY202" s="91">
        <v>824</v>
      </c>
      <c r="CZ202" s="91">
        <v>29</v>
      </c>
      <c r="DA202" s="91">
        <v>3</v>
      </c>
      <c r="DB202" s="91"/>
      <c r="DC202" s="91"/>
      <c r="DD202" s="91">
        <v>10</v>
      </c>
      <c r="DE202" s="91">
        <v>47</v>
      </c>
      <c r="DF202" s="91">
        <v>130</v>
      </c>
      <c r="DG202" s="91">
        <v>5</v>
      </c>
      <c r="DH202" s="91">
        <v>426</v>
      </c>
      <c r="DI202" s="91">
        <v>99</v>
      </c>
      <c r="DJ202" s="91">
        <v>11</v>
      </c>
      <c r="DK202" s="91">
        <v>66</v>
      </c>
      <c r="DL202" s="91">
        <v>818</v>
      </c>
      <c r="DM202" s="91">
        <v>191</v>
      </c>
      <c r="DN202" s="91">
        <v>79</v>
      </c>
      <c r="DO202" s="91">
        <v>755</v>
      </c>
      <c r="DP202" s="91">
        <v>13</v>
      </c>
      <c r="DQ202" s="91">
        <v>1801</v>
      </c>
      <c r="DR202" s="91">
        <v>14</v>
      </c>
      <c r="DS202" s="91">
        <v>3</v>
      </c>
      <c r="DT202" s="91">
        <v>43</v>
      </c>
      <c r="DU202" s="91">
        <v>208</v>
      </c>
      <c r="DV202" s="91">
        <v>160</v>
      </c>
      <c r="DW202" s="91">
        <v>1</v>
      </c>
      <c r="DX202" s="91">
        <v>14</v>
      </c>
      <c r="DY202" s="91">
        <v>8</v>
      </c>
      <c r="DZ202" s="91">
        <v>24</v>
      </c>
      <c r="EA202" s="91">
        <v>182</v>
      </c>
      <c r="EB202" s="91">
        <v>22</v>
      </c>
      <c r="EC202" s="91">
        <v>8</v>
      </c>
      <c r="ED202" s="91">
        <v>3</v>
      </c>
      <c r="EE202" s="91"/>
      <c r="EF202" s="91">
        <v>21</v>
      </c>
      <c r="EG202" s="91">
        <v>3772</v>
      </c>
      <c r="EH202" s="91">
        <v>13795</v>
      </c>
      <c r="EI202" s="90" t="s">
        <v>2607</v>
      </c>
      <c r="EJ202" s="90" t="s">
        <v>2501</v>
      </c>
    </row>
    <row r="203" spans="1:140" ht="14.4" x14ac:dyDescent="0.3">
      <c r="A203" s="90">
        <v>106240924</v>
      </c>
      <c r="B203" s="90" t="s">
        <v>2154</v>
      </c>
      <c r="C203" s="90" t="s">
        <v>939</v>
      </c>
      <c r="D203" s="90" t="s">
        <v>940</v>
      </c>
      <c r="E203" s="90" t="s">
        <v>941</v>
      </c>
      <c r="F203" s="90" t="s">
        <v>1396</v>
      </c>
      <c r="G203" s="90" t="s">
        <v>942</v>
      </c>
      <c r="H203" s="90" t="s">
        <v>2814</v>
      </c>
      <c r="I203" s="90">
        <v>21</v>
      </c>
      <c r="J203" s="90">
        <v>12</v>
      </c>
      <c r="K203" s="90" t="s">
        <v>557</v>
      </c>
      <c r="L203" s="90" t="s">
        <v>2501</v>
      </c>
      <c r="M203" s="91">
        <v>2187</v>
      </c>
      <c r="N203" s="91"/>
      <c r="O203" s="91"/>
      <c r="P203" s="91"/>
      <c r="Q203" s="91"/>
      <c r="R203" s="91"/>
      <c r="S203" s="91">
        <v>675</v>
      </c>
      <c r="T203" s="91">
        <v>1512</v>
      </c>
      <c r="U203" s="91"/>
      <c r="V203" s="91"/>
      <c r="W203" s="91">
        <v>716</v>
      </c>
      <c r="X203" s="91">
        <v>13</v>
      </c>
      <c r="Y203" s="91">
        <v>87</v>
      </c>
      <c r="Z203" s="91">
        <v>435</v>
      </c>
      <c r="AA203" s="91">
        <v>285</v>
      </c>
      <c r="AB203" s="91">
        <v>108</v>
      </c>
      <c r="AC203" s="91">
        <v>116</v>
      </c>
      <c r="AD203" s="91">
        <v>111</v>
      </c>
      <c r="AE203" s="91">
        <v>135</v>
      </c>
      <c r="AF203" s="91">
        <v>181</v>
      </c>
      <c r="AG203" s="91"/>
      <c r="AH203" s="91">
        <v>515</v>
      </c>
      <c r="AI203" s="91">
        <v>61</v>
      </c>
      <c r="AJ203" s="91">
        <v>1505</v>
      </c>
      <c r="AK203" s="91">
        <v>34</v>
      </c>
      <c r="AL203" s="91">
        <v>2</v>
      </c>
      <c r="AM203" s="91">
        <v>52</v>
      </c>
      <c r="AN203" s="91">
        <v>18</v>
      </c>
      <c r="AO203" s="91">
        <v>1438</v>
      </c>
      <c r="AP203" s="91">
        <v>3</v>
      </c>
      <c r="AQ203" s="91"/>
      <c r="AR203" s="91">
        <v>38</v>
      </c>
      <c r="AS203" s="91">
        <v>8</v>
      </c>
      <c r="AT203" s="91"/>
      <c r="AU203" s="91">
        <v>699</v>
      </c>
      <c r="AV203" s="91"/>
      <c r="AW203" s="91">
        <v>1</v>
      </c>
      <c r="AX203" s="91"/>
      <c r="AY203" s="91">
        <v>731</v>
      </c>
      <c r="AZ203" s="91">
        <v>1456</v>
      </c>
      <c r="BA203" s="91"/>
      <c r="BB203" s="91">
        <v>280</v>
      </c>
      <c r="BC203" s="91">
        <v>1205</v>
      </c>
      <c r="BD203" s="91">
        <v>700</v>
      </c>
      <c r="BE203" s="91">
        <v>2</v>
      </c>
      <c r="BF203" s="91">
        <v>1921</v>
      </c>
      <c r="BG203" s="91"/>
      <c r="BH203" s="91"/>
      <c r="BI203" s="91"/>
      <c r="BJ203" s="91">
        <v>72</v>
      </c>
      <c r="BK203" s="91">
        <v>13</v>
      </c>
      <c r="BL203" s="91">
        <v>102</v>
      </c>
      <c r="BM203" s="91"/>
      <c r="BN203" s="91"/>
      <c r="BO203" s="91">
        <v>7</v>
      </c>
      <c r="BP203" s="91">
        <v>18</v>
      </c>
      <c r="BQ203" s="91">
        <v>49</v>
      </c>
      <c r="BR203" s="91">
        <v>4</v>
      </c>
      <c r="BS203" s="91">
        <v>1</v>
      </c>
      <c r="BT203" s="91">
        <v>100</v>
      </c>
      <c r="BU203" s="91">
        <v>2087</v>
      </c>
      <c r="BV203" s="91"/>
      <c r="BW203" s="91">
        <v>438</v>
      </c>
      <c r="BX203" s="91">
        <v>1367</v>
      </c>
      <c r="BY203" s="91">
        <v>306</v>
      </c>
      <c r="BZ203" s="91">
        <v>1</v>
      </c>
      <c r="CA203" s="91"/>
      <c r="CB203" s="91">
        <v>16</v>
      </c>
      <c r="CC203" s="91"/>
      <c r="CD203" s="91">
        <v>40</v>
      </c>
      <c r="CE203" s="91">
        <v>19</v>
      </c>
      <c r="CF203" s="91"/>
      <c r="CG203" s="91">
        <v>156</v>
      </c>
      <c r="CH203" s="91">
        <v>15</v>
      </c>
      <c r="CI203" s="91">
        <v>28</v>
      </c>
      <c r="CJ203" s="91">
        <v>8</v>
      </c>
      <c r="CK203" s="91">
        <v>7</v>
      </c>
      <c r="CL203" s="91">
        <v>11</v>
      </c>
      <c r="CM203" s="91">
        <v>150</v>
      </c>
      <c r="CN203" s="91">
        <v>143</v>
      </c>
      <c r="CO203" s="91">
        <v>118</v>
      </c>
      <c r="CP203" s="91">
        <v>54</v>
      </c>
      <c r="CQ203" s="91">
        <v>718</v>
      </c>
      <c r="CR203" s="91">
        <v>28</v>
      </c>
      <c r="CS203" s="91">
        <v>4</v>
      </c>
      <c r="CT203" s="91"/>
      <c r="CU203" s="91">
        <v>9</v>
      </c>
      <c r="CV203" s="91">
        <v>13</v>
      </c>
      <c r="CW203" s="91">
        <v>25</v>
      </c>
      <c r="CX203" s="91"/>
      <c r="CY203" s="91">
        <v>700</v>
      </c>
      <c r="CZ203" s="91">
        <v>1</v>
      </c>
      <c r="DA203" s="91"/>
      <c r="DB203" s="91"/>
      <c r="DC203" s="91"/>
      <c r="DD203" s="91">
        <v>2</v>
      </c>
      <c r="DE203" s="91">
        <v>6</v>
      </c>
      <c r="DF203" s="91">
        <v>36</v>
      </c>
      <c r="DG203" s="91"/>
      <c r="DH203" s="91">
        <v>53</v>
      </c>
      <c r="DI203" s="91">
        <v>1</v>
      </c>
      <c r="DJ203" s="91">
        <v>25</v>
      </c>
      <c r="DK203" s="91">
        <v>25</v>
      </c>
      <c r="DL203" s="91">
        <v>696</v>
      </c>
      <c r="DM203" s="91">
        <v>3</v>
      </c>
      <c r="DN203" s="91">
        <v>19</v>
      </c>
      <c r="DO203" s="91">
        <v>290</v>
      </c>
      <c r="DP203" s="91"/>
      <c r="DQ203" s="91">
        <v>1030</v>
      </c>
      <c r="DR203" s="91">
        <v>1</v>
      </c>
      <c r="DS203" s="91"/>
      <c r="DT203" s="91">
        <v>3</v>
      </c>
      <c r="DU203" s="91">
        <v>24</v>
      </c>
      <c r="DV203" s="91">
        <v>18</v>
      </c>
      <c r="DW203" s="91"/>
      <c r="DX203" s="91"/>
      <c r="DY203" s="91"/>
      <c r="DZ203" s="91">
        <v>6</v>
      </c>
      <c r="EA203" s="91">
        <v>28</v>
      </c>
      <c r="EB203" s="91">
        <v>7</v>
      </c>
      <c r="EC203" s="91"/>
      <c r="ED203" s="91"/>
      <c r="EE203" s="91"/>
      <c r="EF203" s="91">
        <v>2</v>
      </c>
      <c r="EG203" s="91">
        <v>2098</v>
      </c>
      <c r="EH203" s="91">
        <v>5290</v>
      </c>
      <c r="EI203" s="90" t="s">
        <v>2608</v>
      </c>
      <c r="EJ203" s="90" t="s">
        <v>2501</v>
      </c>
    </row>
    <row r="204" spans="1:140" ht="14.4" x14ac:dyDescent="0.3">
      <c r="A204" s="90">
        <v>106240942</v>
      </c>
      <c r="B204" s="90" t="s">
        <v>2155</v>
      </c>
      <c r="C204" s="90" t="s">
        <v>1397</v>
      </c>
      <c r="D204" s="90" t="s">
        <v>1398</v>
      </c>
      <c r="E204" s="90" t="s">
        <v>942</v>
      </c>
      <c r="F204" s="90" t="s">
        <v>1399</v>
      </c>
      <c r="G204" s="90" t="s">
        <v>942</v>
      </c>
      <c r="H204" s="90" t="s">
        <v>2812</v>
      </c>
      <c r="I204" s="90">
        <v>21</v>
      </c>
      <c r="J204" s="90">
        <v>12</v>
      </c>
      <c r="K204" s="90" t="s">
        <v>557</v>
      </c>
      <c r="L204" s="90" t="s">
        <v>553</v>
      </c>
      <c r="M204" s="91">
        <v>11127</v>
      </c>
      <c r="N204" s="91"/>
      <c r="O204" s="91"/>
      <c r="P204" s="91"/>
      <c r="Q204" s="91"/>
      <c r="R204" s="91"/>
      <c r="S204" s="91">
        <v>4142</v>
      </c>
      <c r="T204" s="91">
        <v>6985</v>
      </c>
      <c r="U204" s="91"/>
      <c r="V204" s="91"/>
      <c r="W204" s="91">
        <v>2142</v>
      </c>
      <c r="X204" s="91">
        <v>48</v>
      </c>
      <c r="Y204" s="91">
        <v>292</v>
      </c>
      <c r="Z204" s="91">
        <v>1545</v>
      </c>
      <c r="AA204" s="91">
        <v>1053</v>
      </c>
      <c r="AB204" s="91">
        <v>746</v>
      </c>
      <c r="AC204" s="91">
        <v>1153</v>
      </c>
      <c r="AD204" s="91">
        <v>1398</v>
      </c>
      <c r="AE204" s="91">
        <v>1320</v>
      </c>
      <c r="AF204" s="91">
        <v>1430</v>
      </c>
      <c r="AG204" s="91"/>
      <c r="AH204" s="91">
        <v>5140</v>
      </c>
      <c r="AI204" s="91">
        <v>622</v>
      </c>
      <c r="AJ204" s="91">
        <v>4597</v>
      </c>
      <c r="AK204" s="91">
        <v>691</v>
      </c>
      <c r="AL204" s="91">
        <v>9</v>
      </c>
      <c r="AM204" s="91">
        <v>50</v>
      </c>
      <c r="AN204" s="91">
        <v>18</v>
      </c>
      <c r="AO204" s="91">
        <v>8621</v>
      </c>
      <c r="AP204" s="91">
        <v>31</v>
      </c>
      <c r="AQ204" s="91">
        <v>1</v>
      </c>
      <c r="AR204" s="91">
        <v>333</v>
      </c>
      <c r="AS204" s="91">
        <v>10</v>
      </c>
      <c r="AT204" s="91">
        <v>22</v>
      </c>
      <c r="AU204" s="91">
        <v>2092</v>
      </c>
      <c r="AV204" s="91">
        <v>11</v>
      </c>
      <c r="AW204" s="91">
        <v>6</v>
      </c>
      <c r="AX204" s="91"/>
      <c r="AY204" s="91">
        <v>5788</v>
      </c>
      <c r="AZ204" s="91">
        <v>5339</v>
      </c>
      <c r="BA204" s="91"/>
      <c r="BB204" s="91">
        <v>2665</v>
      </c>
      <c r="BC204" s="91">
        <v>6363</v>
      </c>
      <c r="BD204" s="91">
        <v>2099</v>
      </c>
      <c r="BE204" s="91"/>
      <c r="BF204" s="91">
        <v>8272</v>
      </c>
      <c r="BG204" s="91"/>
      <c r="BH204" s="91"/>
      <c r="BI204" s="91"/>
      <c r="BJ204" s="91">
        <v>353</v>
      </c>
      <c r="BK204" s="91">
        <v>101</v>
      </c>
      <c r="BL204" s="91">
        <v>1263</v>
      </c>
      <c r="BM204" s="91">
        <v>29</v>
      </c>
      <c r="BN204" s="91">
        <v>16</v>
      </c>
      <c r="BO204" s="91">
        <v>108</v>
      </c>
      <c r="BP204" s="91">
        <v>225</v>
      </c>
      <c r="BQ204" s="91">
        <v>758</v>
      </c>
      <c r="BR204" s="91">
        <v>2</v>
      </c>
      <c r="BS204" s="91"/>
      <c r="BT204" s="91">
        <v>508</v>
      </c>
      <c r="BU204" s="91">
        <v>10619</v>
      </c>
      <c r="BV204" s="91"/>
      <c r="BW204" s="91">
        <v>3924</v>
      </c>
      <c r="BX204" s="91">
        <v>4588</v>
      </c>
      <c r="BY204" s="91">
        <v>2392</v>
      </c>
      <c r="BZ204" s="91">
        <v>57</v>
      </c>
      <c r="CA204" s="91"/>
      <c r="CB204" s="91">
        <v>116</v>
      </c>
      <c r="CC204" s="91">
        <v>16</v>
      </c>
      <c r="CD204" s="91">
        <v>34</v>
      </c>
      <c r="CE204" s="91"/>
      <c r="CF204" s="91"/>
      <c r="CG204" s="91">
        <v>862</v>
      </c>
      <c r="CH204" s="91">
        <v>211</v>
      </c>
      <c r="CI204" s="91">
        <v>353</v>
      </c>
      <c r="CJ204" s="91">
        <v>108</v>
      </c>
      <c r="CK204" s="91">
        <v>46</v>
      </c>
      <c r="CL204" s="91">
        <v>123</v>
      </c>
      <c r="CM204" s="91">
        <v>1018</v>
      </c>
      <c r="CN204" s="91">
        <v>1039</v>
      </c>
      <c r="CO204" s="91">
        <v>967</v>
      </c>
      <c r="CP204" s="91">
        <v>477</v>
      </c>
      <c r="CQ204" s="91">
        <v>2228</v>
      </c>
      <c r="CR204" s="91">
        <v>190</v>
      </c>
      <c r="CS204" s="91">
        <v>587</v>
      </c>
      <c r="CT204" s="91">
        <v>4</v>
      </c>
      <c r="CU204" s="91">
        <v>20</v>
      </c>
      <c r="CV204" s="91">
        <v>262</v>
      </c>
      <c r="CW204" s="91">
        <v>512</v>
      </c>
      <c r="CX204" s="91">
        <v>19</v>
      </c>
      <c r="CY204" s="91">
        <v>2101</v>
      </c>
      <c r="CZ204" s="91">
        <v>55</v>
      </c>
      <c r="DA204" s="91">
        <v>5</v>
      </c>
      <c r="DB204" s="91">
        <v>2</v>
      </c>
      <c r="DC204" s="91">
        <v>2</v>
      </c>
      <c r="DD204" s="91">
        <v>14</v>
      </c>
      <c r="DE204" s="91">
        <v>144</v>
      </c>
      <c r="DF204" s="91">
        <v>497</v>
      </c>
      <c r="DG204" s="91">
        <v>23</v>
      </c>
      <c r="DH204" s="91">
        <v>928</v>
      </c>
      <c r="DI204" s="91">
        <v>55</v>
      </c>
      <c r="DJ204" s="91">
        <v>23</v>
      </c>
      <c r="DK204" s="91">
        <v>192</v>
      </c>
      <c r="DL204" s="91">
        <v>2085</v>
      </c>
      <c r="DM204" s="91">
        <v>829</v>
      </c>
      <c r="DN204" s="91">
        <v>143</v>
      </c>
      <c r="DO204" s="91">
        <v>1179</v>
      </c>
      <c r="DP204" s="91">
        <v>34</v>
      </c>
      <c r="DQ204" s="91">
        <v>4917</v>
      </c>
      <c r="DR204" s="91">
        <v>9</v>
      </c>
      <c r="DS204" s="91">
        <v>4</v>
      </c>
      <c r="DT204" s="91">
        <v>31</v>
      </c>
      <c r="DU204" s="91">
        <v>400</v>
      </c>
      <c r="DV204" s="91">
        <v>263</v>
      </c>
      <c r="DW204" s="91">
        <v>2</v>
      </c>
      <c r="DX204" s="91">
        <v>12</v>
      </c>
      <c r="DY204" s="91">
        <v>28</v>
      </c>
      <c r="DZ204" s="91">
        <v>118</v>
      </c>
      <c r="EA204" s="91">
        <v>321</v>
      </c>
      <c r="EB204" s="91">
        <v>29</v>
      </c>
      <c r="EC204" s="91">
        <v>6</v>
      </c>
      <c r="ED204" s="91">
        <v>3</v>
      </c>
      <c r="EE204" s="91"/>
      <c r="EF204" s="91">
        <v>26</v>
      </c>
      <c r="EG204" s="91">
        <v>9875</v>
      </c>
      <c r="EH204" s="91">
        <v>39283</v>
      </c>
      <c r="EI204" s="90" t="s">
        <v>2609</v>
      </c>
      <c r="EJ204" s="90" t="s">
        <v>2489</v>
      </c>
    </row>
    <row r="205" spans="1:140" ht="14.4" x14ac:dyDescent="0.3">
      <c r="A205" s="90">
        <v>106244027</v>
      </c>
      <c r="B205" s="90" t="s">
        <v>2156</v>
      </c>
      <c r="C205" s="90" t="s">
        <v>943</v>
      </c>
      <c r="D205" s="90" t="s">
        <v>944</v>
      </c>
      <c r="E205" s="90" t="s">
        <v>942</v>
      </c>
      <c r="F205" s="90" t="s">
        <v>1399</v>
      </c>
      <c r="G205" s="90" t="s">
        <v>942</v>
      </c>
      <c r="H205" s="90" t="s">
        <v>2814</v>
      </c>
      <c r="I205" s="90">
        <v>21</v>
      </c>
      <c r="J205" s="90">
        <v>12</v>
      </c>
      <c r="K205" s="90" t="s">
        <v>552</v>
      </c>
      <c r="L205" s="90" t="s">
        <v>553</v>
      </c>
      <c r="M205" s="91"/>
      <c r="N205" s="91"/>
      <c r="O205" s="91">
        <v>527</v>
      </c>
      <c r="P205" s="91"/>
      <c r="Q205" s="91"/>
      <c r="R205" s="91"/>
      <c r="S205" s="91">
        <v>297</v>
      </c>
      <c r="T205" s="91">
        <v>230</v>
      </c>
      <c r="U205" s="91"/>
      <c r="V205" s="91"/>
      <c r="W205" s="91"/>
      <c r="X205" s="91"/>
      <c r="Y205" s="91">
        <v>49</v>
      </c>
      <c r="Z205" s="91">
        <v>138</v>
      </c>
      <c r="AA205" s="91">
        <v>129</v>
      </c>
      <c r="AB205" s="91">
        <v>126</v>
      </c>
      <c r="AC205" s="91">
        <v>66</v>
      </c>
      <c r="AD205" s="91">
        <v>15</v>
      </c>
      <c r="AE205" s="91">
        <v>2</v>
      </c>
      <c r="AF205" s="91">
        <v>2</v>
      </c>
      <c r="AG205" s="91"/>
      <c r="AH205" s="91">
        <v>236</v>
      </c>
      <c r="AI205" s="91">
        <v>56</v>
      </c>
      <c r="AJ205" s="91">
        <v>173</v>
      </c>
      <c r="AK205" s="91">
        <v>27</v>
      </c>
      <c r="AL205" s="91">
        <v>5</v>
      </c>
      <c r="AM205" s="91">
        <v>12</v>
      </c>
      <c r="AN205" s="91">
        <v>18</v>
      </c>
      <c r="AO205" s="91">
        <v>496</v>
      </c>
      <c r="AP205" s="91">
        <v>14</v>
      </c>
      <c r="AQ205" s="91"/>
      <c r="AR205" s="91">
        <v>1</v>
      </c>
      <c r="AS205" s="91">
        <v>2</v>
      </c>
      <c r="AT205" s="91">
        <v>7</v>
      </c>
      <c r="AU205" s="91"/>
      <c r="AV205" s="91">
        <v>7</v>
      </c>
      <c r="AW205" s="91"/>
      <c r="AX205" s="91"/>
      <c r="AY205" s="91"/>
      <c r="AZ205" s="91">
        <v>527</v>
      </c>
      <c r="BA205" s="91"/>
      <c r="BB205" s="91">
        <v>53</v>
      </c>
      <c r="BC205" s="91">
        <v>474</v>
      </c>
      <c r="BD205" s="91"/>
      <c r="BE205" s="91"/>
      <c r="BF205" s="91">
        <v>462</v>
      </c>
      <c r="BG205" s="91"/>
      <c r="BH205" s="91"/>
      <c r="BI205" s="91"/>
      <c r="BJ205" s="91">
        <v>17</v>
      </c>
      <c r="BK205" s="91">
        <v>5</v>
      </c>
      <c r="BL205" s="91"/>
      <c r="BM205" s="91">
        <v>29</v>
      </c>
      <c r="BN205" s="91">
        <v>10</v>
      </c>
      <c r="BO205" s="91"/>
      <c r="BP205" s="91"/>
      <c r="BQ205" s="91"/>
      <c r="BR205" s="91">
        <v>4</v>
      </c>
      <c r="BS205" s="91"/>
      <c r="BT205" s="91">
        <v>1</v>
      </c>
      <c r="BU205" s="91">
        <v>526</v>
      </c>
      <c r="BV205" s="91"/>
      <c r="BW205" s="91">
        <v>72</v>
      </c>
      <c r="BX205" s="91">
        <v>367</v>
      </c>
      <c r="BY205" s="91">
        <v>12</v>
      </c>
      <c r="BZ205" s="91"/>
      <c r="CA205" s="91"/>
      <c r="CB205" s="91">
        <v>10</v>
      </c>
      <c r="CC205" s="91"/>
      <c r="CD205" s="91">
        <v>66</v>
      </c>
      <c r="CE205" s="91"/>
      <c r="CF205" s="91"/>
      <c r="CG205" s="91"/>
      <c r="CH205" s="91"/>
      <c r="CI205" s="91"/>
      <c r="CJ205" s="91"/>
      <c r="CK205" s="91">
        <v>527</v>
      </c>
      <c r="CL205" s="91"/>
      <c r="CM205" s="91"/>
      <c r="CN205" s="91"/>
      <c r="CO205" s="91"/>
      <c r="CP205" s="91"/>
      <c r="CQ205" s="91"/>
      <c r="CR205" s="91"/>
      <c r="CS205" s="91"/>
      <c r="CT205" s="91"/>
      <c r="CU205" s="91"/>
      <c r="CV205" s="91"/>
      <c r="CW205" s="91"/>
      <c r="CX205" s="91"/>
      <c r="CY205" s="91"/>
      <c r="CZ205" s="91"/>
      <c r="DA205" s="91"/>
      <c r="DB205" s="91"/>
      <c r="DC205" s="91"/>
      <c r="DD205" s="91"/>
      <c r="DE205" s="91"/>
      <c r="DF205" s="91"/>
      <c r="DG205" s="91"/>
      <c r="DH205" s="91"/>
      <c r="DI205" s="91"/>
      <c r="DJ205" s="91"/>
      <c r="DK205" s="91"/>
      <c r="DL205" s="91"/>
      <c r="DM205" s="91"/>
      <c r="DN205" s="91"/>
      <c r="DO205" s="91"/>
      <c r="DP205" s="91"/>
      <c r="DQ205" s="91">
        <v>527</v>
      </c>
      <c r="DR205" s="91"/>
      <c r="DS205" s="91"/>
      <c r="DT205" s="91"/>
      <c r="DU205" s="91"/>
      <c r="DV205" s="91"/>
      <c r="DW205" s="91"/>
      <c r="DX205" s="91"/>
      <c r="DY205" s="91"/>
      <c r="DZ205" s="91"/>
      <c r="EA205" s="91"/>
      <c r="EB205" s="91"/>
      <c r="EC205" s="91"/>
      <c r="ED205" s="91"/>
      <c r="EE205" s="91"/>
      <c r="EF205" s="91"/>
      <c r="EG205" s="91">
        <v>527</v>
      </c>
      <c r="EH205" s="91">
        <v>2314</v>
      </c>
      <c r="EI205" s="90" t="s">
        <v>2609</v>
      </c>
      <c r="EJ205" s="90" t="s">
        <v>2489</v>
      </c>
    </row>
    <row r="206" spans="1:140" ht="14.4" x14ac:dyDescent="0.3">
      <c r="A206" s="90">
        <v>106250955</v>
      </c>
      <c r="B206" s="90" t="s">
        <v>2157</v>
      </c>
      <c r="C206" s="90" t="s">
        <v>945</v>
      </c>
      <c r="D206" s="90" t="s">
        <v>1885</v>
      </c>
      <c r="E206" s="90" t="s">
        <v>946</v>
      </c>
      <c r="F206" s="90" t="s">
        <v>1400</v>
      </c>
      <c r="G206" s="90" t="s">
        <v>1401</v>
      </c>
      <c r="H206" s="90" t="s">
        <v>2814</v>
      </c>
      <c r="I206" s="90">
        <v>1</v>
      </c>
      <c r="J206" s="90">
        <v>1</v>
      </c>
      <c r="K206" s="90" t="s">
        <v>580</v>
      </c>
      <c r="L206" s="90" t="s">
        <v>2501</v>
      </c>
      <c r="M206" s="91">
        <v>7</v>
      </c>
      <c r="N206" s="91">
        <v>16</v>
      </c>
      <c r="O206" s="91"/>
      <c r="P206" s="91"/>
      <c r="Q206" s="91"/>
      <c r="R206" s="91"/>
      <c r="S206" s="91">
        <v>14</v>
      </c>
      <c r="T206" s="91">
        <v>9</v>
      </c>
      <c r="U206" s="91"/>
      <c r="V206" s="91"/>
      <c r="W206" s="91"/>
      <c r="X206" s="91"/>
      <c r="Y206" s="91"/>
      <c r="Z206" s="91">
        <v>1</v>
      </c>
      <c r="AA206" s="91">
        <v>1</v>
      </c>
      <c r="AB206" s="91"/>
      <c r="AC206" s="91"/>
      <c r="AD206" s="91">
        <v>5</v>
      </c>
      <c r="AE206" s="91">
        <v>6</v>
      </c>
      <c r="AF206" s="91">
        <v>10</v>
      </c>
      <c r="AG206" s="91"/>
      <c r="AH206" s="91">
        <v>23</v>
      </c>
      <c r="AI206" s="91"/>
      <c r="AJ206" s="91"/>
      <c r="AK206" s="91"/>
      <c r="AL206" s="91"/>
      <c r="AM206" s="91"/>
      <c r="AN206" s="91"/>
      <c r="AO206" s="91">
        <v>13</v>
      </c>
      <c r="AP206" s="91">
        <v>1</v>
      </c>
      <c r="AQ206" s="91"/>
      <c r="AR206" s="91">
        <v>3</v>
      </c>
      <c r="AS206" s="91">
        <v>6</v>
      </c>
      <c r="AT206" s="91"/>
      <c r="AU206" s="91"/>
      <c r="AV206" s="91"/>
      <c r="AW206" s="91"/>
      <c r="AX206" s="91"/>
      <c r="AY206" s="91">
        <v>5</v>
      </c>
      <c r="AZ206" s="91">
        <v>18</v>
      </c>
      <c r="BA206" s="91"/>
      <c r="BB206" s="91">
        <v>13</v>
      </c>
      <c r="BC206" s="91">
        <v>10</v>
      </c>
      <c r="BD206" s="91"/>
      <c r="BE206" s="91"/>
      <c r="BF206" s="91">
        <v>5</v>
      </c>
      <c r="BG206" s="91">
        <v>2</v>
      </c>
      <c r="BH206" s="91"/>
      <c r="BI206" s="91">
        <v>4</v>
      </c>
      <c r="BJ206" s="91">
        <v>2</v>
      </c>
      <c r="BK206" s="91">
        <v>1</v>
      </c>
      <c r="BL206" s="91">
        <v>3</v>
      </c>
      <c r="BM206" s="91"/>
      <c r="BN206" s="91"/>
      <c r="BO206" s="91"/>
      <c r="BP206" s="91">
        <v>6</v>
      </c>
      <c r="BQ206" s="91"/>
      <c r="BR206" s="91"/>
      <c r="BS206" s="91"/>
      <c r="BT206" s="91">
        <v>20</v>
      </c>
      <c r="BU206" s="91">
        <v>3</v>
      </c>
      <c r="BV206" s="91"/>
      <c r="BW206" s="91">
        <v>10</v>
      </c>
      <c r="BX206" s="91">
        <v>9</v>
      </c>
      <c r="BY206" s="91">
        <v>3</v>
      </c>
      <c r="BZ206" s="91"/>
      <c r="CA206" s="91"/>
      <c r="CB206" s="91">
        <v>1</v>
      </c>
      <c r="CC206" s="91"/>
      <c r="CD206" s="91"/>
      <c r="CE206" s="91"/>
      <c r="CF206" s="91"/>
      <c r="CG206" s="91"/>
      <c r="CH206" s="91">
        <v>4</v>
      </c>
      <c r="CI206" s="91">
        <v>3</v>
      </c>
      <c r="CJ206" s="91"/>
      <c r="CK206" s="91">
        <v>6</v>
      </c>
      <c r="CL206" s="91">
        <v>1</v>
      </c>
      <c r="CM206" s="91"/>
      <c r="CN206" s="91">
        <v>4</v>
      </c>
      <c r="CO206" s="91"/>
      <c r="CP206" s="91"/>
      <c r="CQ206" s="91"/>
      <c r="CR206" s="91"/>
      <c r="CS206" s="91"/>
      <c r="CT206" s="91"/>
      <c r="CU206" s="91"/>
      <c r="CV206" s="91">
        <v>3</v>
      </c>
      <c r="CW206" s="91">
        <v>1</v>
      </c>
      <c r="CX206" s="91">
        <v>1</v>
      </c>
      <c r="CY206" s="91"/>
      <c r="CZ206" s="91"/>
      <c r="DA206" s="91"/>
      <c r="DB206" s="91"/>
      <c r="DC206" s="91"/>
      <c r="DD206" s="91"/>
      <c r="DE206" s="91"/>
      <c r="DF206" s="91"/>
      <c r="DG206" s="91"/>
      <c r="DH206" s="91"/>
      <c r="DI206" s="91"/>
      <c r="DJ206" s="91"/>
      <c r="DK206" s="91"/>
      <c r="DL206" s="91"/>
      <c r="DM206" s="91"/>
      <c r="DN206" s="91"/>
      <c r="DO206" s="91"/>
      <c r="DP206" s="91"/>
      <c r="DQ206" s="91">
        <v>23</v>
      </c>
      <c r="DR206" s="91"/>
      <c r="DS206" s="91"/>
      <c r="DT206" s="91"/>
      <c r="DU206" s="91"/>
      <c r="DV206" s="91"/>
      <c r="DW206" s="91"/>
      <c r="DX206" s="91">
        <v>1</v>
      </c>
      <c r="DY206" s="91"/>
      <c r="DZ206" s="91"/>
      <c r="EA206" s="91"/>
      <c r="EB206" s="91"/>
      <c r="EC206" s="91"/>
      <c r="ED206" s="91"/>
      <c r="EE206" s="91"/>
      <c r="EF206" s="91"/>
      <c r="EG206" s="91">
        <v>22</v>
      </c>
      <c r="EH206" s="91">
        <v>4570</v>
      </c>
      <c r="EI206" s="90" t="s">
        <v>2610</v>
      </c>
      <c r="EJ206" s="90" t="s">
        <v>2525</v>
      </c>
    </row>
    <row r="207" spans="1:140" ht="14.4" x14ac:dyDescent="0.3">
      <c r="A207" s="90">
        <v>106250956</v>
      </c>
      <c r="B207" s="90" t="s">
        <v>2158</v>
      </c>
      <c r="C207" s="90" t="s">
        <v>947</v>
      </c>
      <c r="D207" s="90" t="s">
        <v>1823</v>
      </c>
      <c r="E207" s="90" t="s">
        <v>948</v>
      </c>
      <c r="F207" s="90" t="s">
        <v>1402</v>
      </c>
      <c r="G207" s="90" t="s">
        <v>1401</v>
      </c>
      <c r="H207" s="90" t="s">
        <v>2810</v>
      </c>
      <c r="I207" s="90">
        <v>1</v>
      </c>
      <c r="J207" s="90">
        <v>1</v>
      </c>
      <c r="K207" s="90" t="s">
        <v>580</v>
      </c>
      <c r="L207" s="90" t="s">
        <v>2501</v>
      </c>
      <c r="M207" s="91">
        <v>157</v>
      </c>
      <c r="N207" s="91">
        <v>66</v>
      </c>
      <c r="O207" s="91"/>
      <c r="P207" s="91"/>
      <c r="Q207" s="91"/>
      <c r="R207" s="91"/>
      <c r="S207" s="91">
        <v>87</v>
      </c>
      <c r="T207" s="91">
        <v>136</v>
      </c>
      <c r="U207" s="91"/>
      <c r="V207" s="91"/>
      <c r="W207" s="91">
        <v>3</v>
      </c>
      <c r="X207" s="91">
        <v>2</v>
      </c>
      <c r="Y207" s="91">
        <v>2</v>
      </c>
      <c r="Z207" s="91">
        <v>7</v>
      </c>
      <c r="AA207" s="91">
        <v>8</v>
      </c>
      <c r="AB207" s="91">
        <v>13</v>
      </c>
      <c r="AC207" s="91">
        <v>32</v>
      </c>
      <c r="AD207" s="91">
        <v>35</v>
      </c>
      <c r="AE207" s="91">
        <v>50</v>
      </c>
      <c r="AF207" s="91">
        <v>71</v>
      </c>
      <c r="AG207" s="91"/>
      <c r="AH207" s="91">
        <v>203</v>
      </c>
      <c r="AI207" s="91">
        <v>1</v>
      </c>
      <c r="AJ207" s="91">
        <v>10</v>
      </c>
      <c r="AK207" s="91">
        <v>4</v>
      </c>
      <c r="AL207" s="91">
        <v>5</v>
      </c>
      <c r="AM207" s="91"/>
      <c r="AN207" s="91"/>
      <c r="AO207" s="91">
        <v>167</v>
      </c>
      <c r="AP207" s="91"/>
      <c r="AQ207" s="91">
        <v>1</v>
      </c>
      <c r="AR207" s="91">
        <v>13</v>
      </c>
      <c r="AS207" s="91">
        <v>41</v>
      </c>
      <c r="AT207" s="91"/>
      <c r="AU207" s="91">
        <v>1</v>
      </c>
      <c r="AV207" s="91"/>
      <c r="AW207" s="91"/>
      <c r="AX207" s="91"/>
      <c r="AY207" s="91">
        <v>139</v>
      </c>
      <c r="AZ207" s="91">
        <v>84</v>
      </c>
      <c r="BA207" s="91"/>
      <c r="BB207" s="91">
        <v>59</v>
      </c>
      <c r="BC207" s="91">
        <v>163</v>
      </c>
      <c r="BD207" s="91">
        <v>1</v>
      </c>
      <c r="BE207" s="91"/>
      <c r="BF207" s="91">
        <v>130</v>
      </c>
      <c r="BG207" s="91">
        <v>8</v>
      </c>
      <c r="BH207" s="91"/>
      <c r="BI207" s="91">
        <v>27</v>
      </c>
      <c r="BJ207" s="91">
        <v>21</v>
      </c>
      <c r="BK207" s="91">
        <v>3</v>
      </c>
      <c r="BL207" s="91">
        <v>1</v>
      </c>
      <c r="BM207" s="91">
        <v>2</v>
      </c>
      <c r="BN207" s="91"/>
      <c r="BO207" s="91">
        <v>3</v>
      </c>
      <c r="BP207" s="91">
        <v>28</v>
      </c>
      <c r="BQ207" s="91"/>
      <c r="BR207" s="91"/>
      <c r="BS207" s="91"/>
      <c r="BT207" s="91">
        <v>67</v>
      </c>
      <c r="BU207" s="91">
        <v>156</v>
      </c>
      <c r="BV207" s="91"/>
      <c r="BW207" s="91">
        <v>125</v>
      </c>
      <c r="BX207" s="91">
        <v>69</v>
      </c>
      <c r="BY207" s="91">
        <v>13</v>
      </c>
      <c r="BZ207" s="91">
        <v>1</v>
      </c>
      <c r="CA207" s="91"/>
      <c r="CB207" s="91"/>
      <c r="CC207" s="91">
        <v>1</v>
      </c>
      <c r="CD207" s="91">
        <v>14</v>
      </c>
      <c r="CE207" s="91"/>
      <c r="CF207" s="91"/>
      <c r="CG207" s="91">
        <v>9</v>
      </c>
      <c r="CH207" s="91">
        <v>9</v>
      </c>
      <c r="CI207" s="91">
        <v>19</v>
      </c>
      <c r="CJ207" s="91">
        <v>1</v>
      </c>
      <c r="CK207" s="91">
        <v>17</v>
      </c>
      <c r="CL207" s="91">
        <v>7</v>
      </c>
      <c r="CM207" s="91">
        <v>31</v>
      </c>
      <c r="CN207" s="91">
        <v>40</v>
      </c>
      <c r="CO207" s="91">
        <v>12</v>
      </c>
      <c r="CP207" s="91">
        <v>11</v>
      </c>
      <c r="CQ207" s="91">
        <v>1</v>
      </c>
      <c r="CR207" s="91">
        <v>5</v>
      </c>
      <c r="CS207" s="91">
        <v>2</v>
      </c>
      <c r="CT207" s="91"/>
      <c r="CU207" s="91"/>
      <c r="CV207" s="91">
        <v>13</v>
      </c>
      <c r="CW207" s="91">
        <v>19</v>
      </c>
      <c r="CX207" s="91">
        <v>26</v>
      </c>
      <c r="CY207" s="91">
        <v>1</v>
      </c>
      <c r="CZ207" s="91"/>
      <c r="DA207" s="91"/>
      <c r="DB207" s="91"/>
      <c r="DC207" s="91"/>
      <c r="DD207" s="91"/>
      <c r="DE207" s="91">
        <v>1</v>
      </c>
      <c r="DF207" s="91"/>
      <c r="DG207" s="91"/>
      <c r="DH207" s="91"/>
      <c r="DI207" s="91"/>
      <c r="DJ207" s="91"/>
      <c r="DK207" s="91"/>
      <c r="DL207" s="91">
        <v>1</v>
      </c>
      <c r="DM207" s="91"/>
      <c r="DN207" s="91">
        <v>3</v>
      </c>
      <c r="DO207" s="91">
        <v>141</v>
      </c>
      <c r="DP207" s="91"/>
      <c r="DQ207" s="91">
        <v>77</v>
      </c>
      <c r="DR207" s="91">
        <v>1</v>
      </c>
      <c r="DS207" s="91"/>
      <c r="DT207" s="91">
        <v>1</v>
      </c>
      <c r="DU207" s="91">
        <v>7</v>
      </c>
      <c r="DV207" s="91">
        <v>12</v>
      </c>
      <c r="DW207" s="91"/>
      <c r="DX207" s="91">
        <v>2</v>
      </c>
      <c r="DY207" s="91"/>
      <c r="DZ207" s="91">
        <v>3</v>
      </c>
      <c r="EA207" s="91">
        <v>22</v>
      </c>
      <c r="EB207" s="91">
        <v>2</v>
      </c>
      <c r="EC207" s="91"/>
      <c r="ED207" s="91"/>
      <c r="EE207" s="91"/>
      <c r="EF207" s="91">
        <v>9</v>
      </c>
      <c r="EG207" s="91">
        <v>164</v>
      </c>
      <c r="EH207" s="91">
        <v>17178</v>
      </c>
      <c r="EI207" s="90" t="s">
        <v>2611</v>
      </c>
      <c r="EJ207" s="90" t="s">
        <v>2525</v>
      </c>
    </row>
    <row r="208" spans="1:140" ht="14.4" x14ac:dyDescent="0.3">
      <c r="A208" s="90">
        <v>106260011</v>
      </c>
      <c r="B208" s="90" t="s">
        <v>2159</v>
      </c>
      <c r="C208" s="90" t="s">
        <v>949</v>
      </c>
      <c r="D208" s="90" t="s">
        <v>950</v>
      </c>
      <c r="E208" s="90" t="s">
        <v>951</v>
      </c>
      <c r="F208" s="90" t="s">
        <v>1403</v>
      </c>
      <c r="G208" s="90" t="s">
        <v>1404</v>
      </c>
      <c r="H208" s="90" t="s">
        <v>2814</v>
      </c>
      <c r="I208" s="90">
        <v>5</v>
      </c>
      <c r="J208" s="90">
        <v>8</v>
      </c>
      <c r="K208" s="90" t="s">
        <v>580</v>
      </c>
      <c r="L208" s="90" t="s">
        <v>2501</v>
      </c>
      <c r="M208" s="91">
        <v>645</v>
      </c>
      <c r="N208" s="91"/>
      <c r="O208" s="91"/>
      <c r="P208" s="91"/>
      <c r="Q208" s="91"/>
      <c r="R208" s="91"/>
      <c r="S208" s="91">
        <v>303</v>
      </c>
      <c r="T208" s="91">
        <v>342</v>
      </c>
      <c r="U208" s="91"/>
      <c r="V208" s="91"/>
      <c r="W208" s="91">
        <v>99</v>
      </c>
      <c r="X208" s="91">
        <v>8</v>
      </c>
      <c r="Y208" s="91">
        <v>23</v>
      </c>
      <c r="Z208" s="91">
        <v>88</v>
      </c>
      <c r="AA208" s="91">
        <v>88</v>
      </c>
      <c r="AB208" s="91">
        <v>56</v>
      </c>
      <c r="AC208" s="91">
        <v>92</v>
      </c>
      <c r="AD208" s="91">
        <v>96</v>
      </c>
      <c r="AE208" s="91">
        <v>62</v>
      </c>
      <c r="AF208" s="91">
        <v>33</v>
      </c>
      <c r="AG208" s="91"/>
      <c r="AH208" s="91">
        <v>432</v>
      </c>
      <c r="AI208" s="91">
        <v>5</v>
      </c>
      <c r="AJ208" s="91">
        <v>138</v>
      </c>
      <c r="AK208" s="91">
        <v>15</v>
      </c>
      <c r="AL208" s="91">
        <v>17</v>
      </c>
      <c r="AM208" s="91">
        <v>29</v>
      </c>
      <c r="AN208" s="91">
        <v>9</v>
      </c>
      <c r="AO208" s="91">
        <v>545</v>
      </c>
      <c r="AP208" s="91"/>
      <c r="AQ208" s="91"/>
      <c r="AR208" s="91"/>
      <c r="AS208" s="91">
        <v>4</v>
      </c>
      <c r="AT208" s="91"/>
      <c r="AU208" s="91">
        <v>96</v>
      </c>
      <c r="AV208" s="91"/>
      <c r="AW208" s="91"/>
      <c r="AX208" s="91"/>
      <c r="AY208" s="91">
        <v>287</v>
      </c>
      <c r="AZ208" s="91">
        <v>358</v>
      </c>
      <c r="BA208" s="91"/>
      <c r="BB208" s="91">
        <v>218</v>
      </c>
      <c r="BC208" s="91">
        <v>331</v>
      </c>
      <c r="BD208" s="91">
        <v>96</v>
      </c>
      <c r="BE208" s="91"/>
      <c r="BF208" s="91">
        <v>573</v>
      </c>
      <c r="BG208" s="91"/>
      <c r="BH208" s="91"/>
      <c r="BI208" s="91"/>
      <c r="BJ208" s="91">
        <v>41</v>
      </c>
      <c r="BK208" s="91">
        <v>4</v>
      </c>
      <c r="BL208" s="91">
        <v>18</v>
      </c>
      <c r="BM208" s="91"/>
      <c r="BN208" s="91"/>
      <c r="BO208" s="91">
        <v>1</v>
      </c>
      <c r="BP208" s="91">
        <v>2</v>
      </c>
      <c r="BQ208" s="91">
        <v>6</v>
      </c>
      <c r="BR208" s="91"/>
      <c r="BS208" s="91"/>
      <c r="BT208" s="91">
        <v>13</v>
      </c>
      <c r="BU208" s="91">
        <v>632</v>
      </c>
      <c r="BV208" s="91"/>
      <c r="BW208" s="91">
        <v>138</v>
      </c>
      <c r="BX208" s="91">
        <v>203</v>
      </c>
      <c r="BY208" s="91">
        <v>267</v>
      </c>
      <c r="BZ208" s="91">
        <v>14</v>
      </c>
      <c r="CA208" s="91">
        <v>1</v>
      </c>
      <c r="CB208" s="91">
        <v>2</v>
      </c>
      <c r="CC208" s="91">
        <v>1</v>
      </c>
      <c r="CD208" s="91">
        <v>11</v>
      </c>
      <c r="CE208" s="91">
        <v>4</v>
      </c>
      <c r="CF208" s="91">
        <v>4</v>
      </c>
      <c r="CG208" s="91">
        <v>11</v>
      </c>
      <c r="CH208" s="91">
        <v>11</v>
      </c>
      <c r="CI208" s="91">
        <v>11</v>
      </c>
      <c r="CJ208" s="91">
        <v>2</v>
      </c>
      <c r="CK208" s="91">
        <v>3</v>
      </c>
      <c r="CL208" s="91">
        <v>6</v>
      </c>
      <c r="CM208" s="91">
        <v>12</v>
      </c>
      <c r="CN208" s="91">
        <v>28</v>
      </c>
      <c r="CO208" s="91">
        <v>66</v>
      </c>
      <c r="CP208" s="91">
        <v>32</v>
      </c>
      <c r="CQ208" s="91">
        <v>99</v>
      </c>
      <c r="CR208" s="91">
        <v>10</v>
      </c>
      <c r="CS208" s="91">
        <v>85</v>
      </c>
      <c r="CT208" s="91">
        <v>3</v>
      </c>
      <c r="CU208" s="91">
        <v>2</v>
      </c>
      <c r="CV208" s="91">
        <v>14</v>
      </c>
      <c r="CW208" s="91">
        <v>153</v>
      </c>
      <c r="CX208" s="91">
        <v>1</v>
      </c>
      <c r="CY208" s="91">
        <v>96</v>
      </c>
      <c r="CZ208" s="91">
        <v>1</v>
      </c>
      <c r="DA208" s="91"/>
      <c r="DB208" s="91"/>
      <c r="DC208" s="91"/>
      <c r="DD208" s="91"/>
      <c r="DE208" s="91">
        <v>15</v>
      </c>
      <c r="DF208" s="91">
        <v>2</v>
      </c>
      <c r="DG208" s="91">
        <v>1</v>
      </c>
      <c r="DH208" s="91">
        <v>41</v>
      </c>
      <c r="DI208" s="91">
        <v>21</v>
      </c>
      <c r="DJ208" s="91">
        <v>14</v>
      </c>
      <c r="DK208" s="91">
        <v>7</v>
      </c>
      <c r="DL208" s="91">
        <v>92</v>
      </c>
      <c r="DM208" s="91">
        <v>179</v>
      </c>
      <c r="DN208" s="91">
        <v>9</v>
      </c>
      <c r="DO208" s="91">
        <v>32</v>
      </c>
      <c r="DP208" s="91">
        <v>10</v>
      </c>
      <c r="DQ208" s="91">
        <v>221</v>
      </c>
      <c r="DR208" s="91">
        <v>8</v>
      </c>
      <c r="DS208" s="91">
        <v>15</v>
      </c>
      <c r="DT208" s="91"/>
      <c r="DU208" s="91">
        <v>43</v>
      </c>
      <c r="DV208" s="91">
        <v>71</v>
      </c>
      <c r="DW208" s="91"/>
      <c r="DX208" s="91">
        <v>4</v>
      </c>
      <c r="DY208" s="91">
        <v>1</v>
      </c>
      <c r="DZ208" s="91">
        <v>29</v>
      </c>
      <c r="EA208" s="91">
        <v>9</v>
      </c>
      <c r="EB208" s="91">
        <v>1</v>
      </c>
      <c r="EC208" s="91">
        <v>1</v>
      </c>
      <c r="ED208" s="91">
        <v>2</v>
      </c>
      <c r="EE208" s="91"/>
      <c r="EF208" s="91">
        <v>3</v>
      </c>
      <c r="EG208" s="91">
        <v>458</v>
      </c>
      <c r="EH208" s="91">
        <v>1315</v>
      </c>
      <c r="EI208" s="90" t="s">
        <v>2612</v>
      </c>
      <c r="EJ208" s="90" t="s">
        <v>2501</v>
      </c>
    </row>
    <row r="209" spans="1:140" ht="14.4" x14ac:dyDescent="0.3">
      <c r="A209" s="90">
        <v>106270744</v>
      </c>
      <c r="B209" s="90" t="s">
        <v>2160</v>
      </c>
      <c r="C209" s="90" t="s">
        <v>1886</v>
      </c>
      <c r="D209" s="90" t="s">
        <v>952</v>
      </c>
      <c r="E209" s="90" t="s">
        <v>953</v>
      </c>
      <c r="F209" s="90" t="s">
        <v>1405</v>
      </c>
      <c r="G209" s="90" t="s">
        <v>953</v>
      </c>
      <c r="H209" s="90" t="s">
        <v>2808</v>
      </c>
      <c r="I209" s="90">
        <v>29</v>
      </c>
      <c r="J209" s="90">
        <v>17</v>
      </c>
      <c r="K209" s="90" t="s">
        <v>557</v>
      </c>
      <c r="L209" s="90" t="s">
        <v>553</v>
      </c>
      <c r="M209" s="91">
        <v>11351</v>
      </c>
      <c r="N209" s="91"/>
      <c r="O209" s="91">
        <v>472</v>
      </c>
      <c r="P209" s="91"/>
      <c r="Q209" s="91">
        <v>192</v>
      </c>
      <c r="R209" s="91"/>
      <c r="S209" s="91">
        <v>5055</v>
      </c>
      <c r="T209" s="91">
        <v>6960</v>
      </c>
      <c r="U209" s="91"/>
      <c r="V209" s="91"/>
      <c r="W209" s="91">
        <v>1291</v>
      </c>
      <c r="X209" s="91">
        <v>172</v>
      </c>
      <c r="Y209" s="91">
        <v>195</v>
      </c>
      <c r="Z209" s="91">
        <v>963</v>
      </c>
      <c r="AA209" s="91">
        <v>1293</v>
      </c>
      <c r="AB209" s="91">
        <v>847</v>
      </c>
      <c r="AC209" s="91">
        <v>1348</v>
      </c>
      <c r="AD209" s="91">
        <v>1828</v>
      </c>
      <c r="AE209" s="91">
        <v>1804</v>
      </c>
      <c r="AF209" s="91">
        <v>2274</v>
      </c>
      <c r="AG209" s="91"/>
      <c r="AH209" s="91">
        <v>8083</v>
      </c>
      <c r="AI209" s="91">
        <v>612</v>
      </c>
      <c r="AJ209" s="91">
        <v>1479</v>
      </c>
      <c r="AK209" s="91">
        <v>815</v>
      </c>
      <c r="AL209" s="91">
        <v>25</v>
      </c>
      <c r="AM209" s="91">
        <v>909</v>
      </c>
      <c r="AN209" s="91">
        <v>92</v>
      </c>
      <c r="AO209" s="91">
        <v>10482</v>
      </c>
      <c r="AP209" s="91">
        <v>14</v>
      </c>
      <c r="AQ209" s="91">
        <v>3</v>
      </c>
      <c r="AR209" s="91">
        <v>44</v>
      </c>
      <c r="AS209" s="91">
        <v>297</v>
      </c>
      <c r="AT209" s="91"/>
      <c r="AU209" s="91">
        <v>1173</v>
      </c>
      <c r="AV209" s="91">
        <v>2</v>
      </c>
      <c r="AW209" s="91"/>
      <c r="AX209" s="91"/>
      <c r="AY209" s="91">
        <v>6743</v>
      </c>
      <c r="AZ209" s="91">
        <v>5272</v>
      </c>
      <c r="BA209" s="91"/>
      <c r="BB209" s="91">
        <v>2985</v>
      </c>
      <c r="BC209" s="91">
        <v>7853</v>
      </c>
      <c r="BD209" s="91">
        <v>1177</v>
      </c>
      <c r="BE209" s="91"/>
      <c r="BF209" s="91">
        <v>8107</v>
      </c>
      <c r="BG209" s="91">
        <v>7</v>
      </c>
      <c r="BH209" s="91">
        <v>255</v>
      </c>
      <c r="BI209" s="91"/>
      <c r="BJ209" s="91">
        <v>126</v>
      </c>
      <c r="BK209" s="91">
        <v>28</v>
      </c>
      <c r="BL209" s="91">
        <v>1371</v>
      </c>
      <c r="BM209" s="91">
        <v>1</v>
      </c>
      <c r="BN209" s="91"/>
      <c r="BO209" s="91">
        <v>106</v>
      </c>
      <c r="BP209" s="91">
        <v>301</v>
      </c>
      <c r="BQ209" s="91">
        <v>1712</v>
      </c>
      <c r="BR209" s="91">
        <v>1</v>
      </c>
      <c r="BS209" s="91"/>
      <c r="BT209" s="91">
        <v>1482</v>
      </c>
      <c r="BU209" s="91">
        <v>10533</v>
      </c>
      <c r="BV209" s="91"/>
      <c r="BW209" s="91">
        <v>5272</v>
      </c>
      <c r="BX209" s="91">
        <v>1764</v>
      </c>
      <c r="BY209" s="91">
        <v>3394</v>
      </c>
      <c r="BZ209" s="91">
        <v>84</v>
      </c>
      <c r="CA209" s="91"/>
      <c r="CB209" s="91">
        <v>1157</v>
      </c>
      <c r="CC209" s="91"/>
      <c r="CD209" s="91">
        <v>320</v>
      </c>
      <c r="CE209" s="91">
        <v>24</v>
      </c>
      <c r="CF209" s="91"/>
      <c r="CG209" s="91">
        <v>625</v>
      </c>
      <c r="CH209" s="91">
        <v>612</v>
      </c>
      <c r="CI209" s="91">
        <v>415</v>
      </c>
      <c r="CJ209" s="91">
        <v>81</v>
      </c>
      <c r="CK209" s="91">
        <v>1018</v>
      </c>
      <c r="CL209" s="91">
        <v>169</v>
      </c>
      <c r="CM209" s="91">
        <v>1540</v>
      </c>
      <c r="CN209" s="91">
        <v>875</v>
      </c>
      <c r="CO209" s="91">
        <v>1323</v>
      </c>
      <c r="CP209" s="91">
        <v>301</v>
      </c>
      <c r="CQ209" s="91">
        <v>1258</v>
      </c>
      <c r="CR209" s="91">
        <v>264</v>
      </c>
      <c r="CS209" s="91">
        <v>964</v>
      </c>
      <c r="CT209" s="91">
        <v>25</v>
      </c>
      <c r="CU209" s="91">
        <v>42</v>
      </c>
      <c r="CV209" s="91">
        <v>212</v>
      </c>
      <c r="CW209" s="91">
        <v>842</v>
      </c>
      <c r="CX209" s="91">
        <v>271</v>
      </c>
      <c r="CY209" s="91">
        <v>1178</v>
      </c>
      <c r="CZ209" s="91">
        <v>224</v>
      </c>
      <c r="DA209" s="91">
        <v>37</v>
      </c>
      <c r="DB209" s="91">
        <v>5</v>
      </c>
      <c r="DC209" s="91">
        <v>1</v>
      </c>
      <c r="DD209" s="91">
        <v>66</v>
      </c>
      <c r="DE209" s="91">
        <v>220</v>
      </c>
      <c r="DF209" s="91">
        <v>984</v>
      </c>
      <c r="DG209" s="91">
        <v>29</v>
      </c>
      <c r="DH209" s="91">
        <v>1394</v>
      </c>
      <c r="DI209" s="91">
        <v>73</v>
      </c>
      <c r="DJ209" s="91">
        <v>303</v>
      </c>
      <c r="DK209" s="91">
        <v>121</v>
      </c>
      <c r="DL209" s="91">
        <v>1167</v>
      </c>
      <c r="DM209" s="91">
        <v>1307</v>
      </c>
      <c r="DN209" s="91">
        <v>250</v>
      </c>
      <c r="DO209" s="91">
        <v>1276</v>
      </c>
      <c r="DP209" s="91">
        <v>52</v>
      </c>
      <c r="DQ209" s="91">
        <v>4506</v>
      </c>
      <c r="DR209" s="91">
        <v>31</v>
      </c>
      <c r="DS209" s="91">
        <v>31</v>
      </c>
      <c r="DT209" s="91">
        <v>46</v>
      </c>
      <c r="DU209" s="91">
        <v>508</v>
      </c>
      <c r="DV209" s="91">
        <v>571</v>
      </c>
      <c r="DW209" s="91"/>
      <c r="DX209" s="91">
        <v>19</v>
      </c>
      <c r="DY209" s="91">
        <v>27</v>
      </c>
      <c r="DZ209" s="91">
        <v>96</v>
      </c>
      <c r="EA209" s="91">
        <v>495</v>
      </c>
      <c r="EB209" s="91">
        <v>98</v>
      </c>
      <c r="EC209" s="91">
        <v>18</v>
      </c>
      <c r="ED209" s="91">
        <v>18</v>
      </c>
      <c r="EE209" s="91"/>
      <c r="EF209" s="91">
        <v>14</v>
      </c>
      <c r="EG209" s="91">
        <v>10043</v>
      </c>
      <c r="EH209" s="91">
        <v>55157</v>
      </c>
      <c r="EI209" s="90" t="s">
        <v>2613</v>
      </c>
      <c r="EJ209" s="90" t="s">
        <v>2489</v>
      </c>
    </row>
    <row r="210" spans="1:140" ht="14.4" x14ac:dyDescent="0.3">
      <c r="A210" s="90">
        <v>106270777</v>
      </c>
      <c r="B210" s="90" t="s">
        <v>2161</v>
      </c>
      <c r="C210" s="90" t="s">
        <v>954</v>
      </c>
      <c r="D210" s="90" t="s">
        <v>955</v>
      </c>
      <c r="E210" s="90" t="s">
        <v>956</v>
      </c>
      <c r="F210" s="90" t="s">
        <v>1406</v>
      </c>
      <c r="G210" s="90" t="s">
        <v>953</v>
      </c>
      <c r="H210" s="90" t="s">
        <v>2811</v>
      </c>
      <c r="I210" s="90">
        <v>30</v>
      </c>
      <c r="J210" s="90">
        <v>12</v>
      </c>
      <c r="K210" s="90" t="s">
        <v>557</v>
      </c>
      <c r="L210" s="90" t="s">
        <v>2501</v>
      </c>
      <c r="M210" s="91">
        <v>1578</v>
      </c>
      <c r="N210" s="91">
        <v>149</v>
      </c>
      <c r="O210" s="91"/>
      <c r="P210" s="91"/>
      <c r="Q210" s="91"/>
      <c r="R210" s="91"/>
      <c r="S210" s="91">
        <v>614</v>
      </c>
      <c r="T210" s="91">
        <v>1113</v>
      </c>
      <c r="U210" s="91"/>
      <c r="V210" s="91"/>
      <c r="W210" s="91">
        <v>491</v>
      </c>
      <c r="X210" s="91">
        <v>57</v>
      </c>
      <c r="Y210" s="91">
        <v>90</v>
      </c>
      <c r="Z210" s="91">
        <v>356</v>
      </c>
      <c r="AA210" s="91">
        <v>204</v>
      </c>
      <c r="AB210" s="91">
        <v>80</v>
      </c>
      <c r="AC210" s="91">
        <v>91</v>
      </c>
      <c r="AD210" s="91">
        <v>97</v>
      </c>
      <c r="AE210" s="91">
        <v>109</v>
      </c>
      <c r="AF210" s="91">
        <v>152</v>
      </c>
      <c r="AG210" s="91"/>
      <c r="AH210" s="91">
        <v>326</v>
      </c>
      <c r="AI210" s="91">
        <v>6</v>
      </c>
      <c r="AJ210" s="91">
        <v>1384</v>
      </c>
      <c r="AK210" s="91">
        <v>7</v>
      </c>
      <c r="AL210" s="91">
        <v>2</v>
      </c>
      <c r="AM210" s="91">
        <v>2</v>
      </c>
      <c r="AN210" s="91"/>
      <c r="AO210" s="91">
        <v>1138</v>
      </c>
      <c r="AP210" s="91"/>
      <c r="AQ210" s="91"/>
      <c r="AR210" s="91">
        <v>12</v>
      </c>
      <c r="AS210" s="91">
        <v>100</v>
      </c>
      <c r="AT210" s="91">
        <v>28</v>
      </c>
      <c r="AU210" s="91">
        <v>449</v>
      </c>
      <c r="AV210" s="91"/>
      <c r="AW210" s="91"/>
      <c r="AX210" s="91"/>
      <c r="AY210" s="91">
        <v>545</v>
      </c>
      <c r="AZ210" s="91">
        <v>1182</v>
      </c>
      <c r="BA210" s="91"/>
      <c r="BB210" s="91">
        <v>135</v>
      </c>
      <c r="BC210" s="91">
        <v>1143</v>
      </c>
      <c r="BD210" s="91">
        <v>449</v>
      </c>
      <c r="BE210" s="91"/>
      <c r="BF210" s="91">
        <v>1468</v>
      </c>
      <c r="BG210" s="91">
        <v>13</v>
      </c>
      <c r="BH210" s="91"/>
      <c r="BI210" s="91">
        <v>101</v>
      </c>
      <c r="BJ210" s="91">
        <v>59</v>
      </c>
      <c r="BK210" s="91"/>
      <c r="BL210" s="91">
        <v>7</v>
      </c>
      <c r="BM210" s="91">
        <v>2</v>
      </c>
      <c r="BN210" s="91"/>
      <c r="BO210" s="91">
        <v>10</v>
      </c>
      <c r="BP210" s="91">
        <v>27</v>
      </c>
      <c r="BQ210" s="91">
        <v>40</v>
      </c>
      <c r="BR210" s="91"/>
      <c r="BS210" s="91"/>
      <c r="BT210" s="91">
        <v>46</v>
      </c>
      <c r="BU210" s="91">
        <v>1681</v>
      </c>
      <c r="BV210" s="91"/>
      <c r="BW210" s="91">
        <v>289</v>
      </c>
      <c r="BX210" s="91">
        <v>1104</v>
      </c>
      <c r="BY210" s="91">
        <v>279</v>
      </c>
      <c r="BZ210" s="91">
        <v>8</v>
      </c>
      <c r="CA210" s="91"/>
      <c r="CB210" s="91">
        <v>14</v>
      </c>
      <c r="CC210" s="91"/>
      <c r="CD210" s="91">
        <v>33</v>
      </c>
      <c r="CE210" s="91"/>
      <c r="CF210" s="91"/>
      <c r="CG210" s="91">
        <v>36</v>
      </c>
      <c r="CH210" s="91">
        <v>5</v>
      </c>
      <c r="CI210" s="91">
        <v>48</v>
      </c>
      <c r="CJ210" s="91">
        <v>7</v>
      </c>
      <c r="CK210" s="91">
        <v>14</v>
      </c>
      <c r="CL210" s="91">
        <v>7</v>
      </c>
      <c r="CM210" s="91">
        <v>46</v>
      </c>
      <c r="CN210" s="91">
        <v>126</v>
      </c>
      <c r="CO210" s="91">
        <v>197</v>
      </c>
      <c r="CP210" s="91">
        <v>58</v>
      </c>
      <c r="CQ210" s="91">
        <v>485</v>
      </c>
      <c r="CR210" s="91">
        <v>29</v>
      </c>
      <c r="CS210" s="91">
        <v>20</v>
      </c>
      <c r="CT210" s="91"/>
      <c r="CU210" s="91">
        <v>12</v>
      </c>
      <c r="CV210" s="91">
        <v>14</v>
      </c>
      <c r="CW210" s="91">
        <v>69</v>
      </c>
      <c r="CX210" s="91">
        <v>104</v>
      </c>
      <c r="CY210" s="91">
        <v>450</v>
      </c>
      <c r="CZ210" s="91">
        <v>4</v>
      </c>
      <c r="DA210" s="91"/>
      <c r="DB210" s="91"/>
      <c r="DC210" s="91"/>
      <c r="DD210" s="91">
        <v>1</v>
      </c>
      <c r="DE210" s="91">
        <v>2</v>
      </c>
      <c r="DF210" s="91">
        <v>17</v>
      </c>
      <c r="DG210" s="91"/>
      <c r="DH210" s="91">
        <v>128</v>
      </c>
      <c r="DI210" s="91">
        <v>3</v>
      </c>
      <c r="DJ210" s="91">
        <v>4</v>
      </c>
      <c r="DK210" s="91">
        <v>26</v>
      </c>
      <c r="DL210" s="91">
        <v>445</v>
      </c>
      <c r="DM210" s="91">
        <v>58</v>
      </c>
      <c r="DN210" s="91">
        <v>17</v>
      </c>
      <c r="DO210" s="91">
        <v>466</v>
      </c>
      <c r="DP210" s="91">
        <v>5</v>
      </c>
      <c r="DQ210" s="91">
        <v>551</v>
      </c>
      <c r="DR210" s="91">
        <v>4</v>
      </c>
      <c r="DS210" s="91">
        <v>2</v>
      </c>
      <c r="DT210" s="91">
        <v>1</v>
      </c>
      <c r="DU210" s="91">
        <v>30</v>
      </c>
      <c r="DV210" s="91">
        <v>40</v>
      </c>
      <c r="DW210" s="91"/>
      <c r="DX210" s="91">
        <v>2</v>
      </c>
      <c r="DY210" s="91">
        <v>3</v>
      </c>
      <c r="DZ210" s="91">
        <v>12</v>
      </c>
      <c r="EA210" s="91">
        <v>16</v>
      </c>
      <c r="EB210" s="91">
        <v>2</v>
      </c>
      <c r="EC210" s="91">
        <v>2</v>
      </c>
      <c r="ED210" s="91">
        <v>4</v>
      </c>
      <c r="EE210" s="91"/>
      <c r="EF210" s="91">
        <v>4</v>
      </c>
      <c r="EG210" s="91">
        <v>1605</v>
      </c>
      <c r="EH210" s="91">
        <v>20701</v>
      </c>
      <c r="EI210" s="90" t="s">
        <v>2614</v>
      </c>
      <c r="EJ210" s="90" t="s">
        <v>2501</v>
      </c>
    </row>
    <row r="211" spans="1:140" ht="14.4" x14ac:dyDescent="0.3">
      <c r="A211" s="90">
        <v>106270875</v>
      </c>
      <c r="B211" s="90" t="s">
        <v>2162</v>
      </c>
      <c r="C211" s="90" t="s">
        <v>957</v>
      </c>
      <c r="D211" s="90" t="s">
        <v>958</v>
      </c>
      <c r="E211" s="90" t="s">
        <v>959</v>
      </c>
      <c r="F211" s="90" t="s">
        <v>1407</v>
      </c>
      <c r="G211" s="90" t="s">
        <v>953</v>
      </c>
      <c r="H211" s="90" t="s">
        <v>2808</v>
      </c>
      <c r="I211" s="90">
        <v>30</v>
      </c>
      <c r="J211" s="90">
        <v>12</v>
      </c>
      <c r="K211" s="90" t="s">
        <v>580</v>
      </c>
      <c r="L211" s="90" t="s">
        <v>553</v>
      </c>
      <c r="M211" s="91">
        <v>11436</v>
      </c>
      <c r="N211" s="91"/>
      <c r="O211" s="91"/>
      <c r="P211" s="91"/>
      <c r="Q211" s="91"/>
      <c r="R211" s="91"/>
      <c r="S211" s="91">
        <v>4610</v>
      </c>
      <c r="T211" s="91">
        <v>6825</v>
      </c>
      <c r="U211" s="91"/>
      <c r="V211" s="91">
        <v>1</v>
      </c>
      <c r="W211" s="91">
        <v>1941</v>
      </c>
      <c r="X211" s="91">
        <v>185</v>
      </c>
      <c r="Y211" s="91">
        <v>277</v>
      </c>
      <c r="Z211" s="91">
        <v>1369</v>
      </c>
      <c r="AA211" s="91">
        <v>1273</v>
      </c>
      <c r="AB211" s="91">
        <v>804</v>
      </c>
      <c r="AC211" s="91">
        <v>1273</v>
      </c>
      <c r="AD211" s="91">
        <v>1401</v>
      </c>
      <c r="AE211" s="91">
        <v>1380</v>
      </c>
      <c r="AF211" s="91">
        <v>1533</v>
      </c>
      <c r="AG211" s="91"/>
      <c r="AH211" s="91">
        <v>3397</v>
      </c>
      <c r="AI211" s="91">
        <v>215</v>
      </c>
      <c r="AJ211" s="91">
        <v>6563</v>
      </c>
      <c r="AK211" s="91">
        <v>500</v>
      </c>
      <c r="AL211" s="91">
        <v>14</v>
      </c>
      <c r="AM211" s="91">
        <v>745</v>
      </c>
      <c r="AN211" s="91">
        <v>2</v>
      </c>
      <c r="AO211" s="91">
        <v>9352</v>
      </c>
      <c r="AP211" s="91">
        <v>1</v>
      </c>
      <c r="AQ211" s="91">
        <v>46</v>
      </c>
      <c r="AR211" s="91">
        <v>80</v>
      </c>
      <c r="AS211" s="91">
        <v>95</v>
      </c>
      <c r="AT211" s="91"/>
      <c r="AU211" s="91">
        <v>1825</v>
      </c>
      <c r="AV211" s="91">
        <v>37</v>
      </c>
      <c r="AW211" s="91"/>
      <c r="AX211" s="91"/>
      <c r="AY211" s="91">
        <v>5946</v>
      </c>
      <c r="AZ211" s="91">
        <v>5490</v>
      </c>
      <c r="BA211" s="91"/>
      <c r="BB211" s="91">
        <v>1682</v>
      </c>
      <c r="BC211" s="91">
        <v>7937</v>
      </c>
      <c r="BD211" s="91">
        <v>1817</v>
      </c>
      <c r="BE211" s="91"/>
      <c r="BF211" s="91">
        <v>7774</v>
      </c>
      <c r="BG211" s="91">
        <v>1</v>
      </c>
      <c r="BH211" s="91">
        <v>7</v>
      </c>
      <c r="BI211" s="91"/>
      <c r="BJ211" s="91">
        <v>44</v>
      </c>
      <c r="BK211" s="91">
        <v>350</v>
      </c>
      <c r="BL211" s="91">
        <v>1060</v>
      </c>
      <c r="BM211" s="91">
        <v>21</v>
      </c>
      <c r="BN211" s="91">
        <v>63</v>
      </c>
      <c r="BO211" s="91">
        <v>60</v>
      </c>
      <c r="BP211" s="91">
        <v>254</v>
      </c>
      <c r="BQ211" s="91">
        <v>1802</v>
      </c>
      <c r="BR211" s="91"/>
      <c r="BS211" s="91"/>
      <c r="BT211" s="91">
        <v>769</v>
      </c>
      <c r="BU211" s="91">
        <v>10667</v>
      </c>
      <c r="BV211" s="91"/>
      <c r="BW211" s="91">
        <v>3966</v>
      </c>
      <c r="BX211" s="91">
        <v>3273</v>
      </c>
      <c r="BY211" s="91">
        <v>3881</v>
      </c>
      <c r="BZ211" s="91">
        <v>92</v>
      </c>
      <c r="CA211" s="91"/>
      <c r="CB211" s="91">
        <v>103</v>
      </c>
      <c r="CC211" s="91"/>
      <c r="CD211" s="91">
        <v>121</v>
      </c>
      <c r="CE211" s="91"/>
      <c r="CF211" s="91"/>
      <c r="CG211" s="91">
        <v>770</v>
      </c>
      <c r="CH211" s="91">
        <v>436</v>
      </c>
      <c r="CI211" s="91">
        <v>373</v>
      </c>
      <c r="CJ211" s="91">
        <v>57</v>
      </c>
      <c r="CK211" s="91">
        <v>40</v>
      </c>
      <c r="CL211" s="91">
        <v>142</v>
      </c>
      <c r="CM211" s="91">
        <v>1467</v>
      </c>
      <c r="CN211" s="91">
        <v>775</v>
      </c>
      <c r="CO211" s="91">
        <v>1239</v>
      </c>
      <c r="CP211" s="91">
        <v>467</v>
      </c>
      <c r="CQ211" s="91">
        <v>1956</v>
      </c>
      <c r="CR211" s="91">
        <v>228</v>
      </c>
      <c r="CS211" s="91">
        <v>679</v>
      </c>
      <c r="CT211" s="91">
        <v>25</v>
      </c>
      <c r="CU211" s="91">
        <v>46</v>
      </c>
      <c r="CV211" s="91">
        <v>192</v>
      </c>
      <c r="CW211" s="91">
        <v>685</v>
      </c>
      <c r="CX211" s="91">
        <v>43</v>
      </c>
      <c r="CY211" s="91">
        <v>1816</v>
      </c>
      <c r="CZ211" s="91">
        <v>202</v>
      </c>
      <c r="DA211" s="91">
        <v>53</v>
      </c>
      <c r="DB211" s="91">
        <v>1</v>
      </c>
      <c r="DC211" s="91">
        <v>3</v>
      </c>
      <c r="DD211" s="91">
        <v>65</v>
      </c>
      <c r="DE211" s="91">
        <v>228</v>
      </c>
      <c r="DF211" s="91">
        <v>1071</v>
      </c>
      <c r="DG211" s="91">
        <v>25</v>
      </c>
      <c r="DH211" s="91">
        <v>1258</v>
      </c>
      <c r="DI211" s="91">
        <v>120</v>
      </c>
      <c r="DJ211" s="91">
        <v>54</v>
      </c>
      <c r="DK211" s="91">
        <v>164</v>
      </c>
      <c r="DL211" s="91">
        <v>1796</v>
      </c>
      <c r="DM211" s="91">
        <v>895</v>
      </c>
      <c r="DN211" s="91">
        <v>199</v>
      </c>
      <c r="DO211" s="91">
        <v>848</v>
      </c>
      <c r="DP211" s="91">
        <v>18</v>
      </c>
      <c r="DQ211" s="91">
        <v>4436</v>
      </c>
      <c r="DR211" s="91">
        <v>25</v>
      </c>
      <c r="DS211" s="91">
        <v>9</v>
      </c>
      <c r="DT211" s="91">
        <v>43</v>
      </c>
      <c r="DU211" s="91">
        <v>383</v>
      </c>
      <c r="DV211" s="91">
        <v>348</v>
      </c>
      <c r="DW211" s="91">
        <v>1</v>
      </c>
      <c r="DX211" s="91">
        <v>11</v>
      </c>
      <c r="DY211" s="91">
        <v>15</v>
      </c>
      <c r="DZ211" s="91">
        <v>89</v>
      </c>
      <c r="EA211" s="91">
        <v>750</v>
      </c>
      <c r="EB211" s="91">
        <v>14</v>
      </c>
      <c r="EC211" s="91">
        <v>16</v>
      </c>
      <c r="ED211" s="91">
        <v>5</v>
      </c>
      <c r="EE211" s="91"/>
      <c r="EF211" s="91">
        <v>55</v>
      </c>
      <c r="EG211" s="91">
        <v>9672</v>
      </c>
      <c r="EH211" s="91">
        <v>45532</v>
      </c>
      <c r="EI211" s="90" t="s">
        <v>2615</v>
      </c>
      <c r="EJ211" s="90" t="s">
        <v>2489</v>
      </c>
    </row>
    <row r="212" spans="1:140" ht="14.4" x14ac:dyDescent="0.3">
      <c r="A212" s="90">
        <v>106274043</v>
      </c>
      <c r="B212" s="90" t="s">
        <v>2163</v>
      </c>
      <c r="C212" s="90" t="s">
        <v>960</v>
      </c>
      <c r="D212" s="90" t="s">
        <v>961</v>
      </c>
      <c r="E212" s="90" t="s">
        <v>959</v>
      </c>
      <c r="F212" s="90" t="s">
        <v>1408</v>
      </c>
      <c r="G212" s="90" t="s">
        <v>953</v>
      </c>
      <c r="H212" s="90" t="s">
        <v>2812</v>
      </c>
      <c r="I212" s="90">
        <v>30</v>
      </c>
      <c r="J212" s="90">
        <v>12</v>
      </c>
      <c r="K212" s="90" t="s">
        <v>552</v>
      </c>
      <c r="L212" s="90" t="s">
        <v>553</v>
      </c>
      <c r="M212" s="91">
        <v>8592</v>
      </c>
      <c r="N212" s="91"/>
      <c r="O212" s="91">
        <v>812</v>
      </c>
      <c r="P212" s="91"/>
      <c r="Q212" s="91">
        <v>503</v>
      </c>
      <c r="R212" s="91"/>
      <c r="S212" s="91">
        <v>3821</v>
      </c>
      <c r="T212" s="91">
        <v>6081</v>
      </c>
      <c r="U212" s="91">
        <v>5</v>
      </c>
      <c r="V212" s="91"/>
      <c r="W212" s="91">
        <v>2754</v>
      </c>
      <c r="X212" s="91">
        <v>214</v>
      </c>
      <c r="Y212" s="91">
        <v>410</v>
      </c>
      <c r="Z212" s="91">
        <v>2176</v>
      </c>
      <c r="AA212" s="91">
        <v>1459</v>
      </c>
      <c r="AB212" s="91">
        <v>764</v>
      </c>
      <c r="AC212" s="91">
        <v>810</v>
      </c>
      <c r="AD212" s="91">
        <v>572</v>
      </c>
      <c r="AE212" s="91">
        <v>417</v>
      </c>
      <c r="AF212" s="91">
        <v>331</v>
      </c>
      <c r="AG212" s="91"/>
      <c r="AH212" s="91">
        <v>1606</v>
      </c>
      <c r="AI212" s="91">
        <v>224</v>
      </c>
      <c r="AJ212" s="91">
        <v>7696</v>
      </c>
      <c r="AK212" s="91">
        <v>295</v>
      </c>
      <c r="AL212" s="91">
        <v>41</v>
      </c>
      <c r="AM212" s="91">
        <v>27</v>
      </c>
      <c r="AN212" s="91">
        <v>18</v>
      </c>
      <c r="AO212" s="91">
        <v>6014</v>
      </c>
      <c r="AP212" s="91">
        <v>75</v>
      </c>
      <c r="AQ212" s="91">
        <v>300</v>
      </c>
      <c r="AR212" s="91">
        <v>32</v>
      </c>
      <c r="AS212" s="91">
        <v>649</v>
      </c>
      <c r="AT212" s="91">
        <v>125</v>
      </c>
      <c r="AU212" s="91">
        <v>2519</v>
      </c>
      <c r="AV212" s="91">
        <v>193</v>
      </c>
      <c r="AW212" s="91"/>
      <c r="AX212" s="91"/>
      <c r="AY212" s="91">
        <v>3482</v>
      </c>
      <c r="AZ212" s="91">
        <v>6425</v>
      </c>
      <c r="BA212" s="91"/>
      <c r="BB212" s="91">
        <v>503</v>
      </c>
      <c r="BC212" s="91">
        <v>6875</v>
      </c>
      <c r="BD212" s="91">
        <v>2529</v>
      </c>
      <c r="BE212" s="91"/>
      <c r="BF212" s="91">
        <v>7860</v>
      </c>
      <c r="BG212" s="91">
        <v>46</v>
      </c>
      <c r="BH212" s="91">
        <v>199</v>
      </c>
      <c r="BI212" s="91"/>
      <c r="BJ212" s="91">
        <v>116</v>
      </c>
      <c r="BK212" s="91">
        <v>40</v>
      </c>
      <c r="BL212" s="91">
        <v>237</v>
      </c>
      <c r="BM212" s="91">
        <v>197</v>
      </c>
      <c r="BN212" s="91">
        <v>228</v>
      </c>
      <c r="BO212" s="91">
        <v>92</v>
      </c>
      <c r="BP212" s="91">
        <v>71</v>
      </c>
      <c r="BQ212" s="91">
        <v>786</v>
      </c>
      <c r="BR212" s="91">
        <v>35</v>
      </c>
      <c r="BS212" s="91"/>
      <c r="BT212" s="91">
        <v>130</v>
      </c>
      <c r="BU212" s="91">
        <v>9777</v>
      </c>
      <c r="BV212" s="91"/>
      <c r="BW212" s="91">
        <v>1261</v>
      </c>
      <c r="BX212" s="91">
        <v>7011</v>
      </c>
      <c r="BY212" s="91">
        <v>1022</v>
      </c>
      <c r="BZ212" s="91">
        <v>30</v>
      </c>
      <c r="CA212" s="91">
        <v>5</v>
      </c>
      <c r="CB212" s="91">
        <v>415</v>
      </c>
      <c r="CC212" s="91">
        <v>41</v>
      </c>
      <c r="CD212" s="91">
        <v>122</v>
      </c>
      <c r="CE212" s="91"/>
      <c r="CF212" s="91"/>
      <c r="CG212" s="91">
        <v>164</v>
      </c>
      <c r="CH212" s="91">
        <v>87</v>
      </c>
      <c r="CI212" s="91">
        <v>286</v>
      </c>
      <c r="CJ212" s="91">
        <v>38</v>
      </c>
      <c r="CK212" s="91">
        <v>941</v>
      </c>
      <c r="CL212" s="91">
        <v>50</v>
      </c>
      <c r="CM212" s="91">
        <v>383</v>
      </c>
      <c r="CN212" s="91">
        <v>369</v>
      </c>
      <c r="CO212" s="91">
        <v>643</v>
      </c>
      <c r="CP212" s="91">
        <v>216</v>
      </c>
      <c r="CQ212" s="91">
        <v>2752</v>
      </c>
      <c r="CR212" s="91">
        <v>140</v>
      </c>
      <c r="CS212" s="91">
        <v>130</v>
      </c>
      <c r="CT212" s="91">
        <v>7</v>
      </c>
      <c r="CU212" s="91">
        <v>103</v>
      </c>
      <c r="CV212" s="91">
        <v>186</v>
      </c>
      <c r="CW212" s="91">
        <v>367</v>
      </c>
      <c r="CX212" s="91">
        <v>525</v>
      </c>
      <c r="CY212" s="91">
        <v>2520</v>
      </c>
      <c r="CZ212" s="91">
        <v>63</v>
      </c>
      <c r="DA212" s="91">
        <v>3</v>
      </c>
      <c r="DB212" s="91">
        <v>8</v>
      </c>
      <c r="DC212" s="91"/>
      <c r="DD212" s="91">
        <v>18</v>
      </c>
      <c r="DE212" s="91">
        <v>53</v>
      </c>
      <c r="DF212" s="91">
        <v>179</v>
      </c>
      <c r="DG212" s="91">
        <v>3</v>
      </c>
      <c r="DH212" s="91">
        <v>708</v>
      </c>
      <c r="DI212" s="91">
        <v>41</v>
      </c>
      <c r="DJ212" s="91">
        <v>36</v>
      </c>
      <c r="DK212" s="91">
        <v>90</v>
      </c>
      <c r="DL212" s="91">
        <v>2518</v>
      </c>
      <c r="DM212" s="91">
        <v>250</v>
      </c>
      <c r="DN212" s="91">
        <v>138</v>
      </c>
      <c r="DO212" s="91">
        <v>1562</v>
      </c>
      <c r="DP212" s="91">
        <v>1</v>
      </c>
      <c r="DQ212" s="91">
        <v>4236</v>
      </c>
      <c r="DR212" s="91">
        <v>83</v>
      </c>
      <c r="DS212" s="91">
        <v>7</v>
      </c>
      <c r="DT212" s="91">
        <v>51</v>
      </c>
      <c r="DU212" s="91">
        <v>77</v>
      </c>
      <c r="DV212" s="91">
        <v>151</v>
      </c>
      <c r="DW212" s="91">
        <v>1</v>
      </c>
      <c r="DX212" s="91">
        <v>6</v>
      </c>
      <c r="DY212" s="91">
        <v>9</v>
      </c>
      <c r="DZ212" s="91">
        <v>53</v>
      </c>
      <c r="EA212" s="91">
        <v>110</v>
      </c>
      <c r="EB212" s="91">
        <v>113</v>
      </c>
      <c r="EC212" s="91">
        <v>48</v>
      </c>
      <c r="ED212" s="91">
        <v>3</v>
      </c>
      <c r="EE212" s="91"/>
      <c r="EF212" s="91">
        <v>37</v>
      </c>
      <c r="EG212" s="91">
        <v>9158</v>
      </c>
      <c r="EH212" s="91">
        <v>38207</v>
      </c>
      <c r="EI212" s="90" t="s">
        <v>2615</v>
      </c>
      <c r="EJ212" s="90" t="s">
        <v>2489</v>
      </c>
    </row>
    <row r="213" spans="1:140" ht="14.4" x14ac:dyDescent="0.3">
      <c r="A213" s="90">
        <v>106281047</v>
      </c>
      <c r="B213" s="90" t="s">
        <v>2164</v>
      </c>
      <c r="C213" s="90" t="s">
        <v>962</v>
      </c>
      <c r="D213" s="90" t="s">
        <v>963</v>
      </c>
      <c r="E213" s="90" t="s">
        <v>964</v>
      </c>
      <c r="F213" s="90" t="s">
        <v>1409</v>
      </c>
      <c r="G213" s="90" t="s">
        <v>964</v>
      </c>
      <c r="H213" s="90" t="s">
        <v>2808</v>
      </c>
      <c r="I213" s="90">
        <v>4</v>
      </c>
      <c r="J213" s="90">
        <v>3</v>
      </c>
      <c r="K213" s="90" t="s">
        <v>557</v>
      </c>
      <c r="L213" s="90" t="s">
        <v>553</v>
      </c>
      <c r="M213" s="91">
        <v>7158</v>
      </c>
      <c r="N213" s="91"/>
      <c r="O213" s="91"/>
      <c r="P213" s="91"/>
      <c r="Q213" s="91">
        <v>213</v>
      </c>
      <c r="R213" s="91"/>
      <c r="S213" s="91">
        <v>3378</v>
      </c>
      <c r="T213" s="91">
        <v>3991</v>
      </c>
      <c r="U213" s="91">
        <v>2</v>
      </c>
      <c r="V213" s="91"/>
      <c r="W213" s="91">
        <v>864</v>
      </c>
      <c r="X213" s="91">
        <v>36</v>
      </c>
      <c r="Y213" s="91">
        <v>102</v>
      </c>
      <c r="Z213" s="91">
        <v>645</v>
      </c>
      <c r="AA213" s="91">
        <v>652</v>
      </c>
      <c r="AB213" s="91">
        <v>500</v>
      </c>
      <c r="AC213" s="91">
        <v>845</v>
      </c>
      <c r="AD213" s="91">
        <v>1115</v>
      </c>
      <c r="AE213" s="91">
        <v>1043</v>
      </c>
      <c r="AF213" s="91">
        <v>1569</v>
      </c>
      <c r="AG213" s="91"/>
      <c r="AH213" s="91">
        <v>5400</v>
      </c>
      <c r="AI213" s="91">
        <v>99</v>
      </c>
      <c r="AJ213" s="91">
        <v>1442</v>
      </c>
      <c r="AK213" s="91">
        <v>190</v>
      </c>
      <c r="AL213" s="91">
        <v>1</v>
      </c>
      <c r="AM213" s="91">
        <v>45</v>
      </c>
      <c r="AN213" s="91">
        <v>194</v>
      </c>
      <c r="AO213" s="91">
        <v>5566</v>
      </c>
      <c r="AP213" s="91">
        <v>118</v>
      </c>
      <c r="AQ213" s="91">
        <v>9</v>
      </c>
      <c r="AR213" s="91">
        <v>295</v>
      </c>
      <c r="AS213" s="91">
        <v>262</v>
      </c>
      <c r="AT213" s="91">
        <v>106</v>
      </c>
      <c r="AU213" s="91">
        <v>831</v>
      </c>
      <c r="AV213" s="91">
        <v>23</v>
      </c>
      <c r="AW213" s="91">
        <v>161</v>
      </c>
      <c r="AX213" s="91"/>
      <c r="AY213" s="91">
        <v>4006</v>
      </c>
      <c r="AZ213" s="91">
        <v>3365</v>
      </c>
      <c r="BA213" s="91"/>
      <c r="BB213" s="91">
        <v>894</v>
      </c>
      <c r="BC213" s="91">
        <v>5637</v>
      </c>
      <c r="BD213" s="91">
        <v>834</v>
      </c>
      <c r="BE213" s="91">
        <v>6</v>
      </c>
      <c r="BF213" s="91">
        <v>4841</v>
      </c>
      <c r="BG213" s="91">
        <v>13</v>
      </c>
      <c r="BH213" s="91">
        <v>104</v>
      </c>
      <c r="BI213" s="91"/>
      <c r="BJ213" s="91">
        <v>283</v>
      </c>
      <c r="BK213" s="91">
        <v>138</v>
      </c>
      <c r="BL213" s="91">
        <v>1027</v>
      </c>
      <c r="BM213" s="91">
        <v>36</v>
      </c>
      <c r="BN213" s="91">
        <v>44</v>
      </c>
      <c r="BO213" s="91">
        <v>50</v>
      </c>
      <c r="BP213" s="91">
        <v>196</v>
      </c>
      <c r="BQ213" s="91">
        <v>620</v>
      </c>
      <c r="BR213" s="91">
        <v>19</v>
      </c>
      <c r="BS213" s="91"/>
      <c r="BT213" s="91">
        <v>935</v>
      </c>
      <c r="BU213" s="91">
        <v>6436</v>
      </c>
      <c r="BV213" s="91"/>
      <c r="BW213" s="91">
        <v>3416</v>
      </c>
      <c r="BX213" s="91">
        <v>1930</v>
      </c>
      <c r="BY213" s="91">
        <v>1593</v>
      </c>
      <c r="BZ213" s="91">
        <v>59</v>
      </c>
      <c r="CA213" s="91"/>
      <c r="CB213" s="91">
        <v>179</v>
      </c>
      <c r="CC213" s="91">
        <v>3</v>
      </c>
      <c r="CD213" s="91">
        <v>191</v>
      </c>
      <c r="CE213" s="91"/>
      <c r="CF213" s="91"/>
      <c r="CG213" s="91">
        <v>510</v>
      </c>
      <c r="CH213" s="91">
        <v>243</v>
      </c>
      <c r="CI213" s="91">
        <v>220</v>
      </c>
      <c r="CJ213" s="91">
        <v>52</v>
      </c>
      <c r="CK213" s="91">
        <v>56</v>
      </c>
      <c r="CL213" s="91">
        <v>138</v>
      </c>
      <c r="CM213" s="91">
        <v>1052</v>
      </c>
      <c r="CN213" s="91">
        <v>527</v>
      </c>
      <c r="CO213" s="91">
        <v>707</v>
      </c>
      <c r="CP213" s="91">
        <v>347</v>
      </c>
      <c r="CQ213" s="91">
        <v>901</v>
      </c>
      <c r="CR213" s="91">
        <v>153</v>
      </c>
      <c r="CS213" s="91">
        <v>463</v>
      </c>
      <c r="CT213" s="91">
        <v>10</v>
      </c>
      <c r="CU213" s="91">
        <v>17</v>
      </c>
      <c r="CV213" s="91">
        <v>160</v>
      </c>
      <c r="CW213" s="91">
        <v>735</v>
      </c>
      <c r="CX213" s="91">
        <v>249</v>
      </c>
      <c r="CY213" s="91">
        <v>831</v>
      </c>
      <c r="CZ213" s="91">
        <v>107</v>
      </c>
      <c r="DA213" s="91">
        <v>9</v>
      </c>
      <c r="DB213" s="91">
        <v>3</v>
      </c>
      <c r="DC213" s="91"/>
      <c r="DD213" s="91">
        <v>32</v>
      </c>
      <c r="DE213" s="91">
        <v>128</v>
      </c>
      <c r="DF213" s="91">
        <v>680</v>
      </c>
      <c r="DG213" s="91">
        <v>34</v>
      </c>
      <c r="DH213" s="91">
        <v>615</v>
      </c>
      <c r="DI213" s="91">
        <v>101</v>
      </c>
      <c r="DJ213" s="91">
        <v>103</v>
      </c>
      <c r="DK213" s="91">
        <v>66</v>
      </c>
      <c r="DL213" s="91">
        <v>835</v>
      </c>
      <c r="DM213" s="91">
        <v>650</v>
      </c>
      <c r="DN213" s="91">
        <v>143</v>
      </c>
      <c r="DO213" s="91">
        <v>1172</v>
      </c>
      <c r="DP213" s="91">
        <v>29</v>
      </c>
      <c r="DQ213" s="91">
        <v>2664</v>
      </c>
      <c r="DR213" s="91">
        <v>84</v>
      </c>
      <c r="DS213" s="91">
        <v>23</v>
      </c>
      <c r="DT213" s="91">
        <v>23</v>
      </c>
      <c r="DU213" s="91">
        <v>571</v>
      </c>
      <c r="DV213" s="91">
        <v>320</v>
      </c>
      <c r="DW213" s="91">
        <v>1</v>
      </c>
      <c r="DX213" s="91">
        <v>33</v>
      </c>
      <c r="DY213" s="91">
        <v>30</v>
      </c>
      <c r="DZ213" s="91">
        <v>64</v>
      </c>
      <c r="EA213" s="91">
        <v>463</v>
      </c>
      <c r="EB213" s="91">
        <v>30</v>
      </c>
      <c r="EC213" s="91">
        <v>10</v>
      </c>
      <c r="ED213" s="91">
        <v>12</v>
      </c>
      <c r="EE213" s="91"/>
      <c r="EF213" s="91">
        <v>51</v>
      </c>
      <c r="EG213" s="91">
        <v>5656</v>
      </c>
      <c r="EH213" s="91">
        <v>32536</v>
      </c>
      <c r="EI213" s="90" t="s">
        <v>2616</v>
      </c>
      <c r="EJ213" s="90" t="s">
        <v>2489</v>
      </c>
    </row>
    <row r="214" spans="1:140" ht="14.4" x14ac:dyDescent="0.3">
      <c r="A214" s="90">
        <v>106281078</v>
      </c>
      <c r="B214" s="90" t="s">
        <v>2165</v>
      </c>
      <c r="C214" s="90" t="s">
        <v>965</v>
      </c>
      <c r="D214" s="90" t="s">
        <v>443</v>
      </c>
      <c r="E214" s="90" t="s">
        <v>444</v>
      </c>
      <c r="F214" s="90" t="s">
        <v>1410</v>
      </c>
      <c r="G214" s="90" t="s">
        <v>964</v>
      </c>
      <c r="H214" s="90" t="s">
        <v>2812</v>
      </c>
      <c r="I214" s="90">
        <v>4</v>
      </c>
      <c r="J214" s="90">
        <v>3</v>
      </c>
      <c r="K214" s="90" t="s">
        <v>557</v>
      </c>
      <c r="L214" s="90" t="s">
        <v>553</v>
      </c>
      <c r="M214" s="91">
        <v>4470</v>
      </c>
      <c r="N214" s="91"/>
      <c r="O214" s="91">
        <v>774</v>
      </c>
      <c r="P214" s="91"/>
      <c r="Q214" s="91"/>
      <c r="R214" s="91"/>
      <c r="S214" s="91">
        <v>2479</v>
      </c>
      <c r="T214" s="91">
        <v>2764</v>
      </c>
      <c r="U214" s="91"/>
      <c r="V214" s="91">
        <v>1</v>
      </c>
      <c r="W214" s="91">
        <v>254</v>
      </c>
      <c r="X214" s="91"/>
      <c r="Y214" s="91">
        <v>34</v>
      </c>
      <c r="Z214" s="91">
        <v>441</v>
      </c>
      <c r="AA214" s="91">
        <v>513</v>
      </c>
      <c r="AB214" s="91">
        <v>467</v>
      </c>
      <c r="AC214" s="91">
        <v>822</v>
      </c>
      <c r="AD214" s="91">
        <v>1149</v>
      </c>
      <c r="AE214" s="91">
        <v>925</v>
      </c>
      <c r="AF214" s="91">
        <v>639</v>
      </c>
      <c r="AG214" s="91"/>
      <c r="AH214" s="91">
        <v>4272</v>
      </c>
      <c r="AI214" s="91">
        <v>122</v>
      </c>
      <c r="AJ214" s="91">
        <v>511</v>
      </c>
      <c r="AK214" s="91">
        <v>73</v>
      </c>
      <c r="AL214" s="91">
        <v>39</v>
      </c>
      <c r="AM214" s="91">
        <v>113</v>
      </c>
      <c r="AN214" s="91">
        <v>114</v>
      </c>
      <c r="AO214" s="91">
        <v>3247</v>
      </c>
      <c r="AP214" s="91">
        <v>25</v>
      </c>
      <c r="AQ214" s="91">
        <v>45</v>
      </c>
      <c r="AR214" s="91">
        <v>18</v>
      </c>
      <c r="AS214" s="91">
        <v>223</v>
      </c>
      <c r="AT214" s="91">
        <v>31</v>
      </c>
      <c r="AU214" s="91">
        <v>252</v>
      </c>
      <c r="AV214" s="91">
        <v>2</v>
      </c>
      <c r="AW214" s="91">
        <v>1401</v>
      </c>
      <c r="AX214" s="91"/>
      <c r="AY214" s="91">
        <v>1113</v>
      </c>
      <c r="AZ214" s="91">
        <v>4131</v>
      </c>
      <c r="BA214" s="91"/>
      <c r="BB214" s="91">
        <v>1359</v>
      </c>
      <c r="BC214" s="91">
        <v>3631</v>
      </c>
      <c r="BD214" s="91">
        <v>253</v>
      </c>
      <c r="BE214" s="91">
        <v>1</v>
      </c>
      <c r="BF214" s="91">
        <v>3972</v>
      </c>
      <c r="BG214" s="91">
        <v>20</v>
      </c>
      <c r="BH214" s="91">
        <v>54</v>
      </c>
      <c r="BI214" s="91"/>
      <c r="BJ214" s="91">
        <v>66</v>
      </c>
      <c r="BK214" s="91">
        <v>61</v>
      </c>
      <c r="BL214" s="91">
        <v>437</v>
      </c>
      <c r="BM214" s="91">
        <v>170</v>
      </c>
      <c r="BN214" s="91">
        <v>3</v>
      </c>
      <c r="BO214" s="91">
        <v>60</v>
      </c>
      <c r="BP214" s="91">
        <v>92</v>
      </c>
      <c r="BQ214" s="91">
        <v>308</v>
      </c>
      <c r="BR214" s="91"/>
      <c r="BS214" s="91">
        <v>1</v>
      </c>
      <c r="BT214" s="91">
        <v>151</v>
      </c>
      <c r="BU214" s="91">
        <v>5093</v>
      </c>
      <c r="BV214" s="91"/>
      <c r="BW214" s="91">
        <v>2339</v>
      </c>
      <c r="BX214" s="91">
        <v>1447</v>
      </c>
      <c r="BY214" s="91">
        <v>1295</v>
      </c>
      <c r="BZ214" s="91">
        <v>27</v>
      </c>
      <c r="CA214" s="91">
        <v>6</v>
      </c>
      <c r="CB214" s="91">
        <v>80</v>
      </c>
      <c r="CC214" s="91"/>
      <c r="CD214" s="91">
        <v>48</v>
      </c>
      <c r="CE214" s="91"/>
      <c r="CF214" s="91">
        <v>2</v>
      </c>
      <c r="CG214" s="91">
        <v>268</v>
      </c>
      <c r="CH214" s="91">
        <v>143</v>
      </c>
      <c r="CI214" s="91">
        <v>108</v>
      </c>
      <c r="CJ214" s="91">
        <v>30</v>
      </c>
      <c r="CK214" s="91">
        <v>1047</v>
      </c>
      <c r="CL214" s="91">
        <v>43</v>
      </c>
      <c r="CM214" s="91">
        <v>902</v>
      </c>
      <c r="CN214" s="91">
        <v>231</v>
      </c>
      <c r="CO214" s="91">
        <v>265</v>
      </c>
      <c r="CP214" s="91">
        <v>141</v>
      </c>
      <c r="CQ214" s="91">
        <v>270</v>
      </c>
      <c r="CR214" s="91">
        <v>40</v>
      </c>
      <c r="CS214" s="91">
        <v>1004</v>
      </c>
      <c r="CT214" s="91">
        <v>6</v>
      </c>
      <c r="CU214" s="91">
        <v>2</v>
      </c>
      <c r="CV214" s="91">
        <v>104</v>
      </c>
      <c r="CW214" s="91">
        <v>365</v>
      </c>
      <c r="CX214" s="91">
        <v>22</v>
      </c>
      <c r="CY214" s="91">
        <v>253</v>
      </c>
      <c r="CZ214" s="91">
        <v>11</v>
      </c>
      <c r="DA214" s="91">
        <v>10</v>
      </c>
      <c r="DB214" s="91"/>
      <c r="DC214" s="91">
        <v>1</v>
      </c>
      <c r="DD214" s="91">
        <v>11</v>
      </c>
      <c r="DE214" s="91">
        <v>119</v>
      </c>
      <c r="DF214" s="91">
        <v>880</v>
      </c>
      <c r="DG214" s="91">
        <v>7</v>
      </c>
      <c r="DH214" s="91">
        <v>261</v>
      </c>
      <c r="DI214" s="91">
        <v>45</v>
      </c>
      <c r="DJ214" s="91">
        <v>38</v>
      </c>
      <c r="DK214" s="91">
        <v>19</v>
      </c>
      <c r="DL214" s="91">
        <v>255</v>
      </c>
      <c r="DM214" s="91">
        <v>1080</v>
      </c>
      <c r="DN214" s="91">
        <v>47</v>
      </c>
      <c r="DO214" s="91">
        <v>952</v>
      </c>
      <c r="DP214" s="91">
        <v>62</v>
      </c>
      <c r="DQ214" s="91">
        <v>1446</v>
      </c>
      <c r="DR214" s="91">
        <v>5</v>
      </c>
      <c r="DS214" s="91">
        <v>3</v>
      </c>
      <c r="DT214" s="91">
        <v>46</v>
      </c>
      <c r="DU214" s="91">
        <v>482</v>
      </c>
      <c r="DV214" s="91">
        <v>130</v>
      </c>
      <c r="DW214" s="91"/>
      <c r="DX214" s="91">
        <v>16</v>
      </c>
      <c r="DY214" s="91">
        <v>7</v>
      </c>
      <c r="DZ214" s="91">
        <v>58</v>
      </c>
      <c r="EA214" s="91">
        <v>311</v>
      </c>
      <c r="EB214" s="91">
        <v>49</v>
      </c>
      <c r="EC214" s="91">
        <v>13</v>
      </c>
      <c r="ED214" s="91">
        <v>11</v>
      </c>
      <c r="EE214" s="91"/>
      <c r="EF214" s="91">
        <v>35</v>
      </c>
      <c r="EG214" s="91">
        <v>4078</v>
      </c>
      <c r="EH214" s="91">
        <v>22538</v>
      </c>
      <c r="EI214" s="90" t="s">
        <v>2617</v>
      </c>
      <c r="EJ214" s="90" t="s">
        <v>2501</v>
      </c>
    </row>
    <row r="215" spans="1:140" ht="14.4" x14ac:dyDescent="0.3">
      <c r="A215" s="90">
        <v>106291023</v>
      </c>
      <c r="B215" s="90" t="s">
        <v>2166</v>
      </c>
      <c r="C215" s="90" t="s">
        <v>966</v>
      </c>
      <c r="D215" s="90" t="s">
        <v>967</v>
      </c>
      <c r="E215" s="90" t="s">
        <v>968</v>
      </c>
      <c r="F215" s="90" t="s">
        <v>1411</v>
      </c>
      <c r="G215" s="90" t="s">
        <v>1412</v>
      </c>
      <c r="H215" s="90" t="s">
        <v>2811</v>
      </c>
      <c r="I215" s="90">
        <v>1</v>
      </c>
      <c r="J215" s="90">
        <v>1</v>
      </c>
      <c r="K215" s="90" t="s">
        <v>557</v>
      </c>
      <c r="L215" s="90" t="s">
        <v>2501</v>
      </c>
      <c r="M215" s="91">
        <v>5345</v>
      </c>
      <c r="N215" s="91"/>
      <c r="O215" s="91"/>
      <c r="P215" s="91"/>
      <c r="Q215" s="91"/>
      <c r="R215" s="91"/>
      <c r="S215" s="91">
        <v>2277</v>
      </c>
      <c r="T215" s="91">
        <v>3067</v>
      </c>
      <c r="U215" s="91"/>
      <c r="V215" s="91">
        <v>1</v>
      </c>
      <c r="W215" s="91">
        <v>480</v>
      </c>
      <c r="X215" s="91">
        <v>35</v>
      </c>
      <c r="Y215" s="91">
        <v>90</v>
      </c>
      <c r="Z215" s="91">
        <v>431</v>
      </c>
      <c r="AA215" s="91">
        <v>360</v>
      </c>
      <c r="AB215" s="91">
        <v>335</v>
      </c>
      <c r="AC215" s="91">
        <v>666</v>
      </c>
      <c r="AD215" s="91">
        <v>843</v>
      </c>
      <c r="AE215" s="91">
        <v>864</v>
      </c>
      <c r="AF215" s="91">
        <v>1241</v>
      </c>
      <c r="AG215" s="91"/>
      <c r="AH215" s="91">
        <v>5086</v>
      </c>
      <c r="AI215" s="91">
        <v>34</v>
      </c>
      <c r="AJ215" s="91">
        <v>98</v>
      </c>
      <c r="AK215" s="91">
        <v>37</v>
      </c>
      <c r="AL215" s="91">
        <v>15</v>
      </c>
      <c r="AM215" s="91">
        <v>9</v>
      </c>
      <c r="AN215" s="91">
        <v>66</v>
      </c>
      <c r="AO215" s="91">
        <v>4655</v>
      </c>
      <c r="AP215" s="91">
        <v>14</v>
      </c>
      <c r="AQ215" s="91">
        <v>69</v>
      </c>
      <c r="AR215" s="91">
        <v>129</v>
      </c>
      <c r="AS215" s="91">
        <v>19</v>
      </c>
      <c r="AT215" s="91">
        <v>2</v>
      </c>
      <c r="AU215" s="91">
        <v>439</v>
      </c>
      <c r="AV215" s="91">
        <v>16</v>
      </c>
      <c r="AW215" s="91">
        <v>1</v>
      </c>
      <c r="AX215" s="91">
        <v>1</v>
      </c>
      <c r="AY215" s="91">
        <v>4002</v>
      </c>
      <c r="AZ215" s="91">
        <v>1343</v>
      </c>
      <c r="BA215" s="91"/>
      <c r="BB215" s="91">
        <v>363</v>
      </c>
      <c r="BC215" s="91">
        <v>4541</v>
      </c>
      <c r="BD215" s="91">
        <v>441</v>
      </c>
      <c r="BE215" s="91"/>
      <c r="BF215" s="91">
        <v>3488</v>
      </c>
      <c r="BG215" s="91"/>
      <c r="BH215" s="91"/>
      <c r="BI215" s="91"/>
      <c r="BJ215" s="91">
        <v>179</v>
      </c>
      <c r="BK215" s="91">
        <v>74</v>
      </c>
      <c r="BL215" s="91">
        <v>878</v>
      </c>
      <c r="BM215" s="91">
        <v>12</v>
      </c>
      <c r="BN215" s="91">
        <v>12</v>
      </c>
      <c r="BO215" s="91">
        <v>52</v>
      </c>
      <c r="BP215" s="91">
        <v>114</v>
      </c>
      <c r="BQ215" s="91">
        <v>472</v>
      </c>
      <c r="BR215" s="91">
        <v>64</v>
      </c>
      <c r="BS215" s="91"/>
      <c r="BT215" s="91">
        <v>803</v>
      </c>
      <c r="BU215" s="91">
        <v>4542</v>
      </c>
      <c r="BV215" s="91"/>
      <c r="BW215" s="91">
        <v>2716</v>
      </c>
      <c r="BX215" s="91">
        <v>1340</v>
      </c>
      <c r="BY215" s="91">
        <v>1062</v>
      </c>
      <c r="BZ215" s="91">
        <v>27</v>
      </c>
      <c r="CA215" s="91">
        <v>3</v>
      </c>
      <c r="CB215" s="91">
        <v>85</v>
      </c>
      <c r="CC215" s="91"/>
      <c r="CD215" s="91">
        <v>112</v>
      </c>
      <c r="CE215" s="91"/>
      <c r="CF215" s="91"/>
      <c r="CG215" s="91">
        <v>489</v>
      </c>
      <c r="CH215" s="91">
        <v>155</v>
      </c>
      <c r="CI215" s="91">
        <v>151</v>
      </c>
      <c r="CJ215" s="91">
        <v>61</v>
      </c>
      <c r="CK215" s="91">
        <v>73</v>
      </c>
      <c r="CL215" s="91">
        <v>98</v>
      </c>
      <c r="CM215" s="91">
        <v>630</v>
      </c>
      <c r="CN215" s="91">
        <v>625</v>
      </c>
      <c r="CO215" s="91">
        <v>704</v>
      </c>
      <c r="CP215" s="91">
        <v>269</v>
      </c>
      <c r="CQ215" s="91">
        <v>493</v>
      </c>
      <c r="CR215" s="91">
        <v>129</v>
      </c>
      <c r="CS215" s="91">
        <v>191</v>
      </c>
      <c r="CT215" s="91">
        <v>2</v>
      </c>
      <c r="CU215" s="91">
        <v>24</v>
      </c>
      <c r="CV215" s="91">
        <v>204</v>
      </c>
      <c r="CW215" s="91">
        <v>593</v>
      </c>
      <c r="CX215" s="91">
        <v>13</v>
      </c>
      <c r="CY215" s="91">
        <v>441</v>
      </c>
      <c r="CZ215" s="91">
        <v>23</v>
      </c>
      <c r="DA215" s="91">
        <v>9</v>
      </c>
      <c r="DB215" s="91">
        <v>1</v>
      </c>
      <c r="DC215" s="91"/>
      <c r="DD215" s="91">
        <v>16</v>
      </c>
      <c r="DE215" s="91">
        <v>84</v>
      </c>
      <c r="DF215" s="91">
        <v>136</v>
      </c>
      <c r="DG215" s="91">
        <v>6</v>
      </c>
      <c r="DH215" s="91">
        <v>501</v>
      </c>
      <c r="DI215" s="91">
        <v>74</v>
      </c>
      <c r="DJ215" s="91">
        <v>117</v>
      </c>
      <c r="DK215" s="91">
        <v>71</v>
      </c>
      <c r="DL215" s="91">
        <v>442</v>
      </c>
      <c r="DM215" s="91">
        <v>429</v>
      </c>
      <c r="DN215" s="91">
        <v>70</v>
      </c>
      <c r="DO215" s="91">
        <v>2176</v>
      </c>
      <c r="DP215" s="91">
        <v>6</v>
      </c>
      <c r="DQ215" s="91">
        <v>1184</v>
      </c>
      <c r="DR215" s="91">
        <v>26</v>
      </c>
      <c r="DS215" s="91">
        <v>12</v>
      </c>
      <c r="DT215" s="91">
        <v>75</v>
      </c>
      <c r="DU215" s="91">
        <v>246</v>
      </c>
      <c r="DV215" s="91">
        <v>345</v>
      </c>
      <c r="DW215" s="91">
        <v>4</v>
      </c>
      <c r="DX215" s="91">
        <v>26</v>
      </c>
      <c r="DY215" s="91">
        <v>17</v>
      </c>
      <c r="DZ215" s="91">
        <v>64</v>
      </c>
      <c r="EA215" s="91">
        <v>515</v>
      </c>
      <c r="EB215" s="91">
        <v>38</v>
      </c>
      <c r="EC215" s="91">
        <v>2</v>
      </c>
      <c r="ED215" s="91">
        <v>21</v>
      </c>
      <c r="EE215" s="91"/>
      <c r="EF215" s="91">
        <v>65</v>
      </c>
      <c r="EG215" s="91">
        <v>3889</v>
      </c>
      <c r="EH215" s="91">
        <v>18452</v>
      </c>
      <c r="EI215" s="90" t="s">
        <v>2618</v>
      </c>
      <c r="EJ215" s="90" t="s">
        <v>2501</v>
      </c>
    </row>
    <row r="216" spans="1:140" ht="14.4" x14ac:dyDescent="0.3">
      <c r="A216" s="90">
        <v>106291053</v>
      </c>
      <c r="B216" s="90" t="s">
        <v>2167</v>
      </c>
      <c r="C216" s="90" t="s">
        <v>969</v>
      </c>
      <c r="D216" s="90" t="s">
        <v>1824</v>
      </c>
      <c r="E216" s="90" t="s">
        <v>970</v>
      </c>
      <c r="F216" s="90" t="s">
        <v>1825</v>
      </c>
      <c r="G216" s="90" t="s">
        <v>1412</v>
      </c>
      <c r="H216" s="90" t="s">
        <v>2810</v>
      </c>
      <c r="I216" s="90">
        <v>1</v>
      </c>
      <c r="J216" s="90">
        <v>1</v>
      </c>
      <c r="K216" s="90" t="s">
        <v>580</v>
      </c>
      <c r="L216" s="90" t="s">
        <v>2501</v>
      </c>
      <c r="M216" s="91">
        <v>1978</v>
      </c>
      <c r="N216" s="91">
        <v>44</v>
      </c>
      <c r="O216" s="91"/>
      <c r="P216" s="91"/>
      <c r="Q216" s="91"/>
      <c r="R216" s="91"/>
      <c r="S216" s="91">
        <v>805</v>
      </c>
      <c r="T216" s="91">
        <v>1217</v>
      </c>
      <c r="U216" s="91"/>
      <c r="V216" s="91"/>
      <c r="W216" s="91">
        <v>380</v>
      </c>
      <c r="X216" s="91">
        <v>23</v>
      </c>
      <c r="Y216" s="91">
        <v>37</v>
      </c>
      <c r="Z216" s="91">
        <v>199</v>
      </c>
      <c r="AA216" s="91">
        <v>283</v>
      </c>
      <c r="AB216" s="91">
        <v>150</v>
      </c>
      <c r="AC216" s="91">
        <v>211</v>
      </c>
      <c r="AD216" s="91">
        <v>323</v>
      </c>
      <c r="AE216" s="91">
        <v>229</v>
      </c>
      <c r="AF216" s="91">
        <v>187</v>
      </c>
      <c r="AG216" s="91"/>
      <c r="AH216" s="91">
        <v>1579</v>
      </c>
      <c r="AI216" s="91">
        <v>6</v>
      </c>
      <c r="AJ216" s="91">
        <v>326</v>
      </c>
      <c r="AK216" s="91">
        <v>23</v>
      </c>
      <c r="AL216" s="91">
        <v>1</v>
      </c>
      <c r="AM216" s="91">
        <v>15</v>
      </c>
      <c r="AN216" s="91">
        <v>72</v>
      </c>
      <c r="AO216" s="91">
        <v>1555</v>
      </c>
      <c r="AP216" s="91">
        <v>2</v>
      </c>
      <c r="AQ216" s="91">
        <v>17</v>
      </c>
      <c r="AR216" s="91">
        <v>14</v>
      </c>
      <c r="AS216" s="91">
        <v>44</v>
      </c>
      <c r="AT216" s="91">
        <v>1</v>
      </c>
      <c r="AU216" s="91">
        <v>366</v>
      </c>
      <c r="AV216" s="91"/>
      <c r="AW216" s="91">
        <v>23</v>
      </c>
      <c r="AX216" s="91"/>
      <c r="AY216" s="91">
        <v>783</v>
      </c>
      <c r="AZ216" s="91">
        <v>1238</v>
      </c>
      <c r="BA216" s="91">
        <v>1</v>
      </c>
      <c r="BB216" s="91">
        <v>482</v>
      </c>
      <c r="BC216" s="91">
        <v>1170</v>
      </c>
      <c r="BD216" s="91">
        <v>368</v>
      </c>
      <c r="BE216" s="91">
        <v>2</v>
      </c>
      <c r="BF216" s="91">
        <v>1656</v>
      </c>
      <c r="BG216" s="91">
        <v>3</v>
      </c>
      <c r="BH216" s="91">
        <v>1</v>
      </c>
      <c r="BI216" s="91">
        <v>67</v>
      </c>
      <c r="BJ216" s="91">
        <v>82</v>
      </c>
      <c r="BK216" s="91">
        <v>5</v>
      </c>
      <c r="BL216" s="91">
        <v>25</v>
      </c>
      <c r="BM216" s="91"/>
      <c r="BN216" s="91"/>
      <c r="BO216" s="91">
        <v>8</v>
      </c>
      <c r="BP216" s="91">
        <v>21</v>
      </c>
      <c r="BQ216" s="91">
        <v>139</v>
      </c>
      <c r="BR216" s="91">
        <v>15</v>
      </c>
      <c r="BS216" s="91"/>
      <c r="BT216" s="91">
        <v>156</v>
      </c>
      <c r="BU216" s="91">
        <v>1864</v>
      </c>
      <c r="BV216" s="91">
        <v>2</v>
      </c>
      <c r="BW216" s="91">
        <v>641</v>
      </c>
      <c r="BX216" s="91">
        <v>495</v>
      </c>
      <c r="BY216" s="91">
        <v>776</v>
      </c>
      <c r="BZ216" s="91">
        <v>17</v>
      </c>
      <c r="CA216" s="91">
        <v>2</v>
      </c>
      <c r="CB216" s="91">
        <v>12</v>
      </c>
      <c r="CC216" s="91"/>
      <c r="CD216" s="91">
        <v>76</v>
      </c>
      <c r="CE216" s="91">
        <v>3</v>
      </c>
      <c r="CF216" s="91"/>
      <c r="CG216" s="91">
        <v>44</v>
      </c>
      <c r="CH216" s="91">
        <v>49</v>
      </c>
      <c r="CI216" s="91">
        <v>38</v>
      </c>
      <c r="CJ216" s="91">
        <v>14</v>
      </c>
      <c r="CK216" s="91">
        <v>20</v>
      </c>
      <c r="CL216" s="91">
        <v>28</v>
      </c>
      <c r="CM216" s="91">
        <v>101</v>
      </c>
      <c r="CN216" s="91">
        <v>143</v>
      </c>
      <c r="CO216" s="91">
        <v>211</v>
      </c>
      <c r="CP216" s="91">
        <v>31</v>
      </c>
      <c r="CQ216" s="91">
        <v>380</v>
      </c>
      <c r="CR216" s="91">
        <v>18</v>
      </c>
      <c r="CS216" s="91">
        <v>223</v>
      </c>
      <c r="CT216" s="91">
        <v>2</v>
      </c>
      <c r="CU216" s="91">
        <v>6</v>
      </c>
      <c r="CV216" s="91">
        <v>21</v>
      </c>
      <c r="CW216" s="91">
        <v>253</v>
      </c>
      <c r="CX216" s="91">
        <v>71</v>
      </c>
      <c r="CY216" s="91">
        <v>369</v>
      </c>
      <c r="CZ216" s="91">
        <v>7</v>
      </c>
      <c r="DA216" s="91"/>
      <c r="DB216" s="91"/>
      <c r="DC216" s="91"/>
      <c r="DD216" s="91">
        <v>4</v>
      </c>
      <c r="DE216" s="91">
        <v>34</v>
      </c>
      <c r="DF216" s="91">
        <v>13</v>
      </c>
      <c r="DG216" s="91">
        <v>6</v>
      </c>
      <c r="DH216" s="91">
        <v>193</v>
      </c>
      <c r="DI216" s="91"/>
      <c r="DJ216" s="91">
        <v>84</v>
      </c>
      <c r="DK216" s="91">
        <v>11</v>
      </c>
      <c r="DL216" s="91">
        <v>369</v>
      </c>
      <c r="DM216" s="91">
        <v>351</v>
      </c>
      <c r="DN216" s="91">
        <v>17</v>
      </c>
      <c r="DO216" s="91">
        <v>131</v>
      </c>
      <c r="DP216" s="91">
        <v>28</v>
      </c>
      <c r="DQ216" s="91">
        <v>774</v>
      </c>
      <c r="DR216" s="91">
        <v>11</v>
      </c>
      <c r="DS216" s="91">
        <v>14</v>
      </c>
      <c r="DT216" s="91">
        <v>3</v>
      </c>
      <c r="DU216" s="91">
        <v>109</v>
      </c>
      <c r="DV216" s="91">
        <v>130</v>
      </c>
      <c r="DW216" s="91"/>
      <c r="DX216" s="91">
        <v>7</v>
      </c>
      <c r="DY216" s="91">
        <v>2</v>
      </c>
      <c r="DZ216" s="91">
        <v>29</v>
      </c>
      <c r="EA216" s="91">
        <v>72</v>
      </c>
      <c r="EB216" s="91">
        <v>8</v>
      </c>
      <c r="EC216" s="91"/>
      <c r="ED216" s="91">
        <v>1</v>
      </c>
      <c r="EE216" s="91"/>
      <c r="EF216" s="91">
        <v>8</v>
      </c>
      <c r="EG216" s="91">
        <v>1628</v>
      </c>
      <c r="EH216" s="91">
        <v>7141</v>
      </c>
      <c r="EI216" s="90" t="s">
        <v>2619</v>
      </c>
      <c r="EJ216" s="90" t="s">
        <v>2501</v>
      </c>
    </row>
    <row r="217" spans="1:140" ht="14.4" x14ac:dyDescent="0.3">
      <c r="A217" s="90">
        <v>106300032</v>
      </c>
      <c r="B217" s="90" t="s">
        <v>2168</v>
      </c>
      <c r="C217" s="90" t="s">
        <v>2169</v>
      </c>
      <c r="D217" s="90" t="s">
        <v>2170</v>
      </c>
      <c r="E217" s="90" t="s">
        <v>971</v>
      </c>
      <c r="F217" s="90" t="s">
        <v>1427</v>
      </c>
      <c r="G217" s="90" t="s">
        <v>971</v>
      </c>
      <c r="H217" s="90" t="s">
        <v>2808</v>
      </c>
      <c r="I217" s="90">
        <v>68</v>
      </c>
      <c r="J217" s="90">
        <v>37</v>
      </c>
      <c r="K217" s="90" t="s">
        <v>557</v>
      </c>
      <c r="L217" s="90" t="s">
        <v>553</v>
      </c>
      <c r="M217" s="91">
        <v>11428</v>
      </c>
      <c r="N217" s="91"/>
      <c r="O217" s="91"/>
      <c r="P217" s="91"/>
      <c r="Q217" s="91"/>
      <c r="R217" s="91"/>
      <c r="S217" s="91">
        <v>6219</v>
      </c>
      <c r="T217" s="91">
        <v>5208</v>
      </c>
      <c r="U217" s="91"/>
      <c r="V217" s="91">
        <v>1</v>
      </c>
      <c r="W217" s="91">
        <v>3092</v>
      </c>
      <c r="X217" s="91">
        <v>4767</v>
      </c>
      <c r="Y217" s="91">
        <v>3366</v>
      </c>
      <c r="Z217" s="91">
        <v>202</v>
      </c>
      <c r="AA217" s="91"/>
      <c r="AB217" s="91"/>
      <c r="AC217" s="91"/>
      <c r="AD217" s="91"/>
      <c r="AE217" s="91"/>
      <c r="AF217" s="91"/>
      <c r="AG217" s="91">
        <v>1</v>
      </c>
      <c r="AH217" s="91">
        <v>3675</v>
      </c>
      <c r="AI217" s="91">
        <v>274</v>
      </c>
      <c r="AJ217" s="91">
        <v>5906</v>
      </c>
      <c r="AK217" s="91">
        <v>872</v>
      </c>
      <c r="AL217" s="91">
        <v>11</v>
      </c>
      <c r="AM217" s="91">
        <v>583</v>
      </c>
      <c r="AN217" s="91">
        <v>107</v>
      </c>
      <c r="AO217" s="91">
        <v>10620</v>
      </c>
      <c r="AP217" s="91">
        <v>4</v>
      </c>
      <c r="AQ217" s="91">
        <v>1</v>
      </c>
      <c r="AR217" s="91">
        <v>3</v>
      </c>
      <c r="AS217" s="91">
        <v>800</v>
      </c>
      <c r="AT217" s="91"/>
      <c r="AU217" s="91"/>
      <c r="AV217" s="91"/>
      <c r="AW217" s="91"/>
      <c r="AX217" s="91"/>
      <c r="AY217" s="91">
        <v>5454</v>
      </c>
      <c r="AZ217" s="91">
        <v>5974</v>
      </c>
      <c r="BA217" s="91"/>
      <c r="BB217" s="91">
        <v>1813</v>
      </c>
      <c r="BC217" s="91">
        <v>9191</v>
      </c>
      <c r="BD217" s="91">
        <v>424</v>
      </c>
      <c r="BE217" s="91"/>
      <c r="BF217" s="91">
        <v>11169</v>
      </c>
      <c r="BG217" s="91"/>
      <c r="BH217" s="91"/>
      <c r="BI217" s="91"/>
      <c r="BJ217" s="91">
        <v>130</v>
      </c>
      <c r="BK217" s="91"/>
      <c r="BL217" s="91">
        <v>28</v>
      </c>
      <c r="BM217" s="91">
        <v>7</v>
      </c>
      <c r="BN217" s="91">
        <v>1</v>
      </c>
      <c r="BO217" s="91">
        <v>5</v>
      </c>
      <c r="BP217" s="91">
        <v>78</v>
      </c>
      <c r="BQ217" s="91"/>
      <c r="BR217" s="91">
        <v>10</v>
      </c>
      <c r="BS217" s="91"/>
      <c r="BT217" s="91">
        <v>9</v>
      </c>
      <c r="BU217" s="91">
        <v>11419</v>
      </c>
      <c r="BV217" s="91"/>
      <c r="BW217" s="91">
        <v>21</v>
      </c>
      <c r="BX217" s="91">
        <v>6768</v>
      </c>
      <c r="BY217" s="91">
        <v>4383</v>
      </c>
      <c r="BZ217" s="91"/>
      <c r="CA217" s="91"/>
      <c r="CB217" s="91">
        <v>163</v>
      </c>
      <c r="CC217" s="91"/>
      <c r="CD217" s="91">
        <v>91</v>
      </c>
      <c r="CE217" s="91">
        <v>2</v>
      </c>
      <c r="CF217" s="91"/>
      <c r="CG217" s="91">
        <v>461</v>
      </c>
      <c r="CH217" s="91">
        <v>367</v>
      </c>
      <c r="CI217" s="91">
        <v>490</v>
      </c>
      <c r="CJ217" s="91">
        <v>307</v>
      </c>
      <c r="CK217" s="91">
        <v>70</v>
      </c>
      <c r="CL217" s="91">
        <v>1165</v>
      </c>
      <c r="CM217" s="91">
        <v>205</v>
      </c>
      <c r="CN217" s="91">
        <v>1877</v>
      </c>
      <c r="CO217" s="91">
        <v>1529</v>
      </c>
      <c r="CP217" s="91">
        <v>424</v>
      </c>
      <c r="CQ217" s="91"/>
      <c r="CR217" s="91">
        <v>276</v>
      </c>
      <c r="CS217" s="91">
        <v>250</v>
      </c>
      <c r="CT217" s="91">
        <v>627</v>
      </c>
      <c r="CU217" s="91">
        <v>997</v>
      </c>
      <c r="CV217" s="91">
        <v>1150</v>
      </c>
      <c r="CW217" s="91">
        <v>754</v>
      </c>
      <c r="CX217" s="91">
        <v>478</v>
      </c>
      <c r="CY217" s="91"/>
      <c r="CZ217" s="91">
        <v>834</v>
      </c>
      <c r="DA217" s="91">
        <v>5</v>
      </c>
      <c r="DB217" s="91">
        <v>8</v>
      </c>
      <c r="DC217" s="91">
        <v>25</v>
      </c>
      <c r="DD217" s="91">
        <v>111</v>
      </c>
      <c r="DE217" s="91">
        <v>255</v>
      </c>
      <c r="DF217" s="91">
        <v>418</v>
      </c>
      <c r="DG217" s="91">
        <v>109</v>
      </c>
      <c r="DH217" s="91">
        <v>1351</v>
      </c>
      <c r="DI217" s="91">
        <v>94</v>
      </c>
      <c r="DJ217" s="91">
        <v>32</v>
      </c>
      <c r="DK217" s="91">
        <v>42</v>
      </c>
      <c r="DL217" s="91"/>
      <c r="DM217" s="91">
        <v>283</v>
      </c>
      <c r="DN217" s="91">
        <v>236</v>
      </c>
      <c r="DO217" s="91">
        <v>1695</v>
      </c>
      <c r="DP217" s="91">
        <v>9</v>
      </c>
      <c r="DQ217" s="91">
        <v>5921</v>
      </c>
      <c r="DR217" s="91">
        <v>4</v>
      </c>
      <c r="DS217" s="91">
        <v>5</v>
      </c>
      <c r="DT217" s="91">
        <v>38</v>
      </c>
      <c r="DU217" s="91">
        <v>574</v>
      </c>
      <c r="DV217" s="91">
        <v>101</v>
      </c>
      <c r="DW217" s="91">
        <v>1</v>
      </c>
      <c r="DX217" s="91">
        <v>27</v>
      </c>
      <c r="DY217" s="91">
        <v>77</v>
      </c>
      <c r="DZ217" s="91">
        <v>90</v>
      </c>
      <c r="EA217" s="91">
        <v>280</v>
      </c>
      <c r="EB217" s="91">
        <v>31</v>
      </c>
      <c r="EC217" s="91">
        <v>10</v>
      </c>
      <c r="ED217" s="91">
        <v>17</v>
      </c>
      <c r="EE217" s="91"/>
      <c r="EF217" s="91">
        <v>41</v>
      </c>
      <c r="EG217" s="91">
        <v>10132</v>
      </c>
      <c r="EH217" s="91">
        <v>58539</v>
      </c>
      <c r="EI217" s="90" t="s">
        <v>2620</v>
      </c>
      <c r="EJ217" s="90" t="s">
        <v>2489</v>
      </c>
    </row>
    <row r="218" spans="1:140" ht="14.4" x14ac:dyDescent="0.3">
      <c r="A218" s="90">
        <v>106300225</v>
      </c>
      <c r="B218" s="90" t="s">
        <v>2171</v>
      </c>
      <c r="C218" s="90" t="s">
        <v>972</v>
      </c>
      <c r="D218" s="90" t="s">
        <v>973</v>
      </c>
      <c r="E218" s="90" t="s">
        <v>974</v>
      </c>
      <c r="F218" s="90" t="s">
        <v>1413</v>
      </c>
      <c r="G218" s="90" t="s">
        <v>971</v>
      </c>
      <c r="H218" s="90" t="s">
        <v>2808</v>
      </c>
      <c r="I218" s="90">
        <v>72</v>
      </c>
      <c r="J218" s="90">
        <v>34</v>
      </c>
      <c r="K218" s="90" t="s">
        <v>557</v>
      </c>
      <c r="L218" s="90" t="s">
        <v>553</v>
      </c>
      <c r="M218" s="91">
        <v>13348</v>
      </c>
      <c r="N218" s="91"/>
      <c r="O218" s="91"/>
      <c r="P218" s="91"/>
      <c r="Q218" s="91"/>
      <c r="R218" s="91"/>
      <c r="S218" s="91">
        <v>5396</v>
      </c>
      <c r="T218" s="91">
        <v>7952</v>
      </c>
      <c r="U218" s="91"/>
      <c r="V218" s="91"/>
      <c r="W218" s="91">
        <v>1594</v>
      </c>
      <c r="X218" s="91">
        <v>1</v>
      </c>
      <c r="Y218" s="91">
        <v>76</v>
      </c>
      <c r="Z218" s="91">
        <v>1042</v>
      </c>
      <c r="AA218" s="91">
        <v>1504</v>
      </c>
      <c r="AB218" s="91">
        <v>1352</v>
      </c>
      <c r="AC218" s="91">
        <v>1863</v>
      </c>
      <c r="AD218" s="91">
        <v>1871</v>
      </c>
      <c r="AE218" s="91">
        <v>2005</v>
      </c>
      <c r="AF218" s="91">
        <v>2040</v>
      </c>
      <c r="AG218" s="91"/>
      <c r="AH218" s="91">
        <v>6987</v>
      </c>
      <c r="AI218" s="91">
        <v>250</v>
      </c>
      <c r="AJ218" s="91">
        <v>2811</v>
      </c>
      <c r="AK218" s="91">
        <v>2997</v>
      </c>
      <c r="AL218" s="91">
        <v>5</v>
      </c>
      <c r="AM218" s="91">
        <v>291</v>
      </c>
      <c r="AN218" s="91">
        <v>7</v>
      </c>
      <c r="AO218" s="91">
        <v>11325</v>
      </c>
      <c r="AP218" s="91">
        <v>23</v>
      </c>
      <c r="AQ218" s="91"/>
      <c r="AR218" s="91">
        <v>61</v>
      </c>
      <c r="AS218" s="91">
        <v>303</v>
      </c>
      <c r="AT218" s="91"/>
      <c r="AU218" s="91">
        <v>1570</v>
      </c>
      <c r="AV218" s="91"/>
      <c r="AW218" s="91">
        <v>66</v>
      </c>
      <c r="AX218" s="91"/>
      <c r="AY218" s="91">
        <v>7143</v>
      </c>
      <c r="AZ218" s="91">
        <v>6205</v>
      </c>
      <c r="BA218" s="91"/>
      <c r="BB218" s="91">
        <v>3129</v>
      </c>
      <c r="BC218" s="91">
        <v>8650</v>
      </c>
      <c r="BD218" s="91">
        <v>1569</v>
      </c>
      <c r="BE218" s="91"/>
      <c r="BF218" s="91">
        <v>9609</v>
      </c>
      <c r="BG218" s="91">
        <v>8</v>
      </c>
      <c r="BH218" s="91"/>
      <c r="BI218" s="91"/>
      <c r="BJ218" s="91">
        <v>161</v>
      </c>
      <c r="BK218" s="91">
        <v>75</v>
      </c>
      <c r="BL218" s="91">
        <v>1432</v>
      </c>
      <c r="BM218" s="91">
        <v>23</v>
      </c>
      <c r="BN218" s="91"/>
      <c r="BO218" s="91"/>
      <c r="BP218" s="91">
        <v>222</v>
      </c>
      <c r="BQ218" s="91">
        <v>1818</v>
      </c>
      <c r="BR218" s="91"/>
      <c r="BS218" s="91"/>
      <c r="BT218" s="91">
        <v>586</v>
      </c>
      <c r="BU218" s="91">
        <v>12762</v>
      </c>
      <c r="BV218" s="91"/>
      <c r="BW218" s="91">
        <v>5397</v>
      </c>
      <c r="BX218" s="91">
        <v>2251</v>
      </c>
      <c r="BY218" s="91">
        <v>5277</v>
      </c>
      <c r="BZ218" s="91">
        <v>73</v>
      </c>
      <c r="CA218" s="91">
        <v>5</v>
      </c>
      <c r="CB218" s="91">
        <v>111</v>
      </c>
      <c r="CC218" s="91"/>
      <c r="CD218" s="91">
        <v>234</v>
      </c>
      <c r="CE218" s="91"/>
      <c r="CF218" s="91"/>
      <c r="CG218" s="91">
        <v>769</v>
      </c>
      <c r="CH218" s="91">
        <v>844</v>
      </c>
      <c r="CI218" s="91">
        <v>631</v>
      </c>
      <c r="CJ218" s="91">
        <v>163</v>
      </c>
      <c r="CK218" s="91">
        <v>95</v>
      </c>
      <c r="CL218" s="91">
        <v>246</v>
      </c>
      <c r="CM218" s="91">
        <v>1560</v>
      </c>
      <c r="CN218" s="91">
        <v>664</v>
      </c>
      <c r="CO218" s="91">
        <v>1743</v>
      </c>
      <c r="CP218" s="91">
        <v>716</v>
      </c>
      <c r="CQ218" s="91">
        <v>1664</v>
      </c>
      <c r="CR218" s="91">
        <v>209</v>
      </c>
      <c r="CS218" s="91">
        <v>813</v>
      </c>
      <c r="CT218" s="91">
        <v>16</v>
      </c>
      <c r="CU218" s="91">
        <v>22</v>
      </c>
      <c r="CV218" s="91">
        <v>616</v>
      </c>
      <c r="CW218" s="91">
        <v>906</v>
      </c>
      <c r="CX218" s="91">
        <v>100</v>
      </c>
      <c r="CY218" s="91">
        <v>1571</v>
      </c>
      <c r="CZ218" s="91">
        <v>218</v>
      </c>
      <c r="DA218" s="91">
        <v>26</v>
      </c>
      <c r="DB218" s="91">
        <v>2</v>
      </c>
      <c r="DC218" s="91"/>
      <c r="DD218" s="91">
        <v>19</v>
      </c>
      <c r="DE218" s="91">
        <v>265</v>
      </c>
      <c r="DF218" s="91">
        <v>900</v>
      </c>
      <c r="DG218" s="91">
        <v>47</v>
      </c>
      <c r="DH218" s="91">
        <v>2172</v>
      </c>
      <c r="DI218" s="91">
        <v>187</v>
      </c>
      <c r="DJ218" s="91">
        <v>293</v>
      </c>
      <c r="DK218" s="91">
        <v>275</v>
      </c>
      <c r="DL218" s="91">
        <v>1580</v>
      </c>
      <c r="DM218" s="91">
        <v>1092</v>
      </c>
      <c r="DN218" s="91">
        <v>230</v>
      </c>
      <c r="DO218" s="91">
        <v>3026</v>
      </c>
      <c r="DP218" s="91">
        <v>48</v>
      </c>
      <c r="DQ218" s="91">
        <v>2968</v>
      </c>
      <c r="DR218" s="91">
        <v>14</v>
      </c>
      <c r="DS218" s="91">
        <v>6</v>
      </c>
      <c r="DT218" s="91">
        <v>32</v>
      </c>
      <c r="DU218" s="91">
        <v>1077</v>
      </c>
      <c r="DV218" s="91">
        <v>451</v>
      </c>
      <c r="DW218" s="91">
        <v>1</v>
      </c>
      <c r="DX218" s="91">
        <v>25</v>
      </c>
      <c r="DY218" s="91">
        <v>35</v>
      </c>
      <c r="DZ218" s="91">
        <v>116</v>
      </c>
      <c r="EA218" s="91">
        <v>638</v>
      </c>
      <c r="EB218" s="91">
        <v>20</v>
      </c>
      <c r="EC218" s="91">
        <v>8</v>
      </c>
      <c r="ED218" s="91">
        <v>21</v>
      </c>
      <c r="EE218" s="91"/>
      <c r="EF218" s="91">
        <v>34</v>
      </c>
      <c r="EG218" s="91">
        <v>10870</v>
      </c>
      <c r="EH218" s="91">
        <v>48325</v>
      </c>
      <c r="EI218" s="90" t="s">
        <v>2621</v>
      </c>
      <c r="EJ218" s="90" t="s">
        <v>2489</v>
      </c>
    </row>
    <row r="219" spans="1:140" ht="14.4" x14ac:dyDescent="0.3">
      <c r="A219" s="90">
        <v>106301098</v>
      </c>
      <c r="B219" s="90" t="s">
        <v>2172</v>
      </c>
      <c r="C219" s="90" t="s">
        <v>1415</v>
      </c>
      <c r="D219" s="90" t="s">
        <v>988</v>
      </c>
      <c r="E219" s="90" t="s">
        <v>975</v>
      </c>
      <c r="F219" s="90" t="s">
        <v>1416</v>
      </c>
      <c r="G219" s="90" t="s">
        <v>971</v>
      </c>
      <c r="H219" s="90" t="s">
        <v>2808</v>
      </c>
      <c r="I219" s="90">
        <v>69</v>
      </c>
      <c r="J219" s="90">
        <v>29</v>
      </c>
      <c r="K219" s="90" t="s">
        <v>572</v>
      </c>
      <c r="L219" s="90" t="s">
        <v>553</v>
      </c>
      <c r="M219" s="91">
        <v>13295</v>
      </c>
      <c r="N219" s="91"/>
      <c r="O219" s="91"/>
      <c r="P219" s="91"/>
      <c r="Q219" s="91"/>
      <c r="R219" s="91"/>
      <c r="S219" s="91">
        <v>5570</v>
      </c>
      <c r="T219" s="91">
        <v>7724</v>
      </c>
      <c r="U219" s="91"/>
      <c r="V219" s="91">
        <v>1</v>
      </c>
      <c r="W219" s="91">
        <v>1787</v>
      </c>
      <c r="X219" s="91"/>
      <c r="Y219" s="91">
        <v>260</v>
      </c>
      <c r="Z219" s="91">
        <v>1325</v>
      </c>
      <c r="AA219" s="91">
        <v>1362</v>
      </c>
      <c r="AB219" s="91">
        <v>1152</v>
      </c>
      <c r="AC219" s="91">
        <v>1919</v>
      </c>
      <c r="AD219" s="91">
        <v>1865</v>
      </c>
      <c r="AE219" s="91">
        <v>1653</v>
      </c>
      <c r="AF219" s="91">
        <v>1972</v>
      </c>
      <c r="AG219" s="91"/>
      <c r="AH219" s="91">
        <v>5401</v>
      </c>
      <c r="AI219" s="91">
        <v>449</v>
      </c>
      <c r="AJ219" s="91">
        <v>5215</v>
      </c>
      <c r="AK219" s="91">
        <v>1590</v>
      </c>
      <c r="AL219" s="91">
        <v>3</v>
      </c>
      <c r="AM219" s="91">
        <v>634</v>
      </c>
      <c r="AN219" s="91">
        <v>3</v>
      </c>
      <c r="AO219" s="91">
        <v>10618</v>
      </c>
      <c r="AP219" s="91">
        <v>134</v>
      </c>
      <c r="AQ219" s="91">
        <v>10</v>
      </c>
      <c r="AR219" s="91">
        <v>484</v>
      </c>
      <c r="AS219" s="91">
        <v>246</v>
      </c>
      <c r="AT219" s="91">
        <v>41</v>
      </c>
      <c r="AU219" s="91">
        <v>1704</v>
      </c>
      <c r="AV219" s="91">
        <v>2</v>
      </c>
      <c r="AW219" s="91">
        <v>50</v>
      </c>
      <c r="AX219" s="91">
        <v>6</v>
      </c>
      <c r="AY219" s="91">
        <v>8045</v>
      </c>
      <c r="AZ219" s="91">
        <v>5244</v>
      </c>
      <c r="BA219" s="91">
        <v>6</v>
      </c>
      <c r="BB219" s="91">
        <v>1325</v>
      </c>
      <c r="BC219" s="91">
        <v>10203</v>
      </c>
      <c r="BD219" s="91">
        <v>1761</v>
      </c>
      <c r="BE219" s="91">
        <v>6</v>
      </c>
      <c r="BF219" s="91">
        <v>9151</v>
      </c>
      <c r="BG219" s="91">
        <v>1</v>
      </c>
      <c r="BH219" s="91"/>
      <c r="BI219" s="91"/>
      <c r="BJ219" s="91">
        <v>288</v>
      </c>
      <c r="BK219" s="91">
        <v>110</v>
      </c>
      <c r="BL219" s="91">
        <v>1924</v>
      </c>
      <c r="BM219" s="91">
        <v>53</v>
      </c>
      <c r="BN219" s="91">
        <v>2</v>
      </c>
      <c r="BO219" s="91">
        <v>263</v>
      </c>
      <c r="BP219" s="91">
        <v>203</v>
      </c>
      <c r="BQ219" s="91">
        <v>1172</v>
      </c>
      <c r="BR219" s="91">
        <v>122</v>
      </c>
      <c r="BS219" s="91">
        <v>6</v>
      </c>
      <c r="BT219" s="91">
        <v>159</v>
      </c>
      <c r="BU219" s="91">
        <v>13078</v>
      </c>
      <c r="BV219" s="91">
        <v>58</v>
      </c>
      <c r="BW219" s="91">
        <v>4392</v>
      </c>
      <c r="BX219" s="91">
        <v>5280</v>
      </c>
      <c r="BY219" s="91">
        <v>3011</v>
      </c>
      <c r="BZ219" s="91">
        <v>69</v>
      </c>
      <c r="CA219" s="91">
        <v>15</v>
      </c>
      <c r="CB219" s="91">
        <v>26</v>
      </c>
      <c r="CC219" s="91">
        <v>52</v>
      </c>
      <c r="CD219" s="91">
        <v>444</v>
      </c>
      <c r="CE219" s="91">
        <v>6</v>
      </c>
      <c r="CF219" s="91"/>
      <c r="CG219" s="91">
        <v>668</v>
      </c>
      <c r="CH219" s="91">
        <v>461</v>
      </c>
      <c r="CI219" s="91">
        <v>558</v>
      </c>
      <c r="CJ219" s="91">
        <v>195</v>
      </c>
      <c r="CK219" s="91">
        <v>189</v>
      </c>
      <c r="CL219" s="91">
        <v>183</v>
      </c>
      <c r="CM219" s="91">
        <v>2008</v>
      </c>
      <c r="CN219" s="91">
        <v>908</v>
      </c>
      <c r="CO219" s="91">
        <v>1494</v>
      </c>
      <c r="CP219" s="91">
        <v>785</v>
      </c>
      <c r="CQ219" s="91">
        <v>1889</v>
      </c>
      <c r="CR219" s="91">
        <v>253</v>
      </c>
      <c r="CS219" s="91">
        <v>493</v>
      </c>
      <c r="CT219" s="91">
        <v>7</v>
      </c>
      <c r="CU219" s="91">
        <v>75</v>
      </c>
      <c r="CV219" s="91">
        <v>615</v>
      </c>
      <c r="CW219" s="91">
        <v>707</v>
      </c>
      <c r="CX219" s="91">
        <v>99</v>
      </c>
      <c r="CY219" s="91">
        <v>1708</v>
      </c>
      <c r="CZ219" s="91">
        <v>141</v>
      </c>
      <c r="DA219" s="91">
        <v>17</v>
      </c>
      <c r="DB219" s="91">
        <v>1</v>
      </c>
      <c r="DC219" s="91">
        <v>2</v>
      </c>
      <c r="DD219" s="91">
        <v>14</v>
      </c>
      <c r="DE219" s="91">
        <v>235</v>
      </c>
      <c r="DF219" s="91">
        <v>1702</v>
      </c>
      <c r="DG219" s="91">
        <v>36</v>
      </c>
      <c r="DH219" s="91">
        <v>1430</v>
      </c>
      <c r="DI219" s="91">
        <v>198</v>
      </c>
      <c r="DJ219" s="91">
        <v>84</v>
      </c>
      <c r="DK219" s="91">
        <v>166</v>
      </c>
      <c r="DL219" s="91">
        <v>1711</v>
      </c>
      <c r="DM219" s="91">
        <v>649</v>
      </c>
      <c r="DN219" s="91">
        <v>209</v>
      </c>
      <c r="DO219" s="91">
        <v>1293</v>
      </c>
      <c r="DP219" s="91">
        <v>22</v>
      </c>
      <c r="DQ219" s="91">
        <v>5385</v>
      </c>
      <c r="DR219" s="91">
        <v>12</v>
      </c>
      <c r="DS219" s="91">
        <v>3</v>
      </c>
      <c r="DT219" s="91">
        <v>48</v>
      </c>
      <c r="DU219" s="91">
        <v>740</v>
      </c>
      <c r="DV219" s="91">
        <v>335</v>
      </c>
      <c r="DW219" s="91">
        <v>2</v>
      </c>
      <c r="DX219" s="91">
        <v>19</v>
      </c>
      <c r="DY219" s="91">
        <v>24</v>
      </c>
      <c r="DZ219" s="91">
        <v>144</v>
      </c>
      <c r="EA219" s="91">
        <v>458</v>
      </c>
      <c r="EB219" s="91">
        <v>30</v>
      </c>
      <c r="EC219" s="91">
        <v>15</v>
      </c>
      <c r="ED219" s="91">
        <v>35</v>
      </c>
      <c r="EE219" s="91"/>
      <c r="EF219" s="91">
        <v>41</v>
      </c>
      <c r="EG219" s="91">
        <v>11389</v>
      </c>
      <c r="EH219" s="91">
        <v>52871</v>
      </c>
      <c r="EI219" s="90" t="s">
        <v>2622</v>
      </c>
      <c r="EJ219" s="90" t="s">
        <v>2489</v>
      </c>
    </row>
    <row r="220" spans="1:140" ht="14.4" x14ac:dyDescent="0.3">
      <c r="A220" s="90">
        <v>106301127</v>
      </c>
      <c r="B220" s="90" t="s">
        <v>2173</v>
      </c>
      <c r="C220" s="90" t="s">
        <v>2174</v>
      </c>
      <c r="D220" s="90" t="s">
        <v>989</v>
      </c>
      <c r="E220" s="90" t="s">
        <v>990</v>
      </c>
      <c r="F220" s="90" t="s">
        <v>2175</v>
      </c>
      <c r="G220" s="90" t="s">
        <v>971</v>
      </c>
      <c r="H220" s="90" t="s">
        <v>2810</v>
      </c>
      <c r="I220" s="90">
        <v>55</v>
      </c>
      <c r="J220" s="90">
        <v>29</v>
      </c>
      <c r="K220" s="90" t="s">
        <v>572</v>
      </c>
      <c r="L220" s="90" t="s">
        <v>553</v>
      </c>
      <c r="M220" s="91">
        <v>419</v>
      </c>
      <c r="N220" s="91">
        <v>294</v>
      </c>
      <c r="O220" s="91"/>
      <c r="P220" s="91"/>
      <c r="Q220" s="91"/>
      <c r="R220" s="91"/>
      <c r="S220" s="91">
        <v>376</v>
      </c>
      <c r="T220" s="91">
        <v>337</v>
      </c>
      <c r="U220" s="91"/>
      <c r="V220" s="91"/>
      <c r="W220" s="91"/>
      <c r="X220" s="91"/>
      <c r="Y220" s="91"/>
      <c r="Z220" s="91">
        <v>14</v>
      </c>
      <c r="AA220" s="91">
        <v>15</v>
      </c>
      <c r="AB220" s="91">
        <v>45</v>
      </c>
      <c r="AC220" s="91">
        <v>65</v>
      </c>
      <c r="AD220" s="91">
        <v>127</v>
      </c>
      <c r="AE220" s="91">
        <v>220</v>
      </c>
      <c r="AF220" s="91">
        <v>227</v>
      </c>
      <c r="AG220" s="91"/>
      <c r="AH220" s="91">
        <v>450</v>
      </c>
      <c r="AI220" s="91">
        <v>28</v>
      </c>
      <c r="AJ220" s="91">
        <v>98</v>
      </c>
      <c r="AK220" s="91">
        <v>94</v>
      </c>
      <c r="AL220" s="91"/>
      <c r="AM220" s="91">
        <v>17</v>
      </c>
      <c r="AN220" s="91">
        <v>26</v>
      </c>
      <c r="AO220" s="91">
        <v>2</v>
      </c>
      <c r="AP220" s="91">
        <v>1</v>
      </c>
      <c r="AQ220" s="91"/>
      <c r="AR220" s="91">
        <v>7</v>
      </c>
      <c r="AS220" s="91">
        <v>698</v>
      </c>
      <c r="AT220" s="91">
        <v>5</v>
      </c>
      <c r="AU220" s="91"/>
      <c r="AV220" s="91"/>
      <c r="AW220" s="91"/>
      <c r="AX220" s="91"/>
      <c r="AY220" s="91"/>
      <c r="AZ220" s="91">
        <v>713</v>
      </c>
      <c r="BA220" s="91"/>
      <c r="BB220" s="91">
        <v>710</v>
      </c>
      <c r="BC220" s="91">
        <v>3</v>
      </c>
      <c r="BD220" s="91"/>
      <c r="BE220" s="91"/>
      <c r="BF220" s="91">
        <v>140</v>
      </c>
      <c r="BG220" s="91">
        <v>12</v>
      </c>
      <c r="BH220" s="91"/>
      <c r="BI220" s="91">
        <v>84</v>
      </c>
      <c r="BJ220" s="91">
        <v>88</v>
      </c>
      <c r="BK220" s="91">
        <v>71</v>
      </c>
      <c r="BL220" s="91">
        <v>162</v>
      </c>
      <c r="BM220" s="91">
        <v>4</v>
      </c>
      <c r="BN220" s="91"/>
      <c r="BO220" s="91">
        <v>2</v>
      </c>
      <c r="BP220" s="91">
        <v>104</v>
      </c>
      <c r="BQ220" s="91">
        <v>44</v>
      </c>
      <c r="BR220" s="91">
        <v>2</v>
      </c>
      <c r="BS220" s="91"/>
      <c r="BT220" s="91">
        <v>72</v>
      </c>
      <c r="BU220" s="91">
        <v>641</v>
      </c>
      <c r="BV220" s="91"/>
      <c r="BW220" s="91">
        <v>522</v>
      </c>
      <c r="BX220" s="91">
        <v>39</v>
      </c>
      <c r="BY220" s="91">
        <v>142</v>
      </c>
      <c r="BZ220" s="91"/>
      <c r="CA220" s="91"/>
      <c r="CB220" s="91"/>
      <c r="CC220" s="91"/>
      <c r="CD220" s="91">
        <v>10</v>
      </c>
      <c r="CE220" s="91"/>
      <c r="CF220" s="91"/>
      <c r="CG220" s="91">
        <v>128</v>
      </c>
      <c r="CH220" s="91">
        <v>15</v>
      </c>
      <c r="CI220" s="91">
        <v>8</v>
      </c>
      <c r="CJ220" s="91"/>
      <c r="CK220" s="91"/>
      <c r="CL220" s="91">
        <v>20</v>
      </c>
      <c r="CM220" s="91">
        <v>47</v>
      </c>
      <c r="CN220" s="91">
        <v>307</v>
      </c>
      <c r="CO220" s="91">
        <v>32</v>
      </c>
      <c r="CP220" s="91">
        <v>45</v>
      </c>
      <c r="CQ220" s="91"/>
      <c r="CR220" s="91">
        <v>30</v>
      </c>
      <c r="CS220" s="91">
        <v>16</v>
      </c>
      <c r="CT220" s="91">
        <v>1</v>
      </c>
      <c r="CU220" s="91"/>
      <c r="CV220" s="91">
        <v>8</v>
      </c>
      <c r="CW220" s="91">
        <v>44</v>
      </c>
      <c r="CX220" s="91">
        <v>12</v>
      </c>
      <c r="CY220" s="91"/>
      <c r="CZ220" s="91"/>
      <c r="DA220" s="91"/>
      <c r="DB220" s="91"/>
      <c r="DC220" s="91"/>
      <c r="DD220" s="91"/>
      <c r="DE220" s="91">
        <v>8</v>
      </c>
      <c r="DF220" s="91">
        <v>74</v>
      </c>
      <c r="DG220" s="91"/>
      <c r="DH220" s="91">
        <v>21</v>
      </c>
      <c r="DI220" s="91">
        <v>1</v>
      </c>
      <c r="DJ220" s="91"/>
      <c r="DK220" s="91"/>
      <c r="DL220" s="91"/>
      <c r="DM220" s="91">
        <v>8</v>
      </c>
      <c r="DN220" s="91">
        <v>15</v>
      </c>
      <c r="DO220" s="91">
        <v>154</v>
      </c>
      <c r="DP220" s="91"/>
      <c r="DQ220" s="91">
        <v>432</v>
      </c>
      <c r="DR220" s="91">
        <v>3</v>
      </c>
      <c r="DS220" s="91"/>
      <c r="DT220" s="91"/>
      <c r="DU220" s="91">
        <v>114</v>
      </c>
      <c r="DV220" s="91">
        <v>2</v>
      </c>
      <c r="DW220" s="91"/>
      <c r="DX220" s="91"/>
      <c r="DY220" s="91"/>
      <c r="DZ220" s="91">
        <v>26</v>
      </c>
      <c r="EA220" s="91">
        <v>23</v>
      </c>
      <c r="EB220" s="91"/>
      <c r="EC220" s="91">
        <v>1</v>
      </c>
      <c r="ED220" s="91"/>
      <c r="EE220" s="91"/>
      <c r="EF220" s="91">
        <v>8</v>
      </c>
      <c r="EG220" s="91">
        <v>536</v>
      </c>
      <c r="EH220" s="91">
        <v>25584</v>
      </c>
      <c r="EI220" s="90" t="s">
        <v>2623</v>
      </c>
      <c r="EJ220" s="90" t="s">
        <v>2489</v>
      </c>
    </row>
    <row r="221" spans="1:140" ht="14.4" x14ac:dyDescent="0.3">
      <c r="A221" s="90">
        <v>106301140</v>
      </c>
      <c r="B221" s="90" t="s">
        <v>2176</v>
      </c>
      <c r="C221" s="90" t="s">
        <v>2177</v>
      </c>
      <c r="D221" s="90" t="s">
        <v>991</v>
      </c>
      <c r="E221" s="90" t="s">
        <v>971</v>
      </c>
      <c r="F221" s="90" t="s">
        <v>1826</v>
      </c>
      <c r="G221" s="90" t="s">
        <v>971</v>
      </c>
      <c r="H221" s="90" t="s">
        <v>2811</v>
      </c>
      <c r="I221" s="90">
        <v>68</v>
      </c>
      <c r="J221" s="90">
        <v>37</v>
      </c>
      <c r="K221" s="90" t="s">
        <v>572</v>
      </c>
      <c r="L221" s="90" t="s">
        <v>553</v>
      </c>
      <c r="M221" s="91">
        <v>1920</v>
      </c>
      <c r="N221" s="91">
        <v>34</v>
      </c>
      <c r="O221" s="91">
        <v>239</v>
      </c>
      <c r="P221" s="91"/>
      <c r="Q221" s="91"/>
      <c r="R221" s="91"/>
      <c r="S221" s="91">
        <v>1037</v>
      </c>
      <c r="T221" s="91">
        <v>1156</v>
      </c>
      <c r="U221" s="91"/>
      <c r="V221" s="91"/>
      <c r="W221" s="91"/>
      <c r="X221" s="91"/>
      <c r="Y221" s="91">
        <v>53</v>
      </c>
      <c r="Z221" s="91">
        <v>231</v>
      </c>
      <c r="AA221" s="91">
        <v>243</v>
      </c>
      <c r="AB221" s="91">
        <v>339</v>
      </c>
      <c r="AC221" s="91">
        <v>437</v>
      </c>
      <c r="AD221" s="91">
        <v>337</v>
      </c>
      <c r="AE221" s="91">
        <v>252</v>
      </c>
      <c r="AF221" s="91">
        <v>301</v>
      </c>
      <c r="AG221" s="91"/>
      <c r="AH221" s="91">
        <v>1425</v>
      </c>
      <c r="AI221" s="91">
        <v>88</v>
      </c>
      <c r="AJ221" s="91">
        <v>519</v>
      </c>
      <c r="AK221" s="91">
        <v>90</v>
      </c>
      <c r="AL221" s="91">
        <v>5</v>
      </c>
      <c r="AM221" s="91">
        <v>46</v>
      </c>
      <c r="AN221" s="91">
        <v>20</v>
      </c>
      <c r="AO221" s="91">
        <v>1843</v>
      </c>
      <c r="AP221" s="91">
        <v>48</v>
      </c>
      <c r="AQ221" s="91">
        <v>1</v>
      </c>
      <c r="AR221" s="91">
        <v>120</v>
      </c>
      <c r="AS221" s="91">
        <v>131</v>
      </c>
      <c r="AT221" s="91">
        <v>42</v>
      </c>
      <c r="AU221" s="91"/>
      <c r="AV221" s="91"/>
      <c r="AW221" s="91">
        <v>8</v>
      </c>
      <c r="AX221" s="91"/>
      <c r="AY221" s="91">
        <v>1053</v>
      </c>
      <c r="AZ221" s="91">
        <v>1140</v>
      </c>
      <c r="BA221" s="91"/>
      <c r="BB221" s="91">
        <v>930</v>
      </c>
      <c r="BC221" s="91">
        <v>1262</v>
      </c>
      <c r="BD221" s="91"/>
      <c r="BE221" s="91">
        <v>1</v>
      </c>
      <c r="BF221" s="91">
        <v>1257</v>
      </c>
      <c r="BG221" s="91">
        <v>48</v>
      </c>
      <c r="BH221" s="91">
        <v>27</v>
      </c>
      <c r="BI221" s="91">
        <v>25</v>
      </c>
      <c r="BJ221" s="91">
        <v>55</v>
      </c>
      <c r="BK221" s="91">
        <v>26</v>
      </c>
      <c r="BL221" s="91">
        <v>269</v>
      </c>
      <c r="BM221" s="91">
        <v>202</v>
      </c>
      <c r="BN221" s="91"/>
      <c r="BO221" s="91">
        <v>98</v>
      </c>
      <c r="BP221" s="91">
        <v>33</v>
      </c>
      <c r="BQ221" s="91">
        <v>146</v>
      </c>
      <c r="BR221" s="91">
        <v>7</v>
      </c>
      <c r="BS221" s="91"/>
      <c r="BT221" s="91">
        <v>54</v>
      </c>
      <c r="BU221" s="91">
        <v>2139</v>
      </c>
      <c r="BV221" s="91"/>
      <c r="BW221" s="91">
        <v>824</v>
      </c>
      <c r="BX221" s="91">
        <v>347</v>
      </c>
      <c r="BY221" s="91">
        <v>873</v>
      </c>
      <c r="BZ221" s="91">
        <v>80</v>
      </c>
      <c r="CA221" s="91"/>
      <c r="CB221" s="91">
        <v>19</v>
      </c>
      <c r="CC221" s="91">
        <v>6</v>
      </c>
      <c r="CD221" s="91">
        <v>44</v>
      </c>
      <c r="CE221" s="91"/>
      <c r="CF221" s="91"/>
      <c r="CG221" s="91">
        <v>74</v>
      </c>
      <c r="CH221" s="91">
        <v>39</v>
      </c>
      <c r="CI221" s="91">
        <v>322</v>
      </c>
      <c r="CJ221" s="91">
        <v>5</v>
      </c>
      <c r="CK221" s="91">
        <v>731</v>
      </c>
      <c r="CL221" s="91">
        <v>41</v>
      </c>
      <c r="CM221" s="91">
        <v>125</v>
      </c>
      <c r="CN221" s="91">
        <v>123</v>
      </c>
      <c r="CO221" s="91">
        <v>213</v>
      </c>
      <c r="CP221" s="91">
        <v>57</v>
      </c>
      <c r="CQ221" s="91">
        <v>4</v>
      </c>
      <c r="CR221" s="91">
        <v>50</v>
      </c>
      <c r="CS221" s="91">
        <v>255</v>
      </c>
      <c r="CT221" s="91">
        <v>2</v>
      </c>
      <c r="CU221" s="91"/>
      <c r="CV221" s="91">
        <v>29</v>
      </c>
      <c r="CW221" s="91">
        <v>99</v>
      </c>
      <c r="CX221" s="91">
        <v>24</v>
      </c>
      <c r="CY221" s="91"/>
      <c r="CZ221" s="91">
        <v>27</v>
      </c>
      <c r="DA221" s="91">
        <v>4</v>
      </c>
      <c r="DB221" s="91"/>
      <c r="DC221" s="91"/>
      <c r="DD221" s="91">
        <v>1</v>
      </c>
      <c r="DE221" s="91">
        <v>17</v>
      </c>
      <c r="DF221" s="91">
        <v>31</v>
      </c>
      <c r="DG221" s="91"/>
      <c r="DH221" s="91">
        <v>401</v>
      </c>
      <c r="DI221" s="91">
        <v>3</v>
      </c>
      <c r="DJ221" s="91">
        <v>1</v>
      </c>
      <c r="DK221" s="91">
        <v>4</v>
      </c>
      <c r="DL221" s="91"/>
      <c r="DM221" s="91">
        <v>287</v>
      </c>
      <c r="DN221" s="91">
        <v>30</v>
      </c>
      <c r="DO221" s="91">
        <v>606</v>
      </c>
      <c r="DP221" s="91">
        <v>42</v>
      </c>
      <c r="DQ221" s="91">
        <v>739</v>
      </c>
      <c r="DR221" s="91">
        <v>4</v>
      </c>
      <c r="DS221" s="91">
        <v>2</v>
      </c>
      <c r="DT221" s="91">
        <v>10</v>
      </c>
      <c r="DU221" s="91">
        <v>110</v>
      </c>
      <c r="DV221" s="91">
        <v>66</v>
      </c>
      <c r="DW221" s="91"/>
      <c r="DX221" s="91">
        <v>8</v>
      </c>
      <c r="DY221" s="91">
        <v>4</v>
      </c>
      <c r="DZ221" s="91">
        <v>43</v>
      </c>
      <c r="EA221" s="91">
        <v>52</v>
      </c>
      <c r="EB221" s="91">
        <v>3</v>
      </c>
      <c r="EC221" s="91">
        <v>1</v>
      </c>
      <c r="ED221" s="91">
        <v>8</v>
      </c>
      <c r="EE221" s="91"/>
      <c r="EF221" s="91">
        <v>8</v>
      </c>
      <c r="EG221" s="91">
        <v>1874</v>
      </c>
      <c r="EH221" s="91">
        <v>24115</v>
      </c>
      <c r="EI221" s="90" t="s">
        <v>2624</v>
      </c>
      <c r="EJ221" s="90" t="s">
        <v>2489</v>
      </c>
    </row>
    <row r="222" spans="1:140" ht="14.4" x14ac:dyDescent="0.3">
      <c r="A222" s="90">
        <v>106301155</v>
      </c>
      <c r="B222" s="90" t="s">
        <v>2178</v>
      </c>
      <c r="C222" s="90" t="s">
        <v>992</v>
      </c>
      <c r="D222" s="90" t="s">
        <v>993</v>
      </c>
      <c r="E222" s="90" t="s">
        <v>994</v>
      </c>
      <c r="F222" s="90" t="s">
        <v>1417</v>
      </c>
      <c r="G222" s="90" t="s">
        <v>971</v>
      </c>
      <c r="H222" s="90" t="s">
        <v>2811</v>
      </c>
      <c r="I222" s="90">
        <v>74</v>
      </c>
      <c r="J222" s="90">
        <v>37</v>
      </c>
      <c r="K222" s="90" t="s">
        <v>572</v>
      </c>
      <c r="L222" s="90" t="s">
        <v>553</v>
      </c>
      <c r="M222" s="91">
        <v>1018</v>
      </c>
      <c r="N222" s="91"/>
      <c r="O222" s="91">
        <v>2641</v>
      </c>
      <c r="P222" s="91"/>
      <c r="Q222" s="91"/>
      <c r="R222" s="91"/>
      <c r="S222" s="91">
        <v>1931</v>
      </c>
      <c r="T222" s="91">
        <v>1728</v>
      </c>
      <c r="U222" s="91"/>
      <c r="V222" s="91"/>
      <c r="W222" s="91"/>
      <c r="X222" s="91"/>
      <c r="Y222" s="91">
        <v>983</v>
      </c>
      <c r="Z222" s="91">
        <v>694</v>
      </c>
      <c r="AA222" s="91">
        <v>563</v>
      </c>
      <c r="AB222" s="91">
        <v>609</v>
      </c>
      <c r="AC222" s="91">
        <v>603</v>
      </c>
      <c r="AD222" s="91">
        <v>174</v>
      </c>
      <c r="AE222" s="91">
        <v>31</v>
      </c>
      <c r="AF222" s="91">
        <v>2</v>
      </c>
      <c r="AG222" s="91"/>
      <c r="AH222" s="91">
        <v>1901</v>
      </c>
      <c r="AI222" s="91">
        <v>380</v>
      </c>
      <c r="AJ222" s="91">
        <v>1171</v>
      </c>
      <c r="AK222" s="91">
        <v>123</v>
      </c>
      <c r="AL222" s="91">
        <v>6</v>
      </c>
      <c r="AM222" s="91">
        <v>73</v>
      </c>
      <c r="AN222" s="91">
        <v>5</v>
      </c>
      <c r="AO222" s="91">
        <v>1013</v>
      </c>
      <c r="AP222" s="91">
        <v>156</v>
      </c>
      <c r="AQ222" s="91"/>
      <c r="AR222" s="91">
        <v>1</v>
      </c>
      <c r="AS222" s="91">
        <v>427</v>
      </c>
      <c r="AT222" s="91">
        <v>408</v>
      </c>
      <c r="AU222" s="91"/>
      <c r="AV222" s="91"/>
      <c r="AW222" s="91">
        <v>1654</v>
      </c>
      <c r="AX222" s="91"/>
      <c r="AY222" s="91"/>
      <c r="AZ222" s="91">
        <v>3659</v>
      </c>
      <c r="BA222" s="91"/>
      <c r="BB222" s="91">
        <v>6</v>
      </c>
      <c r="BC222" s="91">
        <v>3653</v>
      </c>
      <c r="BD222" s="91"/>
      <c r="BE222" s="91"/>
      <c r="BF222" s="91">
        <v>2465</v>
      </c>
      <c r="BG222" s="91">
        <v>12</v>
      </c>
      <c r="BH222" s="91">
        <v>16</v>
      </c>
      <c r="BI222" s="91"/>
      <c r="BJ222" s="91">
        <v>20</v>
      </c>
      <c r="BK222" s="91">
        <v>31</v>
      </c>
      <c r="BL222" s="91">
        <v>85</v>
      </c>
      <c r="BM222" s="91">
        <v>433</v>
      </c>
      <c r="BN222" s="91">
        <v>5</v>
      </c>
      <c r="BO222" s="91">
        <v>592</v>
      </c>
      <c r="BP222" s="91"/>
      <c r="BQ222" s="91"/>
      <c r="BR222" s="91"/>
      <c r="BS222" s="91"/>
      <c r="BT222" s="91"/>
      <c r="BU222" s="91">
        <v>3659</v>
      </c>
      <c r="BV222" s="91"/>
      <c r="BW222" s="91">
        <v>203</v>
      </c>
      <c r="BX222" s="91">
        <v>2356</v>
      </c>
      <c r="BY222" s="91">
        <v>850</v>
      </c>
      <c r="BZ222" s="91">
        <v>2</v>
      </c>
      <c r="CA222" s="91">
        <v>113</v>
      </c>
      <c r="CB222" s="91">
        <v>34</v>
      </c>
      <c r="CC222" s="91">
        <v>12</v>
      </c>
      <c r="CD222" s="91">
        <v>38</v>
      </c>
      <c r="CE222" s="91">
        <v>28</v>
      </c>
      <c r="CF222" s="91">
        <v>23</v>
      </c>
      <c r="CG222" s="91">
        <v>1</v>
      </c>
      <c r="CH222" s="91"/>
      <c r="CI222" s="91">
        <v>5</v>
      </c>
      <c r="CJ222" s="91">
        <v>2</v>
      </c>
      <c r="CK222" s="91">
        <v>3603</v>
      </c>
      <c r="CL222" s="91">
        <v>2</v>
      </c>
      <c r="CM222" s="91">
        <v>6</v>
      </c>
      <c r="CN222" s="91">
        <v>5</v>
      </c>
      <c r="CO222" s="91">
        <v>2</v>
      </c>
      <c r="CP222" s="91">
        <v>6</v>
      </c>
      <c r="CQ222" s="91"/>
      <c r="CR222" s="91">
        <v>14</v>
      </c>
      <c r="CS222" s="91">
        <v>3</v>
      </c>
      <c r="CT222" s="91"/>
      <c r="CU222" s="91"/>
      <c r="CV222" s="91">
        <v>1</v>
      </c>
      <c r="CW222" s="91">
        <v>4</v>
      </c>
      <c r="CX222" s="91">
        <v>5</v>
      </c>
      <c r="CY222" s="91"/>
      <c r="CZ222" s="91"/>
      <c r="DA222" s="91"/>
      <c r="DB222" s="91">
        <v>1</v>
      </c>
      <c r="DC222" s="91"/>
      <c r="DD222" s="91"/>
      <c r="DE222" s="91"/>
      <c r="DF222" s="91"/>
      <c r="DG222" s="91"/>
      <c r="DH222" s="91"/>
      <c r="DI222" s="91"/>
      <c r="DJ222" s="91"/>
      <c r="DK222" s="91"/>
      <c r="DL222" s="91"/>
      <c r="DM222" s="91"/>
      <c r="DN222" s="91">
        <v>4</v>
      </c>
      <c r="DO222" s="91">
        <v>1140</v>
      </c>
      <c r="DP222" s="91"/>
      <c r="DQ222" s="91">
        <v>2514</v>
      </c>
      <c r="DR222" s="91"/>
      <c r="DS222" s="91">
        <v>1</v>
      </c>
      <c r="DT222" s="91">
        <v>1</v>
      </c>
      <c r="DU222" s="91">
        <v>3</v>
      </c>
      <c r="DV222" s="91">
        <v>18</v>
      </c>
      <c r="DW222" s="91">
        <v>1</v>
      </c>
      <c r="DX222" s="91">
        <v>7</v>
      </c>
      <c r="DY222" s="91">
        <v>2</v>
      </c>
      <c r="DZ222" s="91">
        <v>48</v>
      </c>
      <c r="EA222" s="91">
        <v>3</v>
      </c>
      <c r="EB222" s="91">
        <v>58</v>
      </c>
      <c r="EC222" s="91">
        <v>21</v>
      </c>
      <c r="ED222" s="91"/>
      <c r="EE222" s="91"/>
      <c r="EF222" s="91">
        <v>13</v>
      </c>
      <c r="EG222" s="91">
        <v>3483</v>
      </c>
      <c r="EH222" s="91">
        <v>35115</v>
      </c>
      <c r="EI222" s="90" t="s">
        <v>2625</v>
      </c>
      <c r="EJ222" s="90" t="s">
        <v>2489</v>
      </c>
    </row>
    <row r="223" spans="1:140" ht="14.4" x14ac:dyDescent="0.3">
      <c r="A223" s="90">
        <v>106301175</v>
      </c>
      <c r="B223" s="90" t="s">
        <v>2179</v>
      </c>
      <c r="C223" s="90" t="s">
        <v>2180</v>
      </c>
      <c r="D223" s="90" t="s">
        <v>995</v>
      </c>
      <c r="E223" s="90" t="s">
        <v>974</v>
      </c>
      <c r="F223" s="90" t="s">
        <v>1413</v>
      </c>
      <c r="G223" s="90" t="s">
        <v>971</v>
      </c>
      <c r="H223" s="90" t="s">
        <v>2808</v>
      </c>
      <c r="I223" s="90">
        <v>72</v>
      </c>
      <c r="J223" s="90">
        <v>34</v>
      </c>
      <c r="K223" s="90" t="s">
        <v>572</v>
      </c>
      <c r="L223" s="90" t="s">
        <v>553</v>
      </c>
      <c r="M223" s="91">
        <v>21720</v>
      </c>
      <c r="N223" s="91"/>
      <c r="O223" s="91"/>
      <c r="P223" s="91"/>
      <c r="Q223" s="91"/>
      <c r="R223" s="91"/>
      <c r="S223" s="91">
        <v>8875</v>
      </c>
      <c r="T223" s="91">
        <v>12845</v>
      </c>
      <c r="U223" s="91"/>
      <c r="V223" s="91"/>
      <c r="W223" s="91">
        <v>4127</v>
      </c>
      <c r="X223" s="91">
        <v>753</v>
      </c>
      <c r="Y223" s="91">
        <v>779</v>
      </c>
      <c r="Z223" s="91">
        <v>2185</v>
      </c>
      <c r="AA223" s="91">
        <v>2806</v>
      </c>
      <c r="AB223" s="91">
        <v>1836</v>
      </c>
      <c r="AC223" s="91">
        <v>2545</v>
      </c>
      <c r="AD223" s="91">
        <v>2349</v>
      </c>
      <c r="AE223" s="91">
        <v>2108</v>
      </c>
      <c r="AF223" s="91">
        <v>2232</v>
      </c>
      <c r="AG223" s="91"/>
      <c r="AH223" s="91">
        <v>4776</v>
      </c>
      <c r="AI223" s="91">
        <v>299</v>
      </c>
      <c r="AJ223" s="91">
        <v>6200</v>
      </c>
      <c r="AK223" s="91">
        <v>9107</v>
      </c>
      <c r="AL223" s="91">
        <v>16</v>
      </c>
      <c r="AM223" s="91">
        <v>1103</v>
      </c>
      <c r="AN223" s="91">
        <v>219</v>
      </c>
      <c r="AO223" s="91">
        <v>15502</v>
      </c>
      <c r="AP223" s="91">
        <v>109</v>
      </c>
      <c r="AQ223" s="91">
        <v>32</v>
      </c>
      <c r="AR223" s="91">
        <v>573</v>
      </c>
      <c r="AS223" s="91">
        <v>364</v>
      </c>
      <c r="AT223" s="91"/>
      <c r="AU223" s="91">
        <v>3706</v>
      </c>
      <c r="AV223" s="91">
        <v>3</v>
      </c>
      <c r="AW223" s="91">
        <v>1431</v>
      </c>
      <c r="AX223" s="91"/>
      <c r="AY223" s="91">
        <v>9944</v>
      </c>
      <c r="AZ223" s="91">
        <v>11776</v>
      </c>
      <c r="BA223" s="91"/>
      <c r="BB223" s="91">
        <v>2665</v>
      </c>
      <c r="BC223" s="91">
        <v>15346</v>
      </c>
      <c r="BD223" s="91">
        <v>3709</v>
      </c>
      <c r="BE223" s="91"/>
      <c r="BF223" s="91">
        <v>15706</v>
      </c>
      <c r="BG223" s="91"/>
      <c r="BH223" s="91"/>
      <c r="BI223" s="91"/>
      <c r="BJ223" s="91">
        <v>259</v>
      </c>
      <c r="BK223" s="91">
        <v>125</v>
      </c>
      <c r="BL223" s="91">
        <v>2651</v>
      </c>
      <c r="BM223" s="91">
        <v>47</v>
      </c>
      <c r="BN223" s="91">
        <v>3</v>
      </c>
      <c r="BO223" s="91">
        <v>266</v>
      </c>
      <c r="BP223" s="91">
        <v>366</v>
      </c>
      <c r="BQ223" s="91">
        <v>2295</v>
      </c>
      <c r="BR223" s="91">
        <v>2</v>
      </c>
      <c r="BS223" s="91"/>
      <c r="BT223" s="91">
        <v>299</v>
      </c>
      <c r="BU223" s="91">
        <v>21411</v>
      </c>
      <c r="BV223" s="91">
        <v>10</v>
      </c>
      <c r="BW223" s="91">
        <v>5421</v>
      </c>
      <c r="BX223" s="91">
        <v>8108</v>
      </c>
      <c r="BY223" s="91">
        <v>3305</v>
      </c>
      <c r="BZ223" s="91">
        <v>83</v>
      </c>
      <c r="CA223" s="91">
        <v>16</v>
      </c>
      <c r="CB223" s="91">
        <v>408</v>
      </c>
      <c r="CC223" s="91">
        <v>43</v>
      </c>
      <c r="CD223" s="91">
        <v>2725</v>
      </c>
      <c r="CE223" s="91">
        <v>1611</v>
      </c>
      <c r="CF223" s="91"/>
      <c r="CG223" s="91">
        <v>934</v>
      </c>
      <c r="CH223" s="91">
        <v>825</v>
      </c>
      <c r="CI223" s="91">
        <v>933</v>
      </c>
      <c r="CJ223" s="91">
        <v>243</v>
      </c>
      <c r="CK223" s="91">
        <v>159</v>
      </c>
      <c r="CL223" s="91">
        <v>384</v>
      </c>
      <c r="CM223" s="91">
        <v>2332</v>
      </c>
      <c r="CN223" s="91">
        <v>1464</v>
      </c>
      <c r="CO223" s="91">
        <v>2121</v>
      </c>
      <c r="CP223" s="91">
        <v>909</v>
      </c>
      <c r="CQ223" s="91">
        <v>3855</v>
      </c>
      <c r="CR223" s="91">
        <v>434</v>
      </c>
      <c r="CS223" s="91">
        <v>1155</v>
      </c>
      <c r="CT223" s="91">
        <v>44</v>
      </c>
      <c r="CU223" s="91">
        <v>132</v>
      </c>
      <c r="CV223" s="91">
        <v>744</v>
      </c>
      <c r="CW223" s="91">
        <v>1235</v>
      </c>
      <c r="CX223" s="91">
        <v>107</v>
      </c>
      <c r="CY223" s="91">
        <v>3710</v>
      </c>
      <c r="CZ223" s="91">
        <v>346</v>
      </c>
      <c r="DA223" s="91">
        <v>47</v>
      </c>
      <c r="DB223" s="91">
        <v>1</v>
      </c>
      <c r="DC223" s="91">
        <v>6</v>
      </c>
      <c r="DD223" s="91">
        <v>49</v>
      </c>
      <c r="DE223" s="91">
        <v>342</v>
      </c>
      <c r="DF223" s="91">
        <v>1842</v>
      </c>
      <c r="DG223" s="91">
        <v>55</v>
      </c>
      <c r="DH223" s="91">
        <v>2470</v>
      </c>
      <c r="DI223" s="91">
        <v>187</v>
      </c>
      <c r="DJ223" s="91">
        <v>181</v>
      </c>
      <c r="DK223" s="91">
        <v>366</v>
      </c>
      <c r="DL223" s="91">
        <v>3728</v>
      </c>
      <c r="DM223" s="91">
        <v>1473</v>
      </c>
      <c r="DN223" s="91">
        <v>278</v>
      </c>
      <c r="DO223" s="91">
        <v>5828</v>
      </c>
      <c r="DP223" s="91">
        <v>37</v>
      </c>
      <c r="DQ223" s="91">
        <v>4484</v>
      </c>
      <c r="DR223" s="91">
        <v>36</v>
      </c>
      <c r="DS223" s="91">
        <v>17</v>
      </c>
      <c r="DT223" s="91">
        <v>82</v>
      </c>
      <c r="DU223" s="91">
        <v>1021</v>
      </c>
      <c r="DV223" s="91">
        <v>581</v>
      </c>
      <c r="DW223" s="91">
        <v>1</v>
      </c>
      <c r="DX223" s="91">
        <v>20</v>
      </c>
      <c r="DY223" s="91">
        <v>48</v>
      </c>
      <c r="DZ223" s="91">
        <v>143</v>
      </c>
      <c r="EA223" s="91">
        <v>613</v>
      </c>
      <c r="EB223" s="91">
        <v>54</v>
      </c>
      <c r="EC223" s="91">
        <v>15</v>
      </c>
      <c r="ED223" s="91">
        <v>18</v>
      </c>
      <c r="EE223" s="91"/>
      <c r="EF223" s="91">
        <v>41</v>
      </c>
      <c r="EG223" s="91">
        <v>19030</v>
      </c>
      <c r="EH223" s="91">
        <v>94365</v>
      </c>
      <c r="EI223" s="90" t="s">
        <v>2621</v>
      </c>
      <c r="EJ223" s="90" t="s">
        <v>2489</v>
      </c>
    </row>
    <row r="224" spans="1:140" ht="14.4" x14ac:dyDescent="0.3">
      <c r="A224" s="90">
        <v>106301188</v>
      </c>
      <c r="B224" s="90" t="s">
        <v>2181</v>
      </c>
      <c r="C224" s="90" t="s">
        <v>2182</v>
      </c>
      <c r="D224" s="90" t="s">
        <v>996</v>
      </c>
      <c r="E224" s="90" t="s">
        <v>975</v>
      </c>
      <c r="F224" s="90" t="s">
        <v>1418</v>
      </c>
      <c r="G224" s="90" t="s">
        <v>971</v>
      </c>
      <c r="H224" s="90" t="s">
        <v>2812</v>
      </c>
      <c r="I224" s="90">
        <v>69</v>
      </c>
      <c r="J224" s="90">
        <v>34</v>
      </c>
      <c r="K224" s="90" t="s">
        <v>572</v>
      </c>
      <c r="L224" s="90" t="s">
        <v>553</v>
      </c>
      <c r="M224" s="91">
        <v>3989</v>
      </c>
      <c r="N224" s="91"/>
      <c r="O224" s="91">
        <v>2907</v>
      </c>
      <c r="P224" s="91"/>
      <c r="Q224" s="91"/>
      <c r="R224" s="91"/>
      <c r="S224" s="91">
        <v>3112</v>
      </c>
      <c r="T224" s="91">
        <v>3784</v>
      </c>
      <c r="U224" s="91"/>
      <c r="V224" s="91"/>
      <c r="W224" s="91">
        <v>1149</v>
      </c>
      <c r="X224" s="91"/>
      <c r="Y224" s="91">
        <v>254</v>
      </c>
      <c r="Z224" s="91">
        <v>1471</v>
      </c>
      <c r="AA224" s="91">
        <v>1278</v>
      </c>
      <c r="AB224" s="91">
        <v>1002</v>
      </c>
      <c r="AC224" s="91">
        <v>884</v>
      </c>
      <c r="AD224" s="91">
        <v>513</v>
      </c>
      <c r="AE224" s="91">
        <v>194</v>
      </c>
      <c r="AF224" s="91">
        <v>151</v>
      </c>
      <c r="AG224" s="91"/>
      <c r="AH224" s="91">
        <v>2433</v>
      </c>
      <c r="AI224" s="91">
        <v>201</v>
      </c>
      <c r="AJ224" s="91">
        <v>3318</v>
      </c>
      <c r="AK224" s="91">
        <v>413</v>
      </c>
      <c r="AL224" s="91">
        <v>5</v>
      </c>
      <c r="AM224" s="91">
        <v>408</v>
      </c>
      <c r="AN224" s="91">
        <v>118</v>
      </c>
      <c r="AO224" s="91">
        <v>3438</v>
      </c>
      <c r="AP224" s="91">
        <v>111</v>
      </c>
      <c r="AQ224" s="91">
        <v>1</v>
      </c>
      <c r="AR224" s="91">
        <v>54</v>
      </c>
      <c r="AS224" s="91">
        <v>155</v>
      </c>
      <c r="AT224" s="91">
        <v>44</v>
      </c>
      <c r="AU224" s="91">
        <v>1149</v>
      </c>
      <c r="AV224" s="91">
        <v>331</v>
      </c>
      <c r="AW224" s="91">
        <v>1613</v>
      </c>
      <c r="AX224" s="91"/>
      <c r="AY224" s="91">
        <v>2324</v>
      </c>
      <c r="AZ224" s="91">
        <v>4572</v>
      </c>
      <c r="BA224" s="91"/>
      <c r="BB224" s="91">
        <v>850</v>
      </c>
      <c r="BC224" s="91">
        <v>4895</v>
      </c>
      <c r="BD224" s="91">
        <v>1149</v>
      </c>
      <c r="BE224" s="91">
        <v>2</v>
      </c>
      <c r="BF224" s="91">
        <v>5513</v>
      </c>
      <c r="BG224" s="91">
        <v>29</v>
      </c>
      <c r="BH224" s="91">
        <v>39</v>
      </c>
      <c r="BI224" s="91"/>
      <c r="BJ224" s="91">
        <v>134</v>
      </c>
      <c r="BK224" s="91">
        <v>61</v>
      </c>
      <c r="BL224" s="91">
        <v>230</v>
      </c>
      <c r="BM224" s="91">
        <v>193</v>
      </c>
      <c r="BN224" s="91">
        <v>370</v>
      </c>
      <c r="BO224" s="91">
        <v>228</v>
      </c>
      <c r="BP224" s="91">
        <v>48</v>
      </c>
      <c r="BQ224" s="91">
        <v>44</v>
      </c>
      <c r="BR224" s="91">
        <v>7</v>
      </c>
      <c r="BS224" s="91"/>
      <c r="BT224" s="91">
        <v>9</v>
      </c>
      <c r="BU224" s="91">
        <v>6887</v>
      </c>
      <c r="BV224" s="91"/>
      <c r="BW224" s="91">
        <v>1441</v>
      </c>
      <c r="BX224" s="91">
        <v>3745</v>
      </c>
      <c r="BY224" s="91">
        <v>810</v>
      </c>
      <c r="BZ224" s="91">
        <v>6</v>
      </c>
      <c r="CA224" s="91"/>
      <c r="CB224" s="91">
        <v>738</v>
      </c>
      <c r="CC224" s="91">
        <v>28</v>
      </c>
      <c r="CD224" s="91">
        <v>126</v>
      </c>
      <c r="CE224" s="91"/>
      <c r="CF224" s="91">
        <v>2</v>
      </c>
      <c r="CG224" s="91">
        <v>139</v>
      </c>
      <c r="CH224" s="91">
        <v>65</v>
      </c>
      <c r="CI224" s="91">
        <v>72</v>
      </c>
      <c r="CJ224" s="91">
        <v>34</v>
      </c>
      <c r="CK224" s="91">
        <v>2947</v>
      </c>
      <c r="CL224" s="91">
        <v>37</v>
      </c>
      <c r="CM224" s="91">
        <v>234</v>
      </c>
      <c r="CN224" s="91">
        <v>117</v>
      </c>
      <c r="CO224" s="91">
        <v>260</v>
      </c>
      <c r="CP224" s="91">
        <v>105</v>
      </c>
      <c r="CQ224" s="91">
        <v>1325</v>
      </c>
      <c r="CR224" s="91">
        <v>66</v>
      </c>
      <c r="CS224" s="91">
        <v>72</v>
      </c>
      <c r="CT224" s="91">
        <v>1</v>
      </c>
      <c r="CU224" s="91"/>
      <c r="CV224" s="91">
        <v>105</v>
      </c>
      <c r="CW224" s="91">
        <v>132</v>
      </c>
      <c r="CX224" s="91">
        <v>35</v>
      </c>
      <c r="CY224" s="91">
        <v>1149</v>
      </c>
      <c r="CZ224" s="91">
        <v>7</v>
      </c>
      <c r="DA224" s="91"/>
      <c r="DB224" s="91">
        <v>3</v>
      </c>
      <c r="DC224" s="91"/>
      <c r="DD224" s="91">
        <v>5</v>
      </c>
      <c r="DE224" s="91">
        <v>16</v>
      </c>
      <c r="DF224" s="91">
        <v>188</v>
      </c>
      <c r="DG224" s="91">
        <v>3</v>
      </c>
      <c r="DH224" s="91">
        <v>232</v>
      </c>
      <c r="DI224" s="91">
        <v>19</v>
      </c>
      <c r="DJ224" s="91">
        <v>28</v>
      </c>
      <c r="DK224" s="91">
        <v>95</v>
      </c>
      <c r="DL224" s="91">
        <v>1194</v>
      </c>
      <c r="DM224" s="91">
        <v>106</v>
      </c>
      <c r="DN224" s="91">
        <v>33</v>
      </c>
      <c r="DO224" s="91">
        <v>190</v>
      </c>
      <c r="DP224" s="91">
        <v>3</v>
      </c>
      <c r="DQ224" s="91">
        <v>4774</v>
      </c>
      <c r="DR224" s="91">
        <v>9</v>
      </c>
      <c r="DS224" s="91">
        <v>1</v>
      </c>
      <c r="DT224" s="91">
        <v>5</v>
      </c>
      <c r="DU224" s="91">
        <v>73</v>
      </c>
      <c r="DV224" s="91">
        <v>83</v>
      </c>
      <c r="DW224" s="91">
        <v>2</v>
      </c>
      <c r="DX224" s="91">
        <v>8</v>
      </c>
      <c r="DY224" s="91">
        <v>12</v>
      </c>
      <c r="DZ224" s="91">
        <v>94</v>
      </c>
      <c r="EA224" s="91">
        <v>57</v>
      </c>
      <c r="EB224" s="91">
        <v>76</v>
      </c>
      <c r="EC224" s="91">
        <v>22</v>
      </c>
      <c r="ED224" s="91">
        <v>12</v>
      </c>
      <c r="EE224" s="91"/>
      <c r="EF224" s="91">
        <v>11</v>
      </c>
      <c r="EG224" s="91">
        <v>6431</v>
      </c>
      <c r="EH224" s="91">
        <v>40594</v>
      </c>
      <c r="EI224" s="90" t="s">
        <v>2622</v>
      </c>
      <c r="EJ224" s="90" t="s">
        <v>2489</v>
      </c>
    </row>
    <row r="225" spans="1:140" ht="14.4" x14ac:dyDescent="0.3">
      <c r="A225" s="90">
        <v>106301205</v>
      </c>
      <c r="B225" s="90" t="s">
        <v>2183</v>
      </c>
      <c r="C225" s="90" t="s">
        <v>997</v>
      </c>
      <c r="D225" s="90" t="s">
        <v>1827</v>
      </c>
      <c r="E225" s="90" t="s">
        <v>998</v>
      </c>
      <c r="F225" s="90" t="s">
        <v>1419</v>
      </c>
      <c r="G225" s="90" t="s">
        <v>971</v>
      </c>
      <c r="H225" s="90" t="s">
        <v>2809</v>
      </c>
      <c r="I225" s="90">
        <v>74</v>
      </c>
      <c r="J225" s="90">
        <v>37</v>
      </c>
      <c r="K225" s="90" t="s">
        <v>557</v>
      </c>
      <c r="L225" s="90" t="s">
        <v>553</v>
      </c>
      <c r="M225" s="91">
        <v>30154</v>
      </c>
      <c r="N225" s="91"/>
      <c r="O225" s="91"/>
      <c r="P225" s="91">
        <v>673</v>
      </c>
      <c r="Q225" s="91"/>
      <c r="R225" s="91"/>
      <c r="S225" s="91">
        <v>12244</v>
      </c>
      <c r="T225" s="91">
        <v>18583</v>
      </c>
      <c r="U225" s="91"/>
      <c r="V225" s="91"/>
      <c r="W225" s="91">
        <v>6293</v>
      </c>
      <c r="X225" s="91"/>
      <c r="Y225" s="91">
        <v>247</v>
      </c>
      <c r="Z225" s="91">
        <v>2472</v>
      </c>
      <c r="AA225" s="91">
        <v>5410</v>
      </c>
      <c r="AB225" s="91">
        <v>2083</v>
      </c>
      <c r="AC225" s="91">
        <v>2763</v>
      </c>
      <c r="AD225" s="91">
        <v>3243</v>
      </c>
      <c r="AE225" s="91">
        <v>3674</v>
      </c>
      <c r="AF225" s="91">
        <v>4642</v>
      </c>
      <c r="AG225" s="91"/>
      <c r="AH225" s="91">
        <v>22791</v>
      </c>
      <c r="AI225" s="91">
        <v>391</v>
      </c>
      <c r="AJ225" s="91">
        <v>3227</v>
      </c>
      <c r="AK225" s="91">
        <v>4155</v>
      </c>
      <c r="AL225" s="91">
        <v>22</v>
      </c>
      <c r="AM225" s="91">
        <v>153</v>
      </c>
      <c r="AN225" s="91">
        <v>88</v>
      </c>
      <c r="AO225" s="91">
        <v>24104</v>
      </c>
      <c r="AP225" s="91"/>
      <c r="AQ225" s="91">
        <v>5</v>
      </c>
      <c r="AR225" s="91">
        <v>107</v>
      </c>
      <c r="AS225" s="91">
        <v>297</v>
      </c>
      <c r="AT225" s="91">
        <v>1</v>
      </c>
      <c r="AU225" s="91">
        <v>6256</v>
      </c>
      <c r="AV225" s="91"/>
      <c r="AW225" s="91">
        <v>56</v>
      </c>
      <c r="AX225" s="91">
        <v>1</v>
      </c>
      <c r="AY225" s="91">
        <v>14285</v>
      </c>
      <c r="AZ225" s="91">
        <v>16541</v>
      </c>
      <c r="BA225" s="91">
        <v>1</v>
      </c>
      <c r="BB225" s="91">
        <v>9672</v>
      </c>
      <c r="BC225" s="91">
        <v>14899</v>
      </c>
      <c r="BD225" s="91">
        <v>6256</v>
      </c>
      <c r="BE225" s="91"/>
      <c r="BF225" s="91">
        <v>26103</v>
      </c>
      <c r="BG225" s="91">
        <v>1</v>
      </c>
      <c r="BH225" s="91"/>
      <c r="BI225" s="91"/>
      <c r="BJ225" s="91">
        <v>282</v>
      </c>
      <c r="BK225" s="91">
        <v>236</v>
      </c>
      <c r="BL225" s="91">
        <v>2545</v>
      </c>
      <c r="BM225" s="91">
        <v>439</v>
      </c>
      <c r="BN225" s="91">
        <v>3</v>
      </c>
      <c r="BO225" s="91">
        <v>209</v>
      </c>
      <c r="BP225" s="91">
        <v>518</v>
      </c>
      <c r="BQ225" s="91">
        <v>436</v>
      </c>
      <c r="BR225" s="91">
        <v>55</v>
      </c>
      <c r="BS225" s="91"/>
      <c r="BT225" s="91">
        <v>1213</v>
      </c>
      <c r="BU225" s="91">
        <v>29614</v>
      </c>
      <c r="BV225" s="91"/>
      <c r="BW225" s="91">
        <v>10055</v>
      </c>
      <c r="BX225" s="91">
        <v>3320</v>
      </c>
      <c r="BY225" s="91">
        <v>16653</v>
      </c>
      <c r="BZ225" s="91">
        <v>57</v>
      </c>
      <c r="CA225" s="91">
        <v>12</v>
      </c>
      <c r="CB225" s="91">
        <v>152</v>
      </c>
      <c r="CC225" s="91">
        <v>30</v>
      </c>
      <c r="CD225" s="91">
        <v>532</v>
      </c>
      <c r="CE225" s="91">
        <v>16</v>
      </c>
      <c r="CF225" s="91"/>
      <c r="CG225" s="91">
        <v>2246</v>
      </c>
      <c r="CH225" s="91">
        <v>1536</v>
      </c>
      <c r="CI225" s="91">
        <v>645</v>
      </c>
      <c r="CJ225" s="91">
        <v>179</v>
      </c>
      <c r="CK225" s="91">
        <v>834</v>
      </c>
      <c r="CL225" s="91">
        <v>511</v>
      </c>
      <c r="CM225" s="91">
        <v>3082</v>
      </c>
      <c r="CN225" s="91">
        <v>1524</v>
      </c>
      <c r="CO225" s="91">
        <v>3211</v>
      </c>
      <c r="CP225" s="91">
        <v>1113</v>
      </c>
      <c r="CQ225" s="91">
        <v>6483</v>
      </c>
      <c r="CR225" s="91">
        <v>454</v>
      </c>
      <c r="CS225" s="91">
        <v>488</v>
      </c>
      <c r="CT225" s="91">
        <v>26</v>
      </c>
      <c r="CU225" s="91">
        <v>38</v>
      </c>
      <c r="CV225" s="91">
        <v>377</v>
      </c>
      <c r="CW225" s="91">
        <v>1663</v>
      </c>
      <c r="CX225" s="91">
        <v>162</v>
      </c>
      <c r="CY225" s="91">
        <v>6255</v>
      </c>
      <c r="CZ225" s="91">
        <v>683</v>
      </c>
      <c r="DA225" s="91">
        <v>38</v>
      </c>
      <c r="DB225" s="91">
        <v>11</v>
      </c>
      <c r="DC225" s="91">
        <v>3</v>
      </c>
      <c r="DD225" s="91">
        <v>44</v>
      </c>
      <c r="DE225" s="91">
        <v>625</v>
      </c>
      <c r="DF225" s="91">
        <v>1990</v>
      </c>
      <c r="DG225" s="91">
        <v>81</v>
      </c>
      <c r="DH225" s="91">
        <v>3091</v>
      </c>
      <c r="DI225" s="91">
        <v>355</v>
      </c>
      <c r="DJ225" s="91">
        <v>1988</v>
      </c>
      <c r="DK225" s="91">
        <v>302</v>
      </c>
      <c r="DL225" s="91">
        <v>6135</v>
      </c>
      <c r="DM225" s="91">
        <v>805</v>
      </c>
      <c r="DN225" s="91">
        <v>337</v>
      </c>
      <c r="DO225" s="91">
        <v>5970</v>
      </c>
      <c r="DP225" s="91">
        <v>87</v>
      </c>
      <c r="DQ225" s="91">
        <v>8282</v>
      </c>
      <c r="DR225" s="91">
        <v>41</v>
      </c>
      <c r="DS225" s="91">
        <v>21</v>
      </c>
      <c r="DT225" s="91">
        <v>129</v>
      </c>
      <c r="DU225" s="91">
        <v>1893</v>
      </c>
      <c r="DV225" s="91">
        <v>840</v>
      </c>
      <c r="DW225" s="91"/>
      <c r="DX225" s="91">
        <v>53</v>
      </c>
      <c r="DY225" s="91">
        <v>113</v>
      </c>
      <c r="DZ225" s="91">
        <v>233</v>
      </c>
      <c r="EA225" s="91">
        <v>1774</v>
      </c>
      <c r="EB225" s="91">
        <v>82</v>
      </c>
      <c r="EC225" s="91">
        <v>20</v>
      </c>
      <c r="ED225" s="91">
        <v>30</v>
      </c>
      <c r="EE225" s="91"/>
      <c r="EF225" s="91">
        <v>49</v>
      </c>
      <c r="EG225" s="91">
        <v>25549</v>
      </c>
      <c r="EH225" s="91">
        <v>114049</v>
      </c>
      <c r="EI225" s="90" t="s">
        <v>2625</v>
      </c>
      <c r="EJ225" s="90" t="s">
        <v>2489</v>
      </c>
    </row>
    <row r="226" spans="1:140" ht="14.4" x14ac:dyDescent="0.3">
      <c r="A226" s="90">
        <v>106301209</v>
      </c>
      <c r="B226" s="90" t="s">
        <v>2184</v>
      </c>
      <c r="C226" s="90" t="s">
        <v>999</v>
      </c>
      <c r="D226" s="90" t="s">
        <v>1000</v>
      </c>
      <c r="E226" s="90" t="s">
        <v>1001</v>
      </c>
      <c r="F226" s="90" t="s">
        <v>1420</v>
      </c>
      <c r="G226" s="90" t="s">
        <v>971</v>
      </c>
      <c r="H226" s="90" t="s">
        <v>2811</v>
      </c>
      <c r="I226" s="90">
        <v>72</v>
      </c>
      <c r="J226" s="90">
        <v>34</v>
      </c>
      <c r="K226" s="90" t="s">
        <v>557</v>
      </c>
      <c r="L226" s="90" t="s">
        <v>553</v>
      </c>
      <c r="M226" s="91">
        <v>3063</v>
      </c>
      <c r="N226" s="91"/>
      <c r="O226" s="91">
        <v>391</v>
      </c>
      <c r="P226" s="91"/>
      <c r="Q226" s="91"/>
      <c r="R226" s="91"/>
      <c r="S226" s="91">
        <v>1831</v>
      </c>
      <c r="T226" s="91">
        <v>1623</v>
      </c>
      <c r="U226" s="91"/>
      <c r="V226" s="91"/>
      <c r="W226" s="91"/>
      <c r="X226" s="91"/>
      <c r="Y226" s="91">
        <v>24</v>
      </c>
      <c r="Z226" s="91">
        <v>202</v>
      </c>
      <c r="AA226" s="91">
        <v>286</v>
      </c>
      <c r="AB226" s="91">
        <v>515</v>
      </c>
      <c r="AC226" s="91">
        <v>722</v>
      </c>
      <c r="AD226" s="91">
        <v>601</v>
      </c>
      <c r="AE226" s="91">
        <v>501</v>
      </c>
      <c r="AF226" s="91">
        <v>603</v>
      </c>
      <c r="AG226" s="91"/>
      <c r="AH226" s="91">
        <v>2342</v>
      </c>
      <c r="AI226" s="91">
        <v>107</v>
      </c>
      <c r="AJ226" s="91">
        <v>458</v>
      </c>
      <c r="AK226" s="91">
        <v>333</v>
      </c>
      <c r="AL226" s="91">
        <v>3</v>
      </c>
      <c r="AM226" s="91">
        <v>177</v>
      </c>
      <c r="AN226" s="91">
        <v>34</v>
      </c>
      <c r="AO226" s="91">
        <v>2692</v>
      </c>
      <c r="AP226" s="91">
        <v>288</v>
      </c>
      <c r="AQ226" s="91">
        <v>7</v>
      </c>
      <c r="AR226" s="91">
        <v>284</v>
      </c>
      <c r="AS226" s="91">
        <v>112</v>
      </c>
      <c r="AT226" s="91">
        <v>71</v>
      </c>
      <c r="AU226" s="91"/>
      <c r="AV226" s="91"/>
      <c r="AW226" s="91"/>
      <c r="AX226" s="91"/>
      <c r="AY226" s="91">
        <v>3153</v>
      </c>
      <c r="AZ226" s="91">
        <v>301</v>
      </c>
      <c r="BA226" s="91"/>
      <c r="BB226" s="91">
        <v>24</v>
      </c>
      <c r="BC226" s="91">
        <v>3430</v>
      </c>
      <c r="BD226" s="91"/>
      <c r="BE226" s="91"/>
      <c r="BF226" s="91">
        <v>1619</v>
      </c>
      <c r="BG226" s="91">
        <v>66</v>
      </c>
      <c r="BH226" s="91">
        <v>104</v>
      </c>
      <c r="BI226" s="91"/>
      <c r="BJ226" s="91">
        <v>165</v>
      </c>
      <c r="BK226" s="91">
        <v>121</v>
      </c>
      <c r="BL226" s="91">
        <v>615</v>
      </c>
      <c r="BM226" s="91">
        <v>187</v>
      </c>
      <c r="BN226" s="91">
        <v>6</v>
      </c>
      <c r="BO226" s="91">
        <v>230</v>
      </c>
      <c r="BP226" s="91">
        <v>69</v>
      </c>
      <c r="BQ226" s="91">
        <v>243</v>
      </c>
      <c r="BR226" s="91">
        <v>29</v>
      </c>
      <c r="BS226" s="91"/>
      <c r="BT226" s="91">
        <v>20</v>
      </c>
      <c r="BU226" s="91">
        <v>3434</v>
      </c>
      <c r="BV226" s="91"/>
      <c r="BW226" s="91">
        <v>1994</v>
      </c>
      <c r="BX226" s="91">
        <v>874</v>
      </c>
      <c r="BY226" s="91">
        <v>406</v>
      </c>
      <c r="BZ226" s="91">
        <v>13</v>
      </c>
      <c r="CA226" s="91">
        <v>1</v>
      </c>
      <c r="CB226" s="91">
        <v>12</v>
      </c>
      <c r="CC226" s="91"/>
      <c r="CD226" s="91">
        <v>153</v>
      </c>
      <c r="CE226" s="91">
        <v>1</v>
      </c>
      <c r="CF226" s="91"/>
      <c r="CG226" s="91">
        <v>372</v>
      </c>
      <c r="CH226" s="91">
        <v>38</v>
      </c>
      <c r="CI226" s="91">
        <v>202</v>
      </c>
      <c r="CJ226" s="91">
        <v>32</v>
      </c>
      <c r="CK226" s="91">
        <v>486</v>
      </c>
      <c r="CL226" s="91">
        <v>145</v>
      </c>
      <c r="CM226" s="91">
        <v>457</v>
      </c>
      <c r="CN226" s="91">
        <v>338</v>
      </c>
      <c r="CO226" s="91">
        <v>487</v>
      </c>
      <c r="CP226" s="91">
        <v>242</v>
      </c>
      <c r="CQ226" s="91">
        <v>14</v>
      </c>
      <c r="CR226" s="91">
        <v>83</v>
      </c>
      <c r="CS226" s="91">
        <v>78</v>
      </c>
      <c r="CT226" s="91">
        <v>5</v>
      </c>
      <c r="CU226" s="91"/>
      <c r="CV226" s="91">
        <v>186</v>
      </c>
      <c r="CW226" s="91">
        <v>279</v>
      </c>
      <c r="CX226" s="91">
        <v>10</v>
      </c>
      <c r="CY226" s="91"/>
      <c r="CZ226" s="91">
        <v>15</v>
      </c>
      <c r="DA226" s="91"/>
      <c r="DB226" s="91">
        <v>2</v>
      </c>
      <c r="DC226" s="91"/>
      <c r="DD226" s="91">
        <v>9</v>
      </c>
      <c r="DE226" s="91">
        <v>26</v>
      </c>
      <c r="DF226" s="91">
        <v>168</v>
      </c>
      <c r="DG226" s="91">
        <v>2</v>
      </c>
      <c r="DH226" s="91">
        <v>280</v>
      </c>
      <c r="DI226" s="91">
        <v>16</v>
      </c>
      <c r="DJ226" s="91">
        <v>8</v>
      </c>
      <c r="DK226" s="91">
        <v>13</v>
      </c>
      <c r="DL226" s="91">
        <v>1</v>
      </c>
      <c r="DM226" s="91">
        <v>96</v>
      </c>
      <c r="DN226" s="91">
        <v>78</v>
      </c>
      <c r="DO226" s="91">
        <v>1042</v>
      </c>
      <c r="DP226" s="91"/>
      <c r="DQ226" s="91">
        <v>1698</v>
      </c>
      <c r="DR226" s="91">
        <v>12</v>
      </c>
      <c r="DS226" s="91">
        <v>11</v>
      </c>
      <c r="DT226" s="91">
        <v>26</v>
      </c>
      <c r="DU226" s="91">
        <v>5</v>
      </c>
      <c r="DV226" s="91">
        <v>228</v>
      </c>
      <c r="DW226" s="91">
        <v>2</v>
      </c>
      <c r="DX226" s="91">
        <v>14</v>
      </c>
      <c r="DY226" s="91">
        <v>13</v>
      </c>
      <c r="DZ226" s="91">
        <v>305</v>
      </c>
      <c r="EA226" s="91">
        <v>215</v>
      </c>
      <c r="EB226" s="91">
        <v>38</v>
      </c>
      <c r="EC226" s="91">
        <v>6</v>
      </c>
      <c r="ED226" s="91">
        <v>51</v>
      </c>
      <c r="EE226" s="91"/>
      <c r="EF226" s="91">
        <v>6</v>
      </c>
      <c r="EG226" s="91">
        <v>2522</v>
      </c>
      <c r="EH226" s="91">
        <v>18494</v>
      </c>
      <c r="EI226" s="90" t="s">
        <v>2626</v>
      </c>
      <c r="EJ226" s="90" t="s">
        <v>2489</v>
      </c>
    </row>
    <row r="227" spans="1:140" ht="14.4" x14ac:dyDescent="0.3">
      <c r="A227" s="90">
        <v>106301234</v>
      </c>
      <c r="B227" s="90" t="s">
        <v>2185</v>
      </c>
      <c r="C227" s="90" t="s">
        <v>1002</v>
      </c>
      <c r="D227" s="90" t="s">
        <v>1003</v>
      </c>
      <c r="E227" s="90" t="s">
        <v>1004</v>
      </c>
      <c r="F227" s="90" t="s">
        <v>1421</v>
      </c>
      <c r="G227" s="90" t="s">
        <v>971</v>
      </c>
      <c r="H227" s="90" t="s">
        <v>2811</v>
      </c>
      <c r="I227" s="90">
        <v>65</v>
      </c>
      <c r="J227" s="90">
        <v>29</v>
      </c>
      <c r="K227" s="90" t="s">
        <v>572</v>
      </c>
      <c r="L227" s="90" t="s">
        <v>553</v>
      </c>
      <c r="M227" s="91">
        <v>3823</v>
      </c>
      <c r="N227" s="91"/>
      <c r="O227" s="91">
        <v>274</v>
      </c>
      <c r="P227" s="91"/>
      <c r="Q227" s="91"/>
      <c r="R227" s="91"/>
      <c r="S227" s="91">
        <v>1746</v>
      </c>
      <c r="T227" s="91">
        <v>2351</v>
      </c>
      <c r="U227" s="91"/>
      <c r="V227" s="91"/>
      <c r="W227" s="91">
        <v>470</v>
      </c>
      <c r="X227" s="91"/>
      <c r="Y227" s="91">
        <v>57</v>
      </c>
      <c r="Z227" s="91">
        <v>323</v>
      </c>
      <c r="AA227" s="91">
        <v>394</v>
      </c>
      <c r="AB227" s="91">
        <v>348</v>
      </c>
      <c r="AC227" s="91">
        <v>517</v>
      </c>
      <c r="AD227" s="91">
        <v>591</v>
      </c>
      <c r="AE227" s="91">
        <v>564</v>
      </c>
      <c r="AF227" s="91">
        <v>833</v>
      </c>
      <c r="AG227" s="91"/>
      <c r="AH227" s="91">
        <v>1448</v>
      </c>
      <c r="AI227" s="91">
        <v>389</v>
      </c>
      <c r="AJ227" s="91">
        <v>1125</v>
      </c>
      <c r="AK227" s="91">
        <v>1032</v>
      </c>
      <c r="AL227" s="91">
        <v>1</v>
      </c>
      <c r="AM227" s="91">
        <v>93</v>
      </c>
      <c r="AN227" s="91">
        <v>9</v>
      </c>
      <c r="AO227" s="91">
        <v>2707</v>
      </c>
      <c r="AP227" s="91">
        <v>114</v>
      </c>
      <c r="AQ227" s="91">
        <v>2</v>
      </c>
      <c r="AR227" s="91">
        <v>738</v>
      </c>
      <c r="AS227" s="91">
        <v>32</v>
      </c>
      <c r="AT227" s="91">
        <v>43</v>
      </c>
      <c r="AU227" s="91">
        <v>461</v>
      </c>
      <c r="AV227" s="91"/>
      <c r="AW227" s="91"/>
      <c r="AX227" s="91"/>
      <c r="AY227" s="91">
        <v>3202</v>
      </c>
      <c r="AZ227" s="91">
        <v>895</v>
      </c>
      <c r="BA227" s="91"/>
      <c r="BB227" s="91">
        <v>78</v>
      </c>
      <c r="BC227" s="91">
        <v>3556</v>
      </c>
      <c r="BD227" s="91">
        <v>463</v>
      </c>
      <c r="BE227" s="91"/>
      <c r="BF227" s="91">
        <v>2358</v>
      </c>
      <c r="BG227" s="91">
        <v>18</v>
      </c>
      <c r="BH227" s="91">
        <v>22</v>
      </c>
      <c r="BI227" s="91"/>
      <c r="BJ227" s="91">
        <v>171</v>
      </c>
      <c r="BK227" s="91">
        <v>165</v>
      </c>
      <c r="BL227" s="91">
        <v>908</v>
      </c>
      <c r="BM227" s="91">
        <v>88</v>
      </c>
      <c r="BN227" s="91">
        <v>2</v>
      </c>
      <c r="BO227" s="91">
        <v>113</v>
      </c>
      <c r="BP227" s="91">
        <v>81</v>
      </c>
      <c r="BQ227" s="91">
        <v>149</v>
      </c>
      <c r="BR227" s="91">
        <v>20</v>
      </c>
      <c r="BS227" s="91">
        <v>2</v>
      </c>
      <c r="BT227" s="91">
        <v>212</v>
      </c>
      <c r="BU227" s="91">
        <v>3885</v>
      </c>
      <c r="BV227" s="91"/>
      <c r="BW227" s="91">
        <v>2079</v>
      </c>
      <c r="BX227" s="91">
        <v>1383</v>
      </c>
      <c r="BY227" s="91">
        <v>478</v>
      </c>
      <c r="BZ227" s="91">
        <v>11</v>
      </c>
      <c r="CA227" s="91"/>
      <c r="CB227" s="91">
        <v>9</v>
      </c>
      <c r="CC227" s="91"/>
      <c r="CD227" s="91">
        <v>132</v>
      </c>
      <c r="CE227" s="91">
        <v>5</v>
      </c>
      <c r="CF227" s="91"/>
      <c r="CG227" s="91">
        <v>373</v>
      </c>
      <c r="CH227" s="91">
        <v>60</v>
      </c>
      <c r="CI227" s="91">
        <v>138</v>
      </c>
      <c r="CJ227" s="91">
        <v>85</v>
      </c>
      <c r="CK227" s="91">
        <v>338</v>
      </c>
      <c r="CL227" s="91">
        <v>107</v>
      </c>
      <c r="CM227" s="91">
        <v>454</v>
      </c>
      <c r="CN227" s="91">
        <v>305</v>
      </c>
      <c r="CO227" s="91">
        <v>471</v>
      </c>
      <c r="CP227" s="91">
        <v>198</v>
      </c>
      <c r="CQ227" s="91">
        <v>488</v>
      </c>
      <c r="CR227" s="91">
        <v>84</v>
      </c>
      <c r="CS227" s="91">
        <v>47</v>
      </c>
      <c r="CT227" s="91"/>
      <c r="CU227" s="91">
        <v>8</v>
      </c>
      <c r="CV227" s="91">
        <v>270</v>
      </c>
      <c r="CW227" s="91">
        <v>187</v>
      </c>
      <c r="CX227" s="91">
        <v>22</v>
      </c>
      <c r="CY227" s="91">
        <v>462</v>
      </c>
      <c r="CZ227" s="91">
        <v>13</v>
      </c>
      <c r="DA227" s="91">
        <v>2</v>
      </c>
      <c r="DB227" s="91"/>
      <c r="DC227" s="91"/>
      <c r="DD227" s="91">
        <v>1</v>
      </c>
      <c r="DE227" s="91">
        <v>30</v>
      </c>
      <c r="DF227" s="91">
        <v>214</v>
      </c>
      <c r="DG227" s="91">
        <v>5</v>
      </c>
      <c r="DH227" s="91">
        <v>368</v>
      </c>
      <c r="DI227" s="91">
        <v>13</v>
      </c>
      <c r="DJ227" s="91">
        <v>13</v>
      </c>
      <c r="DK227" s="91">
        <v>37</v>
      </c>
      <c r="DL227" s="91">
        <v>455</v>
      </c>
      <c r="DM227" s="91">
        <v>126</v>
      </c>
      <c r="DN227" s="91">
        <v>53</v>
      </c>
      <c r="DO227" s="91">
        <v>1197</v>
      </c>
      <c r="DP227" s="91">
        <v>22</v>
      </c>
      <c r="DQ227" s="91">
        <v>1548</v>
      </c>
      <c r="DR227" s="91">
        <v>3</v>
      </c>
      <c r="DS227" s="91">
        <v>2</v>
      </c>
      <c r="DT227" s="91">
        <v>16</v>
      </c>
      <c r="DU227" s="91">
        <v>210</v>
      </c>
      <c r="DV227" s="91">
        <v>119</v>
      </c>
      <c r="DW227" s="91"/>
      <c r="DX227" s="91">
        <v>5</v>
      </c>
      <c r="DY227" s="91">
        <v>3</v>
      </c>
      <c r="DZ227" s="91">
        <v>43</v>
      </c>
      <c r="EA227" s="91">
        <v>78</v>
      </c>
      <c r="EB227" s="91">
        <v>16</v>
      </c>
      <c r="EC227" s="91">
        <v>4</v>
      </c>
      <c r="ED227" s="91">
        <v>5</v>
      </c>
      <c r="EE227" s="91"/>
      <c r="EF227" s="91">
        <v>17</v>
      </c>
      <c r="EG227" s="91">
        <v>3576</v>
      </c>
      <c r="EH227" s="91">
        <v>18509</v>
      </c>
      <c r="EI227" s="90" t="s">
        <v>2627</v>
      </c>
      <c r="EJ227" s="90" t="s">
        <v>2489</v>
      </c>
    </row>
    <row r="228" spans="1:140" ht="14.4" x14ac:dyDescent="0.3">
      <c r="A228" s="90">
        <v>106301248</v>
      </c>
      <c r="B228" s="90" t="s">
        <v>2186</v>
      </c>
      <c r="C228" s="90" t="s">
        <v>1005</v>
      </c>
      <c r="D228" s="90" t="s">
        <v>1006</v>
      </c>
      <c r="E228" s="90" t="s">
        <v>1007</v>
      </c>
      <c r="F228" s="90" t="s">
        <v>1422</v>
      </c>
      <c r="G228" s="90" t="s">
        <v>971</v>
      </c>
      <c r="H228" s="90" t="s">
        <v>2812</v>
      </c>
      <c r="I228" s="90">
        <v>72</v>
      </c>
      <c r="J228" s="90">
        <v>34</v>
      </c>
      <c r="K228" s="90" t="s">
        <v>572</v>
      </c>
      <c r="L228" s="90" t="s">
        <v>553</v>
      </c>
      <c r="M228" s="91">
        <v>10532</v>
      </c>
      <c r="N228" s="91"/>
      <c r="O228" s="91">
        <v>358</v>
      </c>
      <c r="P228" s="91"/>
      <c r="Q228" s="91"/>
      <c r="R228" s="91"/>
      <c r="S228" s="91">
        <v>4223</v>
      </c>
      <c r="T228" s="91">
        <v>6667</v>
      </c>
      <c r="U228" s="91"/>
      <c r="V228" s="91"/>
      <c r="W228" s="91">
        <v>1401</v>
      </c>
      <c r="X228" s="91"/>
      <c r="Y228" s="91">
        <v>79</v>
      </c>
      <c r="Z228" s="91">
        <v>834</v>
      </c>
      <c r="AA228" s="91">
        <v>1039</v>
      </c>
      <c r="AB228" s="91">
        <v>728</v>
      </c>
      <c r="AC228" s="91">
        <v>1017</v>
      </c>
      <c r="AD228" s="91">
        <v>1490</v>
      </c>
      <c r="AE228" s="91">
        <v>1768</v>
      </c>
      <c r="AF228" s="91">
        <v>2534</v>
      </c>
      <c r="AG228" s="91"/>
      <c r="AH228" s="91">
        <v>6573</v>
      </c>
      <c r="AI228" s="91">
        <v>436</v>
      </c>
      <c r="AJ228" s="91">
        <v>2327</v>
      </c>
      <c r="AK228" s="91">
        <v>1201</v>
      </c>
      <c r="AL228" s="91">
        <v>8</v>
      </c>
      <c r="AM228" s="91">
        <v>244</v>
      </c>
      <c r="AN228" s="91">
        <v>101</v>
      </c>
      <c r="AO228" s="91">
        <v>8625</v>
      </c>
      <c r="AP228" s="91">
        <v>108</v>
      </c>
      <c r="AQ228" s="91">
        <v>25</v>
      </c>
      <c r="AR228" s="91">
        <v>463</v>
      </c>
      <c r="AS228" s="91">
        <v>248</v>
      </c>
      <c r="AT228" s="91"/>
      <c r="AU228" s="91">
        <v>1368</v>
      </c>
      <c r="AV228" s="91">
        <v>2</v>
      </c>
      <c r="AW228" s="91">
        <v>51</v>
      </c>
      <c r="AX228" s="91"/>
      <c r="AY228" s="91">
        <v>5783</v>
      </c>
      <c r="AZ228" s="91">
        <v>5107</v>
      </c>
      <c r="BA228" s="91"/>
      <c r="BB228" s="91">
        <v>895</v>
      </c>
      <c r="BC228" s="91">
        <v>8626</v>
      </c>
      <c r="BD228" s="91">
        <v>1369</v>
      </c>
      <c r="BE228" s="91"/>
      <c r="BF228" s="91">
        <v>6814</v>
      </c>
      <c r="BG228" s="91">
        <v>27</v>
      </c>
      <c r="BH228" s="91">
        <v>61</v>
      </c>
      <c r="BI228" s="91"/>
      <c r="BJ228" s="91">
        <v>201</v>
      </c>
      <c r="BK228" s="91">
        <v>99</v>
      </c>
      <c r="BL228" s="91">
        <v>2011</v>
      </c>
      <c r="BM228" s="91">
        <v>81</v>
      </c>
      <c r="BN228" s="91"/>
      <c r="BO228" s="91">
        <v>100</v>
      </c>
      <c r="BP228" s="91">
        <v>215</v>
      </c>
      <c r="BQ228" s="91">
        <v>1250</v>
      </c>
      <c r="BR228" s="91">
        <v>31</v>
      </c>
      <c r="BS228" s="91"/>
      <c r="BT228" s="91">
        <v>540</v>
      </c>
      <c r="BU228" s="91">
        <v>10349</v>
      </c>
      <c r="BV228" s="91">
        <v>1</v>
      </c>
      <c r="BW228" s="91">
        <v>4714</v>
      </c>
      <c r="BX228" s="91">
        <v>1103</v>
      </c>
      <c r="BY228" s="91">
        <v>3399</v>
      </c>
      <c r="BZ228" s="91">
        <v>65</v>
      </c>
      <c r="CA228" s="91">
        <v>4</v>
      </c>
      <c r="CB228" s="91">
        <v>194</v>
      </c>
      <c r="CC228" s="91">
        <v>21</v>
      </c>
      <c r="CD228" s="91">
        <v>8</v>
      </c>
      <c r="CE228" s="91">
        <v>1382</v>
      </c>
      <c r="CF228" s="91"/>
      <c r="CG228" s="91">
        <v>514</v>
      </c>
      <c r="CH228" s="91">
        <v>493</v>
      </c>
      <c r="CI228" s="91">
        <v>313</v>
      </c>
      <c r="CJ228" s="91">
        <v>107</v>
      </c>
      <c r="CK228" s="91">
        <v>452</v>
      </c>
      <c r="CL228" s="91">
        <v>214</v>
      </c>
      <c r="CM228" s="91">
        <v>1449</v>
      </c>
      <c r="CN228" s="91">
        <v>651</v>
      </c>
      <c r="CO228" s="91">
        <v>1105</v>
      </c>
      <c r="CP228" s="91">
        <v>637</v>
      </c>
      <c r="CQ228" s="91">
        <v>1439</v>
      </c>
      <c r="CR228" s="91">
        <v>180</v>
      </c>
      <c r="CS228" s="91">
        <v>656</v>
      </c>
      <c r="CT228" s="91">
        <v>7</v>
      </c>
      <c r="CU228" s="91">
        <v>31</v>
      </c>
      <c r="CV228" s="91">
        <v>408</v>
      </c>
      <c r="CW228" s="91">
        <v>828</v>
      </c>
      <c r="CX228" s="91">
        <v>36</v>
      </c>
      <c r="CY228" s="91">
        <v>1370</v>
      </c>
      <c r="CZ228" s="91">
        <v>201</v>
      </c>
      <c r="DA228" s="91">
        <v>36</v>
      </c>
      <c r="DB228" s="91">
        <v>10</v>
      </c>
      <c r="DC228" s="91">
        <v>1</v>
      </c>
      <c r="DD228" s="91">
        <v>30</v>
      </c>
      <c r="DE228" s="91">
        <v>131</v>
      </c>
      <c r="DF228" s="91">
        <v>766</v>
      </c>
      <c r="DG228" s="91">
        <v>39</v>
      </c>
      <c r="DH228" s="91">
        <v>1009</v>
      </c>
      <c r="DI228" s="91">
        <v>101</v>
      </c>
      <c r="DJ228" s="91">
        <v>427</v>
      </c>
      <c r="DK228" s="91">
        <v>306</v>
      </c>
      <c r="DL228" s="91">
        <v>1362</v>
      </c>
      <c r="DM228" s="91">
        <v>938</v>
      </c>
      <c r="DN228" s="91">
        <v>185</v>
      </c>
      <c r="DO228" s="91">
        <v>986</v>
      </c>
      <c r="DP228" s="91">
        <v>30</v>
      </c>
      <c r="DQ228" s="91">
        <v>4332</v>
      </c>
      <c r="DR228" s="91">
        <v>20</v>
      </c>
      <c r="DS228" s="91">
        <v>9</v>
      </c>
      <c r="DT228" s="91">
        <v>38</v>
      </c>
      <c r="DU228" s="91">
        <v>435</v>
      </c>
      <c r="DV228" s="91">
        <v>523</v>
      </c>
      <c r="DW228" s="91">
        <v>1</v>
      </c>
      <c r="DX228" s="91">
        <v>19</v>
      </c>
      <c r="DY228" s="91">
        <v>17</v>
      </c>
      <c r="DZ228" s="91">
        <v>85</v>
      </c>
      <c r="EA228" s="91">
        <v>403</v>
      </c>
      <c r="EB228" s="91">
        <v>24</v>
      </c>
      <c r="EC228" s="91">
        <v>6</v>
      </c>
      <c r="ED228" s="91">
        <v>4</v>
      </c>
      <c r="EE228" s="91"/>
      <c r="EF228" s="91">
        <v>16</v>
      </c>
      <c r="EG228" s="91">
        <v>9290</v>
      </c>
      <c r="EH228" s="91">
        <v>45162</v>
      </c>
      <c r="EI228" s="90" t="s">
        <v>2628</v>
      </c>
      <c r="EJ228" s="90" t="s">
        <v>2489</v>
      </c>
    </row>
    <row r="229" spans="1:140" ht="14.4" x14ac:dyDescent="0.3">
      <c r="A229" s="90">
        <v>106301258</v>
      </c>
      <c r="B229" s="90" t="s">
        <v>2187</v>
      </c>
      <c r="C229" s="90" t="s">
        <v>2188</v>
      </c>
      <c r="D229" s="90" t="s">
        <v>1828</v>
      </c>
      <c r="E229" s="90" t="s">
        <v>1008</v>
      </c>
      <c r="F229" s="90" t="s">
        <v>1423</v>
      </c>
      <c r="G229" s="90" t="s">
        <v>971</v>
      </c>
      <c r="H229" s="90" t="s">
        <v>2812</v>
      </c>
      <c r="I229" s="90">
        <v>69</v>
      </c>
      <c r="J229" s="90">
        <v>34</v>
      </c>
      <c r="K229" s="90" t="s">
        <v>572</v>
      </c>
      <c r="L229" s="90" t="s">
        <v>553</v>
      </c>
      <c r="M229" s="91">
        <v>3781</v>
      </c>
      <c r="N229" s="91">
        <v>34</v>
      </c>
      <c r="O229" s="91">
        <v>424</v>
      </c>
      <c r="P229" s="91"/>
      <c r="Q229" s="91"/>
      <c r="R229" s="91"/>
      <c r="S229" s="91">
        <v>1555</v>
      </c>
      <c r="T229" s="91">
        <v>2684</v>
      </c>
      <c r="U229" s="91"/>
      <c r="V229" s="91"/>
      <c r="W229" s="91">
        <v>934</v>
      </c>
      <c r="X229" s="91">
        <v>1</v>
      </c>
      <c r="Y229" s="91">
        <v>138</v>
      </c>
      <c r="Z229" s="91">
        <v>583</v>
      </c>
      <c r="AA229" s="91">
        <v>651</v>
      </c>
      <c r="AB229" s="91">
        <v>410</v>
      </c>
      <c r="AC229" s="91">
        <v>446</v>
      </c>
      <c r="AD229" s="91">
        <v>407</v>
      </c>
      <c r="AE229" s="91">
        <v>323</v>
      </c>
      <c r="AF229" s="91">
        <v>346</v>
      </c>
      <c r="AG229" s="91"/>
      <c r="AH229" s="91">
        <v>713</v>
      </c>
      <c r="AI229" s="91">
        <v>54</v>
      </c>
      <c r="AJ229" s="91">
        <v>3098</v>
      </c>
      <c r="AK229" s="91">
        <v>315</v>
      </c>
      <c r="AL229" s="91">
        <v>6</v>
      </c>
      <c r="AM229" s="91">
        <v>50</v>
      </c>
      <c r="AN229" s="91">
        <v>3</v>
      </c>
      <c r="AO229" s="91">
        <v>2711</v>
      </c>
      <c r="AP229" s="91">
        <v>143</v>
      </c>
      <c r="AQ229" s="91"/>
      <c r="AR229" s="91">
        <v>252</v>
      </c>
      <c r="AS229" s="91">
        <v>105</v>
      </c>
      <c r="AT229" s="91">
        <v>26</v>
      </c>
      <c r="AU229" s="91">
        <v>928</v>
      </c>
      <c r="AV229" s="91"/>
      <c r="AW229" s="91">
        <v>74</v>
      </c>
      <c r="AX229" s="91"/>
      <c r="AY229" s="91">
        <v>1857</v>
      </c>
      <c r="AZ229" s="91">
        <v>2382</v>
      </c>
      <c r="BA229" s="91"/>
      <c r="BB229" s="91">
        <v>635</v>
      </c>
      <c r="BC229" s="91">
        <v>2669</v>
      </c>
      <c r="BD229" s="91">
        <v>932</v>
      </c>
      <c r="BE229" s="91">
        <v>3</v>
      </c>
      <c r="BF229" s="91">
        <v>3244</v>
      </c>
      <c r="BG229" s="91">
        <v>29</v>
      </c>
      <c r="BH229" s="91">
        <v>18</v>
      </c>
      <c r="BI229" s="91">
        <v>15</v>
      </c>
      <c r="BJ229" s="91">
        <v>92</v>
      </c>
      <c r="BK229" s="91">
        <v>14</v>
      </c>
      <c r="BL229" s="91">
        <v>534</v>
      </c>
      <c r="BM229" s="91">
        <v>54</v>
      </c>
      <c r="BN229" s="91"/>
      <c r="BO229" s="91">
        <v>73</v>
      </c>
      <c r="BP229" s="91">
        <v>52</v>
      </c>
      <c r="BQ229" s="91">
        <v>104</v>
      </c>
      <c r="BR229" s="91">
        <v>10</v>
      </c>
      <c r="BS229" s="91"/>
      <c r="BT229" s="91">
        <v>68</v>
      </c>
      <c r="BU229" s="91">
        <v>4171</v>
      </c>
      <c r="BV229" s="91"/>
      <c r="BW229" s="91">
        <v>908</v>
      </c>
      <c r="BX229" s="91">
        <v>2737</v>
      </c>
      <c r="BY229" s="91">
        <v>365</v>
      </c>
      <c r="BZ229" s="91">
        <v>9</v>
      </c>
      <c r="CA229" s="91"/>
      <c r="CB229" s="91">
        <v>5</v>
      </c>
      <c r="CC229" s="91">
        <v>11</v>
      </c>
      <c r="CD229" s="91">
        <v>204</v>
      </c>
      <c r="CE229" s="91"/>
      <c r="CF229" s="91"/>
      <c r="CG229" s="91">
        <v>163</v>
      </c>
      <c r="CH229" s="91">
        <v>137</v>
      </c>
      <c r="CI229" s="91">
        <v>95</v>
      </c>
      <c r="CJ229" s="91">
        <v>35</v>
      </c>
      <c r="CK229" s="91">
        <v>346</v>
      </c>
      <c r="CL229" s="91">
        <v>111</v>
      </c>
      <c r="CM229" s="91">
        <v>241</v>
      </c>
      <c r="CN229" s="91">
        <v>178</v>
      </c>
      <c r="CO229" s="91">
        <v>468</v>
      </c>
      <c r="CP229" s="91">
        <v>183</v>
      </c>
      <c r="CQ229" s="91">
        <v>989</v>
      </c>
      <c r="CR229" s="91">
        <v>113</v>
      </c>
      <c r="CS229" s="91">
        <v>35</v>
      </c>
      <c r="CT229" s="91"/>
      <c r="CU229" s="91">
        <v>3</v>
      </c>
      <c r="CV229" s="91">
        <v>75</v>
      </c>
      <c r="CW229" s="91">
        <v>125</v>
      </c>
      <c r="CX229" s="91">
        <v>11</v>
      </c>
      <c r="CY229" s="91">
        <v>931</v>
      </c>
      <c r="CZ229" s="91">
        <v>11</v>
      </c>
      <c r="DA229" s="91">
        <v>7</v>
      </c>
      <c r="DB229" s="91">
        <v>2</v>
      </c>
      <c r="DC229" s="91">
        <v>2</v>
      </c>
      <c r="DD229" s="91">
        <v>4</v>
      </c>
      <c r="DE229" s="91">
        <v>17</v>
      </c>
      <c r="DF229" s="91">
        <v>142</v>
      </c>
      <c r="DG229" s="91">
        <v>4</v>
      </c>
      <c r="DH229" s="91">
        <v>419</v>
      </c>
      <c r="DI229" s="91">
        <v>16</v>
      </c>
      <c r="DJ229" s="91">
        <v>10</v>
      </c>
      <c r="DK229" s="91">
        <v>157</v>
      </c>
      <c r="DL229" s="91">
        <v>945</v>
      </c>
      <c r="DM229" s="91">
        <v>77</v>
      </c>
      <c r="DN229" s="91">
        <v>46</v>
      </c>
      <c r="DO229" s="91">
        <v>288</v>
      </c>
      <c r="DP229" s="91">
        <v>34</v>
      </c>
      <c r="DQ229" s="91">
        <v>2058</v>
      </c>
      <c r="DR229" s="91">
        <v>1</v>
      </c>
      <c r="DS229" s="91">
        <v>1</v>
      </c>
      <c r="DT229" s="91">
        <v>12</v>
      </c>
      <c r="DU229" s="91">
        <v>85</v>
      </c>
      <c r="DV229" s="91">
        <v>62</v>
      </c>
      <c r="DW229" s="91"/>
      <c r="DX229" s="91">
        <v>7</v>
      </c>
      <c r="DY229" s="91">
        <v>4</v>
      </c>
      <c r="DZ229" s="91">
        <v>39</v>
      </c>
      <c r="EA229" s="91">
        <v>52</v>
      </c>
      <c r="EB229" s="91">
        <v>7</v>
      </c>
      <c r="EC229" s="91">
        <v>2</v>
      </c>
      <c r="ED229" s="91">
        <v>8</v>
      </c>
      <c r="EE229" s="91"/>
      <c r="EF229" s="91">
        <v>4</v>
      </c>
      <c r="EG229" s="91">
        <v>3955</v>
      </c>
      <c r="EH229" s="91">
        <v>26811</v>
      </c>
      <c r="EI229" s="90" t="s">
        <v>2629</v>
      </c>
      <c r="EJ229" s="90" t="s">
        <v>2489</v>
      </c>
    </row>
    <row r="230" spans="1:140" ht="14.4" x14ac:dyDescent="0.3">
      <c r="A230" s="90">
        <v>106301262</v>
      </c>
      <c r="B230" s="90" t="s">
        <v>2189</v>
      </c>
      <c r="C230" s="90" t="s">
        <v>1009</v>
      </c>
      <c r="D230" s="90" t="s">
        <v>1010</v>
      </c>
      <c r="E230" s="90" t="s">
        <v>1011</v>
      </c>
      <c r="F230" s="90" t="s">
        <v>1424</v>
      </c>
      <c r="G230" s="90" t="s">
        <v>971</v>
      </c>
      <c r="H230" s="90" t="s">
        <v>2809</v>
      </c>
      <c r="I230" s="90">
        <v>73</v>
      </c>
      <c r="J230" s="90">
        <v>36</v>
      </c>
      <c r="K230" s="90" t="s">
        <v>557</v>
      </c>
      <c r="L230" s="90" t="s">
        <v>553</v>
      </c>
      <c r="M230" s="91">
        <v>18198</v>
      </c>
      <c r="N230" s="91"/>
      <c r="O230" s="91">
        <v>1</v>
      </c>
      <c r="P230" s="91"/>
      <c r="Q230" s="91">
        <v>469</v>
      </c>
      <c r="R230" s="91"/>
      <c r="S230" s="91">
        <v>7846</v>
      </c>
      <c r="T230" s="91">
        <v>10815</v>
      </c>
      <c r="U230" s="91">
        <v>7</v>
      </c>
      <c r="V230" s="91"/>
      <c r="W230" s="91">
        <v>2735</v>
      </c>
      <c r="X230" s="91"/>
      <c r="Y230" s="91">
        <v>216</v>
      </c>
      <c r="Z230" s="91">
        <v>1890</v>
      </c>
      <c r="AA230" s="91">
        <v>2146</v>
      </c>
      <c r="AB230" s="91">
        <v>1397</v>
      </c>
      <c r="AC230" s="91">
        <v>2078</v>
      </c>
      <c r="AD230" s="91">
        <v>2515</v>
      </c>
      <c r="AE230" s="91">
        <v>2530</v>
      </c>
      <c r="AF230" s="91">
        <v>3161</v>
      </c>
      <c r="AG230" s="91"/>
      <c r="AH230" s="91">
        <v>13801</v>
      </c>
      <c r="AI230" s="91">
        <v>269</v>
      </c>
      <c r="AJ230" s="91">
        <v>2694</v>
      </c>
      <c r="AK230" s="91">
        <v>851</v>
      </c>
      <c r="AL230" s="91">
        <v>11</v>
      </c>
      <c r="AM230" s="91">
        <v>894</v>
      </c>
      <c r="AN230" s="91">
        <v>148</v>
      </c>
      <c r="AO230" s="91">
        <v>15243</v>
      </c>
      <c r="AP230" s="91">
        <v>80</v>
      </c>
      <c r="AQ230" s="91">
        <v>40</v>
      </c>
      <c r="AR230" s="91">
        <v>37</v>
      </c>
      <c r="AS230" s="91">
        <v>415</v>
      </c>
      <c r="AT230" s="91">
        <v>127</v>
      </c>
      <c r="AU230" s="91">
        <v>2712</v>
      </c>
      <c r="AV230" s="91">
        <v>1</v>
      </c>
      <c r="AW230" s="91">
        <v>13</v>
      </c>
      <c r="AX230" s="91"/>
      <c r="AY230" s="91">
        <v>10379</v>
      </c>
      <c r="AZ230" s="91">
        <v>8289</v>
      </c>
      <c r="BA230" s="91"/>
      <c r="BB230" s="91">
        <v>2881</v>
      </c>
      <c r="BC230" s="91">
        <v>13035</v>
      </c>
      <c r="BD230" s="91">
        <v>2717</v>
      </c>
      <c r="BE230" s="91">
        <v>35</v>
      </c>
      <c r="BF230" s="91">
        <v>12765</v>
      </c>
      <c r="BG230" s="91">
        <v>38</v>
      </c>
      <c r="BH230" s="91">
        <v>354</v>
      </c>
      <c r="BI230" s="91"/>
      <c r="BJ230" s="91">
        <v>546</v>
      </c>
      <c r="BK230" s="91">
        <v>102</v>
      </c>
      <c r="BL230" s="91">
        <v>1499</v>
      </c>
      <c r="BM230" s="91">
        <v>145</v>
      </c>
      <c r="BN230" s="91">
        <v>5</v>
      </c>
      <c r="BO230" s="91">
        <v>124</v>
      </c>
      <c r="BP230" s="91">
        <v>359</v>
      </c>
      <c r="BQ230" s="91">
        <v>2720</v>
      </c>
      <c r="BR230" s="91">
        <v>11</v>
      </c>
      <c r="BS230" s="91"/>
      <c r="BT230" s="91">
        <v>657</v>
      </c>
      <c r="BU230" s="91">
        <v>18011</v>
      </c>
      <c r="BV230" s="91"/>
      <c r="BW230" s="91">
        <v>7015</v>
      </c>
      <c r="BX230" s="91">
        <v>4211</v>
      </c>
      <c r="BY230" s="91">
        <v>6756</v>
      </c>
      <c r="BZ230" s="91">
        <v>101</v>
      </c>
      <c r="CA230" s="91">
        <v>4</v>
      </c>
      <c r="CB230" s="91">
        <v>273</v>
      </c>
      <c r="CC230" s="91">
        <v>29</v>
      </c>
      <c r="CD230" s="91">
        <v>279</v>
      </c>
      <c r="CE230" s="91"/>
      <c r="CF230" s="91"/>
      <c r="CG230" s="91">
        <v>1285</v>
      </c>
      <c r="CH230" s="91">
        <v>607</v>
      </c>
      <c r="CI230" s="91">
        <v>413</v>
      </c>
      <c r="CJ230" s="91">
        <v>145</v>
      </c>
      <c r="CK230" s="91">
        <v>176</v>
      </c>
      <c r="CL230" s="91">
        <v>346</v>
      </c>
      <c r="CM230" s="91">
        <v>2384</v>
      </c>
      <c r="CN230" s="91">
        <v>955</v>
      </c>
      <c r="CO230" s="91">
        <v>1595</v>
      </c>
      <c r="CP230" s="91">
        <v>677</v>
      </c>
      <c r="CQ230" s="91">
        <v>2840</v>
      </c>
      <c r="CR230" s="91">
        <v>264</v>
      </c>
      <c r="CS230" s="91">
        <v>1115</v>
      </c>
      <c r="CT230" s="91">
        <v>39</v>
      </c>
      <c r="CU230" s="91">
        <v>12</v>
      </c>
      <c r="CV230" s="91">
        <v>455</v>
      </c>
      <c r="CW230" s="91">
        <v>2091</v>
      </c>
      <c r="CX230" s="91">
        <v>558</v>
      </c>
      <c r="CY230" s="91">
        <v>2711</v>
      </c>
      <c r="CZ230" s="91">
        <v>367</v>
      </c>
      <c r="DA230" s="91">
        <v>84</v>
      </c>
      <c r="DB230" s="91">
        <v>29</v>
      </c>
      <c r="DC230" s="91">
        <v>5</v>
      </c>
      <c r="DD230" s="91">
        <v>108</v>
      </c>
      <c r="DE230" s="91">
        <v>415</v>
      </c>
      <c r="DF230" s="91">
        <v>1458</v>
      </c>
      <c r="DG230" s="91">
        <v>57</v>
      </c>
      <c r="DH230" s="91">
        <v>1387</v>
      </c>
      <c r="DI230" s="91">
        <v>147</v>
      </c>
      <c r="DJ230" s="91">
        <v>737</v>
      </c>
      <c r="DK230" s="91">
        <v>147</v>
      </c>
      <c r="DL230" s="91">
        <v>2653</v>
      </c>
      <c r="DM230" s="91">
        <v>1540</v>
      </c>
      <c r="DN230" s="91">
        <v>425</v>
      </c>
      <c r="DO230" s="91">
        <v>1792</v>
      </c>
      <c r="DP230" s="91">
        <v>71</v>
      </c>
      <c r="DQ230" s="91">
        <v>7246</v>
      </c>
      <c r="DR230" s="91">
        <v>352</v>
      </c>
      <c r="DS230" s="91">
        <v>82</v>
      </c>
      <c r="DT230" s="91">
        <v>78</v>
      </c>
      <c r="DU230" s="91">
        <v>1068</v>
      </c>
      <c r="DV230" s="91">
        <v>1117</v>
      </c>
      <c r="DW230" s="91">
        <v>3</v>
      </c>
      <c r="DX230" s="91">
        <v>27</v>
      </c>
      <c r="DY230" s="91">
        <v>40</v>
      </c>
      <c r="DZ230" s="91">
        <v>265</v>
      </c>
      <c r="EA230" s="91">
        <v>1034</v>
      </c>
      <c r="EB230" s="91">
        <v>86</v>
      </c>
      <c r="EC230" s="91">
        <v>49</v>
      </c>
      <c r="ED230" s="91">
        <v>41</v>
      </c>
      <c r="EE230" s="91">
        <v>1</v>
      </c>
      <c r="EF230" s="91">
        <v>68</v>
      </c>
      <c r="EG230" s="91">
        <v>14357</v>
      </c>
      <c r="EH230" s="91">
        <v>71773</v>
      </c>
      <c r="EI230" s="90" t="s">
        <v>2630</v>
      </c>
      <c r="EJ230" s="90" t="s">
        <v>2489</v>
      </c>
    </row>
    <row r="231" spans="1:140" ht="14.4" x14ac:dyDescent="0.3">
      <c r="A231" s="90">
        <v>106301279</v>
      </c>
      <c r="B231" s="90" t="s">
        <v>2190</v>
      </c>
      <c r="C231" s="90" t="s">
        <v>1012</v>
      </c>
      <c r="D231" s="90" t="s">
        <v>1013</v>
      </c>
      <c r="E231" s="90" t="s">
        <v>971</v>
      </c>
      <c r="F231" s="90" t="s">
        <v>1427</v>
      </c>
      <c r="G231" s="90" t="s">
        <v>971</v>
      </c>
      <c r="H231" s="90" t="s">
        <v>2809</v>
      </c>
      <c r="I231" s="90">
        <v>69</v>
      </c>
      <c r="J231" s="90">
        <v>34</v>
      </c>
      <c r="K231" s="90" t="s">
        <v>440</v>
      </c>
      <c r="L231" s="90" t="s">
        <v>2807</v>
      </c>
      <c r="M231" s="91">
        <v>19029</v>
      </c>
      <c r="N231" s="91"/>
      <c r="O231" s="91">
        <v>1663</v>
      </c>
      <c r="P231" s="91"/>
      <c r="Q231" s="91">
        <v>258</v>
      </c>
      <c r="R231" s="91"/>
      <c r="S231" s="91">
        <v>9919</v>
      </c>
      <c r="T231" s="91">
        <v>11030</v>
      </c>
      <c r="U231" s="91"/>
      <c r="V231" s="91">
        <v>1</v>
      </c>
      <c r="W231" s="91">
        <v>1712</v>
      </c>
      <c r="X231" s="91">
        <v>159</v>
      </c>
      <c r="Y231" s="91">
        <v>1073</v>
      </c>
      <c r="Z231" s="91">
        <v>2744</v>
      </c>
      <c r="AA231" s="91">
        <v>2802</v>
      </c>
      <c r="AB231" s="91">
        <v>2622</v>
      </c>
      <c r="AC231" s="91">
        <v>3412</v>
      </c>
      <c r="AD231" s="91">
        <v>2861</v>
      </c>
      <c r="AE231" s="91">
        <v>2023</v>
      </c>
      <c r="AF231" s="91">
        <v>1542</v>
      </c>
      <c r="AG231" s="91"/>
      <c r="AH231" s="91">
        <v>9200</v>
      </c>
      <c r="AI231" s="91">
        <v>740</v>
      </c>
      <c r="AJ231" s="91">
        <v>7501</v>
      </c>
      <c r="AK231" s="91">
        <v>2561</v>
      </c>
      <c r="AL231" s="91">
        <v>25</v>
      </c>
      <c r="AM231" s="91">
        <v>792</v>
      </c>
      <c r="AN231" s="91">
        <v>131</v>
      </c>
      <c r="AO231" s="91">
        <v>16303</v>
      </c>
      <c r="AP231" s="91">
        <v>57</v>
      </c>
      <c r="AQ231" s="91">
        <v>30</v>
      </c>
      <c r="AR231" s="91">
        <v>1711</v>
      </c>
      <c r="AS231" s="91">
        <v>414</v>
      </c>
      <c r="AT231" s="91">
        <v>825</v>
      </c>
      <c r="AU231" s="91">
        <v>1579</v>
      </c>
      <c r="AV231" s="91">
        <v>21</v>
      </c>
      <c r="AW231" s="91">
        <v>10</v>
      </c>
      <c r="AX231" s="91"/>
      <c r="AY231" s="91">
        <v>9919</v>
      </c>
      <c r="AZ231" s="91">
        <v>11030</v>
      </c>
      <c r="BA231" s="91">
        <v>1</v>
      </c>
      <c r="BB231" s="91">
        <v>3927</v>
      </c>
      <c r="BC231" s="91">
        <v>15398</v>
      </c>
      <c r="BD231" s="91">
        <v>1625</v>
      </c>
      <c r="BE231" s="91"/>
      <c r="BF231" s="91">
        <v>15558</v>
      </c>
      <c r="BG231" s="91">
        <v>66</v>
      </c>
      <c r="BH231" s="91">
        <v>370</v>
      </c>
      <c r="BI231" s="91"/>
      <c r="BJ231" s="91">
        <v>488</v>
      </c>
      <c r="BK231" s="91">
        <v>327</v>
      </c>
      <c r="BL231" s="91">
        <v>1689</v>
      </c>
      <c r="BM231" s="91">
        <v>188</v>
      </c>
      <c r="BN231" s="91">
        <v>38</v>
      </c>
      <c r="BO231" s="91">
        <v>181</v>
      </c>
      <c r="BP231" s="91">
        <v>511</v>
      </c>
      <c r="BQ231" s="91">
        <v>1530</v>
      </c>
      <c r="BR231" s="91"/>
      <c r="BS231" s="91">
        <v>4</v>
      </c>
      <c r="BT231" s="91">
        <v>601</v>
      </c>
      <c r="BU231" s="91">
        <v>20349</v>
      </c>
      <c r="BV231" s="91"/>
      <c r="BW231" s="91">
        <v>5783</v>
      </c>
      <c r="BX231" s="91">
        <v>8585</v>
      </c>
      <c r="BY231" s="91">
        <v>5463</v>
      </c>
      <c r="BZ231" s="91">
        <v>161</v>
      </c>
      <c r="CA231" s="91">
        <v>75</v>
      </c>
      <c r="CB231" s="91">
        <v>230</v>
      </c>
      <c r="CC231" s="91"/>
      <c r="CD231" s="91">
        <v>543</v>
      </c>
      <c r="CE231" s="91">
        <v>110</v>
      </c>
      <c r="CF231" s="91"/>
      <c r="CG231" s="91">
        <v>1460</v>
      </c>
      <c r="CH231" s="91">
        <v>1841</v>
      </c>
      <c r="CI231" s="91">
        <v>589</v>
      </c>
      <c r="CJ231" s="91">
        <v>177</v>
      </c>
      <c r="CK231" s="91">
        <v>1830</v>
      </c>
      <c r="CL231" s="91">
        <v>735</v>
      </c>
      <c r="CM231" s="91">
        <v>2035</v>
      </c>
      <c r="CN231" s="91">
        <v>501</v>
      </c>
      <c r="CO231" s="91">
        <v>1762</v>
      </c>
      <c r="CP231" s="91">
        <v>731</v>
      </c>
      <c r="CQ231" s="91">
        <v>2036</v>
      </c>
      <c r="CR231" s="91">
        <v>244</v>
      </c>
      <c r="CS231" s="91">
        <v>811</v>
      </c>
      <c r="CT231" s="91">
        <v>87</v>
      </c>
      <c r="CU231" s="91">
        <v>82</v>
      </c>
      <c r="CV231" s="91">
        <v>416</v>
      </c>
      <c r="CW231" s="91">
        <v>3384</v>
      </c>
      <c r="CX231" s="91">
        <v>650</v>
      </c>
      <c r="CY231" s="91">
        <v>1579</v>
      </c>
      <c r="CZ231" s="91">
        <v>997</v>
      </c>
      <c r="DA231" s="91">
        <v>78</v>
      </c>
      <c r="DB231" s="91">
        <v>44</v>
      </c>
      <c r="DC231" s="91">
        <v>22</v>
      </c>
      <c r="DD231" s="91">
        <v>157</v>
      </c>
      <c r="DE231" s="91">
        <v>511</v>
      </c>
      <c r="DF231" s="91">
        <v>1588</v>
      </c>
      <c r="DG231" s="91">
        <v>153</v>
      </c>
      <c r="DH231" s="91">
        <v>2477</v>
      </c>
      <c r="DI231" s="91">
        <v>607</v>
      </c>
      <c r="DJ231" s="91">
        <v>326</v>
      </c>
      <c r="DK231" s="91">
        <v>361</v>
      </c>
      <c r="DL231" s="91">
        <v>1633</v>
      </c>
      <c r="DM231" s="91">
        <v>1663</v>
      </c>
      <c r="DN231" s="91">
        <v>642</v>
      </c>
      <c r="DO231" s="91">
        <v>2126</v>
      </c>
      <c r="DP231" s="91">
        <v>77</v>
      </c>
      <c r="DQ231" s="91">
        <v>7488</v>
      </c>
      <c r="DR231" s="91">
        <v>940</v>
      </c>
      <c r="DS231" s="91">
        <v>73</v>
      </c>
      <c r="DT231" s="91">
        <v>49</v>
      </c>
      <c r="DU231" s="91">
        <v>1801</v>
      </c>
      <c r="DV231" s="91">
        <v>796</v>
      </c>
      <c r="DW231" s="91">
        <v>53</v>
      </c>
      <c r="DX231" s="91">
        <v>23</v>
      </c>
      <c r="DY231" s="91">
        <v>37</v>
      </c>
      <c r="DZ231" s="91">
        <v>393</v>
      </c>
      <c r="EA231" s="91">
        <v>1030</v>
      </c>
      <c r="EB231" s="91">
        <v>190</v>
      </c>
      <c r="EC231" s="91">
        <v>245</v>
      </c>
      <c r="ED231" s="91">
        <v>22</v>
      </c>
      <c r="EE231" s="91"/>
      <c r="EF231" s="91">
        <v>167</v>
      </c>
      <c r="EG231" s="91">
        <v>15131</v>
      </c>
      <c r="EH231" s="91">
        <v>114253</v>
      </c>
      <c r="EI231" s="90" t="s">
        <v>2631</v>
      </c>
      <c r="EJ231" s="90" t="s">
        <v>2489</v>
      </c>
    </row>
    <row r="232" spans="1:140" ht="14.4" x14ac:dyDescent="0.3">
      <c r="A232" s="90">
        <v>106301283</v>
      </c>
      <c r="B232" s="90" t="s">
        <v>2191</v>
      </c>
      <c r="C232" s="90" t="s">
        <v>1014</v>
      </c>
      <c r="D232" s="90" t="s">
        <v>1015</v>
      </c>
      <c r="E232" s="90" t="s">
        <v>1016</v>
      </c>
      <c r="F232" s="90" t="s">
        <v>2192</v>
      </c>
      <c r="G232" s="90" t="s">
        <v>971</v>
      </c>
      <c r="H232" s="90" t="s">
        <v>2812</v>
      </c>
      <c r="I232" s="90">
        <v>69</v>
      </c>
      <c r="J232" s="90">
        <v>34</v>
      </c>
      <c r="K232" s="90" t="s">
        <v>572</v>
      </c>
      <c r="L232" s="90" t="s">
        <v>553</v>
      </c>
      <c r="M232" s="91">
        <v>7500</v>
      </c>
      <c r="N232" s="91"/>
      <c r="O232" s="91"/>
      <c r="P232" s="91"/>
      <c r="Q232" s="91"/>
      <c r="R232" s="91"/>
      <c r="S232" s="91">
        <v>2767</v>
      </c>
      <c r="T232" s="91">
        <v>4733</v>
      </c>
      <c r="U232" s="91"/>
      <c r="V232" s="91"/>
      <c r="W232" s="91">
        <v>1863</v>
      </c>
      <c r="X232" s="91"/>
      <c r="Y232" s="91">
        <v>149</v>
      </c>
      <c r="Z232" s="91">
        <v>1020</v>
      </c>
      <c r="AA232" s="91">
        <v>1170</v>
      </c>
      <c r="AB232" s="91">
        <v>508</v>
      </c>
      <c r="AC232" s="91">
        <v>692</v>
      </c>
      <c r="AD232" s="91">
        <v>580</v>
      </c>
      <c r="AE232" s="91">
        <v>554</v>
      </c>
      <c r="AF232" s="91">
        <v>964</v>
      </c>
      <c r="AG232" s="91"/>
      <c r="AH232" s="91">
        <v>1290</v>
      </c>
      <c r="AI232" s="91">
        <v>100</v>
      </c>
      <c r="AJ232" s="91">
        <v>3352</v>
      </c>
      <c r="AK232" s="91">
        <v>2661</v>
      </c>
      <c r="AL232" s="91"/>
      <c r="AM232" s="91">
        <v>89</v>
      </c>
      <c r="AN232" s="91">
        <v>8</v>
      </c>
      <c r="AO232" s="91">
        <v>4978</v>
      </c>
      <c r="AP232" s="91">
        <v>6</v>
      </c>
      <c r="AQ232" s="91">
        <v>6</v>
      </c>
      <c r="AR232" s="91">
        <v>477</v>
      </c>
      <c r="AS232" s="91">
        <v>136</v>
      </c>
      <c r="AT232" s="91">
        <v>100</v>
      </c>
      <c r="AU232" s="91">
        <v>1792</v>
      </c>
      <c r="AV232" s="91"/>
      <c r="AW232" s="91">
        <v>5</v>
      </c>
      <c r="AX232" s="91"/>
      <c r="AY232" s="91">
        <v>3682</v>
      </c>
      <c r="AZ232" s="91">
        <v>3818</v>
      </c>
      <c r="BA232" s="91"/>
      <c r="BB232" s="91">
        <v>507</v>
      </c>
      <c r="BC232" s="91">
        <v>5196</v>
      </c>
      <c r="BD232" s="91">
        <v>1797</v>
      </c>
      <c r="BE232" s="91"/>
      <c r="BF232" s="91">
        <v>5950</v>
      </c>
      <c r="BG232" s="91"/>
      <c r="BH232" s="91"/>
      <c r="BI232" s="91"/>
      <c r="BJ232" s="91">
        <v>239</v>
      </c>
      <c r="BK232" s="91">
        <v>132</v>
      </c>
      <c r="BL232" s="91">
        <v>791</v>
      </c>
      <c r="BM232" s="91">
        <v>36</v>
      </c>
      <c r="BN232" s="91">
        <v>1</v>
      </c>
      <c r="BO232" s="91">
        <v>135</v>
      </c>
      <c r="BP232" s="91">
        <v>120</v>
      </c>
      <c r="BQ232" s="91">
        <v>68</v>
      </c>
      <c r="BR232" s="91">
        <v>28</v>
      </c>
      <c r="BS232" s="91"/>
      <c r="BT232" s="91">
        <v>102</v>
      </c>
      <c r="BU232" s="91">
        <v>7398</v>
      </c>
      <c r="BV232" s="91"/>
      <c r="BW232" s="91">
        <v>1848</v>
      </c>
      <c r="BX232" s="91">
        <v>3921</v>
      </c>
      <c r="BY232" s="91">
        <v>497</v>
      </c>
      <c r="BZ232" s="91">
        <v>3</v>
      </c>
      <c r="CA232" s="91"/>
      <c r="CB232" s="91">
        <v>10</v>
      </c>
      <c r="CC232" s="91">
        <v>1</v>
      </c>
      <c r="CD232" s="91">
        <v>1220</v>
      </c>
      <c r="CE232" s="91"/>
      <c r="CF232" s="91"/>
      <c r="CG232" s="91">
        <v>495</v>
      </c>
      <c r="CH232" s="91">
        <v>135</v>
      </c>
      <c r="CI232" s="91">
        <v>231</v>
      </c>
      <c r="CJ232" s="91">
        <v>83</v>
      </c>
      <c r="CK232" s="91">
        <v>55</v>
      </c>
      <c r="CL232" s="91">
        <v>106</v>
      </c>
      <c r="CM232" s="91">
        <v>512</v>
      </c>
      <c r="CN232" s="91">
        <v>379</v>
      </c>
      <c r="CO232" s="91">
        <v>673</v>
      </c>
      <c r="CP232" s="91">
        <v>336</v>
      </c>
      <c r="CQ232" s="91">
        <v>1884</v>
      </c>
      <c r="CR232" s="91">
        <v>124</v>
      </c>
      <c r="CS232" s="91">
        <v>86</v>
      </c>
      <c r="CT232" s="91">
        <v>4</v>
      </c>
      <c r="CU232" s="91">
        <v>62</v>
      </c>
      <c r="CV232" s="91">
        <v>229</v>
      </c>
      <c r="CW232" s="91">
        <v>298</v>
      </c>
      <c r="CX232" s="91">
        <v>10</v>
      </c>
      <c r="CY232" s="91">
        <v>1798</v>
      </c>
      <c r="CZ232" s="91">
        <v>33</v>
      </c>
      <c r="DA232" s="91">
        <v>4</v>
      </c>
      <c r="DB232" s="91"/>
      <c r="DC232" s="91">
        <v>3</v>
      </c>
      <c r="DD232" s="91">
        <v>19</v>
      </c>
      <c r="DE232" s="91">
        <v>56</v>
      </c>
      <c r="DF232" s="91">
        <v>247</v>
      </c>
      <c r="DG232" s="91">
        <v>5</v>
      </c>
      <c r="DH232" s="91">
        <v>616</v>
      </c>
      <c r="DI232" s="91">
        <v>32</v>
      </c>
      <c r="DJ232" s="91">
        <v>25</v>
      </c>
      <c r="DK232" s="91">
        <v>137</v>
      </c>
      <c r="DL232" s="91">
        <v>1777</v>
      </c>
      <c r="DM232" s="91">
        <v>191</v>
      </c>
      <c r="DN232" s="91">
        <v>76</v>
      </c>
      <c r="DO232" s="91">
        <v>2375</v>
      </c>
      <c r="DP232" s="91">
        <v>4</v>
      </c>
      <c r="DQ232" s="91">
        <v>1900</v>
      </c>
      <c r="DR232" s="91">
        <v>10</v>
      </c>
      <c r="DS232" s="91">
        <v>2</v>
      </c>
      <c r="DT232" s="91">
        <v>16</v>
      </c>
      <c r="DU232" s="91">
        <v>130</v>
      </c>
      <c r="DV232" s="91">
        <v>194</v>
      </c>
      <c r="DW232" s="91">
        <v>1</v>
      </c>
      <c r="DX232" s="91">
        <v>7</v>
      </c>
      <c r="DY232" s="91">
        <v>4</v>
      </c>
      <c r="DZ232" s="91">
        <v>103</v>
      </c>
      <c r="EA232" s="91">
        <v>194</v>
      </c>
      <c r="EB232" s="91">
        <v>9</v>
      </c>
      <c r="EC232" s="91">
        <v>8</v>
      </c>
      <c r="ED232" s="91">
        <v>13</v>
      </c>
      <c r="EE232" s="91"/>
      <c r="EF232" s="91">
        <v>10</v>
      </c>
      <c r="EG232" s="91">
        <v>6799</v>
      </c>
      <c r="EH232" s="91">
        <v>23437</v>
      </c>
      <c r="EI232" s="90" t="s">
        <v>2631</v>
      </c>
      <c r="EJ232" s="90" t="s">
        <v>2489</v>
      </c>
    </row>
    <row r="233" spans="1:140" ht="14.4" x14ac:dyDescent="0.3">
      <c r="A233" s="90">
        <v>106301297</v>
      </c>
      <c r="B233" s="90" t="s">
        <v>2193</v>
      </c>
      <c r="C233" s="90" t="s">
        <v>1017</v>
      </c>
      <c r="D233" s="90" t="s">
        <v>1018</v>
      </c>
      <c r="E233" s="90" t="s">
        <v>1019</v>
      </c>
      <c r="F233" s="90" t="s">
        <v>1887</v>
      </c>
      <c r="G233" s="90" t="s">
        <v>971</v>
      </c>
      <c r="H233" s="90" t="s">
        <v>2811</v>
      </c>
      <c r="I233" s="90">
        <v>55</v>
      </c>
      <c r="J233" s="90">
        <v>29</v>
      </c>
      <c r="K233" s="90" t="s">
        <v>572</v>
      </c>
      <c r="L233" s="90" t="s">
        <v>553</v>
      </c>
      <c r="M233" s="91">
        <v>3167</v>
      </c>
      <c r="N233" s="91"/>
      <c r="O233" s="91"/>
      <c r="P233" s="91"/>
      <c r="Q233" s="91"/>
      <c r="R233" s="91"/>
      <c r="S233" s="91">
        <v>1395</v>
      </c>
      <c r="T233" s="91">
        <v>1772</v>
      </c>
      <c r="U233" s="91"/>
      <c r="V233" s="91"/>
      <c r="W233" s="91"/>
      <c r="X233" s="91"/>
      <c r="Y233" s="91">
        <v>30</v>
      </c>
      <c r="Z233" s="91">
        <v>166</v>
      </c>
      <c r="AA233" s="91">
        <v>183</v>
      </c>
      <c r="AB233" s="91">
        <v>313</v>
      </c>
      <c r="AC233" s="91">
        <v>513</v>
      </c>
      <c r="AD233" s="91">
        <v>560</v>
      </c>
      <c r="AE233" s="91">
        <v>587</v>
      </c>
      <c r="AF233" s="91">
        <v>815</v>
      </c>
      <c r="AG233" s="91"/>
      <c r="AH233" s="91">
        <v>2229</v>
      </c>
      <c r="AI233" s="91">
        <v>60</v>
      </c>
      <c r="AJ233" s="91">
        <v>516</v>
      </c>
      <c r="AK233" s="91">
        <v>152</v>
      </c>
      <c r="AL233" s="91">
        <v>2</v>
      </c>
      <c r="AM233" s="91">
        <v>198</v>
      </c>
      <c r="AN233" s="91">
        <v>10</v>
      </c>
      <c r="AO233" s="91">
        <v>2905</v>
      </c>
      <c r="AP233" s="91">
        <v>65</v>
      </c>
      <c r="AQ233" s="91">
        <v>5</v>
      </c>
      <c r="AR233" s="91">
        <v>32</v>
      </c>
      <c r="AS233" s="91">
        <v>64</v>
      </c>
      <c r="AT233" s="91"/>
      <c r="AU233" s="91"/>
      <c r="AV233" s="91">
        <v>1</v>
      </c>
      <c r="AW233" s="91">
        <v>95</v>
      </c>
      <c r="AX233" s="91"/>
      <c r="AY233" s="91">
        <v>2349</v>
      </c>
      <c r="AZ233" s="91">
        <v>818</v>
      </c>
      <c r="BA233" s="91"/>
      <c r="BB233" s="91">
        <v>492</v>
      </c>
      <c r="BC233" s="91">
        <v>2675</v>
      </c>
      <c r="BD233" s="91"/>
      <c r="BE233" s="91"/>
      <c r="BF233" s="91">
        <v>1667</v>
      </c>
      <c r="BG233" s="91"/>
      <c r="BH233" s="91"/>
      <c r="BI233" s="91"/>
      <c r="BJ233" s="91">
        <v>159</v>
      </c>
      <c r="BK233" s="91">
        <v>17</v>
      </c>
      <c r="BL233" s="91">
        <v>626</v>
      </c>
      <c r="BM233" s="91">
        <v>5</v>
      </c>
      <c r="BN233" s="91">
        <v>2</v>
      </c>
      <c r="BO233" s="91">
        <v>40</v>
      </c>
      <c r="BP233" s="91">
        <v>58</v>
      </c>
      <c r="BQ233" s="91">
        <v>582</v>
      </c>
      <c r="BR233" s="91">
        <v>11</v>
      </c>
      <c r="BS233" s="91"/>
      <c r="BT233" s="91">
        <v>157</v>
      </c>
      <c r="BU233" s="91">
        <v>3010</v>
      </c>
      <c r="BV233" s="91"/>
      <c r="BW233" s="91">
        <v>1526</v>
      </c>
      <c r="BX233" s="91">
        <v>306</v>
      </c>
      <c r="BY233" s="91">
        <v>918</v>
      </c>
      <c r="BZ233" s="91">
        <v>47</v>
      </c>
      <c r="CA233" s="91">
        <v>1</v>
      </c>
      <c r="CB233" s="91">
        <v>10</v>
      </c>
      <c r="CC233" s="91">
        <v>1</v>
      </c>
      <c r="CD233" s="91">
        <v>42</v>
      </c>
      <c r="CE233" s="91">
        <v>316</v>
      </c>
      <c r="CF233" s="91"/>
      <c r="CG233" s="91">
        <v>208</v>
      </c>
      <c r="CH233" s="91">
        <v>120</v>
      </c>
      <c r="CI233" s="91">
        <v>182</v>
      </c>
      <c r="CJ233" s="91">
        <v>25</v>
      </c>
      <c r="CK233" s="91">
        <v>42</v>
      </c>
      <c r="CL233" s="91">
        <v>38</v>
      </c>
      <c r="CM233" s="91">
        <v>422</v>
      </c>
      <c r="CN233" s="91">
        <v>295</v>
      </c>
      <c r="CO233" s="91">
        <v>629</v>
      </c>
      <c r="CP233" s="91">
        <v>262</v>
      </c>
      <c r="CQ233" s="91">
        <v>24</v>
      </c>
      <c r="CR233" s="91">
        <v>107</v>
      </c>
      <c r="CS233" s="91">
        <v>386</v>
      </c>
      <c r="CT233" s="91">
        <v>1</v>
      </c>
      <c r="CU233" s="91"/>
      <c r="CV233" s="91">
        <v>97</v>
      </c>
      <c r="CW233" s="91">
        <v>324</v>
      </c>
      <c r="CX233" s="91">
        <v>5</v>
      </c>
      <c r="CY233" s="91"/>
      <c r="CZ233" s="91">
        <v>25</v>
      </c>
      <c r="DA233" s="91">
        <v>3</v>
      </c>
      <c r="DB233" s="91"/>
      <c r="DC233" s="91"/>
      <c r="DD233" s="91">
        <v>6</v>
      </c>
      <c r="DE233" s="91">
        <v>83</v>
      </c>
      <c r="DF233" s="91">
        <v>153</v>
      </c>
      <c r="DG233" s="91">
        <v>5</v>
      </c>
      <c r="DH233" s="91">
        <v>515</v>
      </c>
      <c r="DI233" s="91">
        <v>41</v>
      </c>
      <c r="DJ233" s="91">
        <v>16</v>
      </c>
      <c r="DK233" s="91">
        <v>102</v>
      </c>
      <c r="DL233" s="91"/>
      <c r="DM233" s="91">
        <v>531</v>
      </c>
      <c r="DN233" s="91">
        <v>38</v>
      </c>
      <c r="DO233" s="91">
        <v>234</v>
      </c>
      <c r="DP233" s="91">
        <v>20</v>
      </c>
      <c r="DQ233" s="91">
        <v>1395</v>
      </c>
      <c r="DR233" s="91">
        <v>6</v>
      </c>
      <c r="DS233" s="91">
        <v>4</v>
      </c>
      <c r="DT233" s="91">
        <v>20</v>
      </c>
      <c r="DU233" s="91">
        <v>168</v>
      </c>
      <c r="DV233" s="91">
        <v>182</v>
      </c>
      <c r="DW233" s="91"/>
      <c r="DX233" s="91">
        <v>6</v>
      </c>
      <c r="DY233" s="91">
        <v>5</v>
      </c>
      <c r="DZ233" s="91">
        <v>41</v>
      </c>
      <c r="EA233" s="91">
        <v>124</v>
      </c>
      <c r="EB233" s="91">
        <v>19</v>
      </c>
      <c r="EC233" s="91">
        <v>1</v>
      </c>
      <c r="ED233" s="91">
        <v>7</v>
      </c>
      <c r="EE233" s="91"/>
      <c r="EF233" s="91">
        <v>7</v>
      </c>
      <c r="EG233" s="91">
        <v>2577</v>
      </c>
      <c r="EH233" s="91">
        <v>10756</v>
      </c>
      <c r="EI233" s="90" t="s">
        <v>2632</v>
      </c>
      <c r="EJ233" s="90" t="s">
        <v>2489</v>
      </c>
    </row>
    <row r="234" spans="1:140" ht="14.4" x14ac:dyDescent="0.3">
      <c r="A234" s="90">
        <v>106301304</v>
      </c>
      <c r="B234" s="90" t="s">
        <v>2194</v>
      </c>
      <c r="C234" s="90" t="s">
        <v>1020</v>
      </c>
      <c r="D234" s="90" t="s">
        <v>1021</v>
      </c>
      <c r="E234" s="90" t="s">
        <v>998</v>
      </c>
      <c r="F234" s="90" t="s">
        <v>1419</v>
      </c>
      <c r="G234" s="90" t="s">
        <v>971</v>
      </c>
      <c r="H234" s="90" t="s">
        <v>2814</v>
      </c>
      <c r="I234" s="90">
        <v>74</v>
      </c>
      <c r="J234" s="90">
        <v>37</v>
      </c>
      <c r="K234" s="98" t="s">
        <v>572</v>
      </c>
      <c r="L234" s="90" t="s">
        <v>553</v>
      </c>
      <c r="M234" s="91"/>
      <c r="N234" s="91"/>
      <c r="O234" s="91">
        <v>887</v>
      </c>
      <c r="P234" s="91"/>
      <c r="Q234" s="91"/>
      <c r="R234" s="91"/>
      <c r="S234" s="91">
        <v>403</v>
      </c>
      <c r="T234" s="91">
        <v>484</v>
      </c>
      <c r="U234" s="91"/>
      <c r="V234" s="91"/>
      <c r="W234" s="91"/>
      <c r="X234" s="91"/>
      <c r="Y234" s="91"/>
      <c r="Z234" s="91">
        <v>1</v>
      </c>
      <c r="AA234" s="91">
        <v>4</v>
      </c>
      <c r="AB234" s="91">
        <v>33</v>
      </c>
      <c r="AC234" s="91">
        <v>106</v>
      </c>
      <c r="AD234" s="91">
        <v>187</v>
      </c>
      <c r="AE234" s="91">
        <v>229</v>
      </c>
      <c r="AF234" s="91">
        <v>327</v>
      </c>
      <c r="AG234" s="91"/>
      <c r="AH234" s="91">
        <v>677</v>
      </c>
      <c r="AI234" s="91">
        <v>59</v>
      </c>
      <c r="AJ234" s="91">
        <v>68</v>
      </c>
      <c r="AK234" s="91">
        <v>39</v>
      </c>
      <c r="AL234" s="91"/>
      <c r="AM234" s="91">
        <v>42</v>
      </c>
      <c r="AN234" s="91">
        <v>2</v>
      </c>
      <c r="AO234" s="91">
        <v>76</v>
      </c>
      <c r="AP234" s="91">
        <v>122</v>
      </c>
      <c r="AQ234" s="91">
        <v>2</v>
      </c>
      <c r="AR234" s="91">
        <v>381</v>
      </c>
      <c r="AS234" s="91">
        <v>253</v>
      </c>
      <c r="AT234" s="91">
        <v>53</v>
      </c>
      <c r="AU234" s="91"/>
      <c r="AV234" s="91"/>
      <c r="AW234" s="91"/>
      <c r="AX234" s="91"/>
      <c r="AY234" s="91"/>
      <c r="AZ234" s="91">
        <v>887</v>
      </c>
      <c r="BA234" s="91"/>
      <c r="BB234" s="91">
        <v>5</v>
      </c>
      <c r="BC234" s="91">
        <v>882</v>
      </c>
      <c r="BD234" s="91"/>
      <c r="BE234" s="91"/>
      <c r="BF234" s="91">
        <v>152</v>
      </c>
      <c r="BG234" s="91"/>
      <c r="BH234" s="91">
        <v>1</v>
      </c>
      <c r="BI234" s="91"/>
      <c r="BJ234" s="91">
        <v>63</v>
      </c>
      <c r="BK234" s="91">
        <v>4</v>
      </c>
      <c r="BL234" s="91">
        <v>496</v>
      </c>
      <c r="BM234" s="91">
        <v>142</v>
      </c>
      <c r="BN234" s="91"/>
      <c r="BO234" s="91">
        <v>28</v>
      </c>
      <c r="BP234" s="91">
        <v>1</v>
      </c>
      <c r="BQ234" s="91"/>
      <c r="BR234" s="91"/>
      <c r="BS234" s="91"/>
      <c r="BT234" s="91"/>
      <c r="BU234" s="91">
        <v>887</v>
      </c>
      <c r="BV234" s="91"/>
      <c r="BW234" s="91">
        <v>872</v>
      </c>
      <c r="BX234" s="91"/>
      <c r="BY234" s="91">
        <v>6</v>
      </c>
      <c r="BZ234" s="91"/>
      <c r="CA234" s="91"/>
      <c r="CB234" s="91"/>
      <c r="CC234" s="91"/>
      <c r="CD234" s="91">
        <v>3</v>
      </c>
      <c r="CE234" s="91">
        <v>6</v>
      </c>
      <c r="CF234" s="91"/>
      <c r="CG234" s="91"/>
      <c r="CH234" s="91"/>
      <c r="CI234" s="91"/>
      <c r="CJ234" s="91"/>
      <c r="CK234" s="91">
        <v>690</v>
      </c>
      <c r="CL234" s="91">
        <v>196</v>
      </c>
      <c r="CM234" s="91">
        <v>1</v>
      </c>
      <c r="CN234" s="91"/>
      <c r="CO234" s="91"/>
      <c r="CP234" s="91"/>
      <c r="CQ234" s="91"/>
      <c r="CR234" s="91"/>
      <c r="CS234" s="91"/>
      <c r="CT234" s="91"/>
      <c r="CU234" s="91"/>
      <c r="CV234" s="91"/>
      <c r="CW234" s="91"/>
      <c r="CX234" s="91"/>
      <c r="CY234" s="91"/>
      <c r="CZ234" s="91"/>
      <c r="DA234" s="91"/>
      <c r="DB234" s="91"/>
      <c r="DC234" s="91"/>
      <c r="DD234" s="91"/>
      <c r="DE234" s="91"/>
      <c r="DF234" s="91"/>
      <c r="DG234" s="91"/>
      <c r="DH234" s="91"/>
      <c r="DI234" s="91"/>
      <c r="DJ234" s="91"/>
      <c r="DK234" s="91"/>
      <c r="DL234" s="91"/>
      <c r="DM234" s="91"/>
      <c r="DN234" s="91"/>
      <c r="DO234" s="91"/>
      <c r="DP234" s="91"/>
      <c r="DQ234" s="91">
        <v>887</v>
      </c>
      <c r="DR234" s="91"/>
      <c r="DS234" s="91"/>
      <c r="DT234" s="91"/>
      <c r="DU234" s="91"/>
      <c r="DV234" s="91"/>
      <c r="DW234" s="91"/>
      <c r="DX234" s="91"/>
      <c r="DY234" s="91"/>
      <c r="DZ234" s="91"/>
      <c r="EA234" s="91"/>
      <c r="EB234" s="91"/>
      <c r="EC234" s="91"/>
      <c r="ED234" s="91"/>
      <c r="EE234" s="91"/>
      <c r="EF234" s="91"/>
      <c r="EG234" s="91">
        <v>887</v>
      </c>
      <c r="EH234" s="91">
        <v>11097</v>
      </c>
      <c r="EI234" s="90" t="s">
        <v>2633</v>
      </c>
      <c r="EJ234" s="90" t="s">
        <v>2489</v>
      </c>
    </row>
    <row r="235" spans="1:140" ht="14.4" x14ac:dyDescent="0.3">
      <c r="A235" s="90">
        <v>106301317</v>
      </c>
      <c r="B235" s="90" t="s">
        <v>2195</v>
      </c>
      <c r="C235" s="90" t="s">
        <v>445</v>
      </c>
      <c r="D235" s="90" t="s">
        <v>1022</v>
      </c>
      <c r="E235" s="90" t="s">
        <v>1023</v>
      </c>
      <c r="F235" s="90" t="s">
        <v>1425</v>
      </c>
      <c r="G235" s="90" t="s">
        <v>971</v>
      </c>
      <c r="H235" s="90" t="s">
        <v>2808</v>
      </c>
      <c r="I235" s="90">
        <v>73</v>
      </c>
      <c r="J235" s="90">
        <v>36</v>
      </c>
      <c r="K235" s="90" t="s">
        <v>557</v>
      </c>
      <c r="L235" s="90" t="s">
        <v>553</v>
      </c>
      <c r="M235" s="91">
        <v>16916</v>
      </c>
      <c r="N235" s="91"/>
      <c r="O235" s="91"/>
      <c r="P235" s="91"/>
      <c r="Q235" s="91"/>
      <c r="R235" s="91"/>
      <c r="S235" s="91">
        <v>6637</v>
      </c>
      <c r="T235" s="91">
        <v>10279</v>
      </c>
      <c r="U235" s="91"/>
      <c r="V235" s="91"/>
      <c r="W235" s="91">
        <v>2835</v>
      </c>
      <c r="X235" s="91">
        <v>2</v>
      </c>
      <c r="Y235" s="91">
        <v>66</v>
      </c>
      <c r="Z235" s="91">
        <v>1071</v>
      </c>
      <c r="AA235" s="91">
        <v>2329</v>
      </c>
      <c r="AB235" s="91">
        <v>982</v>
      </c>
      <c r="AC235" s="91">
        <v>1220</v>
      </c>
      <c r="AD235" s="91">
        <v>1884</v>
      </c>
      <c r="AE235" s="91">
        <v>2387</v>
      </c>
      <c r="AF235" s="91">
        <v>4140</v>
      </c>
      <c r="AG235" s="91"/>
      <c r="AH235" s="91">
        <v>12589</v>
      </c>
      <c r="AI235" s="91">
        <v>202</v>
      </c>
      <c r="AJ235" s="91">
        <v>1665</v>
      </c>
      <c r="AK235" s="91">
        <v>1534</v>
      </c>
      <c r="AL235" s="91">
        <v>21</v>
      </c>
      <c r="AM235" s="91">
        <v>773</v>
      </c>
      <c r="AN235" s="91">
        <v>132</v>
      </c>
      <c r="AO235" s="91">
        <v>13830</v>
      </c>
      <c r="AP235" s="91">
        <v>70</v>
      </c>
      <c r="AQ235" s="91">
        <v>31</v>
      </c>
      <c r="AR235" s="91">
        <v>84</v>
      </c>
      <c r="AS235" s="91">
        <v>49</v>
      </c>
      <c r="AT235" s="91">
        <v>2</v>
      </c>
      <c r="AU235" s="91">
        <v>2816</v>
      </c>
      <c r="AV235" s="91"/>
      <c r="AW235" s="91">
        <v>33</v>
      </c>
      <c r="AX235" s="91">
        <v>1</v>
      </c>
      <c r="AY235" s="91">
        <v>8902</v>
      </c>
      <c r="AZ235" s="91">
        <v>8013</v>
      </c>
      <c r="BA235" s="91">
        <v>1</v>
      </c>
      <c r="BB235" s="91">
        <v>4529</v>
      </c>
      <c r="BC235" s="91">
        <v>9570</v>
      </c>
      <c r="BD235" s="91">
        <v>2815</v>
      </c>
      <c r="BE235" s="91">
        <v>2</v>
      </c>
      <c r="BF235" s="91">
        <v>11029</v>
      </c>
      <c r="BG235" s="91">
        <v>4</v>
      </c>
      <c r="BH235" s="91">
        <v>1</v>
      </c>
      <c r="BI235" s="91"/>
      <c r="BJ235" s="91">
        <v>243</v>
      </c>
      <c r="BK235" s="91">
        <v>131</v>
      </c>
      <c r="BL235" s="91">
        <v>2021</v>
      </c>
      <c r="BM235" s="91">
        <v>13</v>
      </c>
      <c r="BN235" s="91">
        <v>2</v>
      </c>
      <c r="BO235" s="91"/>
      <c r="BP235" s="91">
        <v>331</v>
      </c>
      <c r="BQ235" s="91">
        <v>3140</v>
      </c>
      <c r="BR235" s="91"/>
      <c r="BS235" s="91">
        <v>1</v>
      </c>
      <c r="BT235" s="91">
        <v>1706</v>
      </c>
      <c r="BU235" s="91">
        <v>15210</v>
      </c>
      <c r="BV235" s="91"/>
      <c r="BW235" s="91">
        <v>7673</v>
      </c>
      <c r="BX235" s="91">
        <v>943</v>
      </c>
      <c r="BY235" s="91">
        <v>7553</v>
      </c>
      <c r="BZ235" s="91">
        <v>41</v>
      </c>
      <c r="CA235" s="91">
        <v>2</v>
      </c>
      <c r="CB235" s="91">
        <v>359</v>
      </c>
      <c r="CC235" s="91"/>
      <c r="CD235" s="91">
        <v>341</v>
      </c>
      <c r="CE235" s="91">
        <v>4</v>
      </c>
      <c r="CF235" s="91"/>
      <c r="CG235" s="91">
        <v>1073</v>
      </c>
      <c r="CH235" s="91">
        <v>574</v>
      </c>
      <c r="CI235" s="91">
        <v>355</v>
      </c>
      <c r="CJ235" s="91">
        <v>161</v>
      </c>
      <c r="CK235" s="91">
        <v>118</v>
      </c>
      <c r="CL235" s="91">
        <v>293</v>
      </c>
      <c r="CM235" s="91">
        <v>2389</v>
      </c>
      <c r="CN235" s="91">
        <v>1043</v>
      </c>
      <c r="CO235" s="91">
        <v>1716</v>
      </c>
      <c r="CP235" s="91">
        <v>584</v>
      </c>
      <c r="CQ235" s="91">
        <v>2922</v>
      </c>
      <c r="CR235" s="91">
        <v>234</v>
      </c>
      <c r="CS235" s="91">
        <v>1082</v>
      </c>
      <c r="CT235" s="91">
        <v>25</v>
      </c>
      <c r="CU235" s="91">
        <v>16</v>
      </c>
      <c r="CV235" s="91">
        <v>326</v>
      </c>
      <c r="CW235" s="91">
        <v>1146</v>
      </c>
      <c r="CX235" s="91">
        <v>43</v>
      </c>
      <c r="CY235" s="91">
        <v>2816</v>
      </c>
      <c r="CZ235" s="91">
        <v>146</v>
      </c>
      <c r="DA235" s="91">
        <v>12</v>
      </c>
      <c r="DB235" s="91">
        <v>6</v>
      </c>
      <c r="DC235" s="91"/>
      <c r="DD235" s="91">
        <v>36</v>
      </c>
      <c r="DE235" s="91">
        <v>341</v>
      </c>
      <c r="DF235" s="91">
        <v>1203</v>
      </c>
      <c r="DG235" s="91">
        <v>46</v>
      </c>
      <c r="DH235" s="91">
        <v>1291</v>
      </c>
      <c r="DI235" s="91">
        <v>172</v>
      </c>
      <c r="DJ235" s="91">
        <v>1020</v>
      </c>
      <c r="DK235" s="91">
        <v>144</v>
      </c>
      <c r="DL235" s="91">
        <v>2756</v>
      </c>
      <c r="DM235" s="91">
        <v>1498</v>
      </c>
      <c r="DN235" s="91">
        <v>232</v>
      </c>
      <c r="DO235" s="91">
        <v>3490</v>
      </c>
      <c r="DP235" s="91">
        <v>78</v>
      </c>
      <c r="DQ235" s="91">
        <v>4445</v>
      </c>
      <c r="DR235" s="91">
        <v>25</v>
      </c>
      <c r="DS235" s="91">
        <v>16</v>
      </c>
      <c r="DT235" s="91">
        <v>71</v>
      </c>
      <c r="DU235" s="91">
        <v>791</v>
      </c>
      <c r="DV235" s="91">
        <v>843</v>
      </c>
      <c r="DW235" s="91"/>
      <c r="DX235" s="91">
        <v>23</v>
      </c>
      <c r="DY235" s="91">
        <v>57</v>
      </c>
      <c r="DZ235" s="91">
        <v>124</v>
      </c>
      <c r="EA235" s="91">
        <v>650</v>
      </c>
      <c r="EB235" s="91">
        <v>55</v>
      </c>
      <c r="EC235" s="91">
        <v>8</v>
      </c>
      <c r="ED235" s="91">
        <v>38</v>
      </c>
      <c r="EE235" s="91"/>
      <c r="EF235" s="91">
        <v>29</v>
      </c>
      <c r="EG235" s="91">
        <v>14186</v>
      </c>
      <c r="EH235" s="91">
        <v>61694</v>
      </c>
      <c r="EI235" s="90" t="s">
        <v>2634</v>
      </c>
      <c r="EJ235" s="90" t="s">
        <v>2489</v>
      </c>
    </row>
    <row r="236" spans="1:140" ht="14.4" x14ac:dyDescent="0.3">
      <c r="A236" s="90">
        <v>106301337</v>
      </c>
      <c r="B236" s="90" t="s">
        <v>2196</v>
      </c>
      <c r="C236" s="90" t="s">
        <v>1426</v>
      </c>
      <c r="D236" s="90" t="s">
        <v>1024</v>
      </c>
      <c r="E236" s="90" t="s">
        <v>1025</v>
      </c>
      <c r="F236" s="90" t="s">
        <v>1829</v>
      </c>
      <c r="G236" s="90" t="s">
        <v>971</v>
      </c>
      <c r="H236" s="90" t="s">
        <v>2812</v>
      </c>
      <c r="I236" s="90">
        <v>74</v>
      </c>
      <c r="J236" s="90">
        <v>37</v>
      </c>
      <c r="K236" s="90" t="s">
        <v>557</v>
      </c>
      <c r="L236" s="90" t="s">
        <v>553</v>
      </c>
      <c r="M236" s="91">
        <v>2000</v>
      </c>
      <c r="N236" s="91"/>
      <c r="O236" s="91">
        <v>1365</v>
      </c>
      <c r="P236" s="91">
        <v>679</v>
      </c>
      <c r="Q236" s="91"/>
      <c r="R236" s="91"/>
      <c r="S236" s="91">
        <v>1958</v>
      </c>
      <c r="T236" s="91">
        <v>2086</v>
      </c>
      <c r="U236" s="91"/>
      <c r="V236" s="91"/>
      <c r="W236" s="91"/>
      <c r="X236" s="91"/>
      <c r="Y236" s="91">
        <v>128</v>
      </c>
      <c r="Z236" s="91">
        <v>780</v>
      </c>
      <c r="AA236" s="91">
        <v>452</v>
      </c>
      <c r="AB236" s="91">
        <v>603</v>
      </c>
      <c r="AC236" s="91">
        <v>693</v>
      </c>
      <c r="AD236" s="91">
        <v>528</v>
      </c>
      <c r="AE236" s="91">
        <v>362</v>
      </c>
      <c r="AF236" s="91">
        <v>498</v>
      </c>
      <c r="AG236" s="91"/>
      <c r="AH236" s="91">
        <v>3557</v>
      </c>
      <c r="AI236" s="91">
        <v>59</v>
      </c>
      <c r="AJ236" s="91">
        <v>204</v>
      </c>
      <c r="AK236" s="91">
        <v>84</v>
      </c>
      <c r="AL236" s="91">
        <v>3</v>
      </c>
      <c r="AM236" s="91">
        <v>100</v>
      </c>
      <c r="AN236" s="91">
        <v>37</v>
      </c>
      <c r="AO236" s="91">
        <v>3714</v>
      </c>
      <c r="AP236" s="91">
        <v>15</v>
      </c>
      <c r="AQ236" s="91">
        <v>11</v>
      </c>
      <c r="AR236" s="91">
        <v>4</v>
      </c>
      <c r="AS236" s="91">
        <v>167</v>
      </c>
      <c r="AT236" s="91">
        <v>99</v>
      </c>
      <c r="AU236" s="91"/>
      <c r="AV236" s="91">
        <v>2</v>
      </c>
      <c r="AW236" s="91">
        <v>32</v>
      </c>
      <c r="AX236" s="91"/>
      <c r="AY236" s="91">
        <v>3241</v>
      </c>
      <c r="AZ236" s="91">
        <v>803</v>
      </c>
      <c r="BA236" s="91"/>
      <c r="BB236" s="91">
        <v>545</v>
      </c>
      <c r="BC236" s="91">
        <v>3499</v>
      </c>
      <c r="BD236" s="91"/>
      <c r="BE236" s="91"/>
      <c r="BF236" s="91">
        <v>2831</v>
      </c>
      <c r="BG236" s="91">
        <v>51</v>
      </c>
      <c r="BH236" s="91">
        <v>201</v>
      </c>
      <c r="BI236" s="91">
        <v>2</v>
      </c>
      <c r="BJ236" s="91">
        <v>62</v>
      </c>
      <c r="BK236" s="91">
        <v>117</v>
      </c>
      <c r="BL236" s="91">
        <v>209</v>
      </c>
      <c r="BM236" s="91">
        <v>67</v>
      </c>
      <c r="BN236" s="91">
        <v>1</v>
      </c>
      <c r="BO236" s="91">
        <v>217</v>
      </c>
      <c r="BP236" s="91">
        <v>10</v>
      </c>
      <c r="BQ236" s="91">
        <v>271</v>
      </c>
      <c r="BR236" s="91">
        <v>5</v>
      </c>
      <c r="BS236" s="91"/>
      <c r="BT236" s="91">
        <v>72</v>
      </c>
      <c r="BU236" s="91">
        <v>3972</v>
      </c>
      <c r="BV236" s="91"/>
      <c r="BW236" s="91">
        <v>1307</v>
      </c>
      <c r="BX236" s="91">
        <v>529</v>
      </c>
      <c r="BY236" s="91">
        <v>1991</v>
      </c>
      <c r="BZ236" s="91">
        <v>9</v>
      </c>
      <c r="CA236" s="91"/>
      <c r="CB236" s="91">
        <v>47</v>
      </c>
      <c r="CC236" s="91">
        <v>8</v>
      </c>
      <c r="CD236" s="91">
        <v>153</v>
      </c>
      <c r="CE236" s="91"/>
      <c r="CF236" s="91"/>
      <c r="CG236" s="91">
        <v>94</v>
      </c>
      <c r="CH236" s="91">
        <v>45</v>
      </c>
      <c r="CI236" s="91">
        <v>100</v>
      </c>
      <c r="CJ236" s="91">
        <v>39</v>
      </c>
      <c r="CK236" s="91">
        <v>2257</v>
      </c>
      <c r="CL236" s="91">
        <v>35</v>
      </c>
      <c r="CM236" s="91">
        <v>150</v>
      </c>
      <c r="CN236" s="91">
        <v>140</v>
      </c>
      <c r="CO236" s="91">
        <v>332</v>
      </c>
      <c r="CP236" s="91">
        <v>128</v>
      </c>
      <c r="CQ236" s="91">
        <v>12</v>
      </c>
      <c r="CR236" s="91">
        <v>71</v>
      </c>
      <c r="CS236" s="91">
        <v>260</v>
      </c>
      <c r="CT236" s="91">
        <v>4</v>
      </c>
      <c r="CU236" s="91"/>
      <c r="CV236" s="91">
        <v>118</v>
      </c>
      <c r="CW236" s="91">
        <v>254</v>
      </c>
      <c r="CX236" s="91">
        <v>5</v>
      </c>
      <c r="CY236" s="91"/>
      <c r="CZ236" s="91">
        <v>20</v>
      </c>
      <c r="DA236" s="91">
        <v>5</v>
      </c>
      <c r="DB236" s="91">
        <v>3</v>
      </c>
      <c r="DC236" s="91"/>
      <c r="DD236" s="91">
        <v>3</v>
      </c>
      <c r="DE236" s="91">
        <v>21</v>
      </c>
      <c r="DF236" s="91">
        <v>39</v>
      </c>
      <c r="DG236" s="91">
        <v>4</v>
      </c>
      <c r="DH236" s="91">
        <v>269</v>
      </c>
      <c r="DI236" s="91">
        <v>11</v>
      </c>
      <c r="DJ236" s="91"/>
      <c r="DK236" s="91">
        <v>18</v>
      </c>
      <c r="DL236" s="91"/>
      <c r="DM236" s="91">
        <v>296</v>
      </c>
      <c r="DN236" s="91">
        <v>52</v>
      </c>
      <c r="DO236" s="91">
        <v>903</v>
      </c>
      <c r="DP236" s="91">
        <v>13</v>
      </c>
      <c r="DQ236" s="91">
        <v>2387</v>
      </c>
      <c r="DR236" s="91">
        <v>6</v>
      </c>
      <c r="DS236" s="91">
        <v>6</v>
      </c>
      <c r="DT236" s="91">
        <v>24</v>
      </c>
      <c r="DU236" s="91">
        <v>94</v>
      </c>
      <c r="DV236" s="91">
        <v>180</v>
      </c>
      <c r="DW236" s="91">
        <v>1</v>
      </c>
      <c r="DX236" s="91">
        <v>9</v>
      </c>
      <c r="DY236" s="91">
        <v>9</v>
      </c>
      <c r="DZ236" s="91">
        <v>96</v>
      </c>
      <c r="EA236" s="91">
        <v>153</v>
      </c>
      <c r="EB236" s="91">
        <v>123</v>
      </c>
      <c r="EC236" s="91">
        <v>13</v>
      </c>
      <c r="ED236" s="91">
        <v>17</v>
      </c>
      <c r="EE236" s="91"/>
      <c r="EF236" s="91">
        <v>8</v>
      </c>
      <c r="EG236" s="91">
        <v>3305</v>
      </c>
      <c r="EH236" s="91">
        <v>18305</v>
      </c>
      <c r="EI236" s="90" t="s">
        <v>2635</v>
      </c>
      <c r="EJ236" s="90" t="s">
        <v>2489</v>
      </c>
    </row>
    <row r="237" spans="1:140" ht="14.4" x14ac:dyDescent="0.3">
      <c r="A237" s="90">
        <v>106301340</v>
      </c>
      <c r="B237" s="90" t="s">
        <v>2197</v>
      </c>
      <c r="C237" s="90" t="s">
        <v>1026</v>
      </c>
      <c r="D237" s="90" t="s">
        <v>1027</v>
      </c>
      <c r="E237" s="90" t="s">
        <v>971</v>
      </c>
      <c r="F237" s="90" t="s">
        <v>1427</v>
      </c>
      <c r="G237" s="90" t="s">
        <v>971</v>
      </c>
      <c r="H237" s="90" t="s">
        <v>2809</v>
      </c>
      <c r="I237" s="90">
        <v>68</v>
      </c>
      <c r="J237" s="90">
        <v>37</v>
      </c>
      <c r="K237" s="90" t="s">
        <v>557</v>
      </c>
      <c r="L237" s="90" t="s">
        <v>553</v>
      </c>
      <c r="M237" s="91">
        <v>22667</v>
      </c>
      <c r="N237" s="91"/>
      <c r="O237" s="91">
        <v>2120</v>
      </c>
      <c r="P237" s="91">
        <v>1</v>
      </c>
      <c r="Q237" s="91"/>
      <c r="R237" s="91"/>
      <c r="S237" s="91">
        <v>9277</v>
      </c>
      <c r="T237" s="91">
        <v>15507</v>
      </c>
      <c r="U237" s="91">
        <v>4</v>
      </c>
      <c r="V237" s="91"/>
      <c r="W237" s="91">
        <v>5005</v>
      </c>
      <c r="X237" s="91"/>
      <c r="Y237" s="91">
        <v>591</v>
      </c>
      <c r="Z237" s="91">
        <v>3465</v>
      </c>
      <c r="AA237" s="91">
        <v>3311</v>
      </c>
      <c r="AB237" s="91">
        <v>1954</v>
      </c>
      <c r="AC237" s="91">
        <v>2343</v>
      </c>
      <c r="AD237" s="91">
        <v>2873</v>
      </c>
      <c r="AE237" s="91">
        <v>2429</v>
      </c>
      <c r="AF237" s="91">
        <v>2817</v>
      </c>
      <c r="AG237" s="91"/>
      <c r="AH237" s="91">
        <v>13410</v>
      </c>
      <c r="AI237" s="91">
        <v>391</v>
      </c>
      <c r="AJ237" s="91">
        <v>8324</v>
      </c>
      <c r="AK237" s="91">
        <v>1715</v>
      </c>
      <c r="AL237" s="91">
        <v>8</v>
      </c>
      <c r="AM237" s="91">
        <v>873</v>
      </c>
      <c r="AN237" s="91">
        <v>67</v>
      </c>
      <c r="AO237" s="91">
        <v>18785</v>
      </c>
      <c r="AP237" s="91">
        <v>19</v>
      </c>
      <c r="AQ237" s="91">
        <v>1</v>
      </c>
      <c r="AR237" s="91">
        <v>42</v>
      </c>
      <c r="AS237" s="91">
        <v>407</v>
      </c>
      <c r="AT237" s="91">
        <v>483</v>
      </c>
      <c r="AU237" s="91">
        <v>5000</v>
      </c>
      <c r="AV237" s="91"/>
      <c r="AW237" s="91">
        <v>51</v>
      </c>
      <c r="AX237" s="91"/>
      <c r="AY237" s="91">
        <v>9696</v>
      </c>
      <c r="AZ237" s="91">
        <v>15092</v>
      </c>
      <c r="BA237" s="91"/>
      <c r="BB237" s="91">
        <v>7799</v>
      </c>
      <c r="BC237" s="91">
        <v>11981</v>
      </c>
      <c r="BD237" s="91">
        <v>5008</v>
      </c>
      <c r="BE237" s="91"/>
      <c r="BF237" s="91">
        <v>19184</v>
      </c>
      <c r="BG237" s="91">
        <v>7</v>
      </c>
      <c r="BH237" s="91">
        <v>81</v>
      </c>
      <c r="BI237" s="91">
        <v>1</v>
      </c>
      <c r="BJ237" s="91">
        <v>512</v>
      </c>
      <c r="BK237" s="91">
        <v>639</v>
      </c>
      <c r="BL237" s="91">
        <v>1829</v>
      </c>
      <c r="BM237" s="91">
        <v>104</v>
      </c>
      <c r="BN237" s="91">
        <v>4</v>
      </c>
      <c r="BO237" s="91">
        <v>193</v>
      </c>
      <c r="BP237" s="91">
        <v>422</v>
      </c>
      <c r="BQ237" s="91">
        <v>1804</v>
      </c>
      <c r="BR237" s="91">
        <v>8</v>
      </c>
      <c r="BS237" s="91"/>
      <c r="BT237" s="91">
        <v>669</v>
      </c>
      <c r="BU237" s="91">
        <v>24119</v>
      </c>
      <c r="BV237" s="91"/>
      <c r="BW237" s="91">
        <v>5841</v>
      </c>
      <c r="BX237" s="91">
        <v>6945</v>
      </c>
      <c r="BY237" s="91">
        <v>11313</v>
      </c>
      <c r="BZ237" s="91">
        <v>228</v>
      </c>
      <c r="CA237" s="91">
        <v>1</v>
      </c>
      <c r="CB237" s="91">
        <v>169</v>
      </c>
      <c r="CC237" s="91">
        <v>13</v>
      </c>
      <c r="CD237" s="91">
        <v>278</v>
      </c>
      <c r="CE237" s="91"/>
      <c r="CF237" s="91"/>
      <c r="CG237" s="91">
        <v>1058</v>
      </c>
      <c r="CH237" s="91">
        <v>1123</v>
      </c>
      <c r="CI237" s="91">
        <v>718</v>
      </c>
      <c r="CJ237" s="91">
        <v>156</v>
      </c>
      <c r="CK237" s="91">
        <v>2185</v>
      </c>
      <c r="CL237" s="91">
        <v>331</v>
      </c>
      <c r="CM237" s="91">
        <v>2134</v>
      </c>
      <c r="CN237" s="91">
        <v>988</v>
      </c>
      <c r="CO237" s="91">
        <v>1579</v>
      </c>
      <c r="CP237" s="91">
        <v>734</v>
      </c>
      <c r="CQ237" s="91">
        <v>5162</v>
      </c>
      <c r="CR237" s="91">
        <v>292</v>
      </c>
      <c r="CS237" s="91">
        <v>1509</v>
      </c>
      <c r="CT237" s="91">
        <v>62</v>
      </c>
      <c r="CU237" s="91">
        <v>4</v>
      </c>
      <c r="CV237" s="91">
        <v>347</v>
      </c>
      <c r="CW237" s="91">
        <v>1248</v>
      </c>
      <c r="CX237" s="91">
        <v>157</v>
      </c>
      <c r="CY237" s="91">
        <v>5001</v>
      </c>
      <c r="CZ237" s="91">
        <v>430</v>
      </c>
      <c r="DA237" s="91">
        <v>30</v>
      </c>
      <c r="DB237" s="91">
        <v>4</v>
      </c>
      <c r="DC237" s="91">
        <v>2</v>
      </c>
      <c r="DD237" s="91">
        <v>27</v>
      </c>
      <c r="DE237" s="91">
        <v>385</v>
      </c>
      <c r="DF237" s="91">
        <v>1599</v>
      </c>
      <c r="DG237" s="91">
        <v>57</v>
      </c>
      <c r="DH237" s="91">
        <v>1699</v>
      </c>
      <c r="DI237" s="91">
        <v>209</v>
      </c>
      <c r="DJ237" s="91">
        <v>958</v>
      </c>
      <c r="DK237" s="91">
        <v>297</v>
      </c>
      <c r="DL237" s="91">
        <v>4937</v>
      </c>
      <c r="DM237" s="91">
        <v>2076</v>
      </c>
      <c r="DN237" s="91">
        <v>418</v>
      </c>
      <c r="DO237" s="91">
        <v>2397</v>
      </c>
      <c r="DP237" s="91">
        <v>87</v>
      </c>
      <c r="DQ237" s="91">
        <v>9176</v>
      </c>
      <c r="DR237" s="91">
        <v>26</v>
      </c>
      <c r="DS237" s="91">
        <v>12</v>
      </c>
      <c r="DT237" s="91">
        <v>36</v>
      </c>
      <c r="DU237" s="91">
        <v>1227</v>
      </c>
      <c r="DV237" s="91">
        <v>539</v>
      </c>
      <c r="DW237" s="91">
        <v>2</v>
      </c>
      <c r="DX237" s="91">
        <v>8</v>
      </c>
      <c r="DY237" s="91">
        <v>14</v>
      </c>
      <c r="DZ237" s="91">
        <v>346</v>
      </c>
      <c r="EA237" s="91">
        <v>987</v>
      </c>
      <c r="EB237" s="91">
        <v>163</v>
      </c>
      <c r="EC237" s="91">
        <v>11</v>
      </c>
      <c r="ED237" s="91">
        <v>23</v>
      </c>
      <c r="EE237" s="91"/>
      <c r="EF237" s="91">
        <v>35</v>
      </c>
      <c r="EG237" s="91">
        <v>21359</v>
      </c>
      <c r="EH237" s="91">
        <v>85194</v>
      </c>
      <c r="EI237" s="90" t="s">
        <v>2620</v>
      </c>
      <c r="EJ237" s="90" t="s">
        <v>2489</v>
      </c>
    </row>
    <row r="238" spans="1:140" ht="14.4" x14ac:dyDescent="0.3">
      <c r="A238" s="90">
        <v>106301342</v>
      </c>
      <c r="B238" s="90" t="s">
        <v>2198</v>
      </c>
      <c r="C238" s="90" t="s">
        <v>1028</v>
      </c>
      <c r="D238" s="90" t="s">
        <v>1029</v>
      </c>
      <c r="E238" s="90" t="s">
        <v>1030</v>
      </c>
      <c r="F238" s="90" t="s">
        <v>1428</v>
      </c>
      <c r="G238" s="90" t="s">
        <v>971</v>
      </c>
      <c r="H238" s="90" t="s">
        <v>2809</v>
      </c>
      <c r="I238" s="90">
        <v>65</v>
      </c>
      <c r="J238" s="90">
        <v>29</v>
      </c>
      <c r="K238" s="90" t="s">
        <v>557</v>
      </c>
      <c r="L238" s="90" t="s">
        <v>553</v>
      </c>
      <c r="M238" s="91">
        <v>14755</v>
      </c>
      <c r="N238" s="91"/>
      <c r="O238" s="91"/>
      <c r="P238" s="91"/>
      <c r="Q238" s="91">
        <v>585</v>
      </c>
      <c r="R238" s="91"/>
      <c r="S238" s="91">
        <v>6334</v>
      </c>
      <c r="T238" s="91">
        <v>9003</v>
      </c>
      <c r="U238" s="91">
        <v>3</v>
      </c>
      <c r="V238" s="91"/>
      <c r="W238" s="91">
        <v>2335</v>
      </c>
      <c r="X238" s="91"/>
      <c r="Y238" s="91">
        <v>97</v>
      </c>
      <c r="Z238" s="91">
        <v>1129</v>
      </c>
      <c r="AA238" s="91">
        <v>1806</v>
      </c>
      <c r="AB238" s="91">
        <v>967</v>
      </c>
      <c r="AC238" s="91">
        <v>1567</v>
      </c>
      <c r="AD238" s="91">
        <v>2068</v>
      </c>
      <c r="AE238" s="91">
        <v>2196</v>
      </c>
      <c r="AF238" s="91">
        <v>3175</v>
      </c>
      <c r="AG238" s="91"/>
      <c r="AH238" s="91">
        <v>9921</v>
      </c>
      <c r="AI238" s="91">
        <v>295</v>
      </c>
      <c r="AJ238" s="91">
        <v>2200</v>
      </c>
      <c r="AK238" s="91">
        <v>1887</v>
      </c>
      <c r="AL238" s="91">
        <v>13</v>
      </c>
      <c r="AM238" s="91">
        <v>639</v>
      </c>
      <c r="AN238" s="91">
        <v>385</v>
      </c>
      <c r="AO238" s="91">
        <v>11377</v>
      </c>
      <c r="AP238" s="91">
        <v>221</v>
      </c>
      <c r="AQ238" s="91">
        <v>12</v>
      </c>
      <c r="AR238" s="91">
        <v>448</v>
      </c>
      <c r="AS238" s="91">
        <v>803</v>
      </c>
      <c r="AT238" s="91">
        <v>119</v>
      </c>
      <c r="AU238" s="91">
        <v>2299</v>
      </c>
      <c r="AV238" s="91">
        <v>2</v>
      </c>
      <c r="AW238" s="91">
        <v>59</v>
      </c>
      <c r="AX238" s="91"/>
      <c r="AY238" s="91">
        <v>7419</v>
      </c>
      <c r="AZ238" s="91">
        <v>7921</v>
      </c>
      <c r="BA238" s="91"/>
      <c r="BB238" s="91">
        <v>2482</v>
      </c>
      <c r="BC238" s="91">
        <v>10545</v>
      </c>
      <c r="BD238" s="91">
        <v>2301</v>
      </c>
      <c r="BE238" s="91">
        <v>12</v>
      </c>
      <c r="BF238" s="91">
        <v>9785</v>
      </c>
      <c r="BG238" s="91">
        <v>41</v>
      </c>
      <c r="BH238" s="91">
        <v>394</v>
      </c>
      <c r="BI238" s="91">
        <v>2</v>
      </c>
      <c r="BJ238" s="91">
        <v>333</v>
      </c>
      <c r="BK238" s="91">
        <v>58</v>
      </c>
      <c r="BL238" s="91">
        <v>1980</v>
      </c>
      <c r="BM238" s="91">
        <v>68</v>
      </c>
      <c r="BN238" s="91"/>
      <c r="BO238" s="91">
        <v>68</v>
      </c>
      <c r="BP238" s="91">
        <v>424</v>
      </c>
      <c r="BQ238" s="91">
        <v>2158</v>
      </c>
      <c r="BR238" s="91">
        <v>29</v>
      </c>
      <c r="BS238" s="91"/>
      <c r="BT238" s="91">
        <v>649</v>
      </c>
      <c r="BU238" s="91">
        <v>14691</v>
      </c>
      <c r="BV238" s="91"/>
      <c r="BW238" s="91">
        <v>6534</v>
      </c>
      <c r="BX238" s="91">
        <v>2069</v>
      </c>
      <c r="BY238" s="91">
        <v>6382</v>
      </c>
      <c r="BZ238" s="91">
        <v>63</v>
      </c>
      <c r="CA238" s="91">
        <v>4</v>
      </c>
      <c r="CB238" s="91">
        <v>93</v>
      </c>
      <c r="CC238" s="91">
        <v>4</v>
      </c>
      <c r="CD238" s="91">
        <v>191</v>
      </c>
      <c r="CE238" s="91"/>
      <c r="CF238" s="91"/>
      <c r="CG238" s="91">
        <v>1392</v>
      </c>
      <c r="CH238" s="91">
        <v>579</v>
      </c>
      <c r="CI238" s="91">
        <v>340</v>
      </c>
      <c r="CJ238" s="91">
        <v>99</v>
      </c>
      <c r="CK238" s="91">
        <v>54</v>
      </c>
      <c r="CL238" s="91">
        <v>249</v>
      </c>
      <c r="CM238" s="91">
        <v>2170</v>
      </c>
      <c r="CN238" s="91">
        <v>845</v>
      </c>
      <c r="CO238" s="91">
        <v>1379</v>
      </c>
      <c r="CP238" s="91">
        <v>441</v>
      </c>
      <c r="CQ238" s="91">
        <v>2341</v>
      </c>
      <c r="CR238" s="91">
        <v>203</v>
      </c>
      <c r="CS238" s="91">
        <v>993</v>
      </c>
      <c r="CT238" s="91">
        <v>29</v>
      </c>
      <c r="CU238" s="91">
        <v>36</v>
      </c>
      <c r="CV238" s="91">
        <v>206</v>
      </c>
      <c r="CW238" s="91">
        <v>986</v>
      </c>
      <c r="CX238" s="91">
        <v>699</v>
      </c>
      <c r="CY238" s="91">
        <v>2299</v>
      </c>
      <c r="CZ238" s="91">
        <v>355</v>
      </c>
      <c r="DA238" s="91">
        <v>4</v>
      </c>
      <c r="DB238" s="91">
        <v>1</v>
      </c>
      <c r="DC238" s="91">
        <v>1</v>
      </c>
      <c r="DD238" s="91">
        <v>22</v>
      </c>
      <c r="DE238" s="91">
        <v>296</v>
      </c>
      <c r="DF238" s="91">
        <v>1305</v>
      </c>
      <c r="DG238" s="91">
        <v>42</v>
      </c>
      <c r="DH238" s="91">
        <v>1464</v>
      </c>
      <c r="DI238" s="91">
        <v>112</v>
      </c>
      <c r="DJ238" s="91">
        <v>691</v>
      </c>
      <c r="DK238" s="91">
        <v>141</v>
      </c>
      <c r="DL238" s="91">
        <v>2266</v>
      </c>
      <c r="DM238" s="91">
        <v>1303</v>
      </c>
      <c r="DN238" s="91">
        <v>121</v>
      </c>
      <c r="DO238" s="91">
        <v>2086</v>
      </c>
      <c r="DP238" s="91">
        <v>27</v>
      </c>
      <c r="DQ238" s="91">
        <v>5103</v>
      </c>
      <c r="DR238" s="91">
        <v>25</v>
      </c>
      <c r="DS238" s="91">
        <v>9</v>
      </c>
      <c r="DT238" s="91">
        <v>39</v>
      </c>
      <c r="DU238" s="91">
        <v>737</v>
      </c>
      <c r="DV238" s="91">
        <v>682</v>
      </c>
      <c r="DW238" s="91"/>
      <c r="DX238" s="91">
        <v>12</v>
      </c>
      <c r="DY238" s="91">
        <v>23</v>
      </c>
      <c r="DZ238" s="91">
        <v>227</v>
      </c>
      <c r="EA238" s="91">
        <v>1040</v>
      </c>
      <c r="EB238" s="91">
        <v>29</v>
      </c>
      <c r="EC238" s="91">
        <v>4</v>
      </c>
      <c r="ED238" s="91">
        <v>23</v>
      </c>
      <c r="EE238" s="91"/>
      <c r="EF238" s="91">
        <v>129</v>
      </c>
      <c r="EG238" s="91">
        <v>12361</v>
      </c>
      <c r="EH238" s="91">
        <v>63667</v>
      </c>
      <c r="EI238" s="90" t="s">
        <v>2636</v>
      </c>
      <c r="EJ238" s="90" t="s">
        <v>2489</v>
      </c>
    </row>
    <row r="239" spans="1:140" ht="14.4" x14ac:dyDescent="0.3">
      <c r="A239" s="90">
        <v>106301357</v>
      </c>
      <c r="B239" s="90" t="s">
        <v>2199</v>
      </c>
      <c r="C239" s="90" t="s">
        <v>2200</v>
      </c>
      <c r="D239" s="90" t="s">
        <v>1031</v>
      </c>
      <c r="E239" s="90" t="s">
        <v>1032</v>
      </c>
      <c r="F239" s="90" t="s">
        <v>1830</v>
      </c>
      <c r="G239" s="90" t="s">
        <v>971</v>
      </c>
      <c r="H239" s="90" t="s">
        <v>2812</v>
      </c>
      <c r="I239" s="90">
        <v>68</v>
      </c>
      <c r="J239" s="90">
        <v>37</v>
      </c>
      <c r="K239" s="90" t="s">
        <v>572</v>
      </c>
      <c r="L239" s="90" t="s">
        <v>553</v>
      </c>
      <c r="M239" s="91"/>
      <c r="N239" s="91">
        <v>14</v>
      </c>
      <c r="O239" s="91"/>
      <c r="P239" s="91"/>
      <c r="Q239" s="91"/>
      <c r="R239" s="91"/>
      <c r="S239" s="91">
        <v>12</v>
      </c>
      <c r="T239" s="91">
        <v>2</v>
      </c>
      <c r="U239" s="91"/>
      <c r="V239" s="91"/>
      <c r="W239" s="91">
        <v>3</v>
      </c>
      <c r="X239" s="91">
        <v>8</v>
      </c>
      <c r="Y239" s="91">
        <v>3</v>
      </c>
      <c r="Z239" s="91"/>
      <c r="AA239" s="91"/>
      <c r="AB239" s="91"/>
      <c r="AC239" s="91"/>
      <c r="AD239" s="91"/>
      <c r="AE239" s="91"/>
      <c r="AF239" s="91"/>
      <c r="AG239" s="91"/>
      <c r="AH239" s="91">
        <v>1</v>
      </c>
      <c r="AI239" s="91">
        <v>3</v>
      </c>
      <c r="AJ239" s="91">
        <v>8</v>
      </c>
      <c r="AK239" s="91">
        <v>2</v>
      </c>
      <c r="AL239" s="91"/>
      <c r="AM239" s="91"/>
      <c r="AN239" s="91"/>
      <c r="AO239" s="91">
        <v>3</v>
      </c>
      <c r="AP239" s="91"/>
      <c r="AQ239" s="91"/>
      <c r="AR239" s="91"/>
      <c r="AS239" s="91">
        <v>9</v>
      </c>
      <c r="AT239" s="91">
        <v>2</v>
      </c>
      <c r="AU239" s="91"/>
      <c r="AV239" s="91"/>
      <c r="AW239" s="91"/>
      <c r="AX239" s="91"/>
      <c r="AY239" s="91"/>
      <c r="AZ239" s="91">
        <v>14</v>
      </c>
      <c r="BA239" s="91"/>
      <c r="BB239" s="91">
        <v>14</v>
      </c>
      <c r="BC239" s="91"/>
      <c r="BD239" s="91"/>
      <c r="BE239" s="91"/>
      <c r="BF239" s="91"/>
      <c r="BG239" s="91"/>
      <c r="BH239" s="91"/>
      <c r="BI239" s="91"/>
      <c r="BJ239" s="91">
        <v>8</v>
      </c>
      <c r="BK239" s="91"/>
      <c r="BL239" s="91">
        <v>3</v>
      </c>
      <c r="BM239" s="91"/>
      <c r="BN239" s="91"/>
      <c r="BO239" s="91"/>
      <c r="BP239" s="91">
        <v>2</v>
      </c>
      <c r="BQ239" s="91">
        <v>1</v>
      </c>
      <c r="BR239" s="91"/>
      <c r="BS239" s="91"/>
      <c r="BT239" s="91">
        <v>8</v>
      </c>
      <c r="BU239" s="91">
        <v>6</v>
      </c>
      <c r="BV239" s="91"/>
      <c r="BW239" s="91"/>
      <c r="BX239" s="91">
        <v>14</v>
      </c>
      <c r="BY239" s="91"/>
      <c r="BZ239" s="91"/>
      <c r="CA239" s="91"/>
      <c r="CB239" s="91"/>
      <c r="CC239" s="91"/>
      <c r="CD239" s="91"/>
      <c r="CE239" s="91"/>
      <c r="CF239" s="91"/>
      <c r="CG239" s="91">
        <v>1</v>
      </c>
      <c r="CH239" s="91"/>
      <c r="CI239" s="91"/>
      <c r="CJ239" s="91"/>
      <c r="CK239" s="91"/>
      <c r="CL239" s="91">
        <v>2</v>
      </c>
      <c r="CM239" s="91"/>
      <c r="CN239" s="91">
        <v>10</v>
      </c>
      <c r="CO239" s="91"/>
      <c r="CP239" s="91"/>
      <c r="CQ239" s="91"/>
      <c r="CR239" s="91"/>
      <c r="CS239" s="91"/>
      <c r="CT239" s="91">
        <v>1</v>
      </c>
      <c r="CU239" s="91"/>
      <c r="CV239" s="91"/>
      <c r="CW239" s="91"/>
      <c r="CX239" s="91"/>
      <c r="CY239" s="91"/>
      <c r="CZ239" s="91"/>
      <c r="DA239" s="91"/>
      <c r="DB239" s="91"/>
      <c r="DC239" s="91"/>
      <c r="DD239" s="91"/>
      <c r="DE239" s="91"/>
      <c r="DF239" s="91"/>
      <c r="DG239" s="91"/>
      <c r="DH239" s="91"/>
      <c r="DI239" s="91"/>
      <c r="DJ239" s="91"/>
      <c r="DK239" s="91"/>
      <c r="DL239" s="91"/>
      <c r="DM239" s="91"/>
      <c r="DN239" s="91"/>
      <c r="DO239" s="91">
        <v>3</v>
      </c>
      <c r="DP239" s="91"/>
      <c r="DQ239" s="91">
        <v>11</v>
      </c>
      <c r="DR239" s="91"/>
      <c r="DS239" s="91"/>
      <c r="DT239" s="91"/>
      <c r="DU239" s="91"/>
      <c r="DV239" s="91"/>
      <c r="DW239" s="91"/>
      <c r="DX239" s="91"/>
      <c r="DY239" s="91"/>
      <c r="DZ239" s="91">
        <v>1</v>
      </c>
      <c r="EA239" s="91"/>
      <c r="EB239" s="91"/>
      <c r="EC239" s="91"/>
      <c r="ED239" s="91"/>
      <c r="EE239" s="91"/>
      <c r="EF239" s="91"/>
      <c r="EG239" s="91">
        <v>13</v>
      </c>
      <c r="EH239" s="91">
        <v>3658</v>
      </c>
      <c r="EI239" s="90" t="s">
        <v>2620</v>
      </c>
      <c r="EJ239" s="90" t="s">
        <v>2489</v>
      </c>
    </row>
    <row r="240" spans="1:140" ht="14.4" x14ac:dyDescent="0.3">
      <c r="A240" s="90">
        <v>106301379</v>
      </c>
      <c r="B240" s="90" t="s">
        <v>2201</v>
      </c>
      <c r="C240" s="90" t="s">
        <v>1430</v>
      </c>
      <c r="D240" s="90" t="s">
        <v>1033</v>
      </c>
      <c r="E240" s="90" t="s">
        <v>975</v>
      </c>
      <c r="F240" s="90" t="s">
        <v>1414</v>
      </c>
      <c r="G240" s="90" t="s">
        <v>971</v>
      </c>
      <c r="H240" s="90" t="s">
        <v>2808</v>
      </c>
      <c r="I240" s="90">
        <v>65</v>
      </c>
      <c r="J240" s="90">
        <v>29</v>
      </c>
      <c r="K240" s="90" t="s">
        <v>572</v>
      </c>
      <c r="L240" s="90" t="s">
        <v>553</v>
      </c>
      <c r="M240" s="91">
        <v>5669</v>
      </c>
      <c r="N240" s="91">
        <v>11</v>
      </c>
      <c r="O240" s="91">
        <v>230</v>
      </c>
      <c r="P240" s="91"/>
      <c r="Q240" s="91"/>
      <c r="R240" s="91"/>
      <c r="S240" s="91">
        <v>2866</v>
      </c>
      <c r="T240" s="91">
        <v>3044</v>
      </c>
      <c r="U240" s="91"/>
      <c r="V240" s="91"/>
      <c r="W240" s="91">
        <v>3</v>
      </c>
      <c r="X240" s="91">
        <v>1</v>
      </c>
      <c r="Y240" s="91">
        <v>48</v>
      </c>
      <c r="Z240" s="91">
        <v>246</v>
      </c>
      <c r="AA240" s="91">
        <v>375</v>
      </c>
      <c r="AB240" s="91">
        <v>663</v>
      </c>
      <c r="AC240" s="91">
        <v>1035</v>
      </c>
      <c r="AD240" s="91">
        <v>1134</v>
      </c>
      <c r="AE240" s="91">
        <v>1069</v>
      </c>
      <c r="AF240" s="91">
        <v>1336</v>
      </c>
      <c r="AG240" s="91"/>
      <c r="AH240" s="91">
        <v>3123</v>
      </c>
      <c r="AI240" s="91">
        <v>275</v>
      </c>
      <c r="AJ240" s="91">
        <v>1369</v>
      </c>
      <c r="AK240" s="91">
        <v>1006</v>
      </c>
      <c r="AL240" s="91">
        <v>1</v>
      </c>
      <c r="AM240" s="91">
        <v>120</v>
      </c>
      <c r="AN240" s="91">
        <v>16</v>
      </c>
      <c r="AO240" s="91">
        <v>4441</v>
      </c>
      <c r="AP240" s="91">
        <v>511</v>
      </c>
      <c r="AQ240" s="91">
        <v>3</v>
      </c>
      <c r="AR240" s="91">
        <v>836</v>
      </c>
      <c r="AS240" s="91">
        <v>97</v>
      </c>
      <c r="AT240" s="91">
        <v>22</v>
      </c>
      <c r="AU240" s="91"/>
      <c r="AV240" s="91"/>
      <c r="AW240" s="91"/>
      <c r="AX240" s="91"/>
      <c r="AY240" s="91">
        <v>5677</v>
      </c>
      <c r="AZ240" s="91">
        <v>233</v>
      </c>
      <c r="BA240" s="91"/>
      <c r="BB240" s="91">
        <v>209</v>
      </c>
      <c r="BC240" s="91">
        <v>5701</v>
      </c>
      <c r="BD240" s="91"/>
      <c r="BE240" s="91"/>
      <c r="BF240" s="91">
        <v>3115</v>
      </c>
      <c r="BG240" s="91">
        <v>16</v>
      </c>
      <c r="BH240" s="91">
        <v>20</v>
      </c>
      <c r="BI240" s="91"/>
      <c r="BJ240" s="91">
        <v>262</v>
      </c>
      <c r="BK240" s="91">
        <v>172</v>
      </c>
      <c r="BL240" s="91">
        <v>1489</v>
      </c>
      <c r="BM240" s="91">
        <v>264</v>
      </c>
      <c r="BN240" s="91">
        <v>1</v>
      </c>
      <c r="BO240" s="91">
        <v>197</v>
      </c>
      <c r="BP240" s="91">
        <v>197</v>
      </c>
      <c r="BQ240" s="91">
        <v>142</v>
      </c>
      <c r="BR240" s="91">
        <v>35</v>
      </c>
      <c r="BS240" s="91"/>
      <c r="BT240" s="91">
        <v>36</v>
      </c>
      <c r="BU240" s="91">
        <v>5874</v>
      </c>
      <c r="BV240" s="91"/>
      <c r="BW240" s="91">
        <v>3457</v>
      </c>
      <c r="BX240" s="91">
        <v>1535</v>
      </c>
      <c r="BY240" s="91">
        <v>586</v>
      </c>
      <c r="BZ240" s="91">
        <v>99</v>
      </c>
      <c r="CA240" s="91">
        <v>9</v>
      </c>
      <c r="CB240" s="91">
        <v>2</v>
      </c>
      <c r="CC240" s="91"/>
      <c r="CD240" s="91">
        <v>222</v>
      </c>
      <c r="CE240" s="91"/>
      <c r="CF240" s="91"/>
      <c r="CG240" s="91">
        <v>1123</v>
      </c>
      <c r="CH240" s="91">
        <v>87</v>
      </c>
      <c r="CI240" s="91">
        <v>252</v>
      </c>
      <c r="CJ240" s="91">
        <v>93</v>
      </c>
      <c r="CK240" s="91">
        <v>396</v>
      </c>
      <c r="CL240" s="91">
        <v>146</v>
      </c>
      <c r="CM240" s="91">
        <v>1072</v>
      </c>
      <c r="CN240" s="91">
        <v>536</v>
      </c>
      <c r="CO240" s="91">
        <v>796</v>
      </c>
      <c r="CP240" s="91">
        <v>295</v>
      </c>
      <c r="CQ240" s="91">
        <v>27</v>
      </c>
      <c r="CR240" s="91">
        <v>120</v>
      </c>
      <c r="CS240" s="91">
        <v>222</v>
      </c>
      <c r="CT240" s="91">
        <v>3</v>
      </c>
      <c r="CU240" s="91"/>
      <c r="CV240" s="91">
        <v>410</v>
      </c>
      <c r="CW240" s="91">
        <v>325</v>
      </c>
      <c r="CX240" s="91">
        <v>7</v>
      </c>
      <c r="CY240" s="91"/>
      <c r="CZ240" s="91">
        <v>15</v>
      </c>
      <c r="DA240" s="91"/>
      <c r="DB240" s="91">
        <v>5</v>
      </c>
      <c r="DC240" s="91"/>
      <c r="DD240" s="91">
        <v>2</v>
      </c>
      <c r="DE240" s="91">
        <v>85</v>
      </c>
      <c r="DF240" s="91">
        <v>510</v>
      </c>
      <c r="DG240" s="91">
        <v>4</v>
      </c>
      <c r="DH240" s="91">
        <v>699</v>
      </c>
      <c r="DI240" s="91">
        <v>3</v>
      </c>
      <c r="DJ240" s="91"/>
      <c r="DK240" s="91">
        <v>18</v>
      </c>
      <c r="DL240" s="91"/>
      <c r="DM240" s="91">
        <v>327</v>
      </c>
      <c r="DN240" s="91">
        <v>110</v>
      </c>
      <c r="DO240" s="91">
        <v>838</v>
      </c>
      <c r="DP240" s="91">
        <v>1</v>
      </c>
      <c r="DQ240" s="91">
        <v>3293</v>
      </c>
      <c r="DR240" s="91">
        <v>16</v>
      </c>
      <c r="DS240" s="91">
        <v>6</v>
      </c>
      <c r="DT240" s="91">
        <v>29</v>
      </c>
      <c r="DU240" s="91">
        <v>143</v>
      </c>
      <c r="DV240" s="91">
        <v>268</v>
      </c>
      <c r="DW240" s="91">
        <v>1</v>
      </c>
      <c r="DX240" s="91">
        <v>6</v>
      </c>
      <c r="DY240" s="91">
        <v>12</v>
      </c>
      <c r="DZ240" s="91">
        <v>112</v>
      </c>
      <c r="EA240" s="91">
        <v>228</v>
      </c>
      <c r="EB240" s="91">
        <v>19</v>
      </c>
      <c r="EC240" s="91">
        <v>2</v>
      </c>
      <c r="ED240" s="91">
        <v>34</v>
      </c>
      <c r="EE240" s="91"/>
      <c r="EF240" s="91">
        <v>10</v>
      </c>
      <c r="EG240" s="91">
        <v>5024</v>
      </c>
      <c r="EH240" s="91">
        <v>32282</v>
      </c>
      <c r="EI240" s="90" t="s">
        <v>2637</v>
      </c>
      <c r="EJ240" s="90" t="s">
        <v>2489</v>
      </c>
    </row>
    <row r="241" spans="1:140" ht="14.4" x14ac:dyDescent="0.3">
      <c r="A241" s="90">
        <v>106301380</v>
      </c>
      <c r="B241" s="90" t="s">
        <v>2202</v>
      </c>
      <c r="C241" s="90" t="s">
        <v>2203</v>
      </c>
      <c r="D241" s="90" t="s">
        <v>1034</v>
      </c>
      <c r="E241" s="90" t="s">
        <v>1035</v>
      </c>
      <c r="F241" s="90" t="s">
        <v>1431</v>
      </c>
      <c r="G241" s="90" t="s">
        <v>971</v>
      </c>
      <c r="H241" s="90" t="s">
        <v>2811</v>
      </c>
      <c r="I241" s="90">
        <v>72</v>
      </c>
      <c r="J241" s="90">
        <v>34</v>
      </c>
      <c r="K241" s="90" t="s">
        <v>572</v>
      </c>
      <c r="L241" s="90" t="s">
        <v>553</v>
      </c>
      <c r="M241" s="91">
        <v>988</v>
      </c>
      <c r="N241" s="91"/>
      <c r="O241" s="91"/>
      <c r="P241" s="91"/>
      <c r="Q241" s="91"/>
      <c r="R241" s="91"/>
      <c r="S241" s="91">
        <v>528</v>
      </c>
      <c r="T241" s="91">
        <v>460</v>
      </c>
      <c r="U241" s="91"/>
      <c r="V241" s="91"/>
      <c r="W241" s="91"/>
      <c r="X241" s="91"/>
      <c r="Y241" s="91"/>
      <c r="Z241" s="91">
        <v>10</v>
      </c>
      <c r="AA241" s="91">
        <v>14</v>
      </c>
      <c r="AB241" s="91">
        <v>50</v>
      </c>
      <c r="AC241" s="91">
        <v>86</v>
      </c>
      <c r="AD241" s="91">
        <v>195</v>
      </c>
      <c r="AE241" s="91">
        <v>284</v>
      </c>
      <c r="AF241" s="91">
        <v>349</v>
      </c>
      <c r="AG241" s="91"/>
      <c r="AH241" s="91">
        <v>610</v>
      </c>
      <c r="AI241" s="91">
        <v>35</v>
      </c>
      <c r="AJ241" s="91">
        <v>125</v>
      </c>
      <c r="AK241" s="91">
        <v>182</v>
      </c>
      <c r="AL241" s="91">
        <v>1</v>
      </c>
      <c r="AM241" s="91">
        <v>35</v>
      </c>
      <c r="AN241" s="91"/>
      <c r="AO241" s="91"/>
      <c r="AP241" s="91"/>
      <c r="AQ241" s="91"/>
      <c r="AR241" s="91">
        <v>1</v>
      </c>
      <c r="AS241" s="91">
        <v>986</v>
      </c>
      <c r="AT241" s="91"/>
      <c r="AU241" s="91"/>
      <c r="AV241" s="91"/>
      <c r="AW241" s="91">
        <v>1</v>
      </c>
      <c r="AX241" s="91"/>
      <c r="AY241" s="91"/>
      <c r="AZ241" s="91">
        <v>988</v>
      </c>
      <c r="BA241" s="91"/>
      <c r="BB241" s="91">
        <v>988</v>
      </c>
      <c r="BC241" s="91"/>
      <c r="BD241" s="91"/>
      <c r="BE241" s="91"/>
      <c r="BF241" s="91">
        <v>68</v>
      </c>
      <c r="BG241" s="91"/>
      <c r="BH241" s="91"/>
      <c r="BI241" s="91">
        <v>1</v>
      </c>
      <c r="BJ241" s="91">
        <v>80</v>
      </c>
      <c r="BK241" s="91">
        <v>40</v>
      </c>
      <c r="BL241" s="91">
        <v>419</v>
      </c>
      <c r="BM241" s="91">
        <v>1</v>
      </c>
      <c r="BN241" s="91"/>
      <c r="BO241" s="91">
        <v>12</v>
      </c>
      <c r="BP241" s="91">
        <v>214</v>
      </c>
      <c r="BQ241" s="91">
        <v>152</v>
      </c>
      <c r="BR241" s="91">
        <v>1</v>
      </c>
      <c r="BS241" s="91"/>
      <c r="BT241" s="91">
        <v>7</v>
      </c>
      <c r="BU241" s="91">
        <v>981</v>
      </c>
      <c r="BV241" s="91"/>
      <c r="BW241" s="91">
        <v>825</v>
      </c>
      <c r="BX241" s="91">
        <v>22</v>
      </c>
      <c r="BY241" s="91">
        <v>136</v>
      </c>
      <c r="BZ241" s="91">
        <v>3</v>
      </c>
      <c r="CA241" s="91"/>
      <c r="CB241" s="91"/>
      <c r="CC241" s="91"/>
      <c r="CD241" s="91">
        <v>2</v>
      </c>
      <c r="CE241" s="91"/>
      <c r="CF241" s="91"/>
      <c r="CG241" s="91">
        <v>288</v>
      </c>
      <c r="CH241" s="91">
        <v>2</v>
      </c>
      <c r="CI241" s="91">
        <v>15</v>
      </c>
      <c r="CJ241" s="91">
        <v>1</v>
      </c>
      <c r="CK241" s="91"/>
      <c r="CL241" s="91">
        <v>9</v>
      </c>
      <c r="CM241" s="91">
        <v>28</v>
      </c>
      <c r="CN241" s="91">
        <v>412</v>
      </c>
      <c r="CO241" s="91">
        <v>33</v>
      </c>
      <c r="CP241" s="91">
        <v>43</v>
      </c>
      <c r="CQ241" s="91"/>
      <c r="CR241" s="91">
        <v>38</v>
      </c>
      <c r="CS241" s="91">
        <v>19</v>
      </c>
      <c r="CT241" s="91"/>
      <c r="CU241" s="91"/>
      <c r="CV241" s="91">
        <v>4</v>
      </c>
      <c r="CW241" s="91">
        <v>72</v>
      </c>
      <c r="CX241" s="91">
        <v>24</v>
      </c>
      <c r="CY241" s="91"/>
      <c r="CZ241" s="91"/>
      <c r="DA241" s="91"/>
      <c r="DB241" s="91"/>
      <c r="DC241" s="91"/>
      <c r="DD241" s="91">
        <v>2</v>
      </c>
      <c r="DE241" s="91">
        <v>12</v>
      </c>
      <c r="DF241" s="91">
        <v>191</v>
      </c>
      <c r="DG241" s="91"/>
      <c r="DH241" s="91">
        <v>69</v>
      </c>
      <c r="DI241" s="91">
        <v>1</v>
      </c>
      <c r="DJ241" s="91">
        <v>1</v>
      </c>
      <c r="DK241" s="91"/>
      <c r="DL241" s="91"/>
      <c r="DM241" s="91">
        <v>4</v>
      </c>
      <c r="DN241" s="91">
        <v>35</v>
      </c>
      <c r="DO241" s="91">
        <v>320</v>
      </c>
      <c r="DP241" s="91"/>
      <c r="DQ241" s="91">
        <v>353</v>
      </c>
      <c r="DR241" s="91">
        <v>5</v>
      </c>
      <c r="DS241" s="91"/>
      <c r="DT241" s="91">
        <v>2</v>
      </c>
      <c r="DU241" s="91">
        <v>193</v>
      </c>
      <c r="DV241" s="91">
        <v>9</v>
      </c>
      <c r="DW241" s="91"/>
      <c r="DX241" s="91"/>
      <c r="DY241" s="91">
        <v>3</v>
      </c>
      <c r="DZ241" s="91">
        <v>31</v>
      </c>
      <c r="EA241" s="91">
        <v>65</v>
      </c>
      <c r="EB241" s="91"/>
      <c r="EC241" s="91"/>
      <c r="ED241" s="91">
        <v>2</v>
      </c>
      <c r="EE241" s="91"/>
      <c r="EF241" s="91">
        <v>16</v>
      </c>
      <c r="EG241" s="91">
        <v>662</v>
      </c>
      <c r="EH241" s="91">
        <v>32991</v>
      </c>
      <c r="EI241" s="90" t="s">
        <v>2626</v>
      </c>
      <c r="EJ241" s="90" t="s">
        <v>2489</v>
      </c>
    </row>
    <row r="242" spans="1:140" ht="14.4" x14ac:dyDescent="0.3">
      <c r="A242" s="90">
        <v>106301566</v>
      </c>
      <c r="B242" s="90" t="s">
        <v>2204</v>
      </c>
      <c r="C242" s="90" t="s">
        <v>2205</v>
      </c>
      <c r="D242" s="90" t="s">
        <v>1036</v>
      </c>
      <c r="E242" s="90" t="s">
        <v>1008</v>
      </c>
      <c r="F242" s="90" t="s">
        <v>1432</v>
      </c>
      <c r="G242" s="90" t="s">
        <v>971</v>
      </c>
      <c r="H242" s="90" t="s">
        <v>2808</v>
      </c>
      <c r="I242" s="90">
        <v>69</v>
      </c>
      <c r="J242" s="90">
        <v>34</v>
      </c>
      <c r="K242" s="90" t="s">
        <v>572</v>
      </c>
      <c r="L242" s="90" t="s">
        <v>553</v>
      </c>
      <c r="M242" s="91">
        <v>8849</v>
      </c>
      <c r="N242" s="91"/>
      <c r="O242" s="91"/>
      <c r="P242" s="91"/>
      <c r="Q242" s="91"/>
      <c r="R242" s="91"/>
      <c r="S242" s="91">
        <v>3666</v>
      </c>
      <c r="T242" s="91">
        <v>5183</v>
      </c>
      <c r="U242" s="91"/>
      <c r="V242" s="91"/>
      <c r="W242" s="91">
        <v>2054</v>
      </c>
      <c r="X242" s="91">
        <v>46</v>
      </c>
      <c r="Y242" s="91">
        <v>290</v>
      </c>
      <c r="Z242" s="91">
        <v>1454</v>
      </c>
      <c r="AA242" s="91">
        <v>1242</v>
      </c>
      <c r="AB242" s="91">
        <v>778</v>
      </c>
      <c r="AC242" s="91">
        <v>930</v>
      </c>
      <c r="AD242" s="91">
        <v>777</v>
      </c>
      <c r="AE242" s="91">
        <v>592</v>
      </c>
      <c r="AF242" s="91">
        <v>686</v>
      </c>
      <c r="AG242" s="91"/>
      <c r="AH242" s="91">
        <v>2362</v>
      </c>
      <c r="AI242" s="91">
        <v>171</v>
      </c>
      <c r="AJ242" s="91">
        <v>5436</v>
      </c>
      <c r="AK242" s="91">
        <v>644</v>
      </c>
      <c r="AL242" s="91">
        <v>12</v>
      </c>
      <c r="AM242" s="91">
        <v>207</v>
      </c>
      <c r="AN242" s="91">
        <v>17</v>
      </c>
      <c r="AO242" s="91">
        <v>6042</v>
      </c>
      <c r="AP242" s="91">
        <v>60</v>
      </c>
      <c r="AQ242" s="91">
        <v>18</v>
      </c>
      <c r="AR242" s="91">
        <v>271</v>
      </c>
      <c r="AS242" s="91">
        <v>141</v>
      </c>
      <c r="AT242" s="91">
        <v>21</v>
      </c>
      <c r="AU242" s="91">
        <v>2034</v>
      </c>
      <c r="AV242" s="91">
        <v>44</v>
      </c>
      <c r="AW242" s="91">
        <v>218</v>
      </c>
      <c r="AX242" s="91"/>
      <c r="AY242" s="91">
        <v>3879</v>
      </c>
      <c r="AZ242" s="91">
        <v>4970</v>
      </c>
      <c r="BA242" s="91"/>
      <c r="BB242" s="91">
        <v>942</v>
      </c>
      <c r="BC242" s="91">
        <v>5862</v>
      </c>
      <c r="BD242" s="91">
        <v>2039</v>
      </c>
      <c r="BE242" s="91">
        <v>6</v>
      </c>
      <c r="BF242" s="91">
        <v>6854</v>
      </c>
      <c r="BG242" s="91"/>
      <c r="BH242" s="91"/>
      <c r="BI242" s="91"/>
      <c r="BJ242" s="91">
        <v>233</v>
      </c>
      <c r="BK242" s="91">
        <v>236</v>
      </c>
      <c r="BL242" s="91">
        <v>676</v>
      </c>
      <c r="BM242" s="91">
        <v>27</v>
      </c>
      <c r="BN242" s="91">
        <v>42</v>
      </c>
      <c r="BO242" s="91">
        <v>151</v>
      </c>
      <c r="BP242" s="91">
        <v>215</v>
      </c>
      <c r="BQ242" s="91">
        <v>365</v>
      </c>
      <c r="BR242" s="91">
        <v>50</v>
      </c>
      <c r="BS242" s="91"/>
      <c r="BT242" s="91">
        <v>86</v>
      </c>
      <c r="BU242" s="91">
        <v>8763</v>
      </c>
      <c r="BV242" s="91"/>
      <c r="BW242" s="91">
        <v>1692</v>
      </c>
      <c r="BX242" s="91">
        <v>4948</v>
      </c>
      <c r="BY242" s="91">
        <v>1641</v>
      </c>
      <c r="BZ242" s="91">
        <v>114</v>
      </c>
      <c r="CA242" s="91"/>
      <c r="CB242" s="91">
        <v>98</v>
      </c>
      <c r="CC242" s="91">
        <v>42</v>
      </c>
      <c r="CD242" s="91">
        <v>312</v>
      </c>
      <c r="CE242" s="91">
        <v>2</v>
      </c>
      <c r="CF242" s="91"/>
      <c r="CG242" s="91">
        <v>343</v>
      </c>
      <c r="CH242" s="91">
        <v>229</v>
      </c>
      <c r="CI242" s="91">
        <v>178</v>
      </c>
      <c r="CJ242" s="91">
        <v>77</v>
      </c>
      <c r="CK242" s="91">
        <v>87</v>
      </c>
      <c r="CL242" s="91">
        <v>123</v>
      </c>
      <c r="CM242" s="91">
        <v>951</v>
      </c>
      <c r="CN242" s="91">
        <v>320</v>
      </c>
      <c r="CO242" s="91">
        <v>443</v>
      </c>
      <c r="CP242" s="91">
        <v>212</v>
      </c>
      <c r="CQ242" s="91">
        <v>2163</v>
      </c>
      <c r="CR242" s="91">
        <v>83</v>
      </c>
      <c r="CS242" s="91">
        <v>223</v>
      </c>
      <c r="CT242" s="91">
        <v>3</v>
      </c>
      <c r="CU242" s="91">
        <v>11</v>
      </c>
      <c r="CV242" s="91">
        <v>108</v>
      </c>
      <c r="CW242" s="91">
        <v>1239</v>
      </c>
      <c r="CX242" s="91">
        <v>17</v>
      </c>
      <c r="CY242" s="91">
        <v>2039</v>
      </c>
      <c r="CZ242" s="91">
        <v>202</v>
      </c>
      <c r="DA242" s="91">
        <v>13</v>
      </c>
      <c r="DB242" s="91">
        <v>8</v>
      </c>
      <c r="DC242" s="91">
        <v>2</v>
      </c>
      <c r="DD242" s="91">
        <v>22</v>
      </c>
      <c r="DE242" s="91">
        <v>104</v>
      </c>
      <c r="DF242" s="91">
        <v>673</v>
      </c>
      <c r="DG242" s="91">
        <v>5</v>
      </c>
      <c r="DH242" s="91">
        <v>459</v>
      </c>
      <c r="DI242" s="91">
        <v>33</v>
      </c>
      <c r="DJ242" s="91">
        <v>88</v>
      </c>
      <c r="DK242" s="91">
        <v>166</v>
      </c>
      <c r="DL242" s="91">
        <v>2071</v>
      </c>
      <c r="DM242" s="91">
        <v>578</v>
      </c>
      <c r="DN242" s="91">
        <v>266</v>
      </c>
      <c r="DO242" s="91">
        <v>1361</v>
      </c>
      <c r="DP242" s="91">
        <v>62</v>
      </c>
      <c r="DQ242" s="91">
        <v>2736</v>
      </c>
      <c r="DR242" s="91">
        <v>336</v>
      </c>
      <c r="DS242" s="91">
        <v>35</v>
      </c>
      <c r="DT242" s="91">
        <v>28</v>
      </c>
      <c r="DU242" s="91">
        <v>194</v>
      </c>
      <c r="DV242" s="91">
        <v>377</v>
      </c>
      <c r="DW242" s="91">
        <v>17</v>
      </c>
      <c r="DX242" s="91">
        <v>16</v>
      </c>
      <c r="DY242" s="91">
        <v>11</v>
      </c>
      <c r="DZ242" s="91">
        <v>121</v>
      </c>
      <c r="EA242" s="91">
        <v>324</v>
      </c>
      <c r="EB242" s="91">
        <v>45</v>
      </c>
      <c r="EC242" s="91">
        <v>79</v>
      </c>
      <c r="ED242" s="91">
        <v>15</v>
      </c>
      <c r="EE242" s="91"/>
      <c r="EF242" s="91">
        <v>6</v>
      </c>
      <c r="EG242" s="91">
        <v>7245</v>
      </c>
      <c r="EH242" s="91">
        <v>37256</v>
      </c>
      <c r="EI242" s="90" t="s">
        <v>2620</v>
      </c>
      <c r="EJ242" s="90" t="s">
        <v>2489</v>
      </c>
    </row>
    <row r="243" spans="1:140" ht="14.4" x14ac:dyDescent="0.3">
      <c r="A243" s="90">
        <v>106304079</v>
      </c>
      <c r="B243" s="90" t="s">
        <v>2206</v>
      </c>
      <c r="C243" s="90" t="s">
        <v>1038</v>
      </c>
      <c r="D243" s="90" t="s">
        <v>1039</v>
      </c>
      <c r="E243" s="90" t="s">
        <v>1032</v>
      </c>
      <c r="F243" s="90" t="s">
        <v>1429</v>
      </c>
      <c r="G243" s="90" t="s">
        <v>971</v>
      </c>
      <c r="H243" s="90" t="s">
        <v>2814</v>
      </c>
      <c r="I243" s="90">
        <v>68</v>
      </c>
      <c r="J243" s="90">
        <v>37</v>
      </c>
      <c r="K243" s="90" t="s">
        <v>572</v>
      </c>
      <c r="L243" s="90" t="s">
        <v>553</v>
      </c>
      <c r="M243" s="91"/>
      <c r="N243" s="91"/>
      <c r="O243" s="91"/>
      <c r="P243" s="91"/>
      <c r="Q243" s="91">
        <v>1265</v>
      </c>
      <c r="R243" s="91"/>
      <c r="S243" s="91">
        <v>569</v>
      </c>
      <c r="T243" s="91">
        <v>696</v>
      </c>
      <c r="U243" s="91"/>
      <c r="V243" s="91"/>
      <c r="W243" s="91"/>
      <c r="X243" s="91"/>
      <c r="Y243" s="91">
        <v>3</v>
      </c>
      <c r="Z243" s="91">
        <v>19</v>
      </c>
      <c r="AA243" s="91">
        <v>22</v>
      </c>
      <c r="AB243" s="91">
        <v>64</v>
      </c>
      <c r="AC243" s="91">
        <v>160</v>
      </c>
      <c r="AD243" s="91">
        <v>257</v>
      </c>
      <c r="AE243" s="91">
        <v>365</v>
      </c>
      <c r="AF243" s="91">
        <v>375</v>
      </c>
      <c r="AG243" s="91"/>
      <c r="AH243" s="91">
        <v>928</v>
      </c>
      <c r="AI243" s="91">
        <v>24</v>
      </c>
      <c r="AJ243" s="91">
        <v>97</v>
      </c>
      <c r="AK243" s="91">
        <v>152</v>
      </c>
      <c r="AL243" s="91">
        <v>3</v>
      </c>
      <c r="AM243" s="91">
        <v>43</v>
      </c>
      <c r="AN243" s="91">
        <v>18</v>
      </c>
      <c r="AO243" s="91">
        <v>21</v>
      </c>
      <c r="AP243" s="91"/>
      <c r="AQ243" s="91"/>
      <c r="AR243" s="91">
        <v>27</v>
      </c>
      <c r="AS243" s="91">
        <v>1217</v>
      </c>
      <c r="AT243" s="91"/>
      <c r="AU243" s="91"/>
      <c r="AV243" s="91"/>
      <c r="AW243" s="91"/>
      <c r="AX243" s="91"/>
      <c r="AY243" s="91"/>
      <c r="AZ243" s="91">
        <v>1265</v>
      </c>
      <c r="BA243" s="91"/>
      <c r="BB243" s="91">
        <v>1090</v>
      </c>
      <c r="BC243" s="91">
        <v>171</v>
      </c>
      <c r="BD243" s="91"/>
      <c r="BE243" s="91">
        <v>4</v>
      </c>
      <c r="BF243" s="91">
        <v>32</v>
      </c>
      <c r="BG243" s="91"/>
      <c r="BH243" s="91"/>
      <c r="BI243" s="91"/>
      <c r="BJ243" s="91">
        <v>108</v>
      </c>
      <c r="BK243" s="91"/>
      <c r="BL243" s="91">
        <v>129</v>
      </c>
      <c r="BM243" s="91"/>
      <c r="BN243" s="91"/>
      <c r="BO243" s="91">
        <v>13</v>
      </c>
      <c r="BP243" s="91"/>
      <c r="BQ243" s="91">
        <v>982</v>
      </c>
      <c r="BR243" s="91">
        <v>1</v>
      </c>
      <c r="BS243" s="91"/>
      <c r="BT243" s="91"/>
      <c r="BU243" s="91">
        <v>1265</v>
      </c>
      <c r="BV243" s="91"/>
      <c r="BW243" s="91">
        <v>911</v>
      </c>
      <c r="BX243" s="91">
        <v>67</v>
      </c>
      <c r="BY243" s="91">
        <v>229</v>
      </c>
      <c r="BZ243" s="91">
        <v>48</v>
      </c>
      <c r="CA243" s="91"/>
      <c r="CB243" s="91"/>
      <c r="CC243" s="91"/>
      <c r="CD243" s="91">
        <v>10</v>
      </c>
      <c r="CE243" s="91"/>
      <c r="CF243" s="91"/>
      <c r="CG243" s="91"/>
      <c r="CH243" s="91"/>
      <c r="CI243" s="91"/>
      <c r="CJ243" s="91"/>
      <c r="CK243" s="91"/>
      <c r="CL243" s="91"/>
      <c r="CM243" s="91"/>
      <c r="CN243" s="91"/>
      <c r="CO243" s="91"/>
      <c r="CP243" s="91"/>
      <c r="CQ243" s="91"/>
      <c r="CR243" s="91"/>
      <c r="CS243" s="91"/>
      <c r="CT243" s="91"/>
      <c r="CU243" s="91"/>
      <c r="CV243" s="91"/>
      <c r="CW243" s="91"/>
      <c r="CX243" s="91">
        <v>1265</v>
      </c>
      <c r="CY243" s="91"/>
      <c r="CZ243" s="91"/>
      <c r="DA243" s="91"/>
      <c r="DB243" s="91"/>
      <c r="DC243" s="91"/>
      <c r="DD243" s="91"/>
      <c r="DE243" s="91"/>
      <c r="DF243" s="91"/>
      <c r="DG243" s="91"/>
      <c r="DH243" s="91"/>
      <c r="DI243" s="91"/>
      <c r="DJ243" s="91"/>
      <c r="DK243" s="91"/>
      <c r="DL243" s="91"/>
      <c r="DM243" s="91"/>
      <c r="DN243" s="91"/>
      <c r="DO243" s="91"/>
      <c r="DP243" s="91"/>
      <c r="DQ243" s="91">
        <v>1265</v>
      </c>
      <c r="DR243" s="91"/>
      <c r="DS243" s="91"/>
      <c r="DT243" s="91"/>
      <c r="DU243" s="91"/>
      <c r="DV243" s="91">
        <v>1</v>
      </c>
      <c r="DW243" s="91"/>
      <c r="DX243" s="91"/>
      <c r="DY243" s="91"/>
      <c r="DZ243" s="91">
        <v>1</v>
      </c>
      <c r="EA243" s="91">
        <v>11</v>
      </c>
      <c r="EB243" s="91"/>
      <c r="EC243" s="91"/>
      <c r="ED243" s="91"/>
      <c r="EE243" s="91"/>
      <c r="EF243" s="91"/>
      <c r="EG243" s="91">
        <v>1252</v>
      </c>
      <c r="EH243" s="91">
        <v>14758</v>
      </c>
      <c r="EI243" s="90" t="s">
        <v>2620</v>
      </c>
      <c r="EJ243" s="90" t="s">
        <v>2489</v>
      </c>
    </row>
    <row r="244" spans="1:140" ht="14.4" x14ac:dyDescent="0.3">
      <c r="A244" s="90">
        <v>106304113</v>
      </c>
      <c r="B244" s="90" t="s">
        <v>2207</v>
      </c>
      <c r="C244" s="90" t="s">
        <v>2208</v>
      </c>
      <c r="D244" s="90" t="s">
        <v>1040</v>
      </c>
      <c r="E244" s="90" t="s">
        <v>1011</v>
      </c>
      <c r="F244" s="90" t="s">
        <v>1424</v>
      </c>
      <c r="G244" s="90" t="s">
        <v>971</v>
      </c>
      <c r="H244" s="90" t="s">
        <v>2810</v>
      </c>
      <c r="I244" s="90">
        <v>73</v>
      </c>
      <c r="J244" s="90">
        <v>36</v>
      </c>
      <c r="K244" s="90" t="s">
        <v>557</v>
      </c>
      <c r="L244" s="90" t="s">
        <v>553</v>
      </c>
      <c r="M244" s="91">
        <v>1992</v>
      </c>
      <c r="N244" s="91"/>
      <c r="O244" s="91"/>
      <c r="P244" s="91"/>
      <c r="Q244" s="91"/>
      <c r="R244" s="91"/>
      <c r="S244" s="91">
        <v>1103</v>
      </c>
      <c r="T244" s="91">
        <v>889</v>
      </c>
      <c r="U244" s="91"/>
      <c r="V244" s="91"/>
      <c r="W244" s="91">
        <v>710</v>
      </c>
      <c r="X244" s="91">
        <v>772</v>
      </c>
      <c r="Y244" s="91">
        <v>510</v>
      </c>
      <c r="Z244" s="91"/>
      <c r="AA244" s="91"/>
      <c r="AB244" s="91"/>
      <c r="AC244" s="91"/>
      <c r="AD244" s="91"/>
      <c r="AE244" s="91"/>
      <c r="AF244" s="91"/>
      <c r="AG244" s="91"/>
      <c r="AH244" s="91">
        <v>1196</v>
      </c>
      <c r="AI244" s="91">
        <v>33</v>
      </c>
      <c r="AJ244" s="91">
        <v>497</v>
      </c>
      <c r="AK244" s="91">
        <v>122</v>
      </c>
      <c r="AL244" s="91">
        <v>1</v>
      </c>
      <c r="AM244" s="91">
        <v>110</v>
      </c>
      <c r="AN244" s="91">
        <v>33</v>
      </c>
      <c r="AO244" s="91">
        <v>1663</v>
      </c>
      <c r="AP244" s="91"/>
      <c r="AQ244" s="91">
        <v>4</v>
      </c>
      <c r="AR244" s="91"/>
      <c r="AS244" s="91">
        <v>302</v>
      </c>
      <c r="AT244" s="91">
        <v>14</v>
      </c>
      <c r="AU244" s="91">
        <v>2</v>
      </c>
      <c r="AV244" s="91"/>
      <c r="AW244" s="91">
        <v>7</v>
      </c>
      <c r="AX244" s="91"/>
      <c r="AY244" s="91">
        <v>1182</v>
      </c>
      <c r="AZ244" s="91">
        <v>810</v>
      </c>
      <c r="BA244" s="91"/>
      <c r="BB244" s="91">
        <v>352</v>
      </c>
      <c r="BC244" s="91">
        <v>1428</v>
      </c>
      <c r="BD244" s="91">
        <v>210</v>
      </c>
      <c r="BE244" s="91">
        <v>2</v>
      </c>
      <c r="BF244" s="91">
        <v>1872</v>
      </c>
      <c r="BG244" s="91"/>
      <c r="BH244" s="91"/>
      <c r="BI244" s="91"/>
      <c r="BJ244" s="91">
        <v>92</v>
      </c>
      <c r="BK244" s="91">
        <v>19</v>
      </c>
      <c r="BL244" s="91">
        <v>1</v>
      </c>
      <c r="BM244" s="91">
        <v>1</v>
      </c>
      <c r="BN244" s="91"/>
      <c r="BO244" s="91">
        <v>1</v>
      </c>
      <c r="BP244" s="91">
        <v>2</v>
      </c>
      <c r="BQ244" s="91">
        <v>3</v>
      </c>
      <c r="BR244" s="91">
        <v>1</v>
      </c>
      <c r="BS244" s="91"/>
      <c r="BT244" s="91">
        <v>2</v>
      </c>
      <c r="BU244" s="91">
        <v>1990</v>
      </c>
      <c r="BV244" s="91"/>
      <c r="BW244" s="91"/>
      <c r="BX244" s="91">
        <v>775</v>
      </c>
      <c r="BY244" s="91">
        <v>1126</v>
      </c>
      <c r="BZ244" s="91"/>
      <c r="CA244" s="91"/>
      <c r="CB244" s="91">
        <v>59</v>
      </c>
      <c r="CC244" s="91"/>
      <c r="CD244" s="91">
        <v>30</v>
      </c>
      <c r="CE244" s="91"/>
      <c r="CF244" s="91">
        <v>2</v>
      </c>
      <c r="CG244" s="91">
        <v>84</v>
      </c>
      <c r="CH244" s="91"/>
      <c r="CI244" s="91">
        <v>65</v>
      </c>
      <c r="CJ244" s="91">
        <v>19</v>
      </c>
      <c r="CK244" s="91">
        <v>37</v>
      </c>
      <c r="CL244" s="91">
        <v>115</v>
      </c>
      <c r="CM244" s="91">
        <v>17</v>
      </c>
      <c r="CN244" s="91">
        <v>392</v>
      </c>
      <c r="CO244" s="91">
        <v>212</v>
      </c>
      <c r="CP244" s="91">
        <v>68</v>
      </c>
      <c r="CQ244" s="91">
        <v>1</v>
      </c>
      <c r="CR244" s="91">
        <v>62</v>
      </c>
      <c r="CS244" s="91">
        <v>26</v>
      </c>
      <c r="CT244" s="91">
        <v>21</v>
      </c>
      <c r="CU244" s="91">
        <v>397</v>
      </c>
      <c r="CV244" s="91">
        <v>223</v>
      </c>
      <c r="CW244" s="91">
        <v>236</v>
      </c>
      <c r="CX244" s="91">
        <v>11</v>
      </c>
      <c r="CY244" s="91">
        <v>6</v>
      </c>
      <c r="CZ244" s="91">
        <v>85</v>
      </c>
      <c r="DA244" s="91">
        <v>2</v>
      </c>
      <c r="DB244" s="91">
        <v>2</v>
      </c>
      <c r="DC244" s="91">
        <v>2</v>
      </c>
      <c r="DD244" s="91">
        <v>23</v>
      </c>
      <c r="DE244" s="91">
        <v>10</v>
      </c>
      <c r="DF244" s="91">
        <v>28</v>
      </c>
      <c r="DG244" s="91"/>
      <c r="DH244" s="91">
        <v>150</v>
      </c>
      <c r="DI244" s="91">
        <v>1</v>
      </c>
      <c r="DJ244" s="91">
        <v>32</v>
      </c>
      <c r="DK244" s="91">
        <v>3</v>
      </c>
      <c r="DL244" s="91"/>
      <c r="DM244" s="91">
        <v>58</v>
      </c>
      <c r="DN244" s="91">
        <v>23</v>
      </c>
      <c r="DO244" s="91">
        <v>322</v>
      </c>
      <c r="DP244" s="91"/>
      <c r="DQ244" s="91">
        <v>1251</v>
      </c>
      <c r="DR244" s="91">
        <v>34</v>
      </c>
      <c r="DS244" s="91">
        <v>12</v>
      </c>
      <c r="DT244" s="91">
        <v>11</v>
      </c>
      <c r="DU244" s="91">
        <v>22</v>
      </c>
      <c r="DV244" s="91">
        <v>89</v>
      </c>
      <c r="DW244" s="91"/>
      <c r="DX244" s="91">
        <v>11</v>
      </c>
      <c r="DY244" s="91">
        <v>19</v>
      </c>
      <c r="DZ244" s="91">
        <v>43</v>
      </c>
      <c r="EA244" s="91">
        <v>20</v>
      </c>
      <c r="EB244" s="91">
        <v>17</v>
      </c>
      <c r="EC244" s="91">
        <v>4</v>
      </c>
      <c r="ED244" s="91">
        <v>5</v>
      </c>
      <c r="EE244" s="91"/>
      <c r="EF244" s="91"/>
      <c r="EG244" s="91">
        <v>1705</v>
      </c>
      <c r="EH244" s="91">
        <v>7651</v>
      </c>
      <c r="EI244" s="90" t="s">
        <v>2630</v>
      </c>
      <c r="EJ244" s="90" t="s">
        <v>2489</v>
      </c>
    </row>
    <row r="245" spans="1:140" ht="14.4" x14ac:dyDescent="0.3">
      <c r="A245" s="90">
        <v>106304159</v>
      </c>
      <c r="B245" s="90" t="s">
        <v>2209</v>
      </c>
      <c r="C245" s="90" t="s">
        <v>2210</v>
      </c>
      <c r="D245" s="90" t="s">
        <v>1041</v>
      </c>
      <c r="E245" s="90" t="s">
        <v>971</v>
      </c>
      <c r="F245" s="90" t="s">
        <v>1433</v>
      </c>
      <c r="G245" s="90" t="s">
        <v>971</v>
      </c>
      <c r="H245" s="90" t="s">
        <v>2814</v>
      </c>
      <c r="I245" s="90">
        <v>68</v>
      </c>
      <c r="J245" s="90">
        <v>37</v>
      </c>
      <c r="K245" s="90" t="s">
        <v>572</v>
      </c>
      <c r="L245" s="90" t="s">
        <v>553</v>
      </c>
      <c r="M245" s="91"/>
      <c r="N245" s="91">
        <v>58</v>
      </c>
      <c r="O245" s="91"/>
      <c r="P245" s="91"/>
      <c r="Q245" s="91">
        <v>74</v>
      </c>
      <c r="R245" s="91"/>
      <c r="S245" s="91">
        <v>77</v>
      </c>
      <c r="T245" s="91">
        <v>55</v>
      </c>
      <c r="U245" s="91"/>
      <c r="V245" s="91"/>
      <c r="W245" s="91">
        <v>8</v>
      </c>
      <c r="X245" s="91">
        <v>40</v>
      </c>
      <c r="Y245" s="91">
        <v>74</v>
      </c>
      <c r="Z245" s="91">
        <v>10</v>
      </c>
      <c r="AA245" s="91"/>
      <c r="AB245" s="91"/>
      <c r="AC245" s="91"/>
      <c r="AD245" s="91"/>
      <c r="AE245" s="91"/>
      <c r="AF245" s="91"/>
      <c r="AG245" s="91"/>
      <c r="AH245" s="91">
        <v>50</v>
      </c>
      <c r="AI245" s="91">
        <v>1</v>
      </c>
      <c r="AJ245" s="91">
        <v>36</v>
      </c>
      <c r="AK245" s="91">
        <v>15</v>
      </c>
      <c r="AL245" s="91"/>
      <c r="AM245" s="91">
        <v>30</v>
      </c>
      <c r="AN245" s="91"/>
      <c r="AO245" s="91">
        <v>4</v>
      </c>
      <c r="AP245" s="91"/>
      <c r="AQ245" s="91"/>
      <c r="AR245" s="91"/>
      <c r="AS245" s="91">
        <v>127</v>
      </c>
      <c r="AT245" s="91">
        <v>1</v>
      </c>
      <c r="AU245" s="91"/>
      <c r="AV245" s="91"/>
      <c r="AW245" s="91"/>
      <c r="AX245" s="91"/>
      <c r="AY245" s="91"/>
      <c r="AZ245" s="91">
        <v>132</v>
      </c>
      <c r="BA245" s="91"/>
      <c r="BB245" s="91">
        <v>130</v>
      </c>
      <c r="BC245" s="91">
        <v>2</v>
      </c>
      <c r="BD245" s="91"/>
      <c r="BE245" s="91"/>
      <c r="BF245" s="91">
        <v>82</v>
      </c>
      <c r="BG245" s="91"/>
      <c r="BH245" s="91">
        <v>7</v>
      </c>
      <c r="BI245" s="91">
        <v>8</v>
      </c>
      <c r="BJ245" s="91">
        <v>30</v>
      </c>
      <c r="BK245" s="91">
        <v>1</v>
      </c>
      <c r="BL245" s="91">
        <v>2</v>
      </c>
      <c r="BM245" s="91"/>
      <c r="BN245" s="91"/>
      <c r="BO245" s="91"/>
      <c r="BP245" s="91">
        <v>2</v>
      </c>
      <c r="BQ245" s="91"/>
      <c r="BR245" s="91"/>
      <c r="BS245" s="91"/>
      <c r="BT245" s="91">
        <v>2</v>
      </c>
      <c r="BU245" s="91">
        <v>130</v>
      </c>
      <c r="BV245" s="91"/>
      <c r="BW245" s="91"/>
      <c r="BX245" s="91">
        <v>46</v>
      </c>
      <c r="BY245" s="91">
        <v>80</v>
      </c>
      <c r="BZ245" s="91"/>
      <c r="CA245" s="91"/>
      <c r="CB245" s="91">
        <v>5</v>
      </c>
      <c r="CC245" s="91"/>
      <c r="CD245" s="91">
        <v>1</v>
      </c>
      <c r="CE245" s="91"/>
      <c r="CF245" s="91"/>
      <c r="CG245" s="91">
        <v>8</v>
      </c>
      <c r="CH245" s="91">
        <v>4</v>
      </c>
      <c r="CI245" s="91">
        <v>2</v>
      </c>
      <c r="CJ245" s="91"/>
      <c r="CK245" s="91">
        <v>8</v>
      </c>
      <c r="CL245" s="91">
        <v>21</v>
      </c>
      <c r="CM245" s="91">
        <v>9</v>
      </c>
      <c r="CN245" s="91">
        <v>8</v>
      </c>
      <c r="CO245" s="91">
        <v>1</v>
      </c>
      <c r="CP245" s="91">
        <v>2</v>
      </c>
      <c r="CQ245" s="91"/>
      <c r="CR245" s="91">
        <v>2</v>
      </c>
      <c r="CS245" s="91">
        <v>7</v>
      </c>
      <c r="CT245" s="91">
        <v>3</v>
      </c>
      <c r="CU245" s="91">
        <v>1</v>
      </c>
      <c r="CV245" s="91">
        <v>14</v>
      </c>
      <c r="CW245" s="91">
        <v>23</v>
      </c>
      <c r="CX245" s="91">
        <v>19</v>
      </c>
      <c r="CY245" s="91"/>
      <c r="CZ245" s="91"/>
      <c r="DA245" s="91"/>
      <c r="DB245" s="91"/>
      <c r="DC245" s="91"/>
      <c r="DD245" s="91"/>
      <c r="DE245" s="91">
        <v>2</v>
      </c>
      <c r="DF245" s="91"/>
      <c r="DG245" s="91"/>
      <c r="DH245" s="91"/>
      <c r="DI245" s="91"/>
      <c r="DJ245" s="91"/>
      <c r="DK245" s="91"/>
      <c r="DL245" s="91"/>
      <c r="DM245" s="91"/>
      <c r="DN245" s="91"/>
      <c r="DO245" s="91">
        <v>10</v>
      </c>
      <c r="DP245" s="91"/>
      <c r="DQ245" s="91">
        <v>120</v>
      </c>
      <c r="DR245" s="91">
        <v>7</v>
      </c>
      <c r="DS245" s="91"/>
      <c r="DT245" s="91"/>
      <c r="DU245" s="91">
        <v>1</v>
      </c>
      <c r="DV245" s="91">
        <v>1</v>
      </c>
      <c r="DW245" s="91"/>
      <c r="DX245" s="91"/>
      <c r="DY245" s="91"/>
      <c r="DZ245" s="91">
        <v>1</v>
      </c>
      <c r="EA245" s="91"/>
      <c r="EB245" s="91"/>
      <c r="EC245" s="91"/>
      <c r="ED245" s="91"/>
      <c r="EE245" s="91"/>
      <c r="EF245" s="91">
        <v>19</v>
      </c>
      <c r="EG245" s="91">
        <v>103</v>
      </c>
      <c r="EH245" s="91">
        <v>4621</v>
      </c>
      <c r="EI245" s="90" t="s">
        <v>2620</v>
      </c>
      <c r="EJ245" s="90" t="s">
        <v>2489</v>
      </c>
    </row>
    <row r="246" spans="1:140" ht="14.4" x14ac:dyDescent="0.3">
      <c r="A246" s="90">
        <v>106304409</v>
      </c>
      <c r="B246" s="90" t="s">
        <v>2211</v>
      </c>
      <c r="C246" s="90" t="s">
        <v>2212</v>
      </c>
      <c r="D246" s="90" t="s">
        <v>1831</v>
      </c>
      <c r="E246" s="90" t="s">
        <v>975</v>
      </c>
      <c r="F246" s="90" t="s">
        <v>1832</v>
      </c>
      <c r="G246" s="90" t="s">
        <v>971</v>
      </c>
      <c r="H246" s="90" t="s">
        <v>2808</v>
      </c>
      <c r="I246" s="90">
        <v>68</v>
      </c>
      <c r="J246" s="90">
        <v>37</v>
      </c>
      <c r="K246" s="90" t="s">
        <v>557</v>
      </c>
      <c r="L246" s="90" t="s">
        <v>553</v>
      </c>
      <c r="M246" s="91">
        <v>30225</v>
      </c>
      <c r="N246" s="91"/>
      <c r="O246" s="91"/>
      <c r="P246" s="91"/>
      <c r="Q246" s="91"/>
      <c r="R246" s="91"/>
      <c r="S246" s="91">
        <v>11913</v>
      </c>
      <c r="T246" s="91">
        <v>18312</v>
      </c>
      <c r="U246" s="91"/>
      <c r="V246" s="91"/>
      <c r="W246" s="91">
        <v>6099</v>
      </c>
      <c r="X246" s="91">
        <v>353</v>
      </c>
      <c r="Y246" s="91">
        <v>691</v>
      </c>
      <c r="Z246" s="91">
        <v>3026</v>
      </c>
      <c r="AA246" s="91">
        <v>4508</v>
      </c>
      <c r="AB246" s="91">
        <v>1833</v>
      </c>
      <c r="AC246" s="91">
        <v>2799</v>
      </c>
      <c r="AD246" s="91">
        <v>3822</v>
      </c>
      <c r="AE246" s="91">
        <v>3579</v>
      </c>
      <c r="AF246" s="91">
        <v>3514</v>
      </c>
      <c r="AG246" s="91">
        <v>1</v>
      </c>
      <c r="AH246" s="91">
        <v>16715</v>
      </c>
      <c r="AI246" s="91">
        <v>943</v>
      </c>
      <c r="AJ246" s="91">
        <v>7212</v>
      </c>
      <c r="AK246" s="91">
        <v>4643</v>
      </c>
      <c r="AL246" s="91">
        <v>133</v>
      </c>
      <c r="AM246" s="91">
        <v>225</v>
      </c>
      <c r="AN246" s="91">
        <v>354</v>
      </c>
      <c r="AO246" s="91">
        <v>21557</v>
      </c>
      <c r="AP246" s="91">
        <v>363</v>
      </c>
      <c r="AQ246" s="91">
        <v>60</v>
      </c>
      <c r="AR246" s="91">
        <v>218</v>
      </c>
      <c r="AS246" s="91">
        <v>856</v>
      </c>
      <c r="AT246" s="91">
        <v>17</v>
      </c>
      <c r="AU246" s="91">
        <v>5833</v>
      </c>
      <c r="AV246" s="91">
        <v>1</v>
      </c>
      <c r="AW246" s="91">
        <v>1320</v>
      </c>
      <c r="AX246" s="91"/>
      <c r="AY246" s="91">
        <v>12234</v>
      </c>
      <c r="AZ246" s="91">
        <v>17991</v>
      </c>
      <c r="BA246" s="91"/>
      <c r="BB246" s="91">
        <v>4063</v>
      </c>
      <c r="BC246" s="91">
        <v>20318</v>
      </c>
      <c r="BD246" s="91">
        <v>5844</v>
      </c>
      <c r="BE246" s="91"/>
      <c r="BF246" s="91">
        <v>22882</v>
      </c>
      <c r="BG246" s="91">
        <v>1</v>
      </c>
      <c r="BH246" s="91"/>
      <c r="BI246" s="91"/>
      <c r="BJ246" s="91">
        <v>485</v>
      </c>
      <c r="BK246" s="91">
        <v>115</v>
      </c>
      <c r="BL246" s="91">
        <v>1510</v>
      </c>
      <c r="BM246" s="91">
        <v>221</v>
      </c>
      <c r="BN246" s="91"/>
      <c r="BO246" s="91">
        <v>127</v>
      </c>
      <c r="BP246" s="91">
        <v>433</v>
      </c>
      <c r="BQ246" s="91">
        <v>4449</v>
      </c>
      <c r="BR246" s="91">
        <v>2</v>
      </c>
      <c r="BS246" s="91"/>
      <c r="BT246" s="91">
        <v>1564</v>
      </c>
      <c r="BU246" s="91">
        <v>28661</v>
      </c>
      <c r="BV246" s="91"/>
      <c r="BW246" s="91">
        <v>9245</v>
      </c>
      <c r="BX246" s="91">
        <v>1814</v>
      </c>
      <c r="BY246" s="91">
        <v>18643</v>
      </c>
      <c r="BZ246" s="91">
        <v>32</v>
      </c>
      <c r="CA246" s="91">
        <v>1</v>
      </c>
      <c r="CB246" s="91">
        <v>4</v>
      </c>
      <c r="CC246" s="91"/>
      <c r="CD246" s="91">
        <v>486</v>
      </c>
      <c r="CE246" s="91"/>
      <c r="CF246" s="91"/>
      <c r="CG246" s="91">
        <v>2504</v>
      </c>
      <c r="CH246" s="91">
        <v>1344</v>
      </c>
      <c r="CI246" s="91">
        <v>675</v>
      </c>
      <c r="CJ246" s="91">
        <v>295</v>
      </c>
      <c r="CK246" s="91">
        <v>175</v>
      </c>
      <c r="CL246" s="91">
        <v>446</v>
      </c>
      <c r="CM246" s="91">
        <v>2563</v>
      </c>
      <c r="CN246" s="91">
        <v>1292</v>
      </c>
      <c r="CO246" s="91">
        <v>2879</v>
      </c>
      <c r="CP246" s="91">
        <v>1014</v>
      </c>
      <c r="CQ246" s="91">
        <v>6198</v>
      </c>
      <c r="CR246" s="91">
        <v>437</v>
      </c>
      <c r="CS246" s="91">
        <v>1656</v>
      </c>
      <c r="CT246" s="91">
        <v>97</v>
      </c>
      <c r="CU246" s="91">
        <v>122</v>
      </c>
      <c r="CV246" s="91">
        <v>743</v>
      </c>
      <c r="CW246" s="91">
        <v>1684</v>
      </c>
      <c r="CX246" s="91">
        <v>260</v>
      </c>
      <c r="CY246" s="91">
        <v>5840</v>
      </c>
      <c r="CZ246" s="91">
        <v>498</v>
      </c>
      <c r="DA246" s="91">
        <v>117</v>
      </c>
      <c r="DB246" s="91">
        <v>37</v>
      </c>
      <c r="DC246" s="91">
        <v>7</v>
      </c>
      <c r="DD246" s="91">
        <v>103</v>
      </c>
      <c r="DE246" s="91">
        <v>618</v>
      </c>
      <c r="DF246" s="91">
        <v>1110</v>
      </c>
      <c r="DG246" s="91">
        <v>109</v>
      </c>
      <c r="DH246" s="91">
        <v>2739</v>
      </c>
      <c r="DI246" s="91">
        <v>570</v>
      </c>
      <c r="DJ246" s="91">
        <v>1915</v>
      </c>
      <c r="DK246" s="91">
        <v>441</v>
      </c>
      <c r="DL246" s="91">
        <v>5755</v>
      </c>
      <c r="DM246" s="91">
        <v>2364</v>
      </c>
      <c r="DN246" s="91">
        <v>392</v>
      </c>
      <c r="DO246" s="91">
        <v>2725</v>
      </c>
      <c r="DP246" s="91">
        <v>56</v>
      </c>
      <c r="DQ246" s="91">
        <v>10669</v>
      </c>
      <c r="DR246" s="91">
        <v>39</v>
      </c>
      <c r="DS246" s="91">
        <v>18</v>
      </c>
      <c r="DT246" s="91">
        <v>52</v>
      </c>
      <c r="DU246" s="91">
        <v>1371</v>
      </c>
      <c r="DV246" s="91">
        <v>692</v>
      </c>
      <c r="DW246" s="91">
        <v>1</v>
      </c>
      <c r="DX246" s="91">
        <v>45</v>
      </c>
      <c r="DY246" s="91">
        <v>47</v>
      </c>
      <c r="DZ246" s="91">
        <v>283</v>
      </c>
      <c r="EA246" s="91">
        <v>1615</v>
      </c>
      <c r="EB246" s="91">
        <v>59</v>
      </c>
      <c r="EC246" s="91">
        <v>20</v>
      </c>
      <c r="ED246" s="91">
        <v>13</v>
      </c>
      <c r="EE246" s="91"/>
      <c r="EF246" s="91">
        <v>51</v>
      </c>
      <c r="EG246" s="91">
        <v>25919</v>
      </c>
      <c r="EH246" s="91">
        <v>106069</v>
      </c>
      <c r="EI246" s="90" t="s">
        <v>2632</v>
      </c>
      <c r="EJ246" s="90" t="s">
        <v>2489</v>
      </c>
    </row>
    <row r="247" spans="1:140" ht="14.4" x14ac:dyDescent="0.3">
      <c r="A247" s="90">
        <v>106304460</v>
      </c>
      <c r="B247" s="90" t="s">
        <v>2213</v>
      </c>
      <c r="C247" s="90" t="s">
        <v>1607</v>
      </c>
      <c r="D247" s="90" t="s">
        <v>1608</v>
      </c>
      <c r="E247" s="90" t="s">
        <v>1037</v>
      </c>
      <c r="F247" s="90" t="s">
        <v>1609</v>
      </c>
      <c r="G247" s="90" t="s">
        <v>971</v>
      </c>
      <c r="H247" s="90" t="s">
        <v>2810</v>
      </c>
      <c r="I247" s="90">
        <v>74</v>
      </c>
      <c r="J247" s="90">
        <v>37</v>
      </c>
      <c r="K247" s="90" t="s">
        <v>572</v>
      </c>
      <c r="L247" s="90" t="s">
        <v>553</v>
      </c>
      <c r="M247" s="91">
        <v>4351</v>
      </c>
      <c r="N247" s="91"/>
      <c r="O247" s="91"/>
      <c r="P247" s="91"/>
      <c r="Q247" s="91"/>
      <c r="R247" s="91"/>
      <c r="S247" s="91">
        <v>1994</v>
      </c>
      <c r="T247" s="91">
        <v>2357</v>
      </c>
      <c r="U247" s="91"/>
      <c r="V247" s="91"/>
      <c r="W247" s="91"/>
      <c r="X247" s="91"/>
      <c r="Y247" s="91">
        <v>5</v>
      </c>
      <c r="Z247" s="91">
        <v>37</v>
      </c>
      <c r="AA247" s="91">
        <v>71</v>
      </c>
      <c r="AB247" s="91">
        <v>235</v>
      </c>
      <c r="AC247" s="91">
        <v>781</v>
      </c>
      <c r="AD247" s="91">
        <v>1444</v>
      </c>
      <c r="AE247" s="91">
        <v>1217</v>
      </c>
      <c r="AF247" s="91">
        <v>561</v>
      </c>
      <c r="AG247" s="91"/>
      <c r="AH247" s="91">
        <v>3868</v>
      </c>
      <c r="AI247" s="91">
        <v>35</v>
      </c>
      <c r="AJ247" s="91">
        <v>262</v>
      </c>
      <c r="AK247" s="91">
        <v>169</v>
      </c>
      <c r="AL247" s="91">
        <v>1</v>
      </c>
      <c r="AM247" s="91">
        <v>5</v>
      </c>
      <c r="AN247" s="91">
        <v>11</v>
      </c>
      <c r="AO247" s="91">
        <v>4046</v>
      </c>
      <c r="AP247" s="91"/>
      <c r="AQ247" s="91"/>
      <c r="AR247" s="91"/>
      <c r="AS247" s="91">
        <v>302</v>
      </c>
      <c r="AT247" s="91"/>
      <c r="AU247" s="91"/>
      <c r="AV247" s="91"/>
      <c r="AW247" s="91">
        <v>3</v>
      </c>
      <c r="AX247" s="91"/>
      <c r="AY247" s="91">
        <v>13</v>
      </c>
      <c r="AZ247" s="91">
        <v>4338</v>
      </c>
      <c r="BA247" s="91"/>
      <c r="BB247" s="91">
        <v>3972</v>
      </c>
      <c r="BC247" s="91">
        <v>379</v>
      </c>
      <c r="BD247" s="91"/>
      <c r="BE247" s="91"/>
      <c r="BF247" s="91">
        <v>3389</v>
      </c>
      <c r="BG247" s="91"/>
      <c r="BH247" s="91"/>
      <c r="BI247" s="91"/>
      <c r="BJ247" s="91">
        <v>45</v>
      </c>
      <c r="BK247" s="91"/>
      <c r="BL247" s="91">
        <v>767</v>
      </c>
      <c r="BM247" s="91">
        <v>145</v>
      </c>
      <c r="BN247" s="91"/>
      <c r="BO247" s="91">
        <v>1</v>
      </c>
      <c r="BP247" s="91">
        <v>2</v>
      </c>
      <c r="BQ247" s="91">
        <v>2</v>
      </c>
      <c r="BR247" s="91"/>
      <c r="BS247" s="91"/>
      <c r="BT247" s="91">
        <v>13</v>
      </c>
      <c r="BU247" s="91">
        <v>4338</v>
      </c>
      <c r="BV247" s="91"/>
      <c r="BW247" s="91">
        <v>2309</v>
      </c>
      <c r="BX247" s="91">
        <v>11</v>
      </c>
      <c r="BY247" s="91">
        <v>1839</v>
      </c>
      <c r="BZ247" s="91">
        <v>158</v>
      </c>
      <c r="CA247" s="91"/>
      <c r="CB247" s="91">
        <v>7</v>
      </c>
      <c r="CC247" s="91">
        <v>6</v>
      </c>
      <c r="CD247" s="91">
        <v>18</v>
      </c>
      <c r="CE247" s="91">
        <v>3</v>
      </c>
      <c r="CF247" s="91"/>
      <c r="CG247" s="91"/>
      <c r="CH247" s="91">
        <v>27</v>
      </c>
      <c r="CI247" s="91">
        <v>4</v>
      </c>
      <c r="CJ247" s="91"/>
      <c r="CK247" s="91"/>
      <c r="CL247" s="91">
        <v>4</v>
      </c>
      <c r="CM247" s="91">
        <v>2</v>
      </c>
      <c r="CN247" s="91"/>
      <c r="CO247" s="91"/>
      <c r="CP247" s="91"/>
      <c r="CQ247" s="91"/>
      <c r="CR247" s="91">
        <v>1</v>
      </c>
      <c r="CS247" s="91">
        <v>3578</v>
      </c>
      <c r="CT247" s="91">
        <v>35</v>
      </c>
      <c r="CU247" s="91"/>
      <c r="CV247" s="91">
        <v>1</v>
      </c>
      <c r="CW247" s="91">
        <v>693</v>
      </c>
      <c r="CX247" s="91">
        <v>6</v>
      </c>
      <c r="CY247" s="91"/>
      <c r="CZ247" s="91">
        <v>49</v>
      </c>
      <c r="DA247" s="91"/>
      <c r="DB247" s="91"/>
      <c r="DC247" s="91"/>
      <c r="DD247" s="91"/>
      <c r="DE247" s="91"/>
      <c r="DF247" s="91">
        <v>5</v>
      </c>
      <c r="DG247" s="91"/>
      <c r="DH247" s="91"/>
      <c r="DI247" s="91"/>
      <c r="DJ247" s="91"/>
      <c r="DK247" s="91"/>
      <c r="DL247" s="91"/>
      <c r="DM247" s="91">
        <v>3971</v>
      </c>
      <c r="DN247" s="91">
        <v>10</v>
      </c>
      <c r="DO247" s="91">
        <v>4</v>
      </c>
      <c r="DP247" s="91">
        <v>247</v>
      </c>
      <c r="DQ247" s="91">
        <v>65</v>
      </c>
      <c r="DR247" s="91">
        <v>10</v>
      </c>
      <c r="DS247" s="91">
        <v>16</v>
      </c>
      <c r="DT247" s="91"/>
      <c r="DU247" s="91">
        <v>443</v>
      </c>
      <c r="DV247" s="91">
        <v>305</v>
      </c>
      <c r="DW247" s="91">
        <v>1</v>
      </c>
      <c r="DX247" s="91">
        <v>1</v>
      </c>
      <c r="DY247" s="91"/>
      <c r="DZ247" s="91">
        <v>38</v>
      </c>
      <c r="EA247" s="91">
        <v>132</v>
      </c>
      <c r="EB247" s="91"/>
      <c r="EC247" s="91"/>
      <c r="ED247" s="91"/>
      <c r="EE247" s="91"/>
      <c r="EF247" s="91">
        <v>16</v>
      </c>
      <c r="EG247" s="91">
        <v>3389</v>
      </c>
      <c r="EH247" s="91">
        <v>10206</v>
      </c>
      <c r="EI247" s="90" t="s">
        <v>2638</v>
      </c>
      <c r="EJ247" s="90" t="s">
        <v>2489</v>
      </c>
    </row>
    <row r="248" spans="1:140" ht="14.4" x14ac:dyDescent="0.3">
      <c r="A248" s="90">
        <v>106310791</v>
      </c>
      <c r="B248" s="90" t="s">
        <v>2214</v>
      </c>
      <c r="C248" s="90" t="s">
        <v>1042</v>
      </c>
      <c r="D248" s="90" t="s">
        <v>1043</v>
      </c>
      <c r="E248" s="90" t="s">
        <v>1044</v>
      </c>
      <c r="F248" s="90" t="s">
        <v>1434</v>
      </c>
      <c r="G248" s="90" t="s">
        <v>1435</v>
      </c>
      <c r="H248" s="90" t="s">
        <v>2810</v>
      </c>
      <c r="I248" s="90">
        <v>1</v>
      </c>
      <c r="J248" s="90">
        <v>1</v>
      </c>
      <c r="K248" s="90" t="s">
        <v>557</v>
      </c>
      <c r="L248" s="90" t="s">
        <v>553</v>
      </c>
      <c r="M248" s="91">
        <v>3351</v>
      </c>
      <c r="N248" s="91"/>
      <c r="O248" s="91"/>
      <c r="P248" s="91"/>
      <c r="Q248" s="91"/>
      <c r="R248" s="91"/>
      <c r="S248" s="91">
        <v>1593</v>
      </c>
      <c r="T248" s="91">
        <v>1758</v>
      </c>
      <c r="U248" s="91"/>
      <c r="V248" s="91"/>
      <c r="W248" s="91"/>
      <c r="X248" s="91">
        <v>6</v>
      </c>
      <c r="Y248" s="91">
        <v>23</v>
      </c>
      <c r="Z248" s="91">
        <v>73</v>
      </c>
      <c r="AA248" s="91">
        <v>125</v>
      </c>
      <c r="AB248" s="91">
        <v>243</v>
      </c>
      <c r="AC248" s="91">
        <v>547</v>
      </c>
      <c r="AD248" s="91">
        <v>723</v>
      </c>
      <c r="AE248" s="91">
        <v>748</v>
      </c>
      <c r="AF248" s="91">
        <v>863</v>
      </c>
      <c r="AG248" s="91"/>
      <c r="AH248" s="91">
        <v>3163</v>
      </c>
      <c r="AI248" s="91">
        <v>21</v>
      </c>
      <c r="AJ248" s="91">
        <v>94</v>
      </c>
      <c r="AK248" s="91">
        <v>27</v>
      </c>
      <c r="AL248" s="91">
        <v>20</v>
      </c>
      <c r="AM248" s="91">
        <v>2</v>
      </c>
      <c r="AN248" s="91">
        <v>24</v>
      </c>
      <c r="AO248" s="91">
        <v>3133</v>
      </c>
      <c r="AP248" s="91">
        <v>50</v>
      </c>
      <c r="AQ248" s="91">
        <v>3</v>
      </c>
      <c r="AR248" s="91">
        <v>130</v>
      </c>
      <c r="AS248" s="91">
        <v>20</v>
      </c>
      <c r="AT248" s="91">
        <v>1</v>
      </c>
      <c r="AU248" s="91"/>
      <c r="AV248" s="91">
        <v>11</v>
      </c>
      <c r="AW248" s="91">
        <v>3</v>
      </c>
      <c r="AX248" s="91"/>
      <c r="AY248" s="91">
        <v>2513</v>
      </c>
      <c r="AZ248" s="91">
        <v>838</v>
      </c>
      <c r="BA248" s="91"/>
      <c r="BB248" s="91">
        <v>582</v>
      </c>
      <c r="BC248" s="91">
        <v>2768</v>
      </c>
      <c r="BD248" s="91"/>
      <c r="BE248" s="91">
        <v>1</v>
      </c>
      <c r="BF248" s="91">
        <v>1744</v>
      </c>
      <c r="BG248" s="91"/>
      <c r="BH248" s="91"/>
      <c r="BI248" s="91"/>
      <c r="BJ248" s="91">
        <v>108</v>
      </c>
      <c r="BK248" s="91">
        <v>25</v>
      </c>
      <c r="BL248" s="91">
        <v>783</v>
      </c>
      <c r="BM248" s="91">
        <v>10</v>
      </c>
      <c r="BN248" s="91">
        <v>9</v>
      </c>
      <c r="BO248" s="91">
        <v>26</v>
      </c>
      <c r="BP248" s="91">
        <v>81</v>
      </c>
      <c r="BQ248" s="91">
        <v>547</v>
      </c>
      <c r="BR248" s="91">
        <v>18</v>
      </c>
      <c r="BS248" s="91"/>
      <c r="BT248" s="91">
        <v>646</v>
      </c>
      <c r="BU248" s="91">
        <v>2705</v>
      </c>
      <c r="BV248" s="91"/>
      <c r="BW248" s="91">
        <v>2230</v>
      </c>
      <c r="BX248" s="91">
        <v>472</v>
      </c>
      <c r="BY248" s="91">
        <v>512</v>
      </c>
      <c r="BZ248" s="91">
        <v>14</v>
      </c>
      <c r="CA248" s="91"/>
      <c r="CB248" s="91">
        <v>52</v>
      </c>
      <c r="CC248" s="91"/>
      <c r="CD248" s="91">
        <v>71</v>
      </c>
      <c r="CE248" s="91"/>
      <c r="CF248" s="91"/>
      <c r="CG248" s="91">
        <v>366</v>
      </c>
      <c r="CH248" s="91">
        <v>124</v>
      </c>
      <c r="CI248" s="91">
        <v>130</v>
      </c>
      <c r="CJ248" s="91">
        <v>50</v>
      </c>
      <c r="CK248" s="91">
        <v>33</v>
      </c>
      <c r="CL248" s="91">
        <v>69</v>
      </c>
      <c r="CM248" s="91">
        <v>466</v>
      </c>
      <c r="CN248" s="91">
        <v>397</v>
      </c>
      <c r="CO248" s="91">
        <v>639</v>
      </c>
      <c r="CP248" s="91">
        <v>206</v>
      </c>
      <c r="CQ248" s="91">
        <v>6</v>
      </c>
      <c r="CR248" s="91">
        <v>90</v>
      </c>
      <c r="CS248" s="91">
        <v>317</v>
      </c>
      <c r="CT248" s="91">
        <v>3</v>
      </c>
      <c r="CU248" s="91"/>
      <c r="CV248" s="91">
        <v>102</v>
      </c>
      <c r="CW248" s="91">
        <v>340</v>
      </c>
      <c r="CX248" s="91">
        <v>13</v>
      </c>
      <c r="CY248" s="91"/>
      <c r="CZ248" s="91">
        <v>25</v>
      </c>
      <c r="DA248" s="91">
        <v>11</v>
      </c>
      <c r="DB248" s="91">
        <v>1</v>
      </c>
      <c r="DC248" s="91"/>
      <c r="DD248" s="91">
        <v>14</v>
      </c>
      <c r="DE248" s="91">
        <v>65</v>
      </c>
      <c r="DF248" s="91">
        <v>230</v>
      </c>
      <c r="DG248" s="91">
        <v>14</v>
      </c>
      <c r="DH248" s="91">
        <v>480</v>
      </c>
      <c r="DI248" s="91">
        <v>50</v>
      </c>
      <c r="DJ248" s="91">
        <v>3</v>
      </c>
      <c r="DK248" s="91">
        <v>46</v>
      </c>
      <c r="DL248" s="91"/>
      <c r="DM248" s="91">
        <v>451</v>
      </c>
      <c r="DN248" s="91">
        <v>56</v>
      </c>
      <c r="DO248" s="91">
        <v>284</v>
      </c>
      <c r="DP248" s="91">
        <v>25</v>
      </c>
      <c r="DQ248" s="91">
        <v>1596</v>
      </c>
      <c r="DR248" s="91">
        <v>6</v>
      </c>
      <c r="DS248" s="91">
        <v>3</v>
      </c>
      <c r="DT248" s="91">
        <v>33</v>
      </c>
      <c r="DU248" s="91">
        <v>201</v>
      </c>
      <c r="DV248" s="91">
        <v>194</v>
      </c>
      <c r="DW248" s="91"/>
      <c r="DX248" s="91">
        <v>10</v>
      </c>
      <c r="DY248" s="91">
        <v>5</v>
      </c>
      <c r="DZ248" s="91">
        <v>27</v>
      </c>
      <c r="EA248" s="91">
        <v>192</v>
      </c>
      <c r="EB248" s="91">
        <v>18</v>
      </c>
      <c r="EC248" s="91">
        <v>3</v>
      </c>
      <c r="ED248" s="91">
        <v>2</v>
      </c>
      <c r="EE248" s="91"/>
      <c r="EF248" s="91">
        <v>11</v>
      </c>
      <c r="EG248" s="91">
        <v>2646</v>
      </c>
      <c r="EH248" s="91">
        <v>11408</v>
      </c>
      <c r="EI248" s="90" t="s">
        <v>2639</v>
      </c>
      <c r="EJ248" s="90" t="s">
        <v>2489</v>
      </c>
    </row>
    <row r="249" spans="1:140" ht="14.4" x14ac:dyDescent="0.3">
      <c r="A249" s="90">
        <v>106311000</v>
      </c>
      <c r="B249" s="90" t="s">
        <v>2215</v>
      </c>
      <c r="C249" s="90" t="s">
        <v>1045</v>
      </c>
      <c r="D249" s="90" t="s">
        <v>1046</v>
      </c>
      <c r="E249" s="90" t="s">
        <v>1047</v>
      </c>
      <c r="F249" s="90" t="s">
        <v>1436</v>
      </c>
      <c r="G249" s="90" t="s">
        <v>1435</v>
      </c>
      <c r="H249" s="90" t="s">
        <v>2809</v>
      </c>
      <c r="I249" s="90">
        <v>6</v>
      </c>
      <c r="J249" s="90">
        <v>4</v>
      </c>
      <c r="K249" s="90" t="s">
        <v>557</v>
      </c>
      <c r="L249" s="90" t="s">
        <v>553</v>
      </c>
      <c r="M249" s="91">
        <v>20747</v>
      </c>
      <c r="N249" s="91"/>
      <c r="O249" s="91"/>
      <c r="P249" s="91"/>
      <c r="Q249" s="91">
        <v>1100</v>
      </c>
      <c r="R249" s="91"/>
      <c r="S249" s="91">
        <v>9105</v>
      </c>
      <c r="T249" s="91">
        <v>12733</v>
      </c>
      <c r="U249" s="91"/>
      <c r="V249" s="91">
        <v>9</v>
      </c>
      <c r="W249" s="91">
        <v>3146</v>
      </c>
      <c r="X249" s="91">
        <v>152</v>
      </c>
      <c r="Y249" s="91">
        <v>372</v>
      </c>
      <c r="Z249" s="91">
        <v>2175</v>
      </c>
      <c r="AA249" s="91">
        <v>2530</v>
      </c>
      <c r="AB249" s="91">
        <v>1606</v>
      </c>
      <c r="AC249" s="91">
        <v>2351</v>
      </c>
      <c r="AD249" s="91">
        <v>2794</v>
      </c>
      <c r="AE249" s="91">
        <v>3146</v>
      </c>
      <c r="AF249" s="91">
        <v>3575</v>
      </c>
      <c r="AG249" s="91"/>
      <c r="AH249" s="91">
        <v>18505</v>
      </c>
      <c r="AI249" s="91">
        <v>514</v>
      </c>
      <c r="AJ249" s="91">
        <v>1784</v>
      </c>
      <c r="AK249" s="91">
        <v>751</v>
      </c>
      <c r="AL249" s="91">
        <v>40</v>
      </c>
      <c r="AM249" s="91">
        <v>203</v>
      </c>
      <c r="AN249" s="91">
        <v>50</v>
      </c>
      <c r="AO249" s="91">
        <v>16962</v>
      </c>
      <c r="AP249" s="91">
        <v>312</v>
      </c>
      <c r="AQ249" s="91">
        <v>10</v>
      </c>
      <c r="AR249" s="91">
        <v>221</v>
      </c>
      <c r="AS249" s="91">
        <v>1267</v>
      </c>
      <c r="AT249" s="91">
        <v>63</v>
      </c>
      <c r="AU249" s="91">
        <v>2984</v>
      </c>
      <c r="AV249" s="91">
        <v>3</v>
      </c>
      <c r="AW249" s="91">
        <v>25</v>
      </c>
      <c r="AX249" s="91"/>
      <c r="AY249" s="91">
        <v>11753</v>
      </c>
      <c r="AZ249" s="91">
        <v>10094</v>
      </c>
      <c r="BA249" s="91"/>
      <c r="BB249" s="91">
        <v>4923</v>
      </c>
      <c r="BC249" s="91">
        <v>13927</v>
      </c>
      <c r="BD249" s="91">
        <v>2993</v>
      </c>
      <c r="BE249" s="91">
        <v>4</v>
      </c>
      <c r="BF249" s="91">
        <v>14994</v>
      </c>
      <c r="BG249" s="91">
        <v>73</v>
      </c>
      <c r="BH249" s="91">
        <v>377</v>
      </c>
      <c r="BI249" s="91">
        <v>30</v>
      </c>
      <c r="BJ249" s="91">
        <v>417</v>
      </c>
      <c r="BK249" s="91">
        <v>99</v>
      </c>
      <c r="BL249" s="91">
        <v>1782</v>
      </c>
      <c r="BM249" s="91">
        <v>53</v>
      </c>
      <c r="BN249" s="91">
        <v>7</v>
      </c>
      <c r="BO249" s="91">
        <v>145</v>
      </c>
      <c r="BP249" s="91">
        <v>426</v>
      </c>
      <c r="BQ249" s="91">
        <v>3316</v>
      </c>
      <c r="BR249" s="91">
        <v>128</v>
      </c>
      <c r="BS249" s="91"/>
      <c r="BT249" s="91">
        <v>1959</v>
      </c>
      <c r="BU249" s="91">
        <v>19879</v>
      </c>
      <c r="BV249" s="91">
        <v>9</v>
      </c>
      <c r="BW249" s="91">
        <v>8965</v>
      </c>
      <c r="BX249" s="91">
        <v>4183</v>
      </c>
      <c r="BY249" s="91">
        <v>7090</v>
      </c>
      <c r="BZ249" s="91">
        <v>250</v>
      </c>
      <c r="CA249" s="91">
        <v>8</v>
      </c>
      <c r="CB249" s="91">
        <v>960</v>
      </c>
      <c r="CC249" s="91"/>
      <c r="CD249" s="91">
        <v>391</v>
      </c>
      <c r="CE249" s="91"/>
      <c r="CF249" s="91"/>
      <c r="CG249" s="91">
        <v>1336</v>
      </c>
      <c r="CH249" s="91">
        <v>771</v>
      </c>
      <c r="CI249" s="91">
        <v>546</v>
      </c>
      <c r="CJ249" s="91">
        <v>147</v>
      </c>
      <c r="CK249" s="91">
        <v>132</v>
      </c>
      <c r="CL249" s="91">
        <v>242</v>
      </c>
      <c r="CM249" s="91">
        <v>2326</v>
      </c>
      <c r="CN249" s="91">
        <v>1301</v>
      </c>
      <c r="CO249" s="91">
        <v>2219</v>
      </c>
      <c r="CP249" s="91">
        <v>983</v>
      </c>
      <c r="CQ249" s="91">
        <v>3090</v>
      </c>
      <c r="CR249" s="91">
        <v>369</v>
      </c>
      <c r="CS249" s="91">
        <v>1274</v>
      </c>
      <c r="CT249" s="91">
        <v>17</v>
      </c>
      <c r="CU249" s="91">
        <v>107</v>
      </c>
      <c r="CV249" s="91">
        <v>531</v>
      </c>
      <c r="CW249" s="91">
        <v>2297</v>
      </c>
      <c r="CX249" s="91">
        <v>1166</v>
      </c>
      <c r="CY249" s="91">
        <v>2993</v>
      </c>
      <c r="CZ249" s="91">
        <v>408</v>
      </c>
      <c r="DA249" s="91">
        <v>53</v>
      </c>
      <c r="DB249" s="91">
        <v>20</v>
      </c>
      <c r="DC249" s="91">
        <v>7</v>
      </c>
      <c r="DD249" s="91">
        <v>53</v>
      </c>
      <c r="DE249" s="91">
        <v>448</v>
      </c>
      <c r="DF249" s="91">
        <v>1600</v>
      </c>
      <c r="DG249" s="91">
        <v>68</v>
      </c>
      <c r="DH249" s="91">
        <v>2061</v>
      </c>
      <c r="DI249" s="91">
        <v>332</v>
      </c>
      <c r="DJ249" s="91">
        <v>364</v>
      </c>
      <c r="DK249" s="91">
        <v>421</v>
      </c>
      <c r="DL249" s="91">
        <v>2938</v>
      </c>
      <c r="DM249" s="91">
        <v>1975</v>
      </c>
      <c r="DN249" s="91">
        <v>411</v>
      </c>
      <c r="DO249" s="91">
        <v>3178</v>
      </c>
      <c r="DP249" s="91">
        <v>50</v>
      </c>
      <c r="DQ249" s="91">
        <v>7460</v>
      </c>
      <c r="DR249" s="91">
        <v>440</v>
      </c>
      <c r="DS249" s="91">
        <v>86</v>
      </c>
      <c r="DT249" s="91">
        <v>95</v>
      </c>
      <c r="DU249" s="91">
        <v>957</v>
      </c>
      <c r="DV249" s="91">
        <v>1020</v>
      </c>
      <c r="DW249" s="91">
        <v>2</v>
      </c>
      <c r="DX249" s="91">
        <v>34</v>
      </c>
      <c r="DY249" s="91">
        <v>32</v>
      </c>
      <c r="DZ249" s="91">
        <v>207</v>
      </c>
      <c r="EA249" s="91">
        <v>1062</v>
      </c>
      <c r="EB249" s="91">
        <v>88</v>
      </c>
      <c r="EC249" s="91">
        <v>51</v>
      </c>
      <c r="ED249" s="91">
        <v>4</v>
      </c>
      <c r="EE249" s="91"/>
      <c r="EF249" s="91">
        <v>194</v>
      </c>
      <c r="EG249" s="91">
        <v>17575</v>
      </c>
      <c r="EH249" s="91">
        <v>86721</v>
      </c>
      <c r="EI249" s="90" t="s">
        <v>2640</v>
      </c>
      <c r="EJ249" s="90" t="s">
        <v>2489</v>
      </c>
    </row>
    <row r="250" spans="1:140" ht="14.4" x14ac:dyDescent="0.3">
      <c r="A250" s="90">
        <v>106314024</v>
      </c>
      <c r="B250" s="90" t="s">
        <v>2216</v>
      </c>
      <c r="C250" s="90" t="s">
        <v>2217</v>
      </c>
      <c r="D250" s="90" t="s">
        <v>1785</v>
      </c>
      <c r="E250" s="90" t="s">
        <v>1047</v>
      </c>
      <c r="F250" s="90" t="s">
        <v>1436</v>
      </c>
      <c r="G250" s="90" t="s">
        <v>1435</v>
      </c>
      <c r="H250" s="90" t="s">
        <v>2809</v>
      </c>
      <c r="I250" s="90">
        <v>6</v>
      </c>
      <c r="J250" s="90">
        <v>4</v>
      </c>
      <c r="K250" s="90" t="s">
        <v>557</v>
      </c>
      <c r="L250" s="90" t="s">
        <v>553</v>
      </c>
      <c r="M250" s="91">
        <v>22684</v>
      </c>
      <c r="N250" s="91"/>
      <c r="O250" s="91"/>
      <c r="P250" s="91"/>
      <c r="Q250" s="91"/>
      <c r="R250" s="91"/>
      <c r="S250" s="91">
        <v>8241</v>
      </c>
      <c r="T250" s="91">
        <v>14443</v>
      </c>
      <c r="U250" s="91"/>
      <c r="V250" s="91"/>
      <c r="W250" s="91">
        <v>5815</v>
      </c>
      <c r="X250" s="91">
        <v>745</v>
      </c>
      <c r="Y250" s="91">
        <v>685</v>
      </c>
      <c r="Z250" s="91">
        <v>2677</v>
      </c>
      <c r="AA250" s="91">
        <v>3378</v>
      </c>
      <c r="AB250" s="91">
        <v>908</v>
      </c>
      <c r="AC250" s="91">
        <v>1341</v>
      </c>
      <c r="AD250" s="91">
        <v>2303</v>
      </c>
      <c r="AE250" s="91">
        <v>2445</v>
      </c>
      <c r="AF250" s="91">
        <v>2387</v>
      </c>
      <c r="AG250" s="91"/>
      <c r="AH250" s="91">
        <v>16058</v>
      </c>
      <c r="AI250" s="91">
        <v>1199</v>
      </c>
      <c r="AJ250" s="91">
        <v>2899</v>
      </c>
      <c r="AK250" s="91">
        <v>2054</v>
      </c>
      <c r="AL250" s="91">
        <v>87</v>
      </c>
      <c r="AM250" s="91">
        <v>159</v>
      </c>
      <c r="AN250" s="91">
        <v>228</v>
      </c>
      <c r="AO250" s="91">
        <v>15446</v>
      </c>
      <c r="AP250" s="91">
        <v>223</v>
      </c>
      <c r="AQ250" s="91">
        <v>5</v>
      </c>
      <c r="AR250" s="91">
        <v>258</v>
      </c>
      <c r="AS250" s="91">
        <v>423</v>
      </c>
      <c r="AT250" s="91">
        <v>74</v>
      </c>
      <c r="AU250" s="91">
        <v>5419</v>
      </c>
      <c r="AV250" s="91"/>
      <c r="AW250" s="91">
        <v>836</v>
      </c>
      <c r="AX250" s="91"/>
      <c r="AY250" s="91">
        <v>7472</v>
      </c>
      <c r="AZ250" s="91">
        <v>15212</v>
      </c>
      <c r="BA250" s="91"/>
      <c r="BB250" s="91">
        <v>3518</v>
      </c>
      <c r="BC250" s="91">
        <v>13714</v>
      </c>
      <c r="BD250" s="91">
        <v>5452</v>
      </c>
      <c r="BE250" s="91"/>
      <c r="BF250" s="91">
        <v>17486</v>
      </c>
      <c r="BG250" s="91"/>
      <c r="BH250" s="91">
        <v>6</v>
      </c>
      <c r="BI250" s="91"/>
      <c r="BJ250" s="91">
        <v>346</v>
      </c>
      <c r="BK250" s="91">
        <v>92</v>
      </c>
      <c r="BL250" s="91">
        <v>1478</v>
      </c>
      <c r="BM250" s="91">
        <v>99</v>
      </c>
      <c r="BN250" s="91"/>
      <c r="BO250" s="91">
        <v>61</v>
      </c>
      <c r="BP250" s="91">
        <v>396</v>
      </c>
      <c r="BQ250" s="91">
        <v>2715</v>
      </c>
      <c r="BR250" s="91">
        <v>4</v>
      </c>
      <c r="BS250" s="91">
        <v>1</v>
      </c>
      <c r="BT250" s="91">
        <v>1761</v>
      </c>
      <c r="BU250" s="91">
        <v>20923</v>
      </c>
      <c r="BV250" s="91"/>
      <c r="BW250" s="91">
        <v>6228</v>
      </c>
      <c r="BX250" s="91">
        <v>2008</v>
      </c>
      <c r="BY250" s="91">
        <v>14159</v>
      </c>
      <c r="BZ250" s="91">
        <v>35</v>
      </c>
      <c r="CA250" s="91"/>
      <c r="CB250" s="91">
        <v>60</v>
      </c>
      <c r="CC250" s="91"/>
      <c r="CD250" s="91">
        <v>194</v>
      </c>
      <c r="CE250" s="91"/>
      <c r="CF250" s="91"/>
      <c r="CG250" s="91">
        <v>2041</v>
      </c>
      <c r="CH250" s="91">
        <v>511</v>
      </c>
      <c r="CI250" s="91">
        <v>395</v>
      </c>
      <c r="CJ250" s="91">
        <v>195</v>
      </c>
      <c r="CK250" s="91">
        <v>65</v>
      </c>
      <c r="CL250" s="91">
        <v>194</v>
      </c>
      <c r="CM250" s="91">
        <v>1790</v>
      </c>
      <c r="CN250" s="91">
        <v>892</v>
      </c>
      <c r="CO250" s="91">
        <v>1487</v>
      </c>
      <c r="CP250" s="91">
        <v>348</v>
      </c>
      <c r="CQ250" s="91">
        <v>5768</v>
      </c>
      <c r="CR250" s="91">
        <v>190</v>
      </c>
      <c r="CS250" s="91">
        <v>1509</v>
      </c>
      <c r="CT250" s="91">
        <v>112</v>
      </c>
      <c r="CU250" s="91">
        <v>131</v>
      </c>
      <c r="CV250" s="91">
        <v>248</v>
      </c>
      <c r="CW250" s="91">
        <v>1139</v>
      </c>
      <c r="CX250" s="91">
        <v>233</v>
      </c>
      <c r="CY250" s="91">
        <v>5436</v>
      </c>
      <c r="CZ250" s="91">
        <v>198</v>
      </c>
      <c r="DA250" s="91">
        <v>15</v>
      </c>
      <c r="DB250" s="91">
        <v>6</v>
      </c>
      <c r="DC250" s="91">
        <v>8</v>
      </c>
      <c r="DD250" s="91">
        <v>77</v>
      </c>
      <c r="DE250" s="91">
        <v>339</v>
      </c>
      <c r="DF250" s="91">
        <v>1220</v>
      </c>
      <c r="DG250" s="91">
        <v>54</v>
      </c>
      <c r="DH250" s="91">
        <v>1488</v>
      </c>
      <c r="DI250" s="91">
        <v>225</v>
      </c>
      <c r="DJ250" s="91">
        <v>1094</v>
      </c>
      <c r="DK250" s="91">
        <v>132</v>
      </c>
      <c r="DL250" s="91">
        <v>5335</v>
      </c>
      <c r="DM250" s="91">
        <v>2050</v>
      </c>
      <c r="DN250" s="91">
        <v>249</v>
      </c>
      <c r="DO250" s="91">
        <v>5222</v>
      </c>
      <c r="DP250" s="91">
        <v>105</v>
      </c>
      <c r="DQ250" s="91">
        <v>4867</v>
      </c>
      <c r="DR250" s="91">
        <v>36</v>
      </c>
      <c r="DS250" s="91">
        <v>15</v>
      </c>
      <c r="DT250" s="91">
        <v>48</v>
      </c>
      <c r="DU250" s="91">
        <v>811</v>
      </c>
      <c r="DV250" s="91">
        <v>501</v>
      </c>
      <c r="DW250" s="91"/>
      <c r="DX250" s="91">
        <v>19</v>
      </c>
      <c r="DY250" s="91">
        <v>33</v>
      </c>
      <c r="DZ250" s="91">
        <v>123</v>
      </c>
      <c r="EA250" s="91">
        <v>717</v>
      </c>
      <c r="EB250" s="91">
        <v>51</v>
      </c>
      <c r="EC250" s="91">
        <v>12</v>
      </c>
      <c r="ED250" s="91">
        <v>12</v>
      </c>
      <c r="EE250" s="91"/>
      <c r="EF250" s="91">
        <v>35</v>
      </c>
      <c r="EG250" s="91">
        <v>20271</v>
      </c>
      <c r="EH250" s="91">
        <v>79156</v>
      </c>
      <c r="EI250" s="90" t="s">
        <v>2640</v>
      </c>
      <c r="EJ250" s="90" t="s">
        <v>2489</v>
      </c>
    </row>
    <row r="251" spans="1:140" ht="14.4" x14ac:dyDescent="0.3">
      <c r="A251" s="90">
        <v>106314029</v>
      </c>
      <c r="B251" s="90" t="s">
        <v>2218</v>
      </c>
      <c r="C251" s="90" t="s">
        <v>1048</v>
      </c>
      <c r="D251" s="90" t="s">
        <v>1794</v>
      </c>
      <c r="E251" s="90" t="s">
        <v>1047</v>
      </c>
      <c r="F251" s="90" t="s">
        <v>1795</v>
      </c>
      <c r="G251" s="90" t="s">
        <v>1435</v>
      </c>
      <c r="H251" s="90" t="s">
        <v>2814</v>
      </c>
      <c r="I251" s="90">
        <v>6</v>
      </c>
      <c r="J251" s="90">
        <v>4</v>
      </c>
      <c r="K251" s="90" t="s">
        <v>572</v>
      </c>
      <c r="L251" s="90" t="s">
        <v>553</v>
      </c>
      <c r="M251" s="91"/>
      <c r="N251" s="91"/>
      <c r="O251" s="91">
        <v>534</v>
      </c>
      <c r="P251" s="91"/>
      <c r="Q251" s="91"/>
      <c r="R251" s="91"/>
      <c r="S251" s="91">
        <v>286</v>
      </c>
      <c r="T251" s="91">
        <v>248</v>
      </c>
      <c r="U251" s="91"/>
      <c r="V251" s="91"/>
      <c r="W251" s="91"/>
      <c r="X251" s="91"/>
      <c r="Y251" s="91">
        <v>27</v>
      </c>
      <c r="Z251" s="91">
        <v>139</v>
      </c>
      <c r="AA251" s="91">
        <v>146</v>
      </c>
      <c r="AB251" s="91">
        <v>100</v>
      </c>
      <c r="AC251" s="91">
        <v>90</v>
      </c>
      <c r="AD251" s="91">
        <v>31</v>
      </c>
      <c r="AE251" s="91">
        <v>1</v>
      </c>
      <c r="AF251" s="91"/>
      <c r="AG251" s="91"/>
      <c r="AH251" s="91">
        <v>456</v>
      </c>
      <c r="AI251" s="91">
        <v>20</v>
      </c>
      <c r="AJ251" s="91">
        <v>38</v>
      </c>
      <c r="AK251" s="91">
        <v>7</v>
      </c>
      <c r="AL251" s="91">
        <v>4</v>
      </c>
      <c r="AM251" s="91">
        <v>6</v>
      </c>
      <c r="AN251" s="91">
        <v>3</v>
      </c>
      <c r="AO251" s="91"/>
      <c r="AP251" s="91">
        <v>4</v>
      </c>
      <c r="AQ251" s="91"/>
      <c r="AR251" s="91"/>
      <c r="AS251" s="91"/>
      <c r="AT251" s="91">
        <v>1</v>
      </c>
      <c r="AU251" s="91"/>
      <c r="AV251" s="91">
        <v>3</v>
      </c>
      <c r="AW251" s="91">
        <v>526</v>
      </c>
      <c r="AX251" s="91"/>
      <c r="AY251" s="91"/>
      <c r="AZ251" s="91">
        <v>534</v>
      </c>
      <c r="BA251" s="91"/>
      <c r="BB251" s="91"/>
      <c r="BC251" s="91">
        <v>534</v>
      </c>
      <c r="BD251" s="91"/>
      <c r="BE251" s="91"/>
      <c r="BF251" s="91">
        <v>347</v>
      </c>
      <c r="BG251" s="91"/>
      <c r="BH251" s="91"/>
      <c r="BI251" s="91"/>
      <c r="BJ251" s="91"/>
      <c r="BK251" s="91">
        <v>5</v>
      </c>
      <c r="BL251" s="91"/>
      <c r="BM251" s="91">
        <v>170</v>
      </c>
      <c r="BN251" s="91">
        <v>12</v>
      </c>
      <c r="BO251" s="91"/>
      <c r="BP251" s="91"/>
      <c r="BQ251" s="91"/>
      <c r="BR251" s="91"/>
      <c r="BS251" s="91"/>
      <c r="BT251" s="91"/>
      <c r="BU251" s="91">
        <v>534</v>
      </c>
      <c r="BV251" s="91"/>
      <c r="BW251" s="91">
        <v>1</v>
      </c>
      <c r="BX251" s="91">
        <v>391</v>
      </c>
      <c r="BY251" s="91"/>
      <c r="BZ251" s="91"/>
      <c r="CA251" s="91">
        <v>142</v>
      </c>
      <c r="CB251" s="91"/>
      <c r="CC251" s="91"/>
      <c r="CD251" s="91"/>
      <c r="CE251" s="91"/>
      <c r="CF251" s="91"/>
      <c r="CG251" s="91"/>
      <c r="CH251" s="91"/>
      <c r="CI251" s="91"/>
      <c r="CJ251" s="91"/>
      <c r="CK251" s="91">
        <v>533</v>
      </c>
      <c r="CL251" s="91"/>
      <c r="CM251" s="91"/>
      <c r="CN251" s="91"/>
      <c r="CO251" s="91"/>
      <c r="CP251" s="91"/>
      <c r="CQ251" s="91"/>
      <c r="CR251" s="91"/>
      <c r="CS251" s="91"/>
      <c r="CT251" s="91"/>
      <c r="CU251" s="91"/>
      <c r="CV251" s="91"/>
      <c r="CW251" s="91"/>
      <c r="CX251" s="91">
        <v>1</v>
      </c>
      <c r="CY251" s="91"/>
      <c r="CZ251" s="91"/>
      <c r="DA251" s="91"/>
      <c r="DB251" s="91"/>
      <c r="DC251" s="91"/>
      <c r="DD251" s="91"/>
      <c r="DE251" s="91"/>
      <c r="DF251" s="91"/>
      <c r="DG251" s="91"/>
      <c r="DH251" s="91"/>
      <c r="DI251" s="91"/>
      <c r="DJ251" s="91"/>
      <c r="DK251" s="91"/>
      <c r="DL251" s="91"/>
      <c r="DM251" s="91"/>
      <c r="DN251" s="91"/>
      <c r="DO251" s="91">
        <v>528</v>
      </c>
      <c r="DP251" s="91"/>
      <c r="DQ251" s="91">
        <v>6</v>
      </c>
      <c r="DR251" s="91"/>
      <c r="DS251" s="91"/>
      <c r="DT251" s="91"/>
      <c r="DU251" s="91"/>
      <c r="DV251" s="91"/>
      <c r="DW251" s="91"/>
      <c r="DX251" s="91"/>
      <c r="DY251" s="91"/>
      <c r="DZ251" s="91"/>
      <c r="EA251" s="91"/>
      <c r="EB251" s="91"/>
      <c r="EC251" s="91"/>
      <c r="ED251" s="91"/>
      <c r="EE251" s="91"/>
      <c r="EF251" s="91"/>
      <c r="EG251" s="91">
        <v>534</v>
      </c>
      <c r="EH251" s="91">
        <v>5396</v>
      </c>
      <c r="EI251" s="90" t="s">
        <v>2641</v>
      </c>
      <c r="EJ251" s="90" t="s">
        <v>2489</v>
      </c>
    </row>
    <row r="252" spans="1:140" ht="14.4" x14ac:dyDescent="0.3">
      <c r="A252" s="90">
        <v>106320859</v>
      </c>
      <c r="B252" s="90" t="s">
        <v>2219</v>
      </c>
      <c r="C252" s="90" t="s">
        <v>1049</v>
      </c>
      <c r="D252" s="90" t="s">
        <v>1050</v>
      </c>
      <c r="E252" s="90" t="s">
        <v>1051</v>
      </c>
      <c r="F252" s="90" t="s">
        <v>1437</v>
      </c>
      <c r="G252" s="90" t="s">
        <v>1438</v>
      </c>
      <c r="H252" s="90" t="s">
        <v>2810</v>
      </c>
      <c r="I252" s="90">
        <v>1</v>
      </c>
      <c r="J252" s="90">
        <v>1</v>
      </c>
      <c r="K252" s="90" t="s">
        <v>580</v>
      </c>
      <c r="L252" s="90" t="s">
        <v>2501</v>
      </c>
      <c r="M252" s="91">
        <v>197</v>
      </c>
      <c r="N252" s="91">
        <v>44</v>
      </c>
      <c r="O252" s="91"/>
      <c r="P252" s="91"/>
      <c r="Q252" s="91"/>
      <c r="R252" s="91"/>
      <c r="S252" s="91">
        <v>88</v>
      </c>
      <c r="T252" s="91">
        <v>153</v>
      </c>
      <c r="U252" s="91"/>
      <c r="V252" s="91"/>
      <c r="W252" s="91"/>
      <c r="X252" s="91"/>
      <c r="Y252" s="91">
        <v>1</v>
      </c>
      <c r="Z252" s="91">
        <v>7</v>
      </c>
      <c r="AA252" s="91">
        <v>14</v>
      </c>
      <c r="AB252" s="91">
        <v>13</v>
      </c>
      <c r="AC252" s="91">
        <v>24</v>
      </c>
      <c r="AD252" s="91">
        <v>50</v>
      </c>
      <c r="AE252" s="91">
        <v>50</v>
      </c>
      <c r="AF252" s="91">
        <v>82</v>
      </c>
      <c r="AG252" s="91"/>
      <c r="AH252" s="91">
        <v>222</v>
      </c>
      <c r="AI252" s="91">
        <v>4</v>
      </c>
      <c r="AJ252" s="91">
        <v>12</v>
      </c>
      <c r="AK252" s="91">
        <v>2</v>
      </c>
      <c r="AL252" s="91">
        <v>1</v>
      </c>
      <c r="AM252" s="91"/>
      <c r="AN252" s="91"/>
      <c r="AO252" s="91">
        <v>191</v>
      </c>
      <c r="AP252" s="91">
        <v>2</v>
      </c>
      <c r="AQ252" s="91"/>
      <c r="AR252" s="91">
        <v>16</v>
      </c>
      <c r="AS252" s="91">
        <v>18</v>
      </c>
      <c r="AT252" s="91">
        <v>14</v>
      </c>
      <c r="AU252" s="91"/>
      <c r="AV252" s="91"/>
      <c r="AW252" s="91"/>
      <c r="AX252" s="91"/>
      <c r="AY252" s="91">
        <v>201</v>
      </c>
      <c r="AZ252" s="91">
        <v>40</v>
      </c>
      <c r="BA252" s="91"/>
      <c r="BB252" s="91">
        <v>36</v>
      </c>
      <c r="BC252" s="91">
        <v>205</v>
      </c>
      <c r="BD252" s="91"/>
      <c r="BE252" s="91"/>
      <c r="BF252" s="91">
        <v>160</v>
      </c>
      <c r="BG252" s="91">
        <v>5</v>
      </c>
      <c r="BH252" s="91"/>
      <c r="BI252" s="91">
        <v>18</v>
      </c>
      <c r="BJ252" s="91">
        <v>35</v>
      </c>
      <c r="BK252" s="91">
        <v>1</v>
      </c>
      <c r="BL252" s="91">
        <v>2</v>
      </c>
      <c r="BM252" s="91"/>
      <c r="BN252" s="91"/>
      <c r="BO252" s="91">
        <v>4</v>
      </c>
      <c r="BP252" s="91">
        <v>13</v>
      </c>
      <c r="BQ252" s="91">
        <v>3</v>
      </c>
      <c r="BR252" s="91"/>
      <c r="BS252" s="91"/>
      <c r="BT252" s="91">
        <v>54</v>
      </c>
      <c r="BU252" s="91">
        <v>186</v>
      </c>
      <c r="BV252" s="91">
        <v>1</v>
      </c>
      <c r="BW252" s="91">
        <v>156</v>
      </c>
      <c r="BX252" s="91">
        <v>50</v>
      </c>
      <c r="BY252" s="91">
        <v>27</v>
      </c>
      <c r="BZ252" s="91"/>
      <c r="CA252" s="91"/>
      <c r="CB252" s="91"/>
      <c r="CC252" s="91">
        <v>1</v>
      </c>
      <c r="CD252" s="91">
        <v>7</v>
      </c>
      <c r="CE252" s="91"/>
      <c r="CF252" s="91"/>
      <c r="CG252" s="91">
        <v>3</v>
      </c>
      <c r="CH252" s="91">
        <v>4</v>
      </c>
      <c r="CI252" s="91">
        <v>6</v>
      </c>
      <c r="CJ252" s="91">
        <v>1</v>
      </c>
      <c r="CK252" s="91">
        <v>8</v>
      </c>
      <c r="CL252" s="91">
        <v>8</v>
      </c>
      <c r="CM252" s="91">
        <v>31</v>
      </c>
      <c r="CN252" s="91">
        <v>57</v>
      </c>
      <c r="CO252" s="91">
        <v>34</v>
      </c>
      <c r="CP252" s="91">
        <v>16</v>
      </c>
      <c r="CQ252" s="91"/>
      <c r="CR252" s="91">
        <v>21</v>
      </c>
      <c r="CS252" s="91">
        <v>3</v>
      </c>
      <c r="CT252" s="91"/>
      <c r="CU252" s="91"/>
      <c r="CV252" s="91">
        <v>15</v>
      </c>
      <c r="CW252" s="91">
        <v>11</v>
      </c>
      <c r="CX252" s="91">
        <v>23</v>
      </c>
      <c r="CY252" s="91"/>
      <c r="CZ252" s="91"/>
      <c r="DA252" s="91"/>
      <c r="DB252" s="91"/>
      <c r="DC252" s="91"/>
      <c r="DD252" s="91"/>
      <c r="DE252" s="91">
        <v>2</v>
      </c>
      <c r="DF252" s="91"/>
      <c r="DG252" s="91"/>
      <c r="DH252" s="91">
        <v>2</v>
      </c>
      <c r="DI252" s="91"/>
      <c r="DJ252" s="91"/>
      <c r="DK252" s="91"/>
      <c r="DL252" s="91"/>
      <c r="DM252" s="91"/>
      <c r="DN252" s="91"/>
      <c r="DO252" s="91">
        <v>18</v>
      </c>
      <c r="DP252" s="91"/>
      <c r="DQ252" s="91">
        <v>219</v>
      </c>
      <c r="DR252" s="91">
        <v>2</v>
      </c>
      <c r="DS252" s="91"/>
      <c r="DT252" s="91">
        <v>2</v>
      </c>
      <c r="DU252" s="91">
        <v>6</v>
      </c>
      <c r="DV252" s="91">
        <v>17</v>
      </c>
      <c r="DW252" s="91">
        <v>1</v>
      </c>
      <c r="DX252" s="91">
        <v>1</v>
      </c>
      <c r="DY252" s="91"/>
      <c r="DZ252" s="91">
        <v>2</v>
      </c>
      <c r="EA252" s="91">
        <v>16</v>
      </c>
      <c r="EB252" s="91">
        <v>1</v>
      </c>
      <c r="EC252" s="91"/>
      <c r="ED252" s="91">
        <v>3</v>
      </c>
      <c r="EE252" s="91"/>
      <c r="EF252" s="91">
        <v>1</v>
      </c>
      <c r="EG252" s="91">
        <v>189</v>
      </c>
      <c r="EH252" s="91">
        <v>6401</v>
      </c>
      <c r="EI252" s="90" t="s">
        <v>2642</v>
      </c>
      <c r="EJ252" s="90" t="s">
        <v>2525</v>
      </c>
    </row>
    <row r="253" spans="1:140" ht="14.4" x14ac:dyDescent="0.3">
      <c r="A253" s="90">
        <v>106320986</v>
      </c>
      <c r="B253" s="90" t="s">
        <v>2220</v>
      </c>
      <c r="C253" s="90" t="s">
        <v>1052</v>
      </c>
      <c r="D253" s="90" t="s">
        <v>1053</v>
      </c>
      <c r="E253" s="90" t="s">
        <v>1054</v>
      </c>
      <c r="F253" s="90" t="s">
        <v>1439</v>
      </c>
      <c r="G253" s="90" t="s">
        <v>1438</v>
      </c>
      <c r="H253" s="90" t="s">
        <v>2814</v>
      </c>
      <c r="I253" s="90">
        <v>1</v>
      </c>
      <c r="J253" s="90">
        <v>1</v>
      </c>
      <c r="K253" s="90" t="s">
        <v>580</v>
      </c>
      <c r="L253" s="90" t="s">
        <v>2501</v>
      </c>
      <c r="M253" s="91">
        <v>440</v>
      </c>
      <c r="N253" s="91"/>
      <c r="O253" s="91"/>
      <c r="P253" s="91"/>
      <c r="Q253" s="91"/>
      <c r="R253" s="91"/>
      <c r="S253" s="91">
        <v>182</v>
      </c>
      <c r="T253" s="91">
        <v>258</v>
      </c>
      <c r="U253" s="91"/>
      <c r="V253" s="91"/>
      <c r="W253" s="91">
        <v>67</v>
      </c>
      <c r="X253" s="91">
        <v>6</v>
      </c>
      <c r="Y253" s="91">
        <v>7</v>
      </c>
      <c r="Z253" s="91">
        <v>56</v>
      </c>
      <c r="AA253" s="91">
        <v>36</v>
      </c>
      <c r="AB253" s="91">
        <v>26</v>
      </c>
      <c r="AC253" s="91">
        <v>44</v>
      </c>
      <c r="AD253" s="91">
        <v>62</v>
      </c>
      <c r="AE253" s="91">
        <v>60</v>
      </c>
      <c r="AF253" s="91">
        <v>76</v>
      </c>
      <c r="AG253" s="91"/>
      <c r="AH253" s="91">
        <v>392</v>
      </c>
      <c r="AI253" s="91">
        <v>16</v>
      </c>
      <c r="AJ253" s="91">
        <v>12</v>
      </c>
      <c r="AK253" s="91"/>
      <c r="AL253" s="91">
        <v>9</v>
      </c>
      <c r="AM253" s="91">
        <v>7</v>
      </c>
      <c r="AN253" s="91">
        <v>4</v>
      </c>
      <c r="AO253" s="91">
        <v>362</v>
      </c>
      <c r="AP253" s="91"/>
      <c r="AQ253" s="91"/>
      <c r="AR253" s="91">
        <v>12</v>
      </c>
      <c r="AS253" s="91"/>
      <c r="AT253" s="91">
        <v>1</v>
      </c>
      <c r="AU253" s="91">
        <v>65</v>
      </c>
      <c r="AV253" s="91"/>
      <c r="AW253" s="91"/>
      <c r="AX253" s="91"/>
      <c r="AY253" s="91">
        <v>256</v>
      </c>
      <c r="AZ253" s="91">
        <v>184</v>
      </c>
      <c r="BA253" s="91"/>
      <c r="BB253" s="91">
        <v>114</v>
      </c>
      <c r="BC253" s="91">
        <v>260</v>
      </c>
      <c r="BD253" s="91">
        <v>65</v>
      </c>
      <c r="BE253" s="91">
        <v>1</v>
      </c>
      <c r="BF253" s="91">
        <v>361</v>
      </c>
      <c r="BG253" s="91"/>
      <c r="BH253" s="91"/>
      <c r="BI253" s="91"/>
      <c r="BJ253" s="91">
        <v>27</v>
      </c>
      <c r="BK253" s="91">
        <v>10</v>
      </c>
      <c r="BL253" s="91">
        <v>35</v>
      </c>
      <c r="BM253" s="91"/>
      <c r="BN253" s="91">
        <v>1</v>
      </c>
      <c r="BO253" s="91">
        <v>1</v>
      </c>
      <c r="BP253" s="91">
        <v>4</v>
      </c>
      <c r="BQ253" s="91">
        <v>1</v>
      </c>
      <c r="BR253" s="91"/>
      <c r="BS253" s="91"/>
      <c r="BT253" s="91">
        <v>165</v>
      </c>
      <c r="BU253" s="91">
        <v>275</v>
      </c>
      <c r="BV253" s="91"/>
      <c r="BW253" s="91">
        <v>203</v>
      </c>
      <c r="BX253" s="91">
        <v>127</v>
      </c>
      <c r="BY253" s="91">
        <v>97</v>
      </c>
      <c r="BZ253" s="91">
        <v>1</v>
      </c>
      <c r="CA253" s="91"/>
      <c r="CB253" s="91">
        <v>2</v>
      </c>
      <c r="CC253" s="91"/>
      <c r="CD253" s="91">
        <v>10</v>
      </c>
      <c r="CE253" s="91"/>
      <c r="CF253" s="91"/>
      <c r="CG253" s="91">
        <v>7</v>
      </c>
      <c r="CH253" s="91">
        <v>12</v>
      </c>
      <c r="CI253" s="91">
        <v>24</v>
      </c>
      <c r="CJ253" s="91"/>
      <c r="CK253" s="91">
        <v>14</v>
      </c>
      <c r="CL253" s="91">
        <v>7</v>
      </c>
      <c r="CM253" s="91">
        <v>30</v>
      </c>
      <c r="CN253" s="91">
        <v>64</v>
      </c>
      <c r="CO253" s="91">
        <v>84</v>
      </c>
      <c r="CP253" s="91">
        <v>25</v>
      </c>
      <c r="CQ253" s="91">
        <v>66</v>
      </c>
      <c r="CR253" s="91">
        <v>12</v>
      </c>
      <c r="CS253" s="91">
        <v>2</v>
      </c>
      <c r="CT253" s="91"/>
      <c r="CU253" s="91">
        <v>1</v>
      </c>
      <c r="CV253" s="91">
        <v>8</v>
      </c>
      <c r="CW253" s="91">
        <v>19</v>
      </c>
      <c r="CX253" s="91"/>
      <c r="CY253" s="91">
        <v>65</v>
      </c>
      <c r="CZ253" s="91">
        <v>1</v>
      </c>
      <c r="DA253" s="91"/>
      <c r="DB253" s="91"/>
      <c r="DC253" s="91"/>
      <c r="DD253" s="91">
        <v>2</v>
      </c>
      <c r="DE253" s="91">
        <v>5</v>
      </c>
      <c r="DF253" s="91">
        <v>5</v>
      </c>
      <c r="DG253" s="91"/>
      <c r="DH253" s="91">
        <v>40</v>
      </c>
      <c r="DI253" s="91">
        <v>34</v>
      </c>
      <c r="DJ253" s="91">
        <v>16</v>
      </c>
      <c r="DK253" s="91"/>
      <c r="DL253" s="91">
        <v>65</v>
      </c>
      <c r="DM253" s="91">
        <v>3</v>
      </c>
      <c r="DN253" s="91">
        <v>7</v>
      </c>
      <c r="DO253" s="91">
        <v>12</v>
      </c>
      <c r="DP253" s="91"/>
      <c r="DQ253" s="91">
        <v>250</v>
      </c>
      <c r="DR253" s="91">
        <v>2</v>
      </c>
      <c r="DS253" s="91"/>
      <c r="DT253" s="91">
        <v>3</v>
      </c>
      <c r="DU253" s="91">
        <v>2</v>
      </c>
      <c r="DV253" s="91">
        <v>12</v>
      </c>
      <c r="DW253" s="91"/>
      <c r="DX253" s="91">
        <v>5</v>
      </c>
      <c r="DY253" s="91">
        <v>1</v>
      </c>
      <c r="DZ253" s="91">
        <v>3</v>
      </c>
      <c r="EA253" s="91">
        <v>2</v>
      </c>
      <c r="EB253" s="91"/>
      <c r="EC253" s="91">
        <v>1</v>
      </c>
      <c r="ED253" s="91">
        <v>1</v>
      </c>
      <c r="EE253" s="91"/>
      <c r="EF253" s="91"/>
      <c r="EG253" s="91">
        <v>408</v>
      </c>
      <c r="EH253" s="91">
        <v>1117</v>
      </c>
      <c r="EI253" s="90" t="s">
        <v>2643</v>
      </c>
      <c r="EJ253" s="90" t="s">
        <v>2525</v>
      </c>
    </row>
    <row r="254" spans="1:140" ht="14.4" x14ac:dyDescent="0.3">
      <c r="A254" s="90">
        <v>106321016</v>
      </c>
      <c r="B254" s="90" t="s">
        <v>2221</v>
      </c>
      <c r="C254" s="90" t="s">
        <v>2222</v>
      </c>
      <c r="D254" s="90" t="s">
        <v>1055</v>
      </c>
      <c r="E254" s="90" t="s">
        <v>1056</v>
      </c>
      <c r="F254" s="90" t="s">
        <v>1440</v>
      </c>
      <c r="G254" s="90" t="s">
        <v>1438</v>
      </c>
      <c r="H254" s="90" t="s">
        <v>2814</v>
      </c>
      <c r="I254" s="90">
        <v>1</v>
      </c>
      <c r="J254" s="90">
        <v>1</v>
      </c>
      <c r="K254" s="90" t="s">
        <v>580</v>
      </c>
      <c r="L254" s="90" t="s">
        <v>2501</v>
      </c>
      <c r="M254" s="91">
        <v>181</v>
      </c>
      <c r="N254" s="91">
        <v>22</v>
      </c>
      <c r="O254" s="91"/>
      <c r="P254" s="91"/>
      <c r="Q254" s="91"/>
      <c r="R254" s="91"/>
      <c r="S254" s="91">
        <v>99</v>
      </c>
      <c r="T254" s="91">
        <v>104</v>
      </c>
      <c r="U254" s="91"/>
      <c r="V254" s="91"/>
      <c r="W254" s="91"/>
      <c r="X254" s="91">
        <v>1</v>
      </c>
      <c r="Y254" s="91">
        <v>2</v>
      </c>
      <c r="Z254" s="91">
        <v>7</v>
      </c>
      <c r="AA254" s="91">
        <v>7</v>
      </c>
      <c r="AB254" s="91">
        <v>7</v>
      </c>
      <c r="AC254" s="91">
        <v>18</v>
      </c>
      <c r="AD254" s="91">
        <v>42</v>
      </c>
      <c r="AE254" s="91">
        <v>51</v>
      </c>
      <c r="AF254" s="91">
        <v>68</v>
      </c>
      <c r="AG254" s="91"/>
      <c r="AH254" s="91">
        <v>195</v>
      </c>
      <c r="AI254" s="91">
        <v>1</v>
      </c>
      <c r="AJ254" s="91">
        <v>3</v>
      </c>
      <c r="AK254" s="91">
        <v>1</v>
      </c>
      <c r="AL254" s="91">
        <v>3</v>
      </c>
      <c r="AM254" s="91"/>
      <c r="AN254" s="91"/>
      <c r="AO254" s="91">
        <v>175</v>
      </c>
      <c r="AP254" s="91"/>
      <c r="AQ254" s="91">
        <v>1</v>
      </c>
      <c r="AR254" s="91">
        <v>4</v>
      </c>
      <c r="AS254" s="91">
        <v>23</v>
      </c>
      <c r="AT254" s="91"/>
      <c r="AU254" s="91"/>
      <c r="AV254" s="91"/>
      <c r="AW254" s="91"/>
      <c r="AX254" s="91"/>
      <c r="AY254" s="91">
        <v>168</v>
      </c>
      <c r="AZ254" s="91">
        <v>35</v>
      </c>
      <c r="BA254" s="91"/>
      <c r="BB254" s="91">
        <v>18</v>
      </c>
      <c r="BC254" s="91">
        <v>185</v>
      </c>
      <c r="BD254" s="91"/>
      <c r="BE254" s="91"/>
      <c r="BF254" s="91">
        <v>150</v>
      </c>
      <c r="BG254" s="91">
        <v>3</v>
      </c>
      <c r="BH254" s="91"/>
      <c r="BI254" s="91">
        <v>17</v>
      </c>
      <c r="BJ254" s="91">
        <v>8</v>
      </c>
      <c r="BK254" s="91"/>
      <c r="BL254" s="91">
        <v>2</v>
      </c>
      <c r="BM254" s="91"/>
      <c r="BN254" s="91"/>
      <c r="BO254" s="91">
        <v>3</v>
      </c>
      <c r="BP254" s="91">
        <v>19</v>
      </c>
      <c r="BQ254" s="91">
        <v>1</v>
      </c>
      <c r="BR254" s="91"/>
      <c r="BS254" s="91"/>
      <c r="BT254" s="91">
        <v>43</v>
      </c>
      <c r="BU254" s="91">
        <v>160</v>
      </c>
      <c r="BV254" s="91"/>
      <c r="BW254" s="91">
        <v>140</v>
      </c>
      <c r="BX254" s="91">
        <v>31</v>
      </c>
      <c r="BY254" s="91">
        <v>27</v>
      </c>
      <c r="BZ254" s="91"/>
      <c r="CA254" s="91"/>
      <c r="CB254" s="91">
        <v>1</v>
      </c>
      <c r="CC254" s="91"/>
      <c r="CD254" s="91">
        <v>3</v>
      </c>
      <c r="CE254" s="91">
        <v>1</v>
      </c>
      <c r="CF254" s="91"/>
      <c r="CG254" s="91">
        <v>6</v>
      </c>
      <c r="CH254" s="91">
        <v>1</v>
      </c>
      <c r="CI254" s="91">
        <v>7</v>
      </c>
      <c r="CJ254" s="91">
        <v>3</v>
      </c>
      <c r="CK254" s="91">
        <v>6</v>
      </c>
      <c r="CL254" s="91">
        <v>10</v>
      </c>
      <c r="CM254" s="91">
        <v>36</v>
      </c>
      <c r="CN254" s="91">
        <v>40</v>
      </c>
      <c r="CO254" s="91">
        <v>28</v>
      </c>
      <c r="CP254" s="91">
        <v>34</v>
      </c>
      <c r="CQ254" s="91">
        <v>1</v>
      </c>
      <c r="CR254" s="91">
        <v>8</v>
      </c>
      <c r="CS254" s="91">
        <v>2</v>
      </c>
      <c r="CT254" s="91"/>
      <c r="CU254" s="91"/>
      <c r="CV254" s="91">
        <v>7</v>
      </c>
      <c r="CW254" s="91">
        <v>10</v>
      </c>
      <c r="CX254" s="91">
        <v>4</v>
      </c>
      <c r="CY254" s="91"/>
      <c r="CZ254" s="91"/>
      <c r="DA254" s="91"/>
      <c r="DB254" s="91"/>
      <c r="DC254" s="91"/>
      <c r="DD254" s="91"/>
      <c r="DE254" s="91"/>
      <c r="DF254" s="91"/>
      <c r="DG254" s="91"/>
      <c r="DH254" s="91">
        <v>3</v>
      </c>
      <c r="DI254" s="91">
        <v>3</v>
      </c>
      <c r="DJ254" s="91"/>
      <c r="DK254" s="91"/>
      <c r="DL254" s="91"/>
      <c r="DM254" s="91">
        <v>1</v>
      </c>
      <c r="DN254" s="91">
        <v>3</v>
      </c>
      <c r="DO254" s="91">
        <v>14</v>
      </c>
      <c r="DP254" s="91"/>
      <c r="DQ254" s="91">
        <v>179</v>
      </c>
      <c r="DR254" s="91">
        <v>1</v>
      </c>
      <c r="DS254" s="91"/>
      <c r="DT254" s="91"/>
      <c r="DU254" s="91">
        <v>7</v>
      </c>
      <c r="DV254" s="91">
        <v>4</v>
      </c>
      <c r="DW254" s="91"/>
      <c r="DX254" s="91">
        <v>1</v>
      </c>
      <c r="DY254" s="91"/>
      <c r="DZ254" s="91">
        <v>1</v>
      </c>
      <c r="EA254" s="91">
        <v>6</v>
      </c>
      <c r="EB254" s="91">
        <v>2</v>
      </c>
      <c r="EC254" s="91"/>
      <c r="ED254" s="91"/>
      <c r="EE254" s="91"/>
      <c r="EF254" s="91">
        <v>6</v>
      </c>
      <c r="EG254" s="91">
        <v>175</v>
      </c>
      <c r="EH254" s="91">
        <v>5328</v>
      </c>
      <c r="EI254" s="90" t="s">
        <v>2644</v>
      </c>
      <c r="EJ254" s="90" t="s">
        <v>2525</v>
      </c>
    </row>
    <row r="255" spans="1:140" ht="14.4" x14ac:dyDescent="0.3">
      <c r="A255" s="90">
        <v>106330120</v>
      </c>
      <c r="B255" s="90" t="s">
        <v>2223</v>
      </c>
      <c r="C255" s="90" t="s">
        <v>1057</v>
      </c>
      <c r="D255" s="90" t="s">
        <v>1058</v>
      </c>
      <c r="E255" s="90" t="s">
        <v>1059</v>
      </c>
      <c r="F255" s="90" t="s">
        <v>1441</v>
      </c>
      <c r="G255" s="90" t="s">
        <v>1072</v>
      </c>
      <c r="H255" s="90" t="s">
        <v>2811</v>
      </c>
      <c r="I255" s="90">
        <v>42</v>
      </c>
      <c r="J255" s="90">
        <v>28</v>
      </c>
      <c r="K255" s="90" t="s">
        <v>557</v>
      </c>
      <c r="L255" s="90" t="s">
        <v>553</v>
      </c>
      <c r="M255" s="91"/>
      <c r="N255" s="91"/>
      <c r="O255" s="91"/>
      <c r="P255" s="91">
        <v>938</v>
      </c>
      <c r="Q255" s="91"/>
      <c r="R255" s="91"/>
      <c r="S255" s="91">
        <v>527</v>
      </c>
      <c r="T255" s="91">
        <v>411</v>
      </c>
      <c r="U255" s="91"/>
      <c r="V255" s="91"/>
      <c r="W255" s="91"/>
      <c r="X255" s="91"/>
      <c r="Y255" s="91">
        <v>7</v>
      </c>
      <c r="Z255" s="91">
        <v>161</v>
      </c>
      <c r="AA255" s="91">
        <v>158</v>
      </c>
      <c r="AB255" s="91">
        <v>186</v>
      </c>
      <c r="AC255" s="91">
        <v>225</v>
      </c>
      <c r="AD255" s="91">
        <v>144</v>
      </c>
      <c r="AE255" s="91">
        <v>50</v>
      </c>
      <c r="AF255" s="91">
        <v>7</v>
      </c>
      <c r="AG255" s="91"/>
      <c r="AH255" s="91">
        <v>799</v>
      </c>
      <c r="AI255" s="91">
        <v>11</v>
      </c>
      <c r="AJ255" s="91">
        <v>32</v>
      </c>
      <c r="AK255" s="91">
        <v>9</v>
      </c>
      <c r="AL255" s="91">
        <v>23</v>
      </c>
      <c r="AM255" s="91">
        <v>28</v>
      </c>
      <c r="AN255" s="91">
        <v>36</v>
      </c>
      <c r="AO255" s="91">
        <v>938</v>
      </c>
      <c r="AP255" s="91"/>
      <c r="AQ255" s="91"/>
      <c r="AR255" s="91"/>
      <c r="AS255" s="91"/>
      <c r="AT255" s="91"/>
      <c r="AU255" s="91"/>
      <c r="AV255" s="91"/>
      <c r="AW255" s="91"/>
      <c r="AX255" s="91"/>
      <c r="AY255" s="91"/>
      <c r="AZ255" s="91">
        <v>938</v>
      </c>
      <c r="BA255" s="91"/>
      <c r="BB255" s="91">
        <v>777</v>
      </c>
      <c r="BC255" s="91">
        <v>161</v>
      </c>
      <c r="BD255" s="91"/>
      <c r="BE255" s="91"/>
      <c r="BF255" s="91">
        <v>763</v>
      </c>
      <c r="BG255" s="91"/>
      <c r="BH255" s="91"/>
      <c r="BI255" s="91"/>
      <c r="BJ255" s="91"/>
      <c r="BK255" s="91">
        <v>42</v>
      </c>
      <c r="BL255" s="91"/>
      <c r="BM255" s="91"/>
      <c r="BN255" s="91"/>
      <c r="BO255" s="91">
        <v>130</v>
      </c>
      <c r="BP255" s="91"/>
      <c r="BQ255" s="91"/>
      <c r="BR255" s="91">
        <v>3</v>
      </c>
      <c r="BS255" s="91"/>
      <c r="BT255" s="91"/>
      <c r="BU255" s="91">
        <v>938</v>
      </c>
      <c r="BV255" s="91"/>
      <c r="BW255" s="91"/>
      <c r="BX255" s="91"/>
      <c r="BY255" s="91">
        <v>115</v>
      </c>
      <c r="BZ255" s="91"/>
      <c r="CA255" s="91"/>
      <c r="CB255" s="91"/>
      <c r="CC255" s="91"/>
      <c r="CD255" s="91">
        <v>695</v>
      </c>
      <c r="CE255" s="91">
        <v>127</v>
      </c>
      <c r="CF255" s="91">
        <v>1</v>
      </c>
      <c r="CG255" s="91"/>
      <c r="CH255" s="91"/>
      <c r="CI255" s="91"/>
      <c r="CJ255" s="91"/>
      <c r="CK255" s="91">
        <v>938</v>
      </c>
      <c r="CL255" s="91"/>
      <c r="CM255" s="91"/>
      <c r="CN255" s="91"/>
      <c r="CO255" s="91"/>
      <c r="CP255" s="91"/>
      <c r="CQ255" s="91"/>
      <c r="CR255" s="91"/>
      <c r="CS255" s="91"/>
      <c r="CT255" s="91"/>
      <c r="CU255" s="91"/>
      <c r="CV255" s="91"/>
      <c r="CW255" s="91"/>
      <c r="CX255" s="91"/>
      <c r="CY255" s="91"/>
      <c r="CZ255" s="91"/>
      <c r="DA255" s="91"/>
      <c r="DB255" s="91"/>
      <c r="DC255" s="91"/>
      <c r="DD255" s="91"/>
      <c r="DE255" s="91"/>
      <c r="DF255" s="91"/>
      <c r="DG255" s="91"/>
      <c r="DH255" s="91"/>
      <c r="DI255" s="91"/>
      <c r="DJ255" s="91"/>
      <c r="DK255" s="91"/>
      <c r="DL255" s="91"/>
      <c r="DM255" s="91"/>
      <c r="DN255" s="91"/>
      <c r="DO255" s="91">
        <v>938</v>
      </c>
      <c r="DP255" s="91"/>
      <c r="DQ255" s="91"/>
      <c r="DR255" s="91"/>
      <c r="DS255" s="91"/>
      <c r="DT255" s="91"/>
      <c r="DU255" s="91"/>
      <c r="DV255" s="91"/>
      <c r="DW255" s="91"/>
      <c r="DX255" s="91"/>
      <c r="DY255" s="91"/>
      <c r="DZ255" s="91"/>
      <c r="EA255" s="91"/>
      <c r="EB255" s="91"/>
      <c r="EC255" s="91"/>
      <c r="ED255" s="91"/>
      <c r="EE255" s="91"/>
      <c r="EF255" s="91"/>
      <c r="EG255" s="91">
        <v>938</v>
      </c>
      <c r="EH255" s="91">
        <v>24346</v>
      </c>
      <c r="EI255" s="90" t="s">
        <v>2645</v>
      </c>
      <c r="EJ255" s="90" t="s">
        <v>2489</v>
      </c>
    </row>
    <row r="256" spans="1:140" ht="14.4" x14ac:dyDescent="0.3">
      <c r="A256" s="90">
        <v>106331152</v>
      </c>
      <c r="B256" s="90" t="s">
        <v>2224</v>
      </c>
      <c r="C256" s="90" t="s">
        <v>1060</v>
      </c>
      <c r="D256" s="90" t="s">
        <v>1061</v>
      </c>
      <c r="E256" s="90" t="s">
        <v>1062</v>
      </c>
      <c r="F256" s="90" t="s">
        <v>1442</v>
      </c>
      <c r="G256" s="90" t="s">
        <v>1072</v>
      </c>
      <c r="H256" s="90" t="s">
        <v>2812</v>
      </c>
      <c r="I256" s="90">
        <v>60</v>
      </c>
      <c r="J256" s="90">
        <v>31</v>
      </c>
      <c r="K256" s="90" t="s">
        <v>572</v>
      </c>
      <c r="L256" s="90" t="s">
        <v>553</v>
      </c>
      <c r="M256" s="91">
        <v>7948</v>
      </c>
      <c r="N256" s="91">
        <v>69</v>
      </c>
      <c r="O256" s="91">
        <v>1449</v>
      </c>
      <c r="P256" s="91"/>
      <c r="Q256" s="91"/>
      <c r="R256" s="91"/>
      <c r="S256" s="91">
        <v>3927</v>
      </c>
      <c r="T256" s="91">
        <v>5539</v>
      </c>
      <c r="U256" s="91"/>
      <c r="V256" s="91"/>
      <c r="W256" s="91">
        <v>1112</v>
      </c>
      <c r="X256" s="91">
        <v>95</v>
      </c>
      <c r="Y256" s="91">
        <v>290</v>
      </c>
      <c r="Z256" s="91">
        <v>1297</v>
      </c>
      <c r="AA256" s="91">
        <v>1153</v>
      </c>
      <c r="AB256" s="91">
        <v>1014</v>
      </c>
      <c r="AC256" s="91">
        <v>1323</v>
      </c>
      <c r="AD256" s="91">
        <v>1139</v>
      </c>
      <c r="AE256" s="91">
        <v>980</v>
      </c>
      <c r="AF256" s="91">
        <v>1063</v>
      </c>
      <c r="AG256" s="91"/>
      <c r="AH256" s="91">
        <v>4178</v>
      </c>
      <c r="AI256" s="91">
        <v>560</v>
      </c>
      <c r="AJ256" s="91">
        <v>3555</v>
      </c>
      <c r="AK256" s="91">
        <v>314</v>
      </c>
      <c r="AL256" s="91">
        <v>21</v>
      </c>
      <c r="AM256" s="91">
        <v>507</v>
      </c>
      <c r="AN256" s="91">
        <v>331</v>
      </c>
      <c r="AO256" s="91">
        <v>7693</v>
      </c>
      <c r="AP256" s="91">
        <v>60</v>
      </c>
      <c r="AQ256" s="91">
        <v>2</v>
      </c>
      <c r="AR256" s="91">
        <v>169</v>
      </c>
      <c r="AS256" s="91">
        <v>434</v>
      </c>
      <c r="AT256" s="91">
        <v>4</v>
      </c>
      <c r="AU256" s="91">
        <v>1047</v>
      </c>
      <c r="AV256" s="91">
        <v>39</v>
      </c>
      <c r="AW256" s="91">
        <v>18</v>
      </c>
      <c r="AX256" s="91"/>
      <c r="AY256" s="91">
        <v>5335</v>
      </c>
      <c r="AZ256" s="91">
        <v>4131</v>
      </c>
      <c r="BA256" s="91"/>
      <c r="BB256" s="91">
        <v>1926</v>
      </c>
      <c r="BC256" s="91">
        <v>6491</v>
      </c>
      <c r="BD256" s="91">
        <v>1048</v>
      </c>
      <c r="BE256" s="91">
        <v>1</v>
      </c>
      <c r="BF256" s="91">
        <v>7329</v>
      </c>
      <c r="BG256" s="91">
        <v>37</v>
      </c>
      <c r="BH256" s="91">
        <v>16</v>
      </c>
      <c r="BI256" s="91">
        <v>26</v>
      </c>
      <c r="BJ256" s="91">
        <v>354</v>
      </c>
      <c r="BK256" s="91">
        <v>64</v>
      </c>
      <c r="BL256" s="91">
        <v>889</v>
      </c>
      <c r="BM256" s="91">
        <v>24</v>
      </c>
      <c r="BN256" s="91">
        <v>26</v>
      </c>
      <c r="BO256" s="91">
        <v>139</v>
      </c>
      <c r="BP256" s="91">
        <v>144</v>
      </c>
      <c r="BQ256" s="91">
        <v>415</v>
      </c>
      <c r="BR256" s="91">
        <v>1</v>
      </c>
      <c r="BS256" s="91">
        <v>2</v>
      </c>
      <c r="BT256" s="91">
        <v>183</v>
      </c>
      <c r="BU256" s="91">
        <v>9283</v>
      </c>
      <c r="BV256" s="91"/>
      <c r="BW256" s="91">
        <v>3197</v>
      </c>
      <c r="BX256" s="91">
        <v>3184</v>
      </c>
      <c r="BY256" s="91">
        <v>2375</v>
      </c>
      <c r="BZ256" s="91">
        <v>17</v>
      </c>
      <c r="CA256" s="91"/>
      <c r="CB256" s="91">
        <v>131</v>
      </c>
      <c r="CC256" s="91">
        <v>8</v>
      </c>
      <c r="CD256" s="91">
        <v>554</v>
      </c>
      <c r="CE256" s="91"/>
      <c r="CF256" s="91"/>
      <c r="CG256" s="91">
        <v>585</v>
      </c>
      <c r="CH256" s="91">
        <v>188</v>
      </c>
      <c r="CI256" s="91">
        <v>327</v>
      </c>
      <c r="CJ256" s="91">
        <v>153</v>
      </c>
      <c r="CK256" s="91">
        <v>1502</v>
      </c>
      <c r="CL256" s="91">
        <v>90</v>
      </c>
      <c r="CM256" s="91">
        <v>897</v>
      </c>
      <c r="CN256" s="91">
        <v>696</v>
      </c>
      <c r="CO256" s="91">
        <v>1243</v>
      </c>
      <c r="CP256" s="91">
        <v>467</v>
      </c>
      <c r="CQ256" s="91">
        <v>1168</v>
      </c>
      <c r="CR256" s="91">
        <v>153</v>
      </c>
      <c r="CS256" s="91">
        <v>131</v>
      </c>
      <c r="CT256" s="91">
        <v>2</v>
      </c>
      <c r="CU256" s="91">
        <v>35</v>
      </c>
      <c r="CV256" s="91">
        <v>378</v>
      </c>
      <c r="CW256" s="91">
        <v>389</v>
      </c>
      <c r="CX256" s="91">
        <v>14</v>
      </c>
      <c r="CY256" s="91">
        <v>1048</v>
      </c>
      <c r="CZ256" s="91">
        <v>32</v>
      </c>
      <c r="DA256" s="91">
        <v>12</v>
      </c>
      <c r="DB256" s="91">
        <v>2</v>
      </c>
      <c r="DC256" s="91">
        <v>1</v>
      </c>
      <c r="DD256" s="91">
        <v>4</v>
      </c>
      <c r="DE256" s="91">
        <v>118</v>
      </c>
      <c r="DF256" s="91">
        <v>542</v>
      </c>
      <c r="DG256" s="91">
        <v>4</v>
      </c>
      <c r="DH256" s="91">
        <v>1093</v>
      </c>
      <c r="DI256" s="91">
        <v>47</v>
      </c>
      <c r="DJ256" s="91">
        <v>76</v>
      </c>
      <c r="DK256" s="91">
        <v>182</v>
      </c>
      <c r="DL256" s="91">
        <v>1047</v>
      </c>
      <c r="DM256" s="91">
        <v>256</v>
      </c>
      <c r="DN256" s="91">
        <v>113</v>
      </c>
      <c r="DO256" s="91">
        <v>4563</v>
      </c>
      <c r="DP256" s="91">
        <v>8</v>
      </c>
      <c r="DQ256" s="91">
        <v>1366</v>
      </c>
      <c r="DR256" s="91">
        <v>6</v>
      </c>
      <c r="DS256" s="91"/>
      <c r="DT256" s="91">
        <v>30</v>
      </c>
      <c r="DU256" s="91">
        <v>225</v>
      </c>
      <c r="DV256" s="91">
        <v>248</v>
      </c>
      <c r="DW256" s="91">
        <v>1</v>
      </c>
      <c r="DX256" s="91">
        <v>17</v>
      </c>
      <c r="DY256" s="91">
        <v>6</v>
      </c>
      <c r="DZ256" s="91">
        <v>73</v>
      </c>
      <c r="EA256" s="91">
        <v>186</v>
      </c>
      <c r="EB256" s="91">
        <v>74</v>
      </c>
      <c r="EC256" s="91">
        <v>9</v>
      </c>
      <c r="ED256" s="91">
        <v>14</v>
      </c>
      <c r="EE256" s="91"/>
      <c r="EF256" s="91">
        <v>18</v>
      </c>
      <c r="EG256" s="91">
        <v>8559</v>
      </c>
      <c r="EH256" s="91">
        <v>47545</v>
      </c>
      <c r="EI256" s="90" t="s">
        <v>2646</v>
      </c>
      <c r="EJ256" s="90" t="s">
        <v>2489</v>
      </c>
    </row>
    <row r="257" spans="1:140" ht="14.4" x14ac:dyDescent="0.3">
      <c r="A257" s="90">
        <v>106331164</v>
      </c>
      <c r="B257" s="90" t="s">
        <v>2225</v>
      </c>
      <c r="C257" s="90" t="s">
        <v>1063</v>
      </c>
      <c r="D257" s="90" t="s">
        <v>1064</v>
      </c>
      <c r="E257" s="90" t="s">
        <v>1065</v>
      </c>
      <c r="F257" s="90" t="s">
        <v>1443</v>
      </c>
      <c r="G257" s="90" t="s">
        <v>1072</v>
      </c>
      <c r="H257" s="90" t="s">
        <v>2809</v>
      </c>
      <c r="I257" s="90">
        <v>42</v>
      </c>
      <c r="J257" s="90">
        <v>28</v>
      </c>
      <c r="K257" s="90" t="s">
        <v>572</v>
      </c>
      <c r="L257" s="90" t="s">
        <v>553</v>
      </c>
      <c r="M257" s="91">
        <v>20597</v>
      </c>
      <c r="N257" s="91">
        <v>1147</v>
      </c>
      <c r="O257" s="91"/>
      <c r="P257" s="91"/>
      <c r="Q257" s="91">
        <v>147</v>
      </c>
      <c r="R257" s="91"/>
      <c r="S257" s="91">
        <v>9885</v>
      </c>
      <c r="T257" s="91">
        <v>12006</v>
      </c>
      <c r="U257" s="91"/>
      <c r="V257" s="91"/>
      <c r="W257" s="91">
        <v>3636</v>
      </c>
      <c r="X257" s="91">
        <v>161</v>
      </c>
      <c r="Y257" s="91">
        <v>445</v>
      </c>
      <c r="Z257" s="91">
        <v>2642</v>
      </c>
      <c r="AA257" s="91">
        <v>2084</v>
      </c>
      <c r="AB257" s="91">
        <v>1534</v>
      </c>
      <c r="AC257" s="91">
        <v>2672</v>
      </c>
      <c r="AD257" s="91">
        <v>3156</v>
      </c>
      <c r="AE257" s="91">
        <v>2907</v>
      </c>
      <c r="AF257" s="91">
        <v>2654</v>
      </c>
      <c r="AG257" s="91"/>
      <c r="AH257" s="91">
        <v>12472</v>
      </c>
      <c r="AI257" s="91">
        <v>951</v>
      </c>
      <c r="AJ257" s="91">
        <v>7235</v>
      </c>
      <c r="AK257" s="91">
        <v>484</v>
      </c>
      <c r="AL257" s="91">
        <v>69</v>
      </c>
      <c r="AM257" s="91">
        <v>308</v>
      </c>
      <c r="AN257" s="91">
        <v>372</v>
      </c>
      <c r="AO257" s="91">
        <v>15465</v>
      </c>
      <c r="AP257" s="91">
        <v>31</v>
      </c>
      <c r="AQ257" s="91">
        <v>24</v>
      </c>
      <c r="AR257" s="91">
        <v>326</v>
      </c>
      <c r="AS257" s="91">
        <v>1792</v>
      </c>
      <c r="AT257" s="91">
        <v>13</v>
      </c>
      <c r="AU257" s="91">
        <v>3308</v>
      </c>
      <c r="AV257" s="91">
        <v>10</v>
      </c>
      <c r="AW257" s="91">
        <v>922</v>
      </c>
      <c r="AX257" s="91"/>
      <c r="AY257" s="91">
        <v>10659</v>
      </c>
      <c r="AZ257" s="91">
        <v>11232</v>
      </c>
      <c r="BA257" s="91"/>
      <c r="BB257" s="91">
        <v>3348</v>
      </c>
      <c r="BC257" s="91">
        <v>15155</v>
      </c>
      <c r="BD257" s="91">
        <v>3388</v>
      </c>
      <c r="BE257" s="91"/>
      <c r="BF257" s="91">
        <v>15454</v>
      </c>
      <c r="BG257" s="91">
        <v>138</v>
      </c>
      <c r="BH257" s="91">
        <v>128</v>
      </c>
      <c r="BI257" s="91">
        <v>883</v>
      </c>
      <c r="BJ257" s="91">
        <v>205</v>
      </c>
      <c r="BK257" s="91">
        <v>125</v>
      </c>
      <c r="BL257" s="91">
        <v>2037</v>
      </c>
      <c r="BM257" s="91">
        <v>42</v>
      </c>
      <c r="BN257" s="91">
        <v>24</v>
      </c>
      <c r="BO257" s="91">
        <v>430</v>
      </c>
      <c r="BP257" s="91">
        <v>470</v>
      </c>
      <c r="BQ257" s="91">
        <v>1796</v>
      </c>
      <c r="BR257" s="91">
        <v>159</v>
      </c>
      <c r="BS257" s="91"/>
      <c r="BT257" s="91">
        <v>834</v>
      </c>
      <c r="BU257" s="91">
        <v>21056</v>
      </c>
      <c r="BV257" s="91">
        <v>1</v>
      </c>
      <c r="BW257" s="91">
        <v>7730</v>
      </c>
      <c r="BX257" s="91">
        <v>7149</v>
      </c>
      <c r="BY257" s="91">
        <v>5228</v>
      </c>
      <c r="BZ257" s="91">
        <v>57</v>
      </c>
      <c r="CA257" s="91">
        <v>2</v>
      </c>
      <c r="CB257" s="91">
        <v>622</v>
      </c>
      <c r="CC257" s="91">
        <v>175</v>
      </c>
      <c r="CD257" s="91">
        <v>137</v>
      </c>
      <c r="CE257" s="91">
        <v>791</v>
      </c>
      <c r="CF257" s="91"/>
      <c r="CG257" s="91">
        <v>632</v>
      </c>
      <c r="CH257" s="91">
        <v>699</v>
      </c>
      <c r="CI257" s="91">
        <v>652</v>
      </c>
      <c r="CJ257" s="91">
        <v>183</v>
      </c>
      <c r="CK257" s="91">
        <v>116</v>
      </c>
      <c r="CL257" s="91">
        <v>337</v>
      </c>
      <c r="CM257" s="91">
        <v>3056</v>
      </c>
      <c r="CN257" s="91">
        <v>1270</v>
      </c>
      <c r="CO257" s="91">
        <v>2090</v>
      </c>
      <c r="CP257" s="91">
        <v>824</v>
      </c>
      <c r="CQ257" s="91">
        <v>3522</v>
      </c>
      <c r="CR257" s="91">
        <v>296</v>
      </c>
      <c r="CS257" s="91">
        <v>838</v>
      </c>
      <c r="CT257" s="91">
        <v>17</v>
      </c>
      <c r="CU257" s="91">
        <v>208</v>
      </c>
      <c r="CV257" s="91">
        <v>1025</v>
      </c>
      <c r="CW257" s="91">
        <v>1965</v>
      </c>
      <c r="CX257" s="91">
        <v>849</v>
      </c>
      <c r="CY257" s="91">
        <v>3312</v>
      </c>
      <c r="CZ257" s="91">
        <v>371</v>
      </c>
      <c r="DA257" s="91">
        <v>35</v>
      </c>
      <c r="DB257" s="91">
        <v>18</v>
      </c>
      <c r="DC257" s="91">
        <v>5</v>
      </c>
      <c r="DD257" s="91">
        <v>29</v>
      </c>
      <c r="DE257" s="91">
        <v>376</v>
      </c>
      <c r="DF257" s="91">
        <v>2059</v>
      </c>
      <c r="DG257" s="91">
        <v>41</v>
      </c>
      <c r="DH257" s="91">
        <v>1941</v>
      </c>
      <c r="DI257" s="91">
        <v>98</v>
      </c>
      <c r="DJ257" s="91">
        <v>155</v>
      </c>
      <c r="DK257" s="91">
        <v>330</v>
      </c>
      <c r="DL257" s="91">
        <v>3266</v>
      </c>
      <c r="DM257" s="91">
        <v>1435</v>
      </c>
      <c r="DN257" s="91">
        <v>386</v>
      </c>
      <c r="DO257" s="91">
        <v>2941</v>
      </c>
      <c r="DP257" s="91">
        <v>67</v>
      </c>
      <c r="DQ257" s="91">
        <v>8338</v>
      </c>
      <c r="DR257" s="91">
        <v>445</v>
      </c>
      <c r="DS257" s="91">
        <v>37</v>
      </c>
      <c r="DT257" s="91">
        <v>111</v>
      </c>
      <c r="DU257" s="91">
        <v>936</v>
      </c>
      <c r="DV257" s="91">
        <v>697</v>
      </c>
      <c r="DW257" s="91">
        <v>3</v>
      </c>
      <c r="DX257" s="91">
        <v>44</v>
      </c>
      <c r="DY257" s="91">
        <v>28</v>
      </c>
      <c r="DZ257" s="91">
        <v>180</v>
      </c>
      <c r="EA257" s="91">
        <v>817</v>
      </c>
      <c r="EB257" s="91">
        <v>76</v>
      </c>
      <c r="EC257" s="91">
        <v>117</v>
      </c>
      <c r="ED257" s="91">
        <v>25</v>
      </c>
      <c r="EE257" s="91">
        <v>2</v>
      </c>
      <c r="EF257" s="91">
        <v>50</v>
      </c>
      <c r="EG257" s="91">
        <v>18323</v>
      </c>
      <c r="EH257" s="91">
        <v>93040</v>
      </c>
      <c r="EI257" s="90" t="s">
        <v>2647</v>
      </c>
      <c r="EJ257" s="90" t="s">
        <v>2489</v>
      </c>
    </row>
    <row r="258" spans="1:140" ht="14.4" x14ac:dyDescent="0.3">
      <c r="A258" s="90">
        <v>106331168</v>
      </c>
      <c r="B258" s="90" t="s">
        <v>2226</v>
      </c>
      <c r="C258" s="90" t="s">
        <v>1444</v>
      </c>
      <c r="D258" s="90" t="s">
        <v>1058</v>
      </c>
      <c r="E258" s="90" t="s">
        <v>1059</v>
      </c>
      <c r="F258" s="90" t="s">
        <v>1441</v>
      </c>
      <c r="G258" s="90" t="s">
        <v>1072</v>
      </c>
      <c r="H258" s="90" t="s">
        <v>2809</v>
      </c>
      <c r="I258" s="90">
        <v>42</v>
      </c>
      <c r="J258" s="90">
        <v>28</v>
      </c>
      <c r="K258" s="90" t="s">
        <v>557</v>
      </c>
      <c r="L258" s="90" t="s">
        <v>553</v>
      </c>
      <c r="M258" s="91">
        <v>17642</v>
      </c>
      <c r="N258" s="91"/>
      <c r="O258" s="91"/>
      <c r="P258" s="91"/>
      <c r="Q258" s="91">
        <v>414</v>
      </c>
      <c r="R258" s="91"/>
      <c r="S258" s="91">
        <v>9464</v>
      </c>
      <c r="T258" s="91">
        <v>8592</v>
      </c>
      <c r="U258" s="91"/>
      <c r="V258" s="91"/>
      <c r="W258" s="91">
        <v>33</v>
      </c>
      <c r="X258" s="91">
        <v>109</v>
      </c>
      <c r="Y258" s="91">
        <v>205</v>
      </c>
      <c r="Z258" s="91">
        <v>505</v>
      </c>
      <c r="AA258" s="91">
        <v>702</v>
      </c>
      <c r="AB258" s="91">
        <v>1265</v>
      </c>
      <c r="AC258" s="91">
        <v>2331</v>
      </c>
      <c r="AD258" s="91">
        <v>3487</v>
      </c>
      <c r="AE258" s="91">
        <v>4536</v>
      </c>
      <c r="AF258" s="91">
        <v>4883</v>
      </c>
      <c r="AG258" s="91"/>
      <c r="AH258" s="91">
        <v>13746</v>
      </c>
      <c r="AI258" s="91">
        <v>341</v>
      </c>
      <c r="AJ258" s="91">
        <v>3518</v>
      </c>
      <c r="AK258" s="91">
        <v>158</v>
      </c>
      <c r="AL258" s="91">
        <v>46</v>
      </c>
      <c r="AM258" s="91">
        <v>154</v>
      </c>
      <c r="AN258" s="91">
        <v>93</v>
      </c>
      <c r="AO258" s="91">
        <v>16856</v>
      </c>
      <c r="AP258" s="91">
        <v>2</v>
      </c>
      <c r="AQ258" s="91">
        <v>641</v>
      </c>
      <c r="AR258" s="91">
        <v>88</v>
      </c>
      <c r="AS258" s="91">
        <v>424</v>
      </c>
      <c r="AT258" s="91">
        <v>44</v>
      </c>
      <c r="AU258" s="91"/>
      <c r="AV258" s="91"/>
      <c r="AW258" s="91">
        <v>1</v>
      </c>
      <c r="AX258" s="91"/>
      <c r="AY258" s="91">
        <v>13345</v>
      </c>
      <c r="AZ258" s="91">
        <v>4711</v>
      </c>
      <c r="BA258" s="91"/>
      <c r="BB258" s="91">
        <v>3996</v>
      </c>
      <c r="BC258" s="91">
        <v>14060</v>
      </c>
      <c r="BD258" s="91"/>
      <c r="BE258" s="91"/>
      <c r="BF258" s="91">
        <v>10904</v>
      </c>
      <c r="BG258" s="91">
        <v>2</v>
      </c>
      <c r="BH258" s="91">
        <v>421</v>
      </c>
      <c r="BI258" s="91"/>
      <c r="BJ258" s="91">
        <v>324</v>
      </c>
      <c r="BK258" s="91">
        <v>40</v>
      </c>
      <c r="BL258" s="91">
        <v>3017</v>
      </c>
      <c r="BM258" s="91">
        <v>24</v>
      </c>
      <c r="BN258" s="91">
        <v>1</v>
      </c>
      <c r="BO258" s="91">
        <v>176</v>
      </c>
      <c r="BP258" s="91">
        <v>350</v>
      </c>
      <c r="BQ258" s="91">
        <v>2797</v>
      </c>
      <c r="BR258" s="91"/>
      <c r="BS258" s="91"/>
      <c r="BT258" s="91">
        <v>92</v>
      </c>
      <c r="BU258" s="91">
        <v>17964</v>
      </c>
      <c r="BV258" s="91"/>
      <c r="BW258" s="91">
        <v>10431</v>
      </c>
      <c r="BX258" s="91">
        <v>2511</v>
      </c>
      <c r="BY258" s="91">
        <v>4662</v>
      </c>
      <c r="BZ258" s="91">
        <v>124</v>
      </c>
      <c r="CA258" s="91">
        <v>4</v>
      </c>
      <c r="CB258" s="91">
        <v>113</v>
      </c>
      <c r="CC258" s="91"/>
      <c r="CD258" s="91">
        <v>183</v>
      </c>
      <c r="CE258" s="91">
        <v>28</v>
      </c>
      <c r="CF258" s="91"/>
      <c r="CG258" s="91">
        <v>1334</v>
      </c>
      <c r="CH258" s="91">
        <v>1031</v>
      </c>
      <c r="CI258" s="91">
        <v>633</v>
      </c>
      <c r="CJ258" s="91">
        <v>170</v>
      </c>
      <c r="CK258" s="91">
        <v>200</v>
      </c>
      <c r="CL258" s="91">
        <v>393</v>
      </c>
      <c r="CM258" s="91">
        <v>3552</v>
      </c>
      <c r="CN258" s="91">
        <v>1417</v>
      </c>
      <c r="CO258" s="91">
        <v>2751</v>
      </c>
      <c r="CP258" s="91">
        <v>1033</v>
      </c>
      <c r="CQ258" s="91">
        <v>28</v>
      </c>
      <c r="CR258" s="91">
        <v>415</v>
      </c>
      <c r="CS258" s="91">
        <v>1851</v>
      </c>
      <c r="CT258" s="91">
        <v>12</v>
      </c>
      <c r="CU258" s="91">
        <v>4</v>
      </c>
      <c r="CV258" s="91">
        <v>949</v>
      </c>
      <c r="CW258" s="91">
        <v>1759</v>
      </c>
      <c r="CX258" s="91">
        <v>524</v>
      </c>
      <c r="CY258" s="91"/>
      <c r="CZ258" s="91">
        <v>339</v>
      </c>
      <c r="DA258" s="91">
        <v>41</v>
      </c>
      <c r="DB258" s="91">
        <v>4</v>
      </c>
      <c r="DC258" s="91">
        <v>1</v>
      </c>
      <c r="DD258" s="91">
        <v>54</v>
      </c>
      <c r="DE258" s="91">
        <v>517</v>
      </c>
      <c r="DF258" s="91">
        <v>1873</v>
      </c>
      <c r="DG258" s="91">
        <v>84</v>
      </c>
      <c r="DH258" s="91">
        <v>2679</v>
      </c>
      <c r="DI258" s="91">
        <v>350</v>
      </c>
      <c r="DJ258" s="91">
        <v>147</v>
      </c>
      <c r="DK258" s="91">
        <v>96</v>
      </c>
      <c r="DL258" s="91"/>
      <c r="DM258" s="91">
        <v>2425</v>
      </c>
      <c r="DN258" s="91">
        <v>430</v>
      </c>
      <c r="DO258" s="91">
        <v>2753</v>
      </c>
      <c r="DP258" s="91">
        <v>115</v>
      </c>
      <c r="DQ258" s="91">
        <v>6148</v>
      </c>
      <c r="DR258" s="91">
        <v>28</v>
      </c>
      <c r="DS258" s="91">
        <v>22</v>
      </c>
      <c r="DT258" s="91">
        <v>70</v>
      </c>
      <c r="DU258" s="91">
        <v>1277</v>
      </c>
      <c r="DV258" s="91">
        <v>979</v>
      </c>
      <c r="DW258" s="91">
        <v>3</v>
      </c>
      <c r="DX258" s="91">
        <v>34</v>
      </c>
      <c r="DY258" s="91">
        <v>46</v>
      </c>
      <c r="DZ258" s="91">
        <v>200</v>
      </c>
      <c r="EA258" s="91">
        <v>1307</v>
      </c>
      <c r="EB258" s="91">
        <v>35</v>
      </c>
      <c r="EC258" s="91">
        <v>20</v>
      </c>
      <c r="ED258" s="91">
        <v>26</v>
      </c>
      <c r="EE258" s="91"/>
      <c r="EF258" s="91">
        <v>63</v>
      </c>
      <c r="EG258" s="91">
        <v>13946</v>
      </c>
      <c r="EH258" s="91">
        <v>72060</v>
      </c>
      <c r="EI258" s="90" t="s">
        <v>2645</v>
      </c>
      <c r="EJ258" s="90" t="s">
        <v>2489</v>
      </c>
    </row>
    <row r="259" spans="1:140" ht="14.4" x14ac:dyDescent="0.3">
      <c r="A259" s="90">
        <v>106331194</v>
      </c>
      <c r="B259" s="90" t="s">
        <v>2227</v>
      </c>
      <c r="C259" s="90" t="s">
        <v>1066</v>
      </c>
      <c r="D259" s="90" t="s">
        <v>1067</v>
      </c>
      <c r="E259" s="90" t="s">
        <v>1068</v>
      </c>
      <c r="F259" s="90" t="s">
        <v>1445</v>
      </c>
      <c r="G259" s="90" t="s">
        <v>1072</v>
      </c>
      <c r="H259" s="90" t="s">
        <v>2809</v>
      </c>
      <c r="I259" s="90">
        <v>42</v>
      </c>
      <c r="J259" s="90">
        <v>23</v>
      </c>
      <c r="K259" s="90" t="s">
        <v>572</v>
      </c>
      <c r="L259" s="90" t="s">
        <v>553</v>
      </c>
      <c r="M259" s="91">
        <v>11382</v>
      </c>
      <c r="N259" s="91">
        <v>53</v>
      </c>
      <c r="O259" s="91"/>
      <c r="P259" s="91">
        <v>797</v>
      </c>
      <c r="Q259" s="91"/>
      <c r="R259" s="91"/>
      <c r="S259" s="91">
        <v>4920</v>
      </c>
      <c r="T259" s="91">
        <v>7312</v>
      </c>
      <c r="U259" s="91"/>
      <c r="V259" s="91"/>
      <c r="W259" s="91">
        <v>1321</v>
      </c>
      <c r="X259" s="91">
        <v>1</v>
      </c>
      <c r="Y259" s="91">
        <v>248</v>
      </c>
      <c r="Z259" s="91">
        <v>1378</v>
      </c>
      <c r="AA259" s="91">
        <v>868</v>
      </c>
      <c r="AB259" s="91">
        <v>844</v>
      </c>
      <c r="AC259" s="91">
        <v>1567</v>
      </c>
      <c r="AD259" s="91">
        <v>1824</v>
      </c>
      <c r="AE259" s="91">
        <v>1833</v>
      </c>
      <c r="AF259" s="91">
        <v>2348</v>
      </c>
      <c r="AG259" s="91"/>
      <c r="AH259" s="91">
        <v>7555</v>
      </c>
      <c r="AI259" s="91">
        <v>968</v>
      </c>
      <c r="AJ259" s="91">
        <v>3452</v>
      </c>
      <c r="AK259" s="91">
        <v>168</v>
      </c>
      <c r="AL259" s="91">
        <v>70</v>
      </c>
      <c r="AM259" s="91">
        <v>6</v>
      </c>
      <c r="AN259" s="91">
        <v>13</v>
      </c>
      <c r="AO259" s="91">
        <v>10393</v>
      </c>
      <c r="AP259" s="91">
        <v>59</v>
      </c>
      <c r="AQ259" s="91">
        <v>5</v>
      </c>
      <c r="AR259" s="91">
        <v>326</v>
      </c>
      <c r="AS259" s="91">
        <v>79</v>
      </c>
      <c r="AT259" s="91">
        <v>42</v>
      </c>
      <c r="AU259" s="91">
        <v>1307</v>
      </c>
      <c r="AV259" s="91">
        <v>1</v>
      </c>
      <c r="AW259" s="91">
        <v>2</v>
      </c>
      <c r="AX259" s="91">
        <v>18</v>
      </c>
      <c r="AY259" s="91">
        <v>7433</v>
      </c>
      <c r="AZ259" s="91">
        <v>4781</v>
      </c>
      <c r="BA259" s="91">
        <v>18</v>
      </c>
      <c r="BB259" s="91">
        <v>3263</v>
      </c>
      <c r="BC259" s="91">
        <v>7658</v>
      </c>
      <c r="BD259" s="91">
        <v>1311</v>
      </c>
      <c r="BE259" s="91"/>
      <c r="BF259" s="91">
        <v>7821</v>
      </c>
      <c r="BG259" s="91">
        <v>16</v>
      </c>
      <c r="BH259" s="91"/>
      <c r="BI259" s="91"/>
      <c r="BJ259" s="91">
        <v>595</v>
      </c>
      <c r="BK259" s="91">
        <v>292</v>
      </c>
      <c r="BL259" s="91">
        <v>1923</v>
      </c>
      <c r="BM259" s="91">
        <v>21</v>
      </c>
      <c r="BN259" s="91">
        <v>3</v>
      </c>
      <c r="BO259" s="91">
        <v>376</v>
      </c>
      <c r="BP259" s="91">
        <v>407</v>
      </c>
      <c r="BQ259" s="91">
        <v>778</v>
      </c>
      <c r="BR259" s="91"/>
      <c r="BS259" s="91"/>
      <c r="BT259" s="91">
        <v>117</v>
      </c>
      <c r="BU259" s="91">
        <v>12115</v>
      </c>
      <c r="BV259" s="91"/>
      <c r="BW259" s="91">
        <v>6028</v>
      </c>
      <c r="BX259" s="91">
        <v>4583</v>
      </c>
      <c r="BY259" s="91">
        <v>1411</v>
      </c>
      <c r="BZ259" s="91"/>
      <c r="CA259" s="91"/>
      <c r="CB259" s="91"/>
      <c r="CC259" s="91">
        <v>10</v>
      </c>
      <c r="CD259" s="91">
        <v>200</v>
      </c>
      <c r="CE259" s="91"/>
      <c r="CF259" s="91"/>
      <c r="CG259" s="91">
        <v>818</v>
      </c>
      <c r="CH259" s="91">
        <v>352</v>
      </c>
      <c r="CI259" s="91">
        <v>460</v>
      </c>
      <c r="CJ259" s="91">
        <v>148</v>
      </c>
      <c r="CK259" s="91">
        <v>877</v>
      </c>
      <c r="CL259" s="91">
        <v>211</v>
      </c>
      <c r="CM259" s="91">
        <v>1786</v>
      </c>
      <c r="CN259" s="91">
        <v>1180</v>
      </c>
      <c r="CO259" s="91">
        <v>1238</v>
      </c>
      <c r="CP259" s="91">
        <v>625</v>
      </c>
      <c r="CQ259" s="91">
        <v>1503</v>
      </c>
      <c r="CR259" s="91">
        <v>161</v>
      </c>
      <c r="CS259" s="91">
        <v>192</v>
      </c>
      <c r="CT259" s="91">
        <v>2</v>
      </c>
      <c r="CU259" s="91">
        <v>9</v>
      </c>
      <c r="CV259" s="91">
        <v>446</v>
      </c>
      <c r="CW259" s="91">
        <v>879</v>
      </c>
      <c r="CX259" s="91">
        <v>33</v>
      </c>
      <c r="CY259" s="91">
        <v>1312</v>
      </c>
      <c r="CZ259" s="91">
        <v>23</v>
      </c>
      <c r="DA259" s="91">
        <v>9</v>
      </c>
      <c r="DB259" s="91">
        <v>4</v>
      </c>
      <c r="DC259" s="91">
        <v>1</v>
      </c>
      <c r="DD259" s="91">
        <v>8</v>
      </c>
      <c r="DE259" s="91">
        <v>206</v>
      </c>
      <c r="DF259" s="91">
        <v>558</v>
      </c>
      <c r="DG259" s="91">
        <v>14</v>
      </c>
      <c r="DH259" s="91">
        <v>1166</v>
      </c>
      <c r="DI259" s="91">
        <v>88</v>
      </c>
      <c r="DJ259" s="91">
        <v>62</v>
      </c>
      <c r="DK259" s="91">
        <v>181</v>
      </c>
      <c r="DL259" s="91">
        <v>1319</v>
      </c>
      <c r="DM259" s="91">
        <v>564</v>
      </c>
      <c r="DN259" s="91">
        <v>157</v>
      </c>
      <c r="DO259" s="91">
        <v>1395</v>
      </c>
      <c r="DP259" s="91">
        <v>13</v>
      </c>
      <c r="DQ259" s="91">
        <v>6464</v>
      </c>
      <c r="DR259" s="91">
        <v>24</v>
      </c>
      <c r="DS259" s="91">
        <v>8</v>
      </c>
      <c r="DT259" s="91">
        <v>100</v>
      </c>
      <c r="DU259" s="91">
        <v>475</v>
      </c>
      <c r="DV259" s="91">
        <v>563</v>
      </c>
      <c r="DW259" s="91">
        <v>1</v>
      </c>
      <c r="DX259" s="91">
        <v>9</v>
      </c>
      <c r="DY259" s="91">
        <v>17</v>
      </c>
      <c r="DZ259" s="91">
        <v>140</v>
      </c>
      <c r="EA259" s="91">
        <v>467</v>
      </c>
      <c r="EB259" s="91">
        <v>54</v>
      </c>
      <c r="EC259" s="91">
        <v>18</v>
      </c>
      <c r="ED259" s="91">
        <v>8</v>
      </c>
      <c r="EE259" s="91"/>
      <c r="EF259" s="91">
        <v>19</v>
      </c>
      <c r="EG259" s="91">
        <v>10329</v>
      </c>
      <c r="EH259" s="91">
        <v>56032</v>
      </c>
      <c r="EI259" s="90" t="s">
        <v>2648</v>
      </c>
      <c r="EJ259" s="90" t="s">
        <v>2489</v>
      </c>
    </row>
    <row r="260" spans="1:140" ht="14.4" x14ac:dyDescent="0.3">
      <c r="A260" s="90">
        <v>106331216</v>
      </c>
      <c r="B260" s="90" t="s">
        <v>2228</v>
      </c>
      <c r="C260" s="90" t="s">
        <v>1069</v>
      </c>
      <c r="D260" s="90" t="s">
        <v>1833</v>
      </c>
      <c r="E260" s="90" t="s">
        <v>1070</v>
      </c>
      <c r="F260" s="90" t="s">
        <v>1446</v>
      </c>
      <c r="G260" s="90" t="s">
        <v>1072</v>
      </c>
      <c r="H260" s="90" t="s">
        <v>2812</v>
      </c>
      <c r="I260" s="90">
        <v>56</v>
      </c>
      <c r="J260" s="90">
        <v>28</v>
      </c>
      <c r="K260" s="90" t="s">
        <v>572</v>
      </c>
      <c r="L260" s="90" t="s">
        <v>553</v>
      </c>
      <c r="M260" s="91">
        <v>9964</v>
      </c>
      <c r="N260" s="91"/>
      <c r="O260" s="91"/>
      <c r="P260" s="91"/>
      <c r="Q260" s="91"/>
      <c r="R260" s="91"/>
      <c r="S260" s="91">
        <v>3826</v>
      </c>
      <c r="T260" s="91">
        <v>6138</v>
      </c>
      <c r="U260" s="91"/>
      <c r="V260" s="91"/>
      <c r="W260" s="91">
        <v>2549</v>
      </c>
      <c r="X260" s="91">
        <v>431</v>
      </c>
      <c r="Y260" s="91">
        <v>458</v>
      </c>
      <c r="Z260" s="91">
        <v>1643</v>
      </c>
      <c r="AA260" s="91">
        <v>1108</v>
      </c>
      <c r="AB260" s="91">
        <v>504</v>
      </c>
      <c r="AC260" s="91">
        <v>796</v>
      </c>
      <c r="AD260" s="91">
        <v>926</v>
      </c>
      <c r="AE260" s="91">
        <v>852</v>
      </c>
      <c r="AF260" s="91">
        <v>697</v>
      </c>
      <c r="AG260" s="91"/>
      <c r="AH260" s="91">
        <v>2159</v>
      </c>
      <c r="AI260" s="91">
        <v>186</v>
      </c>
      <c r="AJ260" s="91">
        <v>7453</v>
      </c>
      <c r="AK260" s="91">
        <v>55</v>
      </c>
      <c r="AL260" s="91">
        <v>10</v>
      </c>
      <c r="AM260" s="91">
        <v>28</v>
      </c>
      <c r="AN260" s="91">
        <v>73</v>
      </c>
      <c r="AO260" s="91">
        <v>7486</v>
      </c>
      <c r="AP260" s="91">
        <v>1</v>
      </c>
      <c r="AQ260" s="91"/>
      <c r="AR260" s="91">
        <v>203</v>
      </c>
      <c r="AS260" s="91">
        <v>8</v>
      </c>
      <c r="AT260" s="91"/>
      <c r="AU260" s="91">
        <v>2216</v>
      </c>
      <c r="AV260" s="91">
        <v>44</v>
      </c>
      <c r="AW260" s="91">
        <v>6</v>
      </c>
      <c r="AX260" s="91"/>
      <c r="AY260" s="91">
        <v>3961</v>
      </c>
      <c r="AZ260" s="91">
        <v>6003</v>
      </c>
      <c r="BA260" s="91"/>
      <c r="BB260" s="91">
        <v>95</v>
      </c>
      <c r="BC260" s="91">
        <v>7646</v>
      </c>
      <c r="BD260" s="91">
        <v>2222</v>
      </c>
      <c r="BE260" s="91">
        <v>1</v>
      </c>
      <c r="BF260" s="91">
        <v>7865</v>
      </c>
      <c r="BG260" s="91"/>
      <c r="BH260" s="91"/>
      <c r="BI260" s="91"/>
      <c r="BJ260" s="91">
        <v>237</v>
      </c>
      <c r="BK260" s="91">
        <v>53</v>
      </c>
      <c r="BL260" s="91">
        <v>875</v>
      </c>
      <c r="BM260" s="91">
        <v>2</v>
      </c>
      <c r="BN260" s="91">
        <v>39</v>
      </c>
      <c r="BO260" s="91">
        <v>120</v>
      </c>
      <c r="BP260" s="91">
        <v>134</v>
      </c>
      <c r="BQ260" s="91">
        <v>607</v>
      </c>
      <c r="BR260" s="91">
        <v>32</v>
      </c>
      <c r="BS260" s="91"/>
      <c r="BT260" s="91">
        <v>101</v>
      </c>
      <c r="BU260" s="91">
        <v>9863</v>
      </c>
      <c r="BV260" s="91"/>
      <c r="BW260" s="91">
        <v>1587</v>
      </c>
      <c r="BX260" s="91">
        <v>6126</v>
      </c>
      <c r="BY260" s="91">
        <v>1747</v>
      </c>
      <c r="BZ260" s="91">
        <v>17</v>
      </c>
      <c r="CA260" s="91">
        <v>11</v>
      </c>
      <c r="CB260" s="91">
        <v>75</v>
      </c>
      <c r="CC260" s="91">
        <v>2</v>
      </c>
      <c r="CD260" s="91">
        <v>158</v>
      </c>
      <c r="CE260" s="91">
        <v>241</v>
      </c>
      <c r="CF260" s="91"/>
      <c r="CG260" s="91">
        <v>316</v>
      </c>
      <c r="CH260" s="91">
        <v>85</v>
      </c>
      <c r="CI260" s="91">
        <v>316</v>
      </c>
      <c r="CJ260" s="91">
        <v>81</v>
      </c>
      <c r="CK260" s="91">
        <v>54</v>
      </c>
      <c r="CL260" s="91">
        <v>90</v>
      </c>
      <c r="CM260" s="91">
        <v>734</v>
      </c>
      <c r="CN260" s="91">
        <v>879</v>
      </c>
      <c r="CO260" s="91">
        <v>866</v>
      </c>
      <c r="CP260" s="91">
        <v>260</v>
      </c>
      <c r="CQ260" s="91">
        <v>2522</v>
      </c>
      <c r="CR260" s="91">
        <v>191</v>
      </c>
      <c r="CS260" s="91">
        <v>429</v>
      </c>
      <c r="CT260" s="91">
        <v>4</v>
      </c>
      <c r="CU260" s="91">
        <v>75</v>
      </c>
      <c r="CV260" s="91">
        <v>257</v>
      </c>
      <c r="CW260" s="91">
        <v>567</v>
      </c>
      <c r="CX260" s="91">
        <v>16</v>
      </c>
      <c r="CY260" s="91">
        <v>2222</v>
      </c>
      <c r="CZ260" s="91">
        <v>72</v>
      </c>
      <c r="DA260" s="91">
        <v>3</v>
      </c>
      <c r="DB260" s="91">
        <v>1</v>
      </c>
      <c r="DC260" s="91">
        <v>1</v>
      </c>
      <c r="DD260" s="91">
        <v>6</v>
      </c>
      <c r="DE260" s="91">
        <v>83</v>
      </c>
      <c r="DF260" s="91">
        <v>504</v>
      </c>
      <c r="DG260" s="91">
        <v>3</v>
      </c>
      <c r="DH260" s="91">
        <v>781</v>
      </c>
      <c r="DI260" s="91">
        <v>37</v>
      </c>
      <c r="DJ260" s="91">
        <v>7</v>
      </c>
      <c r="DK260" s="91">
        <v>127</v>
      </c>
      <c r="DL260" s="91">
        <v>2258</v>
      </c>
      <c r="DM260" s="91">
        <v>798</v>
      </c>
      <c r="DN260" s="91">
        <v>137</v>
      </c>
      <c r="DO260" s="91">
        <v>644</v>
      </c>
      <c r="DP260" s="91">
        <v>48</v>
      </c>
      <c r="DQ260" s="91">
        <v>4454</v>
      </c>
      <c r="DR260" s="91">
        <v>16</v>
      </c>
      <c r="DS260" s="91">
        <v>10</v>
      </c>
      <c r="DT260" s="91">
        <v>46</v>
      </c>
      <c r="DU260" s="91">
        <v>408</v>
      </c>
      <c r="DV260" s="91">
        <v>188</v>
      </c>
      <c r="DW260" s="91"/>
      <c r="DX260" s="91">
        <v>33</v>
      </c>
      <c r="DY260" s="91">
        <v>15</v>
      </c>
      <c r="DZ260" s="91">
        <v>62</v>
      </c>
      <c r="EA260" s="91">
        <v>233</v>
      </c>
      <c r="EB260" s="91">
        <v>33</v>
      </c>
      <c r="EC260" s="91">
        <v>12</v>
      </c>
      <c r="ED260" s="91">
        <v>6</v>
      </c>
      <c r="EE260" s="91"/>
      <c r="EF260" s="91">
        <v>48</v>
      </c>
      <c r="EG260" s="91">
        <v>8854</v>
      </c>
      <c r="EH260" s="91">
        <v>28623</v>
      </c>
      <c r="EI260" s="90" t="s">
        <v>2649</v>
      </c>
      <c r="EJ260" s="90" t="s">
        <v>2489</v>
      </c>
    </row>
    <row r="261" spans="1:140" ht="14.4" x14ac:dyDescent="0.3">
      <c r="A261" s="90">
        <v>106331226</v>
      </c>
      <c r="B261" s="90" t="s">
        <v>2229</v>
      </c>
      <c r="C261" s="90" t="s">
        <v>2230</v>
      </c>
      <c r="D261" s="90" t="s">
        <v>1071</v>
      </c>
      <c r="E261" s="90" t="s">
        <v>1072</v>
      </c>
      <c r="F261" s="90" t="s">
        <v>1447</v>
      </c>
      <c r="G261" s="90" t="s">
        <v>1072</v>
      </c>
      <c r="H261" s="90" t="s">
        <v>2810</v>
      </c>
      <c r="I261" s="90">
        <v>61</v>
      </c>
      <c r="J261" s="90">
        <v>31</v>
      </c>
      <c r="K261" s="90" t="s">
        <v>572</v>
      </c>
      <c r="L261" s="90" t="s">
        <v>553</v>
      </c>
      <c r="M261" s="91"/>
      <c r="N261" s="91"/>
      <c r="O261" s="91">
        <v>738</v>
      </c>
      <c r="P261" s="91">
        <v>388</v>
      </c>
      <c r="Q261" s="91"/>
      <c r="R261" s="91"/>
      <c r="S261" s="91">
        <v>531</v>
      </c>
      <c r="T261" s="91">
        <v>595</v>
      </c>
      <c r="U261" s="91"/>
      <c r="V261" s="91"/>
      <c r="W261" s="91"/>
      <c r="X261" s="91"/>
      <c r="Y261" s="91">
        <v>34</v>
      </c>
      <c r="Z261" s="91">
        <v>225</v>
      </c>
      <c r="AA261" s="91">
        <v>218</v>
      </c>
      <c r="AB261" s="91">
        <v>226</v>
      </c>
      <c r="AC261" s="91">
        <v>251</v>
      </c>
      <c r="AD261" s="91">
        <v>125</v>
      </c>
      <c r="AE261" s="91">
        <v>36</v>
      </c>
      <c r="AF261" s="91">
        <v>11</v>
      </c>
      <c r="AG261" s="91"/>
      <c r="AH261" s="91">
        <v>745</v>
      </c>
      <c r="AI261" s="91">
        <v>75</v>
      </c>
      <c r="AJ261" s="91">
        <v>194</v>
      </c>
      <c r="AK261" s="91">
        <v>28</v>
      </c>
      <c r="AL261" s="91">
        <v>8</v>
      </c>
      <c r="AM261" s="91">
        <v>31</v>
      </c>
      <c r="AN261" s="91">
        <v>45</v>
      </c>
      <c r="AO261" s="91">
        <v>1126</v>
      </c>
      <c r="AP261" s="91"/>
      <c r="AQ261" s="91"/>
      <c r="AR261" s="91"/>
      <c r="AS261" s="91"/>
      <c r="AT261" s="91"/>
      <c r="AU261" s="91"/>
      <c r="AV261" s="91"/>
      <c r="AW261" s="91"/>
      <c r="AX261" s="91"/>
      <c r="AY261" s="91"/>
      <c r="AZ261" s="91">
        <v>1126</v>
      </c>
      <c r="BA261" s="91"/>
      <c r="BB261" s="91"/>
      <c r="BC261" s="91">
        <v>1126</v>
      </c>
      <c r="BD261" s="91"/>
      <c r="BE261" s="91"/>
      <c r="BF261" s="91">
        <v>931</v>
      </c>
      <c r="BG261" s="91"/>
      <c r="BH261" s="91"/>
      <c r="BI261" s="91"/>
      <c r="BJ261" s="91">
        <v>10</v>
      </c>
      <c r="BK261" s="91">
        <v>58</v>
      </c>
      <c r="BL261" s="91"/>
      <c r="BM261" s="91"/>
      <c r="BN261" s="91"/>
      <c r="BO261" s="91">
        <v>120</v>
      </c>
      <c r="BP261" s="91"/>
      <c r="BQ261" s="91"/>
      <c r="BR261" s="91">
        <v>7</v>
      </c>
      <c r="BS261" s="91"/>
      <c r="BT261" s="91"/>
      <c r="BU261" s="91">
        <v>1126</v>
      </c>
      <c r="BV261" s="91"/>
      <c r="BW261" s="91">
        <v>235</v>
      </c>
      <c r="BX261" s="91"/>
      <c r="BY261" s="91">
        <v>781</v>
      </c>
      <c r="BZ261" s="91">
        <v>5</v>
      </c>
      <c r="CA261" s="91"/>
      <c r="CB261" s="91">
        <v>39</v>
      </c>
      <c r="CC261" s="91"/>
      <c r="CD261" s="91">
        <v>39</v>
      </c>
      <c r="CE261" s="91">
        <v>27</v>
      </c>
      <c r="CF261" s="91"/>
      <c r="CG261" s="91"/>
      <c r="CH261" s="91"/>
      <c r="CI261" s="91"/>
      <c r="CJ261" s="91"/>
      <c r="CK261" s="91">
        <v>1125</v>
      </c>
      <c r="CL261" s="91"/>
      <c r="CM261" s="91"/>
      <c r="CN261" s="91"/>
      <c r="CO261" s="91"/>
      <c r="CP261" s="91"/>
      <c r="CQ261" s="91"/>
      <c r="CR261" s="91"/>
      <c r="CS261" s="91"/>
      <c r="CT261" s="91"/>
      <c r="CU261" s="91"/>
      <c r="CV261" s="91">
        <v>1</v>
      </c>
      <c r="CW261" s="91"/>
      <c r="CX261" s="91"/>
      <c r="CY261" s="91"/>
      <c r="CZ261" s="91"/>
      <c r="DA261" s="91"/>
      <c r="DB261" s="91"/>
      <c r="DC261" s="91"/>
      <c r="DD261" s="91"/>
      <c r="DE261" s="91"/>
      <c r="DF261" s="91"/>
      <c r="DG261" s="91"/>
      <c r="DH261" s="91"/>
      <c r="DI261" s="91"/>
      <c r="DJ261" s="91"/>
      <c r="DK261" s="91"/>
      <c r="DL261" s="91"/>
      <c r="DM261" s="91"/>
      <c r="DN261" s="91"/>
      <c r="DO261" s="91">
        <v>61</v>
      </c>
      <c r="DP261" s="91"/>
      <c r="DQ261" s="91">
        <v>1065</v>
      </c>
      <c r="DR261" s="91"/>
      <c r="DS261" s="91"/>
      <c r="DT261" s="91"/>
      <c r="DU261" s="91"/>
      <c r="DV261" s="91"/>
      <c r="DW261" s="91"/>
      <c r="DX261" s="91"/>
      <c r="DY261" s="91"/>
      <c r="DZ261" s="91"/>
      <c r="EA261" s="91"/>
      <c r="EB261" s="91"/>
      <c r="EC261" s="91"/>
      <c r="ED261" s="91"/>
      <c r="EE261" s="91"/>
      <c r="EF261" s="91"/>
      <c r="EG261" s="91">
        <v>1126</v>
      </c>
      <c r="EH261" s="91">
        <v>6490</v>
      </c>
      <c r="EI261" s="90" t="s">
        <v>2650</v>
      </c>
      <c r="EJ261" s="90" t="s">
        <v>2489</v>
      </c>
    </row>
    <row r="262" spans="1:140" ht="14.4" x14ac:dyDescent="0.3">
      <c r="A262" s="90">
        <v>106331288</v>
      </c>
      <c r="B262" s="90" t="s">
        <v>2231</v>
      </c>
      <c r="C262" s="90" t="s">
        <v>1073</v>
      </c>
      <c r="D262" s="90" t="s">
        <v>1074</v>
      </c>
      <c r="E262" s="90" t="s">
        <v>1075</v>
      </c>
      <c r="F262" s="90" t="s">
        <v>1448</v>
      </c>
      <c r="G262" s="90" t="s">
        <v>1072</v>
      </c>
      <c r="H262" s="90" t="s">
        <v>2810</v>
      </c>
      <c r="I262" s="90">
        <v>56</v>
      </c>
      <c r="J262" s="90">
        <v>28</v>
      </c>
      <c r="K262" s="90" t="s">
        <v>580</v>
      </c>
      <c r="L262" s="90" t="s">
        <v>2501</v>
      </c>
      <c r="M262" s="91">
        <v>1151</v>
      </c>
      <c r="N262" s="91"/>
      <c r="O262" s="91"/>
      <c r="P262" s="91"/>
      <c r="Q262" s="91"/>
      <c r="R262" s="91"/>
      <c r="S262" s="91">
        <v>481</v>
      </c>
      <c r="T262" s="91">
        <v>670</v>
      </c>
      <c r="U262" s="91"/>
      <c r="V262" s="91"/>
      <c r="W262" s="91">
        <v>157</v>
      </c>
      <c r="X262" s="91">
        <v>23</v>
      </c>
      <c r="Y262" s="91">
        <v>55</v>
      </c>
      <c r="Z262" s="91">
        <v>186</v>
      </c>
      <c r="AA262" s="91">
        <v>129</v>
      </c>
      <c r="AB262" s="91">
        <v>91</v>
      </c>
      <c r="AC262" s="91">
        <v>134</v>
      </c>
      <c r="AD262" s="91">
        <v>122</v>
      </c>
      <c r="AE262" s="91">
        <v>131</v>
      </c>
      <c r="AF262" s="91">
        <v>123</v>
      </c>
      <c r="AG262" s="91"/>
      <c r="AH262" s="91">
        <v>605</v>
      </c>
      <c r="AI262" s="91">
        <v>119</v>
      </c>
      <c r="AJ262" s="91">
        <v>406</v>
      </c>
      <c r="AK262" s="91">
        <v>6</v>
      </c>
      <c r="AL262" s="91">
        <v>6</v>
      </c>
      <c r="AM262" s="91">
        <v>7</v>
      </c>
      <c r="AN262" s="91">
        <v>2</v>
      </c>
      <c r="AO262" s="91">
        <v>916</v>
      </c>
      <c r="AP262" s="91"/>
      <c r="AQ262" s="91">
        <v>5</v>
      </c>
      <c r="AR262" s="91">
        <v>2</v>
      </c>
      <c r="AS262" s="91"/>
      <c r="AT262" s="91"/>
      <c r="AU262" s="91">
        <v>156</v>
      </c>
      <c r="AV262" s="91">
        <v>71</v>
      </c>
      <c r="AW262" s="91">
        <v>1</v>
      </c>
      <c r="AX262" s="91"/>
      <c r="AY262" s="91">
        <v>636</v>
      </c>
      <c r="AZ262" s="91">
        <v>515</v>
      </c>
      <c r="BA262" s="91"/>
      <c r="BB262" s="91">
        <v>104</v>
      </c>
      <c r="BC262" s="91">
        <v>891</v>
      </c>
      <c r="BD262" s="91">
        <v>156</v>
      </c>
      <c r="BE262" s="91"/>
      <c r="BF262" s="91">
        <v>869</v>
      </c>
      <c r="BG262" s="91">
        <v>1</v>
      </c>
      <c r="BH262" s="91"/>
      <c r="BI262" s="91"/>
      <c r="BJ262" s="91">
        <v>67</v>
      </c>
      <c r="BK262" s="91">
        <v>6</v>
      </c>
      <c r="BL262" s="91">
        <v>85</v>
      </c>
      <c r="BM262" s="91">
        <v>1</v>
      </c>
      <c r="BN262" s="91">
        <v>73</v>
      </c>
      <c r="BO262" s="91">
        <v>27</v>
      </c>
      <c r="BP262" s="91">
        <v>18</v>
      </c>
      <c r="BQ262" s="91">
        <v>3</v>
      </c>
      <c r="BR262" s="91">
        <v>1</v>
      </c>
      <c r="BS262" s="91"/>
      <c r="BT262" s="91">
        <v>30</v>
      </c>
      <c r="BU262" s="91">
        <v>1121</v>
      </c>
      <c r="BV262" s="91"/>
      <c r="BW262" s="91">
        <v>314</v>
      </c>
      <c r="BX262" s="91">
        <v>476</v>
      </c>
      <c r="BY262" s="91">
        <v>217</v>
      </c>
      <c r="BZ262" s="91"/>
      <c r="CA262" s="91"/>
      <c r="CB262" s="91">
        <v>86</v>
      </c>
      <c r="CC262" s="91"/>
      <c r="CD262" s="91">
        <v>53</v>
      </c>
      <c r="CE262" s="91">
        <v>5</v>
      </c>
      <c r="CF262" s="91"/>
      <c r="CG262" s="91">
        <v>30</v>
      </c>
      <c r="CH262" s="91">
        <v>21</v>
      </c>
      <c r="CI262" s="91">
        <v>70</v>
      </c>
      <c r="CJ262" s="91">
        <v>17</v>
      </c>
      <c r="CK262" s="91">
        <v>10</v>
      </c>
      <c r="CL262" s="91">
        <v>23</v>
      </c>
      <c r="CM262" s="91">
        <v>74</v>
      </c>
      <c r="CN262" s="91">
        <v>91</v>
      </c>
      <c r="CO262" s="91">
        <v>207</v>
      </c>
      <c r="CP262" s="91">
        <v>83</v>
      </c>
      <c r="CQ262" s="91">
        <v>211</v>
      </c>
      <c r="CR262" s="91">
        <v>39</v>
      </c>
      <c r="CS262" s="91">
        <v>24</v>
      </c>
      <c r="CT262" s="91"/>
      <c r="CU262" s="91">
        <v>1</v>
      </c>
      <c r="CV262" s="91">
        <v>46</v>
      </c>
      <c r="CW262" s="91">
        <v>44</v>
      </c>
      <c r="CX262" s="91">
        <v>4</v>
      </c>
      <c r="CY262" s="91">
        <v>156</v>
      </c>
      <c r="CZ262" s="91">
        <v>5</v>
      </c>
      <c r="DA262" s="91"/>
      <c r="DB262" s="91">
        <v>1</v>
      </c>
      <c r="DC262" s="91"/>
      <c r="DD262" s="91"/>
      <c r="DE262" s="91">
        <v>14</v>
      </c>
      <c r="DF262" s="91">
        <v>23</v>
      </c>
      <c r="DG262" s="91"/>
      <c r="DH262" s="91">
        <v>164</v>
      </c>
      <c r="DI262" s="91">
        <v>3</v>
      </c>
      <c r="DJ262" s="91">
        <v>8</v>
      </c>
      <c r="DK262" s="91">
        <v>48</v>
      </c>
      <c r="DL262" s="91">
        <v>157</v>
      </c>
      <c r="DM262" s="91">
        <v>16</v>
      </c>
      <c r="DN262" s="91">
        <v>22</v>
      </c>
      <c r="DO262" s="91">
        <v>225</v>
      </c>
      <c r="DP262" s="91"/>
      <c r="DQ262" s="91">
        <v>465</v>
      </c>
      <c r="DR262" s="91">
        <v>1</v>
      </c>
      <c r="DS262" s="91"/>
      <c r="DT262" s="91">
        <v>6</v>
      </c>
      <c r="DU262" s="91">
        <v>39</v>
      </c>
      <c r="DV262" s="91">
        <v>22</v>
      </c>
      <c r="DW262" s="91"/>
      <c r="DX262" s="91">
        <v>4</v>
      </c>
      <c r="DY262" s="91">
        <v>4</v>
      </c>
      <c r="DZ262" s="91">
        <v>12</v>
      </c>
      <c r="EA262" s="91">
        <v>50</v>
      </c>
      <c r="EB262" s="91">
        <v>3</v>
      </c>
      <c r="EC262" s="91">
        <v>3</v>
      </c>
      <c r="ED262" s="91">
        <v>4</v>
      </c>
      <c r="EE262" s="91"/>
      <c r="EF262" s="91">
        <v>2</v>
      </c>
      <c r="EG262" s="91">
        <v>1001</v>
      </c>
      <c r="EH262" s="91">
        <v>3817</v>
      </c>
      <c r="EI262" s="90" t="s">
        <v>2651</v>
      </c>
      <c r="EJ262" s="90" t="s">
        <v>2501</v>
      </c>
    </row>
    <row r="263" spans="1:140" ht="14.4" x14ac:dyDescent="0.3">
      <c r="A263" s="90">
        <v>106331293</v>
      </c>
      <c r="B263" s="90" t="s">
        <v>2232</v>
      </c>
      <c r="C263" s="90" t="s">
        <v>1076</v>
      </c>
      <c r="D263" s="90" t="s">
        <v>1077</v>
      </c>
      <c r="E263" s="90" t="s">
        <v>1072</v>
      </c>
      <c r="F263" s="90" t="s">
        <v>1449</v>
      </c>
      <c r="G263" s="90" t="s">
        <v>1072</v>
      </c>
      <c r="H263" s="90" t="s">
        <v>2812</v>
      </c>
      <c r="I263" s="90">
        <v>60</v>
      </c>
      <c r="J263" s="90">
        <v>31</v>
      </c>
      <c r="K263" s="90" t="s">
        <v>557</v>
      </c>
      <c r="L263" s="90" t="s">
        <v>553</v>
      </c>
      <c r="M263" s="91">
        <v>12158</v>
      </c>
      <c r="N263" s="91"/>
      <c r="O263" s="91"/>
      <c r="P263" s="91"/>
      <c r="Q263" s="91"/>
      <c r="R263" s="91"/>
      <c r="S263" s="91">
        <v>4384</v>
      </c>
      <c r="T263" s="91">
        <v>7774</v>
      </c>
      <c r="U263" s="91"/>
      <c r="V263" s="91"/>
      <c r="W263" s="91">
        <v>2545</v>
      </c>
      <c r="X263" s="91">
        <v>97</v>
      </c>
      <c r="Y263" s="91">
        <v>347</v>
      </c>
      <c r="Z263" s="91">
        <v>1721</v>
      </c>
      <c r="AA263" s="91">
        <v>1445</v>
      </c>
      <c r="AB263" s="91">
        <v>994</v>
      </c>
      <c r="AC263" s="91">
        <v>1486</v>
      </c>
      <c r="AD263" s="91">
        <v>1417</v>
      </c>
      <c r="AE263" s="91">
        <v>1118</v>
      </c>
      <c r="AF263" s="91">
        <v>988</v>
      </c>
      <c r="AG263" s="91"/>
      <c r="AH263" s="91">
        <v>5173</v>
      </c>
      <c r="AI263" s="91">
        <v>885</v>
      </c>
      <c r="AJ263" s="91">
        <v>5463</v>
      </c>
      <c r="AK263" s="91">
        <v>346</v>
      </c>
      <c r="AL263" s="91">
        <v>18</v>
      </c>
      <c r="AM263" s="91">
        <v>261</v>
      </c>
      <c r="AN263" s="91">
        <v>12</v>
      </c>
      <c r="AO263" s="91">
        <v>9188</v>
      </c>
      <c r="AP263" s="91"/>
      <c r="AQ263" s="91">
        <v>97</v>
      </c>
      <c r="AR263" s="91">
        <v>374</v>
      </c>
      <c r="AS263" s="91">
        <v>105</v>
      </c>
      <c r="AT263" s="91">
        <v>29</v>
      </c>
      <c r="AU263" s="91">
        <v>2365</v>
      </c>
      <c r="AV263" s="91"/>
      <c r="AW263" s="91"/>
      <c r="AX263" s="91"/>
      <c r="AY263" s="91">
        <v>5554</v>
      </c>
      <c r="AZ263" s="91">
        <v>6604</v>
      </c>
      <c r="BA263" s="91"/>
      <c r="BB263" s="91">
        <v>4028</v>
      </c>
      <c r="BC263" s="91">
        <v>5753</v>
      </c>
      <c r="BD263" s="91">
        <v>2375</v>
      </c>
      <c r="BE263" s="91">
        <v>2</v>
      </c>
      <c r="BF263" s="91">
        <v>9053</v>
      </c>
      <c r="BG263" s="91"/>
      <c r="BH263" s="91"/>
      <c r="BI263" s="91"/>
      <c r="BJ263" s="91">
        <v>290</v>
      </c>
      <c r="BK263" s="91">
        <v>27</v>
      </c>
      <c r="BL263" s="91">
        <v>1635</v>
      </c>
      <c r="BM263" s="91"/>
      <c r="BN263" s="91">
        <v>10</v>
      </c>
      <c r="BO263" s="91">
        <v>237</v>
      </c>
      <c r="BP263" s="91">
        <v>203</v>
      </c>
      <c r="BQ263" s="91">
        <v>647</v>
      </c>
      <c r="BR263" s="91">
        <v>56</v>
      </c>
      <c r="BS263" s="91"/>
      <c r="BT263" s="91">
        <v>111</v>
      </c>
      <c r="BU263" s="91">
        <v>12047</v>
      </c>
      <c r="BV263" s="91"/>
      <c r="BW263" s="91">
        <v>3053</v>
      </c>
      <c r="BX263" s="91">
        <v>5975</v>
      </c>
      <c r="BY263" s="91">
        <v>2671</v>
      </c>
      <c r="BZ263" s="91">
        <v>61</v>
      </c>
      <c r="CA263" s="91">
        <v>5</v>
      </c>
      <c r="CB263" s="91">
        <v>80</v>
      </c>
      <c r="CC263" s="91">
        <v>11</v>
      </c>
      <c r="CD263" s="91">
        <v>302</v>
      </c>
      <c r="CE263" s="91"/>
      <c r="CF263" s="91"/>
      <c r="CG263" s="91">
        <v>647</v>
      </c>
      <c r="CH263" s="91">
        <v>238</v>
      </c>
      <c r="CI263" s="91">
        <v>536</v>
      </c>
      <c r="CJ263" s="91">
        <v>136</v>
      </c>
      <c r="CK263" s="91">
        <v>66</v>
      </c>
      <c r="CL263" s="91">
        <v>159</v>
      </c>
      <c r="CM263" s="91">
        <v>864</v>
      </c>
      <c r="CN263" s="91">
        <v>755</v>
      </c>
      <c r="CO263" s="91">
        <v>1180</v>
      </c>
      <c r="CP263" s="91">
        <v>605</v>
      </c>
      <c r="CQ263" s="91">
        <v>2521</v>
      </c>
      <c r="CR263" s="91">
        <v>202</v>
      </c>
      <c r="CS263" s="91">
        <v>781</v>
      </c>
      <c r="CT263" s="91">
        <v>4</v>
      </c>
      <c r="CU263" s="91">
        <v>101</v>
      </c>
      <c r="CV263" s="91">
        <v>523</v>
      </c>
      <c r="CW263" s="91">
        <v>448</v>
      </c>
      <c r="CX263" s="91">
        <v>24</v>
      </c>
      <c r="CY263" s="91">
        <v>2368</v>
      </c>
      <c r="CZ263" s="91">
        <v>61</v>
      </c>
      <c r="DA263" s="91">
        <v>12</v>
      </c>
      <c r="DB263" s="91"/>
      <c r="DC263" s="91">
        <v>3</v>
      </c>
      <c r="DD263" s="91">
        <v>23</v>
      </c>
      <c r="DE263" s="91">
        <v>97</v>
      </c>
      <c r="DF263" s="91">
        <v>454</v>
      </c>
      <c r="DG263" s="91">
        <v>6</v>
      </c>
      <c r="DH263" s="91">
        <v>1376</v>
      </c>
      <c r="DI263" s="91">
        <v>60</v>
      </c>
      <c r="DJ263" s="91">
        <v>30</v>
      </c>
      <c r="DK263" s="91">
        <v>200</v>
      </c>
      <c r="DL263" s="91">
        <v>2406</v>
      </c>
      <c r="DM263" s="91">
        <v>866</v>
      </c>
      <c r="DN263" s="91">
        <v>129</v>
      </c>
      <c r="DO263" s="91">
        <v>3283</v>
      </c>
      <c r="DP263" s="91">
        <v>45</v>
      </c>
      <c r="DQ263" s="91">
        <v>3107</v>
      </c>
      <c r="DR263" s="91">
        <v>9</v>
      </c>
      <c r="DS263" s="91">
        <v>2</v>
      </c>
      <c r="DT263" s="91">
        <v>43</v>
      </c>
      <c r="DU263" s="91">
        <v>265</v>
      </c>
      <c r="DV263" s="91">
        <v>202</v>
      </c>
      <c r="DW263" s="91"/>
      <c r="DX263" s="91">
        <v>8</v>
      </c>
      <c r="DY263" s="91">
        <v>16</v>
      </c>
      <c r="DZ263" s="91">
        <v>47</v>
      </c>
      <c r="EA263" s="91">
        <v>130</v>
      </c>
      <c r="EB263" s="91">
        <v>35</v>
      </c>
      <c r="EC263" s="91">
        <v>1</v>
      </c>
      <c r="ED263" s="91">
        <v>2</v>
      </c>
      <c r="EE263" s="91"/>
      <c r="EF263" s="91">
        <v>5</v>
      </c>
      <c r="EG263" s="91">
        <v>11393</v>
      </c>
      <c r="EH263" s="91">
        <v>44097</v>
      </c>
      <c r="EI263" s="90" t="s">
        <v>2650</v>
      </c>
      <c r="EJ263" s="90" t="s">
        <v>2489</v>
      </c>
    </row>
    <row r="264" spans="1:140" ht="14.4" x14ac:dyDescent="0.3">
      <c r="A264" s="90">
        <v>106331312</v>
      </c>
      <c r="B264" s="90" t="s">
        <v>2233</v>
      </c>
      <c r="C264" s="90" t="s">
        <v>1078</v>
      </c>
      <c r="D264" s="90" t="s">
        <v>1079</v>
      </c>
      <c r="E264" s="90" t="s">
        <v>1072</v>
      </c>
      <c r="F264" s="90" t="s">
        <v>1450</v>
      </c>
      <c r="G264" s="90" t="s">
        <v>1072</v>
      </c>
      <c r="H264" s="90" t="s">
        <v>2809</v>
      </c>
      <c r="I264" s="90">
        <v>61</v>
      </c>
      <c r="J264" s="90">
        <v>31</v>
      </c>
      <c r="K264" s="90" t="s">
        <v>572</v>
      </c>
      <c r="L264" s="90" t="s">
        <v>553</v>
      </c>
      <c r="M264" s="91">
        <v>25008</v>
      </c>
      <c r="N264" s="91"/>
      <c r="O264" s="91"/>
      <c r="P264" s="91"/>
      <c r="Q264" s="91"/>
      <c r="R264" s="91"/>
      <c r="S264" s="91">
        <v>10245</v>
      </c>
      <c r="T264" s="91">
        <v>14762</v>
      </c>
      <c r="U264" s="91">
        <v>1</v>
      </c>
      <c r="V264" s="91"/>
      <c r="W264" s="91">
        <v>3665</v>
      </c>
      <c r="X264" s="91">
        <v>109</v>
      </c>
      <c r="Y264" s="91">
        <v>577</v>
      </c>
      <c r="Z264" s="91">
        <v>3166</v>
      </c>
      <c r="AA264" s="91">
        <v>2430</v>
      </c>
      <c r="AB264" s="91">
        <v>2142</v>
      </c>
      <c r="AC264" s="91">
        <v>3420</v>
      </c>
      <c r="AD264" s="91">
        <v>3528</v>
      </c>
      <c r="AE264" s="91">
        <v>2987</v>
      </c>
      <c r="AF264" s="91">
        <v>2984</v>
      </c>
      <c r="AG264" s="91"/>
      <c r="AH264" s="91">
        <v>9089</v>
      </c>
      <c r="AI264" s="91">
        <v>2291</v>
      </c>
      <c r="AJ264" s="91">
        <v>9925</v>
      </c>
      <c r="AK264" s="91">
        <v>690</v>
      </c>
      <c r="AL264" s="91">
        <v>26</v>
      </c>
      <c r="AM264" s="91">
        <v>2984</v>
      </c>
      <c r="AN264" s="91">
        <v>3</v>
      </c>
      <c r="AO264" s="91">
        <v>20665</v>
      </c>
      <c r="AP264" s="91">
        <v>49</v>
      </c>
      <c r="AQ264" s="91">
        <v>1</v>
      </c>
      <c r="AR264" s="91">
        <v>109</v>
      </c>
      <c r="AS264" s="91">
        <v>619</v>
      </c>
      <c r="AT264" s="91">
        <v>75</v>
      </c>
      <c r="AU264" s="91">
        <v>3474</v>
      </c>
      <c r="AV264" s="91">
        <v>9</v>
      </c>
      <c r="AW264" s="91">
        <v>7</v>
      </c>
      <c r="AX264" s="91"/>
      <c r="AY264" s="91">
        <v>16743</v>
      </c>
      <c r="AZ264" s="91">
        <v>8265</v>
      </c>
      <c r="BA264" s="91"/>
      <c r="BB264" s="91">
        <v>4134</v>
      </c>
      <c r="BC264" s="91">
        <v>17377</v>
      </c>
      <c r="BD264" s="91">
        <v>3497</v>
      </c>
      <c r="BE264" s="91"/>
      <c r="BF264" s="91">
        <v>18949</v>
      </c>
      <c r="BG264" s="91"/>
      <c r="BH264" s="91"/>
      <c r="BI264" s="91">
        <v>4</v>
      </c>
      <c r="BJ264" s="91">
        <v>309</v>
      </c>
      <c r="BK264" s="91">
        <v>260</v>
      </c>
      <c r="BL264" s="91">
        <v>2874</v>
      </c>
      <c r="BM264" s="91">
        <v>5</v>
      </c>
      <c r="BN264" s="91">
        <v>20</v>
      </c>
      <c r="BO264" s="91">
        <v>455</v>
      </c>
      <c r="BP264" s="91">
        <v>535</v>
      </c>
      <c r="BQ264" s="91">
        <v>1459</v>
      </c>
      <c r="BR264" s="91">
        <v>138</v>
      </c>
      <c r="BS264" s="91"/>
      <c r="BT264" s="91">
        <v>126</v>
      </c>
      <c r="BU264" s="91">
        <v>24882</v>
      </c>
      <c r="BV264" s="91"/>
      <c r="BW264" s="91">
        <v>7836</v>
      </c>
      <c r="BX264" s="91">
        <v>9581</v>
      </c>
      <c r="BY264" s="91">
        <v>5786</v>
      </c>
      <c r="BZ264" s="91">
        <v>176</v>
      </c>
      <c r="CA264" s="91">
        <v>14</v>
      </c>
      <c r="CB264" s="91">
        <v>584</v>
      </c>
      <c r="CC264" s="91">
        <v>96</v>
      </c>
      <c r="CD264" s="91">
        <v>925</v>
      </c>
      <c r="CE264" s="91">
        <v>10</v>
      </c>
      <c r="CF264" s="91"/>
      <c r="CG264" s="91">
        <v>1445</v>
      </c>
      <c r="CH264" s="91">
        <v>974</v>
      </c>
      <c r="CI264" s="91">
        <v>839</v>
      </c>
      <c r="CJ264" s="91">
        <v>298</v>
      </c>
      <c r="CK264" s="91">
        <v>134</v>
      </c>
      <c r="CL264" s="91">
        <v>391</v>
      </c>
      <c r="CM264" s="91">
        <v>3918</v>
      </c>
      <c r="CN264" s="91">
        <v>1322</v>
      </c>
      <c r="CO264" s="91">
        <v>2667</v>
      </c>
      <c r="CP264" s="91">
        <v>1130</v>
      </c>
      <c r="CQ264" s="91">
        <v>3779</v>
      </c>
      <c r="CR264" s="91">
        <v>302</v>
      </c>
      <c r="CS264" s="91">
        <v>799</v>
      </c>
      <c r="CT264" s="91">
        <v>37</v>
      </c>
      <c r="CU264" s="91">
        <v>99</v>
      </c>
      <c r="CV264" s="91">
        <v>1210</v>
      </c>
      <c r="CW264" s="91">
        <v>2072</v>
      </c>
      <c r="CX264" s="91">
        <v>104</v>
      </c>
      <c r="CY264" s="91">
        <v>3488</v>
      </c>
      <c r="CZ264" s="91">
        <v>310</v>
      </c>
      <c r="DA264" s="91">
        <v>56</v>
      </c>
      <c r="DB264" s="91">
        <v>8</v>
      </c>
      <c r="DC264" s="91">
        <v>8</v>
      </c>
      <c r="DD264" s="91">
        <v>45</v>
      </c>
      <c r="DE264" s="91">
        <v>596</v>
      </c>
      <c r="DF264" s="91">
        <v>3314</v>
      </c>
      <c r="DG264" s="91">
        <v>43</v>
      </c>
      <c r="DH264" s="91">
        <v>2905</v>
      </c>
      <c r="DI264" s="91">
        <v>228</v>
      </c>
      <c r="DJ264" s="91">
        <v>120</v>
      </c>
      <c r="DK264" s="91">
        <v>552</v>
      </c>
      <c r="DL264" s="91">
        <v>3454</v>
      </c>
      <c r="DM264" s="91">
        <v>1153</v>
      </c>
      <c r="DN264" s="91">
        <v>337</v>
      </c>
      <c r="DO264" s="91">
        <v>1826</v>
      </c>
      <c r="DP264" s="91">
        <v>50</v>
      </c>
      <c r="DQ264" s="91">
        <v>10003</v>
      </c>
      <c r="DR264" s="91">
        <v>390</v>
      </c>
      <c r="DS264" s="91">
        <v>50</v>
      </c>
      <c r="DT264" s="91">
        <v>67</v>
      </c>
      <c r="DU264" s="91">
        <v>1323</v>
      </c>
      <c r="DV264" s="91">
        <v>874</v>
      </c>
      <c r="DW264" s="91">
        <v>4</v>
      </c>
      <c r="DX264" s="91">
        <v>45</v>
      </c>
      <c r="DY264" s="91">
        <v>63</v>
      </c>
      <c r="DZ264" s="91">
        <v>296</v>
      </c>
      <c r="EA264" s="91">
        <v>734</v>
      </c>
      <c r="EB264" s="91">
        <v>67</v>
      </c>
      <c r="EC264" s="91">
        <v>104</v>
      </c>
      <c r="ED264" s="91">
        <v>28</v>
      </c>
      <c r="EE264" s="91"/>
      <c r="EF264" s="91">
        <v>39</v>
      </c>
      <c r="EG264" s="91">
        <v>20924</v>
      </c>
      <c r="EH264" s="91">
        <v>109149</v>
      </c>
      <c r="EI264" s="90" t="s">
        <v>2652</v>
      </c>
      <c r="EJ264" s="90" t="s">
        <v>2489</v>
      </c>
    </row>
    <row r="265" spans="1:140" ht="14.4" x14ac:dyDescent="0.3">
      <c r="A265" s="90">
        <v>106331326</v>
      </c>
      <c r="B265" s="90" t="s">
        <v>2234</v>
      </c>
      <c r="C265" s="90" t="s">
        <v>1080</v>
      </c>
      <c r="D265" s="90" t="s">
        <v>1081</v>
      </c>
      <c r="E265" s="90" t="s">
        <v>1082</v>
      </c>
      <c r="F265" s="90" t="s">
        <v>1451</v>
      </c>
      <c r="G265" s="90" t="s">
        <v>1072</v>
      </c>
      <c r="H265" s="90" t="s">
        <v>2810</v>
      </c>
      <c r="I265" s="90">
        <v>42</v>
      </c>
      <c r="J265" s="90">
        <v>23</v>
      </c>
      <c r="K265" s="90" t="s">
        <v>580</v>
      </c>
      <c r="L265" s="90" t="s">
        <v>2501</v>
      </c>
      <c r="M265" s="91">
        <v>4146</v>
      </c>
      <c r="N265" s="91"/>
      <c r="O265" s="91"/>
      <c r="P265" s="91"/>
      <c r="Q265" s="91"/>
      <c r="R265" s="91"/>
      <c r="S265" s="91">
        <v>1622</v>
      </c>
      <c r="T265" s="91">
        <v>2524</v>
      </c>
      <c r="U265" s="91"/>
      <c r="V265" s="91"/>
      <c r="W265" s="91">
        <v>402</v>
      </c>
      <c r="X265" s="91"/>
      <c r="Y265" s="91">
        <v>80</v>
      </c>
      <c r="Z265" s="91">
        <v>431</v>
      </c>
      <c r="AA265" s="91">
        <v>324</v>
      </c>
      <c r="AB265" s="91">
        <v>259</v>
      </c>
      <c r="AC265" s="91">
        <v>504</v>
      </c>
      <c r="AD265" s="91">
        <v>607</v>
      </c>
      <c r="AE265" s="91">
        <v>640</v>
      </c>
      <c r="AF265" s="91">
        <v>899</v>
      </c>
      <c r="AG265" s="91"/>
      <c r="AH265" s="91">
        <v>2576</v>
      </c>
      <c r="AI265" s="91">
        <v>267</v>
      </c>
      <c r="AJ265" s="91">
        <v>1135</v>
      </c>
      <c r="AK265" s="91">
        <v>132</v>
      </c>
      <c r="AL265" s="91">
        <v>30</v>
      </c>
      <c r="AM265" s="91">
        <v>5</v>
      </c>
      <c r="AN265" s="91">
        <v>1</v>
      </c>
      <c r="AO265" s="91">
        <v>3600</v>
      </c>
      <c r="AP265" s="91"/>
      <c r="AQ265" s="91"/>
      <c r="AR265" s="91">
        <v>143</v>
      </c>
      <c r="AS265" s="91"/>
      <c r="AT265" s="91"/>
      <c r="AU265" s="91">
        <v>387</v>
      </c>
      <c r="AV265" s="91">
        <v>3</v>
      </c>
      <c r="AW265" s="91"/>
      <c r="AX265" s="91">
        <v>13</v>
      </c>
      <c r="AY265" s="91">
        <v>3055</v>
      </c>
      <c r="AZ265" s="91">
        <v>1078</v>
      </c>
      <c r="BA265" s="91">
        <v>13</v>
      </c>
      <c r="BB265" s="91">
        <v>421</v>
      </c>
      <c r="BC265" s="91">
        <v>3336</v>
      </c>
      <c r="BD265" s="91">
        <v>389</v>
      </c>
      <c r="BE265" s="91"/>
      <c r="BF265" s="91">
        <v>2309</v>
      </c>
      <c r="BG265" s="91"/>
      <c r="BH265" s="91"/>
      <c r="BI265" s="91"/>
      <c r="BJ265" s="91">
        <v>263</v>
      </c>
      <c r="BK265" s="91">
        <v>5</v>
      </c>
      <c r="BL265" s="91">
        <v>506</v>
      </c>
      <c r="BM265" s="91">
        <v>15</v>
      </c>
      <c r="BN265" s="91">
        <v>2</v>
      </c>
      <c r="BO265" s="91">
        <v>110</v>
      </c>
      <c r="BP265" s="91">
        <v>91</v>
      </c>
      <c r="BQ265" s="91">
        <v>809</v>
      </c>
      <c r="BR265" s="91">
        <v>35</v>
      </c>
      <c r="BS265" s="91">
        <v>1</v>
      </c>
      <c r="BT265" s="91">
        <v>142</v>
      </c>
      <c r="BU265" s="91">
        <v>4004</v>
      </c>
      <c r="BV265" s="91"/>
      <c r="BW265" s="91">
        <v>1541</v>
      </c>
      <c r="BX265" s="91">
        <v>1396</v>
      </c>
      <c r="BY265" s="91">
        <v>1029</v>
      </c>
      <c r="BZ265" s="91">
        <v>3</v>
      </c>
      <c r="CA265" s="91"/>
      <c r="CB265" s="91">
        <v>35</v>
      </c>
      <c r="CC265" s="91"/>
      <c r="CD265" s="91">
        <v>85</v>
      </c>
      <c r="CE265" s="91">
        <v>50</v>
      </c>
      <c r="CF265" s="91">
        <v>7</v>
      </c>
      <c r="CG265" s="91">
        <v>334</v>
      </c>
      <c r="CH265" s="91">
        <v>53</v>
      </c>
      <c r="CI265" s="91">
        <v>165</v>
      </c>
      <c r="CJ265" s="91">
        <v>78</v>
      </c>
      <c r="CK265" s="91">
        <v>30</v>
      </c>
      <c r="CL265" s="91">
        <v>48</v>
      </c>
      <c r="CM265" s="91">
        <v>698</v>
      </c>
      <c r="CN265" s="91">
        <v>476</v>
      </c>
      <c r="CO265" s="91">
        <v>565</v>
      </c>
      <c r="CP265" s="91">
        <v>290</v>
      </c>
      <c r="CQ265" s="91">
        <v>460</v>
      </c>
      <c r="CR265" s="91">
        <v>70</v>
      </c>
      <c r="CS265" s="91">
        <v>223</v>
      </c>
      <c r="CT265" s="91">
        <v>1</v>
      </c>
      <c r="CU265" s="91">
        <v>12</v>
      </c>
      <c r="CV265" s="91">
        <v>135</v>
      </c>
      <c r="CW265" s="91">
        <v>113</v>
      </c>
      <c r="CX265" s="91">
        <v>5</v>
      </c>
      <c r="CY265" s="91">
        <v>390</v>
      </c>
      <c r="CZ265" s="91">
        <v>14</v>
      </c>
      <c r="DA265" s="91">
        <v>5</v>
      </c>
      <c r="DB265" s="91"/>
      <c r="DC265" s="91"/>
      <c r="DD265" s="91"/>
      <c r="DE265" s="91">
        <v>78</v>
      </c>
      <c r="DF265" s="91">
        <v>222</v>
      </c>
      <c r="DG265" s="91">
        <v>1</v>
      </c>
      <c r="DH265" s="91">
        <v>316</v>
      </c>
      <c r="DI265" s="91">
        <v>11</v>
      </c>
      <c r="DJ265" s="91"/>
      <c r="DK265" s="91">
        <v>41</v>
      </c>
      <c r="DL265" s="91">
        <v>414</v>
      </c>
      <c r="DM265" s="91">
        <v>225</v>
      </c>
      <c r="DN265" s="91">
        <v>28</v>
      </c>
      <c r="DO265" s="91">
        <v>1255</v>
      </c>
      <c r="DP265" s="91">
        <v>4</v>
      </c>
      <c r="DQ265" s="91">
        <v>1532</v>
      </c>
      <c r="DR265" s="91">
        <v>2</v>
      </c>
      <c r="DS265" s="91"/>
      <c r="DT265" s="91">
        <v>12</v>
      </c>
      <c r="DU265" s="91">
        <v>89</v>
      </c>
      <c r="DV265" s="91">
        <v>89</v>
      </c>
      <c r="DW265" s="91"/>
      <c r="DX265" s="91">
        <v>7</v>
      </c>
      <c r="DY265" s="91">
        <v>2</v>
      </c>
      <c r="DZ265" s="91">
        <v>22</v>
      </c>
      <c r="EA265" s="91">
        <v>68</v>
      </c>
      <c r="EB265" s="91">
        <v>12</v>
      </c>
      <c r="EC265" s="91"/>
      <c r="ED265" s="91">
        <v>20</v>
      </c>
      <c r="EE265" s="91"/>
      <c r="EF265" s="91">
        <v>1</v>
      </c>
      <c r="EG265" s="91">
        <v>3822</v>
      </c>
      <c r="EH265" s="91">
        <v>16132</v>
      </c>
      <c r="EI265" s="90" t="s">
        <v>2653</v>
      </c>
      <c r="EJ265" s="90" t="s">
        <v>2489</v>
      </c>
    </row>
    <row r="266" spans="1:140" ht="14.4" x14ac:dyDescent="0.3">
      <c r="A266" s="90">
        <v>106332172</v>
      </c>
      <c r="B266" s="90" t="s">
        <v>2235</v>
      </c>
      <c r="C266" s="90" t="s">
        <v>2236</v>
      </c>
      <c r="D266" s="90" t="s">
        <v>986</v>
      </c>
      <c r="E266" s="90" t="s">
        <v>987</v>
      </c>
      <c r="F266" s="90" t="s">
        <v>1452</v>
      </c>
      <c r="G266" s="90" t="s">
        <v>1072</v>
      </c>
      <c r="H266" s="90" t="s">
        <v>2814</v>
      </c>
      <c r="I266" s="90">
        <v>61</v>
      </c>
      <c r="J266" s="90">
        <v>31</v>
      </c>
      <c r="K266" s="90" t="s">
        <v>572</v>
      </c>
      <c r="L266" s="90" t="s">
        <v>553</v>
      </c>
      <c r="M266" s="91">
        <v>419</v>
      </c>
      <c r="N266" s="91"/>
      <c r="O266" s="91"/>
      <c r="P266" s="91"/>
      <c r="Q266" s="91"/>
      <c r="R266" s="91"/>
      <c r="S266" s="91">
        <v>235</v>
      </c>
      <c r="T266" s="91">
        <v>184</v>
      </c>
      <c r="U266" s="91"/>
      <c r="V266" s="91"/>
      <c r="W266" s="91"/>
      <c r="X266" s="91"/>
      <c r="Y266" s="91">
        <v>1</v>
      </c>
      <c r="Z266" s="91">
        <v>14</v>
      </c>
      <c r="AA266" s="91">
        <v>15</v>
      </c>
      <c r="AB266" s="91">
        <v>37</v>
      </c>
      <c r="AC266" s="91">
        <v>81</v>
      </c>
      <c r="AD266" s="91">
        <v>96</v>
      </c>
      <c r="AE266" s="91">
        <v>110</v>
      </c>
      <c r="AF266" s="91">
        <v>65</v>
      </c>
      <c r="AG266" s="91"/>
      <c r="AH266" s="91">
        <v>261</v>
      </c>
      <c r="AI266" s="91">
        <v>39</v>
      </c>
      <c r="AJ266" s="91">
        <v>95</v>
      </c>
      <c r="AK266" s="91">
        <v>16</v>
      </c>
      <c r="AL266" s="91">
        <v>1</v>
      </c>
      <c r="AM266" s="91">
        <v>7</v>
      </c>
      <c r="AN266" s="91"/>
      <c r="AO266" s="91">
        <v>1</v>
      </c>
      <c r="AP266" s="91"/>
      <c r="AQ266" s="91"/>
      <c r="AR266" s="91">
        <v>5</v>
      </c>
      <c r="AS266" s="91">
        <v>413</v>
      </c>
      <c r="AT266" s="91"/>
      <c r="AU266" s="91"/>
      <c r="AV266" s="91"/>
      <c r="AW266" s="91"/>
      <c r="AX266" s="91"/>
      <c r="AY266" s="91"/>
      <c r="AZ266" s="91">
        <v>419</v>
      </c>
      <c r="BA266" s="91"/>
      <c r="BB266" s="91">
        <v>416</v>
      </c>
      <c r="BC266" s="91">
        <v>3</v>
      </c>
      <c r="BD266" s="91"/>
      <c r="BE266" s="91"/>
      <c r="BF266" s="91">
        <v>17</v>
      </c>
      <c r="BG266" s="91"/>
      <c r="BH266" s="91"/>
      <c r="BI266" s="91"/>
      <c r="BJ266" s="91">
        <v>32</v>
      </c>
      <c r="BK266" s="91">
        <v>19</v>
      </c>
      <c r="BL266" s="91">
        <v>202</v>
      </c>
      <c r="BM266" s="91"/>
      <c r="BN266" s="91">
        <v>4</v>
      </c>
      <c r="BO266" s="91">
        <v>8</v>
      </c>
      <c r="BP266" s="91">
        <v>85</v>
      </c>
      <c r="BQ266" s="91">
        <v>52</v>
      </c>
      <c r="BR266" s="91"/>
      <c r="BS266" s="91"/>
      <c r="BT266" s="91">
        <v>89</v>
      </c>
      <c r="BU266" s="91">
        <v>330</v>
      </c>
      <c r="BV266" s="91"/>
      <c r="BW266" s="91">
        <v>226</v>
      </c>
      <c r="BX266" s="91">
        <v>95</v>
      </c>
      <c r="BY266" s="91">
        <v>96</v>
      </c>
      <c r="BZ266" s="91"/>
      <c r="CA266" s="91"/>
      <c r="CB266" s="91"/>
      <c r="CC266" s="91"/>
      <c r="CD266" s="91">
        <v>2</v>
      </c>
      <c r="CE266" s="91"/>
      <c r="CF266" s="91"/>
      <c r="CG266" s="91">
        <v>97</v>
      </c>
      <c r="CH266" s="91"/>
      <c r="CI266" s="91">
        <v>13</v>
      </c>
      <c r="CJ266" s="91"/>
      <c r="CK266" s="91"/>
      <c r="CL266" s="91">
        <v>1</v>
      </c>
      <c r="CM266" s="91">
        <v>14</v>
      </c>
      <c r="CN266" s="91">
        <v>199</v>
      </c>
      <c r="CO266" s="91">
        <v>11</v>
      </c>
      <c r="CP266" s="91">
        <v>12</v>
      </c>
      <c r="CQ266" s="91"/>
      <c r="CR266" s="91">
        <v>31</v>
      </c>
      <c r="CS266" s="91">
        <v>12</v>
      </c>
      <c r="CT266" s="91"/>
      <c r="CU266" s="91"/>
      <c r="CV266" s="91"/>
      <c r="CW266" s="91">
        <v>22</v>
      </c>
      <c r="CX266" s="91">
        <v>7</v>
      </c>
      <c r="CY266" s="91"/>
      <c r="CZ266" s="91"/>
      <c r="DA266" s="91"/>
      <c r="DB266" s="91"/>
      <c r="DC266" s="91"/>
      <c r="DD266" s="91"/>
      <c r="DE266" s="91">
        <v>23</v>
      </c>
      <c r="DF266" s="91">
        <v>34</v>
      </c>
      <c r="DG266" s="91"/>
      <c r="DH266" s="91">
        <v>29</v>
      </c>
      <c r="DI266" s="91"/>
      <c r="DJ266" s="91"/>
      <c r="DK266" s="91"/>
      <c r="DL266" s="91"/>
      <c r="DM266" s="91">
        <v>2</v>
      </c>
      <c r="DN266" s="91">
        <v>24</v>
      </c>
      <c r="DO266" s="91">
        <v>155</v>
      </c>
      <c r="DP266" s="91"/>
      <c r="DQ266" s="91">
        <v>152</v>
      </c>
      <c r="DR266" s="91">
        <v>3</v>
      </c>
      <c r="DS266" s="91"/>
      <c r="DT266" s="91"/>
      <c r="DU266" s="91">
        <v>44</v>
      </c>
      <c r="DV266" s="91"/>
      <c r="DW266" s="91"/>
      <c r="DX266" s="91"/>
      <c r="DY266" s="91"/>
      <c r="DZ266" s="91">
        <v>26</v>
      </c>
      <c r="EA266" s="91">
        <v>18</v>
      </c>
      <c r="EB266" s="91"/>
      <c r="EC266" s="91"/>
      <c r="ED266" s="91"/>
      <c r="EE266" s="91"/>
      <c r="EF266" s="91"/>
      <c r="EG266" s="91">
        <v>328</v>
      </c>
      <c r="EH266" s="91">
        <v>12133</v>
      </c>
      <c r="EI266" s="90" t="s">
        <v>2654</v>
      </c>
      <c r="EJ266" s="90" t="s">
        <v>2489</v>
      </c>
    </row>
    <row r="267" spans="1:140" ht="14.4" x14ac:dyDescent="0.3">
      <c r="A267" s="90">
        <v>106334018</v>
      </c>
      <c r="B267" s="90" t="s">
        <v>2237</v>
      </c>
      <c r="C267" s="90" t="s">
        <v>1083</v>
      </c>
      <c r="D267" s="90" t="s">
        <v>1084</v>
      </c>
      <c r="E267" s="90" t="s">
        <v>1085</v>
      </c>
      <c r="F267" s="90" t="s">
        <v>1453</v>
      </c>
      <c r="G267" s="90" t="s">
        <v>1072</v>
      </c>
      <c r="H267" s="90" t="s">
        <v>2810</v>
      </c>
      <c r="I267" s="90">
        <v>67</v>
      </c>
      <c r="J267" s="90">
        <v>23</v>
      </c>
      <c r="K267" s="90" t="s">
        <v>572</v>
      </c>
      <c r="L267" s="90" t="s">
        <v>553</v>
      </c>
      <c r="M267" s="91">
        <v>2968</v>
      </c>
      <c r="N267" s="91"/>
      <c r="O267" s="91"/>
      <c r="P267" s="91"/>
      <c r="Q267" s="91"/>
      <c r="R267" s="91"/>
      <c r="S267" s="91">
        <v>1347</v>
      </c>
      <c r="T267" s="91">
        <v>1621</v>
      </c>
      <c r="U267" s="91"/>
      <c r="V267" s="91"/>
      <c r="W267" s="91"/>
      <c r="X267" s="91"/>
      <c r="Y267" s="91">
        <v>25</v>
      </c>
      <c r="Z267" s="91">
        <v>80</v>
      </c>
      <c r="AA267" s="91">
        <v>128</v>
      </c>
      <c r="AB267" s="91">
        <v>190</v>
      </c>
      <c r="AC267" s="91">
        <v>384</v>
      </c>
      <c r="AD267" s="91">
        <v>565</v>
      </c>
      <c r="AE267" s="91">
        <v>724</v>
      </c>
      <c r="AF267" s="91">
        <v>872</v>
      </c>
      <c r="AG267" s="91"/>
      <c r="AH267" s="91">
        <v>1955</v>
      </c>
      <c r="AI267" s="91">
        <v>213</v>
      </c>
      <c r="AJ267" s="91">
        <v>743</v>
      </c>
      <c r="AK267" s="91">
        <v>46</v>
      </c>
      <c r="AL267" s="91">
        <v>6</v>
      </c>
      <c r="AM267" s="91">
        <v>4</v>
      </c>
      <c r="AN267" s="91">
        <v>1</v>
      </c>
      <c r="AO267" s="91">
        <v>2848</v>
      </c>
      <c r="AP267" s="91">
        <v>30</v>
      </c>
      <c r="AQ267" s="91">
        <v>3</v>
      </c>
      <c r="AR267" s="91">
        <v>27</v>
      </c>
      <c r="AS267" s="91">
        <v>9</v>
      </c>
      <c r="AT267" s="91">
        <v>3</v>
      </c>
      <c r="AU267" s="91"/>
      <c r="AV267" s="91"/>
      <c r="AW267" s="91">
        <v>39</v>
      </c>
      <c r="AX267" s="91">
        <v>9</v>
      </c>
      <c r="AY267" s="91">
        <v>2468</v>
      </c>
      <c r="AZ267" s="91">
        <v>491</v>
      </c>
      <c r="BA267" s="91">
        <v>9</v>
      </c>
      <c r="BB267" s="91">
        <v>482</v>
      </c>
      <c r="BC267" s="91">
        <v>2486</v>
      </c>
      <c r="BD267" s="91"/>
      <c r="BE267" s="91"/>
      <c r="BF267" s="91">
        <v>1779</v>
      </c>
      <c r="BG267" s="91"/>
      <c r="BH267" s="91"/>
      <c r="BI267" s="91"/>
      <c r="BJ267" s="91">
        <v>146</v>
      </c>
      <c r="BK267" s="91">
        <v>41</v>
      </c>
      <c r="BL267" s="91">
        <v>652</v>
      </c>
      <c r="BM267" s="91">
        <v>3</v>
      </c>
      <c r="BN267" s="91">
        <v>1</v>
      </c>
      <c r="BO267" s="91">
        <v>79</v>
      </c>
      <c r="BP267" s="91">
        <v>84</v>
      </c>
      <c r="BQ267" s="91">
        <v>183</v>
      </c>
      <c r="BR267" s="91"/>
      <c r="BS267" s="91"/>
      <c r="BT267" s="91">
        <v>45</v>
      </c>
      <c r="BU267" s="91">
        <v>2923</v>
      </c>
      <c r="BV267" s="91"/>
      <c r="BW267" s="91">
        <v>2040</v>
      </c>
      <c r="BX267" s="91">
        <v>627</v>
      </c>
      <c r="BY267" s="91">
        <v>263</v>
      </c>
      <c r="BZ267" s="91"/>
      <c r="CA267" s="91"/>
      <c r="CB267" s="91"/>
      <c r="CC267" s="91">
        <v>1</v>
      </c>
      <c r="CD267" s="91">
        <v>37</v>
      </c>
      <c r="CE267" s="91"/>
      <c r="CF267" s="91"/>
      <c r="CG267" s="91">
        <v>174</v>
      </c>
      <c r="CH267" s="91">
        <v>95</v>
      </c>
      <c r="CI267" s="91">
        <v>166</v>
      </c>
      <c r="CJ267" s="91">
        <v>43</v>
      </c>
      <c r="CK267" s="91">
        <v>42</v>
      </c>
      <c r="CL267" s="91">
        <v>43</v>
      </c>
      <c r="CM267" s="91">
        <v>640</v>
      </c>
      <c r="CN267" s="91">
        <v>399</v>
      </c>
      <c r="CO267" s="91">
        <v>445</v>
      </c>
      <c r="CP267" s="91">
        <v>230</v>
      </c>
      <c r="CQ267" s="91">
        <v>4</v>
      </c>
      <c r="CR267" s="91">
        <v>69</v>
      </c>
      <c r="CS267" s="91">
        <v>190</v>
      </c>
      <c r="CT267" s="91"/>
      <c r="CU267" s="91"/>
      <c r="CV267" s="91">
        <v>182</v>
      </c>
      <c r="CW267" s="91">
        <v>240</v>
      </c>
      <c r="CX267" s="91">
        <v>6</v>
      </c>
      <c r="CY267" s="91"/>
      <c r="CZ267" s="91">
        <v>9</v>
      </c>
      <c r="DA267" s="91">
        <v>2</v>
      </c>
      <c r="DB267" s="91">
        <v>2</v>
      </c>
      <c r="DC267" s="91"/>
      <c r="DD267" s="91">
        <v>2</v>
      </c>
      <c r="DE267" s="91">
        <v>36</v>
      </c>
      <c r="DF267" s="91">
        <v>242</v>
      </c>
      <c r="DG267" s="91">
        <v>3</v>
      </c>
      <c r="DH267" s="91">
        <v>408</v>
      </c>
      <c r="DI267" s="91">
        <v>15</v>
      </c>
      <c r="DJ267" s="91">
        <v>1</v>
      </c>
      <c r="DK267" s="91">
        <v>35</v>
      </c>
      <c r="DL267" s="91"/>
      <c r="DM267" s="91">
        <v>273</v>
      </c>
      <c r="DN267" s="91">
        <v>46</v>
      </c>
      <c r="DO267" s="91">
        <v>151</v>
      </c>
      <c r="DP267" s="91">
        <v>7</v>
      </c>
      <c r="DQ267" s="91">
        <v>1736</v>
      </c>
      <c r="DR267" s="91">
        <v>4</v>
      </c>
      <c r="DS267" s="91">
        <v>3</v>
      </c>
      <c r="DT267" s="91">
        <v>28</v>
      </c>
      <c r="DU267" s="91">
        <v>71</v>
      </c>
      <c r="DV267" s="91">
        <v>170</v>
      </c>
      <c r="DW267" s="91"/>
      <c r="DX267" s="91">
        <v>13</v>
      </c>
      <c r="DY267" s="91">
        <v>3</v>
      </c>
      <c r="DZ267" s="91">
        <v>51</v>
      </c>
      <c r="EA267" s="91">
        <v>160</v>
      </c>
      <c r="EB267" s="91">
        <v>13</v>
      </c>
      <c r="EC267" s="91"/>
      <c r="ED267" s="91">
        <v>7</v>
      </c>
      <c r="EE267" s="91"/>
      <c r="EF267" s="91">
        <v>4</v>
      </c>
      <c r="EG267" s="91">
        <v>2441</v>
      </c>
      <c r="EH267" s="91">
        <v>11567</v>
      </c>
      <c r="EI267" s="90" t="s">
        <v>2654</v>
      </c>
      <c r="EJ267" s="90" t="s">
        <v>2489</v>
      </c>
    </row>
    <row r="268" spans="1:140" ht="14.4" x14ac:dyDescent="0.3">
      <c r="A268" s="90">
        <v>106334025</v>
      </c>
      <c r="B268" s="90" t="s">
        <v>2238</v>
      </c>
      <c r="C268" s="90" t="s">
        <v>2239</v>
      </c>
      <c r="D268" s="90" t="s">
        <v>1614</v>
      </c>
      <c r="E268" s="90" t="s">
        <v>1072</v>
      </c>
      <c r="F268" s="90" t="s">
        <v>1454</v>
      </c>
      <c r="G268" s="90" t="s">
        <v>1072</v>
      </c>
      <c r="H268" s="90" t="s">
        <v>2808</v>
      </c>
      <c r="I268" s="90">
        <v>60</v>
      </c>
      <c r="J268" s="90">
        <v>31</v>
      </c>
      <c r="K268" s="90" t="s">
        <v>557</v>
      </c>
      <c r="L268" s="90" t="s">
        <v>553</v>
      </c>
      <c r="M268" s="91">
        <v>14367</v>
      </c>
      <c r="N268" s="91"/>
      <c r="O268" s="91"/>
      <c r="P268" s="91"/>
      <c r="Q268" s="91"/>
      <c r="R268" s="91"/>
      <c r="S268" s="91">
        <v>5543</v>
      </c>
      <c r="T268" s="91">
        <v>8824</v>
      </c>
      <c r="U268" s="91"/>
      <c r="V268" s="91"/>
      <c r="W268" s="91">
        <v>3118</v>
      </c>
      <c r="X268" s="91">
        <v>83</v>
      </c>
      <c r="Y268" s="91">
        <v>232</v>
      </c>
      <c r="Z268" s="91">
        <v>1882</v>
      </c>
      <c r="AA268" s="91">
        <v>1795</v>
      </c>
      <c r="AB268" s="91">
        <v>943</v>
      </c>
      <c r="AC268" s="91">
        <v>1450</v>
      </c>
      <c r="AD268" s="91">
        <v>1811</v>
      </c>
      <c r="AE268" s="91">
        <v>1818</v>
      </c>
      <c r="AF268" s="91">
        <v>1235</v>
      </c>
      <c r="AG268" s="91"/>
      <c r="AH268" s="91">
        <v>7124</v>
      </c>
      <c r="AI268" s="91">
        <v>1351</v>
      </c>
      <c r="AJ268" s="91">
        <v>4528</v>
      </c>
      <c r="AK268" s="91">
        <v>773</v>
      </c>
      <c r="AL268" s="91">
        <v>39</v>
      </c>
      <c r="AM268" s="91">
        <v>70</v>
      </c>
      <c r="AN268" s="91">
        <v>482</v>
      </c>
      <c r="AO268" s="91">
        <v>10423</v>
      </c>
      <c r="AP268" s="91">
        <v>16</v>
      </c>
      <c r="AQ268" s="91">
        <v>251</v>
      </c>
      <c r="AR268" s="91">
        <v>98</v>
      </c>
      <c r="AS268" s="91">
        <v>225</v>
      </c>
      <c r="AT268" s="91">
        <v>29</v>
      </c>
      <c r="AU268" s="91">
        <v>3011</v>
      </c>
      <c r="AV268" s="91"/>
      <c r="AW268" s="91">
        <v>314</v>
      </c>
      <c r="AX268" s="91"/>
      <c r="AY268" s="91">
        <v>4444</v>
      </c>
      <c r="AZ268" s="91">
        <v>9923</v>
      </c>
      <c r="BA268" s="91"/>
      <c r="BB268" s="91">
        <v>2261</v>
      </c>
      <c r="BC268" s="91">
        <v>9082</v>
      </c>
      <c r="BD268" s="91">
        <v>3022</v>
      </c>
      <c r="BE268" s="91">
        <v>2</v>
      </c>
      <c r="BF268" s="91">
        <v>10837</v>
      </c>
      <c r="BG268" s="91"/>
      <c r="BH268" s="91"/>
      <c r="BI268" s="91"/>
      <c r="BJ268" s="91">
        <v>309</v>
      </c>
      <c r="BK268" s="91">
        <v>48</v>
      </c>
      <c r="BL268" s="91">
        <v>709</v>
      </c>
      <c r="BM268" s="91">
        <v>15</v>
      </c>
      <c r="BN268" s="91"/>
      <c r="BO268" s="91">
        <v>59</v>
      </c>
      <c r="BP268" s="91">
        <v>218</v>
      </c>
      <c r="BQ268" s="91">
        <v>2161</v>
      </c>
      <c r="BR268" s="91">
        <v>10</v>
      </c>
      <c r="BS268" s="91">
        <v>1</v>
      </c>
      <c r="BT268" s="91">
        <v>501</v>
      </c>
      <c r="BU268" s="91">
        <v>13866</v>
      </c>
      <c r="BV268" s="91"/>
      <c r="BW268" s="91">
        <v>4293</v>
      </c>
      <c r="BX268" s="91">
        <v>827</v>
      </c>
      <c r="BY268" s="91">
        <v>8911</v>
      </c>
      <c r="BZ268" s="91">
        <v>11</v>
      </c>
      <c r="CA268" s="91"/>
      <c r="CB268" s="91">
        <v>9</v>
      </c>
      <c r="CC268" s="91"/>
      <c r="CD268" s="91">
        <v>315</v>
      </c>
      <c r="CE268" s="91">
        <v>1</v>
      </c>
      <c r="CF268" s="91"/>
      <c r="CG268" s="91">
        <v>1233</v>
      </c>
      <c r="CH268" s="91">
        <v>600</v>
      </c>
      <c r="CI268" s="91">
        <v>345</v>
      </c>
      <c r="CJ268" s="91">
        <v>162</v>
      </c>
      <c r="CK268" s="91">
        <v>93</v>
      </c>
      <c r="CL268" s="91">
        <v>140</v>
      </c>
      <c r="CM268" s="91">
        <v>1348</v>
      </c>
      <c r="CN268" s="91">
        <v>522</v>
      </c>
      <c r="CO268" s="91">
        <v>1260</v>
      </c>
      <c r="CP268" s="91">
        <v>404</v>
      </c>
      <c r="CQ268" s="91">
        <v>3132</v>
      </c>
      <c r="CR268" s="91">
        <v>142</v>
      </c>
      <c r="CS268" s="91">
        <v>921</v>
      </c>
      <c r="CT268" s="91">
        <v>13</v>
      </c>
      <c r="CU268" s="91">
        <v>84</v>
      </c>
      <c r="CV268" s="91">
        <v>149</v>
      </c>
      <c r="CW268" s="91">
        <v>631</v>
      </c>
      <c r="CX268" s="91">
        <v>169</v>
      </c>
      <c r="CY268" s="91">
        <v>3019</v>
      </c>
      <c r="CZ268" s="91">
        <v>85</v>
      </c>
      <c r="DA268" s="91">
        <v>25</v>
      </c>
      <c r="DB268" s="91">
        <v>2</v>
      </c>
      <c r="DC268" s="91">
        <v>2</v>
      </c>
      <c r="DD268" s="91">
        <v>188</v>
      </c>
      <c r="DE268" s="91">
        <v>183</v>
      </c>
      <c r="DF268" s="91">
        <v>802</v>
      </c>
      <c r="DG268" s="91">
        <v>58</v>
      </c>
      <c r="DH268" s="91">
        <v>1191</v>
      </c>
      <c r="DI268" s="91">
        <v>192</v>
      </c>
      <c r="DJ268" s="91">
        <v>847</v>
      </c>
      <c r="DK268" s="91">
        <v>187</v>
      </c>
      <c r="DL268" s="91">
        <v>2976</v>
      </c>
      <c r="DM268" s="91">
        <v>1152</v>
      </c>
      <c r="DN268" s="91">
        <v>159</v>
      </c>
      <c r="DO268" s="91">
        <v>3065</v>
      </c>
      <c r="DP268" s="91">
        <v>55</v>
      </c>
      <c r="DQ268" s="91">
        <v>3198</v>
      </c>
      <c r="DR268" s="91">
        <v>35</v>
      </c>
      <c r="DS268" s="91">
        <v>5</v>
      </c>
      <c r="DT268" s="91">
        <v>16</v>
      </c>
      <c r="DU268" s="91">
        <v>542</v>
      </c>
      <c r="DV268" s="91">
        <v>221</v>
      </c>
      <c r="DW268" s="91"/>
      <c r="DX268" s="91">
        <v>14</v>
      </c>
      <c r="DY268" s="91">
        <v>17</v>
      </c>
      <c r="DZ268" s="91">
        <v>57</v>
      </c>
      <c r="EA268" s="91">
        <v>525</v>
      </c>
      <c r="EB268" s="91">
        <v>23</v>
      </c>
      <c r="EC268" s="91">
        <v>6</v>
      </c>
      <c r="ED268" s="91">
        <v>10</v>
      </c>
      <c r="EE268" s="91"/>
      <c r="EF268" s="91">
        <v>11</v>
      </c>
      <c r="EG268" s="91">
        <v>12885</v>
      </c>
      <c r="EH268" s="91">
        <v>51818</v>
      </c>
      <c r="EI268" s="90" t="s">
        <v>2646</v>
      </c>
      <c r="EJ268" s="90" t="s">
        <v>2489</v>
      </c>
    </row>
    <row r="269" spans="1:140" ht="14.4" x14ac:dyDescent="0.3">
      <c r="A269" s="90">
        <v>106334048</v>
      </c>
      <c r="B269" s="90" t="s">
        <v>2240</v>
      </c>
      <c r="C269" s="90" t="s">
        <v>2241</v>
      </c>
      <c r="D269" s="90" t="s">
        <v>1615</v>
      </c>
      <c r="E269" s="90" t="s">
        <v>1616</v>
      </c>
      <c r="F269" s="90" t="s">
        <v>1455</v>
      </c>
      <c r="G269" s="90" t="s">
        <v>1072</v>
      </c>
      <c r="H269" s="90" t="s">
        <v>2811</v>
      </c>
      <c r="I269" s="90">
        <v>61</v>
      </c>
      <c r="J269" s="90">
        <v>31</v>
      </c>
      <c r="K269" s="90" t="s">
        <v>557</v>
      </c>
      <c r="L269" s="90" t="s">
        <v>553</v>
      </c>
      <c r="M269" s="91">
        <v>5189</v>
      </c>
      <c r="N269" s="91"/>
      <c r="O269" s="91"/>
      <c r="P269" s="91"/>
      <c r="Q269" s="91"/>
      <c r="R269" s="91"/>
      <c r="S269" s="91">
        <v>1917</v>
      </c>
      <c r="T269" s="91">
        <v>3272</v>
      </c>
      <c r="U269" s="91"/>
      <c r="V269" s="91"/>
      <c r="W269" s="91">
        <v>1153</v>
      </c>
      <c r="X269" s="91">
        <v>10</v>
      </c>
      <c r="Y269" s="91">
        <v>113</v>
      </c>
      <c r="Z269" s="91">
        <v>768</v>
      </c>
      <c r="AA269" s="91">
        <v>633</v>
      </c>
      <c r="AB269" s="91">
        <v>292</v>
      </c>
      <c r="AC269" s="91">
        <v>457</v>
      </c>
      <c r="AD269" s="91">
        <v>603</v>
      </c>
      <c r="AE269" s="91">
        <v>657</v>
      </c>
      <c r="AF269" s="91">
        <v>503</v>
      </c>
      <c r="AG269" s="91"/>
      <c r="AH269" s="91">
        <v>1914</v>
      </c>
      <c r="AI269" s="91">
        <v>966</v>
      </c>
      <c r="AJ269" s="91">
        <v>2003</v>
      </c>
      <c r="AK269" s="91">
        <v>196</v>
      </c>
      <c r="AL269" s="91">
        <v>10</v>
      </c>
      <c r="AM269" s="91">
        <v>44</v>
      </c>
      <c r="AN269" s="91">
        <v>56</v>
      </c>
      <c r="AO269" s="91">
        <v>3524</v>
      </c>
      <c r="AP269" s="91">
        <v>1</v>
      </c>
      <c r="AQ269" s="91">
        <v>32</v>
      </c>
      <c r="AR269" s="91">
        <v>16</v>
      </c>
      <c r="AS269" s="91">
        <v>153</v>
      </c>
      <c r="AT269" s="91">
        <v>4</v>
      </c>
      <c r="AU269" s="91">
        <v>1153</v>
      </c>
      <c r="AV269" s="91"/>
      <c r="AW269" s="91">
        <v>306</v>
      </c>
      <c r="AX269" s="91"/>
      <c r="AY269" s="91">
        <v>2070</v>
      </c>
      <c r="AZ269" s="91">
        <v>3119</v>
      </c>
      <c r="BA269" s="91"/>
      <c r="BB269" s="91">
        <v>621</v>
      </c>
      <c r="BC269" s="91">
        <v>3408</v>
      </c>
      <c r="BD269" s="91">
        <v>1153</v>
      </c>
      <c r="BE269" s="91">
        <v>7</v>
      </c>
      <c r="BF269" s="91">
        <v>3997</v>
      </c>
      <c r="BG269" s="91">
        <v>1</v>
      </c>
      <c r="BH269" s="91">
        <v>1</v>
      </c>
      <c r="BI269" s="91"/>
      <c r="BJ269" s="91">
        <v>219</v>
      </c>
      <c r="BK269" s="91">
        <v>19</v>
      </c>
      <c r="BL269" s="91">
        <v>263</v>
      </c>
      <c r="BM269" s="91">
        <v>25</v>
      </c>
      <c r="BN269" s="91"/>
      <c r="BO269" s="91">
        <v>31</v>
      </c>
      <c r="BP269" s="91">
        <v>80</v>
      </c>
      <c r="BQ269" s="91">
        <v>551</v>
      </c>
      <c r="BR269" s="91">
        <v>2</v>
      </c>
      <c r="BS269" s="91"/>
      <c r="BT269" s="91">
        <v>261</v>
      </c>
      <c r="BU269" s="91">
        <v>4927</v>
      </c>
      <c r="BV269" s="91">
        <v>1</v>
      </c>
      <c r="BW269" s="91">
        <v>1573</v>
      </c>
      <c r="BX269" s="91">
        <v>578</v>
      </c>
      <c r="BY269" s="91">
        <v>2868</v>
      </c>
      <c r="BZ269" s="91">
        <v>2</v>
      </c>
      <c r="CA269" s="91"/>
      <c r="CB269" s="91">
        <v>4</v>
      </c>
      <c r="CC269" s="91"/>
      <c r="CD269" s="91">
        <v>164</v>
      </c>
      <c r="CE269" s="91"/>
      <c r="CF269" s="91"/>
      <c r="CG269" s="91">
        <v>432</v>
      </c>
      <c r="CH269" s="91">
        <v>78</v>
      </c>
      <c r="CI269" s="91">
        <v>139</v>
      </c>
      <c r="CJ269" s="91">
        <v>77</v>
      </c>
      <c r="CK269" s="91">
        <v>25</v>
      </c>
      <c r="CL269" s="91">
        <v>62</v>
      </c>
      <c r="CM269" s="91">
        <v>553</v>
      </c>
      <c r="CN269" s="91">
        <v>319</v>
      </c>
      <c r="CO269" s="91">
        <v>515</v>
      </c>
      <c r="CP269" s="91">
        <v>165</v>
      </c>
      <c r="CQ269" s="91">
        <v>1200</v>
      </c>
      <c r="CR269" s="91">
        <v>44</v>
      </c>
      <c r="CS269" s="91">
        <v>197</v>
      </c>
      <c r="CT269" s="91">
        <v>1</v>
      </c>
      <c r="CU269" s="91"/>
      <c r="CV269" s="91">
        <v>81</v>
      </c>
      <c r="CW269" s="91">
        <v>143</v>
      </c>
      <c r="CX269" s="91">
        <v>5</v>
      </c>
      <c r="CY269" s="91">
        <v>1153</v>
      </c>
      <c r="CZ269" s="91">
        <v>18</v>
      </c>
      <c r="DA269" s="91">
        <v>2</v>
      </c>
      <c r="DB269" s="91"/>
      <c r="DC269" s="91"/>
      <c r="DD269" s="91">
        <v>23</v>
      </c>
      <c r="DE269" s="91">
        <v>33</v>
      </c>
      <c r="DF269" s="91">
        <v>175</v>
      </c>
      <c r="DG269" s="91">
        <v>1</v>
      </c>
      <c r="DH269" s="91">
        <v>385</v>
      </c>
      <c r="DI269" s="91">
        <v>34</v>
      </c>
      <c r="DJ269" s="91">
        <v>276</v>
      </c>
      <c r="DK269" s="91">
        <v>47</v>
      </c>
      <c r="DL269" s="91">
        <v>1151</v>
      </c>
      <c r="DM269" s="91">
        <v>238</v>
      </c>
      <c r="DN269" s="91">
        <v>34</v>
      </c>
      <c r="DO269" s="91">
        <v>1316</v>
      </c>
      <c r="DP269" s="91">
        <v>1</v>
      </c>
      <c r="DQ269" s="91">
        <v>1455</v>
      </c>
      <c r="DR269" s="91">
        <v>13</v>
      </c>
      <c r="DS269" s="91"/>
      <c r="DT269" s="91">
        <v>19</v>
      </c>
      <c r="DU269" s="91">
        <v>143</v>
      </c>
      <c r="DV269" s="91">
        <v>61</v>
      </c>
      <c r="DW269" s="91"/>
      <c r="DX269" s="91">
        <v>6</v>
      </c>
      <c r="DY269" s="91">
        <v>6</v>
      </c>
      <c r="DZ269" s="91">
        <v>19</v>
      </c>
      <c r="EA269" s="91">
        <v>179</v>
      </c>
      <c r="EB269" s="91">
        <v>6</v>
      </c>
      <c r="EC269" s="91">
        <v>4</v>
      </c>
      <c r="ED269" s="91">
        <v>5</v>
      </c>
      <c r="EE269" s="91"/>
      <c r="EF269" s="91">
        <v>3</v>
      </c>
      <c r="EG269" s="91">
        <v>4725</v>
      </c>
      <c r="EH269" s="91">
        <v>14608</v>
      </c>
      <c r="EI269" s="90" t="s">
        <v>2653</v>
      </c>
      <c r="EJ269" s="90" t="s">
        <v>2489</v>
      </c>
    </row>
    <row r="270" spans="1:140" ht="14.4" x14ac:dyDescent="0.3">
      <c r="A270" s="90">
        <v>106334068</v>
      </c>
      <c r="B270" s="90" t="s">
        <v>2242</v>
      </c>
      <c r="C270" s="90" t="s">
        <v>1617</v>
      </c>
      <c r="D270" s="90" t="s">
        <v>1618</v>
      </c>
      <c r="E270" s="90" t="s">
        <v>1619</v>
      </c>
      <c r="F270" s="90" t="s">
        <v>1456</v>
      </c>
      <c r="G270" s="90" t="s">
        <v>1072</v>
      </c>
      <c r="H270" s="90" t="s">
        <v>2811</v>
      </c>
      <c r="I270" s="90">
        <v>67</v>
      </c>
      <c r="J270" s="90">
        <v>28</v>
      </c>
      <c r="K270" s="90" t="s">
        <v>572</v>
      </c>
      <c r="L270" s="90" t="s">
        <v>553</v>
      </c>
      <c r="M270" s="91">
        <v>17529</v>
      </c>
      <c r="N270" s="91"/>
      <c r="O270" s="91"/>
      <c r="P270" s="91"/>
      <c r="Q270" s="91"/>
      <c r="R270" s="91"/>
      <c r="S270" s="91">
        <v>6709</v>
      </c>
      <c r="T270" s="91">
        <v>10820</v>
      </c>
      <c r="U270" s="91"/>
      <c r="V270" s="91"/>
      <c r="W270" s="91">
        <v>3299</v>
      </c>
      <c r="X270" s="91"/>
      <c r="Y270" s="91">
        <v>397</v>
      </c>
      <c r="Z270" s="91">
        <v>2561</v>
      </c>
      <c r="AA270" s="91">
        <v>2221</v>
      </c>
      <c r="AB270" s="91">
        <v>1365</v>
      </c>
      <c r="AC270" s="91">
        <v>1886</v>
      </c>
      <c r="AD270" s="91">
        <v>2005</v>
      </c>
      <c r="AE270" s="91">
        <v>1745</v>
      </c>
      <c r="AF270" s="91">
        <v>2050</v>
      </c>
      <c r="AG270" s="91"/>
      <c r="AH270" s="91">
        <v>10809</v>
      </c>
      <c r="AI270" s="91">
        <v>921</v>
      </c>
      <c r="AJ270" s="91">
        <v>4122</v>
      </c>
      <c r="AK270" s="91">
        <v>702</v>
      </c>
      <c r="AL270" s="91">
        <v>53</v>
      </c>
      <c r="AM270" s="91">
        <v>852</v>
      </c>
      <c r="AN270" s="91">
        <v>70</v>
      </c>
      <c r="AO270" s="91">
        <v>13897</v>
      </c>
      <c r="AP270" s="91">
        <v>38</v>
      </c>
      <c r="AQ270" s="91">
        <v>190</v>
      </c>
      <c r="AR270" s="91">
        <v>68</v>
      </c>
      <c r="AS270" s="91">
        <v>39</v>
      </c>
      <c r="AT270" s="91">
        <v>2</v>
      </c>
      <c r="AU270" s="91">
        <v>3256</v>
      </c>
      <c r="AV270" s="91"/>
      <c r="AW270" s="91">
        <v>39</v>
      </c>
      <c r="AX270" s="91"/>
      <c r="AY270" s="91">
        <v>9261</v>
      </c>
      <c r="AZ270" s="91">
        <v>8268</v>
      </c>
      <c r="BA270" s="91"/>
      <c r="BB270" s="91">
        <v>1459</v>
      </c>
      <c r="BC270" s="91">
        <v>12783</v>
      </c>
      <c r="BD270" s="91">
        <v>3276</v>
      </c>
      <c r="BE270" s="91">
        <v>11</v>
      </c>
      <c r="BF270" s="91">
        <v>12997</v>
      </c>
      <c r="BG270" s="91"/>
      <c r="BH270" s="91"/>
      <c r="BI270" s="91"/>
      <c r="BJ270" s="91">
        <v>912</v>
      </c>
      <c r="BK270" s="91">
        <v>159</v>
      </c>
      <c r="BL270" s="91">
        <v>1226</v>
      </c>
      <c r="BM270" s="91">
        <v>59</v>
      </c>
      <c r="BN270" s="91">
        <v>10</v>
      </c>
      <c r="BO270" s="91">
        <v>251</v>
      </c>
      <c r="BP270" s="91">
        <v>238</v>
      </c>
      <c r="BQ270" s="91">
        <v>1677</v>
      </c>
      <c r="BR270" s="91"/>
      <c r="BS270" s="91"/>
      <c r="BT270" s="91">
        <v>55</v>
      </c>
      <c r="BU270" s="91">
        <v>17474</v>
      </c>
      <c r="BV270" s="91"/>
      <c r="BW270" s="91">
        <v>5400</v>
      </c>
      <c r="BX270" s="91">
        <v>5325</v>
      </c>
      <c r="BY270" s="91">
        <v>5491</v>
      </c>
      <c r="BZ270" s="91">
        <v>65</v>
      </c>
      <c r="CA270" s="91">
        <v>4</v>
      </c>
      <c r="CB270" s="91">
        <v>818</v>
      </c>
      <c r="CC270" s="91">
        <v>38</v>
      </c>
      <c r="CD270" s="91">
        <v>388</v>
      </c>
      <c r="CE270" s="91"/>
      <c r="CF270" s="91"/>
      <c r="CG270" s="91">
        <v>567</v>
      </c>
      <c r="CH270" s="91">
        <v>445</v>
      </c>
      <c r="CI270" s="91">
        <v>826</v>
      </c>
      <c r="CJ270" s="91">
        <v>173</v>
      </c>
      <c r="CK270" s="91">
        <v>164</v>
      </c>
      <c r="CL270" s="91">
        <v>242</v>
      </c>
      <c r="CM270" s="91">
        <v>1731</v>
      </c>
      <c r="CN270" s="91">
        <v>955</v>
      </c>
      <c r="CO270" s="91">
        <v>1603</v>
      </c>
      <c r="CP270" s="91">
        <v>733</v>
      </c>
      <c r="CQ270" s="91">
        <v>3439</v>
      </c>
      <c r="CR270" s="91">
        <v>223</v>
      </c>
      <c r="CS270" s="91">
        <v>726</v>
      </c>
      <c r="CT270" s="91">
        <v>8</v>
      </c>
      <c r="CU270" s="91">
        <v>22</v>
      </c>
      <c r="CV270" s="91">
        <v>573</v>
      </c>
      <c r="CW270" s="91">
        <v>1787</v>
      </c>
      <c r="CX270" s="91">
        <v>35</v>
      </c>
      <c r="CY270" s="91">
        <v>3277</v>
      </c>
      <c r="CZ270" s="91">
        <v>197</v>
      </c>
      <c r="DA270" s="91">
        <v>17</v>
      </c>
      <c r="DB270" s="91">
        <v>15</v>
      </c>
      <c r="DC270" s="91">
        <v>2</v>
      </c>
      <c r="DD270" s="91">
        <v>31</v>
      </c>
      <c r="DE270" s="91">
        <v>159</v>
      </c>
      <c r="DF270" s="91">
        <v>542</v>
      </c>
      <c r="DG270" s="91">
        <v>21</v>
      </c>
      <c r="DH270" s="91">
        <v>1769</v>
      </c>
      <c r="DI270" s="91">
        <v>170</v>
      </c>
      <c r="DJ270" s="91">
        <v>198</v>
      </c>
      <c r="DK270" s="91">
        <v>219</v>
      </c>
      <c r="DL270" s="91">
        <v>3232</v>
      </c>
      <c r="DM270" s="91">
        <v>1155</v>
      </c>
      <c r="DN270" s="91">
        <v>267</v>
      </c>
      <c r="DO270" s="91">
        <v>3067</v>
      </c>
      <c r="DP270" s="91">
        <v>43</v>
      </c>
      <c r="DQ270" s="91">
        <v>6425</v>
      </c>
      <c r="DR270" s="91">
        <v>452</v>
      </c>
      <c r="DS270" s="91">
        <v>58</v>
      </c>
      <c r="DT270" s="91">
        <v>90</v>
      </c>
      <c r="DU270" s="91">
        <v>584</v>
      </c>
      <c r="DV270" s="91">
        <v>887</v>
      </c>
      <c r="DW270" s="91">
        <v>3</v>
      </c>
      <c r="DX270" s="91">
        <v>29</v>
      </c>
      <c r="DY270" s="91">
        <v>25</v>
      </c>
      <c r="DZ270" s="91">
        <v>203</v>
      </c>
      <c r="EA270" s="91">
        <v>542</v>
      </c>
      <c r="EB270" s="91">
        <v>82</v>
      </c>
      <c r="EC270" s="91">
        <v>74</v>
      </c>
      <c r="ED270" s="91">
        <v>11</v>
      </c>
      <c r="EE270" s="91">
        <v>1</v>
      </c>
      <c r="EF270" s="91">
        <v>34</v>
      </c>
      <c r="EG270" s="91">
        <v>14454</v>
      </c>
      <c r="EH270" s="91">
        <v>60514</v>
      </c>
      <c r="EI270" s="90" t="s">
        <v>2655</v>
      </c>
      <c r="EJ270" s="90" t="s">
        <v>2489</v>
      </c>
    </row>
    <row r="271" spans="1:140" ht="14.4" x14ac:dyDescent="0.3">
      <c r="A271" s="90">
        <v>106334457</v>
      </c>
      <c r="B271" s="90" t="s">
        <v>2243</v>
      </c>
      <c r="C271" s="90" t="s">
        <v>1888</v>
      </c>
      <c r="D271" s="90" t="s">
        <v>1620</v>
      </c>
      <c r="E271" s="90" t="s">
        <v>1070</v>
      </c>
      <c r="F271" s="90" t="s">
        <v>1446</v>
      </c>
      <c r="G271" s="90" t="s">
        <v>1072</v>
      </c>
      <c r="H271" s="90" t="s">
        <v>2814</v>
      </c>
      <c r="I271" s="90">
        <v>56</v>
      </c>
      <c r="J271" s="90">
        <v>28</v>
      </c>
      <c r="K271" s="90" t="s">
        <v>572</v>
      </c>
      <c r="L271" s="90" t="s">
        <v>553</v>
      </c>
      <c r="M271" s="91"/>
      <c r="N271" s="91"/>
      <c r="O271" s="91">
        <v>927</v>
      </c>
      <c r="P271" s="91"/>
      <c r="Q271" s="91"/>
      <c r="R271" s="91"/>
      <c r="S271" s="91">
        <v>589</v>
      </c>
      <c r="T271" s="91">
        <v>338</v>
      </c>
      <c r="U271" s="91"/>
      <c r="V271" s="91"/>
      <c r="W271" s="91">
        <v>2</v>
      </c>
      <c r="X271" s="91"/>
      <c r="Y271" s="91">
        <v>41</v>
      </c>
      <c r="Z271" s="91">
        <v>277</v>
      </c>
      <c r="AA271" s="91">
        <v>195</v>
      </c>
      <c r="AB271" s="91">
        <v>204</v>
      </c>
      <c r="AC271" s="91">
        <v>170</v>
      </c>
      <c r="AD271" s="91">
        <v>36</v>
      </c>
      <c r="AE271" s="91">
        <v>2</v>
      </c>
      <c r="AF271" s="91"/>
      <c r="AG271" s="91"/>
      <c r="AH271" s="91">
        <v>468</v>
      </c>
      <c r="AI271" s="91">
        <v>78</v>
      </c>
      <c r="AJ271" s="91">
        <v>350</v>
      </c>
      <c r="AK271" s="91">
        <v>9</v>
      </c>
      <c r="AL271" s="91">
        <v>2</v>
      </c>
      <c r="AM271" s="91">
        <v>13</v>
      </c>
      <c r="AN271" s="91">
        <v>7</v>
      </c>
      <c r="AO271" s="91">
        <v>926</v>
      </c>
      <c r="AP271" s="91"/>
      <c r="AQ271" s="91"/>
      <c r="AR271" s="91"/>
      <c r="AS271" s="91"/>
      <c r="AT271" s="91"/>
      <c r="AU271" s="91"/>
      <c r="AV271" s="91">
        <v>1</v>
      </c>
      <c r="AW271" s="91"/>
      <c r="AX271" s="91"/>
      <c r="AY271" s="91"/>
      <c r="AZ271" s="91">
        <v>927</v>
      </c>
      <c r="BA271" s="91"/>
      <c r="BB271" s="91"/>
      <c r="BC271" s="91">
        <v>927</v>
      </c>
      <c r="BD271" s="91"/>
      <c r="BE271" s="91"/>
      <c r="BF271" s="91">
        <v>806</v>
      </c>
      <c r="BG271" s="91"/>
      <c r="BH271" s="91"/>
      <c r="BI271" s="91"/>
      <c r="BJ271" s="91">
        <v>4</v>
      </c>
      <c r="BK271" s="91">
        <v>4</v>
      </c>
      <c r="BL271" s="91"/>
      <c r="BM271" s="91">
        <v>111</v>
      </c>
      <c r="BN271" s="91"/>
      <c r="BO271" s="91">
        <v>2</v>
      </c>
      <c r="BP271" s="91"/>
      <c r="BQ271" s="91"/>
      <c r="BR271" s="91"/>
      <c r="BS271" s="91"/>
      <c r="BT271" s="91"/>
      <c r="BU271" s="91">
        <v>927</v>
      </c>
      <c r="BV271" s="91"/>
      <c r="BW271" s="91">
        <v>8</v>
      </c>
      <c r="BX271" s="91">
        <v>237</v>
      </c>
      <c r="BY271" s="91"/>
      <c r="BZ271" s="91"/>
      <c r="CA271" s="91">
        <v>520</v>
      </c>
      <c r="CB271" s="91"/>
      <c r="CC271" s="91"/>
      <c r="CD271" s="91">
        <v>111</v>
      </c>
      <c r="CE271" s="91">
        <v>51</v>
      </c>
      <c r="CF271" s="91"/>
      <c r="CG271" s="91"/>
      <c r="CH271" s="91"/>
      <c r="CI271" s="91"/>
      <c r="CJ271" s="91"/>
      <c r="CK271" s="91">
        <v>927</v>
      </c>
      <c r="CL271" s="91"/>
      <c r="CM271" s="91"/>
      <c r="CN271" s="91"/>
      <c r="CO271" s="91"/>
      <c r="CP271" s="91"/>
      <c r="CQ271" s="91"/>
      <c r="CR271" s="91"/>
      <c r="CS271" s="91"/>
      <c r="CT271" s="91"/>
      <c r="CU271" s="91"/>
      <c r="CV271" s="91"/>
      <c r="CW271" s="91"/>
      <c r="CX271" s="91"/>
      <c r="CY271" s="91"/>
      <c r="CZ271" s="91"/>
      <c r="DA271" s="91"/>
      <c r="DB271" s="91"/>
      <c r="DC271" s="91"/>
      <c r="DD271" s="91"/>
      <c r="DE271" s="91"/>
      <c r="DF271" s="91"/>
      <c r="DG271" s="91"/>
      <c r="DH271" s="91"/>
      <c r="DI271" s="91"/>
      <c r="DJ271" s="91"/>
      <c r="DK271" s="91"/>
      <c r="DL271" s="91"/>
      <c r="DM271" s="91"/>
      <c r="DN271" s="91"/>
      <c r="DO271" s="91">
        <v>522</v>
      </c>
      <c r="DP271" s="91"/>
      <c r="DQ271" s="91">
        <v>405</v>
      </c>
      <c r="DR271" s="91"/>
      <c r="DS271" s="91"/>
      <c r="DT271" s="91"/>
      <c r="DU271" s="91"/>
      <c r="DV271" s="91"/>
      <c r="DW271" s="91"/>
      <c r="DX271" s="91"/>
      <c r="DY271" s="91"/>
      <c r="DZ271" s="91"/>
      <c r="EA271" s="91"/>
      <c r="EB271" s="91"/>
      <c r="EC271" s="91"/>
      <c r="ED271" s="91"/>
      <c r="EE271" s="91"/>
      <c r="EF271" s="91"/>
      <c r="EG271" s="91">
        <v>927</v>
      </c>
      <c r="EH271" s="91">
        <v>4559</v>
      </c>
      <c r="EI271" s="90" t="s">
        <v>2649</v>
      </c>
      <c r="EJ271" s="90" t="s">
        <v>2489</v>
      </c>
    </row>
    <row r="272" spans="1:140" ht="14.4" x14ac:dyDescent="0.3">
      <c r="A272" s="90">
        <v>106334487</v>
      </c>
      <c r="B272" s="90" t="s">
        <v>2244</v>
      </c>
      <c r="C272" s="90" t="s">
        <v>1621</v>
      </c>
      <c r="D272" s="90" t="s">
        <v>1622</v>
      </c>
      <c r="E272" s="90" t="s">
        <v>1616</v>
      </c>
      <c r="F272" s="90" t="s">
        <v>1455</v>
      </c>
      <c r="G272" s="90" t="s">
        <v>1072</v>
      </c>
      <c r="H272" s="90" t="s">
        <v>2809</v>
      </c>
      <c r="I272" s="90">
        <v>61</v>
      </c>
      <c r="J272" s="90">
        <v>31</v>
      </c>
      <c r="K272" s="90" t="s">
        <v>552</v>
      </c>
      <c r="L272" s="90" t="s">
        <v>2807</v>
      </c>
      <c r="M272" s="91">
        <v>16994</v>
      </c>
      <c r="N272" s="91"/>
      <c r="O272" s="91">
        <v>4060</v>
      </c>
      <c r="P272" s="91"/>
      <c r="Q272" s="91"/>
      <c r="R272" s="91"/>
      <c r="S272" s="91">
        <v>10367</v>
      </c>
      <c r="T272" s="91">
        <v>10687</v>
      </c>
      <c r="U272" s="91"/>
      <c r="V272" s="91"/>
      <c r="W272" s="91">
        <v>2199</v>
      </c>
      <c r="X272" s="91">
        <v>729</v>
      </c>
      <c r="Y272" s="91">
        <v>1861</v>
      </c>
      <c r="Z272" s="91">
        <v>3573</v>
      </c>
      <c r="AA272" s="91">
        <v>2781</v>
      </c>
      <c r="AB272" s="91">
        <v>2767</v>
      </c>
      <c r="AC272" s="91">
        <v>3377</v>
      </c>
      <c r="AD272" s="91">
        <v>2090</v>
      </c>
      <c r="AE272" s="91">
        <v>919</v>
      </c>
      <c r="AF272" s="91">
        <v>758</v>
      </c>
      <c r="AG272" s="91"/>
      <c r="AH272" s="91">
        <v>6441</v>
      </c>
      <c r="AI272" s="91">
        <v>3378</v>
      </c>
      <c r="AJ272" s="91">
        <v>10415</v>
      </c>
      <c r="AK272" s="91">
        <v>433</v>
      </c>
      <c r="AL272" s="91">
        <v>50</v>
      </c>
      <c r="AM272" s="91">
        <v>277</v>
      </c>
      <c r="AN272" s="91">
        <v>60</v>
      </c>
      <c r="AO272" s="91">
        <v>16605</v>
      </c>
      <c r="AP272" s="91">
        <v>124</v>
      </c>
      <c r="AQ272" s="91">
        <v>170</v>
      </c>
      <c r="AR272" s="91">
        <v>116</v>
      </c>
      <c r="AS272" s="91">
        <v>268</v>
      </c>
      <c r="AT272" s="91">
        <v>48</v>
      </c>
      <c r="AU272" s="91">
        <v>1763</v>
      </c>
      <c r="AV272" s="91">
        <v>1169</v>
      </c>
      <c r="AW272" s="91">
        <v>791</v>
      </c>
      <c r="AX272" s="91"/>
      <c r="AY272" s="91">
        <v>10834</v>
      </c>
      <c r="AZ272" s="91">
        <v>10220</v>
      </c>
      <c r="BA272" s="91"/>
      <c r="BB272" s="91">
        <v>1161</v>
      </c>
      <c r="BC272" s="91">
        <v>18074</v>
      </c>
      <c r="BD272" s="91">
        <v>1819</v>
      </c>
      <c r="BE272" s="91"/>
      <c r="BF272" s="91">
        <v>16121</v>
      </c>
      <c r="BG272" s="91">
        <v>47</v>
      </c>
      <c r="BH272" s="91">
        <v>225</v>
      </c>
      <c r="BI272" s="91"/>
      <c r="BJ272" s="91">
        <v>457</v>
      </c>
      <c r="BK272" s="91"/>
      <c r="BL272" s="91">
        <v>920</v>
      </c>
      <c r="BM272" s="91">
        <v>735</v>
      </c>
      <c r="BN272" s="91">
        <v>1242</v>
      </c>
      <c r="BO272" s="91">
        <v>351</v>
      </c>
      <c r="BP272" s="91">
        <v>258</v>
      </c>
      <c r="BQ272" s="91">
        <v>684</v>
      </c>
      <c r="BR272" s="91">
        <v>14</v>
      </c>
      <c r="BS272" s="91"/>
      <c r="BT272" s="91">
        <v>455</v>
      </c>
      <c r="BU272" s="91">
        <v>20598</v>
      </c>
      <c r="BV272" s="91">
        <v>1</v>
      </c>
      <c r="BW272" s="91">
        <v>1831</v>
      </c>
      <c r="BX272" s="91">
        <v>9562</v>
      </c>
      <c r="BY272" s="91">
        <v>6766</v>
      </c>
      <c r="BZ272" s="91">
        <v>100</v>
      </c>
      <c r="CA272" s="91">
        <v>257</v>
      </c>
      <c r="CB272" s="91">
        <v>1340</v>
      </c>
      <c r="CC272" s="91"/>
      <c r="CD272" s="91">
        <v>1188</v>
      </c>
      <c r="CE272" s="91"/>
      <c r="CF272" s="91">
        <v>10</v>
      </c>
      <c r="CG272" s="91">
        <v>1330</v>
      </c>
      <c r="CH272" s="91">
        <v>586</v>
      </c>
      <c r="CI272" s="91">
        <v>694</v>
      </c>
      <c r="CJ272" s="91">
        <v>222</v>
      </c>
      <c r="CK272" s="91">
        <v>4603</v>
      </c>
      <c r="CL272" s="91">
        <v>636</v>
      </c>
      <c r="CM272" s="91">
        <v>1671</v>
      </c>
      <c r="CN272" s="91">
        <v>1087</v>
      </c>
      <c r="CO272" s="91">
        <v>1825</v>
      </c>
      <c r="CP272" s="91">
        <v>600</v>
      </c>
      <c r="CQ272" s="91">
        <v>2061</v>
      </c>
      <c r="CR272" s="91">
        <v>333</v>
      </c>
      <c r="CS272" s="91">
        <v>613</v>
      </c>
      <c r="CT272" s="91">
        <v>28</v>
      </c>
      <c r="CU272" s="91">
        <v>182</v>
      </c>
      <c r="CV272" s="91">
        <v>475</v>
      </c>
      <c r="CW272" s="91">
        <v>2008</v>
      </c>
      <c r="CX272" s="91">
        <v>331</v>
      </c>
      <c r="CY272" s="91">
        <v>1769</v>
      </c>
      <c r="CZ272" s="91">
        <v>267</v>
      </c>
      <c r="DA272" s="91">
        <v>37</v>
      </c>
      <c r="DB272" s="91">
        <v>51</v>
      </c>
      <c r="DC272" s="91">
        <v>13</v>
      </c>
      <c r="DD272" s="91">
        <v>86</v>
      </c>
      <c r="DE272" s="91">
        <v>313</v>
      </c>
      <c r="DF272" s="91">
        <v>713</v>
      </c>
      <c r="DG272" s="91">
        <v>65</v>
      </c>
      <c r="DH272" s="91">
        <v>1541</v>
      </c>
      <c r="DI272" s="91">
        <v>246</v>
      </c>
      <c r="DJ272" s="91">
        <v>31</v>
      </c>
      <c r="DK272" s="91">
        <v>255</v>
      </c>
      <c r="DL272" s="91">
        <v>1740</v>
      </c>
      <c r="DM272" s="91">
        <v>1126</v>
      </c>
      <c r="DN272" s="91">
        <v>397</v>
      </c>
      <c r="DO272" s="91">
        <v>6606</v>
      </c>
      <c r="DP272" s="91">
        <v>22</v>
      </c>
      <c r="DQ272" s="91">
        <v>7545</v>
      </c>
      <c r="DR272" s="91">
        <v>504</v>
      </c>
      <c r="DS272" s="91">
        <v>41</v>
      </c>
      <c r="DT272" s="91">
        <v>64</v>
      </c>
      <c r="DU272" s="91">
        <v>685</v>
      </c>
      <c r="DV272" s="91">
        <v>482</v>
      </c>
      <c r="DW272" s="91">
        <v>1</v>
      </c>
      <c r="DX272" s="91">
        <v>36</v>
      </c>
      <c r="DY272" s="91">
        <v>48</v>
      </c>
      <c r="DZ272" s="91">
        <v>183</v>
      </c>
      <c r="EA272" s="91">
        <v>596</v>
      </c>
      <c r="EB272" s="91">
        <v>182</v>
      </c>
      <c r="EC272" s="91">
        <v>195</v>
      </c>
      <c r="ED272" s="91">
        <v>27</v>
      </c>
      <c r="EE272" s="91"/>
      <c r="EF272" s="91">
        <v>66</v>
      </c>
      <c r="EG272" s="91">
        <v>17944</v>
      </c>
      <c r="EH272" s="91">
        <v>109907</v>
      </c>
      <c r="EI272" s="90" t="s">
        <v>2653</v>
      </c>
      <c r="EJ272" s="90" t="s">
        <v>2489</v>
      </c>
    </row>
    <row r="273" spans="1:140" ht="14.4" x14ac:dyDescent="0.3">
      <c r="A273" s="90">
        <v>106334564</v>
      </c>
      <c r="B273" s="90" t="s">
        <v>2245</v>
      </c>
      <c r="C273" s="90" t="s">
        <v>1834</v>
      </c>
      <c r="D273" s="90" t="s">
        <v>1835</v>
      </c>
      <c r="E273" s="90" t="s">
        <v>1836</v>
      </c>
      <c r="F273" s="90" t="s">
        <v>1837</v>
      </c>
      <c r="G273" s="90" t="s">
        <v>1072</v>
      </c>
      <c r="H273" s="90" t="s">
        <v>2811</v>
      </c>
      <c r="I273" s="90">
        <v>75</v>
      </c>
      <c r="J273" s="90">
        <v>28</v>
      </c>
      <c r="K273" s="90" t="s">
        <v>572</v>
      </c>
      <c r="L273" s="90" t="s">
        <v>553</v>
      </c>
      <c r="M273" s="91">
        <v>3776</v>
      </c>
      <c r="N273" s="91"/>
      <c r="O273" s="91"/>
      <c r="P273" s="91"/>
      <c r="Q273" s="91"/>
      <c r="R273" s="91"/>
      <c r="S273" s="91">
        <v>1805</v>
      </c>
      <c r="T273" s="91">
        <v>1971</v>
      </c>
      <c r="U273" s="91"/>
      <c r="V273" s="91"/>
      <c r="W273" s="91"/>
      <c r="X273" s="91"/>
      <c r="Y273" s="91">
        <v>47</v>
      </c>
      <c r="Z273" s="91">
        <v>181</v>
      </c>
      <c r="AA273" s="91">
        <v>228</v>
      </c>
      <c r="AB273" s="91">
        <v>387</v>
      </c>
      <c r="AC273" s="91">
        <v>696</v>
      </c>
      <c r="AD273" s="91">
        <v>710</v>
      </c>
      <c r="AE273" s="91">
        <v>697</v>
      </c>
      <c r="AF273" s="91">
        <v>830</v>
      </c>
      <c r="AG273" s="91"/>
      <c r="AH273" s="91">
        <v>2805</v>
      </c>
      <c r="AI273" s="91">
        <v>131</v>
      </c>
      <c r="AJ273" s="91">
        <v>443</v>
      </c>
      <c r="AK273" s="91">
        <v>167</v>
      </c>
      <c r="AL273" s="91">
        <v>27</v>
      </c>
      <c r="AM273" s="91">
        <v>186</v>
      </c>
      <c r="AN273" s="91">
        <v>17</v>
      </c>
      <c r="AO273" s="91">
        <v>3702</v>
      </c>
      <c r="AP273" s="91">
        <v>15</v>
      </c>
      <c r="AQ273" s="91"/>
      <c r="AR273" s="91">
        <v>10</v>
      </c>
      <c r="AS273" s="91">
        <v>45</v>
      </c>
      <c r="AT273" s="91"/>
      <c r="AU273" s="91"/>
      <c r="AV273" s="91"/>
      <c r="AW273" s="91">
        <v>4</v>
      </c>
      <c r="AX273" s="91"/>
      <c r="AY273" s="91">
        <v>3515</v>
      </c>
      <c r="AZ273" s="91">
        <v>261</v>
      </c>
      <c r="BA273" s="91"/>
      <c r="BB273" s="91">
        <v>221</v>
      </c>
      <c r="BC273" s="91">
        <v>3552</v>
      </c>
      <c r="BD273" s="91"/>
      <c r="BE273" s="91">
        <v>3</v>
      </c>
      <c r="BF273" s="91">
        <v>2515</v>
      </c>
      <c r="BG273" s="91"/>
      <c r="BH273" s="91"/>
      <c r="BI273" s="91"/>
      <c r="BJ273" s="91">
        <v>132</v>
      </c>
      <c r="BK273" s="91">
        <v>62</v>
      </c>
      <c r="BL273" s="91">
        <v>405</v>
      </c>
      <c r="BM273" s="91">
        <v>19</v>
      </c>
      <c r="BN273" s="91">
        <v>1</v>
      </c>
      <c r="BO273" s="91">
        <v>78</v>
      </c>
      <c r="BP273" s="91">
        <v>75</v>
      </c>
      <c r="BQ273" s="91">
        <v>489</v>
      </c>
      <c r="BR273" s="91"/>
      <c r="BS273" s="91"/>
      <c r="BT273" s="91">
        <v>19</v>
      </c>
      <c r="BU273" s="91">
        <v>3757</v>
      </c>
      <c r="BV273" s="91"/>
      <c r="BW273" s="91">
        <v>2029</v>
      </c>
      <c r="BX273" s="91">
        <v>617</v>
      </c>
      <c r="BY273" s="91">
        <v>892</v>
      </c>
      <c r="BZ273" s="91">
        <v>19</v>
      </c>
      <c r="CA273" s="91">
        <v>1</v>
      </c>
      <c r="CB273" s="91">
        <v>113</v>
      </c>
      <c r="CC273" s="91">
        <v>16</v>
      </c>
      <c r="CD273" s="91">
        <v>89</v>
      </c>
      <c r="CE273" s="91"/>
      <c r="CF273" s="91"/>
      <c r="CG273" s="91">
        <v>215</v>
      </c>
      <c r="CH273" s="91">
        <v>80</v>
      </c>
      <c r="CI273" s="91">
        <v>137</v>
      </c>
      <c r="CJ273" s="91">
        <v>49</v>
      </c>
      <c r="CK273" s="91">
        <v>67</v>
      </c>
      <c r="CL273" s="91">
        <v>66</v>
      </c>
      <c r="CM273" s="91">
        <v>940</v>
      </c>
      <c r="CN273" s="91">
        <v>384</v>
      </c>
      <c r="CO273" s="91">
        <v>699</v>
      </c>
      <c r="CP273" s="91">
        <v>279</v>
      </c>
      <c r="CQ273" s="91">
        <v>9</v>
      </c>
      <c r="CR273" s="91">
        <v>89</v>
      </c>
      <c r="CS273" s="91">
        <v>168</v>
      </c>
      <c r="CT273" s="91">
        <v>5</v>
      </c>
      <c r="CU273" s="91"/>
      <c r="CV273" s="91">
        <v>253</v>
      </c>
      <c r="CW273" s="91">
        <v>331</v>
      </c>
      <c r="CX273" s="91">
        <v>5</v>
      </c>
      <c r="CY273" s="91"/>
      <c r="CZ273" s="91">
        <v>28</v>
      </c>
      <c r="DA273" s="91">
        <v>2</v>
      </c>
      <c r="DB273" s="91">
        <v>1</v>
      </c>
      <c r="DC273" s="91"/>
      <c r="DD273" s="91">
        <v>6</v>
      </c>
      <c r="DE273" s="91">
        <v>65</v>
      </c>
      <c r="DF273" s="91">
        <v>453</v>
      </c>
      <c r="DG273" s="91">
        <v>4</v>
      </c>
      <c r="DH273" s="91">
        <v>550</v>
      </c>
      <c r="DI273" s="91">
        <v>22</v>
      </c>
      <c r="DJ273" s="91"/>
      <c r="DK273" s="91">
        <v>4</v>
      </c>
      <c r="DL273" s="91"/>
      <c r="DM273" s="91">
        <v>243</v>
      </c>
      <c r="DN273" s="91">
        <v>65</v>
      </c>
      <c r="DO273" s="91">
        <v>1040</v>
      </c>
      <c r="DP273" s="91">
        <v>12</v>
      </c>
      <c r="DQ273" s="91">
        <v>1281</v>
      </c>
      <c r="DR273" s="91">
        <v>13</v>
      </c>
      <c r="DS273" s="91">
        <v>8</v>
      </c>
      <c r="DT273" s="91">
        <v>25</v>
      </c>
      <c r="DU273" s="91">
        <v>165</v>
      </c>
      <c r="DV273" s="91">
        <v>228</v>
      </c>
      <c r="DW273" s="91">
        <v>4</v>
      </c>
      <c r="DX273" s="91">
        <v>16</v>
      </c>
      <c r="DY273" s="91">
        <v>9</v>
      </c>
      <c r="DZ273" s="91">
        <v>40</v>
      </c>
      <c r="EA273" s="91">
        <v>203</v>
      </c>
      <c r="EB273" s="91">
        <v>23</v>
      </c>
      <c r="EC273" s="91">
        <v>7</v>
      </c>
      <c r="ED273" s="91">
        <v>3</v>
      </c>
      <c r="EE273" s="91"/>
      <c r="EF273" s="91">
        <v>9</v>
      </c>
      <c r="EG273" s="91">
        <v>3023</v>
      </c>
      <c r="EH273" s="91">
        <v>13952</v>
      </c>
      <c r="EI273" s="90" t="s">
        <v>2656</v>
      </c>
      <c r="EJ273" s="90" t="s">
        <v>2489</v>
      </c>
    </row>
    <row r="274" spans="1:140" ht="14.4" x14ac:dyDescent="0.3">
      <c r="A274" s="90">
        <v>106334589</v>
      </c>
      <c r="B274" s="90" t="s">
        <v>2246</v>
      </c>
      <c r="C274" s="90" t="s">
        <v>1786</v>
      </c>
      <c r="D274" s="90" t="s">
        <v>1787</v>
      </c>
      <c r="E274" s="90" t="s">
        <v>1619</v>
      </c>
      <c r="F274" s="90" t="s">
        <v>1788</v>
      </c>
      <c r="G274" s="90" t="s">
        <v>1072</v>
      </c>
      <c r="H274" s="90" t="s">
        <v>2811</v>
      </c>
      <c r="I274" s="90">
        <v>67</v>
      </c>
      <c r="J274" s="90">
        <v>28</v>
      </c>
      <c r="K274" s="90" t="s">
        <v>557</v>
      </c>
      <c r="L274" s="90" t="s">
        <v>553</v>
      </c>
      <c r="M274" s="91">
        <v>9954</v>
      </c>
      <c r="N274" s="91"/>
      <c r="O274" s="91"/>
      <c r="P274" s="91"/>
      <c r="Q274" s="91"/>
      <c r="R274" s="91"/>
      <c r="S274" s="91">
        <v>4216</v>
      </c>
      <c r="T274" s="91">
        <v>5738</v>
      </c>
      <c r="U274" s="91"/>
      <c r="V274" s="91"/>
      <c r="W274" s="91">
        <v>1175</v>
      </c>
      <c r="X274" s="91">
        <v>1</v>
      </c>
      <c r="Y274" s="91">
        <v>113</v>
      </c>
      <c r="Z274" s="91">
        <v>868</v>
      </c>
      <c r="AA274" s="91">
        <v>864</v>
      </c>
      <c r="AB274" s="91">
        <v>670</v>
      </c>
      <c r="AC274" s="91">
        <v>1147</v>
      </c>
      <c r="AD274" s="91">
        <v>1710</v>
      </c>
      <c r="AE274" s="91">
        <v>1786</v>
      </c>
      <c r="AF274" s="91">
        <v>1620</v>
      </c>
      <c r="AG274" s="91"/>
      <c r="AH274" s="91">
        <v>6939</v>
      </c>
      <c r="AI274" s="91">
        <v>540</v>
      </c>
      <c r="AJ274" s="91">
        <v>1996</v>
      </c>
      <c r="AK274" s="91">
        <v>362</v>
      </c>
      <c r="AL274" s="91">
        <v>31</v>
      </c>
      <c r="AM274" s="91">
        <v>85</v>
      </c>
      <c r="AN274" s="91">
        <v>1</v>
      </c>
      <c r="AO274" s="91">
        <v>8548</v>
      </c>
      <c r="AP274" s="91">
        <v>42</v>
      </c>
      <c r="AQ274" s="91">
        <v>49</v>
      </c>
      <c r="AR274" s="91">
        <v>21</v>
      </c>
      <c r="AS274" s="91">
        <v>76</v>
      </c>
      <c r="AT274" s="91">
        <v>21</v>
      </c>
      <c r="AU274" s="91">
        <v>1175</v>
      </c>
      <c r="AV274" s="91">
        <v>2</v>
      </c>
      <c r="AW274" s="91">
        <v>20</v>
      </c>
      <c r="AX274" s="91"/>
      <c r="AY274" s="91">
        <v>6036</v>
      </c>
      <c r="AZ274" s="91">
        <v>3918</v>
      </c>
      <c r="BA274" s="91"/>
      <c r="BB274" s="91">
        <v>2092</v>
      </c>
      <c r="BC274" s="91">
        <v>6686</v>
      </c>
      <c r="BD274" s="91">
        <v>1175</v>
      </c>
      <c r="BE274" s="91">
        <v>1</v>
      </c>
      <c r="BF274" s="91">
        <v>7140</v>
      </c>
      <c r="BG274" s="91"/>
      <c r="BH274" s="91"/>
      <c r="BI274" s="91"/>
      <c r="BJ274" s="91">
        <v>734</v>
      </c>
      <c r="BK274" s="91">
        <v>282</v>
      </c>
      <c r="BL274" s="91">
        <v>555</v>
      </c>
      <c r="BM274" s="91"/>
      <c r="BN274" s="91">
        <v>2</v>
      </c>
      <c r="BO274" s="91">
        <v>60</v>
      </c>
      <c r="BP274" s="91">
        <v>131</v>
      </c>
      <c r="BQ274" s="91">
        <v>1050</v>
      </c>
      <c r="BR274" s="91"/>
      <c r="BS274" s="91"/>
      <c r="BT274" s="91">
        <v>185</v>
      </c>
      <c r="BU274" s="91">
        <v>9747</v>
      </c>
      <c r="BV274" s="91">
        <v>22</v>
      </c>
      <c r="BW274" s="91">
        <v>4159</v>
      </c>
      <c r="BX274" s="91">
        <v>1433</v>
      </c>
      <c r="BY274" s="91">
        <v>3848</v>
      </c>
      <c r="BZ274" s="91">
        <v>16</v>
      </c>
      <c r="CA274" s="91"/>
      <c r="CB274" s="91">
        <v>402</v>
      </c>
      <c r="CC274" s="91"/>
      <c r="CD274" s="91">
        <v>83</v>
      </c>
      <c r="CE274" s="91">
        <v>13</v>
      </c>
      <c r="CF274" s="91"/>
      <c r="CG274" s="91">
        <v>505</v>
      </c>
      <c r="CH274" s="91">
        <v>364</v>
      </c>
      <c r="CI274" s="91">
        <v>353</v>
      </c>
      <c r="CJ274" s="91">
        <v>117</v>
      </c>
      <c r="CK274" s="91">
        <v>37</v>
      </c>
      <c r="CL274" s="91">
        <v>136</v>
      </c>
      <c r="CM274" s="91">
        <v>1750</v>
      </c>
      <c r="CN274" s="91">
        <v>649</v>
      </c>
      <c r="CO274" s="91">
        <v>1183</v>
      </c>
      <c r="CP274" s="91">
        <v>427</v>
      </c>
      <c r="CQ274" s="91">
        <v>1207</v>
      </c>
      <c r="CR274" s="91">
        <v>121</v>
      </c>
      <c r="CS274" s="91">
        <v>887</v>
      </c>
      <c r="CT274" s="91">
        <v>14</v>
      </c>
      <c r="CU274" s="91"/>
      <c r="CV274" s="91">
        <v>417</v>
      </c>
      <c r="CW274" s="91">
        <v>573</v>
      </c>
      <c r="CX274" s="91">
        <v>38</v>
      </c>
      <c r="CY274" s="91">
        <v>1176</v>
      </c>
      <c r="CZ274" s="91">
        <v>215</v>
      </c>
      <c r="DA274" s="91">
        <v>7</v>
      </c>
      <c r="DB274" s="91">
        <v>1</v>
      </c>
      <c r="DC274" s="91"/>
      <c r="DD274" s="91">
        <v>20</v>
      </c>
      <c r="DE274" s="91">
        <v>261</v>
      </c>
      <c r="DF274" s="91">
        <v>1221</v>
      </c>
      <c r="DG274" s="91">
        <v>13</v>
      </c>
      <c r="DH274" s="91">
        <v>1107</v>
      </c>
      <c r="DI274" s="91">
        <v>77</v>
      </c>
      <c r="DJ274" s="91">
        <v>61</v>
      </c>
      <c r="DK274" s="91">
        <v>126</v>
      </c>
      <c r="DL274" s="91">
        <v>1169</v>
      </c>
      <c r="DM274" s="91">
        <v>925</v>
      </c>
      <c r="DN274" s="91">
        <v>189</v>
      </c>
      <c r="DO274" s="91">
        <v>1525</v>
      </c>
      <c r="DP274" s="91">
        <v>40</v>
      </c>
      <c r="DQ274" s="91">
        <v>2997</v>
      </c>
      <c r="DR274" s="91">
        <v>10</v>
      </c>
      <c r="DS274" s="91">
        <v>3</v>
      </c>
      <c r="DT274" s="91">
        <v>31</v>
      </c>
      <c r="DU274" s="91">
        <v>545</v>
      </c>
      <c r="DV274" s="91">
        <v>294</v>
      </c>
      <c r="DW274" s="91"/>
      <c r="DX274" s="91">
        <v>12</v>
      </c>
      <c r="DY274" s="91">
        <v>36</v>
      </c>
      <c r="DZ274" s="91">
        <v>78</v>
      </c>
      <c r="EA274" s="91">
        <v>553</v>
      </c>
      <c r="EB274" s="91">
        <v>11</v>
      </c>
      <c r="EC274" s="91">
        <v>1</v>
      </c>
      <c r="ED274" s="91">
        <v>4</v>
      </c>
      <c r="EE274" s="91"/>
      <c r="EF274" s="91">
        <v>20</v>
      </c>
      <c r="EG274" s="91">
        <v>8356</v>
      </c>
      <c r="EH274" s="91">
        <v>36460</v>
      </c>
      <c r="EI274" s="90" t="s">
        <v>2657</v>
      </c>
      <c r="EJ274" s="90" t="s">
        <v>2489</v>
      </c>
    </row>
    <row r="275" spans="1:140" ht="14.4" x14ac:dyDescent="0.3">
      <c r="A275" s="90">
        <v>106340913</v>
      </c>
      <c r="B275" s="90" t="s">
        <v>2247</v>
      </c>
      <c r="C275" s="90" t="s">
        <v>2248</v>
      </c>
      <c r="D275" s="90" t="s">
        <v>1623</v>
      </c>
      <c r="E275" s="90" t="s">
        <v>1624</v>
      </c>
      <c r="F275" s="90" t="s">
        <v>1457</v>
      </c>
      <c r="G275" s="90" t="s">
        <v>1624</v>
      </c>
      <c r="H275" s="90" t="s">
        <v>2808</v>
      </c>
      <c r="I275" s="90">
        <v>8</v>
      </c>
      <c r="J275" s="90">
        <v>6</v>
      </c>
      <c r="K275" s="90" t="s">
        <v>557</v>
      </c>
      <c r="L275" s="90" t="s">
        <v>553</v>
      </c>
      <c r="M275" s="91">
        <v>9372</v>
      </c>
      <c r="N275" s="91"/>
      <c r="O275" s="91"/>
      <c r="P275" s="91"/>
      <c r="Q275" s="91"/>
      <c r="R275" s="91"/>
      <c r="S275" s="91">
        <v>4365</v>
      </c>
      <c r="T275" s="91">
        <v>5007</v>
      </c>
      <c r="U275" s="91"/>
      <c r="V275" s="91"/>
      <c r="W275" s="91">
        <v>1</v>
      </c>
      <c r="X275" s="91">
        <v>3</v>
      </c>
      <c r="Y275" s="91">
        <v>62</v>
      </c>
      <c r="Z275" s="91">
        <v>323</v>
      </c>
      <c r="AA275" s="91">
        <v>483</v>
      </c>
      <c r="AB275" s="91">
        <v>894</v>
      </c>
      <c r="AC275" s="91">
        <v>1740</v>
      </c>
      <c r="AD275" s="91">
        <v>2257</v>
      </c>
      <c r="AE275" s="91">
        <v>1996</v>
      </c>
      <c r="AF275" s="91">
        <v>1613</v>
      </c>
      <c r="AG275" s="91"/>
      <c r="AH275" s="91">
        <v>6602</v>
      </c>
      <c r="AI275" s="91">
        <v>1002</v>
      </c>
      <c r="AJ275" s="91">
        <v>929</v>
      </c>
      <c r="AK275" s="91">
        <v>660</v>
      </c>
      <c r="AL275" s="91">
        <v>50</v>
      </c>
      <c r="AM275" s="91">
        <v>90</v>
      </c>
      <c r="AN275" s="91">
        <v>39</v>
      </c>
      <c r="AO275" s="91">
        <v>8059</v>
      </c>
      <c r="AP275" s="91">
        <v>100</v>
      </c>
      <c r="AQ275" s="91"/>
      <c r="AR275" s="91">
        <v>197</v>
      </c>
      <c r="AS275" s="91">
        <v>382</v>
      </c>
      <c r="AT275" s="91">
        <v>46</v>
      </c>
      <c r="AU275" s="91"/>
      <c r="AV275" s="91">
        <v>1</v>
      </c>
      <c r="AW275" s="91">
        <v>587</v>
      </c>
      <c r="AX275" s="91"/>
      <c r="AY275" s="91">
        <v>5384</v>
      </c>
      <c r="AZ275" s="91">
        <v>3988</v>
      </c>
      <c r="BA275" s="91"/>
      <c r="BB275" s="91">
        <v>2789</v>
      </c>
      <c r="BC275" s="91">
        <v>6580</v>
      </c>
      <c r="BD275" s="91"/>
      <c r="BE275" s="91">
        <v>3</v>
      </c>
      <c r="BF275" s="91">
        <v>5291</v>
      </c>
      <c r="BG275" s="91">
        <v>1</v>
      </c>
      <c r="BH275" s="91">
        <v>7</v>
      </c>
      <c r="BI275" s="91"/>
      <c r="BJ275" s="91">
        <v>217</v>
      </c>
      <c r="BK275" s="91">
        <v>135</v>
      </c>
      <c r="BL275" s="91">
        <v>1372</v>
      </c>
      <c r="BM275" s="91">
        <v>121</v>
      </c>
      <c r="BN275" s="91">
        <v>2</v>
      </c>
      <c r="BO275" s="91">
        <v>63</v>
      </c>
      <c r="BP275" s="91">
        <v>404</v>
      </c>
      <c r="BQ275" s="91">
        <v>1750</v>
      </c>
      <c r="BR275" s="91">
        <v>6</v>
      </c>
      <c r="BS275" s="91">
        <v>3</v>
      </c>
      <c r="BT275" s="91">
        <v>1419</v>
      </c>
      <c r="BU275" s="91">
        <v>7953</v>
      </c>
      <c r="BV275" s="91"/>
      <c r="BW275" s="91">
        <v>5093</v>
      </c>
      <c r="BX275" s="91">
        <v>738</v>
      </c>
      <c r="BY275" s="91">
        <v>3239</v>
      </c>
      <c r="BZ275" s="91">
        <v>27</v>
      </c>
      <c r="CA275" s="91"/>
      <c r="CB275" s="91">
        <v>14</v>
      </c>
      <c r="CC275" s="91"/>
      <c r="CD275" s="91">
        <v>258</v>
      </c>
      <c r="CE275" s="91">
        <v>3</v>
      </c>
      <c r="CF275" s="91"/>
      <c r="CG275" s="91">
        <v>1324</v>
      </c>
      <c r="CH275" s="91">
        <v>904</v>
      </c>
      <c r="CI275" s="91">
        <v>261</v>
      </c>
      <c r="CJ275" s="91">
        <v>67</v>
      </c>
      <c r="CK275" s="91">
        <v>93</v>
      </c>
      <c r="CL275" s="91">
        <v>266</v>
      </c>
      <c r="CM275" s="91">
        <v>1438</v>
      </c>
      <c r="CN275" s="91">
        <v>465</v>
      </c>
      <c r="CO275" s="91">
        <v>1001</v>
      </c>
      <c r="CP275" s="91">
        <v>299</v>
      </c>
      <c r="CQ275" s="91">
        <v>26</v>
      </c>
      <c r="CR275" s="91">
        <v>117</v>
      </c>
      <c r="CS275" s="91">
        <v>1685</v>
      </c>
      <c r="CT275" s="91">
        <v>35</v>
      </c>
      <c r="CU275" s="91"/>
      <c r="CV275" s="91">
        <v>159</v>
      </c>
      <c r="CW275" s="91">
        <v>1137</v>
      </c>
      <c r="CX275" s="91">
        <v>95</v>
      </c>
      <c r="CY275" s="91"/>
      <c r="CZ275" s="91">
        <v>599</v>
      </c>
      <c r="DA275" s="91">
        <v>72</v>
      </c>
      <c r="DB275" s="91">
        <v>6</v>
      </c>
      <c r="DC275" s="91">
        <v>1</v>
      </c>
      <c r="DD275" s="91">
        <v>37</v>
      </c>
      <c r="DE275" s="91">
        <v>185</v>
      </c>
      <c r="DF275" s="91">
        <v>732</v>
      </c>
      <c r="DG275" s="91">
        <v>36</v>
      </c>
      <c r="DH275" s="91">
        <v>1130</v>
      </c>
      <c r="DI275" s="91">
        <v>180</v>
      </c>
      <c r="DJ275" s="91">
        <v>19</v>
      </c>
      <c r="DK275" s="91">
        <v>239</v>
      </c>
      <c r="DL275" s="91">
        <v>1</v>
      </c>
      <c r="DM275" s="91">
        <v>2078</v>
      </c>
      <c r="DN275" s="91">
        <v>250</v>
      </c>
      <c r="DO275" s="91">
        <v>1286</v>
      </c>
      <c r="DP275" s="91">
        <v>55</v>
      </c>
      <c r="DQ275" s="91">
        <v>2466</v>
      </c>
      <c r="DR275" s="91">
        <v>31</v>
      </c>
      <c r="DS275" s="91">
        <v>13</v>
      </c>
      <c r="DT275" s="91">
        <v>52</v>
      </c>
      <c r="DU275" s="91">
        <v>899</v>
      </c>
      <c r="DV275" s="91">
        <v>459</v>
      </c>
      <c r="DW275" s="91"/>
      <c r="DX275" s="91">
        <v>12</v>
      </c>
      <c r="DY275" s="91">
        <v>27</v>
      </c>
      <c r="DZ275" s="91">
        <v>135</v>
      </c>
      <c r="EA275" s="91">
        <v>540</v>
      </c>
      <c r="EB275" s="91">
        <v>45</v>
      </c>
      <c r="EC275" s="91">
        <v>20</v>
      </c>
      <c r="ED275" s="91">
        <v>20</v>
      </c>
      <c r="EE275" s="91"/>
      <c r="EF275" s="91">
        <v>30</v>
      </c>
      <c r="EG275" s="91">
        <v>7089</v>
      </c>
      <c r="EH275" s="91">
        <v>41384</v>
      </c>
      <c r="EI275" s="90" t="s">
        <v>2658</v>
      </c>
      <c r="EJ275" s="90" t="s">
        <v>2489</v>
      </c>
    </row>
    <row r="276" spans="1:140" ht="14.4" x14ac:dyDescent="0.3">
      <c r="A276" s="90">
        <v>106340947</v>
      </c>
      <c r="B276" s="90" t="s">
        <v>2249</v>
      </c>
      <c r="C276" s="90" t="s">
        <v>1625</v>
      </c>
      <c r="D276" s="90" t="s">
        <v>1626</v>
      </c>
      <c r="E276" s="90" t="s">
        <v>1624</v>
      </c>
      <c r="F276" s="90" t="s">
        <v>1458</v>
      </c>
      <c r="G276" s="90" t="s">
        <v>1624</v>
      </c>
      <c r="H276" s="90" t="s">
        <v>2809</v>
      </c>
      <c r="I276" s="90">
        <v>7</v>
      </c>
      <c r="J276" s="90">
        <v>6</v>
      </c>
      <c r="K276" s="90" t="s">
        <v>557</v>
      </c>
      <c r="L276" s="90" t="s">
        <v>553</v>
      </c>
      <c r="M276" s="91">
        <v>17409</v>
      </c>
      <c r="N276" s="91"/>
      <c r="O276" s="91"/>
      <c r="P276" s="91"/>
      <c r="Q276" s="91">
        <v>562</v>
      </c>
      <c r="R276" s="91"/>
      <c r="S276" s="91">
        <v>8041</v>
      </c>
      <c r="T276" s="91">
        <v>9929</v>
      </c>
      <c r="U276" s="91"/>
      <c r="V276" s="91">
        <v>1</v>
      </c>
      <c r="W276" s="91">
        <v>2042</v>
      </c>
      <c r="X276" s="91"/>
      <c r="Y276" s="91">
        <v>255</v>
      </c>
      <c r="Z276" s="91">
        <v>1633</v>
      </c>
      <c r="AA276" s="91">
        <v>1517</v>
      </c>
      <c r="AB276" s="91">
        <v>1505</v>
      </c>
      <c r="AC276" s="91">
        <v>2908</v>
      </c>
      <c r="AD276" s="91">
        <v>3249</v>
      </c>
      <c r="AE276" s="91">
        <v>2465</v>
      </c>
      <c r="AF276" s="91">
        <v>2397</v>
      </c>
      <c r="AG276" s="91"/>
      <c r="AH276" s="91">
        <v>9761</v>
      </c>
      <c r="AI276" s="91">
        <v>2381</v>
      </c>
      <c r="AJ276" s="91">
        <v>2807</v>
      </c>
      <c r="AK276" s="91">
        <v>2453</v>
      </c>
      <c r="AL276" s="91">
        <v>46</v>
      </c>
      <c r="AM276" s="91">
        <v>295</v>
      </c>
      <c r="AN276" s="91">
        <v>228</v>
      </c>
      <c r="AO276" s="91">
        <v>12850</v>
      </c>
      <c r="AP276" s="91">
        <v>115</v>
      </c>
      <c r="AQ276" s="91">
        <v>60</v>
      </c>
      <c r="AR276" s="91">
        <v>218</v>
      </c>
      <c r="AS276" s="91">
        <v>2527</v>
      </c>
      <c r="AT276" s="91">
        <v>58</v>
      </c>
      <c r="AU276" s="91">
        <v>2023</v>
      </c>
      <c r="AV276" s="91">
        <v>5</v>
      </c>
      <c r="AW276" s="91">
        <v>115</v>
      </c>
      <c r="AX276" s="91"/>
      <c r="AY276" s="91">
        <v>7241</v>
      </c>
      <c r="AZ276" s="91">
        <v>10730</v>
      </c>
      <c r="BA276" s="91"/>
      <c r="BB276" s="91">
        <v>4926</v>
      </c>
      <c r="BC276" s="91">
        <v>11013</v>
      </c>
      <c r="BD276" s="91">
        <v>2030</v>
      </c>
      <c r="BE276" s="91">
        <v>2</v>
      </c>
      <c r="BF276" s="91">
        <v>13038</v>
      </c>
      <c r="BG276" s="91">
        <v>29</v>
      </c>
      <c r="BH276" s="91">
        <v>171</v>
      </c>
      <c r="BI276" s="91">
        <v>33</v>
      </c>
      <c r="BJ276" s="91">
        <v>259</v>
      </c>
      <c r="BK276" s="91">
        <v>150</v>
      </c>
      <c r="BL276" s="91">
        <v>1462</v>
      </c>
      <c r="BM276" s="91">
        <v>64</v>
      </c>
      <c r="BN276" s="91">
        <v>7</v>
      </c>
      <c r="BO276" s="91">
        <v>135</v>
      </c>
      <c r="BP276" s="91">
        <v>334</v>
      </c>
      <c r="BQ276" s="91">
        <v>2276</v>
      </c>
      <c r="BR276" s="91">
        <v>13</v>
      </c>
      <c r="BS276" s="91"/>
      <c r="BT276" s="91">
        <v>1088</v>
      </c>
      <c r="BU276" s="91">
        <v>16883</v>
      </c>
      <c r="BV276" s="91"/>
      <c r="BW276" s="91">
        <v>7251</v>
      </c>
      <c r="BX276" s="91">
        <v>5916</v>
      </c>
      <c r="BY276" s="91">
        <v>4296</v>
      </c>
      <c r="BZ276" s="91">
        <v>137</v>
      </c>
      <c r="CA276" s="91">
        <v>28</v>
      </c>
      <c r="CB276" s="91">
        <v>132</v>
      </c>
      <c r="CC276" s="91"/>
      <c r="CD276" s="91">
        <v>203</v>
      </c>
      <c r="CE276" s="91">
        <v>2</v>
      </c>
      <c r="CF276" s="91">
        <v>6</v>
      </c>
      <c r="CG276" s="91">
        <v>1238</v>
      </c>
      <c r="CH276" s="91">
        <v>545</v>
      </c>
      <c r="CI276" s="91">
        <v>461</v>
      </c>
      <c r="CJ276" s="91">
        <v>120</v>
      </c>
      <c r="CK276" s="91">
        <v>109</v>
      </c>
      <c r="CL276" s="91">
        <v>350</v>
      </c>
      <c r="CM276" s="91">
        <v>4667</v>
      </c>
      <c r="CN276" s="91">
        <v>772</v>
      </c>
      <c r="CO276" s="91">
        <v>1230</v>
      </c>
      <c r="CP276" s="91">
        <v>550</v>
      </c>
      <c r="CQ276" s="91">
        <v>2238</v>
      </c>
      <c r="CR276" s="91">
        <v>247</v>
      </c>
      <c r="CS276" s="91">
        <v>1116</v>
      </c>
      <c r="CT276" s="91">
        <v>74</v>
      </c>
      <c r="CU276" s="91">
        <v>13</v>
      </c>
      <c r="CV276" s="91">
        <v>466</v>
      </c>
      <c r="CW276" s="91">
        <v>1069</v>
      </c>
      <c r="CX276" s="91">
        <v>677</v>
      </c>
      <c r="CY276" s="91">
        <v>2029</v>
      </c>
      <c r="CZ276" s="91">
        <v>297</v>
      </c>
      <c r="DA276" s="91">
        <v>55</v>
      </c>
      <c r="DB276" s="91">
        <v>2</v>
      </c>
      <c r="DC276" s="91">
        <v>1</v>
      </c>
      <c r="DD276" s="91">
        <v>22</v>
      </c>
      <c r="DE276" s="91">
        <v>211</v>
      </c>
      <c r="DF276" s="91">
        <v>4194</v>
      </c>
      <c r="DG276" s="91">
        <v>19</v>
      </c>
      <c r="DH276" s="91">
        <v>1126</v>
      </c>
      <c r="DI276" s="91">
        <v>159</v>
      </c>
      <c r="DJ276" s="91">
        <v>22</v>
      </c>
      <c r="DK276" s="91">
        <v>264</v>
      </c>
      <c r="DL276" s="91">
        <v>2031</v>
      </c>
      <c r="DM276" s="91">
        <v>1374</v>
      </c>
      <c r="DN276" s="91">
        <v>220</v>
      </c>
      <c r="DO276" s="91">
        <v>2370</v>
      </c>
      <c r="DP276" s="91">
        <v>64</v>
      </c>
      <c r="DQ276" s="91">
        <v>5540</v>
      </c>
      <c r="DR276" s="91">
        <v>20</v>
      </c>
      <c r="DS276" s="91">
        <v>10</v>
      </c>
      <c r="DT276" s="91">
        <v>58</v>
      </c>
      <c r="DU276" s="91">
        <v>1712</v>
      </c>
      <c r="DV276" s="91">
        <v>372</v>
      </c>
      <c r="DW276" s="91"/>
      <c r="DX276" s="91">
        <v>13</v>
      </c>
      <c r="DY276" s="91">
        <v>28</v>
      </c>
      <c r="DZ276" s="91">
        <v>120</v>
      </c>
      <c r="EA276" s="91">
        <v>859</v>
      </c>
      <c r="EB276" s="91">
        <v>27</v>
      </c>
      <c r="EC276" s="91">
        <v>5</v>
      </c>
      <c r="ED276" s="91">
        <v>11</v>
      </c>
      <c r="EE276" s="91"/>
      <c r="EF276" s="91">
        <v>114</v>
      </c>
      <c r="EG276" s="91">
        <v>14622</v>
      </c>
      <c r="EH276" s="91">
        <v>74447</v>
      </c>
      <c r="EI276" s="90" t="s">
        <v>2659</v>
      </c>
      <c r="EJ276" s="90" t="s">
        <v>2489</v>
      </c>
    </row>
    <row r="277" spans="1:140" ht="14.4" x14ac:dyDescent="0.3">
      <c r="A277" s="90">
        <v>106340950</v>
      </c>
      <c r="B277" s="90" t="s">
        <v>2250</v>
      </c>
      <c r="C277" s="90" t="s">
        <v>1627</v>
      </c>
      <c r="D277" s="90" t="s">
        <v>1628</v>
      </c>
      <c r="E277" s="90" t="s">
        <v>1629</v>
      </c>
      <c r="F277" s="90" t="s">
        <v>1459</v>
      </c>
      <c r="G277" s="90" t="s">
        <v>1624</v>
      </c>
      <c r="H277" s="90" t="s">
        <v>2809</v>
      </c>
      <c r="I277" s="90">
        <v>8</v>
      </c>
      <c r="J277" s="90">
        <v>4</v>
      </c>
      <c r="K277" s="90" t="s">
        <v>557</v>
      </c>
      <c r="L277" s="90" t="s">
        <v>553</v>
      </c>
      <c r="M277" s="91">
        <v>25206</v>
      </c>
      <c r="N277" s="91"/>
      <c r="O277" s="91"/>
      <c r="P277" s="91"/>
      <c r="Q277" s="91"/>
      <c r="R277" s="91"/>
      <c r="S277" s="91">
        <v>10878</v>
      </c>
      <c r="T277" s="91">
        <v>14328</v>
      </c>
      <c r="U277" s="91"/>
      <c r="V277" s="91"/>
      <c r="W277" s="91">
        <v>2550</v>
      </c>
      <c r="X277" s="91">
        <v>349</v>
      </c>
      <c r="Y277" s="91">
        <v>560</v>
      </c>
      <c r="Z277" s="91">
        <v>2434</v>
      </c>
      <c r="AA277" s="91">
        <v>2444</v>
      </c>
      <c r="AB277" s="91">
        <v>2489</v>
      </c>
      <c r="AC277" s="91">
        <v>4044</v>
      </c>
      <c r="AD277" s="91">
        <v>3838</v>
      </c>
      <c r="AE277" s="91">
        <v>2939</v>
      </c>
      <c r="AF277" s="91">
        <v>3559</v>
      </c>
      <c r="AG277" s="91"/>
      <c r="AH277" s="91">
        <v>17842</v>
      </c>
      <c r="AI277" s="91">
        <v>2388</v>
      </c>
      <c r="AJ277" s="91">
        <v>2760</v>
      </c>
      <c r="AK277" s="91">
        <v>1461</v>
      </c>
      <c r="AL277" s="91">
        <v>64</v>
      </c>
      <c r="AM277" s="91">
        <v>333</v>
      </c>
      <c r="AN277" s="91">
        <v>358</v>
      </c>
      <c r="AO277" s="91">
        <v>20614</v>
      </c>
      <c r="AP277" s="91">
        <v>447</v>
      </c>
      <c r="AQ277" s="91">
        <v>19</v>
      </c>
      <c r="AR277" s="91">
        <v>583</v>
      </c>
      <c r="AS277" s="91">
        <v>939</v>
      </c>
      <c r="AT277" s="91">
        <v>55</v>
      </c>
      <c r="AU277" s="91">
        <v>2150</v>
      </c>
      <c r="AV277" s="91">
        <v>4</v>
      </c>
      <c r="AW277" s="91">
        <v>395</v>
      </c>
      <c r="AX277" s="91"/>
      <c r="AY277" s="91">
        <v>16959</v>
      </c>
      <c r="AZ277" s="91">
        <v>8247</v>
      </c>
      <c r="BA277" s="91"/>
      <c r="BB277" s="91">
        <v>3087</v>
      </c>
      <c r="BC277" s="91">
        <v>19881</v>
      </c>
      <c r="BD277" s="91">
        <v>2222</v>
      </c>
      <c r="BE277" s="91">
        <v>16</v>
      </c>
      <c r="BF277" s="91">
        <v>16971</v>
      </c>
      <c r="BG277" s="91">
        <v>1</v>
      </c>
      <c r="BH277" s="91">
        <v>3</v>
      </c>
      <c r="BI277" s="91">
        <v>2</v>
      </c>
      <c r="BJ277" s="91">
        <v>499</v>
      </c>
      <c r="BK277" s="91">
        <v>540</v>
      </c>
      <c r="BL277" s="91">
        <v>2746</v>
      </c>
      <c r="BM277" s="91">
        <v>287</v>
      </c>
      <c r="BN277" s="91">
        <v>20</v>
      </c>
      <c r="BO277" s="91">
        <v>447</v>
      </c>
      <c r="BP277" s="91">
        <v>665</v>
      </c>
      <c r="BQ277" s="91">
        <v>3002</v>
      </c>
      <c r="BR277" s="91">
        <v>23</v>
      </c>
      <c r="BS277" s="91"/>
      <c r="BT277" s="91">
        <v>2184</v>
      </c>
      <c r="BU277" s="91">
        <v>23022</v>
      </c>
      <c r="BV277" s="91"/>
      <c r="BW277" s="91">
        <v>9697</v>
      </c>
      <c r="BX277" s="91">
        <v>9901</v>
      </c>
      <c r="BY277" s="91">
        <v>4554</v>
      </c>
      <c r="BZ277" s="91">
        <v>74</v>
      </c>
      <c r="CA277" s="91">
        <v>59</v>
      </c>
      <c r="CB277" s="91">
        <v>426</v>
      </c>
      <c r="CC277" s="91"/>
      <c r="CD277" s="91">
        <v>476</v>
      </c>
      <c r="CE277" s="91">
        <v>2</v>
      </c>
      <c r="CF277" s="91">
        <v>17</v>
      </c>
      <c r="CG277" s="91">
        <v>2223</v>
      </c>
      <c r="CH277" s="91">
        <v>1045</v>
      </c>
      <c r="CI277" s="91">
        <v>1057</v>
      </c>
      <c r="CJ277" s="91">
        <v>229</v>
      </c>
      <c r="CK277" s="91">
        <v>392</v>
      </c>
      <c r="CL277" s="91">
        <v>759</v>
      </c>
      <c r="CM277" s="91">
        <v>3681</v>
      </c>
      <c r="CN277" s="91">
        <v>2192</v>
      </c>
      <c r="CO277" s="91">
        <v>2129</v>
      </c>
      <c r="CP277" s="91">
        <v>1037</v>
      </c>
      <c r="CQ277" s="91">
        <v>2382</v>
      </c>
      <c r="CR277" s="91">
        <v>524</v>
      </c>
      <c r="CS277" s="91">
        <v>1044</v>
      </c>
      <c r="CT277" s="91">
        <v>27</v>
      </c>
      <c r="CU277" s="91">
        <v>178</v>
      </c>
      <c r="CV277" s="91">
        <v>1129</v>
      </c>
      <c r="CW277" s="91">
        <v>2891</v>
      </c>
      <c r="CX277" s="91">
        <v>132</v>
      </c>
      <c r="CY277" s="91">
        <v>2155</v>
      </c>
      <c r="CZ277" s="91">
        <v>438</v>
      </c>
      <c r="DA277" s="91">
        <v>36</v>
      </c>
      <c r="DB277" s="91">
        <v>34</v>
      </c>
      <c r="DC277" s="91">
        <v>2</v>
      </c>
      <c r="DD277" s="91">
        <v>91</v>
      </c>
      <c r="DE277" s="91">
        <v>487</v>
      </c>
      <c r="DF277" s="91">
        <v>1965</v>
      </c>
      <c r="DG277" s="91">
        <v>76</v>
      </c>
      <c r="DH277" s="91">
        <v>2074</v>
      </c>
      <c r="DI277" s="91">
        <v>269</v>
      </c>
      <c r="DJ277" s="91">
        <v>78</v>
      </c>
      <c r="DK277" s="91">
        <v>498</v>
      </c>
      <c r="DL277" s="91">
        <v>2122</v>
      </c>
      <c r="DM277" s="91">
        <v>1796</v>
      </c>
      <c r="DN277" s="91">
        <v>525</v>
      </c>
      <c r="DO277" s="91">
        <v>5470</v>
      </c>
      <c r="DP277" s="91">
        <v>137</v>
      </c>
      <c r="DQ277" s="91">
        <v>9108</v>
      </c>
      <c r="DR277" s="91">
        <v>416</v>
      </c>
      <c r="DS277" s="91">
        <v>72</v>
      </c>
      <c r="DT277" s="91">
        <v>235</v>
      </c>
      <c r="DU277" s="91">
        <v>1475</v>
      </c>
      <c r="DV277" s="91">
        <v>967</v>
      </c>
      <c r="DW277" s="91">
        <v>4</v>
      </c>
      <c r="DX277" s="91">
        <v>55</v>
      </c>
      <c r="DY277" s="91">
        <v>54</v>
      </c>
      <c r="DZ277" s="91">
        <v>216</v>
      </c>
      <c r="EA277" s="91">
        <v>1468</v>
      </c>
      <c r="EB277" s="91">
        <v>189</v>
      </c>
      <c r="EC277" s="91">
        <v>203</v>
      </c>
      <c r="ED277" s="91">
        <v>46</v>
      </c>
      <c r="EE277" s="91"/>
      <c r="EF277" s="91">
        <v>126</v>
      </c>
      <c r="EG277" s="91">
        <v>19680</v>
      </c>
      <c r="EH277" s="91">
        <v>109093</v>
      </c>
      <c r="EI277" s="90" t="s">
        <v>2660</v>
      </c>
      <c r="EJ277" s="90" t="s">
        <v>2489</v>
      </c>
    </row>
    <row r="278" spans="1:140" ht="14.4" x14ac:dyDescent="0.3">
      <c r="A278" s="90">
        <v>106340951</v>
      </c>
      <c r="B278" s="90" t="s">
        <v>2251</v>
      </c>
      <c r="C278" s="90" t="s">
        <v>1630</v>
      </c>
      <c r="D278" s="90" t="s">
        <v>1631</v>
      </c>
      <c r="E278" s="90" t="s">
        <v>1624</v>
      </c>
      <c r="F278" s="90" t="s">
        <v>1460</v>
      </c>
      <c r="G278" s="90" t="s">
        <v>1624</v>
      </c>
      <c r="H278" s="90" t="s">
        <v>2809</v>
      </c>
      <c r="I278" s="90">
        <v>9</v>
      </c>
      <c r="J278" s="90">
        <v>6</v>
      </c>
      <c r="K278" s="90" t="s">
        <v>557</v>
      </c>
      <c r="L278" s="90" t="s">
        <v>553</v>
      </c>
      <c r="M278" s="91">
        <v>12344</v>
      </c>
      <c r="N278" s="91">
        <v>699</v>
      </c>
      <c r="O278" s="91"/>
      <c r="P278" s="91"/>
      <c r="Q278" s="91"/>
      <c r="R278" s="91"/>
      <c r="S278" s="91">
        <v>4825</v>
      </c>
      <c r="T278" s="91">
        <v>8216</v>
      </c>
      <c r="U278" s="91"/>
      <c r="V278" s="91">
        <v>2</v>
      </c>
      <c r="W278" s="91">
        <v>1971</v>
      </c>
      <c r="X278" s="91"/>
      <c r="Y278" s="91">
        <v>194</v>
      </c>
      <c r="Z278" s="91">
        <v>1541</v>
      </c>
      <c r="AA278" s="91">
        <v>1431</v>
      </c>
      <c r="AB278" s="91">
        <v>1138</v>
      </c>
      <c r="AC278" s="91">
        <v>1862</v>
      </c>
      <c r="AD278" s="91">
        <v>1878</v>
      </c>
      <c r="AE278" s="91">
        <v>1465</v>
      </c>
      <c r="AF278" s="91">
        <v>1563</v>
      </c>
      <c r="AG278" s="91"/>
      <c r="AH278" s="91">
        <v>4631</v>
      </c>
      <c r="AI278" s="91">
        <v>2372</v>
      </c>
      <c r="AJ278" s="91">
        <v>2892</v>
      </c>
      <c r="AK278" s="91">
        <v>2595</v>
      </c>
      <c r="AL278" s="91">
        <v>19</v>
      </c>
      <c r="AM278" s="91">
        <v>457</v>
      </c>
      <c r="AN278" s="91">
        <v>77</v>
      </c>
      <c r="AO278" s="91">
        <v>9740</v>
      </c>
      <c r="AP278" s="91">
        <v>298</v>
      </c>
      <c r="AQ278" s="91">
        <v>12</v>
      </c>
      <c r="AR278" s="91">
        <v>304</v>
      </c>
      <c r="AS278" s="91">
        <v>743</v>
      </c>
      <c r="AT278" s="91">
        <v>16</v>
      </c>
      <c r="AU278" s="91">
        <v>1914</v>
      </c>
      <c r="AV278" s="91">
        <v>14</v>
      </c>
      <c r="AW278" s="91">
        <v>2</v>
      </c>
      <c r="AX278" s="91"/>
      <c r="AY278" s="91">
        <v>7224</v>
      </c>
      <c r="AZ278" s="91">
        <v>5819</v>
      </c>
      <c r="BA278" s="91"/>
      <c r="BB278" s="91">
        <v>2495</v>
      </c>
      <c r="BC278" s="91">
        <v>8599</v>
      </c>
      <c r="BD278" s="91">
        <v>1948</v>
      </c>
      <c r="BE278" s="91">
        <v>1</v>
      </c>
      <c r="BF278" s="91">
        <v>8958</v>
      </c>
      <c r="BG278" s="91">
        <v>142</v>
      </c>
      <c r="BH278" s="91"/>
      <c r="BI278" s="91">
        <v>542</v>
      </c>
      <c r="BJ278" s="91">
        <v>380</v>
      </c>
      <c r="BK278" s="91">
        <v>103</v>
      </c>
      <c r="BL278" s="91">
        <v>541</v>
      </c>
      <c r="BM278" s="91">
        <v>126</v>
      </c>
      <c r="BN278" s="91">
        <v>13</v>
      </c>
      <c r="BO278" s="91">
        <v>156</v>
      </c>
      <c r="BP278" s="91">
        <v>312</v>
      </c>
      <c r="BQ278" s="91">
        <v>1768</v>
      </c>
      <c r="BR278" s="91">
        <v>2</v>
      </c>
      <c r="BS278" s="91"/>
      <c r="BT278" s="91">
        <v>1400</v>
      </c>
      <c r="BU278" s="91">
        <v>11643</v>
      </c>
      <c r="BV278" s="91"/>
      <c r="BW278" s="91">
        <v>4324</v>
      </c>
      <c r="BX278" s="91">
        <v>6161</v>
      </c>
      <c r="BY278" s="91">
        <v>2129</v>
      </c>
      <c r="BZ278" s="91">
        <v>89</v>
      </c>
      <c r="CA278" s="91">
        <v>21</v>
      </c>
      <c r="CB278" s="91">
        <v>130</v>
      </c>
      <c r="CC278" s="91"/>
      <c r="CD278" s="91">
        <v>185</v>
      </c>
      <c r="CE278" s="91"/>
      <c r="CF278" s="91">
        <v>4</v>
      </c>
      <c r="CG278" s="91">
        <v>1220</v>
      </c>
      <c r="CH278" s="91">
        <v>302</v>
      </c>
      <c r="CI278" s="91">
        <v>612</v>
      </c>
      <c r="CJ278" s="91">
        <v>112</v>
      </c>
      <c r="CK278" s="91">
        <v>133</v>
      </c>
      <c r="CL278" s="91">
        <v>288</v>
      </c>
      <c r="CM278" s="91">
        <v>1211</v>
      </c>
      <c r="CN278" s="91">
        <v>843</v>
      </c>
      <c r="CO278" s="91">
        <v>1208</v>
      </c>
      <c r="CP278" s="91">
        <v>451</v>
      </c>
      <c r="CQ278" s="91">
        <v>2094</v>
      </c>
      <c r="CR278" s="91">
        <v>231</v>
      </c>
      <c r="CS278" s="91">
        <v>800</v>
      </c>
      <c r="CT278" s="91">
        <v>3</v>
      </c>
      <c r="CU278" s="91">
        <v>46</v>
      </c>
      <c r="CV278" s="91">
        <v>392</v>
      </c>
      <c r="CW278" s="91">
        <v>594</v>
      </c>
      <c r="CX278" s="91">
        <v>578</v>
      </c>
      <c r="CY278" s="91">
        <v>1925</v>
      </c>
      <c r="CZ278" s="91">
        <v>89</v>
      </c>
      <c r="DA278" s="91">
        <v>9</v>
      </c>
      <c r="DB278" s="91">
        <v>4</v>
      </c>
      <c r="DC278" s="91">
        <v>5</v>
      </c>
      <c r="DD278" s="91">
        <v>25</v>
      </c>
      <c r="DE278" s="91">
        <v>122</v>
      </c>
      <c r="DF278" s="91">
        <v>550</v>
      </c>
      <c r="DG278" s="91">
        <v>8</v>
      </c>
      <c r="DH278" s="91">
        <v>1169</v>
      </c>
      <c r="DI278" s="91">
        <v>71</v>
      </c>
      <c r="DJ278" s="91">
        <v>47</v>
      </c>
      <c r="DK278" s="91">
        <v>230</v>
      </c>
      <c r="DL278" s="91">
        <v>1921</v>
      </c>
      <c r="DM278" s="91">
        <v>1012</v>
      </c>
      <c r="DN278" s="91">
        <v>227</v>
      </c>
      <c r="DO278" s="91">
        <v>2274</v>
      </c>
      <c r="DP278" s="91">
        <v>52</v>
      </c>
      <c r="DQ278" s="91">
        <v>5228</v>
      </c>
      <c r="DR278" s="91">
        <v>10</v>
      </c>
      <c r="DS278" s="91"/>
      <c r="DT278" s="91">
        <v>79</v>
      </c>
      <c r="DU278" s="91">
        <v>445</v>
      </c>
      <c r="DV278" s="91">
        <v>347</v>
      </c>
      <c r="DW278" s="91"/>
      <c r="DX278" s="91">
        <v>27</v>
      </c>
      <c r="DY278" s="91">
        <v>15</v>
      </c>
      <c r="DZ278" s="91">
        <v>86</v>
      </c>
      <c r="EA278" s="91">
        <v>596</v>
      </c>
      <c r="EB278" s="91">
        <v>67</v>
      </c>
      <c r="EC278" s="91">
        <v>10</v>
      </c>
      <c r="ED278" s="91">
        <v>23</v>
      </c>
      <c r="EE278" s="91"/>
      <c r="EF278" s="91">
        <v>61</v>
      </c>
      <c r="EG278" s="91">
        <v>11277</v>
      </c>
      <c r="EH278" s="91">
        <v>88580</v>
      </c>
      <c r="EI278" s="90" t="s">
        <v>2661</v>
      </c>
      <c r="EJ278" s="90" t="s">
        <v>2489</v>
      </c>
    </row>
    <row r="279" spans="1:140" ht="14.4" x14ac:dyDescent="0.3">
      <c r="A279" s="90">
        <v>106341006</v>
      </c>
      <c r="B279" s="90" t="s">
        <v>2252</v>
      </c>
      <c r="C279" s="90" t="s">
        <v>1632</v>
      </c>
      <c r="D279" s="90" t="s">
        <v>1633</v>
      </c>
      <c r="E279" s="90" t="s">
        <v>1624</v>
      </c>
      <c r="F279" s="90" t="s">
        <v>1461</v>
      </c>
      <c r="G279" s="90" t="s">
        <v>1624</v>
      </c>
      <c r="H279" s="90" t="s">
        <v>2813</v>
      </c>
      <c r="I279" s="90">
        <v>7</v>
      </c>
      <c r="J279" s="90">
        <v>6</v>
      </c>
      <c r="K279" s="90" t="s">
        <v>440</v>
      </c>
      <c r="L279" s="90" t="s">
        <v>2807</v>
      </c>
      <c r="M279" s="91">
        <v>30414</v>
      </c>
      <c r="N279" s="91"/>
      <c r="O279" s="91"/>
      <c r="P279" s="91"/>
      <c r="Q279" s="91">
        <v>409</v>
      </c>
      <c r="R279" s="91"/>
      <c r="S279" s="91">
        <v>15662</v>
      </c>
      <c r="T279" s="91">
        <v>15161</v>
      </c>
      <c r="U279" s="91"/>
      <c r="V279" s="91"/>
      <c r="W279" s="91">
        <v>3020</v>
      </c>
      <c r="X279" s="91">
        <v>2638</v>
      </c>
      <c r="Y279" s="91">
        <v>2042</v>
      </c>
      <c r="Z279" s="91">
        <v>2679</v>
      </c>
      <c r="AA279" s="91">
        <v>2939</v>
      </c>
      <c r="AB279" s="91">
        <v>3078</v>
      </c>
      <c r="AC279" s="91">
        <v>5007</v>
      </c>
      <c r="AD279" s="91">
        <v>4574</v>
      </c>
      <c r="AE279" s="91">
        <v>2783</v>
      </c>
      <c r="AF279" s="91">
        <v>2062</v>
      </c>
      <c r="AG279" s="91">
        <v>1</v>
      </c>
      <c r="AH279" s="91">
        <v>11428</v>
      </c>
      <c r="AI279" s="91">
        <v>2501</v>
      </c>
      <c r="AJ279" s="91">
        <v>14719</v>
      </c>
      <c r="AK279" s="91">
        <v>1998</v>
      </c>
      <c r="AL279" s="91">
        <v>155</v>
      </c>
      <c r="AM279" s="91"/>
      <c r="AN279" s="91">
        <v>22</v>
      </c>
      <c r="AO279" s="91">
        <v>25616</v>
      </c>
      <c r="AP279" s="91">
        <v>165</v>
      </c>
      <c r="AQ279" s="91">
        <v>318</v>
      </c>
      <c r="AR279" s="91">
        <v>842</v>
      </c>
      <c r="AS279" s="91">
        <v>1897</v>
      </c>
      <c r="AT279" s="91">
        <v>151</v>
      </c>
      <c r="AU279" s="91">
        <v>1743</v>
      </c>
      <c r="AV279" s="91">
        <v>87</v>
      </c>
      <c r="AW279" s="91">
        <v>4</v>
      </c>
      <c r="AX279" s="91"/>
      <c r="AY279" s="91">
        <v>17013</v>
      </c>
      <c r="AZ279" s="91">
        <v>13810</v>
      </c>
      <c r="BA279" s="91"/>
      <c r="BB279" s="91">
        <v>6542</v>
      </c>
      <c r="BC279" s="91">
        <v>22444</v>
      </c>
      <c r="BD279" s="91">
        <v>1836</v>
      </c>
      <c r="BE279" s="91">
        <v>1</v>
      </c>
      <c r="BF279" s="91">
        <v>23992</v>
      </c>
      <c r="BG279" s="91">
        <v>32</v>
      </c>
      <c r="BH279" s="91">
        <v>364</v>
      </c>
      <c r="BI279" s="91">
        <v>3</v>
      </c>
      <c r="BJ279" s="91">
        <v>232</v>
      </c>
      <c r="BK279" s="91">
        <v>381</v>
      </c>
      <c r="BL279" s="91">
        <v>1897</v>
      </c>
      <c r="BM279" s="91">
        <v>147</v>
      </c>
      <c r="BN279" s="91">
        <v>94</v>
      </c>
      <c r="BO279" s="91">
        <v>316</v>
      </c>
      <c r="BP279" s="91">
        <v>534</v>
      </c>
      <c r="BQ279" s="91">
        <v>2830</v>
      </c>
      <c r="BR279" s="91">
        <v>1</v>
      </c>
      <c r="BS279" s="91"/>
      <c r="BT279" s="91">
        <v>900</v>
      </c>
      <c r="BU279" s="91">
        <v>29923</v>
      </c>
      <c r="BV279" s="91"/>
      <c r="BW279" s="91">
        <v>9250</v>
      </c>
      <c r="BX279" s="91">
        <v>10102</v>
      </c>
      <c r="BY279" s="91">
        <v>8903</v>
      </c>
      <c r="BZ279" s="91">
        <v>133</v>
      </c>
      <c r="CA279" s="91">
        <v>1068</v>
      </c>
      <c r="CB279" s="91">
        <v>1251</v>
      </c>
      <c r="CC279" s="91">
        <v>9</v>
      </c>
      <c r="CD279" s="91">
        <v>105</v>
      </c>
      <c r="CE279" s="91"/>
      <c r="CF279" s="91">
        <v>2</v>
      </c>
      <c r="CG279" s="91">
        <v>2076</v>
      </c>
      <c r="CH279" s="91">
        <v>1965</v>
      </c>
      <c r="CI279" s="91">
        <v>1129</v>
      </c>
      <c r="CJ279" s="91">
        <v>598</v>
      </c>
      <c r="CK279" s="91">
        <v>290</v>
      </c>
      <c r="CL279" s="91">
        <v>873</v>
      </c>
      <c r="CM279" s="91">
        <v>3558</v>
      </c>
      <c r="CN279" s="91">
        <v>2221</v>
      </c>
      <c r="CO279" s="91">
        <v>2642</v>
      </c>
      <c r="CP279" s="91">
        <v>1163</v>
      </c>
      <c r="CQ279" s="91">
        <v>1673</v>
      </c>
      <c r="CR279" s="91">
        <v>597</v>
      </c>
      <c r="CS279" s="91">
        <v>1580</v>
      </c>
      <c r="CT279" s="91">
        <v>436</v>
      </c>
      <c r="CU279" s="91">
        <v>243</v>
      </c>
      <c r="CV279" s="91">
        <v>1196</v>
      </c>
      <c r="CW279" s="91">
        <v>5645</v>
      </c>
      <c r="CX279" s="91">
        <v>1184</v>
      </c>
      <c r="CY279" s="91">
        <v>1754</v>
      </c>
      <c r="CZ279" s="91">
        <v>1215</v>
      </c>
      <c r="DA279" s="91">
        <v>167</v>
      </c>
      <c r="DB279" s="91">
        <v>106</v>
      </c>
      <c r="DC279" s="91">
        <v>38</v>
      </c>
      <c r="DD279" s="91">
        <v>344</v>
      </c>
      <c r="DE279" s="91">
        <v>721</v>
      </c>
      <c r="DF279" s="91">
        <v>3041</v>
      </c>
      <c r="DG279" s="91">
        <v>286</v>
      </c>
      <c r="DH279" s="91">
        <v>2987</v>
      </c>
      <c r="DI279" s="91">
        <v>926</v>
      </c>
      <c r="DJ279" s="91">
        <v>175</v>
      </c>
      <c r="DK279" s="91">
        <v>497</v>
      </c>
      <c r="DL279" s="91">
        <v>1331</v>
      </c>
      <c r="DM279" s="91">
        <v>2996</v>
      </c>
      <c r="DN279" s="91">
        <v>1126</v>
      </c>
      <c r="DO279" s="91">
        <v>6653</v>
      </c>
      <c r="DP279" s="91">
        <v>154</v>
      </c>
      <c r="DQ279" s="91">
        <v>8060</v>
      </c>
      <c r="DR279" s="91">
        <v>1004</v>
      </c>
      <c r="DS279" s="91">
        <v>169</v>
      </c>
      <c r="DT279" s="91">
        <v>205</v>
      </c>
      <c r="DU279" s="91">
        <v>2900</v>
      </c>
      <c r="DV279" s="91">
        <v>1553</v>
      </c>
      <c r="DW279" s="91">
        <v>168</v>
      </c>
      <c r="DX279" s="91">
        <v>110</v>
      </c>
      <c r="DY279" s="91">
        <v>130</v>
      </c>
      <c r="DZ279" s="91">
        <v>594</v>
      </c>
      <c r="EA279" s="91">
        <v>1370</v>
      </c>
      <c r="EB279" s="91">
        <v>167</v>
      </c>
      <c r="EC279" s="91">
        <v>445</v>
      </c>
      <c r="ED279" s="91">
        <v>40</v>
      </c>
      <c r="EE279" s="91"/>
      <c r="EF279" s="91">
        <v>418</v>
      </c>
      <c r="EG279" s="91">
        <v>21550</v>
      </c>
      <c r="EH279" s="91">
        <v>167022</v>
      </c>
      <c r="EI279" s="90" t="s">
        <v>2662</v>
      </c>
      <c r="EJ279" s="90" t="s">
        <v>2489</v>
      </c>
    </row>
    <row r="280" spans="1:140" ht="14.4" x14ac:dyDescent="0.3">
      <c r="A280" s="90">
        <v>106341051</v>
      </c>
      <c r="B280" s="90" t="s">
        <v>2253</v>
      </c>
      <c r="C280" s="90" t="s">
        <v>1634</v>
      </c>
      <c r="D280" s="90" t="s">
        <v>1635</v>
      </c>
      <c r="E280" s="90" t="s">
        <v>1624</v>
      </c>
      <c r="F280" s="90" t="s">
        <v>1462</v>
      </c>
      <c r="G280" s="90" t="s">
        <v>1624</v>
      </c>
      <c r="H280" s="90" t="s">
        <v>2808</v>
      </c>
      <c r="I280" s="90">
        <v>7</v>
      </c>
      <c r="J280" s="90">
        <v>6</v>
      </c>
      <c r="K280" s="90" t="s">
        <v>557</v>
      </c>
      <c r="L280" s="90" t="s">
        <v>553</v>
      </c>
      <c r="M280" s="91">
        <v>11509</v>
      </c>
      <c r="N280" s="91">
        <v>2</v>
      </c>
      <c r="O280" s="91"/>
      <c r="P280" s="91"/>
      <c r="Q280" s="91"/>
      <c r="R280" s="91"/>
      <c r="S280" s="91">
        <v>5410</v>
      </c>
      <c r="T280" s="91">
        <v>6101</v>
      </c>
      <c r="U280" s="91"/>
      <c r="V280" s="91"/>
      <c r="W280" s="91"/>
      <c r="X280" s="91"/>
      <c r="Y280" s="91">
        <v>80</v>
      </c>
      <c r="Z280" s="91">
        <v>495</v>
      </c>
      <c r="AA280" s="91">
        <v>800</v>
      </c>
      <c r="AB280" s="91">
        <v>1206</v>
      </c>
      <c r="AC280" s="91">
        <v>2139</v>
      </c>
      <c r="AD280" s="91">
        <v>2540</v>
      </c>
      <c r="AE280" s="91">
        <v>2134</v>
      </c>
      <c r="AF280" s="91">
        <v>2117</v>
      </c>
      <c r="AG280" s="91"/>
      <c r="AH280" s="91">
        <v>7788</v>
      </c>
      <c r="AI280" s="91">
        <v>1364</v>
      </c>
      <c r="AJ280" s="91">
        <v>1250</v>
      </c>
      <c r="AK280" s="91">
        <v>954</v>
      </c>
      <c r="AL280" s="91">
        <v>22</v>
      </c>
      <c r="AM280" s="91">
        <v>83</v>
      </c>
      <c r="AN280" s="91">
        <v>50</v>
      </c>
      <c r="AO280" s="91">
        <v>10850</v>
      </c>
      <c r="AP280" s="91">
        <v>150</v>
      </c>
      <c r="AQ280" s="91">
        <v>22</v>
      </c>
      <c r="AR280" s="91">
        <v>189</v>
      </c>
      <c r="AS280" s="91">
        <v>200</v>
      </c>
      <c r="AT280" s="91">
        <v>14</v>
      </c>
      <c r="AU280" s="91"/>
      <c r="AV280" s="91">
        <v>39</v>
      </c>
      <c r="AW280" s="91">
        <v>47</v>
      </c>
      <c r="AX280" s="91"/>
      <c r="AY280" s="91">
        <v>7050</v>
      </c>
      <c r="AZ280" s="91">
        <v>4461</v>
      </c>
      <c r="BA280" s="91"/>
      <c r="BB280" s="91">
        <v>3780</v>
      </c>
      <c r="BC280" s="91">
        <v>7728</v>
      </c>
      <c r="BD280" s="91"/>
      <c r="BE280" s="91">
        <v>3</v>
      </c>
      <c r="BF280" s="91">
        <v>6710</v>
      </c>
      <c r="BG280" s="91">
        <v>3</v>
      </c>
      <c r="BH280" s="91"/>
      <c r="BI280" s="91">
        <v>2</v>
      </c>
      <c r="BJ280" s="91">
        <v>113</v>
      </c>
      <c r="BK280" s="91">
        <v>327</v>
      </c>
      <c r="BL280" s="91">
        <v>1653</v>
      </c>
      <c r="BM280" s="91">
        <v>80</v>
      </c>
      <c r="BN280" s="91">
        <v>43</v>
      </c>
      <c r="BO280" s="91">
        <v>154</v>
      </c>
      <c r="BP280" s="91">
        <v>344</v>
      </c>
      <c r="BQ280" s="91">
        <v>2032</v>
      </c>
      <c r="BR280" s="91">
        <v>50</v>
      </c>
      <c r="BS280" s="91"/>
      <c r="BT280" s="91">
        <v>1148</v>
      </c>
      <c r="BU280" s="91">
        <v>10360</v>
      </c>
      <c r="BV280" s="91">
        <v>3</v>
      </c>
      <c r="BW280" s="91">
        <v>6401</v>
      </c>
      <c r="BX280" s="91">
        <v>2394</v>
      </c>
      <c r="BY280" s="91">
        <v>2120</v>
      </c>
      <c r="BZ280" s="91">
        <v>252</v>
      </c>
      <c r="CA280" s="91">
        <v>13</v>
      </c>
      <c r="CB280" s="91">
        <v>98</v>
      </c>
      <c r="CC280" s="91"/>
      <c r="CD280" s="91">
        <v>233</v>
      </c>
      <c r="CE280" s="91"/>
      <c r="CF280" s="91"/>
      <c r="CG280" s="91">
        <v>1320</v>
      </c>
      <c r="CH280" s="91">
        <v>1013</v>
      </c>
      <c r="CI280" s="91">
        <v>430</v>
      </c>
      <c r="CJ280" s="91">
        <v>130</v>
      </c>
      <c r="CK280" s="91">
        <v>142</v>
      </c>
      <c r="CL280" s="91">
        <v>296</v>
      </c>
      <c r="CM280" s="91">
        <v>1214</v>
      </c>
      <c r="CN280" s="91">
        <v>853</v>
      </c>
      <c r="CO280" s="91">
        <v>1368</v>
      </c>
      <c r="CP280" s="91">
        <v>600</v>
      </c>
      <c r="CQ280" s="91">
        <v>24</v>
      </c>
      <c r="CR280" s="91">
        <v>279</v>
      </c>
      <c r="CS280" s="91">
        <v>1872</v>
      </c>
      <c r="CT280" s="91">
        <v>40</v>
      </c>
      <c r="CU280" s="91"/>
      <c r="CV280" s="91">
        <v>320</v>
      </c>
      <c r="CW280" s="91">
        <v>1406</v>
      </c>
      <c r="CX280" s="91">
        <v>204</v>
      </c>
      <c r="CY280" s="91"/>
      <c r="CZ280" s="91">
        <v>356</v>
      </c>
      <c r="DA280" s="91">
        <v>105</v>
      </c>
      <c r="DB280" s="91">
        <v>6</v>
      </c>
      <c r="DC280" s="91">
        <v>1</v>
      </c>
      <c r="DD280" s="91">
        <v>24</v>
      </c>
      <c r="DE280" s="91">
        <v>250</v>
      </c>
      <c r="DF280" s="91">
        <v>779</v>
      </c>
      <c r="DG280" s="91">
        <v>140</v>
      </c>
      <c r="DH280" s="91">
        <v>1360</v>
      </c>
      <c r="DI280" s="91">
        <v>285</v>
      </c>
      <c r="DJ280" s="91">
        <v>89</v>
      </c>
      <c r="DK280" s="91">
        <v>119</v>
      </c>
      <c r="DL280" s="91">
        <v>2</v>
      </c>
      <c r="DM280" s="91">
        <v>2372</v>
      </c>
      <c r="DN280" s="91">
        <v>312</v>
      </c>
      <c r="DO280" s="91">
        <v>1333</v>
      </c>
      <c r="DP280" s="91">
        <v>113</v>
      </c>
      <c r="DQ280" s="91">
        <v>3865</v>
      </c>
      <c r="DR280" s="91">
        <v>14</v>
      </c>
      <c r="DS280" s="91">
        <v>21</v>
      </c>
      <c r="DT280" s="91">
        <v>118</v>
      </c>
      <c r="DU280" s="91">
        <v>888</v>
      </c>
      <c r="DV280" s="91">
        <v>582</v>
      </c>
      <c r="DW280" s="91">
        <v>2</v>
      </c>
      <c r="DX280" s="91">
        <v>20</v>
      </c>
      <c r="DY280" s="91">
        <v>7</v>
      </c>
      <c r="DZ280" s="91">
        <v>116</v>
      </c>
      <c r="EA280" s="91">
        <v>712</v>
      </c>
      <c r="EB280" s="91">
        <v>44</v>
      </c>
      <c r="EC280" s="91">
        <v>28</v>
      </c>
      <c r="ED280" s="91">
        <v>10</v>
      </c>
      <c r="EE280" s="91"/>
      <c r="EF280" s="91">
        <v>42</v>
      </c>
      <c r="EG280" s="91">
        <v>8907</v>
      </c>
      <c r="EH280" s="91">
        <v>48973</v>
      </c>
      <c r="EI280" s="90" t="s">
        <v>2659</v>
      </c>
      <c r="EJ280" s="90" t="s">
        <v>2489</v>
      </c>
    </row>
    <row r="281" spans="1:140" ht="14.4" x14ac:dyDescent="0.3">
      <c r="A281" s="90">
        <v>106341052</v>
      </c>
      <c r="B281" s="90" t="s">
        <v>2254</v>
      </c>
      <c r="C281" s="90" t="s">
        <v>1636</v>
      </c>
      <c r="D281" s="90" t="s">
        <v>1637</v>
      </c>
      <c r="E281" s="90" t="s">
        <v>1624</v>
      </c>
      <c r="F281" s="90" t="s">
        <v>1458</v>
      </c>
      <c r="G281" s="90" t="s">
        <v>1624</v>
      </c>
      <c r="H281" s="90" t="s">
        <v>2809</v>
      </c>
      <c r="I281" s="90">
        <v>7</v>
      </c>
      <c r="J281" s="90">
        <v>6</v>
      </c>
      <c r="K281" s="90" t="s">
        <v>557</v>
      </c>
      <c r="L281" s="90" t="s">
        <v>553</v>
      </c>
      <c r="M281" s="91">
        <v>21253</v>
      </c>
      <c r="N281" s="91"/>
      <c r="O281" s="91"/>
      <c r="P281" s="91"/>
      <c r="Q281" s="91"/>
      <c r="R281" s="91"/>
      <c r="S281" s="91">
        <v>7938</v>
      </c>
      <c r="T281" s="91">
        <v>13312</v>
      </c>
      <c r="U281" s="91"/>
      <c r="V281" s="91">
        <v>3</v>
      </c>
      <c r="W281" s="91">
        <v>6446</v>
      </c>
      <c r="X281" s="91">
        <v>1612</v>
      </c>
      <c r="Y281" s="91">
        <v>1341</v>
      </c>
      <c r="Z281" s="91">
        <v>3134</v>
      </c>
      <c r="AA281" s="91">
        <v>2737</v>
      </c>
      <c r="AB281" s="91">
        <v>842</v>
      </c>
      <c r="AC281" s="91">
        <v>1130</v>
      </c>
      <c r="AD281" s="91">
        <v>1327</v>
      </c>
      <c r="AE281" s="91">
        <v>1327</v>
      </c>
      <c r="AF281" s="91">
        <v>1357</v>
      </c>
      <c r="AG281" s="91"/>
      <c r="AH281" s="91">
        <v>10361</v>
      </c>
      <c r="AI281" s="91">
        <v>2421</v>
      </c>
      <c r="AJ281" s="91">
        <v>4998</v>
      </c>
      <c r="AK281" s="91">
        <v>3170</v>
      </c>
      <c r="AL281" s="91">
        <v>101</v>
      </c>
      <c r="AM281" s="91">
        <v>108</v>
      </c>
      <c r="AN281" s="91">
        <v>94</v>
      </c>
      <c r="AO281" s="91">
        <v>14399</v>
      </c>
      <c r="AP281" s="91">
        <v>41</v>
      </c>
      <c r="AQ281" s="91">
        <v>41</v>
      </c>
      <c r="AR281" s="91">
        <v>67</v>
      </c>
      <c r="AS281" s="91">
        <v>1117</v>
      </c>
      <c r="AT281" s="91">
        <v>28</v>
      </c>
      <c r="AU281" s="91">
        <v>5396</v>
      </c>
      <c r="AV281" s="91">
        <v>1</v>
      </c>
      <c r="AW281" s="91">
        <v>163</v>
      </c>
      <c r="AX281" s="91"/>
      <c r="AY281" s="91">
        <v>4634</v>
      </c>
      <c r="AZ281" s="91">
        <v>16619</v>
      </c>
      <c r="BA281" s="91"/>
      <c r="BB281" s="91">
        <v>4412</v>
      </c>
      <c r="BC281" s="91">
        <v>11318</v>
      </c>
      <c r="BD281" s="91">
        <v>5521</v>
      </c>
      <c r="BE281" s="91">
        <v>2</v>
      </c>
      <c r="BF281" s="91">
        <v>19232</v>
      </c>
      <c r="BG281" s="91"/>
      <c r="BH281" s="91"/>
      <c r="BI281" s="91"/>
      <c r="BJ281" s="91">
        <v>165</v>
      </c>
      <c r="BK281" s="91">
        <v>152</v>
      </c>
      <c r="BL281" s="91">
        <v>659</v>
      </c>
      <c r="BM281" s="91">
        <v>30</v>
      </c>
      <c r="BN281" s="91">
        <v>3</v>
      </c>
      <c r="BO281" s="91">
        <v>62</v>
      </c>
      <c r="BP281" s="91">
        <v>230</v>
      </c>
      <c r="BQ281" s="91">
        <v>703</v>
      </c>
      <c r="BR281" s="91">
        <v>17</v>
      </c>
      <c r="BS281" s="91"/>
      <c r="BT281" s="91">
        <v>347</v>
      </c>
      <c r="BU281" s="91">
        <v>20900</v>
      </c>
      <c r="BV281" s="91">
        <v>6</v>
      </c>
      <c r="BW281" s="91">
        <v>3871</v>
      </c>
      <c r="BX281" s="91">
        <v>10743</v>
      </c>
      <c r="BY281" s="91">
        <v>5775</v>
      </c>
      <c r="BZ281" s="91">
        <v>62</v>
      </c>
      <c r="CA281" s="91">
        <v>2</v>
      </c>
      <c r="CB281" s="91">
        <v>531</v>
      </c>
      <c r="CC281" s="91"/>
      <c r="CD281" s="91">
        <v>258</v>
      </c>
      <c r="CE281" s="91">
        <v>11</v>
      </c>
      <c r="CF281" s="91"/>
      <c r="CG281" s="91">
        <v>687</v>
      </c>
      <c r="CH281" s="91">
        <v>375</v>
      </c>
      <c r="CI281" s="91">
        <v>435</v>
      </c>
      <c r="CJ281" s="91">
        <v>180</v>
      </c>
      <c r="CK281" s="91">
        <v>81</v>
      </c>
      <c r="CL281" s="91">
        <v>445</v>
      </c>
      <c r="CM281" s="91">
        <v>2910</v>
      </c>
      <c r="CN281" s="91">
        <v>904</v>
      </c>
      <c r="CO281" s="91">
        <v>921</v>
      </c>
      <c r="CP281" s="91">
        <v>561</v>
      </c>
      <c r="CQ281" s="91">
        <v>5790</v>
      </c>
      <c r="CR281" s="91">
        <v>215</v>
      </c>
      <c r="CS281" s="91">
        <v>239</v>
      </c>
      <c r="CT281" s="91">
        <v>287</v>
      </c>
      <c r="CU281" s="91">
        <v>332</v>
      </c>
      <c r="CV281" s="91">
        <v>576</v>
      </c>
      <c r="CW281" s="91">
        <v>670</v>
      </c>
      <c r="CX281" s="91">
        <v>256</v>
      </c>
      <c r="CY281" s="91">
        <v>5389</v>
      </c>
      <c r="CZ281" s="91">
        <v>379</v>
      </c>
      <c r="DA281" s="91">
        <v>26</v>
      </c>
      <c r="DB281" s="91">
        <v>7</v>
      </c>
      <c r="DC281" s="91">
        <v>6</v>
      </c>
      <c r="DD281" s="91">
        <v>78</v>
      </c>
      <c r="DE281" s="91">
        <v>227</v>
      </c>
      <c r="DF281" s="91">
        <v>2792</v>
      </c>
      <c r="DG281" s="91">
        <v>44</v>
      </c>
      <c r="DH281" s="91">
        <v>747</v>
      </c>
      <c r="DI281" s="91">
        <v>52</v>
      </c>
      <c r="DJ281" s="91">
        <v>90</v>
      </c>
      <c r="DK281" s="91">
        <v>551</v>
      </c>
      <c r="DL281" s="91">
        <v>5325</v>
      </c>
      <c r="DM281" s="91">
        <v>277</v>
      </c>
      <c r="DN281" s="91">
        <v>202</v>
      </c>
      <c r="DO281" s="91">
        <v>3045</v>
      </c>
      <c r="DP281" s="91">
        <v>14</v>
      </c>
      <c r="DQ281" s="91">
        <v>7391</v>
      </c>
      <c r="DR281" s="91">
        <v>5</v>
      </c>
      <c r="DS281" s="91">
        <v>6</v>
      </c>
      <c r="DT281" s="91">
        <v>67</v>
      </c>
      <c r="DU281" s="91">
        <v>873</v>
      </c>
      <c r="DV281" s="91">
        <v>150</v>
      </c>
      <c r="DW281" s="91"/>
      <c r="DX281" s="91">
        <v>14</v>
      </c>
      <c r="DY281" s="91">
        <v>32</v>
      </c>
      <c r="DZ281" s="91">
        <v>63</v>
      </c>
      <c r="EA281" s="91">
        <v>396</v>
      </c>
      <c r="EB281" s="91">
        <v>45</v>
      </c>
      <c r="EC281" s="91">
        <v>11</v>
      </c>
      <c r="ED281" s="91">
        <v>2</v>
      </c>
      <c r="EE281" s="91"/>
      <c r="EF281" s="91">
        <v>15</v>
      </c>
      <c r="EG281" s="91">
        <v>19574</v>
      </c>
      <c r="EH281" s="91">
        <v>84411</v>
      </c>
      <c r="EI281" s="90" t="s">
        <v>2663</v>
      </c>
      <c r="EJ281" s="90" t="s">
        <v>2489</v>
      </c>
    </row>
    <row r="282" spans="1:140" ht="14.4" x14ac:dyDescent="0.3">
      <c r="A282" s="90">
        <v>106342344</v>
      </c>
      <c r="B282" s="90" t="s">
        <v>2255</v>
      </c>
      <c r="C282" s="90" t="s">
        <v>2256</v>
      </c>
      <c r="D282" s="90" t="s">
        <v>1638</v>
      </c>
      <c r="E282" s="90" t="s">
        <v>1624</v>
      </c>
      <c r="F282" s="90" t="s">
        <v>1460</v>
      </c>
      <c r="G282" s="90" t="s">
        <v>1624</v>
      </c>
      <c r="H282" s="90" t="s">
        <v>2808</v>
      </c>
      <c r="I282" s="90">
        <v>9</v>
      </c>
      <c r="J282" s="90">
        <v>6</v>
      </c>
      <c r="K282" s="90" t="s">
        <v>557</v>
      </c>
      <c r="L282" s="90" t="s">
        <v>553</v>
      </c>
      <c r="M282" s="91">
        <v>15590</v>
      </c>
      <c r="N282" s="91"/>
      <c r="O282" s="91"/>
      <c r="P282" s="91"/>
      <c r="Q282" s="91"/>
      <c r="R282" s="91"/>
      <c r="S282" s="91">
        <v>6138</v>
      </c>
      <c r="T282" s="91">
        <v>9452</v>
      </c>
      <c r="U282" s="91"/>
      <c r="V282" s="91"/>
      <c r="W282" s="91">
        <v>2604</v>
      </c>
      <c r="X282" s="91">
        <v>128</v>
      </c>
      <c r="Y282" s="91">
        <v>380</v>
      </c>
      <c r="Z282" s="91">
        <v>1732</v>
      </c>
      <c r="AA282" s="91">
        <v>1933</v>
      </c>
      <c r="AB282" s="91">
        <v>1115</v>
      </c>
      <c r="AC282" s="91">
        <v>1807</v>
      </c>
      <c r="AD282" s="91">
        <v>2197</v>
      </c>
      <c r="AE282" s="91">
        <v>1832</v>
      </c>
      <c r="AF282" s="91">
        <v>1861</v>
      </c>
      <c r="AG282" s="91">
        <v>1</v>
      </c>
      <c r="AH282" s="91">
        <v>6552</v>
      </c>
      <c r="AI282" s="91">
        <v>2731</v>
      </c>
      <c r="AJ282" s="91">
        <v>2905</v>
      </c>
      <c r="AK282" s="91">
        <v>2893</v>
      </c>
      <c r="AL282" s="91">
        <v>84</v>
      </c>
      <c r="AM282" s="91">
        <v>183</v>
      </c>
      <c r="AN282" s="91">
        <v>242</v>
      </c>
      <c r="AO282" s="91">
        <v>12085</v>
      </c>
      <c r="AP282" s="91">
        <v>350</v>
      </c>
      <c r="AQ282" s="91">
        <v>51</v>
      </c>
      <c r="AR282" s="91">
        <v>232</v>
      </c>
      <c r="AS282" s="91">
        <v>213</v>
      </c>
      <c r="AT282" s="91">
        <v>12</v>
      </c>
      <c r="AU282" s="91">
        <v>2477</v>
      </c>
      <c r="AV282" s="91">
        <v>29</v>
      </c>
      <c r="AW282" s="91">
        <v>141</v>
      </c>
      <c r="AX282" s="91"/>
      <c r="AY282" s="91">
        <v>7665</v>
      </c>
      <c r="AZ282" s="91">
        <v>7925</v>
      </c>
      <c r="BA282" s="91"/>
      <c r="BB282" s="91">
        <v>2604</v>
      </c>
      <c r="BC282" s="91">
        <v>10497</v>
      </c>
      <c r="BD282" s="91">
        <v>2489</v>
      </c>
      <c r="BE282" s="91"/>
      <c r="BF282" s="91">
        <v>11418</v>
      </c>
      <c r="BG282" s="91"/>
      <c r="BH282" s="91">
        <v>1</v>
      </c>
      <c r="BI282" s="91"/>
      <c r="BJ282" s="91">
        <v>453</v>
      </c>
      <c r="BK282" s="91">
        <v>126</v>
      </c>
      <c r="BL282" s="91">
        <v>925</v>
      </c>
      <c r="BM282" s="91">
        <v>129</v>
      </c>
      <c r="BN282" s="91">
        <v>35</v>
      </c>
      <c r="BO282" s="91">
        <v>87</v>
      </c>
      <c r="BP282" s="91">
        <v>398</v>
      </c>
      <c r="BQ282" s="91">
        <v>2013</v>
      </c>
      <c r="BR282" s="91">
        <v>4</v>
      </c>
      <c r="BS282" s="91">
        <v>1</v>
      </c>
      <c r="BT282" s="91">
        <v>1475</v>
      </c>
      <c r="BU282" s="91">
        <v>14114</v>
      </c>
      <c r="BV282" s="91">
        <v>1</v>
      </c>
      <c r="BW282" s="91">
        <v>5162</v>
      </c>
      <c r="BX282" s="91">
        <v>2322</v>
      </c>
      <c r="BY282" s="91">
        <v>7589</v>
      </c>
      <c r="BZ282" s="91">
        <v>41</v>
      </c>
      <c r="CA282" s="91"/>
      <c r="CB282" s="91">
        <v>25</v>
      </c>
      <c r="CC282" s="91"/>
      <c r="CD282" s="91">
        <v>450</v>
      </c>
      <c r="CE282" s="91">
        <v>1</v>
      </c>
      <c r="CF282" s="91"/>
      <c r="CG282" s="91">
        <v>1624</v>
      </c>
      <c r="CH282" s="91">
        <v>701</v>
      </c>
      <c r="CI282" s="91">
        <v>853</v>
      </c>
      <c r="CJ282" s="91">
        <v>79</v>
      </c>
      <c r="CK282" s="91">
        <v>87</v>
      </c>
      <c r="CL282" s="91">
        <v>132</v>
      </c>
      <c r="CM282" s="91">
        <v>1727</v>
      </c>
      <c r="CN282" s="91">
        <v>754</v>
      </c>
      <c r="CO282" s="91">
        <v>1310</v>
      </c>
      <c r="CP282" s="91">
        <v>467</v>
      </c>
      <c r="CQ282" s="91">
        <v>2720</v>
      </c>
      <c r="CR282" s="91">
        <v>137</v>
      </c>
      <c r="CS282" s="91">
        <v>771</v>
      </c>
      <c r="CT282" s="91">
        <v>16</v>
      </c>
      <c r="CU282" s="91">
        <v>65</v>
      </c>
      <c r="CV282" s="91">
        <v>140</v>
      </c>
      <c r="CW282" s="91">
        <v>1444</v>
      </c>
      <c r="CX282" s="91">
        <v>75</v>
      </c>
      <c r="CY282" s="91">
        <v>2487</v>
      </c>
      <c r="CZ282" s="91">
        <v>203</v>
      </c>
      <c r="DA282" s="91">
        <v>23</v>
      </c>
      <c r="DB282" s="91">
        <v>7</v>
      </c>
      <c r="DC282" s="91">
        <v>7</v>
      </c>
      <c r="DD282" s="91">
        <v>47</v>
      </c>
      <c r="DE282" s="91">
        <v>221</v>
      </c>
      <c r="DF282" s="91">
        <v>1078</v>
      </c>
      <c r="DG282" s="91">
        <v>40</v>
      </c>
      <c r="DH282" s="91">
        <v>1703</v>
      </c>
      <c r="DI282" s="91">
        <v>321</v>
      </c>
      <c r="DJ282" s="91">
        <v>729</v>
      </c>
      <c r="DK282" s="91">
        <v>168</v>
      </c>
      <c r="DL282" s="91">
        <v>2489</v>
      </c>
      <c r="DM282" s="91">
        <v>1434</v>
      </c>
      <c r="DN282" s="91">
        <v>223</v>
      </c>
      <c r="DO282" s="91">
        <v>3045</v>
      </c>
      <c r="DP282" s="91">
        <v>58</v>
      </c>
      <c r="DQ282" s="91">
        <v>3794</v>
      </c>
      <c r="DR282" s="91">
        <v>195</v>
      </c>
      <c r="DS282" s="91">
        <v>27</v>
      </c>
      <c r="DT282" s="91">
        <v>50</v>
      </c>
      <c r="DU282" s="91">
        <v>867</v>
      </c>
      <c r="DV282" s="91">
        <v>478</v>
      </c>
      <c r="DW282" s="91"/>
      <c r="DX282" s="91">
        <v>22</v>
      </c>
      <c r="DY282" s="91">
        <v>42</v>
      </c>
      <c r="DZ282" s="91">
        <v>146</v>
      </c>
      <c r="EA282" s="91">
        <v>523</v>
      </c>
      <c r="EB282" s="91">
        <v>42</v>
      </c>
      <c r="EC282" s="91">
        <v>78</v>
      </c>
      <c r="ED282" s="91">
        <v>36</v>
      </c>
      <c r="EE282" s="91"/>
      <c r="EF282" s="91">
        <v>48</v>
      </c>
      <c r="EG282" s="91">
        <v>13036</v>
      </c>
      <c r="EH282" s="91">
        <v>51077</v>
      </c>
      <c r="EI282" s="90" t="s">
        <v>2661</v>
      </c>
      <c r="EJ282" s="90" t="s">
        <v>2489</v>
      </c>
    </row>
    <row r="283" spans="1:140" ht="14.4" x14ac:dyDescent="0.3">
      <c r="A283" s="90">
        <v>106342392</v>
      </c>
      <c r="B283" s="90" t="s">
        <v>2257</v>
      </c>
      <c r="C283" s="90" t="s">
        <v>1639</v>
      </c>
      <c r="D283" s="90" t="s">
        <v>1646</v>
      </c>
      <c r="E283" s="90" t="s">
        <v>1624</v>
      </c>
      <c r="F283" s="90" t="s">
        <v>1460</v>
      </c>
      <c r="G283" s="90" t="s">
        <v>1624</v>
      </c>
      <c r="H283" s="90" t="s">
        <v>2811</v>
      </c>
      <c r="I283" s="90">
        <v>9</v>
      </c>
      <c r="J283" s="90">
        <v>6</v>
      </c>
      <c r="K283" s="90" t="s">
        <v>572</v>
      </c>
      <c r="L283" s="90" t="s">
        <v>553</v>
      </c>
      <c r="M283" s="91"/>
      <c r="N283" s="91"/>
      <c r="O283" s="91">
        <v>5128</v>
      </c>
      <c r="P283" s="91"/>
      <c r="Q283" s="91"/>
      <c r="R283" s="91"/>
      <c r="S283" s="91">
        <v>2537</v>
      </c>
      <c r="T283" s="91">
        <v>2591</v>
      </c>
      <c r="U283" s="91"/>
      <c r="V283" s="91"/>
      <c r="W283" s="91"/>
      <c r="X283" s="91"/>
      <c r="Y283" s="91">
        <v>1629</v>
      </c>
      <c r="Z283" s="91">
        <v>1096</v>
      </c>
      <c r="AA283" s="91">
        <v>886</v>
      </c>
      <c r="AB283" s="91">
        <v>726</v>
      </c>
      <c r="AC283" s="91">
        <v>579</v>
      </c>
      <c r="AD283" s="91">
        <v>195</v>
      </c>
      <c r="AE283" s="91">
        <v>11</v>
      </c>
      <c r="AF283" s="91">
        <v>6</v>
      </c>
      <c r="AG283" s="91"/>
      <c r="AH283" s="91">
        <v>2864</v>
      </c>
      <c r="AI283" s="91">
        <v>668</v>
      </c>
      <c r="AJ283" s="91">
        <v>573</v>
      </c>
      <c r="AK283" s="91">
        <v>239</v>
      </c>
      <c r="AL283" s="91">
        <v>16</v>
      </c>
      <c r="AM283" s="91">
        <v>768</v>
      </c>
      <c r="AN283" s="91"/>
      <c r="AO283" s="91">
        <v>5119</v>
      </c>
      <c r="AP283" s="91"/>
      <c r="AQ283" s="91"/>
      <c r="AR283" s="91"/>
      <c r="AS283" s="91">
        <v>7</v>
      </c>
      <c r="AT283" s="91">
        <v>2</v>
      </c>
      <c r="AU283" s="91"/>
      <c r="AV283" s="91"/>
      <c r="AW283" s="91"/>
      <c r="AX283" s="91"/>
      <c r="AY283" s="91"/>
      <c r="AZ283" s="91">
        <v>5128</v>
      </c>
      <c r="BA283" s="91"/>
      <c r="BB283" s="91">
        <v>26</v>
      </c>
      <c r="BC283" s="91">
        <v>5102</v>
      </c>
      <c r="BD283" s="91"/>
      <c r="BE283" s="91"/>
      <c r="BF283" s="91">
        <v>5025</v>
      </c>
      <c r="BG283" s="91"/>
      <c r="BH283" s="91"/>
      <c r="BI283" s="91"/>
      <c r="BJ283" s="91">
        <v>12</v>
      </c>
      <c r="BK283" s="91"/>
      <c r="BL283" s="91"/>
      <c r="BM283" s="91"/>
      <c r="BN283" s="91"/>
      <c r="BO283" s="91">
        <v>91</v>
      </c>
      <c r="BP283" s="91"/>
      <c r="BQ283" s="91"/>
      <c r="BR283" s="91"/>
      <c r="BS283" s="91"/>
      <c r="BT283" s="91"/>
      <c r="BU283" s="91">
        <v>5128</v>
      </c>
      <c r="BV283" s="91"/>
      <c r="BW283" s="91">
        <v>594</v>
      </c>
      <c r="BX283" s="91">
        <v>1555</v>
      </c>
      <c r="BY283" s="91">
        <v>2513</v>
      </c>
      <c r="BZ283" s="91">
        <v>1</v>
      </c>
      <c r="CA283" s="91">
        <v>315</v>
      </c>
      <c r="CB283" s="91">
        <v>25</v>
      </c>
      <c r="CC283" s="91">
        <v>115</v>
      </c>
      <c r="CD283" s="91">
        <v>10</v>
      </c>
      <c r="CE283" s="91"/>
      <c r="CF283" s="91"/>
      <c r="CG283" s="91"/>
      <c r="CH283" s="91"/>
      <c r="CI283" s="91"/>
      <c r="CJ283" s="91"/>
      <c r="CK283" s="91">
        <v>5119</v>
      </c>
      <c r="CL283" s="91">
        <v>2</v>
      </c>
      <c r="CM283" s="91"/>
      <c r="CN283" s="91"/>
      <c r="CO283" s="91"/>
      <c r="CP283" s="91"/>
      <c r="CQ283" s="91">
        <v>4</v>
      </c>
      <c r="CR283" s="91"/>
      <c r="CS283" s="91"/>
      <c r="CT283" s="91"/>
      <c r="CU283" s="91"/>
      <c r="CV283" s="91"/>
      <c r="CW283" s="91"/>
      <c r="CX283" s="91">
        <v>3</v>
      </c>
      <c r="CY283" s="91"/>
      <c r="CZ283" s="91"/>
      <c r="DA283" s="91"/>
      <c r="DB283" s="91"/>
      <c r="DC283" s="91"/>
      <c r="DD283" s="91"/>
      <c r="DE283" s="91"/>
      <c r="DF283" s="91"/>
      <c r="DG283" s="91"/>
      <c r="DH283" s="91"/>
      <c r="DI283" s="91"/>
      <c r="DJ283" s="91"/>
      <c r="DK283" s="91"/>
      <c r="DL283" s="91"/>
      <c r="DM283" s="91"/>
      <c r="DN283" s="91"/>
      <c r="DO283" s="91">
        <v>424</v>
      </c>
      <c r="DP283" s="91"/>
      <c r="DQ283" s="91">
        <v>4704</v>
      </c>
      <c r="DR283" s="91"/>
      <c r="DS283" s="91"/>
      <c r="DT283" s="91"/>
      <c r="DU283" s="91"/>
      <c r="DV283" s="91">
        <v>19</v>
      </c>
      <c r="DW283" s="91"/>
      <c r="DX283" s="91">
        <v>2</v>
      </c>
      <c r="DY283" s="91">
        <v>2</v>
      </c>
      <c r="DZ283" s="91">
        <v>102</v>
      </c>
      <c r="EA283" s="91">
        <v>4</v>
      </c>
      <c r="EB283" s="91">
        <v>15</v>
      </c>
      <c r="EC283" s="91">
        <v>36</v>
      </c>
      <c r="ED283" s="91">
        <v>3</v>
      </c>
      <c r="EE283" s="91"/>
      <c r="EF283" s="91">
        <v>3</v>
      </c>
      <c r="EG283" s="91">
        <v>4942</v>
      </c>
      <c r="EH283" s="91">
        <v>39475</v>
      </c>
      <c r="EI283" s="90" t="s">
        <v>2661</v>
      </c>
      <c r="EJ283" s="90" t="s">
        <v>2489</v>
      </c>
    </row>
    <row r="284" spans="1:140" ht="14.4" x14ac:dyDescent="0.3">
      <c r="A284" s="90">
        <v>106344011</v>
      </c>
      <c r="B284" s="90" t="s">
        <v>2258</v>
      </c>
      <c r="C284" s="90" t="s">
        <v>1838</v>
      </c>
      <c r="D284" s="90" t="s">
        <v>1647</v>
      </c>
      <c r="E284" s="90" t="s">
        <v>1624</v>
      </c>
      <c r="F284" s="90" t="s">
        <v>1461</v>
      </c>
      <c r="G284" s="90" t="s">
        <v>1624</v>
      </c>
      <c r="H284" s="90" t="s">
        <v>2810</v>
      </c>
      <c r="I284" s="90">
        <v>7</v>
      </c>
      <c r="J284" s="90">
        <v>6</v>
      </c>
      <c r="K284" s="90" t="s">
        <v>552</v>
      </c>
      <c r="L284" s="90" t="s">
        <v>553</v>
      </c>
      <c r="M284" s="91"/>
      <c r="N284" s="91"/>
      <c r="O284" s="91">
        <v>527</v>
      </c>
      <c r="P284" s="91"/>
      <c r="Q284" s="91"/>
      <c r="R284" s="91"/>
      <c r="S284" s="91">
        <v>318</v>
      </c>
      <c r="T284" s="91">
        <v>209</v>
      </c>
      <c r="U284" s="91"/>
      <c r="V284" s="91"/>
      <c r="W284" s="91"/>
      <c r="X284" s="91"/>
      <c r="Y284" s="91">
        <v>18</v>
      </c>
      <c r="Z284" s="91">
        <v>172</v>
      </c>
      <c r="AA284" s="91">
        <v>139</v>
      </c>
      <c r="AB284" s="91">
        <v>94</v>
      </c>
      <c r="AC284" s="91">
        <v>77</v>
      </c>
      <c r="AD284" s="91">
        <v>25</v>
      </c>
      <c r="AE284" s="91">
        <v>2</v>
      </c>
      <c r="AF284" s="91"/>
      <c r="AG284" s="91"/>
      <c r="AH284" s="91">
        <v>247</v>
      </c>
      <c r="AI284" s="91">
        <v>137</v>
      </c>
      <c r="AJ284" s="91">
        <v>73</v>
      </c>
      <c r="AK284" s="91">
        <v>40</v>
      </c>
      <c r="AL284" s="91"/>
      <c r="AM284" s="91">
        <v>30</v>
      </c>
      <c r="AN284" s="91"/>
      <c r="AO284" s="91"/>
      <c r="AP284" s="91">
        <v>3</v>
      </c>
      <c r="AQ284" s="91"/>
      <c r="AR284" s="91"/>
      <c r="AS284" s="91">
        <v>11</v>
      </c>
      <c r="AT284" s="91">
        <v>10</v>
      </c>
      <c r="AU284" s="91"/>
      <c r="AV284" s="91">
        <v>69</v>
      </c>
      <c r="AW284" s="91">
        <v>434</v>
      </c>
      <c r="AX284" s="91"/>
      <c r="AY284" s="91"/>
      <c r="AZ284" s="91">
        <v>527</v>
      </c>
      <c r="BA284" s="91"/>
      <c r="BB284" s="91"/>
      <c r="BC284" s="91">
        <v>527</v>
      </c>
      <c r="BD284" s="91"/>
      <c r="BE284" s="91"/>
      <c r="BF284" s="91">
        <v>387</v>
      </c>
      <c r="BG284" s="91"/>
      <c r="BH284" s="91"/>
      <c r="BI284" s="91"/>
      <c r="BJ284" s="91">
        <v>22</v>
      </c>
      <c r="BK284" s="91">
        <v>15</v>
      </c>
      <c r="BL284" s="91">
        <v>1</v>
      </c>
      <c r="BM284" s="91">
        <v>48</v>
      </c>
      <c r="BN284" s="91">
        <v>49</v>
      </c>
      <c r="BO284" s="91">
        <v>4</v>
      </c>
      <c r="BP284" s="91"/>
      <c r="BQ284" s="91"/>
      <c r="BR284" s="91">
        <v>1</v>
      </c>
      <c r="BS284" s="91"/>
      <c r="BT284" s="91"/>
      <c r="BU284" s="91">
        <v>527</v>
      </c>
      <c r="BV284" s="91"/>
      <c r="BW284" s="91"/>
      <c r="BX284" s="91"/>
      <c r="BY284" s="91"/>
      <c r="BZ284" s="91"/>
      <c r="CA284" s="91"/>
      <c r="CB284" s="91"/>
      <c r="CC284" s="91"/>
      <c r="CD284" s="91"/>
      <c r="CE284" s="91">
        <v>527</v>
      </c>
      <c r="CF284" s="91"/>
      <c r="CG284" s="91"/>
      <c r="CH284" s="91"/>
      <c r="CI284" s="91"/>
      <c r="CJ284" s="91"/>
      <c r="CK284" s="91">
        <v>526</v>
      </c>
      <c r="CL284" s="91"/>
      <c r="CM284" s="91"/>
      <c r="CN284" s="91"/>
      <c r="CO284" s="91"/>
      <c r="CP284" s="91"/>
      <c r="CQ284" s="91"/>
      <c r="CR284" s="91"/>
      <c r="CS284" s="91"/>
      <c r="CT284" s="91"/>
      <c r="CU284" s="91"/>
      <c r="CV284" s="91">
        <v>1</v>
      </c>
      <c r="CW284" s="91"/>
      <c r="CX284" s="91"/>
      <c r="CY284" s="91"/>
      <c r="CZ284" s="91"/>
      <c r="DA284" s="91"/>
      <c r="DB284" s="91"/>
      <c r="DC284" s="91"/>
      <c r="DD284" s="91"/>
      <c r="DE284" s="91"/>
      <c r="DF284" s="91"/>
      <c r="DG284" s="91"/>
      <c r="DH284" s="91"/>
      <c r="DI284" s="91"/>
      <c r="DJ284" s="91"/>
      <c r="DK284" s="91"/>
      <c r="DL284" s="91"/>
      <c r="DM284" s="91"/>
      <c r="DN284" s="91"/>
      <c r="DO284" s="91">
        <v>527</v>
      </c>
      <c r="DP284" s="91"/>
      <c r="DQ284" s="91"/>
      <c r="DR284" s="91"/>
      <c r="DS284" s="91"/>
      <c r="DT284" s="91"/>
      <c r="DU284" s="91"/>
      <c r="DV284" s="91"/>
      <c r="DW284" s="91"/>
      <c r="DX284" s="91"/>
      <c r="DY284" s="91"/>
      <c r="DZ284" s="91"/>
      <c r="EA284" s="91"/>
      <c r="EB284" s="91"/>
      <c r="EC284" s="91"/>
      <c r="ED284" s="91"/>
      <c r="EE284" s="91"/>
      <c r="EF284" s="91"/>
      <c r="EG284" s="91">
        <v>527</v>
      </c>
      <c r="EH284" s="91">
        <v>14624</v>
      </c>
      <c r="EI284" s="90" t="s">
        <v>2662</v>
      </c>
      <c r="EJ284" s="90" t="s">
        <v>2489</v>
      </c>
    </row>
    <row r="285" spans="1:140" ht="14.4" x14ac:dyDescent="0.3">
      <c r="A285" s="90">
        <v>106344017</v>
      </c>
      <c r="B285" s="90" t="s">
        <v>2259</v>
      </c>
      <c r="C285" s="90" t="s">
        <v>1648</v>
      </c>
      <c r="D285" s="90" t="s">
        <v>1649</v>
      </c>
      <c r="E285" s="90" t="s">
        <v>1624</v>
      </c>
      <c r="F285" s="90" t="s">
        <v>1463</v>
      </c>
      <c r="G285" s="90" t="s">
        <v>1624</v>
      </c>
      <c r="H285" s="90" t="s">
        <v>2810</v>
      </c>
      <c r="I285" s="90">
        <v>7</v>
      </c>
      <c r="J285" s="90">
        <v>6</v>
      </c>
      <c r="K285" s="90" t="s">
        <v>557</v>
      </c>
      <c r="L285" s="90" t="s">
        <v>553</v>
      </c>
      <c r="M285" s="91"/>
      <c r="N285" s="91"/>
      <c r="O285" s="91">
        <v>3185</v>
      </c>
      <c r="P285" s="91"/>
      <c r="Q285" s="91"/>
      <c r="R285" s="91"/>
      <c r="S285" s="91">
        <v>1479</v>
      </c>
      <c r="T285" s="91">
        <v>1706</v>
      </c>
      <c r="U285" s="91"/>
      <c r="V285" s="91"/>
      <c r="W285" s="91"/>
      <c r="X285" s="91">
        <v>88</v>
      </c>
      <c r="Y285" s="91">
        <v>1132</v>
      </c>
      <c r="Z285" s="91">
        <v>486</v>
      </c>
      <c r="AA285" s="91">
        <v>448</v>
      </c>
      <c r="AB285" s="91">
        <v>438</v>
      </c>
      <c r="AC285" s="91">
        <v>334</v>
      </c>
      <c r="AD285" s="91">
        <v>205</v>
      </c>
      <c r="AE285" s="91">
        <v>39</v>
      </c>
      <c r="AF285" s="91">
        <v>15</v>
      </c>
      <c r="AG285" s="91"/>
      <c r="AH285" s="91">
        <v>2153</v>
      </c>
      <c r="AI285" s="91">
        <v>402</v>
      </c>
      <c r="AJ285" s="91">
        <v>395</v>
      </c>
      <c r="AK285" s="91">
        <v>127</v>
      </c>
      <c r="AL285" s="91">
        <v>17</v>
      </c>
      <c r="AM285" s="91">
        <v>38</v>
      </c>
      <c r="AN285" s="91">
        <v>53</v>
      </c>
      <c r="AO285" s="91">
        <v>1072</v>
      </c>
      <c r="AP285" s="91"/>
      <c r="AQ285" s="91"/>
      <c r="AR285" s="91">
        <v>1</v>
      </c>
      <c r="AS285" s="91">
        <v>21</v>
      </c>
      <c r="AT285" s="91">
        <v>2</v>
      </c>
      <c r="AU285" s="91"/>
      <c r="AV285" s="91">
        <v>1</v>
      </c>
      <c r="AW285" s="91">
        <v>2088</v>
      </c>
      <c r="AX285" s="91"/>
      <c r="AY285" s="91"/>
      <c r="AZ285" s="91">
        <v>3185</v>
      </c>
      <c r="BA285" s="91"/>
      <c r="BB285" s="91">
        <v>12</v>
      </c>
      <c r="BC285" s="91">
        <v>3173</v>
      </c>
      <c r="BD285" s="91"/>
      <c r="BE285" s="91"/>
      <c r="BF285" s="91">
        <v>3007</v>
      </c>
      <c r="BG285" s="91">
        <v>1</v>
      </c>
      <c r="BH285" s="91"/>
      <c r="BI285" s="91"/>
      <c r="BJ285" s="91">
        <v>3</v>
      </c>
      <c r="BK285" s="91">
        <v>6</v>
      </c>
      <c r="BL285" s="91">
        <v>2</v>
      </c>
      <c r="BM285" s="91">
        <v>6</v>
      </c>
      <c r="BN285" s="91">
        <v>2</v>
      </c>
      <c r="BO285" s="91">
        <v>152</v>
      </c>
      <c r="BP285" s="91"/>
      <c r="BQ285" s="91"/>
      <c r="BR285" s="91">
        <v>6</v>
      </c>
      <c r="BS285" s="91"/>
      <c r="BT285" s="91">
        <v>3</v>
      </c>
      <c r="BU285" s="91">
        <v>3181</v>
      </c>
      <c r="BV285" s="91">
        <v>1</v>
      </c>
      <c r="BW285" s="91">
        <v>599</v>
      </c>
      <c r="BX285" s="91">
        <v>564</v>
      </c>
      <c r="BY285" s="91">
        <v>1236</v>
      </c>
      <c r="BZ285" s="91">
        <v>1</v>
      </c>
      <c r="CA285" s="91"/>
      <c r="CB285" s="91">
        <v>587</v>
      </c>
      <c r="CC285" s="91"/>
      <c r="CD285" s="91">
        <v>195</v>
      </c>
      <c r="CE285" s="91">
        <v>3</v>
      </c>
      <c r="CF285" s="91"/>
      <c r="CG285" s="91"/>
      <c r="CH285" s="91"/>
      <c r="CI285" s="91"/>
      <c r="CJ285" s="91"/>
      <c r="CK285" s="91">
        <v>3156</v>
      </c>
      <c r="CL285" s="91"/>
      <c r="CM285" s="91">
        <v>1</v>
      </c>
      <c r="CN285" s="91"/>
      <c r="CO285" s="91"/>
      <c r="CP285" s="91"/>
      <c r="CQ285" s="91">
        <v>20</v>
      </c>
      <c r="CR285" s="91"/>
      <c r="CS285" s="91"/>
      <c r="CT285" s="91"/>
      <c r="CU285" s="91"/>
      <c r="CV285" s="91">
        <v>2</v>
      </c>
      <c r="CW285" s="91"/>
      <c r="CX285" s="91">
        <v>6</v>
      </c>
      <c r="CY285" s="91"/>
      <c r="CZ285" s="91"/>
      <c r="DA285" s="91"/>
      <c r="DB285" s="91"/>
      <c r="DC285" s="91"/>
      <c r="DD285" s="91"/>
      <c r="DE285" s="91"/>
      <c r="DF285" s="91"/>
      <c r="DG285" s="91"/>
      <c r="DH285" s="91"/>
      <c r="DI285" s="91"/>
      <c r="DJ285" s="91"/>
      <c r="DK285" s="91"/>
      <c r="DL285" s="91"/>
      <c r="DM285" s="91"/>
      <c r="DN285" s="91"/>
      <c r="DO285" s="91">
        <v>164</v>
      </c>
      <c r="DP285" s="91"/>
      <c r="DQ285" s="91">
        <v>3021</v>
      </c>
      <c r="DR285" s="91"/>
      <c r="DS285" s="91">
        <v>1</v>
      </c>
      <c r="DT285" s="91">
        <v>4</v>
      </c>
      <c r="DU285" s="91">
        <v>1</v>
      </c>
      <c r="DV285" s="91">
        <v>9</v>
      </c>
      <c r="DW285" s="91"/>
      <c r="DX285" s="91">
        <v>3</v>
      </c>
      <c r="DY285" s="91">
        <v>1</v>
      </c>
      <c r="DZ285" s="91">
        <v>29</v>
      </c>
      <c r="EA285" s="91">
        <v>18</v>
      </c>
      <c r="EB285" s="91">
        <v>64</v>
      </c>
      <c r="EC285" s="91">
        <v>2</v>
      </c>
      <c r="ED285" s="91">
        <v>4</v>
      </c>
      <c r="EE285" s="91"/>
      <c r="EF285" s="91">
        <v>16</v>
      </c>
      <c r="EG285" s="91">
        <v>3033</v>
      </c>
      <c r="EH285" s="91">
        <v>19475</v>
      </c>
      <c r="EI285" s="90" t="s">
        <v>2663</v>
      </c>
      <c r="EJ285" s="90" t="s">
        <v>2489</v>
      </c>
    </row>
    <row r="286" spans="1:140" ht="14.4" x14ac:dyDescent="0.3">
      <c r="A286" s="90">
        <v>106344021</v>
      </c>
      <c r="B286" s="90" t="s">
        <v>2260</v>
      </c>
      <c r="C286" s="90" t="s">
        <v>1650</v>
      </c>
      <c r="D286" s="90" t="s">
        <v>1651</v>
      </c>
      <c r="E286" s="90" t="s">
        <v>1624</v>
      </c>
      <c r="F286" s="90" t="s">
        <v>1464</v>
      </c>
      <c r="G286" s="90" t="s">
        <v>1624</v>
      </c>
      <c r="H286" s="90" t="s">
        <v>2811</v>
      </c>
      <c r="I286" s="90">
        <v>8</v>
      </c>
      <c r="J286" s="90">
        <v>6</v>
      </c>
      <c r="K286" s="90" t="s">
        <v>572</v>
      </c>
      <c r="L286" s="90" t="s">
        <v>553</v>
      </c>
      <c r="M286" s="91"/>
      <c r="N286" s="91"/>
      <c r="O286" s="91">
        <v>4153</v>
      </c>
      <c r="P286" s="91"/>
      <c r="Q286" s="91"/>
      <c r="R286" s="91"/>
      <c r="S286" s="91">
        <v>1980</v>
      </c>
      <c r="T286" s="91">
        <v>2172</v>
      </c>
      <c r="U286" s="91"/>
      <c r="V286" s="91">
        <v>1</v>
      </c>
      <c r="W286" s="91"/>
      <c r="X286" s="91"/>
      <c r="Y286" s="91">
        <v>898</v>
      </c>
      <c r="Z286" s="91">
        <v>832</v>
      </c>
      <c r="AA286" s="91">
        <v>741</v>
      </c>
      <c r="AB286" s="91">
        <v>630</v>
      </c>
      <c r="AC286" s="91">
        <v>583</v>
      </c>
      <c r="AD286" s="91">
        <v>318</v>
      </c>
      <c r="AE286" s="91">
        <v>131</v>
      </c>
      <c r="AF286" s="91">
        <v>20</v>
      </c>
      <c r="AG286" s="91"/>
      <c r="AH286" s="91">
        <v>3163</v>
      </c>
      <c r="AI286" s="91">
        <v>349</v>
      </c>
      <c r="AJ286" s="91">
        <v>334</v>
      </c>
      <c r="AK286" s="91">
        <v>164</v>
      </c>
      <c r="AL286" s="91">
        <v>13</v>
      </c>
      <c r="AM286" s="91">
        <v>130</v>
      </c>
      <c r="AN286" s="91"/>
      <c r="AO286" s="91">
        <v>2763</v>
      </c>
      <c r="AP286" s="91"/>
      <c r="AQ286" s="91"/>
      <c r="AR286" s="91"/>
      <c r="AS286" s="91"/>
      <c r="AT286" s="91">
        <v>2</v>
      </c>
      <c r="AU286" s="91"/>
      <c r="AV286" s="91"/>
      <c r="AW286" s="91">
        <v>1388</v>
      </c>
      <c r="AX286" s="91"/>
      <c r="AY286" s="91"/>
      <c r="AZ286" s="91">
        <v>4153</v>
      </c>
      <c r="BA286" s="91"/>
      <c r="BB286" s="91"/>
      <c r="BC286" s="91">
        <v>4153</v>
      </c>
      <c r="BD286" s="91"/>
      <c r="BE286" s="91"/>
      <c r="BF286" s="91">
        <v>4081</v>
      </c>
      <c r="BG286" s="91"/>
      <c r="BH286" s="91"/>
      <c r="BI286" s="91"/>
      <c r="BJ286" s="91"/>
      <c r="BK286" s="91">
        <v>1</v>
      </c>
      <c r="BL286" s="91"/>
      <c r="BM286" s="91"/>
      <c r="BN286" s="91"/>
      <c r="BO286" s="91">
        <v>71</v>
      </c>
      <c r="BP286" s="91"/>
      <c r="BQ286" s="91"/>
      <c r="BR286" s="91"/>
      <c r="BS286" s="91"/>
      <c r="BT286" s="91"/>
      <c r="BU286" s="91">
        <v>4152</v>
      </c>
      <c r="BV286" s="91">
        <v>1</v>
      </c>
      <c r="BW286" s="91">
        <v>1441</v>
      </c>
      <c r="BX286" s="91">
        <v>1133</v>
      </c>
      <c r="BY286" s="91">
        <v>1361</v>
      </c>
      <c r="BZ286" s="91">
        <v>5</v>
      </c>
      <c r="CA286" s="91"/>
      <c r="CB286" s="91">
        <v>109</v>
      </c>
      <c r="CC286" s="91">
        <v>86</v>
      </c>
      <c r="CD286" s="91">
        <v>18</v>
      </c>
      <c r="CE286" s="91"/>
      <c r="CF286" s="91"/>
      <c r="CG286" s="91"/>
      <c r="CH286" s="91"/>
      <c r="CI286" s="91"/>
      <c r="CJ286" s="91"/>
      <c r="CK286" s="91">
        <v>4152</v>
      </c>
      <c r="CL286" s="91"/>
      <c r="CM286" s="91">
        <v>1</v>
      </c>
      <c r="CN286" s="91"/>
      <c r="CO286" s="91"/>
      <c r="CP286" s="91"/>
      <c r="CQ286" s="91"/>
      <c r="CR286" s="91"/>
      <c r="CS286" s="91"/>
      <c r="CT286" s="91"/>
      <c r="CU286" s="91"/>
      <c r="CV286" s="91"/>
      <c r="CW286" s="91"/>
      <c r="CX286" s="91"/>
      <c r="CY286" s="91"/>
      <c r="CZ286" s="91"/>
      <c r="DA286" s="91"/>
      <c r="DB286" s="91"/>
      <c r="DC286" s="91"/>
      <c r="DD286" s="91"/>
      <c r="DE286" s="91"/>
      <c r="DF286" s="91"/>
      <c r="DG286" s="91"/>
      <c r="DH286" s="91"/>
      <c r="DI286" s="91"/>
      <c r="DJ286" s="91"/>
      <c r="DK286" s="91"/>
      <c r="DL286" s="91"/>
      <c r="DM286" s="91"/>
      <c r="DN286" s="91"/>
      <c r="DO286" s="91">
        <v>385</v>
      </c>
      <c r="DP286" s="91"/>
      <c r="DQ286" s="91">
        <v>3768</v>
      </c>
      <c r="DR286" s="91"/>
      <c r="DS286" s="91">
        <v>1</v>
      </c>
      <c r="DT286" s="91"/>
      <c r="DU286" s="91"/>
      <c r="DV286" s="91">
        <v>13</v>
      </c>
      <c r="DW286" s="91"/>
      <c r="DX286" s="91">
        <v>1</v>
      </c>
      <c r="DY286" s="91">
        <v>1</v>
      </c>
      <c r="DZ286" s="91">
        <v>47</v>
      </c>
      <c r="EA286" s="91"/>
      <c r="EB286" s="91"/>
      <c r="EC286" s="91">
        <v>9</v>
      </c>
      <c r="ED286" s="91">
        <v>1</v>
      </c>
      <c r="EE286" s="91"/>
      <c r="EF286" s="91">
        <v>1</v>
      </c>
      <c r="EG286" s="91">
        <v>4079</v>
      </c>
      <c r="EH286" s="91">
        <v>38225</v>
      </c>
      <c r="EI286" s="90" t="s">
        <v>2660</v>
      </c>
      <c r="EJ286" s="90" t="s">
        <v>2489</v>
      </c>
    </row>
    <row r="287" spans="1:140" ht="14.4" x14ac:dyDescent="0.3">
      <c r="A287" s="90">
        <v>106344029</v>
      </c>
      <c r="B287" s="90" t="s">
        <v>2261</v>
      </c>
      <c r="C287" s="90" t="s">
        <v>2262</v>
      </c>
      <c r="D287" s="90" t="s">
        <v>1652</v>
      </c>
      <c r="E287" s="90" t="s">
        <v>1653</v>
      </c>
      <c r="F287" s="90" t="s">
        <v>1465</v>
      </c>
      <c r="G287" s="90" t="s">
        <v>1624</v>
      </c>
      <c r="H287" s="90" t="s">
        <v>2811</v>
      </c>
      <c r="I287" s="90">
        <v>6</v>
      </c>
      <c r="J287" s="90">
        <v>1</v>
      </c>
      <c r="K287" s="90" t="s">
        <v>557</v>
      </c>
      <c r="L287" s="90" t="s">
        <v>553</v>
      </c>
      <c r="M287" s="91">
        <v>7175</v>
      </c>
      <c r="N287" s="91"/>
      <c r="O287" s="91"/>
      <c r="P287" s="91"/>
      <c r="Q287" s="91"/>
      <c r="R287" s="91"/>
      <c r="S287" s="91">
        <v>2825</v>
      </c>
      <c r="T287" s="91">
        <v>4350</v>
      </c>
      <c r="U287" s="91"/>
      <c r="V287" s="91"/>
      <c r="W287" s="91">
        <v>944</v>
      </c>
      <c r="X287" s="91">
        <v>3</v>
      </c>
      <c r="Y287" s="91">
        <v>99</v>
      </c>
      <c r="Z287" s="91">
        <v>675</v>
      </c>
      <c r="AA287" s="91">
        <v>848</v>
      </c>
      <c r="AB287" s="91">
        <v>635</v>
      </c>
      <c r="AC287" s="91">
        <v>909</v>
      </c>
      <c r="AD287" s="91">
        <v>931</v>
      </c>
      <c r="AE287" s="91">
        <v>871</v>
      </c>
      <c r="AF287" s="91">
        <v>1260</v>
      </c>
      <c r="AG287" s="91"/>
      <c r="AH287" s="91">
        <v>5957</v>
      </c>
      <c r="AI287" s="91">
        <v>124</v>
      </c>
      <c r="AJ287" s="91">
        <v>393</v>
      </c>
      <c r="AK287" s="91">
        <v>595</v>
      </c>
      <c r="AL287" s="91">
        <v>13</v>
      </c>
      <c r="AM287" s="91">
        <v>59</v>
      </c>
      <c r="AN287" s="91">
        <v>34</v>
      </c>
      <c r="AO287" s="91">
        <v>6037</v>
      </c>
      <c r="AP287" s="91">
        <v>99</v>
      </c>
      <c r="AQ287" s="91">
        <v>7</v>
      </c>
      <c r="AR287" s="91">
        <v>36</v>
      </c>
      <c r="AS287" s="91">
        <v>38</v>
      </c>
      <c r="AT287" s="91">
        <v>10</v>
      </c>
      <c r="AU287" s="91">
        <v>940</v>
      </c>
      <c r="AV287" s="91">
        <v>7</v>
      </c>
      <c r="AW287" s="91">
        <v>1</v>
      </c>
      <c r="AX287" s="91"/>
      <c r="AY287" s="91">
        <v>4431</v>
      </c>
      <c r="AZ287" s="91">
        <v>2744</v>
      </c>
      <c r="BA287" s="91"/>
      <c r="BB287" s="91">
        <v>951</v>
      </c>
      <c r="BC287" s="91">
        <v>5278</v>
      </c>
      <c r="BD287" s="91">
        <v>944</v>
      </c>
      <c r="BE287" s="91">
        <v>2</v>
      </c>
      <c r="BF287" s="91">
        <v>5172</v>
      </c>
      <c r="BG287" s="91"/>
      <c r="BH287" s="91"/>
      <c r="BI287" s="91"/>
      <c r="BJ287" s="91">
        <v>258</v>
      </c>
      <c r="BK287" s="91">
        <v>101</v>
      </c>
      <c r="BL287" s="91">
        <v>563</v>
      </c>
      <c r="BM287" s="91">
        <v>40</v>
      </c>
      <c r="BN287" s="91">
        <v>5</v>
      </c>
      <c r="BO287" s="91">
        <v>73</v>
      </c>
      <c r="BP287" s="91">
        <v>136</v>
      </c>
      <c r="BQ287" s="91">
        <v>814</v>
      </c>
      <c r="BR287" s="91">
        <v>13</v>
      </c>
      <c r="BS287" s="91"/>
      <c r="BT287" s="91">
        <v>1155</v>
      </c>
      <c r="BU287" s="91">
        <v>6020</v>
      </c>
      <c r="BV287" s="91"/>
      <c r="BW287" s="91">
        <v>2781</v>
      </c>
      <c r="BX287" s="91">
        <v>1082</v>
      </c>
      <c r="BY287" s="91">
        <v>2982</v>
      </c>
      <c r="BZ287" s="91">
        <v>19</v>
      </c>
      <c r="CA287" s="91">
        <v>21</v>
      </c>
      <c r="CB287" s="91">
        <v>153</v>
      </c>
      <c r="CC287" s="91"/>
      <c r="CD287" s="91">
        <v>135</v>
      </c>
      <c r="CE287" s="91">
        <v>2</v>
      </c>
      <c r="CF287" s="91"/>
      <c r="CG287" s="91">
        <v>919</v>
      </c>
      <c r="CH287" s="91">
        <v>230</v>
      </c>
      <c r="CI287" s="91">
        <v>196</v>
      </c>
      <c r="CJ287" s="91">
        <v>75</v>
      </c>
      <c r="CK287" s="91">
        <v>73</v>
      </c>
      <c r="CL287" s="91">
        <v>110</v>
      </c>
      <c r="CM287" s="91">
        <v>650</v>
      </c>
      <c r="CN287" s="91">
        <v>451</v>
      </c>
      <c r="CO287" s="91">
        <v>998</v>
      </c>
      <c r="CP287" s="91">
        <v>347</v>
      </c>
      <c r="CQ287" s="91">
        <v>1000</v>
      </c>
      <c r="CR287" s="91">
        <v>146</v>
      </c>
      <c r="CS287" s="91">
        <v>382</v>
      </c>
      <c r="CT287" s="91">
        <v>5</v>
      </c>
      <c r="CU287" s="91"/>
      <c r="CV287" s="91">
        <v>161</v>
      </c>
      <c r="CW287" s="91">
        <v>476</v>
      </c>
      <c r="CX287" s="91">
        <v>12</v>
      </c>
      <c r="CY287" s="91">
        <v>944</v>
      </c>
      <c r="CZ287" s="91">
        <v>39</v>
      </c>
      <c r="DA287" s="91">
        <v>1</v>
      </c>
      <c r="DB287" s="91"/>
      <c r="DC287" s="91">
        <v>3</v>
      </c>
      <c r="DD287" s="91">
        <v>12</v>
      </c>
      <c r="DE287" s="91">
        <v>88</v>
      </c>
      <c r="DF287" s="91">
        <v>270</v>
      </c>
      <c r="DG287" s="91">
        <v>6</v>
      </c>
      <c r="DH287" s="91">
        <v>921</v>
      </c>
      <c r="DI287" s="91">
        <v>119</v>
      </c>
      <c r="DJ287" s="91">
        <v>170</v>
      </c>
      <c r="DK287" s="91">
        <v>109</v>
      </c>
      <c r="DL287" s="91">
        <v>934</v>
      </c>
      <c r="DM287" s="91">
        <v>540</v>
      </c>
      <c r="DN287" s="91">
        <v>122</v>
      </c>
      <c r="DO287" s="91">
        <v>709</v>
      </c>
      <c r="DP287" s="91">
        <v>44</v>
      </c>
      <c r="DQ287" s="91">
        <v>3088</v>
      </c>
      <c r="DR287" s="91">
        <v>13</v>
      </c>
      <c r="DS287" s="91">
        <v>9</v>
      </c>
      <c r="DT287" s="91">
        <v>39</v>
      </c>
      <c r="DU287" s="91">
        <v>306</v>
      </c>
      <c r="DV287" s="91">
        <v>278</v>
      </c>
      <c r="DW287" s="91">
        <v>1</v>
      </c>
      <c r="DX287" s="91">
        <v>30</v>
      </c>
      <c r="DY287" s="91">
        <v>16</v>
      </c>
      <c r="DZ287" s="91">
        <v>62</v>
      </c>
      <c r="EA287" s="91">
        <v>384</v>
      </c>
      <c r="EB287" s="91">
        <v>38</v>
      </c>
      <c r="EC287" s="91">
        <v>5</v>
      </c>
      <c r="ED287" s="91">
        <v>3</v>
      </c>
      <c r="EE287" s="91">
        <v>1</v>
      </c>
      <c r="EF287" s="91">
        <v>41</v>
      </c>
      <c r="EG287" s="91">
        <v>5949</v>
      </c>
      <c r="EH287" s="91">
        <v>23124</v>
      </c>
      <c r="EI287" s="90" t="s">
        <v>2664</v>
      </c>
      <c r="EJ287" s="90" t="s">
        <v>2489</v>
      </c>
    </row>
    <row r="288" spans="1:140" ht="14.4" x14ac:dyDescent="0.3">
      <c r="A288" s="90">
        <v>106344035</v>
      </c>
      <c r="B288" s="90" t="s">
        <v>2263</v>
      </c>
      <c r="C288" s="90" t="s">
        <v>1839</v>
      </c>
      <c r="D288" s="90" t="s">
        <v>1466</v>
      </c>
      <c r="E288" s="90" t="s">
        <v>1653</v>
      </c>
      <c r="F288" s="90" t="s">
        <v>1465</v>
      </c>
      <c r="G288" s="90" t="s">
        <v>1624</v>
      </c>
      <c r="H288" s="90" t="s">
        <v>2810</v>
      </c>
      <c r="I288" s="90">
        <v>6</v>
      </c>
      <c r="J288" s="90">
        <v>1</v>
      </c>
      <c r="K288" s="90" t="s">
        <v>572</v>
      </c>
      <c r="L288" s="90" t="s">
        <v>553</v>
      </c>
      <c r="M288" s="91">
        <v>410</v>
      </c>
      <c r="N288" s="91"/>
      <c r="O288" s="91"/>
      <c r="P288" s="91"/>
      <c r="Q288" s="91"/>
      <c r="R288" s="91"/>
      <c r="S288" s="91">
        <v>216</v>
      </c>
      <c r="T288" s="91">
        <v>194</v>
      </c>
      <c r="U288" s="91"/>
      <c r="V288" s="91"/>
      <c r="W288" s="91"/>
      <c r="X288" s="91"/>
      <c r="Y288" s="91"/>
      <c r="Z288" s="91">
        <v>8</v>
      </c>
      <c r="AA288" s="91">
        <v>14</v>
      </c>
      <c r="AB288" s="91">
        <v>32</v>
      </c>
      <c r="AC288" s="91">
        <v>73</v>
      </c>
      <c r="AD288" s="91">
        <v>119</v>
      </c>
      <c r="AE288" s="91">
        <v>110</v>
      </c>
      <c r="AF288" s="91">
        <v>54</v>
      </c>
      <c r="AG288" s="91"/>
      <c r="AH288" s="91">
        <v>147</v>
      </c>
      <c r="AI288" s="91">
        <v>27</v>
      </c>
      <c r="AJ288" s="91">
        <v>38</v>
      </c>
      <c r="AK288" s="91">
        <v>174</v>
      </c>
      <c r="AL288" s="91">
        <v>20</v>
      </c>
      <c r="AM288" s="91">
        <v>1</v>
      </c>
      <c r="AN288" s="91">
        <v>3</v>
      </c>
      <c r="AO288" s="91">
        <v>1</v>
      </c>
      <c r="AP288" s="91"/>
      <c r="AQ288" s="91"/>
      <c r="AR288" s="91">
        <v>5</v>
      </c>
      <c r="AS288" s="91">
        <v>404</v>
      </c>
      <c r="AT288" s="91"/>
      <c r="AU288" s="91"/>
      <c r="AV288" s="91"/>
      <c r="AW288" s="91"/>
      <c r="AX288" s="91"/>
      <c r="AY288" s="91"/>
      <c r="AZ288" s="91">
        <v>410</v>
      </c>
      <c r="BA288" s="91"/>
      <c r="BB288" s="91">
        <v>410</v>
      </c>
      <c r="BC288" s="91"/>
      <c r="BD288" s="91"/>
      <c r="BE288" s="91"/>
      <c r="BF288" s="91">
        <v>16</v>
      </c>
      <c r="BG288" s="91"/>
      <c r="BH288" s="91"/>
      <c r="BI288" s="91"/>
      <c r="BJ288" s="91">
        <v>4</v>
      </c>
      <c r="BK288" s="91">
        <v>59</v>
      </c>
      <c r="BL288" s="91">
        <v>204</v>
      </c>
      <c r="BM288" s="91">
        <v>1</v>
      </c>
      <c r="BN288" s="91"/>
      <c r="BO288" s="91">
        <v>4</v>
      </c>
      <c r="BP288" s="91">
        <v>52</v>
      </c>
      <c r="BQ288" s="91">
        <v>70</v>
      </c>
      <c r="BR288" s="91"/>
      <c r="BS288" s="91"/>
      <c r="BT288" s="91">
        <v>39</v>
      </c>
      <c r="BU288" s="91">
        <v>371</v>
      </c>
      <c r="BV288" s="91"/>
      <c r="BW288" s="91">
        <v>306</v>
      </c>
      <c r="BX288" s="91">
        <v>40</v>
      </c>
      <c r="BY288" s="91">
        <v>63</v>
      </c>
      <c r="BZ288" s="91">
        <v>1</v>
      </c>
      <c r="CA288" s="91"/>
      <c r="CB288" s="91"/>
      <c r="CC288" s="91"/>
      <c r="CD288" s="91"/>
      <c r="CE288" s="91"/>
      <c r="CF288" s="91"/>
      <c r="CG288" s="91">
        <v>13</v>
      </c>
      <c r="CH288" s="91"/>
      <c r="CI288" s="91">
        <v>12</v>
      </c>
      <c r="CJ288" s="91"/>
      <c r="CK288" s="91"/>
      <c r="CL288" s="91">
        <v>3</v>
      </c>
      <c r="CM288" s="91">
        <v>14</v>
      </c>
      <c r="CN288" s="91">
        <v>253</v>
      </c>
      <c r="CO288" s="91">
        <v>15</v>
      </c>
      <c r="CP288" s="91">
        <v>5</v>
      </c>
      <c r="CQ288" s="91"/>
      <c r="CR288" s="91">
        <v>25</v>
      </c>
      <c r="CS288" s="91">
        <v>13</v>
      </c>
      <c r="CT288" s="91"/>
      <c r="CU288" s="91"/>
      <c r="CV288" s="91">
        <v>1</v>
      </c>
      <c r="CW288" s="91">
        <v>41</v>
      </c>
      <c r="CX288" s="91">
        <v>15</v>
      </c>
      <c r="CY288" s="91"/>
      <c r="CZ288" s="91">
        <v>1</v>
      </c>
      <c r="DA288" s="91"/>
      <c r="DB288" s="91"/>
      <c r="DC288" s="91"/>
      <c r="DD288" s="91"/>
      <c r="DE288" s="91">
        <v>6</v>
      </c>
      <c r="DF288" s="91">
        <v>24</v>
      </c>
      <c r="DG288" s="91"/>
      <c r="DH288" s="91">
        <v>5</v>
      </c>
      <c r="DI288" s="91"/>
      <c r="DJ288" s="91"/>
      <c r="DK288" s="91"/>
      <c r="DL288" s="91"/>
      <c r="DM288" s="91">
        <v>6</v>
      </c>
      <c r="DN288" s="91">
        <v>18</v>
      </c>
      <c r="DO288" s="91">
        <v>283</v>
      </c>
      <c r="DP288" s="91">
        <v>1</v>
      </c>
      <c r="DQ288" s="91">
        <v>66</v>
      </c>
      <c r="DR288" s="91">
        <v>1</v>
      </c>
      <c r="DS288" s="91"/>
      <c r="DT288" s="91">
        <v>1</v>
      </c>
      <c r="DU288" s="91">
        <v>126</v>
      </c>
      <c r="DV288" s="91">
        <v>4</v>
      </c>
      <c r="DW288" s="91"/>
      <c r="DX288" s="91"/>
      <c r="DY288" s="91">
        <v>19</v>
      </c>
      <c r="DZ288" s="91">
        <v>9</v>
      </c>
      <c r="EA288" s="91">
        <v>33</v>
      </c>
      <c r="EB288" s="91"/>
      <c r="EC288" s="91"/>
      <c r="ED288" s="91"/>
      <c r="EE288" s="91"/>
      <c r="EF288" s="91">
        <v>19</v>
      </c>
      <c r="EG288" s="91">
        <v>198</v>
      </c>
      <c r="EH288" s="91">
        <v>13521</v>
      </c>
      <c r="EI288" s="90" t="s">
        <v>2664</v>
      </c>
      <c r="EJ288" s="90" t="s">
        <v>2489</v>
      </c>
    </row>
    <row r="289" spans="1:140" ht="14.4" x14ac:dyDescent="0.3">
      <c r="A289" s="90">
        <v>106344114</v>
      </c>
      <c r="B289" s="90" t="s">
        <v>2264</v>
      </c>
      <c r="C289" s="90" t="s">
        <v>1654</v>
      </c>
      <c r="D289" s="90" t="s">
        <v>1655</v>
      </c>
      <c r="E289" s="90" t="s">
        <v>1624</v>
      </c>
      <c r="F289" s="90" t="s">
        <v>1461</v>
      </c>
      <c r="G289" s="90" t="s">
        <v>1624</v>
      </c>
      <c r="H289" s="90" t="s">
        <v>2810</v>
      </c>
      <c r="I289" s="90">
        <v>7</v>
      </c>
      <c r="J289" s="90">
        <v>6</v>
      </c>
      <c r="K289" s="90" t="s">
        <v>557</v>
      </c>
      <c r="L289" s="90" t="s">
        <v>553</v>
      </c>
      <c r="M289" s="91">
        <v>1197</v>
      </c>
      <c r="N289" s="91"/>
      <c r="O289" s="91"/>
      <c r="P289" s="91"/>
      <c r="Q289" s="91">
        <v>5</v>
      </c>
      <c r="R289" s="91"/>
      <c r="S289" s="91">
        <v>590</v>
      </c>
      <c r="T289" s="91">
        <v>612</v>
      </c>
      <c r="U289" s="91"/>
      <c r="V289" s="91"/>
      <c r="W289" s="91">
        <v>50</v>
      </c>
      <c r="X289" s="91">
        <v>501</v>
      </c>
      <c r="Y289" s="91">
        <v>628</v>
      </c>
      <c r="Z289" s="91">
        <v>23</v>
      </c>
      <c r="AA289" s="91"/>
      <c r="AB289" s="91"/>
      <c r="AC289" s="91"/>
      <c r="AD289" s="91"/>
      <c r="AE289" s="91"/>
      <c r="AF289" s="91"/>
      <c r="AG289" s="91"/>
      <c r="AH289" s="91">
        <v>491</v>
      </c>
      <c r="AI289" s="91">
        <v>61</v>
      </c>
      <c r="AJ289" s="91">
        <v>481</v>
      </c>
      <c r="AK289" s="91">
        <v>91</v>
      </c>
      <c r="AL289" s="91">
        <v>12</v>
      </c>
      <c r="AM289" s="91">
        <v>46</v>
      </c>
      <c r="AN289" s="91">
        <v>20</v>
      </c>
      <c r="AO289" s="91">
        <v>1050</v>
      </c>
      <c r="AP289" s="91">
        <v>2</v>
      </c>
      <c r="AQ289" s="91"/>
      <c r="AR289" s="91"/>
      <c r="AS289" s="91">
        <v>150</v>
      </c>
      <c r="AT289" s="91"/>
      <c r="AU289" s="91"/>
      <c r="AV289" s="91"/>
      <c r="AW289" s="91"/>
      <c r="AX289" s="91"/>
      <c r="AY289" s="91"/>
      <c r="AZ289" s="91">
        <v>1202</v>
      </c>
      <c r="BA289" s="91"/>
      <c r="BB289" s="91">
        <v>1118</v>
      </c>
      <c r="BC289" s="91">
        <v>82</v>
      </c>
      <c r="BD289" s="91"/>
      <c r="BE289" s="91">
        <v>2</v>
      </c>
      <c r="BF289" s="91">
        <v>1141</v>
      </c>
      <c r="BG289" s="91"/>
      <c r="BH289" s="91"/>
      <c r="BI289" s="91"/>
      <c r="BJ289" s="91"/>
      <c r="BK289" s="91">
        <v>5</v>
      </c>
      <c r="BL289" s="91"/>
      <c r="BM289" s="91"/>
      <c r="BN289" s="91"/>
      <c r="BO289" s="91"/>
      <c r="BP289" s="91">
        <v>1</v>
      </c>
      <c r="BQ289" s="91">
        <v>54</v>
      </c>
      <c r="BR289" s="91">
        <v>1</v>
      </c>
      <c r="BS289" s="91"/>
      <c r="BT289" s="91"/>
      <c r="BU289" s="91">
        <v>1202</v>
      </c>
      <c r="BV289" s="91"/>
      <c r="BW289" s="91">
        <v>2</v>
      </c>
      <c r="BX289" s="91">
        <v>314</v>
      </c>
      <c r="BY289" s="91">
        <v>438</v>
      </c>
      <c r="BZ289" s="91"/>
      <c r="CA289" s="91"/>
      <c r="CB289" s="91">
        <v>198</v>
      </c>
      <c r="CC289" s="91">
        <v>3</v>
      </c>
      <c r="CD289" s="91">
        <v>220</v>
      </c>
      <c r="CE289" s="91">
        <v>27</v>
      </c>
      <c r="CF289" s="91"/>
      <c r="CG289" s="91"/>
      <c r="CH289" s="91">
        <v>14</v>
      </c>
      <c r="CI289" s="91">
        <v>1</v>
      </c>
      <c r="CJ289" s="91"/>
      <c r="CK289" s="91"/>
      <c r="CL289" s="91">
        <v>34</v>
      </c>
      <c r="CM289" s="91"/>
      <c r="CN289" s="91">
        <v>5</v>
      </c>
      <c r="CO289" s="91">
        <v>12</v>
      </c>
      <c r="CP289" s="91">
        <v>8</v>
      </c>
      <c r="CQ289" s="91"/>
      <c r="CR289" s="91">
        <v>118</v>
      </c>
      <c r="CS289" s="91">
        <v>416</v>
      </c>
      <c r="CT289" s="91">
        <v>222</v>
      </c>
      <c r="CU289" s="91">
        <v>9</v>
      </c>
      <c r="CV289" s="91">
        <v>2</v>
      </c>
      <c r="CW289" s="91">
        <v>276</v>
      </c>
      <c r="CX289" s="91">
        <v>85</v>
      </c>
      <c r="CY289" s="91"/>
      <c r="CZ289" s="91">
        <v>41</v>
      </c>
      <c r="DA289" s="91"/>
      <c r="DB289" s="91">
        <v>2</v>
      </c>
      <c r="DC289" s="91">
        <v>2</v>
      </c>
      <c r="DD289" s="91">
        <v>32</v>
      </c>
      <c r="DE289" s="91">
        <v>19</v>
      </c>
      <c r="DF289" s="91">
        <v>8</v>
      </c>
      <c r="DG289" s="91">
        <v>1</v>
      </c>
      <c r="DH289" s="91">
        <v>11</v>
      </c>
      <c r="DI289" s="91">
        <v>6</v>
      </c>
      <c r="DJ289" s="91"/>
      <c r="DK289" s="91"/>
      <c r="DL289" s="91"/>
      <c r="DM289" s="91">
        <v>732</v>
      </c>
      <c r="DN289" s="91">
        <v>211</v>
      </c>
      <c r="DO289" s="91">
        <v>35</v>
      </c>
      <c r="DP289" s="91"/>
      <c r="DQ289" s="91">
        <v>102</v>
      </c>
      <c r="DR289" s="91">
        <v>11</v>
      </c>
      <c r="DS289" s="91">
        <v>1</v>
      </c>
      <c r="DT289" s="91"/>
      <c r="DU289" s="91">
        <v>97</v>
      </c>
      <c r="DV289" s="91">
        <v>27</v>
      </c>
      <c r="DW289" s="91">
        <v>32</v>
      </c>
      <c r="DX289" s="91">
        <v>2</v>
      </c>
      <c r="DY289" s="91">
        <v>1</v>
      </c>
      <c r="DZ289" s="91">
        <v>126</v>
      </c>
      <c r="EA289" s="91">
        <v>5</v>
      </c>
      <c r="EB289" s="91"/>
      <c r="EC289" s="91">
        <v>1</v>
      </c>
      <c r="ED289" s="91">
        <v>6</v>
      </c>
      <c r="EE289" s="91"/>
      <c r="EF289" s="91">
        <v>140</v>
      </c>
      <c r="EG289" s="91">
        <v>753</v>
      </c>
      <c r="EH289" s="91">
        <v>5818</v>
      </c>
      <c r="EI289" s="90" t="s">
        <v>2662</v>
      </c>
      <c r="EJ289" s="90" t="s">
        <v>2489</v>
      </c>
    </row>
    <row r="290" spans="1:140" ht="14.4" x14ac:dyDescent="0.3">
      <c r="A290" s="90">
        <v>106344170</v>
      </c>
      <c r="B290" s="90" t="s">
        <v>2265</v>
      </c>
      <c r="C290" s="90" t="s">
        <v>1610</v>
      </c>
      <c r="D290" s="90" t="s">
        <v>1611</v>
      </c>
      <c r="E290" s="90" t="s">
        <v>1629</v>
      </c>
      <c r="F290" s="90" t="s">
        <v>1459</v>
      </c>
      <c r="G290" s="90" t="s">
        <v>1624</v>
      </c>
      <c r="H290" s="90" t="s">
        <v>2814</v>
      </c>
      <c r="I290" s="90">
        <v>8</v>
      </c>
      <c r="J290" s="90">
        <v>6</v>
      </c>
      <c r="K290" s="90" t="s">
        <v>572</v>
      </c>
      <c r="L290" s="90" t="s">
        <v>553</v>
      </c>
      <c r="M290" s="91"/>
      <c r="N290" s="91"/>
      <c r="O290" s="91">
        <v>733</v>
      </c>
      <c r="P290" s="91"/>
      <c r="Q290" s="91"/>
      <c r="R290" s="91"/>
      <c r="S290" s="91">
        <v>372</v>
      </c>
      <c r="T290" s="91">
        <v>361</v>
      </c>
      <c r="U290" s="91"/>
      <c r="V290" s="91"/>
      <c r="W290" s="91"/>
      <c r="X290" s="91"/>
      <c r="Y290" s="91">
        <v>30</v>
      </c>
      <c r="Z290" s="91">
        <v>202</v>
      </c>
      <c r="AA290" s="91">
        <v>202</v>
      </c>
      <c r="AB290" s="91">
        <v>123</v>
      </c>
      <c r="AC290" s="91">
        <v>144</v>
      </c>
      <c r="AD290" s="91">
        <v>31</v>
      </c>
      <c r="AE290" s="91">
        <v>1</v>
      </c>
      <c r="AF290" s="91"/>
      <c r="AG290" s="91"/>
      <c r="AH290" s="91">
        <v>369</v>
      </c>
      <c r="AI290" s="91">
        <v>210</v>
      </c>
      <c r="AJ290" s="91">
        <v>93</v>
      </c>
      <c r="AK290" s="91">
        <v>54</v>
      </c>
      <c r="AL290" s="91">
        <v>6</v>
      </c>
      <c r="AM290" s="91">
        <v>1</v>
      </c>
      <c r="AN290" s="91"/>
      <c r="AO290" s="91">
        <v>1</v>
      </c>
      <c r="AP290" s="91">
        <v>1</v>
      </c>
      <c r="AQ290" s="91"/>
      <c r="AR290" s="91"/>
      <c r="AS290" s="91"/>
      <c r="AT290" s="91">
        <v>547</v>
      </c>
      <c r="AU290" s="91"/>
      <c r="AV290" s="91"/>
      <c r="AW290" s="91">
        <v>184</v>
      </c>
      <c r="AX290" s="91"/>
      <c r="AY290" s="91"/>
      <c r="AZ290" s="91">
        <v>733</v>
      </c>
      <c r="BA290" s="91"/>
      <c r="BB290" s="91"/>
      <c r="BC290" s="91">
        <v>733</v>
      </c>
      <c r="BD290" s="91"/>
      <c r="BE290" s="91"/>
      <c r="BF290" s="91">
        <v>688</v>
      </c>
      <c r="BG290" s="91"/>
      <c r="BH290" s="91"/>
      <c r="BI290" s="91"/>
      <c r="BJ290" s="91">
        <v>2</v>
      </c>
      <c r="BK290" s="91">
        <v>26</v>
      </c>
      <c r="BL290" s="91">
        <v>1</v>
      </c>
      <c r="BM290" s="91">
        <v>11</v>
      </c>
      <c r="BN290" s="91">
        <v>3</v>
      </c>
      <c r="BO290" s="91"/>
      <c r="BP290" s="91"/>
      <c r="BQ290" s="91"/>
      <c r="BR290" s="91">
        <v>2</v>
      </c>
      <c r="BS290" s="91"/>
      <c r="BT290" s="91"/>
      <c r="BU290" s="91">
        <v>733</v>
      </c>
      <c r="BV290" s="91"/>
      <c r="BW290" s="91"/>
      <c r="BX290" s="91">
        <v>733</v>
      </c>
      <c r="BY290" s="91"/>
      <c r="BZ290" s="91"/>
      <c r="CA290" s="91"/>
      <c r="CB290" s="91"/>
      <c r="CC290" s="91"/>
      <c r="CD290" s="91"/>
      <c r="CE290" s="91"/>
      <c r="CF290" s="91"/>
      <c r="CG290" s="91"/>
      <c r="CH290" s="91"/>
      <c r="CI290" s="91"/>
      <c r="CJ290" s="91"/>
      <c r="CK290" s="91">
        <v>733</v>
      </c>
      <c r="CL290" s="91"/>
      <c r="CM290" s="91"/>
      <c r="CN290" s="91"/>
      <c r="CO290" s="91"/>
      <c r="CP290" s="91"/>
      <c r="CQ290" s="91"/>
      <c r="CR290" s="91"/>
      <c r="CS290" s="91"/>
      <c r="CT290" s="91"/>
      <c r="CU290" s="91"/>
      <c r="CV290" s="91"/>
      <c r="CW290" s="91"/>
      <c r="CX290" s="91"/>
      <c r="CY290" s="91"/>
      <c r="CZ290" s="91"/>
      <c r="DA290" s="91"/>
      <c r="DB290" s="91"/>
      <c r="DC290" s="91"/>
      <c r="DD290" s="91"/>
      <c r="DE290" s="91"/>
      <c r="DF290" s="91"/>
      <c r="DG290" s="91"/>
      <c r="DH290" s="91"/>
      <c r="DI290" s="91"/>
      <c r="DJ290" s="91"/>
      <c r="DK290" s="91"/>
      <c r="DL290" s="91"/>
      <c r="DM290" s="91"/>
      <c r="DN290" s="91"/>
      <c r="DO290" s="91">
        <v>733</v>
      </c>
      <c r="DP290" s="91"/>
      <c r="DQ290" s="91"/>
      <c r="DR290" s="91"/>
      <c r="DS290" s="91"/>
      <c r="DT290" s="91"/>
      <c r="DU290" s="91"/>
      <c r="DV290" s="91"/>
      <c r="DW290" s="91"/>
      <c r="DX290" s="91"/>
      <c r="DY290" s="91"/>
      <c r="DZ290" s="91"/>
      <c r="EA290" s="91"/>
      <c r="EB290" s="91"/>
      <c r="EC290" s="91"/>
      <c r="ED290" s="91"/>
      <c r="EE290" s="91"/>
      <c r="EF290" s="91"/>
      <c r="EG290" s="91">
        <v>733</v>
      </c>
      <c r="EH290" s="91">
        <v>5710</v>
      </c>
      <c r="EI290" s="90" t="s">
        <v>2658</v>
      </c>
      <c r="EJ290" s="90" t="s">
        <v>2489</v>
      </c>
    </row>
    <row r="291" spans="1:140" ht="14.4" x14ac:dyDescent="0.3">
      <c r="A291" s="90">
        <v>106344188</v>
      </c>
      <c r="B291" s="90" t="s">
        <v>2266</v>
      </c>
      <c r="C291" s="90" t="s">
        <v>1796</v>
      </c>
      <c r="D291" s="90" t="s">
        <v>1797</v>
      </c>
      <c r="E291" s="90" t="s">
        <v>1624</v>
      </c>
      <c r="F291" s="90" t="s">
        <v>1461</v>
      </c>
      <c r="G291" s="90" t="s">
        <v>1624</v>
      </c>
      <c r="H291" s="90" t="s">
        <v>2814</v>
      </c>
      <c r="I291" s="90">
        <v>7</v>
      </c>
      <c r="J291" s="90">
        <v>6</v>
      </c>
      <c r="K291" s="90" t="s">
        <v>572</v>
      </c>
      <c r="L291" s="90" t="s">
        <v>553</v>
      </c>
      <c r="M291" s="91"/>
      <c r="N291" s="91"/>
      <c r="O291" s="91">
        <v>496</v>
      </c>
      <c r="P291" s="91"/>
      <c r="Q291" s="91"/>
      <c r="R291" s="91"/>
      <c r="S291" s="91">
        <v>269</v>
      </c>
      <c r="T291" s="91">
        <v>227</v>
      </c>
      <c r="U291" s="91"/>
      <c r="V291" s="91"/>
      <c r="W291" s="91"/>
      <c r="X291" s="91"/>
      <c r="Y291" s="91">
        <v>22</v>
      </c>
      <c r="Z291" s="91">
        <v>140</v>
      </c>
      <c r="AA291" s="91">
        <v>112</v>
      </c>
      <c r="AB291" s="91">
        <v>102</v>
      </c>
      <c r="AC291" s="91">
        <v>98</v>
      </c>
      <c r="AD291" s="91">
        <v>22</v>
      </c>
      <c r="AE291" s="91"/>
      <c r="AF291" s="91"/>
      <c r="AG291" s="91"/>
      <c r="AH291" s="91">
        <v>241</v>
      </c>
      <c r="AI291" s="91">
        <v>159</v>
      </c>
      <c r="AJ291" s="91">
        <v>32</v>
      </c>
      <c r="AK291" s="91">
        <v>27</v>
      </c>
      <c r="AL291" s="91">
        <v>5</v>
      </c>
      <c r="AM291" s="91">
        <v>32</v>
      </c>
      <c r="AN291" s="91"/>
      <c r="AO291" s="91"/>
      <c r="AP291" s="91"/>
      <c r="AQ291" s="91"/>
      <c r="AR291" s="91"/>
      <c r="AS291" s="91"/>
      <c r="AT291" s="91">
        <v>354</v>
      </c>
      <c r="AU291" s="91"/>
      <c r="AV291" s="91"/>
      <c r="AW291" s="91">
        <v>142</v>
      </c>
      <c r="AX291" s="91"/>
      <c r="AY291" s="91"/>
      <c r="AZ291" s="91">
        <v>496</v>
      </c>
      <c r="BA291" s="91"/>
      <c r="BB291" s="91"/>
      <c r="BC291" s="91">
        <v>496</v>
      </c>
      <c r="BD291" s="91"/>
      <c r="BE291" s="91"/>
      <c r="BF291" s="91">
        <v>487</v>
      </c>
      <c r="BG291" s="91"/>
      <c r="BH291" s="91"/>
      <c r="BI291" s="91"/>
      <c r="BJ291" s="91">
        <v>7</v>
      </c>
      <c r="BK291" s="91"/>
      <c r="BL291" s="91"/>
      <c r="BM291" s="91"/>
      <c r="BN291" s="91"/>
      <c r="BO291" s="91"/>
      <c r="BP291" s="91"/>
      <c r="BQ291" s="91"/>
      <c r="BR291" s="91">
        <v>2</v>
      </c>
      <c r="BS291" s="91"/>
      <c r="BT291" s="91"/>
      <c r="BU291" s="91">
        <v>496</v>
      </c>
      <c r="BV291" s="91"/>
      <c r="BW291" s="91"/>
      <c r="BX291" s="91">
        <v>496</v>
      </c>
      <c r="BY291" s="91"/>
      <c r="BZ291" s="91"/>
      <c r="CA291" s="91"/>
      <c r="CB291" s="91"/>
      <c r="CC291" s="91"/>
      <c r="CD291" s="91"/>
      <c r="CE291" s="91"/>
      <c r="CF291" s="91"/>
      <c r="CG291" s="91"/>
      <c r="CH291" s="91"/>
      <c r="CI291" s="91"/>
      <c r="CJ291" s="91"/>
      <c r="CK291" s="91">
        <v>496</v>
      </c>
      <c r="CL291" s="91"/>
      <c r="CM291" s="91"/>
      <c r="CN291" s="91"/>
      <c r="CO291" s="91"/>
      <c r="CP291" s="91"/>
      <c r="CQ291" s="91"/>
      <c r="CR291" s="91"/>
      <c r="CS291" s="91"/>
      <c r="CT291" s="91"/>
      <c r="CU291" s="91"/>
      <c r="CV291" s="91"/>
      <c r="CW291" s="91"/>
      <c r="CX291" s="91"/>
      <c r="CY291" s="91"/>
      <c r="CZ291" s="91"/>
      <c r="DA291" s="91"/>
      <c r="DB291" s="91"/>
      <c r="DC291" s="91"/>
      <c r="DD291" s="91"/>
      <c r="DE291" s="91"/>
      <c r="DF291" s="91"/>
      <c r="DG291" s="91"/>
      <c r="DH291" s="91"/>
      <c r="DI291" s="91"/>
      <c r="DJ291" s="91"/>
      <c r="DK291" s="91"/>
      <c r="DL291" s="91"/>
      <c r="DM291" s="91"/>
      <c r="DN291" s="91"/>
      <c r="DO291" s="91">
        <v>494</v>
      </c>
      <c r="DP291" s="91"/>
      <c r="DQ291" s="91">
        <v>2</v>
      </c>
      <c r="DR291" s="91"/>
      <c r="DS291" s="91"/>
      <c r="DT291" s="91"/>
      <c r="DU291" s="91"/>
      <c r="DV291" s="91"/>
      <c r="DW291" s="91"/>
      <c r="DX291" s="91"/>
      <c r="DY291" s="91"/>
      <c r="DZ291" s="91"/>
      <c r="EA291" s="91"/>
      <c r="EB291" s="91"/>
      <c r="EC291" s="91"/>
      <c r="ED291" s="91"/>
      <c r="EE291" s="91"/>
      <c r="EF291" s="91"/>
      <c r="EG291" s="91">
        <v>496</v>
      </c>
      <c r="EH291" s="91">
        <v>4484</v>
      </c>
      <c r="EI291" s="90" t="s">
        <v>2662</v>
      </c>
      <c r="EJ291" s="90" t="s">
        <v>2489</v>
      </c>
    </row>
    <row r="292" spans="1:140" ht="14.4" x14ac:dyDescent="0.3">
      <c r="A292" s="90">
        <v>106350784</v>
      </c>
      <c r="B292" s="90" t="s">
        <v>2267</v>
      </c>
      <c r="C292" s="90" t="s">
        <v>1656</v>
      </c>
      <c r="D292" s="90" t="s">
        <v>1657</v>
      </c>
      <c r="E292" s="90" t="s">
        <v>1658</v>
      </c>
      <c r="F292" s="90" t="s">
        <v>1467</v>
      </c>
      <c r="G292" s="90" t="s">
        <v>1468</v>
      </c>
      <c r="H292" s="90" t="s">
        <v>2811</v>
      </c>
      <c r="I292" s="90">
        <v>30</v>
      </c>
      <c r="J292" s="90">
        <v>12</v>
      </c>
      <c r="K292" s="90" t="s">
        <v>580</v>
      </c>
      <c r="L292" s="90" t="s">
        <v>2501</v>
      </c>
      <c r="M292" s="91">
        <v>2595</v>
      </c>
      <c r="N292" s="91">
        <v>137</v>
      </c>
      <c r="O292" s="91"/>
      <c r="P292" s="91"/>
      <c r="Q292" s="91"/>
      <c r="R292" s="91"/>
      <c r="S292" s="91">
        <v>1045</v>
      </c>
      <c r="T292" s="91">
        <v>1687</v>
      </c>
      <c r="U292" s="91"/>
      <c r="V292" s="91"/>
      <c r="W292" s="91">
        <v>434</v>
      </c>
      <c r="X292" s="91">
        <v>38</v>
      </c>
      <c r="Y292" s="91">
        <v>86</v>
      </c>
      <c r="Z292" s="91">
        <v>334</v>
      </c>
      <c r="AA292" s="91">
        <v>276</v>
      </c>
      <c r="AB292" s="91">
        <v>203</v>
      </c>
      <c r="AC292" s="91">
        <v>268</v>
      </c>
      <c r="AD292" s="91">
        <v>318</v>
      </c>
      <c r="AE292" s="91">
        <v>259</v>
      </c>
      <c r="AF292" s="91">
        <v>516</v>
      </c>
      <c r="AG292" s="91"/>
      <c r="AH292" s="91">
        <v>1245</v>
      </c>
      <c r="AI292" s="91">
        <v>13</v>
      </c>
      <c r="AJ292" s="91">
        <v>1412</v>
      </c>
      <c r="AK292" s="91">
        <v>38</v>
      </c>
      <c r="AL292" s="91"/>
      <c r="AM292" s="91">
        <v>11</v>
      </c>
      <c r="AN292" s="91">
        <v>13</v>
      </c>
      <c r="AO292" s="91">
        <v>2165</v>
      </c>
      <c r="AP292" s="91">
        <v>13</v>
      </c>
      <c r="AQ292" s="91">
        <v>2</v>
      </c>
      <c r="AR292" s="91">
        <v>51</v>
      </c>
      <c r="AS292" s="91">
        <v>72</v>
      </c>
      <c r="AT292" s="91"/>
      <c r="AU292" s="91">
        <v>423</v>
      </c>
      <c r="AV292" s="91"/>
      <c r="AW292" s="91">
        <v>5</v>
      </c>
      <c r="AX292" s="91">
        <v>1</v>
      </c>
      <c r="AY292" s="91">
        <v>1415</v>
      </c>
      <c r="AZ292" s="91">
        <v>1317</v>
      </c>
      <c r="BA292" s="91"/>
      <c r="BB292" s="91">
        <v>751</v>
      </c>
      <c r="BC292" s="91">
        <v>1559</v>
      </c>
      <c r="BD292" s="91">
        <v>422</v>
      </c>
      <c r="BE292" s="91"/>
      <c r="BF292" s="91">
        <v>2194</v>
      </c>
      <c r="BG292" s="91">
        <v>43</v>
      </c>
      <c r="BH292" s="91"/>
      <c r="BI292" s="91">
        <v>173</v>
      </c>
      <c r="BJ292" s="91">
        <v>76</v>
      </c>
      <c r="BK292" s="91">
        <v>3</v>
      </c>
      <c r="BL292" s="91">
        <v>32</v>
      </c>
      <c r="BM292" s="91">
        <v>7</v>
      </c>
      <c r="BN292" s="91"/>
      <c r="BO292" s="91">
        <v>18</v>
      </c>
      <c r="BP292" s="91">
        <v>80</v>
      </c>
      <c r="BQ292" s="91">
        <v>100</v>
      </c>
      <c r="BR292" s="91">
        <v>6</v>
      </c>
      <c r="BS292" s="91"/>
      <c r="BT292" s="91">
        <v>106</v>
      </c>
      <c r="BU292" s="91">
        <v>2626</v>
      </c>
      <c r="BV292" s="91"/>
      <c r="BW292" s="91">
        <v>992</v>
      </c>
      <c r="BX292" s="91">
        <v>1083</v>
      </c>
      <c r="BY292" s="91">
        <v>616</v>
      </c>
      <c r="BZ292" s="91">
        <v>6</v>
      </c>
      <c r="CA292" s="91">
        <v>3</v>
      </c>
      <c r="CB292" s="91"/>
      <c r="CC292" s="91"/>
      <c r="CD292" s="91">
        <v>31</v>
      </c>
      <c r="CE292" s="91">
        <v>1</v>
      </c>
      <c r="CF292" s="91"/>
      <c r="CG292" s="91">
        <v>162</v>
      </c>
      <c r="CH292" s="91">
        <v>61</v>
      </c>
      <c r="CI292" s="91">
        <v>110</v>
      </c>
      <c r="CJ292" s="91">
        <v>19</v>
      </c>
      <c r="CK292" s="91">
        <v>15</v>
      </c>
      <c r="CL292" s="91">
        <v>28</v>
      </c>
      <c r="CM292" s="91">
        <v>268</v>
      </c>
      <c r="CN292" s="91">
        <v>201</v>
      </c>
      <c r="CO292" s="91">
        <v>303</v>
      </c>
      <c r="CP292" s="91">
        <v>95</v>
      </c>
      <c r="CQ292" s="91">
        <v>468</v>
      </c>
      <c r="CR292" s="91">
        <v>51</v>
      </c>
      <c r="CS292" s="91">
        <v>60</v>
      </c>
      <c r="CT292" s="91">
        <v>1</v>
      </c>
      <c r="CU292" s="91">
        <v>9</v>
      </c>
      <c r="CV292" s="91">
        <v>80</v>
      </c>
      <c r="CW292" s="91">
        <v>213</v>
      </c>
      <c r="CX292" s="91">
        <v>165</v>
      </c>
      <c r="CY292" s="91">
        <v>423</v>
      </c>
      <c r="CZ292" s="91">
        <v>8</v>
      </c>
      <c r="DA292" s="91"/>
      <c r="DB292" s="91">
        <v>1</v>
      </c>
      <c r="DC292" s="91"/>
      <c r="DD292" s="91">
        <v>4</v>
      </c>
      <c r="DE292" s="91">
        <v>18</v>
      </c>
      <c r="DF292" s="91">
        <v>37</v>
      </c>
      <c r="DG292" s="91">
        <v>1</v>
      </c>
      <c r="DH292" s="91">
        <v>240</v>
      </c>
      <c r="DI292" s="91">
        <v>7</v>
      </c>
      <c r="DJ292" s="91">
        <v>19</v>
      </c>
      <c r="DK292" s="91">
        <v>45</v>
      </c>
      <c r="DL292" s="91">
        <v>419</v>
      </c>
      <c r="DM292" s="91">
        <v>153</v>
      </c>
      <c r="DN292" s="91">
        <v>40</v>
      </c>
      <c r="DO292" s="91">
        <v>568</v>
      </c>
      <c r="DP292" s="91">
        <v>6</v>
      </c>
      <c r="DQ292" s="91">
        <v>1166</v>
      </c>
      <c r="DR292" s="91">
        <v>14</v>
      </c>
      <c r="DS292" s="91">
        <v>4</v>
      </c>
      <c r="DT292" s="91">
        <v>9</v>
      </c>
      <c r="DU292" s="91">
        <v>86</v>
      </c>
      <c r="DV292" s="91">
        <v>133</v>
      </c>
      <c r="DW292" s="91"/>
      <c r="DX292" s="91">
        <v>6</v>
      </c>
      <c r="DY292" s="91">
        <v>3</v>
      </c>
      <c r="DZ292" s="91">
        <v>33</v>
      </c>
      <c r="EA292" s="91">
        <v>48</v>
      </c>
      <c r="EB292" s="91">
        <v>9</v>
      </c>
      <c r="EC292" s="91">
        <v>3</v>
      </c>
      <c r="ED292" s="91">
        <v>3</v>
      </c>
      <c r="EE292" s="91"/>
      <c r="EF292" s="91">
        <v>3</v>
      </c>
      <c r="EG292" s="91">
        <v>2378</v>
      </c>
      <c r="EH292" s="91">
        <v>10158</v>
      </c>
      <c r="EI292" s="90" t="s">
        <v>2665</v>
      </c>
      <c r="EJ292" s="90" t="s">
        <v>2501</v>
      </c>
    </row>
    <row r="293" spans="1:140" ht="14.4" x14ac:dyDescent="0.3">
      <c r="A293" s="90">
        <v>106361110</v>
      </c>
      <c r="B293" s="90" t="s">
        <v>2268</v>
      </c>
      <c r="C293" s="90" t="s">
        <v>1661</v>
      </c>
      <c r="D293" s="90" t="s">
        <v>1662</v>
      </c>
      <c r="E293" s="90" t="s">
        <v>1663</v>
      </c>
      <c r="F293" s="90" t="s">
        <v>1470</v>
      </c>
      <c r="G293" s="90" t="s">
        <v>1687</v>
      </c>
      <c r="H293" s="90" t="s">
        <v>2814</v>
      </c>
      <c r="I293" s="90">
        <v>33</v>
      </c>
      <c r="J293" s="90">
        <v>23</v>
      </c>
      <c r="K293" s="90" t="s">
        <v>580</v>
      </c>
      <c r="L293" s="90" t="s">
        <v>2501</v>
      </c>
      <c r="M293" s="91">
        <v>162</v>
      </c>
      <c r="N293" s="91">
        <v>19</v>
      </c>
      <c r="O293" s="91"/>
      <c r="P293" s="91"/>
      <c r="Q293" s="91"/>
      <c r="R293" s="91"/>
      <c r="S293" s="91">
        <v>75</v>
      </c>
      <c r="T293" s="91">
        <v>106</v>
      </c>
      <c r="U293" s="91"/>
      <c r="V293" s="91"/>
      <c r="W293" s="91"/>
      <c r="X293" s="91"/>
      <c r="Y293" s="91">
        <v>1</v>
      </c>
      <c r="Z293" s="91">
        <v>4</v>
      </c>
      <c r="AA293" s="91">
        <v>12</v>
      </c>
      <c r="AB293" s="91">
        <v>13</v>
      </c>
      <c r="AC293" s="91">
        <v>20</v>
      </c>
      <c r="AD293" s="91">
        <v>29</v>
      </c>
      <c r="AE293" s="91">
        <v>46</v>
      </c>
      <c r="AF293" s="91">
        <v>56</v>
      </c>
      <c r="AG293" s="91"/>
      <c r="AH293" s="91">
        <v>168</v>
      </c>
      <c r="AI293" s="91">
        <v>1</v>
      </c>
      <c r="AJ293" s="91">
        <v>11</v>
      </c>
      <c r="AK293" s="91"/>
      <c r="AL293" s="91"/>
      <c r="AM293" s="91">
        <v>1</v>
      </c>
      <c r="AN293" s="91"/>
      <c r="AO293" s="91">
        <v>174</v>
      </c>
      <c r="AP293" s="91"/>
      <c r="AQ293" s="91"/>
      <c r="AR293" s="91"/>
      <c r="AS293" s="91">
        <v>7</v>
      </c>
      <c r="AT293" s="91"/>
      <c r="AU293" s="91"/>
      <c r="AV293" s="91"/>
      <c r="AW293" s="91"/>
      <c r="AX293" s="91"/>
      <c r="AY293" s="91">
        <v>172</v>
      </c>
      <c r="AZ293" s="91">
        <v>9</v>
      </c>
      <c r="BA293" s="91"/>
      <c r="BB293" s="91">
        <v>7</v>
      </c>
      <c r="BC293" s="91">
        <v>174</v>
      </c>
      <c r="BD293" s="91"/>
      <c r="BE293" s="91"/>
      <c r="BF293" s="91">
        <v>157</v>
      </c>
      <c r="BG293" s="91"/>
      <c r="BH293" s="91"/>
      <c r="BI293" s="91">
        <v>4</v>
      </c>
      <c r="BJ293" s="91">
        <v>2</v>
      </c>
      <c r="BK293" s="91">
        <v>1</v>
      </c>
      <c r="BL293" s="91"/>
      <c r="BM293" s="91"/>
      <c r="BN293" s="91"/>
      <c r="BO293" s="91">
        <v>2</v>
      </c>
      <c r="BP293" s="91">
        <v>6</v>
      </c>
      <c r="BQ293" s="91">
        <v>9</v>
      </c>
      <c r="BR293" s="91"/>
      <c r="BS293" s="91"/>
      <c r="BT293" s="91">
        <v>18</v>
      </c>
      <c r="BU293" s="91">
        <v>163</v>
      </c>
      <c r="BV293" s="91"/>
      <c r="BW293" s="91">
        <v>97</v>
      </c>
      <c r="BX293" s="91">
        <v>39</v>
      </c>
      <c r="BY293" s="91">
        <v>43</v>
      </c>
      <c r="BZ293" s="91"/>
      <c r="CA293" s="91"/>
      <c r="CB293" s="91"/>
      <c r="CC293" s="91"/>
      <c r="CD293" s="91">
        <v>2</v>
      </c>
      <c r="CE293" s="91"/>
      <c r="CF293" s="91"/>
      <c r="CG293" s="91">
        <v>4</v>
      </c>
      <c r="CH293" s="91">
        <v>2</v>
      </c>
      <c r="CI293" s="91">
        <v>4</v>
      </c>
      <c r="CJ293" s="91">
        <v>3</v>
      </c>
      <c r="CK293" s="91">
        <v>9</v>
      </c>
      <c r="CL293" s="91">
        <v>6</v>
      </c>
      <c r="CM293" s="91">
        <v>25</v>
      </c>
      <c r="CN293" s="91">
        <v>52</v>
      </c>
      <c r="CO293" s="91">
        <v>25</v>
      </c>
      <c r="CP293" s="91">
        <v>10</v>
      </c>
      <c r="CQ293" s="91"/>
      <c r="CR293" s="91">
        <v>9</v>
      </c>
      <c r="CS293" s="91">
        <v>6</v>
      </c>
      <c r="CT293" s="91"/>
      <c r="CU293" s="91"/>
      <c r="CV293" s="91">
        <v>3</v>
      </c>
      <c r="CW293" s="91">
        <v>12</v>
      </c>
      <c r="CX293" s="91">
        <v>11</v>
      </c>
      <c r="CY293" s="91"/>
      <c r="CZ293" s="91">
        <v>1</v>
      </c>
      <c r="DA293" s="91"/>
      <c r="DB293" s="91"/>
      <c r="DC293" s="91"/>
      <c r="DD293" s="91"/>
      <c r="DE293" s="91">
        <v>1</v>
      </c>
      <c r="DF293" s="91"/>
      <c r="DG293" s="91"/>
      <c r="DH293" s="91"/>
      <c r="DI293" s="91">
        <v>1</v>
      </c>
      <c r="DJ293" s="91"/>
      <c r="DK293" s="91"/>
      <c r="DL293" s="91"/>
      <c r="DM293" s="91">
        <v>3</v>
      </c>
      <c r="DN293" s="91">
        <v>1</v>
      </c>
      <c r="DO293" s="91">
        <v>75</v>
      </c>
      <c r="DP293" s="91"/>
      <c r="DQ293" s="91">
        <v>99</v>
      </c>
      <c r="DR293" s="91"/>
      <c r="DS293" s="91">
        <v>1</v>
      </c>
      <c r="DT293" s="91"/>
      <c r="DU293" s="91">
        <v>5</v>
      </c>
      <c r="DV293" s="91">
        <v>11</v>
      </c>
      <c r="DW293" s="91">
        <v>1</v>
      </c>
      <c r="DX293" s="91">
        <v>2</v>
      </c>
      <c r="DY293" s="91"/>
      <c r="DZ293" s="91">
        <v>4</v>
      </c>
      <c r="EA293" s="91">
        <v>5</v>
      </c>
      <c r="EB293" s="91"/>
      <c r="EC293" s="91"/>
      <c r="ED293" s="91"/>
      <c r="EE293" s="91"/>
      <c r="EF293" s="91"/>
      <c r="EG293" s="91">
        <v>152</v>
      </c>
      <c r="EH293" s="91">
        <v>9889</v>
      </c>
      <c r="EI293" s="90" t="s">
        <v>2666</v>
      </c>
      <c r="EJ293" s="90" t="s">
        <v>2501</v>
      </c>
    </row>
    <row r="294" spans="1:140" ht="14.4" x14ac:dyDescent="0.3">
      <c r="A294" s="90">
        <v>106361144</v>
      </c>
      <c r="B294" s="90" t="s">
        <v>2269</v>
      </c>
      <c r="C294" s="90" t="s">
        <v>1664</v>
      </c>
      <c r="D294" s="90" t="s">
        <v>1665</v>
      </c>
      <c r="E294" s="90" t="s">
        <v>1666</v>
      </c>
      <c r="F294" s="90" t="s">
        <v>1471</v>
      </c>
      <c r="G294" s="90" t="s">
        <v>1687</v>
      </c>
      <c r="H294" s="90" t="s">
        <v>2811</v>
      </c>
      <c r="I294" s="90">
        <v>52</v>
      </c>
      <c r="J294" s="90">
        <v>20</v>
      </c>
      <c r="K294" s="90" t="s">
        <v>572</v>
      </c>
      <c r="L294" s="90" t="s">
        <v>553</v>
      </c>
      <c r="M294" s="91">
        <v>5144</v>
      </c>
      <c r="N294" s="91"/>
      <c r="O294" s="91"/>
      <c r="P294" s="91"/>
      <c r="Q294" s="91"/>
      <c r="R294" s="91"/>
      <c r="S294" s="91">
        <v>2247</v>
      </c>
      <c r="T294" s="91">
        <v>2897</v>
      </c>
      <c r="U294" s="91"/>
      <c r="V294" s="91"/>
      <c r="W294" s="91"/>
      <c r="X294" s="91">
        <v>5</v>
      </c>
      <c r="Y294" s="91">
        <v>154</v>
      </c>
      <c r="Z294" s="91">
        <v>440</v>
      </c>
      <c r="AA294" s="91">
        <v>580</v>
      </c>
      <c r="AB294" s="91">
        <v>846</v>
      </c>
      <c r="AC294" s="91">
        <v>910</v>
      </c>
      <c r="AD294" s="91">
        <v>816</v>
      </c>
      <c r="AE294" s="91">
        <v>666</v>
      </c>
      <c r="AF294" s="91">
        <v>727</v>
      </c>
      <c r="AG294" s="91"/>
      <c r="AH294" s="91">
        <v>1660</v>
      </c>
      <c r="AI294" s="91">
        <v>349</v>
      </c>
      <c r="AJ294" s="91">
        <v>2716</v>
      </c>
      <c r="AK294" s="91">
        <v>322</v>
      </c>
      <c r="AL294" s="91">
        <v>5</v>
      </c>
      <c r="AM294" s="91">
        <v>88</v>
      </c>
      <c r="AN294" s="91">
        <v>4</v>
      </c>
      <c r="AO294" s="91">
        <v>4754</v>
      </c>
      <c r="AP294" s="91">
        <v>98</v>
      </c>
      <c r="AQ294" s="91">
        <v>2</v>
      </c>
      <c r="AR294" s="91">
        <v>110</v>
      </c>
      <c r="AS294" s="91">
        <v>18</v>
      </c>
      <c r="AT294" s="91">
        <v>49</v>
      </c>
      <c r="AU294" s="91"/>
      <c r="AV294" s="91">
        <v>107</v>
      </c>
      <c r="AW294" s="91">
        <v>6</v>
      </c>
      <c r="AX294" s="91"/>
      <c r="AY294" s="91">
        <v>5092</v>
      </c>
      <c r="AZ294" s="91">
        <v>52</v>
      </c>
      <c r="BA294" s="91"/>
      <c r="BB294" s="91">
        <v>20</v>
      </c>
      <c r="BC294" s="91">
        <v>5124</v>
      </c>
      <c r="BD294" s="91"/>
      <c r="BE294" s="91"/>
      <c r="BF294" s="91">
        <v>3325</v>
      </c>
      <c r="BG294" s="91"/>
      <c r="BH294" s="91"/>
      <c r="BI294" s="91"/>
      <c r="BJ294" s="91">
        <v>290</v>
      </c>
      <c r="BK294" s="91">
        <v>125</v>
      </c>
      <c r="BL294" s="91">
        <v>328</v>
      </c>
      <c r="BM294" s="91">
        <v>64</v>
      </c>
      <c r="BN294" s="91">
        <v>95</v>
      </c>
      <c r="BO294" s="91">
        <v>352</v>
      </c>
      <c r="BP294" s="91">
        <v>99</v>
      </c>
      <c r="BQ294" s="91">
        <v>464</v>
      </c>
      <c r="BR294" s="91">
        <v>2</v>
      </c>
      <c r="BS294" s="91"/>
      <c r="BT294" s="91">
        <v>270</v>
      </c>
      <c r="BU294" s="91">
        <v>4874</v>
      </c>
      <c r="BV294" s="91"/>
      <c r="BW294" s="91">
        <v>1927</v>
      </c>
      <c r="BX294" s="91">
        <v>1985</v>
      </c>
      <c r="BY294" s="91">
        <v>1118</v>
      </c>
      <c r="BZ294" s="91">
        <v>31</v>
      </c>
      <c r="CA294" s="91"/>
      <c r="CB294" s="91">
        <v>14</v>
      </c>
      <c r="CC294" s="91"/>
      <c r="CD294" s="91">
        <v>57</v>
      </c>
      <c r="CE294" s="91">
        <v>12</v>
      </c>
      <c r="CF294" s="91"/>
      <c r="CG294" s="91">
        <v>493</v>
      </c>
      <c r="CH294" s="91">
        <v>73</v>
      </c>
      <c r="CI294" s="91">
        <v>228</v>
      </c>
      <c r="CJ294" s="91">
        <v>48</v>
      </c>
      <c r="CK294" s="91">
        <v>146</v>
      </c>
      <c r="CL294" s="91">
        <v>422</v>
      </c>
      <c r="CM294" s="91">
        <v>536</v>
      </c>
      <c r="CN294" s="91">
        <v>591</v>
      </c>
      <c r="CO294" s="91">
        <v>1204</v>
      </c>
      <c r="CP294" s="91">
        <v>319</v>
      </c>
      <c r="CQ294" s="91">
        <v>65</v>
      </c>
      <c r="CR294" s="91">
        <v>112</v>
      </c>
      <c r="CS294" s="91">
        <v>397</v>
      </c>
      <c r="CT294" s="91">
        <v>2</v>
      </c>
      <c r="CU294" s="91"/>
      <c r="CV294" s="91">
        <v>159</v>
      </c>
      <c r="CW294" s="91">
        <v>343</v>
      </c>
      <c r="CX294" s="91">
        <v>6</v>
      </c>
      <c r="CY294" s="91"/>
      <c r="CZ294" s="91">
        <v>28</v>
      </c>
      <c r="DA294" s="91">
        <v>2</v>
      </c>
      <c r="DB294" s="91">
        <v>7</v>
      </c>
      <c r="DC294" s="91"/>
      <c r="DD294" s="91">
        <v>8</v>
      </c>
      <c r="DE294" s="91">
        <v>46</v>
      </c>
      <c r="DF294" s="91">
        <v>251</v>
      </c>
      <c r="DG294" s="91">
        <v>7</v>
      </c>
      <c r="DH294" s="91">
        <v>808</v>
      </c>
      <c r="DI294" s="91">
        <v>34</v>
      </c>
      <c r="DJ294" s="91">
        <v>3</v>
      </c>
      <c r="DK294" s="91">
        <v>67</v>
      </c>
      <c r="DL294" s="91"/>
      <c r="DM294" s="91">
        <v>135</v>
      </c>
      <c r="DN294" s="91">
        <v>135</v>
      </c>
      <c r="DO294" s="91">
        <v>3236</v>
      </c>
      <c r="DP294" s="91"/>
      <c r="DQ294" s="91">
        <v>377</v>
      </c>
      <c r="DR294" s="91">
        <v>13</v>
      </c>
      <c r="DS294" s="91">
        <v>3</v>
      </c>
      <c r="DT294" s="91">
        <v>75</v>
      </c>
      <c r="DU294" s="91">
        <v>94</v>
      </c>
      <c r="DV294" s="91">
        <v>250</v>
      </c>
      <c r="DW294" s="91">
        <v>1</v>
      </c>
      <c r="DX294" s="91">
        <v>6</v>
      </c>
      <c r="DY294" s="91">
        <v>17</v>
      </c>
      <c r="DZ294" s="91">
        <v>112</v>
      </c>
      <c r="EA294" s="91">
        <v>207</v>
      </c>
      <c r="EB294" s="91">
        <v>42</v>
      </c>
      <c r="EC294" s="91">
        <v>2</v>
      </c>
      <c r="ED294" s="91">
        <v>18</v>
      </c>
      <c r="EE294" s="91"/>
      <c r="EF294" s="91">
        <v>24</v>
      </c>
      <c r="EG294" s="91">
        <v>4280</v>
      </c>
      <c r="EH294" s="91">
        <v>14884</v>
      </c>
      <c r="EI294" s="90" t="s">
        <v>2667</v>
      </c>
      <c r="EJ294" s="90" t="s">
        <v>2489</v>
      </c>
    </row>
    <row r="295" spans="1:140" ht="14.4" x14ac:dyDescent="0.3">
      <c r="A295" s="90">
        <v>106361166</v>
      </c>
      <c r="B295" s="90" t="s">
        <v>2270</v>
      </c>
      <c r="C295" s="90" t="s">
        <v>446</v>
      </c>
      <c r="D295" s="90" t="s">
        <v>1667</v>
      </c>
      <c r="E295" s="90" t="s">
        <v>1668</v>
      </c>
      <c r="F295" s="90" t="s">
        <v>1472</v>
      </c>
      <c r="G295" s="90" t="s">
        <v>1687</v>
      </c>
      <c r="H295" s="90" t="s">
        <v>2811</v>
      </c>
      <c r="I295" s="90">
        <v>52</v>
      </c>
      <c r="J295" s="90">
        <v>20</v>
      </c>
      <c r="K295" s="90" t="s">
        <v>557</v>
      </c>
      <c r="L295" s="90" t="s">
        <v>553</v>
      </c>
      <c r="M295" s="91">
        <v>4600</v>
      </c>
      <c r="N295" s="91"/>
      <c r="O295" s="91"/>
      <c r="P295" s="91"/>
      <c r="Q295" s="91"/>
      <c r="R295" s="91"/>
      <c r="S295" s="91">
        <v>1672</v>
      </c>
      <c r="T295" s="91">
        <v>2928</v>
      </c>
      <c r="U295" s="91"/>
      <c r="V295" s="91"/>
      <c r="W295" s="91">
        <v>1019</v>
      </c>
      <c r="X295" s="91">
        <v>46</v>
      </c>
      <c r="Y295" s="91">
        <v>143</v>
      </c>
      <c r="Z295" s="91">
        <v>718</v>
      </c>
      <c r="AA295" s="91">
        <v>733</v>
      </c>
      <c r="AB295" s="91">
        <v>388</v>
      </c>
      <c r="AC295" s="91">
        <v>460</v>
      </c>
      <c r="AD295" s="91">
        <v>373</v>
      </c>
      <c r="AE295" s="91">
        <v>348</v>
      </c>
      <c r="AF295" s="91">
        <v>372</v>
      </c>
      <c r="AG295" s="91"/>
      <c r="AH295" s="91">
        <v>825</v>
      </c>
      <c r="AI295" s="91">
        <v>294</v>
      </c>
      <c r="AJ295" s="91">
        <v>2595</v>
      </c>
      <c r="AK295" s="91">
        <v>828</v>
      </c>
      <c r="AL295" s="91">
        <v>3</v>
      </c>
      <c r="AM295" s="91">
        <v>49</v>
      </c>
      <c r="AN295" s="91">
        <v>6</v>
      </c>
      <c r="AO295" s="91">
        <v>3035</v>
      </c>
      <c r="AP295" s="91">
        <v>80</v>
      </c>
      <c r="AQ295" s="91">
        <v>2</v>
      </c>
      <c r="AR295" s="91">
        <v>425</v>
      </c>
      <c r="AS295" s="91">
        <v>49</v>
      </c>
      <c r="AT295" s="91">
        <v>1</v>
      </c>
      <c r="AU295" s="91">
        <v>1005</v>
      </c>
      <c r="AV295" s="91">
        <v>2</v>
      </c>
      <c r="AW295" s="91">
        <v>1</v>
      </c>
      <c r="AX295" s="91"/>
      <c r="AY295" s="91">
        <v>2392</v>
      </c>
      <c r="AZ295" s="91">
        <v>2208</v>
      </c>
      <c r="BA295" s="91"/>
      <c r="BB295" s="91">
        <v>1142</v>
      </c>
      <c r="BC295" s="91">
        <v>2452</v>
      </c>
      <c r="BD295" s="91">
        <v>1006</v>
      </c>
      <c r="BE295" s="91"/>
      <c r="BF295" s="91">
        <v>3501</v>
      </c>
      <c r="BG295" s="91"/>
      <c r="BH295" s="91"/>
      <c r="BI295" s="91"/>
      <c r="BJ295" s="91">
        <v>266</v>
      </c>
      <c r="BK295" s="91">
        <v>34</v>
      </c>
      <c r="BL295" s="91">
        <v>410</v>
      </c>
      <c r="BM295" s="91">
        <v>49</v>
      </c>
      <c r="BN295" s="91"/>
      <c r="BO295" s="91">
        <v>132</v>
      </c>
      <c r="BP295" s="91">
        <v>58</v>
      </c>
      <c r="BQ295" s="91">
        <v>146</v>
      </c>
      <c r="BR295" s="91">
        <v>4</v>
      </c>
      <c r="BS295" s="91"/>
      <c r="BT295" s="91">
        <v>48</v>
      </c>
      <c r="BU295" s="91">
        <v>4552</v>
      </c>
      <c r="BV295" s="91"/>
      <c r="BW295" s="91">
        <v>942</v>
      </c>
      <c r="BX295" s="91">
        <v>2606</v>
      </c>
      <c r="BY295" s="91">
        <v>274</v>
      </c>
      <c r="BZ295" s="91">
        <v>4</v>
      </c>
      <c r="CA295" s="91"/>
      <c r="CB295" s="91">
        <v>7</v>
      </c>
      <c r="CC295" s="91"/>
      <c r="CD295" s="91">
        <v>758</v>
      </c>
      <c r="CE295" s="91">
        <v>9</v>
      </c>
      <c r="CF295" s="91"/>
      <c r="CG295" s="91">
        <v>511</v>
      </c>
      <c r="CH295" s="91">
        <v>50</v>
      </c>
      <c r="CI295" s="91">
        <v>143</v>
      </c>
      <c r="CJ295" s="91">
        <v>53</v>
      </c>
      <c r="CK295" s="91">
        <v>76</v>
      </c>
      <c r="CL295" s="91">
        <v>80</v>
      </c>
      <c r="CM295" s="91">
        <v>324</v>
      </c>
      <c r="CN295" s="91">
        <v>212</v>
      </c>
      <c r="CO295" s="91">
        <v>418</v>
      </c>
      <c r="CP295" s="91">
        <v>204</v>
      </c>
      <c r="CQ295" s="91">
        <v>1125</v>
      </c>
      <c r="CR295" s="91">
        <v>88</v>
      </c>
      <c r="CS295" s="91">
        <v>31</v>
      </c>
      <c r="CT295" s="91">
        <v>2</v>
      </c>
      <c r="CU295" s="91">
        <v>3</v>
      </c>
      <c r="CV295" s="91">
        <v>156</v>
      </c>
      <c r="CW295" s="91">
        <v>115</v>
      </c>
      <c r="CX295" s="91">
        <v>3</v>
      </c>
      <c r="CY295" s="91">
        <v>1006</v>
      </c>
      <c r="CZ295" s="91">
        <v>6</v>
      </c>
      <c r="DA295" s="91">
        <v>2</v>
      </c>
      <c r="DB295" s="91">
        <v>1</v>
      </c>
      <c r="DC295" s="91">
        <v>1</v>
      </c>
      <c r="DD295" s="91">
        <v>2</v>
      </c>
      <c r="DE295" s="91">
        <v>20</v>
      </c>
      <c r="DF295" s="91">
        <v>56</v>
      </c>
      <c r="DG295" s="91">
        <v>2</v>
      </c>
      <c r="DH295" s="91">
        <v>299</v>
      </c>
      <c r="DI295" s="91">
        <v>6</v>
      </c>
      <c r="DJ295" s="91"/>
      <c r="DK295" s="91">
        <v>71</v>
      </c>
      <c r="DL295" s="91">
        <v>993</v>
      </c>
      <c r="DM295" s="91">
        <v>32</v>
      </c>
      <c r="DN295" s="91">
        <v>70</v>
      </c>
      <c r="DO295" s="91">
        <v>2914</v>
      </c>
      <c r="DP295" s="91"/>
      <c r="DQ295" s="91">
        <v>125</v>
      </c>
      <c r="DR295" s="91">
        <v>6</v>
      </c>
      <c r="DS295" s="91">
        <v>2</v>
      </c>
      <c r="DT295" s="91">
        <v>3</v>
      </c>
      <c r="DU295" s="91">
        <v>109</v>
      </c>
      <c r="DV295" s="91">
        <v>81</v>
      </c>
      <c r="DW295" s="91"/>
      <c r="DX295" s="91">
        <v>9</v>
      </c>
      <c r="DY295" s="91">
        <v>4</v>
      </c>
      <c r="DZ295" s="91">
        <v>62</v>
      </c>
      <c r="EA295" s="91">
        <v>124</v>
      </c>
      <c r="EB295" s="91">
        <v>14</v>
      </c>
      <c r="EC295" s="91"/>
      <c r="ED295" s="91">
        <v>12</v>
      </c>
      <c r="EE295" s="91"/>
      <c r="EF295" s="91">
        <v>22</v>
      </c>
      <c r="EG295" s="91">
        <v>4152</v>
      </c>
      <c r="EH295" s="91">
        <v>13267</v>
      </c>
      <c r="EI295" s="90" t="s">
        <v>2668</v>
      </c>
      <c r="EJ295" s="90" t="s">
        <v>2489</v>
      </c>
    </row>
    <row r="296" spans="1:140" ht="14.4" x14ac:dyDescent="0.3">
      <c r="A296" s="90">
        <v>106361223</v>
      </c>
      <c r="B296" s="90" t="s">
        <v>2271</v>
      </c>
      <c r="C296" s="90" t="s">
        <v>2272</v>
      </c>
      <c r="D296" s="90" t="s">
        <v>1669</v>
      </c>
      <c r="E296" s="90" t="s">
        <v>1670</v>
      </c>
      <c r="F296" s="90" t="s">
        <v>1473</v>
      </c>
      <c r="G296" s="90" t="s">
        <v>1687</v>
      </c>
      <c r="H296" s="90" t="s">
        <v>2809</v>
      </c>
      <c r="I296" s="90">
        <v>47</v>
      </c>
      <c r="J296" s="90">
        <v>20</v>
      </c>
      <c r="K296" s="90" t="s">
        <v>557</v>
      </c>
      <c r="L296" s="90" t="s">
        <v>553</v>
      </c>
      <c r="M296" s="91">
        <v>33269</v>
      </c>
      <c r="N296" s="91"/>
      <c r="O296" s="91"/>
      <c r="P296" s="91">
        <v>393</v>
      </c>
      <c r="Q296" s="91"/>
      <c r="R296" s="91"/>
      <c r="S296" s="91">
        <v>13595</v>
      </c>
      <c r="T296" s="91">
        <v>20067</v>
      </c>
      <c r="U296" s="91"/>
      <c r="V296" s="91"/>
      <c r="W296" s="91">
        <v>6204</v>
      </c>
      <c r="X296" s="91">
        <v>606</v>
      </c>
      <c r="Y296" s="91">
        <v>965</v>
      </c>
      <c r="Z296" s="91">
        <v>4166</v>
      </c>
      <c r="AA296" s="91">
        <v>3866</v>
      </c>
      <c r="AB296" s="91">
        <v>2241</v>
      </c>
      <c r="AC296" s="91">
        <v>3700</v>
      </c>
      <c r="AD296" s="91">
        <v>4648</v>
      </c>
      <c r="AE296" s="91">
        <v>4080</v>
      </c>
      <c r="AF296" s="91">
        <v>3184</v>
      </c>
      <c r="AG296" s="91">
        <v>2</v>
      </c>
      <c r="AH296" s="91">
        <v>13706</v>
      </c>
      <c r="AI296" s="91">
        <v>3915</v>
      </c>
      <c r="AJ296" s="91">
        <v>13476</v>
      </c>
      <c r="AK296" s="91">
        <v>1746</v>
      </c>
      <c r="AL296" s="91">
        <v>77</v>
      </c>
      <c r="AM296" s="91">
        <v>197</v>
      </c>
      <c r="AN296" s="91">
        <v>545</v>
      </c>
      <c r="AO296" s="91">
        <v>24367</v>
      </c>
      <c r="AP296" s="91">
        <v>34</v>
      </c>
      <c r="AQ296" s="91">
        <v>389</v>
      </c>
      <c r="AR296" s="91">
        <v>119</v>
      </c>
      <c r="AS296" s="91">
        <v>1192</v>
      </c>
      <c r="AT296" s="91">
        <v>617</v>
      </c>
      <c r="AU296" s="91">
        <v>5906</v>
      </c>
      <c r="AV296" s="91">
        <v>12</v>
      </c>
      <c r="AW296" s="91">
        <v>1026</v>
      </c>
      <c r="AX296" s="91"/>
      <c r="AY296" s="91">
        <v>13615</v>
      </c>
      <c r="AZ296" s="91">
        <v>20047</v>
      </c>
      <c r="BA296" s="91"/>
      <c r="BB296" s="91">
        <v>4487</v>
      </c>
      <c r="BC296" s="91">
        <v>23254</v>
      </c>
      <c r="BD296" s="91">
        <v>5920</v>
      </c>
      <c r="BE296" s="91">
        <v>1</v>
      </c>
      <c r="BF296" s="91">
        <v>25052</v>
      </c>
      <c r="BG296" s="91">
        <v>2</v>
      </c>
      <c r="BH296" s="91">
        <v>11</v>
      </c>
      <c r="BI296" s="91"/>
      <c r="BJ296" s="91">
        <v>628</v>
      </c>
      <c r="BK296" s="91">
        <v>154</v>
      </c>
      <c r="BL296" s="91">
        <v>1947</v>
      </c>
      <c r="BM296" s="91">
        <v>49</v>
      </c>
      <c r="BN296" s="91">
        <v>14</v>
      </c>
      <c r="BO296" s="91">
        <v>207</v>
      </c>
      <c r="BP296" s="91">
        <v>723</v>
      </c>
      <c r="BQ296" s="91">
        <v>4859</v>
      </c>
      <c r="BR296" s="91">
        <v>14</v>
      </c>
      <c r="BS296" s="91">
        <v>2</v>
      </c>
      <c r="BT296" s="91">
        <v>1269</v>
      </c>
      <c r="BU296" s="91">
        <v>32392</v>
      </c>
      <c r="BV296" s="91">
        <v>1</v>
      </c>
      <c r="BW296" s="91">
        <v>9920</v>
      </c>
      <c r="BX296" s="91">
        <v>3193</v>
      </c>
      <c r="BY296" s="91">
        <v>19411</v>
      </c>
      <c r="BZ296" s="91">
        <v>34</v>
      </c>
      <c r="CA296" s="91"/>
      <c r="CB296" s="91">
        <v>23</v>
      </c>
      <c r="CC296" s="91"/>
      <c r="CD296" s="91">
        <v>1080</v>
      </c>
      <c r="CE296" s="91">
        <v>1</v>
      </c>
      <c r="CF296" s="91"/>
      <c r="CG296" s="91">
        <v>2991</v>
      </c>
      <c r="CH296" s="91">
        <v>1455</v>
      </c>
      <c r="CI296" s="91">
        <v>936</v>
      </c>
      <c r="CJ296" s="91">
        <v>325</v>
      </c>
      <c r="CK296" s="91">
        <v>558</v>
      </c>
      <c r="CL296" s="91">
        <v>595</v>
      </c>
      <c r="CM296" s="91">
        <v>3379</v>
      </c>
      <c r="CN296" s="91">
        <v>1862</v>
      </c>
      <c r="CO296" s="91">
        <v>3076</v>
      </c>
      <c r="CP296" s="91">
        <v>1085</v>
      </c>
      <c r="CQ296" s="91">
        <v>6174</v>
      </c>
      <c r="CR296" s="91">
        <v>374</v>
      </c>
      <c r="CS296" s="91">
        <v>1905</v>
      </c>
      <c r="CT296" s="91">
        <v>102</v>
      </c>
      <c r="CU296" s="91">
        <v>98</v>
      </c>
      <c r="CV296" s="91">
        <v>387</v>
      </c>
      <c r="CW296" s="91">
        <v>2155</v>
      </c>
      <c r="CX296" s="91">
        <v>285</v>
      </c>
      <c r="CY296" s="91">
        <v>5920</v>
      </c>
      <c r="CZ296" s="91">
        <v>678</v>
      </c>
      <c r="DA296" s="91">
        <v>152</v>
      </c>
      <c r="DB296" s="91">
        <v>21</v>
      </c>
      <c r="DC296" s="91">
        <v>10</v>
      </c>
      <c r="DD296" s="91">
        <v>165</v>
      </c>
      <c r="DE296" s="91">
        <v>564</v>
      </c>
      <c r="DF296" s="91">
        <v>1774</v>
      </c>
      <c r="DG296" s="91">
        <v>108</v>
      </c>
      <c r="DH296" s="91">
        <v>2821</v>
      </c>
      <c r="DI296" s="91">
        <v>379</v>
      </c>
      <c r="DJ296" s="91">
        <v>1484</v>
      </c>
      <c r="DK296" s="91">
        <v>282</v>
      </c>
      <c r="DL296" s="91">
        <v>5844</v>
      </c>
      <c r="DM296" s="91">
        <v>2307</v>
      </c>
      <c r="DN296" s="91">
        <v>584</v>
      </c>
      <c r="DO296" s="91">
        <v>7527</v>
      </c>
      <c r="DP296" s="91">
        <v>79</v>
      </c>
      <c r="DQ296" s="91">
        <v>8883</v>
      </c>
      <c r="DR296" s="91">
        <v>104</v>
      </c>
      <c r="DS296" s="91">
        <v>25</v>
      </c>
      <c r="DT296" s="91">
        <v>100</v>
      </c>
      <c r="DU296" s="91">
        <v>1432</v>
      </c>
      <c r="DV296" s="91">
        <v>762</v>
      </c>
      <c r="DW296" s="91">
        <v>3</v>
      </c>
      <c r="DX296" s="91">
        <v>69</v>
      </c>
      <c r="DY296" s="91">
        <v>43</v>
      </c>
      <c r="DZ296" s="91">
        <v>235</v>
      </c>
      <c r="EA296" s="91">
        <v>1068</v>
      </c>
      <c r="EB296" s="91">
        <v>83</v>
      </c>
      <c r="EC296" s="91">
        <v>43</v>
      </c>
      <c r="ED296" s="91">
        <v>43</v>
      </c>
      <c r="EE296" s="91"/>
      <c r="EF296" s="91">
        <v>30</v>
      </c>
      <c r="EG296" s="91">
        <v>29622</v>
      </c>
      <c r="EH296" s="91">
        <v>121075</v>
      </c>
      <c r="EI296" s="90" t="s">
        <v>2669</v>
      </c>
      <c r="EJ296" s="90" t="s">
        <v>2489</v>
      </c>
    </row>
    <row r="297" spans="1:140" ht="14.4" x14ac:dyDescent="0.3">
      <c r="A297" s="90">
        <v>106361246</v>
      </c>
      <c r="B297" s="90" t="s">
        <v>2273</v>
      </c>
      <c r="C297" s="90" t="s">
        <v>1671</v>
      </c>
      <c r="D297" s="90" t="s">
        <v>1672</v>
      </c>
      <c r="E297" s="90" t="s">
        <v>1673</v>
      </c>
      <c r="F297" s="90" t="s">
        <v>1474</v>
      </c>
      <c r="G297" s="90" t="s">
        <v>1687</v>
      </c>
      <c r="H297" s="90" t="s">
        <v>2809</v>
      </c>
      <c r="I297" s="90">
        <v>40</v>
      </c>
      <c r="J297" s="90">
        <v>23</v>
      </c>
      <c r="K297" s="90" t="s">
        <v>557</v>
      </c>
      <c r="L297" s="90" t="s">
        <v>2807</v>
      </c>
      <c r="M297" s="91">
        <v>30780</v>
      </c>
      <c r="N297" s="91"/>
      <c r="O297" s="91"/>
      <c r="P297" s="91"/>
      <c r="Q297" s="91">
        <v>988</v>
      </c>
      <c r="R297" s="91"/>
      <c r="S297" s="91">
        <v>14198</v>
      </c>
      <c r="T297" s="91">
        <v>17569</v>
      </c>
      <c r="U297" s="91"/>
      <c r="V297" s="91">
        <v>1</v>
      </c>
      <c r="W297" s="91">
        <v>4619</v>
      </c>
      <c r="X297" s="91">
        <v>3657</v>
      </c>
      <c r="Y297" s="91">
        <v>3459</v>
      </c>
      <c r="Z297" s="91">
        <v>3331</v>
      </c>
      <c r="AA297" s="91">
        <v>2945</v>
      </c>
      <c r="AB297" s="91">
        <v>2211</v>
      </c>
      <c r="AC297" s="91">
        <v>3451</v>
      </c>
      <c r="AD297" s="91">
        <v>3475</v>
      </c>
      <c r="AE297" s="91">
        <v>2661</v>
      </c>
      <c r="AF297" s="91">
        <v>1959</v>
      </c>
      <c r="AG297" s="91"/>
      <c r="AH297" s="91">
        <v>13264</v>
      </c>
      <c r="AI297" s="91">
        <v>3286</v>
      </c>
      <c r="AJ297" s="91">
        <v>13391</v>
      </c>
      <c r="AK297" s="91">
        <v>1157</v>
      </c>
      <c r="AL297" s="91">
        <v>200</v>
      </c>
      <c r="AM297" s="91">
        <v>394</v>
      </c>
      <c r="AN297" s="91">
        <v>76</v>
      </c>
      <c r="AO297" s="91">
        <v>23062</v>
      </c>
      <c r="AP297" s="91">
        <v>48</v>
      </c>
      <c r="AQ297" s="91">
        <v>14</v>
      </c>
      <c r="AR297" s="91">
        <v>561</v>
      </c>
      <c r="AS297" s="91">
        <v>2304</v>
      </c>
      <c r="AT297" s="91">
        <v>244</v>
      </c>
      <c r="AU297" s="91">
        <v>2758</v>
      </c>
      <c r="AV297" s="91">
        <v>13</v>
      </c>
      <c r="AW297" s="91">
        <v>2764</v>
      </c>
      <c r="AX297" s="91"/>
      <c r="AY297" s="91">
        <v>15243</v>
      </c>
      <c r="AZ297" s="91">
        <v>16525</v>
      </c>
      <c r="BA297" s="91"/>
      <c r="BB297" s="91">
        <v>7966</v>
      </c>
      <c r="BC297" s="91">
        <v>20895</v>
      </c>
      <c r="BD297" s="91">
        <v>2892</v>
      </c>
      <c r="BE297" s="91">
        <v>15</v>
      </c>
      <c r="BF297" s="91">
        <v>25814</v>
      </c>
      <c r="BG297" s="91"/>
      <c r="BH297" s="91">
        <v>712</v>
      </c>
      <c r="BI297" s="91"/>
      <c r="BJ297" s="91">
        <v>248</v>
      </c>
      <c r="BK297" s="91">
        <v>664</v>
      </c>
      <c r="BL297" s="91">
        <v>1884</v>
      </c>
      <c r="BM297" s="91"/>
      <c r="BN297" s="91">
        <v>34</v>
      </c>
      <c r="BO297" s="91"/>
      <c r="BP297" s="91">
        <v>683</v>
      </c>
      <c r="BQ297" s="91">
        <v>1690</v>
      </c>
      <c r="BR297" s="91">
        <v>39</v>
      </c>
      <c r="BS297" s="91"/>
      <c r="BT297" s="91">
        <v>778</v>
      </c>
      <c r="BU297" s="91">
        <v>30990</v>
      </c>
      <c r="BV297" s="91"/>
      <c r="BW297" s="91">
        <v>7563</v>
      </c>
      <c r="BX297" s="91">
        <v>13573</v>
      </c>
      <c r="BY297" s="91">
        <v>8087</v>
      </c>
      <c r="BZ297" s="91">
        <v>153</v>
      </c>
      <c r="CA297" s="91">
        <v>8</v>
      </c>
      <c r="CB297" s="91">
        <v>1197</v>
      </c>
      <c r="CC297" s="91"/>
      <c r="CD297" s="91">
        <v>1158</v>
      </c>
      <c r="CE297" s="91">
        <v>29</v>
      </c>
      <c r="CF297" s="91"/>
      <c r="CG297" s="91">
        <v>1870</v>
      </c>
      <c r="CH297" s="91">
        <v>1947</v>
      </c>
      <c r="CI297" s="91">
        <v>1141</v>
      </c>
      <c r="CJ297" s="91">
        <v>671</v>
      </c>
      <c r="CK297" s="91">
        <v>159</v>
      </c>
      <c r="CL297" s="91">
        <v>1300</v>
      </c>
      <c r="CM297" s="91">
        <v>3238</v>
      </c>
      <c r="CN297" s="91">
        <v>1735</v>
      </c>
      <c r="CO297" s="91">
        <v>2819</v>
      </c>
      <c r="CP297" s="91">
        <v>1206</v>
      </c>
      <c r="CQ297" s="91">
        <v>3130</v>
      </c>
      <c r="CR297" s="91">
        <v>379</v>
      </c>
      <c r="CS297" s="91">
        <v>1731</v>
      </c>
      <c r="CT297" s="91">
        <v>781</v>
      </c>
      <c r="CU297" s="91">
        <v>475</v>
      </c>
      <c r="CV297" s="91">
        <v>1172</v>
      </c>
      <c r="CW297" s="91">
        <v>3574</v>
      </c>
      <c r="CX297" s="91">
        <v>1687</v>
      </c>
      <c r="CY297" s="91">
        <v>2753</v>
      </c>
      <c r="CZ297" s="91">
        <v>1096</v>
      </c>
      <c r="DA297" s="91">
        <v>66</v>
      </c>
      <c r="DB297" s="91">
        <v>84</v>
      </c>
      <c r="DC297" s="91">
        <v>56</v>
      </c>
      <c r="DD297" s="91">
        <v>427</v>
      </c>
      <c r="DE297" s="91">
        <v>734</v>
      </c>
      <c r="DF297" s="91">
        <v>3214</v>
      </c>
      <c r="DG297" s="91">
        <v>246</v>
      </c>
      <c r="DH297" s="91">
        <v>2991</v>
      </c>
      <c r="DI297" s="91">
        <v>572</v>
      </c>
      <c r="DJ297" s="91">
        <v>362</v>
      </c>
      <c r="DK297" s="91">
        <v>692</v>
      </c>
      <c r="DL297" s="91">
        <v>2684</v>
      </c>
      <c r="DM297" s="91">
        <v>2827</v>
      </c>
      <c r="DN297" s="91">
        <v>782</v>
      </c>
      <c r="DO297" s="91">
        <v>4359</v>
      </c>
      <c r="DP297" s="91">
        <v>98</v>
      </c>
      <c r="DQ297" s="91">
        <v>10478</v>
      </c>
      <c r="DR297" s="91">
        <v>594</v>
      </c>
      <c r="DS297" s="91">
        <v>38</v>
      </c>
      <c r="DT297" s="91">
        <v>98</v>
      </c>
      <c r="DU297" s="91">
        <v>2801</v>
      </c>
      <c r="DV297" s="91">
        <v>645</v>
      </c>
      <c r="DW297" s="91">
        <v>1</v>
      </c>
      <c r="DX297" s="91">
        <v>79</v>
      </c>
      <c r="DY297" s="91">
        <v>72</v>
      </c>
      <c r="DZ297" s="91">
        <v>329</v>
      </c>
      <c r="EA297" s="91">
        <v>1748</v>
      </c>
      <c r="EB297" s="91">
        <v>96</v>
      </c>
      <c r="EC297" s="91">
        <v>219</v>
      </c>
      <c r="ED297" s="91">
        <v>25</v>
      </c>
      <c r="EE297" s="91"/>
      <c r="EF297" s="91">
        <v>339</v>
      </c>
      <c r="EG297" s="91">
        <v>24684</v>
      </c>
      <c r="EH297" s="91">
        <v>209003</v>
      </c>
      <c r="EI297" s="90" t="s">
        <v>2670</v>
      </c>
      <c r="EJ297" s="90" t="s">
        <v>2489</v>
      </c>
    </row>
    <row r="298" spans="1:140" ht="14.4" x14ac:dyDescent="0.3">
      <c r="A298" s="90">
        <v>106361266</v>
      </c>
      <c r="B298" s="90" t="s">
        <v>2274</v>
      </c>
      <c r="C298" s="90" t="s">
        <v>1674</v>
      </c>
      <c r="D298" s="90" t="s">
        <v>1675</v>
      </c>
      <c r="E298" s="90" t="s">
        <v>1676</v>
      </c>
      <c r="F298" s="90" t="s">
        <v>1475</v>
      </c>
      <c r="G298" s="90" t="s">
        <v>1687</v>
      </c>
      <c r="H298" s="90" t="s">
        <v>2814</v>
      </c>
      <c r="I298" s="90">
        <v>33</v>
      </c>
      <c r="J298" s="90">
        <v>23</v>
      </c>
      <c r="K298" s="90" t="s">
        <v>580</v>
      </c>
      <c r="L298" s="90" t="s">
        <v>2501</v>
      </c>
      <c r="M298" s="91">
        <v>286</v>
      </c>
      <c r="N298" s="91">
        <v>33</v>
      </c>
      <c r="O298" s="91"/>
      <c r="P298" s="91"/>
      <c r="Q298" s="91"/>
      <c r="R298" s="91"/>
      <c r="S298" s="91">
        <v>133</v>
      </c>
      <c r="T298" s="91">
        <v>186</v>
      </c>
      <c r="U298" s="91"/>
      <c r="V298" s="91"/>
      <c r="W298" s="91">
        <v>1</v>
      </c>
      <c r="X298" s="91">
        <v>10</v>
      </c>
      <c r="Y298" s="91">
        <v>7</v>
      </c>
      <c r="Z298" s="91">
        <v>18</v>
      </c>
      <c r="AA298" s="91">
        <v>19</v>
      </c>
      <c r="AB298" s="91">
        <v>40</v>
      </c>
      <c r="AC298" s="91">
        <v>54</v>
      </c>
      <c r="AD298" s="91">
        <v>64</v>
      </c>
      <c r="AE298" s="91">
        <v>43</v>
      </c>
      <c r="AF298" s="91">
        <v>63</v>
      </c>
      <c r="AG298" s="91"/>
      <c r="AH298" s="91">
        <v>283</v>
      </c>
      <c r="AI298" s="91">
        <v>4</v>
      </c>
      <c r="AJ298" s="91">
        <v>24</v>
      </c>
      <c r="AK298" s="91">
        <v>1</v>
      </c>
      <c r="AL298" s="91">
        <v>3</v>
      </c>
      <c r="AM298" s="91">
        <v>4</v>
      </c>
      <c r="AN298" s="91"/>
      <c r="AO298" s="91">
        <v>296</v>
      </c>
      <c r="AP298" s="91"/>
      <c r="AQ298" s="91"/>
      <c r="AR298" s="91"/>
      <c r="AS298" s="91">
        <v>23</v>
      </c>
      <c r="AT298" s="91"/>
      <c r="AU298" s="91"/>
      <c r="AV298" s="91"/>
      <c r="AW298" s="91"/>
      <c r="AX298" s="91"/>
      <c r="AY298" s="91">
        <v>115</v>
      </c>
      <c r="AZ298" s="91">
        <v>204</v>
      </c>
      <c r="BA298" s="91"/>
      <c r="BB298" s="91">
        <v>99</v>
      </c>
      <c r="BC298" s="91">
        <v>220</v>
      </c>
      <c r="BD298" s="91"/>
      <c r="BE298" s="91"/>
      <c r="BF298" s="91">
        <v>262</v>
      </c>
      <c r="BG298" s="91"/>
      <c r="BH298" s="91">
        <v>1</v>
      </c>
      <c r="BI298" s="91">
        <v>28</v>
      </c>
      <c r="BJ298" s="91">
        <v>9</v>
      </c>
      <c r="BK298" s="91"/>
      <c r="BL298" s="91">
        <v>8</v>
      </c>
      <c r="BM298" s="91"/>
      <c r="BN298" s="91"/>
      <c r="BO298" s="91">
        <v>4</v>
      </c>
      <c r="BP298" s="91">
        <v>6</v>
      </c>
      <c r="BQ298" s="91"/>
      <c r="BR298" s="91">
        <v>1</v>
      </c>
      <c r="BS298" s="91"/>
      <c r="BT298" s="91">
        <v>17</v>
      </c>
      <c r="BU298" s="91">
        <v>302</v>
      </c>
      <c r="BV298" s="91"/>
      <c r="BW298" s="91">
        <v>144</v>
      </c>
      <c r="BX298" s="91">
        <v>84</v>
      </c>
      <c r="BY298" s="91">
        <v>71</v>
      </c>
      <c r="BZ298" s="91">
        <v>3</v>
      </c>
      <c r="CA298" s="91"/>
      <c r="CB298" s="91">
        <v>7</v>
      </c>
      <c r="CC298" s="91"/>
      <c r="CD298" s="91">
        <v>9</v>
      </c>
      <c r="CE298" s="91"/>
      <c r="CF298" s="91">
        <v>1</v>
      </c>
      <c r="CG298" s="91"/>
      <c r="CH298" s="91">
        <v>3</v>
      </c>
      <c r="CI298" s="91">
        <v>14</v>
      </c>
      <c r="CJ298" s="91">
        <v>5</v>
      </c>
      <c r="CK298" s="91">
        <v>4</v>
      </c>
      <c r="CL298" s="91">
        <v>1</v>
      </c>
      <c r="CM298" s="91">
        <v>13</v>
      </c>
      <c r="CN298" s="91">
        <v>67</v>
      </c>
      <c r="CO298" s="91">
        <v>67</v>
      </c>
      <c r="CP298" s="91">
        <v>18</v>
      </c>
      <c r="CQ298" s="91"/>
      <c r="CR298" s="91">
        <v>43</v>
      </c>
      <c r="CS298" s="91">
        <v>10</v>
      </c>
      <c r="CT298" s="91"/>
      <c r="CU298" s="91">
        <v>1</v>
      </c>
      <c r="CV298" s="91">
        <v>20</v>
      </c>
      <c r="CW298" s="91">
        <v>42</v>
      </c>
      <c r="CX298" s="91">
        <v>11</v>
      </c>
      <c r="CY298" s="91"/>
      <c r="CZ298" s="91"/>
      <c r="DA298" s="91"/>
      <c r="DB298" s="91"/>
      <c r="DC298" s="91"/>
      <c r="DD298" s="91"/>
      <c r="DE298" s="91"/>
      <c r="DF298" s="91">
        <v>13</v>
      </c>
      <c r="DG298" s="91"/>
      <c r="DH298" s="91">
        <v>12</v>
      </c>
      <c r="DI298" s="91">
        <v>1</v>
      </c>
      <c r="DJ298" s="91"/>
      <c r="DK298" s="91"/>
      <c r="DL298" s="91"/>
      <c r="DM298" s="91">
        <v>21</v>
      </c>
      <c r="DN298" s="91">
        <v>20</v>
      </c>
      <c r="DO298" s="91">
        <v>219</v>
      </c>
      <c r="DP298" s="91"/>
      <c r="DQ298" s="91">
        <v>33</v>
      </c>
      <c r="DR298" s="91"/>
      <c r="DS298" s="91"/>
      <c r="DT298" s="91"/>
      <c r="DU298" s="91">
        <v>1</v>
      </c>
      <c r="DV298" s="91">
        <v>26</v>
      </c>
      <c r="DW298" s="91"/>
      <c r="DX298" s="91">
        <v>3</v>
      </c>
      <c r="DY298" s="91"/>
      <c r="DZ298" s="91">
        <v>10</v>
      </c>
      <c r="EA298" s="91"/>
      <c r="EB298" s="91"/>
      <c r="EC298" s="91">
        <v>1</v>
      </c>
      <c r="ED298" s="91"/>
      <c r="EE298" s="91"/>
      <c r="EF298" s="91"/>
      <c r="EG298" s="91">
        <v>278</v>
      </c>
      <c r="EH298" s="91">
        <v>1400</v>
      </c>
      <c r="EI298" s="90" t="s">
        <v>2671</v>
      </c>
      <c r="EJ298" s="90" t="s">
        <v>2501</v>
      </c>
    </row>
    <row r="299" spans="1:140" ht="14.4" x14ac:dyDescent="0.3">
      <c r="A299" s="90">
        <v>106361274</v>
      </c>
      <c r="B299" s="90" t="s">
        <v>2275</v>
      </c>
      <c r="C299" s="90" t="s">
        <v>2276</v>
      </c>
      <c r="D299" s="90" t="s">
        <v>1677</v>
      </c>
      <c r="E299" s="90" t="s">
        <v>1678</v>
      </c>
      <c r="F299" s="90" t="s">
        <v>1476</v>
      </c>
      <c r="G299" s="90" t="s">
        <v>1687</v>
      </c>
      <c r="H299" s="90" t="s">
        <v>2810</v>
      </c>
      <c r="I299" s="90">
        <v>52</v>
      </c>
      <c r="J299" s="90">
        <v>20</v>
      </c>
      <c r="K299" s="90" t="s">
        <v>572</v>
      </c>
      <c r="L299" s="90" t="s">
        <v>553</v>
      </c>
      <c r="M299" s="91">
        <v>917</v>
      </c>
      <c r="N299" s="91"/>
      <c r="O299" s="91"/>
      <c r="P299" s="91"/>
      <c r="Q299" s="91"/>
      <c r="R299" s="91"/>
      <c r="S299" s="91">
        <v>504</v>
      </c>
      <c r="T299" s="91">
        <v>413</v>
      </c>
      <c r="U299" s="91"/>
      <c r="V299" s="91"/>
      <c r="W299" s="91"/>
      <c r="X299" s="91"/>
      <c r="Y299" s="91">
        <v>1</v>
      </c>
      <c r="Z299" s="91">
        <v>26</v>
      </c>
      <c r="AA299" s="91">
        <v>26</v>
      </c>
      <c r="AB299" s="91">
        <v>63</v>
      </c>
      <c r="AC299" s="91">
        <v>142</v>
      </c>
      <c r="AD299" s="91">
        <v>199</v>
      </c>
      <c r="AE299" s="91">
        <v>234</v>
      </c>
      <c r="AF299" s="91">
        <v>226</v>
      </c>
      <c r="AG299" s="91"/>
      <c r="AH299" s="91">
        <v>436</v>
      </c>
      <c r="AI299" s="91">
        <v>108</v>
      </c>
      <c r="AJ299" s="91">
        <v>230</v>
      </c>
      <c r="AK299" s="91">
        <v>44</v>
      </c>
      <c r="AL299" s="91">
        <v>2</v>
      </c>
      <c r="AM299" s="91">
        <v>97</v>
      </c>
      <c r="AN299" s="91"/>
      <c r="AO299" s="91">
        <v>1</v>
      </c>
      <c r="AP299" s="91"/>
      <c r="AQ299" s="91"/>
      <c r="AR299" s="91"/>
      <c r="AS299" s="91">
        <v>913</v>
      </c>
      <c r="AT299" s="91"/>
      <c r="AU299" s="91"/>
      <c r="AV299" s="91"/>
      <c r="AW299" s="91">
        <v>3</v>
      </c>
      <c r="AX299" s="91"/>
      <c r="AY299" s="91"/>
      <c r="AZ299" s="91">
        <v>917</v>
      </c>
      <c r="BA299" s="91"/>
      <c r="BB299" s="91">
        <v>917</v>
      </c>
      <c r="BC299" s="91"/>
      <c r="BD299" s="91"/>
      <c r="BE299" s="91"/>
      <c r="BF299" s="91">
        <v>60</v>
      </c>
      <c r="BG299" s="91"/>
      <c r="BH299" s="91"/>
      <c r="BI299" s="91"/>
      <c r="BJ299" s="91">
        <v>56</v>
      </c>
      <c r="BK299" s="91">
        <v>105</v>
      </c>
      <c r="BL299" s="91">
        <v>410</v>
      </c>
      <c r="BM299" s="91"/>
      <c r="BN299" s="91"/>
      <c r="BO299" s="91">
        <v>8</v>
      </c>
      <c r="BP299" s="91">
        <v>156</v>
      </c>
      <c r="BQ299" s="91">
        <v>122</v>
      </c>
      <c r="BR299" s="91"/>
      <c r="BS299" s="91"/>
      <c r="BT299" s="91">
        <v>37</v>
      </c>
      <c r="BU299" s="91">
        <v>880</v>
      </c>
      <c r="BV299" s="91"/>
      <c r="BW299" s="91">
        <v>644</v>
      </c>
      <c r="BX299" s="91">
        <v>123</v>
      </c>
      <c r="BY299" s="91">
        <v>149</v>
      </c>
      <c r="BZ299" s="91">
        <v>1</v>
      </c>
      <c r="CA299" s="91"/>
      <c r="CB299" s="91"/>
      <c r="CC299" s="91"/>
      <c r="CD299" s="91"/>
      <c r="CE299" s="91"/>
      <c r="CF299" s="91"/>
      <c r="CG299" s="91">
        <v>293</v>
      </c>
      <c r="CH299" s="91"/>
      <c r="CI299" s="91">
        <v>16</v>
      </c>
      <c r="CJ299" s="91"/>
      <c r="CK299" s="91"/>
      <c r="CL299" s="91">
        <v>1</v>
      </c>
      <c r="CM299" s="91">
        <v>18</v>
      </c>
      <c r="CN299" s="91">
        <v>382</v>
      </c>
      <c r="CO299" s="91">
        <v>28</v>
      </c>
      <c r="CP299" s="91">
        <v>30</v>
      </c>
      <c r="CQ299" s="91"/>
      <c r="CR299" s="91">
        <v>47</v>
      </c>
      <c r="CS299" s="91">
        <v>30</v>
      </c>
      <c r="CT299" s="91"/>
      <c r="CU299" s="91"/>
      <c r="CV299" s="91"/>
      <c r="CW299" s="91">
        <v>53</v>
      </c>
      <c r="CX299" s="91">
        <v>19</v>
      </c>
      <c r="CY299" s="91"/>
      <c r="CZ299" s="91"/>
      <c r="DA299" s="91"/>
      <c r="DB299" s="91"/>
      <c r="DC299" s="91"/>
      <c r="DD299" s="91"/>
      <c r="DE299" s="91">
        <v>26</v>
      </c>
      <c r="DF299" s="91">
        <v>112</v>
      </c>
      <c r="DG299" s="91"/>
      <c r="DH299" s="91">
        <v>84</v>
      </c>
      <c r="DI299" s="91">
        <v>4</v>
      </c>
      <c r="DJ299" s="91"/>
      <c r="DK299" s="91"/>
      <c r="DL299" s="91"/>
      <c r="DM299" s="91">
        <v>17</v>
      </c>
      <c r="DN299" s="91">
        <v>16</v>
      </c>
      <c r="DO299" s="91">
        <v>284</v>
      </c>
      <c r="DP299" s="91"/>
      <c r="DQ299" s="91">
        <v>374</v>
      </c>
      <c r="DR299" s="91"/>
      <c r="DS299" s="91"/>
      <c r="DT299" s="91"/>
      <c r="DU299" s="91">
        <v>215</v>
      </c>
      <c r="DV299" s="91">
        <v>3</v>
      </c>
      <c r="DW299" s="91"/>
      <c r="DX299" s="91"/>
      <c r="DY299" s="91">
        <v>1</v>
      </c>
      <c r="DZ299" s="91">
        <v>13</v>
      </c>
      <c r="EA299" s="91">
        <v>57</v>
      </c>
      <c r="EB299" s="91"/>
      <c r="EC299" s="91"/>
      <c r="ED299" s="91"/>
      <c r="EE299" s="91"/>
      <c r="EF299" s="91">
        <v>29</v>
      </c>
      <c r="EG299" s="91">
        <v>599</v>
      </c>
      <c r="EH299" s="91">
        <v>24220</v>
      </c>
      <c r="EI299" s="90" t="s">
        <v>2668</v>
      </c>
      <c r="EJ299" s="90" t="s">
        <v>2489</v>
      </c>
    </row>
    <row r="300" spans="1:140" ht="14.4" x14ac:dyDescent="0.3">
      <c r="A300" s="90">
        <v>106361308</v>
      </c>
      <c r="B300" s="90" t="s">
        <v>2277</v>
      </c>
      <c r="C300" s="90" t="s">
        <v>1679</v>
      </c>
      <c r="D300" s="90" t="s">
        <v>1680</v>
      </c>
      <c r="E300" s="90" t="s">
        <v>1681</v>
      </c>
      <c r="F300" s="90" t="s">
        <v>1477</v>
      </c>
      <c r="G300" s="90" t="s">
        <v>1687</v>
      </c>
      <c r="H300" s="90" t="s">
        <v>2808</v>
      </c>
      <c r="I300" s="90">
        <v>40</v>
      </c>
      <c r="J300" s="90">
        <v>23</v>
      </c>
      <c r="K300" s="90" t="s">
        <v>557</v>
      </c>
      <c r="L300" s="90" t="s">
        <v>553</v>
      </c>
      <c r="M300" s="91">
        <v>13505</v>
      </c>
      <c r="N300" s="91">
        <v>578</v>
      </c>
      <c r="O300" s="91">
        <v>916</v>
      </c>
      <c r="P300" s="91"/>
      <c r="Q300" s="91"/>
      <c r="R300" s="91"/>
      <c r="S300" s="91">
        <v>5671</v>
      </c>
      <c r="T300" s="91">
        <v>9328</v>
      </c>
      <c r="U300" s="91"/>
      <c r="V300" s="91"/>
      <c r="W300" s="91">
        <v>2696</v>
      </c>
      <c r="X300" s="91"/>
      <c r="Y300" s="91">
        <v>231</v>
      </c>
      <c r="Z300" s="91">
        <v>2003</v>
      </c>
      <c r="AA300" s="91">
        <v>1630</v>
      </c>
      <c r="AB300" s="91">
        <v>1006</v>
      </c>
      <c r="AC300" s="91">
        <v>1516</v>
      </c>
      <c r="AD300" s="91">
        <v>1980</v>
      </c>
      <c r="AE300" s="91">
        <v>1888</v>
      </c>
      <c r="AF300" s="91">
        <v>2049</v>
      </c>
      <c r="AG300" s="91"/>
      <c r="AH300" s="91">
        <v>9446</v>
      </c>
      <c r="AI300" s="91">
        <v>731</v>
      </c>
      <c r="AJ300" s="91">
        <v>3959</v>
      </c>
      <c r="AK300" s="91">
        <v>362</v>
      </c>
      <c r="AL300" s="91">
        <v>28</v>
      </c>
      <c r="AM300" s="91">
        <v>386</v>
      </c>
      <c r="AN300" s="91">
        <v>87</v>
      </c>
      <c r="AO300" s="91">
        <v>10785</v>
      </c>
      <c r="AP300" s="91">
        <v>171</v>
      </c>
      <c r="AQ300" s="91">
        <v>143</v>
      </c>
      <c r="AR300" s="91">
        <v>358</v>
      </c>
      <c r="AS300" s="91">
        <v>774</v>
      </c>
      <c r="AT300" s="91">
        <v>38</v>
      </c>
      <c r="AU300" s="91">
        <v>2634</v>
      </c>
      <c r="AV300" s="91">
        <v>1</v>
      </c>
      <c r="AW300" s="91">
        <v>95</v>
      </c>
      <c r="AX300" s="91"/>
      <c r="AY300" s="91">
        <v>5624</v>
      </c>
      <c r="AZ300" s="91">
        <v>9375</v>
      </c>
      <c r="BA300" s="91"/>
      <c r="BB300" s="91">
        <v>4595</v>
      </c>
      <c r="BC300" s="91">
        <v>7748</v>
      </c>
      <c r="BD300" s="91">
        <v>2653</v>
      </c>
      <c r="BE300" s="91">
        <v>3</v>
      </c>
      <c r="BF300" s="91">
        <v>10945</v>
      </c>
      <c r="BG300" s="91">
        <v>43</v>
      </c>
      <c r="BH300" s="91">
        <v>37</v>
      </c>
      <c r="BI300" s="91">
        <v>537</v>
      </c>
      <c r="BJ300" s="91">
        <v>278</v>
      </c>
      <c r="BK300" s="91">
        <v>30</v>
      </c>
      <c r="BL300" s="91">
        <v>1010</v>
      </c>
      <c r="BM300" s="91">
        <v>99</v>
      </c>
      <c r="BN300" s="91">
        <v>3</v>
      </c>
      <c r="BO300" s="91">
        <v>78</v>
      </c>
      <c r="BP300" s="91">
        <v>269</v>
      </c>
      <c r="BQ300" s="91">
        <v>1665</v>
      </c>
      <c r="BR300" s="91"/>
      <c r="BS300" s="91">
        <v>5</v>
      </c>
      <c r="BT300" s="91">
        <v>958</v>
      </c>
      <c r="BU300" s="91">
        <v>14041</v>
      </c>
      <c r="BV300" s="91"/>
      <c r="BW300" s="91">
        <v>5575</v>
      </c>
      <c r="BX300" s="91">
        <v>3705</v>
      </c>
      <c r="BY300" s="91">
        <v>5506</v>
      </c>
      <c r="BZ300" s="91">
        <v>107</v>
      </c>
      <c r="CA300" s="91"/>
      <c r="CB300" s="91"/>
      <c r="CC300" s="91"/>
      <c r="CD300" s="91">
        <v>105</v>
      </c>
      <c r="CE300" s="91"/>
      <c r="CF300" s="91">
        <v>1</v>
      </c>
      <c r="CG300" s="91">
        <v>873</v>
      </c>
      <c r="CH300" s="91">
        <v>467</v>
      </c>
      <c r="CI300" s="91">
        <v>324</v>
      </c>
      <c r="CJ300" s="91">
        <v>88</v>
      </c>
      <c r="CK300" s="91">
        <v>1060</v>
      </c>
      <c r="CL300" s="91">
        <v>120</v>
      </c>
      <c r="CM300" s="91">
        <v>1152</v>
      </c>
      <c r="CN300" s="91">
        <v>781</v>
      </c>
      <c r="CO300" s="91">
        <v>1046</v>
      </c>
      <c r="CP300" s="91">
        <v>547</v>
      </c>
      <c r="CQ300" s="91">
        <v>2734</v>
      </c>
      <c r="CR300" s="91">
        <v>180</v>
      </c>
      <c r="CS300" s="91">
        <v>1237</v>
      </c>
      <c r="CT300" s="91">
        <v>17</v>
      </c>
      <c r="CU300" s="91">
        <v>55</v>
      </c>
      <c r="CV300" s="91">
        <v>244</v>
      </c>
      <c r="CW300" s="91">
        <v>834</v>
      </c>
      <c r="CX300" s="91">
        <v>601</v>
      </c>
      <c r="CY300" s="91">
        <v>2639</v>
      </c>
      <c r="CZ300" s="91">
        <v>118</v>
      </c>
      <c r="DA300" s="91">
        <v>33</v>
      </c>
      <c r="DB300" s="91">
        <v>2</v>
      </c>
      <c r="DC300" s="91">
        <v>2</v>
      </c>
      <c r="DD300" s="91">
        <v>43</v>
      </c>
      <c r="DE300" s="91">
        <v>157</v>
      </c>
      <c r="DF300" s="91">
        <v>477</v>
      </c>
      <c r="DG300" s="91">
        <v>14</v>
      </c>
      <c r="DH300" s="91">
        <v>1045</v>
      </c>
      <c r="DI300" s="91">
        <v>133</v>
      </c>
      <c r="DJ300" s="91">
        <v>189</v>
      </c>
      <c r="DK300" s="91">
        <v>289</v>
      </c>
      <c r="DL300" s="91">
        <v>2644</v>
      </c>
      <c r="DM300" s="91">
        <v>1556</v>
      </c>
      <c r="DN300" s="91">
        <v>173</v>
      </c>
      <c r="DO300" s="91">
        <v>3151</v>
      </c>
      <c r="DP300" s="91">
        <v>113</v>
      </c>
      <c r="DQ300" s="91">
        <v>4860</v>
      </c>
      <c r="DR300" s="91">
        <v>21</v>
      </c>
      <c r="DS300" s="91">
        <v>5</v>
      </c>
      <c r="DT300" s="91">
        <v>49</v>
      </c>
      <c r="DU300" s="91">
        <v>661</v>
      </c>
      <c r="DV300" s="91">
        <v>428</v>
      </c>
      <c r="DW300" s="91">
        <v>2</v>
      </c>
      <c r="DX300" s="91">
        <v>10</v>
      </c>
      <c r="DY300" s="91">
        <v>12</v>
      </c>
      <c r="DZ300" s="91">
        <v>107</v>
      </c>
      <c r="EA300" s="91">
        <v>764</v>
      </c>
      <c r="EB300" s="91">
        <v>119</v>
      </c>
      <c r="EC300" s="91">
        <v>9</v>
      </c>
      <c r="ED300" s="91">
        <v>101</v>
      </c>
      <c r="EE300" s="91"/>
      <c r="EF300" s="91">
        <v>58</v>
      </c>
      <c r="EG300" s="91">
        <v>12653</v>
      </c>
      <c r="EH300" s="91">
        <v>52545</v>
      </c>
      <c r="EI300" s="90" t="s">
        <v>2672</v>
      </c>
      <c r="EJ300" s="90" t="s">
        <v>2489</v>
      </c>
    </row>
    <row r="301" spans="1:140" ht="14.4" x14ac:dyDescent="0.3">
      <c r="A301" s="90">
        <v>106361318</v>
      </c>
      <c r="B301" s="90" t="s">
        <v>2278</v>
      </c>
      <c r="C301" s="90" t="s">
        <v>1682</v>
      </c>
      <c r="D301" s="90" t="s">
        <v>1683</v>
      </c>
      <c r="E301" s="90" t="s">
        <v>1684</v>
      </c>
      <c r="F301" s="90" t="s">
        <v>1478</v>
      </c>
      <c r="G301" s="90" t="s">
        <v>1687</v>
      </c>
      <c r="H301" s="90" t="s">
        <v>2808</v>
      </c>
      <c r="I301" s="90">
        <v>41</v>
      </c>
      <c r="J301" s="90">
        <v>25</v>
      </c>
      <c r="K301" s="90" t="s">
        <v>557</v>
      </c>
      <c r="L301" s="90" t="s">
        <v>553</v>
      </c>
      <c r="M301" s="91">
        <v>17497</v>
      </c>
      <c r="N301" s="91"/>
      <c r="O301" s="91"/>
      <c r="P301" s="91"/>
      <c r="Q301" s="91"/>
      <c r="R301" s="91"/>
      <c r="S301" s="91">
        <v>6995</v>
      </c>
      <c r="T301" s="91">
        <v>10502</v>
      </c>
      <c r="U301" s="91"/>
      <c r="V301" s="91"/>
      <c r="W301" s="91">
        <v>2431</v>
      </c>
      <c r="X301" s="91">
        <v>233</v>
      </c>
      <c r="Y301" s="91">
        <v>339</v>
      </c>
      <c r="Z301" s="91">
        <v>1611</v>
      </c>
      <c r="AA301" s="91">
        <v>2089</v>
      </c>
      <c r="AB301" s="91">
        <v>1517</v>
      </c>
      <c r="AC301" s="91">
        <v>2150</v>
      </c>
      <c r="AD301" s="91">
        <v>2451</v>
      </c>
      <c r="AE301" s="91">
        <v>2325</v>
      </c>
      <c r="AF301" s="91">
        <v>2350</v>
      </c>
      <c r="AG301" s="91">
        <v>1</v>
      </c>
      <c r="AH301" s="91">
        <v>7821</v>
      </c>
      <c r="AI301" s="91">
        <v>1318</v>
      </c>
      <c r="AJ301" s="91">
        <v>5922</v>
      </c>
      <c r="AK301" s="91">
        <v>1129</v>
      </c>
      <c r="AL301" s="91">
        <v>35</v>
      </c>
      <c r="AM301" s="91">
        <v>1189</v>
      </c>
      <c r="AN301" s="91">
        <v>83</v>
      </c>
      <c r="AO301" s="91">
        <v>14426</v>
      </c>
      <c r="AP301" s="91">
        <v>205</v>
      </c>
      <c r="AQ301" s="91">
        <v>25</v>
      </c>
      <c r="AR301" s="91">
        <v>497</v>
      </c>
      <c r="AS301" s="91">
        <v>41</v>
      </c>
      <c r="AT301" s="91">
        <v>35</v>
      </c>
      <c r="AU301" s="91">
        <v>2246</v>
      </c>
      <c r="AV301" s="91">
        <v>6</v>
      </c>
      <c r="AW301" s="91">
        <v>13</v>
      </c>
      <c r="AX301" s="91">
        <v>3</v>
      </c>
      <c r="AY301" s="91">
        <v>10758</v>
      </c>
      <c r="AZ301" s="91">
        <v>6736</v>
      </c>
      <c r="BA301" s="91">
        <v>3</v>
      </c>
      <c r="BB301" s="91">
        <v>2484</v>
      </c>
      <c r="BC301" s="91">
        <v>12741</v>
      </c>
      <c r="BD301" s="91">
        <v>2253</v>
      </c>
      <c r="BE301" s="91">
        <v>19</v>
      </c>
      <c r="BF301" s="91">
        <v>12504</v>
      </c>
      <c r="BG301" s="91"/>
      <c r="BH301" s="91"/>
      <c r="BI301" s="91"/>
      <c r="BJ301" s="91">
        <v>575</v>
      </c>
      <c r="BK301" s="91">
        <v>111</v>
      </c>
      <c r="BL301" s="91">
        <v>2027</v>
      </c>
      <c r="BM301" s="91">
        <v>82</v>
      </c>
      <c r="BN301" s="91">
        <v>12</v>
      </c>
      <c r="BO301" s="91">
        <v>148</v>
      </c>
      <c r="BP301" s="91">
        <v>392</v>
      </c>
      <c r="BQ301" s="91">
        <v>1642</v>
      </c>
      <c r="BR301" s="91"/>
      <c r="BS301" s="91">
        <v>4</v>
      </c>
      <c r="BT301" s="91">
        <v>450</v>
      </c>
      <c r="BU301" s="91">
        <v>17044</v>
      </c>
      <c r="BV301" s="91">
        <v>3</v>
      </c>
      <c r="BW301" s="91">
        <v>6196</v>
      </c>
      <c r="BX301" s="91">
        <v>2157</v>
      </c>
      <c r="BY301" s="91">
        <v>8253</v>
      </c>
      <c r="BZ301" s="91">
        <v>86</v>
      </c>
      <c r="CA301" s="91"/>
      <c r="CB301" s="91">
        <v>170</v>
      </c>
      <c r="CC301" s="91"/>
      <c r="CD301" s="91">
        <v>516</v>
      </c>
      <c r="CE301" s="91">
        <v>119</v>
      </c>
      <c r="CF301" s="91"/>
      <c r="CG301" s="91">
        <v>1195</v>
      </c>
      <c r="CH301" s="91">
        <v>718</v>
      </c>
      <c r="CI301" s="91">
        <v>561</v>
      </c>
      <c r="CJ301" s="91">
        <v>208</v>
      </c>
      <c r="CK301" s="91">
        <v>79</v>
      </c>
      <c r="CL301" s="91">
        <v>273</v>
      </c>
      <c r="CM301" s="91">
        <v>2656</v>
      </c>
      <c r="CN301" s="91">
        <v>1308</v>
      </c>
      <c r="CO301" s="91">
        <v>2202</v>
      </c>
      <c r="CP301" s="91">
        <v>956</v>
      </c>
      <c r="CQ301" s="91">
        <v>2365</v>
      </c>
      <c r="CR301" s="91">
        <v>280</v>
      </c>
      <c r="CS301" s="91">
        <v>777</v>
      </c>
      <c r="CT301" s="91">
        <v>19</v>
      </c>
      <c r="CU301" s="91">
        <v>43</v>
      </c>
      <c r="CV301" s="91">
        <v>395</v>
      </c>
      <c r="CW301" s="91">
        <v>1121</v>
      </c>
      <c r="CX301" s="91">
        <v>86</v>
      </c>
      <c r="CY301" s="91">
        <v>2255</v>
      </c>
      <c r="CZ301" s="91">
        <v>232</v>
      </c>
      <c r="DA301" s="91">
        <v>80</v>
      </c>
      <c r="DB301" s="91">
        <v>7</v>
      </c>
      <c r="DC301" s="91">
        <v>3</v>
      </c>
      <c r="DD301" s="91">
        <v>49</v>
      </c>
      <c r="DE301" s="91">
        <v>220</v>
      </c>
      <c r="DF301" s="91">
        <v>1942</v>
      </c>
      <c r="DG301" s="91">
        <v>40</v>
      </c>
      <c r="DH301" s="91">
        <v>2090</v>
      </c>
      <c r="DI301" s="91">
        <v>166</v>
      </c>
      <c r="DJ301" s="91">
        <v>556</v>
      </c>
      <c r="DK301" s="91">
        <v>518</v>
      </c>
      <c r="DL301" s="91">
        <v>2196</v>
      </c>
      <c r="DM301" s="91">
        <v>1118</v>
      </c>
      <c r="DN301" s="91">
        <v>201</v>
      </c>
      <c r="DO301" s="91">
        <v>2955</v>
      </c>
      <c r="DP301" s="91">
        <v>68</v>
      </c>
      <c r="DQ301" s="91">
        <v>5056</v>
      </c>
      <c r="DR301" s="91">
        <v>50</v>
      </c>
      <c r="DS301" s="91">
        <v>14</v>
      </c>
      <c r="DT301" s="91">
        <v>74</v>
      </c>
      <c r="DU301" s="91">
        <v>755</v>
      </c>
      <c r="DV301" s="91">
        <v>566</v>
      </c>
      <c r="DW301" s="91">
        <v>1</v>
      </c>
      <c r="DX301" s="91">
        <v>30</v>
      </c>
      <c r="DY301" s="91">
        <v>20</v>
      </c>
      <c r="DZ301" s="91">
        <v>139</v>
      </c>
      <c r="EA301" s="91">
        <v>691</v>
      </c>
      <c r="EB301" s="91">
        <v>68</v>
      </c>
      <c r="EC301" s="91">
        <v>23</v>
      </c>
      <c r="ED301" s="91">
        <v>4</v>
      </c>
      <c r="EE301" s="91"/>
      <c r="EF301" s="91">
        <v>51</v>
      </c>
      <c r="EG301" s="91">
        <v>15011</v>
      </c>
      <c r="EH301" s="91">
        <v>64734</v>
      </c>
      <c r="EI301" s="90" t="s">
        <v>2668</v>
      </c>
      <c r="EJ301" s="90" t="s">
        <v>2489</v>
      </c>
    </row>
    <row r="302" spans="1:140" ht="14.4" x14ac:dyDescent="0.3">
      <c r="A302" s="90">
        <v>106361323</v>
      </c>
      <c r="B302" s="90" t="s">
        <v>2279</v>
      </c>
      <c r="C302" s="90" t="s">
        <v>1685</v>
      </c>
      <c r="D302" s="90" t="s">
        <v>1686</v>
      </c>
      <c r="E302" s="90" t="s">
        <v>1687</v>
      </c>
      <c r="F302" s="90" t="s">
        <v>1479</v>
      </c>
      <c r="G302" s="90" t="s">
        <v>1687</v>
      </c>
      <c r="H302" s="90" t="s">
        <v>2809</v>
      </c>
      <c r="I302" s="90">
        <v>40</v>
      </c>
      <c r="J302" s="90">
        <v>23</v>
      </c>
      <c r="K302" s="90" t="s">
        <v>557</v>
      </c>
      <c r="L302" s="90" t="s">
        <v>553</v>
      </c>
      <c r="M302" s="91">
        <v>9455</v>
      </c>
      <c r="N302" s="91">
        <v>41</v>
      </c>
      <c r="O302" s="91">
        <v>4702</v>
      </c>
      <c r="P302" s="91"/>
      <c r="Q302" s="91"/>
      <c r="R302" s="91"/>
      <c r="S302" s="91">
        <v>6103</v>
      </c>
      <c r="T302" s="91">
        <v>8089</v>
      </c>
      <c r="U302" s="91"/>
      <c r="V302" s="91">
        <v>6</v>
      </c>
      <c r="W302" s="91">
        <v>2591</v>
      </c>
      <c r="X302" s="91">
        <v>345</v>
      </c>
      <c r="Y302" s="91">
        <v>612</v>
      </c>
      <c r="Z302" s="91">
        <v>2912</v>
      </c>
      <c r="AA302" s="91">
        <v>2264</v>
      </c>
      <c r="AB302" s="91">
        <v>1722</v>
      </c>
      <c r="AC302" s="91">
        <v>1873</v>
      </c>
      <c r="AD302" s="91">
        <v>955</v>
      </c>
      <c r="AE302" s="91">
        <v>551</v>
      </c>
      <c r="AF302" s="91">
        <v>373</v>
      </c>
      <c r="AG302" s="91"/>
      <c r="AH302" s="91">
        <v>3656</v>
      </c>
      <c r="AI302" s="91">
        <v>2791</v>
      </c>
      <c r="AJ302" s="91">
        <v>7204</v>
      </c>
      <c r="AK302" s="91">
        <v>261</v>
      </c>
      <c r="AL302" s="91">
        <v>18</v>
      </c>
      <c r="AM302" s="91">
        <v>241</v>
      </c>
      <c r="AN302" s="91">
        <v>27</v>
      </c>
      <c r="AO302" s="91">
        <v>11405</v>
      </c>
      <c r="AP302" s="91">
        <v>1</v>
      </c>
      <c r="AQ302" s="91">
        <v>54</v>
      </c>
      <c r="AR302" s="91">
        <v>139</v>
      </c>
      <c r="AS302" s="91">
        <v>176</v>
      </c>
      <c r="AT302" s="91">
        <v>303</v>
      </c>
      <c r="AU302" s="91">
        <v>2109</v>
      </c>
      <c r="AV302" s="91">
        <v>11</v>
      </c>
      <c r="AW302" s="91"/>
      <c r="AX302" s="91"/>
      <c r="AY302" s="91">
        <v>6305</v>
      </c>
      <c r="AZ302" s="91">
        <v>7893</v>
      </c>
      <c r="BA302" s="91"/>
      <c r="BB302" s="91">
        <v>402</v>
      </c>
      <c r="BC302" s="91">
        <v>11675</v>
      </c>
      <c r="BD302" s="91">
        <v>2120</v>
      </c>
      <c r="BE302" s="91">
        <v>1</v>
      </c>
      <c r="BF302" s="91">
        <v>12530</v>
      </c>
      <c r="BG302" s="91">
        <v>53</v>
      </c>
      <c r="BH302" s="91">
        <v>81</v>
      </c>
      <c r="BI302" s="91">
        <v>75</v>
      </c>
      <c r="BJ302" s="91">
        <v>217</v>
      </c>
      <c r="BK302" s="91">
        <v>135</v>
      </c>
      <c r="BL302" s="91">
        <v>338</v>
      </c>
      <c r="BM302" s="91">
        <v>78</v>
      </c>
      <c r="BN302" s="91">
        <v>14</v>
      </c>
      <c r="BO302" s="91">
        <v>274</v>
      </c>
      <c r="BP302" s="91">
        <v>105</v>
      </c>
      <c r="BQ302" s="91">
        <v>283</v>
      </c>
      <c r="BR302" s="91">
        <v>15</v>
      </c>
      <c r="BS302" s="91"/>
      <c r="BT302" s="91">
        <v>35</v>
      </c>
      <c r="BU302" s="91">
        <v>14163</v>
      </c>
      <c r="BV302" s="91"/>
      <c r="BW302" s="91">
        <v>1929</v>
      </c>
      <c r="BX302" s="91">
        <v>10901</v>
      </c>
      <c r="BY302" s="91">
        <v>1133</v>
      </c>
      <c r="BZ302" s="91">
        <v>4</v>
      </c>
      <c r="CA302" s="91">
        <v>122</v>
      </c>
      <c r="CB302" s="91">
        <v>82</v>
      </c>
      <c r="CC302" s="91"/>
      <c r="CD302" s="91">
        <v>25</v>
      </c>
      <c r="CE302" s="91"/>
      <c r="CF302" s="91">
        <v>2</v>
      </c>
      <c r="CG302" s="91">
        <v>296</v>
      </c>
      <c r="CH302" s="91">
        <v>144</v>
      </c>
      <c r="CI302" s="91">
        <v>303</v>
      </c>
      <c r="CJ302" s="91">
        <v>137</v>
      </c>
      <c r="CK302" s="91">
        <v>4694</v>
      </c>
      <c r="CL302" s="91">
        <v>69</v>
      </c>
      <c r="CM302" s="91">
        <v>613</v>
      </c>
      <c r="CN302" s="91">
        <v>1049</v>
      </c>
      <c r="CO302" s="91">
        <v>915</v>
      </c>
      <c r="CP302" s="91">
        <v>347</v>
      </c>
      <c r="CQ302" s="91">
        <v>2492</v>
      </c>
      <c r="CR302" s="91">
        <v>152</v>
      </c>
      <c r="CS302" s="91">
        <v>54</v>
      </c>
      <c r="CT302" s="91">
        <v>4</v>
      </c>
      <c r="CU302" s="91">
        <v>90</v>
      </c>
      <c r="CV302" s="91">
        <v>418</v>
      </c>
      <c r="CW302" s="91">
        <v>271</v>
      </c>
      <c r="CX302" s="91">
        <v>30</v>
      </c>
      <c r="CY302" s="91">
        <v>2120</v>
      </c>
      <c r="CZ302" s="91">
        <v>88</v>
      </c>
      <c r="DA302" s="91">
        <v>32</v>
      </c>
      <c r="DB302" s="91">
        <v>1</v>
      </c>
      <c r="DC302" s="91">
        <v>2</v>
      </c>
      <c r="DD302" s="91">
        <v>18</v>
      </c>
      <c r="DE302" s="91">
        <v>71</v>
      </c>
      <c r="DF302" s="91">
        <v>545</v>
      </c>
      <c r="DG302" s="91">
        <v>3</v>
      </c>
      <c r="DH302" s="91">
        <v>836</v>
      </c>
      <c r="DI302" s="91">
        <v>30</v>
      </c>
      <c r="DJ302" s="91">
        <v>5</v>
      </c>
      <c r="DK302" s="91">
        <v>161</v>
      </c>
      <c r="DL302" s="91">
        <v>2110</v>
      </c>
      <c r="DM302" s="91">
        <v>116</v>
      </c>
      <c r="DN302" s="91">
        <v>144</v>
      </c>
      <c r="DO302" s="91">
        <v>2998</v>
      </c>
      <c r="DP302" s="91">
        <v>3</v>
      </c>
      <c r="DQ302" s="91">
        <v>7035</v>
      </c>
      <c r="DR302" s="91">
        <v>10</v>
      </c>
      <c r="DS302" s="91">
        <v>3</v>
      </c>
      <c r="DT302" s="91">
        <v>50</v>
      </c>
      <c r="DU302" s="91">
        <v>186</v>
      </c>
      <c r="DV302" s="91">
        <v>105</v>
      </c>
      <c r="DW302" s="91">
        <v>4</v>
      </c>
      <c r="DX302" s="91">
        <v>19</v>
      </c>
      <c r="DY302" s="91">
        <v>7</v>
      </c>
      <c r="DZ302" s="91">
        <v>89</v>
      </c>
      <c r="EA302" s="91">
        <v>168</v>
      </c>
      <c r="EB302" s="91">
        <v>108</v>
      </c>
      <c r="EC302" s="91">
        <v>25</v>
      </c>
      <c r="ED302" s="91">
        <v>27</v>
      </c>
      <c r="EE302" s="91"/>
      <c r="EF302" s="91">
        <v>96</v>
      </c>
      <c r="EG302" s="91">
        <v>13301</v>
      </c>
      <c r="EH302" s="91">
        <v>56612</v>
      </c>
      <c r="EI302" s="90" t="s">
        <v>2673</v>
      </c>
      <c r="EJ302" s="90" t="s">
        <v>2489</v>
      </c>
    </row>
    <row r="303" spans="1:140" ht="14.4" x14ac:dyDescent="0.3">
      <c r="A303" s="90">
        <v>106361339</v>
      </c>
      <c r="B303" s="90" t="s">
        <v>2280</v>
      </c>
      <c r="C303" s="90" t="s">
        <v>1688</v>
      </c>
      <c r="D303" s="90" t="s">
        <v>1689</v>
      </c>
      <c r="E303" s="90" t="s">
        <v>1687</v>
      </c>
      <c r="F303" s="90" t="s">
        <v>1480</v>
      </c>
      <c r="G303" s="90" t="s">
        <v>1687</v>
      </c>
      <c r="H303" s="90" t="s">
        <v>2809</v>
      </c>
      <c r="I303" s="90">
        <v>40</v>
      </c>
      <c r="J303" s="90">
        <v>23</v>
      </c>
      <c r="K303" s="90" t="s">
        <v>557</v>
      </c>
      <c r="L303" s="90" t="s">
        <v>553</v>
      </c>
      <c r="M303" s="91">
        <v>17321</v>
      </c>
      <c r="N303" s="91"/>
      <c r="O303" s="91"/>
      <c r="P303" s="91"/>
      <c r="Q303" s="91"/>
      <c r="R303" s="91"/>
      <c r="S303" s="91">
        <v>7279</v>
      </c>
      <c r="T303" s="91">
        <v>10042</v>
      </c>
      <c r="U303" s="91"/>
      <c r="V303" s="91"/>
      <c r="W303" s="91">
        <v>2052</v>
      </c>
      <c r="X303" s="91"/>
      <c r="Y303" s="91">
        <v>344</v>
      </c>
      <c r="Z303" s="91">
        <v>1872</v>
      </c>
      <c r="AA303" s="91">
        <v>1506</v>
      </c>
      <c r="AB303" s="91">
        <v>1640</v>
      </c>
      <c r="AC303" s="91">
        <v>2809</v>
      </c>
      <c r="AD303" s="91">
        <v>3164</v>
      </c>
      <c r="AE303" s="91">
        <v>2299</v>
      </c>
      <c r="AF303" s="91">
        <v>1635</v>
      </c>
      <c r="AG303" s="91"/>
      <c r="AH303" s="91">
        <v>6837</v>
      </c>
      <c r="AI303" s="91">
        <v>2756</v>
      </c>
      <c r="AJ303" s="91">
        <v>6874</v>
      </c>
      <c r="AK303" s="91">
        <v>484</v>
      </c>
      <c r="AL303" s="91">
        <v>23</v>
      </c>
      <c r="AM303" s="91">
        <v>271</v>
      </c>
      <c r="AN303" s="91">
        <v>76</v>
      </c>
      <c r="AO303" s="91">
        <v>12688</v>
      </c>
      <c r="AP303" s="91">
        <v>24</v>
      </c>
      <c r="AQ303" s="91">
        <v>1140</v>
      </c>
      <c r="AR303" s="91">
        <v>603</v>
      </c>
      <c r="AS303" s="91">
        <v>645</v>
      </c>
      <c r="AT303" s="91">
        <v>182</v>
      </c>
      <c r="AU303" s="91">
        <v>2013</v>
      </c>
      <c r="AV303" s="91">
        <v>10</v>
      </c>
      <c r="AW303" s="91">
        <v>15</v>
      </c>
      <c r="AX303" s="91">
        <v>1</v>
      </c>
      <c r="AY303" s="91">
        <v>9315</v>
      </c>
      <c r="AZ303" s="91">
        <v>8006</v>
      </c>
      <c r="BA303" s="91"/>
      <c r="BB303" s="91">
        <v>6012</v>
      </c>
      <c r="BC303" s="91">
        <v>9282</v>
      </c>
      <c r="BD303" s="91">
        <v>2012</v>
      </c>
      <c r="BE303" s="91">
        <v>15</v>
      </c>
      <c r="BF303" s="91">
        <v>12235</v>
      </c>
      <c r="BG303" s="91"/>
      <c r="BH303" s="91"/>
      <c r="BI303" s="91"/>
      <c r="BJ303" s="91">
        <v>474</v>
      </c>
      <c r="BK303" s="91">
        <v>392</v>
      </c>
      <c r="BL303" s="91">
        <v>1468</v>
      </c>
      <c r="BM303" s="91">
        <v>1</v>
      </c>
      <c r="BN303" s="91">
        <v>8</v>
      </c>
      <c r="BO303" s="91">
        <v>311</v>
      </c>
      <c r="BP303" s="91">
        <v>366</v>
      </c>
      <c r="BQ303" s="91">
        <v>1986</v>
      </c>
      <c r="BR303" s="91">
        <v>79</v>
      </c>
      <c r="BS303" s="91">
        <v>1</v>
      </c>
      <c r="BT303" s="91">
        <v>119</v>
      </c>
      <c r="BU303" s="91">
        <v>17202</v>
      </c>
      <c r="BV303" s="91"/>
      <c r="BW303" s="91">
        <v>5762</v>
      </c>
      <c r="BX303" s="91">
        <v>7198</v>
      </c>
      <c r="BY303" s="91">
        <v>3474</v>
      </c>
      <c r="BZ303" s="91">
        <v>136</v>
      </c>
      <c r="CA303" s="91">
        <v>5</v>
      </c>
      <c r="CB303" s="91">
        <v>332</v>
      </c>
      <c r="CC303" s="91"/>
      <c r="CD303" s="91">
        <v>412</v>
      </c>
      <c r="CE303" s="91"/>
      <c r="CF303" s="91">
        <v>2</v>
      </c>
      <c r="CG303" s="91">
        <v>752</v>
      </c>
      <c r="CH303" s="91">
        <v>567</v>
      </c>
      <c r="CI303" s="91">
        <v>1382</v>
      </c>
      <c r="CJ303" s="91">
        <v>212</v>
      </c>
      <c r="CK303" s="91">
        <v>59</v>
      </c>
      <c r="CL303" s="91">
        <v>278</v>
      </c>
      <c r="CM303" s="91">
        <v>3842</v>
      </c>
      <c r="CN303" s="91">
        <v>1048</v>
      </c>
      <c r="CO303" s="91">
        <v>1411</v>
      </c>
      <c r="CP303" s="91">
        <v>661</v>
      </c>
      <c r="CQ303" s="91">
        <v>2245</v>
      </c>
      <c r="CR303" s="91">
        <v>244</v>
      </c>
      <c r="CS303" s="91">
        <v>891</v>
      </c>
      <c r="CT303" s="91">
        <v>17</v>
      </c>
      <c r="CU303" s="91">
        <v>42</v>
      </c>
      <c r="CV303" s="91">
        <v>635</v>
      </c>
      <c r="CW303" s="91">
        <v>985</v>
      </c>
      <c r="CX303" s="91">
        <v>45</v>
      </c>
      <c r="CY303" s="91">
        <v>2004</v>
      </c>
      <c r="CZ303" s="91">
        <v>180</v>
      </c>
      <c r="DA303" s="91">
        <v>47</v>
      </c>
      <c r="DB303" s="91">
        <v>2</v>
      </c>
      <c r="DC303" s="91">
        <v>1</v>
      </c>
      <c r="DD303" s="91">
        <v>10</v>
      </c>
      <c r="DE303" s="91">
        <v>267</v>
      </c>
      <c r="DF303" s="91">
        <v>3288</v>
      </c>
      <c r="DG303" s="91">
        <v>16</v>
      </c>
      <c r="DH303" s="91">
        <v>2109</v>
      </c>
      <c r="DI303" s="91">
        <v>170</v>
      </c>
      <c r="DJ303" s="91">
        <v>101</v>
      </c>
      <c r="DK303" s="91">
        <v>238</v>
      </c>
      <c r="DL303" s="91">
        <v>2020</v>
      </c>
      <c r="DM303" s="91">
        <v>1229</v>
      </c>
      <c r="DN303" s="91">
        <v>259</v>
      </c>
      <c r="DO303" s="91">
        <v>3608</v>
      </c>
      <c r="DP303" s="91">
        <v>129</v>
      </c>
      <c r="DQ303" s="91">
        <v>3647</v>
      </c>
      <c r="DR303" s="91">
        <v>21</v>
      </c>
      <c r="DS303" s="91">
        <v>7</v>
      </c>
      <c r="DT303" s="91">
        <v>79</v>
      </c>
      <c r="DU303" s="91">
        <v>1131</v>
      </c>
      <c r="DV303" s="91">
        <v>419</v>
      </c>
      <c r="DW303" s="91">
        <v>1</v>
      </c>
      <c r="DX303" s="91">
        <v>24</v>
      </c>
      <c r="DY303" s="91">
        <v>28</v>
      </c>
      <c r="DZ303" s="91">
        <v>128</v>
      </c>
      <c r="EA303" s="91">
        <v>480</v>
      </c>
      <c r="EB303" s="91">
        <v>35</v>
      </c>
      <c r="EC303" s="91">
        <v>19</v>
      </c>
      <c r="ED303" s="91">
        <v>12</v>
      </c>
      <c r="EE303" s="91"/>
      <c r="EF303" s="91">
        <v>56</v>
      </c>
      <c r="EG303" s="91">
        <v>14881</v>
      </c>
      <c r="EH303" s="91">
        <v>74334</v>
      </c>
      <c r="EI303" s="90" t="s">
        <v>2674</v>
      </c>
      <c r="EJ303" s="90" t="s">
        <v>2489</v>
      </c>
    </row>
    <row r="304" spans="1:140" ht="14.4" x14ac:dyDescent="0.3">
      <c r="A304" s="90">
        <v>106361343</v>
      </c>
      <c r="B304" s="90" t="s">
        <v>2281</v>
      </c>
      <c r="C304" s="90" t="s">
        <v>1840</v>
      </c>
      <c r="D304" s="90" t="s">
        <v>1841</v>
      </c>
      <c r="E304" s="90" t="s">
        <v>1690</v>
      </c>
      <c r="F304" s="90" t="s">
        <v>1481</v>
      </c>
      <c r="G304" s="90" t="s">
        <v>1687</v>
      </c>
      <c r="H304" s="90" t="s">
        <v>2808</v>
      </c>
      <c r="I304" s="90">
        <v>33</v>
      </c>
      <c r="J304" s="90">
        <v>21</v>
      </c>
      <c r="K304" s="90" t="s">
        <v>557</v>
      </c>
      <c r="L304" s="90" t="s">
        <v>2501</v>
      </c>
      <c r="M304" s="91">
        <v>17986</v>
      </c>
      <c r="N304" s="91"/>
      <c r="O304" s="91"/>
      <c r="P304" s="91"/>
      <c r="Q304" s="91"/>
      <c r="R304" s="91"/>
      <c r="S304" s="91">
        <v>7213</v>
      </c>
      <c r="T304" s="91">
        <v>10770</v>
      </c>
      <c r="U304" s="91">
        <v>2</v>
      </c>
      <c r="V304" s="91">
        <v>1</v>
      </c>
      <c r="W304" s="91">
        <v>2687</v>
      </c>
      <c r="X304" s="91">
        <v>182</v>
      </c>
      <c r="Y304" s="91">
        <v>438</v>
      </c>
      <c r="Z304" s="91">
        <v>2175</v>
      </c>
      <c r="AA304" s="91">
        <v>1636</v>
      </c>
      <c r="AB304" s="91">
        <v>1589</v>
      </c>
      <c r="AC304" s="91">
        <v>2759</v>
      </c>
      <c r="AD304" s="91">
        <v>2512</v>
      </c>
      <c r="AE304" s="91">
        <v>2265</v>
      </c>
      <c r="AF304" s="91">
        <v>1743</v>
      </c>
      <c r="AG304" s="91"/>
      <c r="AH304" s="91">
        <v>10262</v>
      </c>
      <c r="AI304" s="91">
        <v>2306</v>
      </c>
      <c r="AJ304" s="91">
        <v>4283</v>
      </c>
      <c r="AK304" s="91">
        <v>204</v>
      </c>
      <c r="AL304" s="91">
        <v>17</v>
      </c>
      <c r="AM304" s="91">
        <v>873</v>
      </c>
      <c r="AN304" s="91">
        <v>41</v>
      </c>
      <c r="AO304" s="91">
        <v>15247</v>
      </c>
      <c r="AP304" s="91">
        <v>3</v>
      </c>
      <c r="AQ304" s="91">
        <v>17</v>
      </c>
      <c r="AR304" s="91">
        <v>101</v>
      </c>
      <c r="AS304" s="91">
        <v>119</v>
      </c>
      <c r="AT304" s="91">
        <v>20</v>
      </c>
      <c r="AU304" s="91">
        <v>2449</v>
      </c>
      <c r="AV304" s="91">
        <v>14</v>
      </c>
      <c r="AW304" s="91">
        <v>16</v>
      </c>
      <c r="AX304" s="91"/>
      <c r="AY304" s="91">
        <v>11529</v>
      </c>
      <c r="AZ304" s="91">
        <v>6457</v>
      </c>
      <c r="BA304" s="91"/>
      <c r="BB304" s="91">
        <v>1538</v>
      </c>
      <c r="BC304" s="91">
        <v>13984</v>
      </c>
      <c r="BD304" s="91">
        <v>2457</v>
      </c>
      <c r="BE304" s="91">
        <v>7</v>
      </c>
      <c r="BF304" s="91">
        <v>13660</v>
      </c>
      <c r="BG304" s="91"/>
      <c r="BH304" s="91"/>
      <c r="BI304" s="91">
        <v>1</v>
      </c>
      <c r="BJ304" s="91">
        <v>357</v>
      </c>
      <c r="BK304" s="91">
        <v>251</v>
      </c>
      <c r="BL304" s="91">
        <v>1130</v>
      </c>
      <c r="BM304" s="91">
        <v>21</v>
      </c>
      <c r="BN304" s="91">
        <v>33</v>
      </c>
      <c r="BO304" s="91">
        <v>486</v>
      </c>
      <c r="BP304" s="91">
        <v>226</v>
      </c>
      <c r="BQ304" s="91">
        <v>1805</v>
      </c>
      <c r="BR304" s="91">
        <v>15</v>
      </c>
      <c r="BS304" s="91">
        <v>1</v>
      </c>
      <c r="BT304" s="91">
        <v>190</v>
      </c>
      <c r="BU304" s="91">
        <v>17796</v>
      </c>
      <c r="BV304" s="91"/>
      <c r="BW304" s="91">
        <v>6354</v>
      </c>
      <c r="BX304" s="91">
        <v>6849</v>
      </c>
      <c r="BY304" s="91">
        <v>3817</v>
      </c>
      <c r="BZ304" s="91">
        <v>46</v>
      </c>
      <c r="CA304" s="91">
        <v>3</v>
      </c>
      <c r="CB304" s="91">
        <v>362</v>
      </c>
      <c r="CC304" s="91"/>
      <c r="CD304" s="91">
        <v>555</v>
      </c>
      <c r="CE304" s="91"/>
      <c r="CF304" s="91"/>
      <c r="CG304" s="91">
        <v>857</v>
      </c>
      <c r="CH304" s="91">
        <v>427</v>
      </c>
      <c r="CI304" s="91">
        <v>572</v>
      </c>
      <c r="CJ304" s="91">
        <v>143</v>
      </c>
      <c r="CK304" s="91">
        <v>93</v>
      </c>
      <c r="CL304" s="91">
        <v>386</v>
      </c>
      <c r="CM304" s="91">
        <v>2792</v>
      </c>
      <c r="CN304" s="91">
        <v>1266</v>
      </c>
      <c r="CO304" s="91">
        <v>1837</v>
      </c>
      <c r="CP304" s="91">
        <v>945</v>
      </c>
      <c r="CQ304" s="91">
        <v>2626</v>
      </c>
      <c r="CR304" s="91">
        <v>332</v>
      </c>
      <c r="CS304" s="91">
        <v>667</v>
      </c>
      <c r="CT304" s="91">
        <v>17</v>
      </c>
      <c r="CU304" s="91">
        <v>110</v>
      </c>
      <c r="CV304" s="91">
        <v>1457</v>
      </c>
      <c r="CW304" s="91">
        <v>975</v>
      </c>
      <c r="CX304" s="91">
        <v>35</v>
      </c>
      <c r="CY304" s="91">
        <v>2449</v>
      </c>
      <c r="CZ304" s="91">
        <v>131</v>
      </c>
      <c r="DA304" s="91">
        <v>24</v>
      </c>
      <c r="DB304" s="91">
        <v>1</v>
      </c>
      <c r="DC304" s="91">
        <v>3</v>
      </c>
      <c r="DD304" s="91">
        <v>20</v>
      </c>
      <c r="DE304" s="91">
        <v>285</v>
      </c>
      <c r="DF304" s="91">
        <v>1813</v>
      </c>
      <c r="DG304" s="91">
        <v>42</v>
      </c>
      <c r="DH304" s="91">
        <v>1744</v>
      </c>
      <c r="DI304" s="91">
        <v>187</v>
      </c>
      <c r="DJ304" s="91">
        <v>70</v>
      </c>
      <c r="DK304" s="91">
        <v>182</v>
      </c>
      <c r="DL304" s="91">
        <v>2426</v>
      </c>
      <c r="DM304" s="91">
        <v>866</v>
      </c>
      <c r="DN304" s="91">
        <v>360</v>
      </c>
      <c r="DO304" s="91">
        <v>1426</v>
      </c>
      <c r="DP304" s="91">
        <v>18</v>
      </c>
      <c r="DQ304" s="91">
        <v>8388</v>
      </c>
      <c r="DR304" s="91">
        <v>34</v>
      </c>
      <c r="DS304" s="91">
        <v>6</v>
      </c>
      <c r="DT304" s="91">
        <v>74</v>
      </c>
      <c r="DU304" s="91">
        <v>1019</v>
      </c>
      <c r="DV304" s="91">
        <v>500</v>
      </c>
      <c r="DW304" s="91"/>
      <c r="DX304" s="91">
        <v>57</v>
      </c>
      <c r="DY304" s="91">
        <v>48</v>
      </c>
      <c r="DZ304" s="91">
        <v>178</v>
      </c>
      <c r="EA304" s="91">
        <v>910</v>
      </c>
      <c r="EB304" s="91">
        <v>22</v>
      </c>
      <c r="EC304" s="91">
        <v>12</v>
      </c>
      <c r="ED304" s="91">
        <v>27</v>
      </c>
      <c r="EE304" s="91"/>
      <c r="EF304" s="91">
        <v>24</v>
      </c>
      <c r="EG304" s="91">
        <v>15075</v>
      </c>
      <c r="EH304" s="91">
        <v>67385</v>
      </c>
      <c r="EI304" s="90" t="s">
        <v>2675</v>
      </c>
      <c r="EJ304" s="90" t="s">
        <v>2489</v>
      </c>
    </row>
    <row r="305" spans="1:140" ht="14.4" x14ac:dyDescent="0.3">
      <c r="A305" s="90">
        <v>106361370</v>
      </c>
      <c r="B305" s="90" t="s">
        <v>2282</v>
      </c>
      <c r="C305" s="90" t="s">
        <v>1842</v>
      </c>
      <c r="D305" s="90" t="s">
        <v>1691</v>
      </c>
      <c r="E305" s="90" t="s">
        <v>1692</v>
      </c>
      <c r="F305" s="90" t="s">
        <v>1843</v>
      </c>
      <c r="G305" s="90" t="s">
        <v>1687</v>
      </c>
      <c r="H305" s="90" t="s">
        <v>2811</v>
      </c>
      <c r="I305" s="90">
        <v>33</v>
      </c>
      <c r="J305" s="90">
        <v>21</v>
      </c>
      <c r="K305" s="90" t="s">
        <v>552</v>
      </c>
      <c r="L305" s="90" t="s">
        <v>2501</v>
      </c>
      <c r="M305" s="91">
        <v>7424</v>
      </c>
      <c r="N305" s="91"/>
      <c r="O305" s="91"/>
      <c r="P305" s="91"/>
      <c r="Q305" s="91"/>
      <c r="R305" s="91"/>
      <c r="S305" s="91">
        <v>2666</v>
      </c>
      <c r="T305" s="91">
        <v>4758</v>
      </c>
      <c r="U305" s="91"/>
      <c r="V305" s="91"/>
      <c r="W305" s="91">
        <v>1103</v>
      </c>
      <c r="X305" s="91">
        <v>149</v>
      </c>
      <c r="Y305" s="91">
        <v>258</v>
      </c>
      <c r="Z305" s="91">
        <v>1108</v>
      </c>
      <c r="AA305" s="91">
        <v>865</v>
      </c>
      <c r="AB305" s="91">
        <v>814</v>
      </c>
      <c r="AC305" s="91">
        <v>1138</v>
      </c>
      <c r="AD305" s="91">
        <v>844</v>
      </c>
      <c r="AE305" s="91">
        <v>673</v>
      </c>
      <c r="AF305" s="91">
        <v>472</v>
      </c>
      <c r="AG305" s="91"/>
      <c r="AH305" s="91">
        <v>3312</v>
      </c>
      <c r="AI305" s="91">
        <v>1342</v>
      </c>
      <c r="AJ305" s="91">
        <v>2555</v>
      </c>
      <c r="AK305" s="91">
        <v>115</v>
      </c>
      <c r="AL305" s="91">
        <v>39</v>
      </c>
      <c r="AM305" s="91">
        <v>19</v>
      </c>
      <c r="AN305" s="91">
        <v>42</v>
      </c>
      <c r="AO305" s="91">
        <v>6370</v>
      </c>
      <c r="AP305" s="91">
        <v>2</v>
      </c>
      <c r="AQ305" s="91">
        <v>2</v>
      </c>
      <c r="AR305" s="91">
        <v>13</v>
      </c>
      <c r="AS305" s="91">
        <v>41</v>
      </c>
      <c r="AT305" s="91"/>
      <c r="AU305" s="91">
        <v>980</v>
      </c>
      <c r="AV305" s="91">
        <v>13</v>
      </c>
      <c r="AW305" s="91">
        <v>3</v>
      </c>
      <c r="AX305" s="91"/>
      <c r="AY305" s="91">
        <v>3821</v>
      </c>
      <c r="AZ305" s="91">
        <v>3603</v>
      </c>
      <c r="BA305" s="91"/>
      <c r="BB305" s="91">
        <v>1708</v>
      </c>
      <c r="BC305" s="91">
        <v>4735</v>
      </c>
      <c r="BD305" s="91">
        <v>981</v>
      </c>
      <c r="BE305" s="91"/>
      <c r="BF305" s="91">
        <v>6143</v>
      </c>
      <c r="BG305" s="91"/>
      <c r="BH305" s="91"/>
      <c r="BI305" s="91"/>
      <c r="BJ305" s="91">
        <v>206</v>
      </c>
      <c r="BK305" s="91">
        <v>125</v>
      </c>
      <c r="BL305" s="91">
        <v>324</v>
      </c>
      <c r="BM305" s="91">
        <v>1</v>
      </c>
      <c r="BN305" s="91">
        <v>130</v>
      </c>
      <c r="BO305" s="91">
        <v>170</v>
      </c>
      <c r="BP305" s="91">
        <v>92</v>
      </c>
      <c r="BQ305" s="91">
        <v>192</v>
      </c>
      <c r="BR305" s="91">
        <v>41</v>
      </c>
      <c r="BS305" s="91"/>
      <c r="BT305" s="91">
        <v>96</v>
      </c>
      <c r="BU305" s="91">
        <v>7327</v>
      </c>
      <c r="BV305" s="91">
        <v>1</v>
      </c>
      <c r="BW305" s="91">
        <v>1849</v>
      </c>
      <c r="BX305" s="91">
        <v>3798</v>
      </c>
      <c r="BY305" s="91">
        <v>1355</v>
      </c>
      <c r="BZ305" s="91">
        <v>8</v>
      </c>
      <c r="CA305" s="91"/>
      <c r="CB305" s="91">
        <v>238</v>
      </c>
      <c r="CC305" s="91">
        <v>2</v>
      </c>
      <c r="CD305" s="91">
        <v>116</v>
      </c>
      <c r="CE305" s="91">
        <v>57</v>
      </c>
      <c r="CF305" s="91">
        <v>1</v>
      </c>
      <c r="CG305" s="91">
        <v>267</v>
      </c>
      <c r="CH305" s="91">
        <v>270</v>
      </c>
      <c r="CI305" s="91">
        <v>263</v>
      </c>
      <c r="CJ305" s="91">
        <v>79</v>
      </c>
      <c r="CK305" s="91">
        <v>26</v>
      </c>
      <c r="CL305" s="91">
        <v>174</v>
      </c>
      <c r="CM305" s="91">
        <v>857</v>
      </c>
      <c r="CN305" s="91">
        <v>626</v>
      </c>
      <c r="CO305" s="91">
        <v>768</v>
      </c>
      <c r="CP305" s="91">
        <v>510</v>
      </c>
      <c r="CQ305" s="91">
        <v>1366</v>
      </c>
      <c r="CR305" s="91">
        <v>157</v>
      </c>
      <c r="CS305" s="91">
        <v>307</v>
      </c>
      <c r="CT305" s="91">
        <v>9</v>
      </c>
      <c r="CU305" s="91">
        <v>27</v>
      </c>
      <c r="CV305" s="91">
        <v>392</v>
      </c>
      <c r="CW305" s="91">
        <v>334</v>
      </c>
      <c r="CX305" s="91">
        <v>12</v>
      </c>
      <c r="CY305" s="91">
        <v>980</v>
      </c>
      <c r="CZ305" s="91">
        <v>47</v>
      </c>
      <c r="DA305" s="91">
        <v>25</v>
      </c>
      <c r="DB305" s="91"/>
      <c r="DC305" s="91">
        <v>2</v>
      </c>
      <c r="DD305" s="91">
        <v>16</v>
      </c>
      <c r="DE305" s="91">
        <v>68</v>
      </c>
      <c r="DF305" s="91">
        <v>466</v>
      </c>
      <c r="DG305" s="91">
        <v>21</v>
      </c>
      <c r="DH305" s="91">
        <v>731</v>
      </c>
      <c r="DI305" s="91">
        <v>28</v>
      </c>
      <c r="DJ305" s="91">
        <v>14</v>
      </c>
      <c r="DK305" s="91">
        <v>375</v>
      </c>
      <c r="DL305" s="91">
        <v>1224</v>
      </c>
      <c r="DM305" s="91">
        <v>392</v>
      </c>
      <c r="DN305" s="91">
        <v>112</v>
      </c>
      <c r="DO305" s="91">
        <v>638</v>
      </c>
      <c r="DP305" s="91">
        <v>6</v>
      </c>
      <c r="DQ305" s="91">
        <v>3259</v>
      </c>
      <c r="DR305" s="91">
        <v>7</v>
      </c>
      <c r="DS305" s="91">
        <v>2</v>
      </c>
      <c r="DT305" s="91">
        <v>42</v>
      </c>
      <c r="DU305" s="91">
        <v>214</v>
      </c>
      <c r="DV305" s="91">
        <v>155</v>
      </c>
      <c r="DW305" s="91"/>
      <c r="DX305" s="91">
        <v>13</v>
      </c>
      <c r="DY305" s="91">
        <v>16</v>
      </c>
      <c r="DZ305" s="91">
        <v>61</v>
      </c>
      <c r="EA305" s="91">
        <v>186</v>
      </c>
      <c r="EB305" s="91">
        <v>16</v>
      </c>
      <c r="EC305" s="91">
        <v>16</v>
      </c>
      <c r="ED305" s="91">
        <v>8</v>
      </c>
      <c r="EE305" s="91"/>
      <c r="EF305" s="91">
        <v>14</v>
      </c>
      <c r="EG305" s="91">
        <v>6674</v>
      </c>
      <c r="EH305" s="91">
        <v>24333</v>
      </c>
      <c r="EI305" s="90" t="s">
        <v>2676</v>
      </c>
      <c r="EJ305" s="90" t="s">
        <v>2489</v>
      </c>
    </row>
    <row r="306" spans="1:140" ht="14.4" x14ac:dyDescent="0.3">
      <c r="A306" s="90">
        <v>106361458</v>
      </c>
      <c r="B306" s="90" t="s">
        <v>2283</v>
      </c>
      <c r="C306" s="90" t="s">
        <v>1693</v>
      </c>
      <c r="D306" s="90" t="s">
        <v>1694</v>
      </c>
      <c r="E306" s="90" t="s">
        <v>1695</v>
      </c>
      <c r="F306" s="90" t="s">
        <v>1482</v>
      </c>
      <c r="G306" s="90" t="s">
        <v>1687</v>
      </c>
      <c r="H306" s="90" t="s">
        <v>2814</v>
      </c>
      <c r="I306" s="90">
        <v>33</v>
      </c>
      <c r="J306" s="90">
        <v>16</v>
      </c>
      <c r="K306" s="90" t="s">
        <v>557</v>
      </c>
      <c r="L306" s="90" t="s">
        <v>2501</v>
      </c>
      <c r="M306" s="91">
        <v>608</v>
      </c>
      <c r="N306" s="91"/>
      <c r="O306" s="91"/>
      <c r="P306" s="91"/>
      <c r="Q306" s="91"/>
      <c r="R306" s="91"/>
      <c r="S306" s="91">
        <v>276</v>
      </c>
      <c r="T306" s="91">
        <v>332</v>
      </c>
      <c r="U306" s="91"/>
      <c r="V306" s="91"/>
      <c r="W306" s="91"/>
      <c r="X306" s="91">
        <v>5</v>
      </c>
      <c r="Y306" s="91">
        <v>4</v>
      </c>
      <c r="Z306" s="91">
        <v>18</v>
      </c>
      <c r="AA306" s="91">
        <v>54</v>
      </c>
      <c r="AB306" s="91">
        <v>87</v>
      </c>
      <c r="AC306" s="91">
        <v>150</v>
      </c>
      <c r="AD306" s="91">
        <v>140</v>
      </c>
      <c r="AE306" s="91">
        <v>93</v>
      </c>
      <c r="AF306" s="91">
        <v>57</v>
      </c>
      <c r="AG306" s="91"/>
      <c r="AH306" s="91">
        <v>471</v>
      </c>
      <c r="AI306" s="91">
        <v>16</v>
      </c>
      <c r="AJ306" s="91">
        <v>44</v>
      </c>
      <c r="AK306" s="91"/>
      <c r="AL306" s="91">
        <v>76</v>
      </c>
      <c r="AM306" s="91">
        <v>1</v>
      </c>
      <c r="AN306" s="91"/>
      <c r="AO306" s="91">
        <v>605</v>
      </c>
      <c r="AP306" s="91"/>
      <c r="AQ306" s="91">
        <v>3</v>
      </c>
      <c r="AR306" s="91"/>
      <c r="AS306" s="91"/>
      <c r="AT306" s="91"/>
      <c r="AU306" s="91"/>
      <c r="AV306" s="91"/>
      <c r="AW306" s="91"/>
      <c r="AX306" s="91"/>
      <c r="AY306" s="91">
        <v>574</v>
      </c>
      <c r="AZ306" s="91">
        <v>34</v>
      </c>
      <c r="BA306" s="91"/>
      <c r="BB306" s="91">
        <v>10</v>
      </c>
      <c r="BC306" s="91">
        <v>598</v>
      </c>
      <c r="BD306" s="91"/>
      <c r="BE306" s="91"/>
      <c r="BF306" s="91">
        <v>512</v>
      </c>
      <c r="BG306" s="91"/>
      <c r="BH306" s="91"/>
      <c r="BI306" s="91"/>
      <c r="BJ306" s="91">
        <v>41</v>
      </c>
      <c r="BK306" s="91">
        <v>3</v>
      </c>
      <c r="BL306" s="91">
        <v>5</v>
      </c>
      <c r="BM306" s="91">
        <v>5</v>
      </c>
      <c r="BN306" s="91"/>
      <c r="BO306" s="91">
        <v>30</v>
      </c>
      <c r="BP306" s="91">
        <v>4</v>
      </c>
      <c r="BQ306" s="91">
        <v>7</v>
      </c>
      <c r="BR306" s="91">
        <v>1</v>
      </c>
      <c r="BS306" s="91"/>
      <c r="BT306" s="91">
        <v>21</v>
      </c>
      <c r="BU306" s="91">
        <v>587</v>
      </c>
      <c r="BV306" s="91"/>
      <c r="BW306" s="91">
        <v>322</v>
      </c>
      <c r="BX306" s="91">
        <v>215</v>
      </c>
      <c r="BY306" s="91">
        <v>46</v>
      </c>
      <c r="BZ306" s="91">
        <v>2</v>
      </c>
      <c r="CA306" s="91"/>
      <c r="CB306" s="91">
        <v>8</v>
      </c>
      <c r="CC306" s="91"/>
      <c r="CD306" s="91">
        <v>15</v>
      </c>
      <c r="CE306" s="91"/>
      <c r="CF306" s="91"/>
      <c r="CG306" s="91">
        <v>12</v>
      </c>
      <c r="CH306" s="91">
        <v>5</v>
      </c>
      <c r="CI306" s="91">
        <v>60</v>
      </c>
      <c r="CJ306" s="91">
        <v>3</v>
      </c>
      <c r="CK306" s="91">
        <v>10</v>
      </c>
      <c r="CL306" s="91">
        <v>10</v>
      </c>
      <c r="CM306" s="91">
        <v>51</v>
      </c>
      <c r="CN306" s="91">
        <v>99</v>
      </c>
      <c r="CO306" s="91">
        <v>100</v>
      </c>
      <c r="CP306" s="91">
        <v>38</v>
      </c>
      <c r="CQ306" s="91"/>
      <c r="CR306" s="91">
        <v>35</v>
      </c>
      <c r="CS306" s="91">
        <v>11</v>
      </c>
      <c r="CT306" s="91"/>
      <c r="CU306" s="91"/>
      <c r="CV306" s="91">
        <v>119</v>
      </c>
      <c r="CW306" s="91">
        <v>55</v>
      </c>
      <c r="CX306" s="91"/>
      <c r="CY306" s="91"/>
      <c r="CZ306" s="91"/>
      <c r="DA306" s="91"/>
      <c r="DB306" s="91"/>
      <c r="DC306" s="91"/>
      <c r="DD306" s="91">
        <v>2</v>
      </c>
      <c r="DE306" s="91">
        <v>1</v>
      </c>
      <c r="DF306" s="91"/>
      <c r="DG306" s="91"/>
      <c r="DH306" s="91">
        <v>38</v>
      </c>
      <c r="DI306" s="91">
        <v>7</v>
      </c>
      <c r="DJ306" s="91"/>
      <c r="DK306" s="91">
        <v>1</v>
      </c>
      <c r="DL306" s="91"/>
      <c r="DM306" s="91">
        <v>4</v>
      </c>
      <c r="DN306" s="91">
        <v>13</v>
      </c>
      <c r="DO306" s="91">
        <v>25</v>
      </c>
      <c r="DP306" s="91"/>
      <c r="DQ306" s="91">
        <v>517</v>
      </c>
      <c r="DR306" s="91">
        <v>16</v>
      </c>
      <c r="DS306" s="91">
        <v>1</v>
      </c>
      <c r="DT306" s="91">
        <v>3</v>
      </c>
      <c r="DU306" s="91">
        <v>4</v>
      </c>
      <c r="DV306" s="91">
        <v>29</v>
      </c>
      <c r="DW306" s="91">
        <v>1</v>
      </c>
      <c r="DX306" s="91">
        <v>10</v>
      </c>
      <c r="DY306" s="91">
        <v>1</v>
      </c>
      <c r="DZ306" s="91">
        <v>8</v>
      </c>
      <c r="EA306" s="91">
        <v>10</v>
      </c>
      <c r="EB306" s="91">
        <v>3</v>
      </c>
      <c r="EC306" s="91">
        <v>3</v>
      </c>
      <c r="ED306" s="91">
        <v>8</v>
      </c>
      <c r="EE306" s="91"/>
      <c r="EF306" s="91">
        <v>3</v>
      </c>
      <c r="EG306" s="91">
        <v>508</v>
      </c>
      <c r="EH306" s="91">
        <v>1722</v>
      </c>
      <c r="EI306" s="90" t="s">
        <v>2677</v>
      </c>
      <c r="EJ306" s="90" t="s">
        <v>2525</v>
      </c>
    </row>
    <row r="307" spans="1:140" ht="14.4" x14ac:dyDescent="0.3">
      <c r="A307" s="90">
        <v>106362041</v>
      </c>
      <c r="B307" s="90" t="s">
        <v>2284</v>
      </c>
      <c r="C307" s="90" t="s">
        <v>1696</v>
      </c>
      <c r="D307" s="90" t="s">
        <v>1697</v>
      </c>
      <c r="E307" s="90" t="s">
        <v>1698</v>
      </c>
      <c r="F307" s="90" t="s">
        <v>1483</v>
      </c>
      <c r="G307" s="90" t="s">
        <v>1687</v>
      </c>
      <c r="H307" s="90" t="s">
        <v>2812</v>
      </c>
      <c r="I307" s="90">
        <v>42</v>
      </c>
      <c r="J307" s="90">
        <v>16</v>
      </c>
      <c r="K307" s="90" t="s">
        <v>580</v>
      </c>
      <c r="L307" s="90" t="s">
        <v>2501</v>
      </c>
      <c r="M307" s="91">
        <v>3297</v>
      </c>
      <c r="N307" s="91">
        <v>385</v>
      </c>
      <c r="O307" s="91"/>
      <c r="P307" s="91"/>
      <c r="Q307" s="91"/>
      <c r="R307" s="91"/>
      <c r="S307" s="91">
        <v>1416</v>
      </c>
      <c r="T307" s="91">
        <v>2264</v>
      </c>
      <c r="U307" s="91"/>
      <c r="V307" s="91">
        <v>2</v>
      </c>
      <c r="W307" s="91">
        <v>465</v>
      </c>
      <c r="X307" s="91">
        <v>17</v>
      </c>
      <c r="Y307" s="91">
        <v>71</v>
      </c>
      <c r="Z307" s="91">
        <v>410</v>
      </c>
      <c r="AA307" s="91">
        <v>235</v>
      </c>
      <c r="AB307" s="91">
        <v>227</v>
      </c>
      <c r="AC307" s="91">
        <v>454</v>
      </c>
      <c r="AD307" s="91">
        <v>546</v>
      </c>
      <c r="AE307" s="91">
        <v>569</v>
      </c>
      <c r="AF307" s="91">
        <v>688</v>
      </c>
      <c r="AG307" s="91"/>
      <c r="AH307" s="91">
        <v>2986</v>
      </c>
      <c r="AI307" s="91">
        <v>171</v>
      </c>
      <c r="AJ307" s="91">
        <v>393</v>
      </c>
      <c r="AK307" s="91">
        <v>69</v>
      </c>
      <c r="AL307" s="91">
        <v>5</v>
      </c>
      <c r="AM307" s="91">
        <v>53</v>
      </c>
      <c r="AN307" s="91">
        <v>5</v>
      </c>
      <c r="AO307" s="91">
        <v>2835</v>
      </c>
      <c r="AP307" s="91">
        <v>1</v>
      </c>
      <c r="AQ307" s="91">
        <v>5</v>
      </c>
      <c r="AR307" s="91">
        <v>69</v>
      </c>
      <c r="AS307" s="91">
        <v>317</v>
      </c>
      <c r="AT307" s="91"/>
      <c r="AU307" s="91">
        <v>452</v>
      </c>
      <c r="AV307" s="91">
        <v>2</v>
      </c>
      <c r="AW307" s="91">
        <v>1</v>
      </c>
      <c r="AX307" s="91"/>
      <c r="AY307" s="91">
        <v>2216</v>
      </c>
      <c r="AZ307" s="91">
        <v>1466</v>
      </c>
      <c r="BA307" s="91"/>
      <c r="BB307" s="91">
        <v>567</v>
      </c>
      <c r="BC307" s="91">
        <v>2659</v>
      </c>
      <c r="BD307" s="91">
        <v>456</v>
      </c>
      <c r="BE307" s="91"/>
      <c r="BF307" s="91">
        <v>2592</v>
      </c>
      <c r="BG307" s="91">
        <v>69</v>
      </c>
      <c r="BH307" s="91"/>
      <c r="BI307" s="91">
        <v>253</v>
      </c>
      <c r="BJ307" s="91">
        <v>141</v>
      </c>
      <c r="BK307" s="91">
        <v>13</v>
      </c>
      <c r="BL307" s="91">
        <v>297</v>
      </c>
      <c r="BM307" s="91">
        <v>8</v>
      </c>
      <c r="BN307" s="91">
        <v>1</v>
      </c>
      <c r="BO307" s="91">
        <v>66</v>
      </c>
      <c r="BP307" s="91">
        <v>114</v>
      </c>
      <c r="BQ307" s="91">
        <v>108</v>
      </c>
      <c r="BR307" s="91">
        <v>20</v>
      </c>
      <c r="BS307" s="91"/>
      <c r="BT307" s="91">
        <v>286</v>
      </c>
      <c r="BU307" s="91">
        <v>3396</v>
      </c>
      <c r="BV307" s="91"/>
      <c r="BW307" s="91">
        <v>885</v>
      </c>
      <c r="BX307" s="91">
        <v>1428</v>
      </c>
      <c r="BY307" s="91">
        <v>1199</v>
      </c>
      <c r="BZ307" s="91">
        <v>7</v>
      </c>
      <c r="CA307" s="91"/>
      <c r="CB307" s="91">
        <v>115</v>
      </c>
      <c r="CC307" s="91">
        <v>4</v>
      </c>
      <c r="CD307" s="91">
        <v>43</v>
      </c>
      <c r="CE307" s="91"/>
      <c r="CF307" s="91">
        <v>1</v>
      </c>
      <c r="CG307" s="91">
        <v>125</v>
      </c>
      <c r="CH307" s="91">
        <v>53</v>
      </c>
      <c r="CI307" s="91">
        <v>130</v>
      </c>
      <c r="CJ307" s="91">
        <v>35</v>
      </c>
      <c r="CK307" s="91">
        <v>17</v>
      </c>
      <c r="CL307" s="91">
        <v>40</v>
      </c>
      <c r="CM307" s="91">
        <v>437</v>
      </c>
      <c r="CN307" s="91">
        <v>408</v>
      </c>
      <c r="CO307" s="91">
        <v>364</v>
      </c>
      <c r="CP307" s="91">
        <v>190</v>
      </c>
      <c r="CQ307" s="91">
        <v>513</v>
      </c>
      <c r="CR307" s="91">
        <v>87</v>
      </c>
      <c r="CS307" s="91">
        <v>113</v>
      </c>
      <c r="CT307" s="91">
        <v>1</v>
      </c>
      <c r="CU307" s="91">
        <v>7</v>
      </c>
      <c r="CV307" s="91">
        <v>278</v>
      </c>
      <c r="CW307" s="91">
        <v>201</v>
      </c>
      <c r="CX307" s="91">
        <v>227</v>
      </c>
      <c r="CY307" s="91">
        <v>456</v>
      </c>
      <c r="CZ307" s="91">
        <v>4</v>
      </c>
      <c r="DA307" s="91"/>
      <c r="DB307" s="91"/>
      <c r="DC307" s="91">
        <v>2</v>
      </c>
      <c r="DD307" s="91">
        <v>2</v>
      </c>
      <c r="DE307" s="91">
        <v>36</v>
      </c>
      <c r="DF307" s="91">
        <v>69</v>
      </c>
      <c r="DG307" s="91"/>
      <c r="DH307" s="91">
        <v>221</v>
      </c>
      <c r="DI307" s="91">
        <v>97</v>
      </c>
      <c r="DJ307" s="91">
        <v>38</v>
      </c>
      <c r="DK307" s="91">
        <v>46</v>
      </c>
      <c r="DL307" s="91">
        <v>473</v>
      </c>
      <c r="DM307" s="91">
        <v>142</v>
      </c>
      <c r="DN307" s="91">
        <v>47</v>
      </c>
      <c r="DO307" s="91">
        <v>573</v>
      </c>
      <c r="DP307" s="91"/>
      <c r="DQ307" s="91">
        <v>1932</v>
      </c>
      <c r="DR307" s="91">
        <v>2</v>
      </c>
      <c r="DS307" s="91">
        <v>3</v>
      </c>
      <c r="DT307" s="91">
        <v>15</v>
      </c>
      <c r="DU307" s="91">
        <v>46</v>
      </c>
      <c r="DV307" s="91">
        <v>148</v>
      </c>
      <c r="DW307" s="91"/>
      <c r="DX307" s="91">
        <v>11</v>
      </c>
      <c r="DY307" s="91">
        <v>6</v>
      </c>
      <c r="DZ307" s="91">
        <v>24</v>
      </c>
      <c r="EA307" s="91">
        <v>34</v>
      </c>
      <c r="EB307" s="91">
        <v>14</v>
      </c>
      <c r="EC307" s="91">
        <v>2</v>
      </c>
      <c r="ED307" s="91">
        <v>16</v>
      </c>
      <c r="EE307" s="91"/>
      <c r="EF307" s="91">
        <v>5</v>
      </c>
      <c r="EG307" s="91">
        <v>3356</v>
      </c>
      <c r="EH307" s="91">
        <v>48672</v>
      </c>
      <c r="EI307" s="90" t="s">
        <v>2678</v>
      </c>
      <c r="EJ307" s="90" t="s">
        <v>2501</v>
      </c>
    </row>
    <row r="308" spans="1:140" ht="14.4" x14ac:dyDescent="0.3">
      <c r="A308" s="90">
        <v>106364014</v>
      </c>
      <c r="B308" s="90" t="s">
        <v>2285</v>
      </c>
      <c r="C308" s="90" t="s">
        <v>985</v>
      </c>
      <c r="D308" s="90" t="s">
        <v>1699</v>
      </c>
      <c r="E308" s="90" t="s">
        <v>1681</v>
      </c>
      <c r="F308" s="90" t="s">
        <v>1477</v>
      </c>
      <c r="G308" s="90" t="s">
        <v>1687</v>
      </c>
      <c r="H308" s="90" t="s">
        <v>2810</v>
      </c>
      <c r="I308" s="90">
        <v>40</v>
      </c>
      <c r="J308" s="90">
        <v>23</v>
      </c>
      <c r="K308" s="90" t="s">
        <v>557</v>
      </c>
      <c r="L308" s="90" t="s">
        <v>553</v>
      </c>
      <c r="M308" s="91"/>
      <c r="N308" s="91"/>
      <c r="O308" s="91">
        <v>3901</v>
      </c>
      <c r="P308" s="91">
        <v>543</v>
      </c>
      <c r="Q308" s="91"/>
      <c r="R308" s="91"/>
      <c r="S308" s="91">
        <v>2022</v>
      </c>
      <c r="T308" s="91">
        <v>2422</v>
      </c>
      <c r="U308" s="91"/>
      <c r="V308" s="91"/>
      <c r="W308" s="91"/>
      <c r="X308" s="91">
        <v>141</v>
      </c>
      <c r="Y308" s="91">
        <v>2307</v>
      </c>
      <c r="Z308" s="91">
        <v>554</v>
      </c>
      <c r="AA308" s="91">
        <v>391</v>
      </c>
      <c r="AB308" s="91">
        <v>388</v>
      </c>
      <c r="AC308" s="91">
        <v>374</v>
      </c>
      <c r="AD308" s="91">
        <v>189</v>
      </c>
      <c r="AE308" s="91">
        <v>69</v>
      </c>
      <c r="AF308" s="91">
        <v>31</v>
      </c>
      <c r="AG308" s="91"/>
      <c r="AH308" s="91">
        <v>2291</v>
      </c>
      <c r="AI308" s="91">
        <v>475</v>
      </c>
      <c r="AJ308" s="91">
        <v>1538</v>
      </c>
      <c r="AK308" s="91">
        <v>61</v>
      </c>
      <c r="AL308" s="91">
        <v>19</v>
      </c>
      <c r="AM308" s="91">
        <v>39</v>
      </c>
      <c r="AN308" s="91">
        <v>21</v>
      </c>
      <c r="AO308" s="91">
        <v>3579</v>
      </c>
      <c r="AP308" s="91">
        <v>7</v>
      </c>
      <c r="AQ308" s="91">
        <v>6</v>
      </c>
      <c r="AR308" s="91">
        <v>1</v>
      </c>
      <c r="AS308" s="91">
        <v>160</v>
      </c>
      <c r="AT308" s="91">
        <v>106</v>
      </c>
      <c r="AU308" s="91"/>
      <c r="AV308" s="91">
        <v>48</v>
      </c>
      <c r="AW308" s="91">
        <v>537</v>
      </c>
      <c r="AX308" s="91"/>
      <c r="AY308" s="91"/>
      <c r="AZ308" s="91">
        <v>4444</v>
      </c>
      <c r="BA308" s="91"/>
      <c r="BB308" s="91">
        <v>28</v>
      </c>
      <c r="BC308" s="91">
        <v>4416</v>
      </c>
      <c r="BD308" s="91"/>
      <c r="BE308" s="91"/>
      <c r="BF308" s="91">
        <v>4107</v>
      </c>
      <c r="BG308" s="91"/>
      <c r="BH308" s="91">
        <v>6</v>
      </c>
      <c r="BI308" s="91"/>
      <c r="BJ308" s="91">
        <v>88</v>
      </c>
      <c r="BK308" s="91">
        <v>201</v>
      </c>
      <c r="BL308" s="91">
        <v>10</v>
      </c>
      <c r="BM308" s="91"/>
      <c r="BN308" s="91">
        <v>6</v>
      </c>
      <c r="BO308" s="91"/>
      <c r="BP308" s="91"/>
      <c r="BQ308" s="91"/>
      <c r="BR308" s="91">
        <v>26</v>
      </c>
      <c r="BS308" s="91"/>
      <c r="BT308" s="91">
        <v>2</v>
      </c>
      <c r="BU308" s="91">
        <v>4442</v>
      </c>
      <c r="BV308" s="91"/>
      <c r="BW308" s="91">
        <v>440</v>
      </c>
      <c r="BX308" s="91">
        <v>1724</v>
      </c>
      <c r="BY308" s="91">
        <v>1530</v>
      </c>
      <c r="BZ308" s="91">
        <v>11</v>
      </c>
      <c r="CA308" s="91">
        <v>326</v>
      </c>
      <c r="CB308" s="91">
        <v>129</v>
      </c>
      <c r="CC308" s="91"/>
      <c r="CD308" s="91">
        <v>278</v>
      </c>
      <c r="CE308" s="91">
        <v>6</v>
      </c>
      <c r="CF308" s="91"/>
      <c r="CG308" s="91"/>
      <c r="CH308" s="91"/>
      <c r="CI308" s="91"/>
      <c r="CJ308" s="91"/>
      <c r="CK308" s="91">
        <v>4399</v>
      </c>
      <c r="CL308" s="91">
        <v>12</v>
      </c>
      <c r="CM308" s="91"/>
      <c r="CN308" s="91"/>
      <c r="CO308" s="91"/>
      <c r="CP308" s="91"/>
      <c r="CQ308" s="91">
        <v>1</v>
      </c>
      <c r="CR308" s="91"/>
      <c r="CS308" s="91"/>
      <c r="CT308" s="91"/>
      <c r="CU308" s="91"/>
      <c r="CV308" s="91"/>
      <c r="CW308" s="91"/>
      <c r="CX308" s="91">
        <v>32</v>
      </c>
      <c r="CY308" s="91"/>
      <c r="CZ308" s="91"/>
      <c r="DA308" s="91"/>
      <c r="DB308" s="91"/>
      <c r="DC308" s="91"/>
      <c r="DD308" s="91"/>
      <c r="DE308" s="91"/>
      <c r="DF308" s="91"/>
      <c r="DG308" s="91"/>
      <c r="DH308" s="91"/>
      <c r="DI308" s="91"/>
      <c r="DJ308" s="91"/>
      <c r="DK308" s="91"/>
      <c r="DL308" s="91"/>
      <c r="DM308" s="91"/>
      <c r="DN308" s="91"/>
      <c r="DO308" s="91">
        <v>617</v>
      </c>
      <c r="DP308" s="91"/>
      <c r="DQ308" s="91">
        <v>3827</v>
      </c>
      <c r="DR308" s="91"/>
      <c r="DS308" s="91"/>
      <c r="DT308" s="91"/>
      <c r="DU308" s="91">
        <v>1</v>
      </c>
      <c r="DV308" s="91">
        <v>1</v>
      </c>
      <c r="DW308" s="91"/>
      <c r="DX308" s="91">
        <v>1</v>
      </c>
      <c r="DY308" s="91"/>
      <c r="DZ308" s="91">
        <v>3</v>
      </c>
      <c r="EA308" s="91">
        <v>1</v>
      </c>
      <c r="EB308" s="91">
        <v>5</v>
      </c>
      <c r="EC308" s="91"/>
      <c r="ED308" s="91"/>
      <c r="EE308" s="91"/>
      <c r="EF308" s="91"/>
      <c r="EG308" s="91">
        <v>4432</v>
      </c>
      <c r="EH308" s="91">
        <v>25675</v>
      </c>
      <c r="EI308" s="90" t="s">
        <v>2670</v>
      </c>
      <c r="EJ308" s="90" t="s">
        <v>2489</v>
      </c>
    </row>
    <row r="309" spans="1:140" ht="14.4" x14ac:dyDescent="0.3">
      <c r="A309" s="90">
        <v>106364050</v>
      </c>
      <c r="B309" s="90" t="s">
        <v>2286</v>
      </c>
      <c r="C309" s="90" t="s">
        <v>1700</v>
      </c>
      <c r="D309" s="90" t="s">
        <v>1701</v>
      </c>
      <c r="E309" s="90" t="s">
        <v>1666</v>
      </c>
      <c r="F309" s="90" t="s">
        <v>1471</v>
      </c>
      <c r="G309" s="90" t="s">
        <v>1687</v>
      </c>
      <c r="H309" s="90" t="s">
        <v>2811</v>
      </c>
      <c r="I309" s="90">
        <v>52</v>
      </c>
      <c r="J309" s="90">
        <v>20</v>
      </c>
      <c r="K309" s="90" t="s">
        <v>572</v>
      </c>
      <c r="L309" s="90" t="s">
        <v>553</v>
      </c>
      <c r="M309" s="91"/>
      <c r="N309" s="91"/>
      <c r="O309" s="91">
        <v>5860</v>
      </c>
      <c r="P309" s="91"/>
      <c r="Q309" s="91"/>
      <c r="R309" s="91"/>
      <c r="S309" s="91">
        <v>2728</v>
      </c>
      <c r="T309" s="91">
        <v>3132</v>
      </c>
      <c r="U309" s="91"/>
      <c r="V309" s="91"/>
      <c r="W309" s="91"/>
      <c r="X309" s="91"/>
      <c r="Y309" s="91">
        <v>2467</v>
      </c>
      <c r="Z309" s="91">
        <v>1197</v>
      </c>
      <c r="AA309" s="91">
        <v>774</v>
      </c>
      <c r="AB309" s="91">
        <v>658</v>
      </c>
      <c r="AC309" s="91">
        <v>546</v>
      </c>
      <c r="AD309" s="91">
        <v>191</v>
      </c>
      <c r="AE309" s="91">
        <v>22</v>
      </c>
      <c r="AF309" s="91">
        <v>5</v>
      </c>
      <c r="AG309" s="91"/>
      <c r="AH309" s="91">
        <v>2633</v>
      </c>
      <c r="AI309" s="91">
        <v>708</v>
      </c>
      <c r="AJ309" s="91">
        <v>2210</v>
      </c>
      <c r="AK309" s="91">
        <v>171</v>
      </c>
      <c r="AL309" s="91">
        <v>11</v>
      </c>
      <c r="AM309" s="91">
        <v>127</v>
      </c>
      <c r="AN309" s="91"/>
      <c r="AO309" s="91">
        <v>4505</v>
      </c>
      <c r="AP309" s="91"/>
      <c r="AQ309" s="91"/>
      <c r="AR309" s="91"/>
      <c r="AS309" s="91">
        <v>724</v>
      </c>
      <c r="AT309" s="91"/>
      <c r="AU309" s="91"/>
      <c r="AV309" s="91"/>
      <c r="AW309" s="91">
        <v>631</v>
      </c>
      <c r="AX309" s="91"/>
      <c r="AY309" s="91"/>
      <c r="AZ309" s="91">
        <v>5860</v>
      </c>
      <c r="BA309" s="91"/>
      <c r="BB309" s="91">
        <v>1</v>
      </c>
      <c r="BC309" s="91">
        <v>5854</v>
      </c>
      <c r="BD309" s="91"/>
      <c r="BE309" s="91">
        <v>5</v>
      </c>
      <c r="BF309" s="91">
        <v>4803</v>
      </c>
      <c r="BG309" s="91"/>
      <c r="BH309" s="91">
        <v>269</v>
      </c>
      <c r="BI309" s="91"/>
      <c r="BJ309" s="91"/>
      <c r="BK309" s="91">
        <v>107</v>
      </c>
      <c r="BL309" s="91"/>
      <c r="BM309" s="91">
        <v>20</v>
      </c>
      <c r="BN309" s="91">
        <v>9</v>
      </c>
      <c r="BO309" s="91">
        <v>630</v>
      </c>
      <c r="BP309" s="91"/>
      <c r="BQ309" s="91"/>
      <c r="BR309" s="91">
        <v>22</v>
      </c>
      <c r="BS309" s="91"/>
      <c r="BT309" s="91"/>
      <c r="BU309" s="91">
        <v>5860</v>
      </c>
      <c r="BV309" s="91"/>
      <c r="BW309" s="91">
        <v>411</v>
      </c>
      <c r="BX309" s="91">
        <v>1326</v>
      </c>
      <c r="BY309" s="91">
        <v>3574</v>
      </c>
      <c r="BZ309" s="91"/>
      <c r="CA309" s="91">
        <v>309</v>
      </c>
      <c r="CB309" s="91">
        <v>63</v>
      </c>
      <c r="CC309" s="91">
        <v>114</v>
      </c>
      <c r="CD309" s="91">
        <v>63</v>
      </c>
      <c r="CE309" s="91"/>
      <c r="CF309" s="91"/>
      <c r="CG309" s="91"/>
      <c r="CH309" s="91"/>
      <c r="CI309" s="91"/>
      <c r="CJ309" s="91">
        <v>1</v>
      </c>
      <c r="CK309" s="91">
        <v>5843</v>
      </c>
      <c r="CL309" s="91"/>
      <c r="CM309" s="91">
        <v>1</v>
      </c>
      <c r="CN309" s="91"/>
      <c r="CO309" s="91"/>
      <c r="CP309" s="91"/>
      <c r="CQ309" s="91">
        <v>13</v>
      </c>
      <c r="CR309" s="91"/>
      <c r="CS309" s="91"/>
      <c r="CT309" s="91"/>
      <c r="CU309" s="91"/>
      <c r="CV309" s="91"/>
      <c r="CW309" s="91"/>
      <c r="CX309" s="91">
        <v>2</v>
      </c>
      <c r="CY309" s="91"/>
      <c r="CZ309" s="91"/>
      <c r="DA309" s="91"/>
      <c r="DB309" s="91"/>
      <c r="DC309" s="91"/>
      <c r="DD309" s="91"/>
      <c r="DE309" s="91"/>
      <c r="DF309" s="91"/>
      <c r="DG309" s="91"/>
      <c r="DH309" s="91"/>
      <c r="DI309" s="91"/>
      <c r="DJ309" s="91"/>
      <c r="DK309" s="91"/>
      <c r="DL309" s="91"/>
      <c r="DM309" s="91"/>
      <c r="DN309" s="91"/>
      <c r="DO309" s="91">
        <v>322</v>
      </c>
      <c r="DP309" s="91"/>
      <c r="DQ309" s="91">
        <v>5538</v>
      </c>
      <c r="DR309" s="91"/>
      <c r="DS309" s="91"/>
      <c r="DT309" s="91"/>
      <c r="DU309" s="91">
        <v>1</v>
      </c>
      <c r="DV309" s="91">
        <v>18</v>
      </c>
      <c r="DW309" s="91">
        <v>2</v>
      </c>
      <c r="DX309" s="91"/>
      <c r="DY309" s="91"/>
      <c r="DZ309" s="91">
        <v>31</v>
      </c>
      <c r="EA309" s="91">
        <v>4</v>
      </c>
      <c r="EB309" s="91">
        <v>19</v>
      </c>
      <c r="EC309" s="91">
        <v>13</v>
      </c>
      <c r="ED309" s="91">
        <v>14</v>
      </c>
      <c r="EE309" s="91"/>
      <c r="EF309" s="91">
        <v>1</v>
      </c>
      <c r="EG309" s="91">
        <v>5757</v>
      </c>
      <c r="EH309" s="91">
        <v>31158</v>
      </c>
      <c r="EI309" s="90" t="s">
        <v>2667</v>
      </c>
      <c r="EJ309" s="90" t="s">
        <v>2489</v>
      </c>
    </row>
    <row r="310" spans="1:140" ht="14.4" x14ac:dyDescent="0.3">
      <c r="A310" s="90">
        <v>106364121</v>
      </c>
      <c r="B310" s="90" t="s">
        <v>2287</v>
      </c>
      <c r="C310" s="90" t="s">
        <v>1889</v>
      </c>
      <c r="D310" s="90" t="s">
        <v>1702</v>
      </c>
      <c r="E310" s="90" t="s">
        <v>1687</v>
      </c>
      <c r="F310" s="90" t="s">
        <v>1479</v>
      </c>
      <c r="G310" s="90" t="s">
        <v>1687</v>
      </c>
      <c r="H310" s="90" t="s">
        <v>2810</v>
      </c>
      <c r="I310" s="90">
        <v>47</v>
      </c>
      <c r="J310" s="90">
        <v>20</v>
      </c>
      <c r="K310" s="90" t="s">
        <v>572</v>
      </c>
      <c r="L310" s="90" t="s">
        <v>553</v>
      </c>
      <c r="M310" s="91"/>
      <c r="N310" s="91"/>
      <c r="O310" s="91"/>
      <c r="P310" s="91"/>
      <c r="Q310" s="91">
        <v>1180</v>
      </c>
      <c r="R310" s="91"/>
      <c r="S310" s="91">
        <v>575</v>
      </c>
      <c r="T310" s="91">
        <v>605</v>
      </c>
      <c r="U310" s="91"/>
      <c r="V310" s="91"/>
      <c r="W310" s="91"/>
      <c r="X310" s="91"/>
      <c r="Y310" s="91">
        <v>7</v>
      </c>
      <c r="Z310" s="91">
        <v>54</v>
      </c>
      <c r="AA310" s="91">
        <v>71</v>
      </c>
      <c r="AB310" s="91">
        <v>133</v>
      </c>
      <c r="AC310" s="91">
        <v>295</v>
      </c>
      <c r="AD310" s="91">
        <v>268</v>
      </c>
      <c r="AE310" s="91">
        <v>203</v>
      </c>
      <c r="AF310" s="91">
        <v>149</v>
      </c>
      <c r="AG310" s="91"/>
      <c r="AH310" s="91">
        <v>689</v>
      </c>
      <c r="AI310" s="91">
        <v>162</v>
      </c>
      <c r="AJ310" s="91">
        <v>285</v>
      </c>
      <c r="AK310" s="91">
        <v>31</v>
      </c>
      <c r="AL310" s="91">
        <v>6</v>
      </c>
      <c r="AM310" s="91">
        <v>2</v>
      </c>
      <c r="AN310" s="91">
        <v>5</v>
      </c>
      <c r="AO310" s="91">
        <v>3</v>
      </c>
      <c r="AP310" s="91"/>
      <c r="AQ310" s="91"/>
      <c r="AR310" s="91">
        <v>12</v>
      </c>
      <c r="AS310" s="91">
        <v>1165</v>
      </c>
      <c r="AT310" s="91"/>
      <c r="AU310" s="91"/>
      <c r="AV310" s="91"/>
      <c r="AW310" s="91"/>
      <c r="AX310" s="91"/>
      <c r="AY310" s="91"/>
      <c r="AZ310" s="91">
        <v>1180</v>
      </c>
      <c r="BA310" s="91"/>
      <c r="BB310" s="91">
        <v>958</v>
      </c>
      <c r="BC310" s="91">
        <v>222</v>
      </c>
      <c r="BD310" s="91"/>
      <c r="BE310" s="91"/>
      <c r="BF310" s="91">
        <v>423</v>
      </c>
      <c r="BG310" s="91"/>
      <c r="BH310" s="91"/>
      <c r="BI310" s="91"/>
      <c r="BJ310" s="91">
        <v>157</v>
      </c>
      <c r="BK310" s="91"/>
      <c r="BL310" s="91">
        <v>155</v>
      </c>
      <c r="BM310" s="91">
        <v>7</v>
      </c>
      <c r="BN310" s="91">
        <v>2</v>
      </c>
      <c r="BO310" s="91">
        <v>22</v>
      </c>
      <c r="BP310" s="91">
        <v>1</v>
      </c>
      <c r="BQ310" s="91">
        <v>412</v>
      </c>
      <c r="BR310" s="91">
        <v>1</v>
      </c>
      <c r="BS310" s="91"/>
      <c r="BT310" s="91">
        <v>10</v>
      </c>
      <c r="BU310" s="91">
        <v>1170</v>
      </c>
      <c r="BV310" s="91"/>
      <c r="BW310" s="91">
        <v>560</v>
      </c>
      <c r="BX310" s="91">
        <v>450</v>
      </c>
      <c r="BY310" s="91">
        <v>140</v>
      </c>
      <c r="BZ310" s="91">
        <v>27</v>
      </c>
      <c r="CA310" s="91"/>
      <c r="CB310" s="91">
        <v>1</v>
      </c>
      <c r="CC310" s="91"/>
      <c r="CD310" s="91">
        <v>2</v>
      </c>
      <c r="CE310" s="91"/>
      <c r="CF310" s="91"/>
      <c r="CG310" s="91">
        <v>3</v>
      </c>
      <c r="CH310" s="91">
        <v>20</v>
      </c>
      <c r="CI310" s="91">
        <v>2</v>
      </c>
      <c r="CJ310" s="91"/>
      <c r="CK310" s="91">
        <v>4</v>
      </c>
      <c r="CL310" s="91">
        <v>163</v>
      </c>
      <c r="CM310" s="91">
        <v>337</v>
      </c>
      <c r="CN310" s="91">
        <v>20</v>
      </c>
      <c r="CO310" s="91">
        <v>9</v>
      </c>
      <c r="CP310" s="91"/>
      <c r="CQ310" s="91"/>
      <c r="CR310" s="91">
        <v>8</v>
      </c>
      <c r="CS310" s="91">
        <v>203</v>
      </c>
      <c r="CT310" s="91">
        <v>3</v>
      </c>
      <c r="CU310" s="91"/>
      <c r="CV310" s="91">
        <v>119</v>
      </c>
      <c r="CW310" s="91">
        <v>288</v>
      </c>
      <c r="CX310" s="91">
        <v>1</v>
      </c>
      <c r="CY310" s="91"/>
      <c r="CZ310" s="91"/>
      <c r="DA310" s="91"/>
      <c r="DB310" s="91"/>
      <c r="DC310" s="91"/>
      <c r="DD310" s="91"/>
      <c r="DE310" s="91"/>
      <c r="DF310" s="91">
        <v>40</v>
      </c>
      <c r="DG310" s="91"/>
      <c r="DH310" s="91">
        <v>10</v>
      </c>
      <c r="DI310" s="91"/>
      <c r="DJ310" s="91"/>
      <c r="DK310" s="91"/>
      <c r="DL310" s="91"/>
      <c r="DM310" s="91">
        <v>1</v>
      </c>
      <c r="DN310" s="91"/>
      <c r="DO310" s="91">
        <v>411</v>
      </c>
      <c r="DP310" s="91"/>
      <c r="DQ310" s="91">
        <v>718</v>
      </c>
      <c r="DR310" s="91"/>
      <c r="DS310" s="91"/>
      <c r="DT310" s="91"/>
      <c r="DU310" s="91"/>
      <c r="DV310" s="91">
        <v>6</v>
      </c>
      <c r="DW310" s="91"/>
      <c r="DX310" s="91"/>
      <c r="DY310" s="91"/>
      <c r="DZ310" s="91"/>
      <c r="EA310" s="91"/>
      <c r="EB310" s="91"/>
      <c r="EC310" s="91"/>
      <c r="ED310" s="91"/>
      <c r="EE310" s="91"/>
      <c r="EF310" s="91"/>
      <c r="EG310" s="91">
        <v>1174</v>
      </c>
      <c r="EH310" s="91">
        <v>17211</v>
      </c>
      <c r="EI310" s="90" t="s">
        <v>2673</v>
      </c>
      <c r="EJ310" s="90" t="s">
        <v>2489</v>
      </c>
    </row>
    <row r="311" spans="1:140" ht="14.4" x14ac:dyDescent="0.3">
      <c r="A311" s="90">
        <v>106364144</v>
      </c>
      <c r="B311" s="90" t="s">
        <v>2288</v>
      </c>
      <c r="C311" s="90" t="s">
        <v>1703</v>
      </c>
      <c r="D311" s="90" t="s">
        <v>1704</v>
      </c>
      <c r="E311" s="90" t="s">
        <v>1692</v>
      </c>
      <c r="F311" s="90" t="s">
        <v>1843</v>
      </c>
      <c r="G311" s="90" t="s">
        <v>1687</v>
      </c>
      <c r="H311" s="90" t="s">
        <v>2811</v>
      </c>
      <c r="I311" s="90">
        <v>33</v>
      </c>
      <c r="J311" s="90">
        <v>21</v>
      </c>
      <c r="K311" s="90" t="s">
        <v>572</v>
      </c>
      <c r="L311" s="90" t="s">
        <v>553</v>
      </c>
      <c r="M311" s="91">
        <v>10654</v>
      </c>
      <c r="N311" s="91"/>
      <c r="O311" s="91"/>
      <c r="P311" s="91"/>
      <c r="Q311" s="91"/>
      <c r="R311" s="91"/>
      <c r="S311" s="91">
        <v>4250</v>
      </c>
      <c r="T311" s="91">
        <v>6404</v>
      </c>
      <c r="U311" s="91"/>
      <c r="V311" s="91"/>
      <c r="W311" s="91">
        <v>934</v>
      </c>
      <c r="X311" s="91">
        <v>2</v>
      </c>
      <c r="Y311" s="91">
        <v>208</v>
      </c>
      <c r="Z311" s="91">
        <v>1118</v>
      </c>
      <c r="AA311" s="91">
        <v>950</v>
      </c>
      <c r="AB311" s="91">
        <v>1058</v>
      </c>
      <c r="AC311" s="91">
        <v>1630</v>
      </c>
      <c r="AD311" s="91">
        <v>1729</v>
      </c>
      <c r="AE311" s="91">
        <v>1441</v>
      </c>
      <c r="AF311" s="91">
        <v>1584</v>
      </c>
      <c r="AG311" s="91"/>
      <c r="AH311" s="91">
        <v>5019</v>
      </c>
      <c r="AI311" s="91">
        <v>1615</v>
      </c>
      <c r="AJ311" s="91">
        <v>973</v>
      </c>
      <c r="AK311" s="91">
        <v>150</v>
      </c>
      <c r="AL311" s="91">
        <v>6</v>
      </c>
      <c r="AM311" s="91">
        <v>2753</v>
      </c>
      <c r="AN311" s="91">
        <v>138</v>
      </c>
      <c r="AO311" s="91">
        <v>9442</v>
      </c>
      <c r="AP311" s="91">
        <v>21</v>
      </c>
      <c r="AQ311" s="91"/>
      <c r="AR311" s="91">
        <v>129</v>
      </c>
      <c r="AS311" s="91">
        <v>66</v>
      </c>
      <c r="AT311" s="91"/>
      <c r="AU311" s="91">
        <v>934</v>
      </c>
      <c r="AV311" s="91">
        <v>55</v>
      </c>
      <c r="AW311" s="91">
        <v>1</v>
      </c>
      <c r="AX311" s="91">
        <v>6</v>
      </c>
      <c r="AY311" s="91">
        <v>8218</v>
      </c>
      <c r="AZ311" s="91">
        <v>2436</v>
      </c>
      <c r="BA311" s="91"/>
      <c r="BB311" s="91">
        <v>1482</v>
      </c>
      <c r="BC311" s="91">
        <v>8238</v>
      </c>
      <c r="BD311" s="91">
        <v>934</v>
      </c>
      <c r="BE311" s="91"/>
      <c r="BF311" s="91">
        <v>8019</v>
      </c>
      <c r="BG311" s="91"/>
      <c r="BH311" s="91"/>
      <c r="BI311" s="91"/>
      <c r="BJ311" s="91">
        <v>389</v>
      </c>
      <c r="BK311" s="91">
        <v>63</v>
      </c>
      <c r="BL311" s="91">
        <v>524</v>
      </c>
      <c r="BM311" s="91"/>
      <c r="BN311" s="91">
        <v>60</v>
      </c>
      <c r="BO311" s="91">
        <v>312</v>
      </c>
      <c r="BP311" s="91">
        <v>154</v>
      </c>
      <c r="BQ311" s="91">
        <v>1126</v>
      </c>
      <c r="BR311" s="91">
        <v>7</v>
      </c>
      <c r="BS311" s="91"/>
      <c r="BT311" s="91">
        <v>361</v>
      </c>
      <c r="BU311" s="91">
        <v>10293</v>
      </c>
      <c r="BV311" s="91"/>
      <c r="BW311" s="91">
        <v>4299</v>
      </c>
      <c r="BX311" s="91">
        <v>4529</v>
      </c>
      <c r="BY311" s="91">
        <v>1369</v>
      </c>
      <c r="BZ311" s="91">
        <v>19</v>
      </c>
      <c r="CA311" s="91"/>
      <c r="CB311" s="91">
        <v>170</v>
      </c>
      <c r="CC311" s="91"/>
      <c r="CD311" s="91">
        <v>211</v>
      </c>
      <c r="CE311" s="91">
        <v>57</v>
      </c>
      <c r="CF311" s="91"/>
      <c r="CG311" s="91">
        <v>1036</v>
      </c>
      <c r="CH311" s="91">
        <v>182</v>
      </c>
      <c r="CI311" s="91">
        <v>447</v>
      </c>
      <c r="CJ311" s="91">
        <v>93</v>
      </c>
      <c r="CK311" s="91">
        <v>105</v>
      </c>
      <c r="CL311" s="91">
        <v>341</v>
      </c>
      <c r="CM311" s="91">
        <v>1802</v>
      </c>
      <c r="CN311" s="91">
        <v>856</v>
      </c>
      <c r="CO311" s="91">
        <v>1326</v>
      </c>
      <c r="CP311" s="91">
        <v>682</v>
      </c>
      <c r="CQ311" s="91">
        <v>1080</v>
      </c>
      <c r="CR311" s="91">
        <v>195</v>
      </c>
      <c r="CS311" s="91">
        <v>424</v>
      </c>
      <c r="CT311" s="91">
        <v>4</v>
      </c>
      <c r="CU311" s="91"/>
      <c r="CV311" s="91">
        <v>628</v>
      </c>
      <c r="CW311" s="91">
        <v>515</v>
      </c>
      <c r="CX311" s="91">
        <v>4</v>
      </c>
      <c r="CY311" s="91">
        <v>934</v>
      </c>
      <c r="CZ311" s="91">
        <v>18</v>
      </c>
      <c r="DA311" s="91">
        <v>5</v>
      </c>
      <c r="DB311" s="91">
        <v>4</v>
      </c>
      <c r="DC311" s="91"/>
      <c r="DD311" s="91">
        <v>12</v>
      </c>
      <c r="DE311" s="91">
        <v>71</v>
      </c>
      <c r="DF311" s="91">
        <v>754</v>
      </c>
      <c r="DG311" s="91">
        <v>7</v>
      </c>
      <c r="DH311" s="91">
        <v>842</v>
      </c>
      <c r="DI311" s="91">
        <v>92</v>
      </c>
      <c r="DJ311" s="91">
        <v>36</v>
      </c>
      <c r="DK311" s="91">
        <v>180</v>
      </c>
      <c r="DL311" s="91">
        <v>940</v>
      </c>
      <c r="DM311" s="91">
        <v>285</v>
      </c>
      <c r="DN311" s="91">
        <v>94</v>
      </c>
      <c r="DO311" s="91">
        <v>7144</v>
      </c>
      <c r="DP311" s="91">
        <v>15</v>
      </c>
      <c r="DQ311" s="91">
        <v>155</v>
      </c>
      <c r="DR311" s="91">
        <v>27</v>
      </c>
      <c r="DS311" s="91">
        <v>4</v>
      </c>
      <c r="DT311" s="91">
        <v>27</v>
      </c>
      <c r="DU311" s="91">
        <v>312</v>
      </c>
      <c r="DV311" s="91">
        <v>471</v>
      </c>
      <c r="DW311" s="91"/>
      <c r="DX311" s="91">
        <v>20</v>
      </c>
      <c r="DY311" s="91">
        <v>26</v>
      </c>
      <c r="DZ311" s="91">
        <v>162</v>
      </c>
      <c r="EA311" s="91">
        <v>841</v>
      </c>
      <c r="EB311" s="91">
        <v>37</v>
      </c>
      <c r="EC311" s="91">
        <v>12</v>
      </c>
      <c r="ED311" s="91">
        <v>50</v>
      </c>
      <c r="EE311" s="91"/>
      <c r="EF311" s="91">
        <v>39</v>
      </c>
      <c r="EG311" s="91">
        <v>8626</v>
      </c>
      <c r="EH311" s="91">
        <v>34682</v>
      </c>
      <c r="EI311" s="90" t="s">
        <v>2676</v>
      </c>
      <c r="EJ311" s="90" t="s">
        <v>2489</v>
      </c>
    </row>
    <row r="312" spans="1:140" ht="14.4" x14ac:dyDescent="0.3">
      <c r="A312" s="90">
        <v>106364188</v>
      </c>
      <c r="B312" s="90" t="s">
        <v>2289</v>
      </c>
      <c r="C312" s="90" t="s">
        <v>2290</v>
      </c>
      <c r="D312" s="90" t="s">
        <v>447</v>
      </c>
      <c r="E312" s="90" t="s">
        <v>448</v>
      </c>
      <c r="F312" s="90" t="s">
        <v>1484</v>
      </c>
      <c r="G312" s="90" t="s">
        <v>1687</v>
      </c>
      <c r="H312" s="90" t="s">
        <v>2810</v>
      </c>
      <c r="I312" s="90">
        <v>40</v>
      </c>
      <c r="J312" s="90">
        <v>23</v>
      </c>
      <c r="K312" s="90" t="s">
        <v>572</v>
      </c>
      <c r="L312" s="90" t="s">
        <v>553</v>
      </c>
      <c r="M312" s="91">
        <v>729</v>
      </c>
      <c r="N312" s="91"/>
      <c r="O312" s="91"/>
      <c r="P312" s="91"/>
      <c r="Q312" s="91"/>
      <c r="R312" s="91"/>
      <c r="S312" s="91">
        <v>395</v>
      </c>
      <c r="T312" s="91">
        <v>334</v>
      </c>
      <c r="U312" s="91"/>
      <c r="V312" s="91"/>
      <c r="W312" s="91"/>
      <c r="X312" s="91"/>
      <c r="Y312" s="91"/>
      <c r="Z312" s="91">
        <v>19</v>
      </c>
      <c r="AA312" s="91">
        <v>31</v>
      </c>
      <c r="AB312" s="91">
        <v>69</v>
      </c>
      <c r="AC312" s="91">
        <v>135</v>
      </c>
      <c r="AD312" s="91">
        <v>167</v>
      </c>
      <c r="AE312" s="91">
        <v>174</v>
      </c>
      <c r="AF312" s="91">
        <v>134</v>
      </c>
      <c r="AG312" s="91"/>
      <c r="AH312" s="91">
        <v>377</v>
      </c>
      <c r="AI312" s="91">
        <v>91</v>
      </c>
      <c r="AJ312" s="91">
        <v>198</v>
      </c>
      <c r="AK312" s="91">
        <v>29</v>
      </c>
      <c r="AL312" s="91"/>
      <c r="AM312" s="91">
        <v>34</v>
      </c>
      <c r="AN312" s="91"/>
      <c r="AO312" s="91">
        <v>90</v>
      </c>
      <c r="AP312" s="91"/>
      <c r="AQ312" s="91">
        <v>1</v>
      </c>
      <c r="AR312" s="91">
        <v>3</v>
      </c>
      <c r="AS312" s="91">
        <v>635</v>
      </c>
      <c r="AT312" s="91"/>
      <c r="AU312" s="91"/>
      <c r="AV312" s="91"/>
      <c r="AW312" s="91"/>
      <c r="AX312" s="91"/>
      <c r="AY312" s="91"/>
      <c r="AZ312" s="91">
        <v>729</v>
      </c>
      <c r="BA312" s="91"/>
      <c r="BB312" s="91">
        <v>725</v>
      </c>
      <c r="BC312" s="91">
        <v>4</v>
      </c>
      <c r="BD312" s="91"/>
      <c r="BE312" s="91"/>
      <c r="BF312" s="91">
        <v>121</v>
      </c>
      <c r="BG312" s="91"/>
      <c r="BH312" s="91"/>
      <c r="BI312" s="91"/>
      <c r="BJ312" s="91">
        <v>38</v>
      </c>
      <c r="BK312" s="91">
        <v>64</v>
      </c>
      <c r="BL312" s="91">
        <v>283</v>
      </c>
      <c r="BM312" s="91"/>
      <c r="BN312" s="91"/>
      <c r="BO312" s="91">
        <v>13</v>
      </c>
      <c r="BP312" s="91">
        <v>126</v>
      </c>
      <c r="BQ312" s="91">
        <v>82</v>
      </c>
      <c r="BR312" s="91">
        <v>2</v>
      </c>
      <c r="BS312" s="91"/>
      <c r="BT312" s="91">
        <v>44</v>
      </c>
      <c r="BU312" s="91">
        <v>685</v>
      </c>
      <c r="BV312" s="91"/>
      <c r="BW312" s="91">
        <v>434</v>
      </c>
      <c r="BX312" s="91">
        <v>80</v>
      </c>
      <c r="BY312" s="91">
        <v>120</v>
      </c>
      <c r="BZ312" s="91">
        <v>95</v>
      </c>
      <c r="CA312" s="91"/>
      <c r="CB312" s="91"/>
      <c r="CC312" s="91"/>
      <c r="CD312" s="91"/>
      <c r="CE312" s="91"/>
      <c r="CF312" s="91"/>
      <c r="CG312" s="91">
        <v>211</v>
      </c>
      <c r="CH312" s="91">
        <v>1</v>
      </c>
      <c r="CI312" s="91">
        <v>24</v>
      </c>
      <c r="CJ312" s="91"/>
      <c r="CK312" s="91"/>
      <c r="CL312" s="91">
        <v>2</v>
      </c>
      <c r="CM312" s="91">
        <v>17</v>
      </c>
      <c r="CN312" s="91">
        <v>269</v>
      </c>
      <c r="CO312" s="91">
        <v>13</v>
      </c>
      <c r="CP312" s="91">
        <v>11</v>
      </c>
      <c r="CQ312" s="91"/>
      <c r="CR312" s="91">
        <v>27</v>
      </c>
      <c r="CS312" s="91">
        <v>95</v>
      </c>
      <c r="CT312" s="91"/>
      <c r="CU312" s="91"/>
      <c r="CV312" s="91"/>
      <c r="CW312" s="91">
        <v>47</v>
      </c>
      <c r="CX312" s="91">
        <v>12</v>
      </c>
      <c r="CY312" s="91"/>
      <c r="CZ312" s="91">
        <v>5</v>
      </c>
      <c r="DA312" s="91"/>
      <c r="DB312" s="91"/>
      <c r="DC312" s="91"/>
      <c r="DD312" s="91"/>
      <c r="DE312" s="91">
        <v>13</v>
      </c>
      <c r="DF312" s="91">
        <v>70</v>
      </c>
      <c r="DG312" s="91"/>
      <c r="DH312" s="91">
        <v>29</v>
      </c>
      <c r="DI312" s="91"/>
      <c r="DJ312" s="91"/>
      <c r="DK312" s="91"/>
      <c r="DL312" s="91"/>
      <c r="DM312" s="91">
        <v>106</v>
      </c>
      <c r="DN312" s="91">
        <v>18</v>
      </c>
      <c r="DO312" s="91">
        <v>213</v>
      </c>
      <c r="DP312" s="91"/>
      <c r="DQ312" s="91">
        <v>275</v>
      </c>
      <c r="DR312" s="91">
        <v>2</v>
      </c>
      <c r="DS312" s="91"/>
      <c r="DT312" s="91"/>
      <c r="DU312" s="91">
        <v>66</v>
      </c>
      <c r="DV312" s="91">
        <v>2</v>
      </c>
      <c r="DW312" s="91">
        <v>1</v>
      </c>
      <c r="DX312" s="91"/>
      <c r="DY312" s="91">
        <v>1</v>
      </c>
      <c r="DZ312" s="91">
        <v>64</v>
      </c>
      <c r="EA312" s="91">
        <v>34</v>
      </c>
      <c r="EB312" s="91"/>
      <c r="EC312" s="91"/>
      <c r="ED312" s="91">
        <v>1</v>
      </c>
      <c r="EE312" s="91"/>
      <c r="EF312" s="91"/>
      <c r="EG312" s="91">
        <v>558</v>
      </c>
      <c r="EH312" s="91">
        <v>17409</v>
      </c>
      <c r="EI312" s="90" t="s">
        <v>2679</v>
      </c>
      <c r="EJ312" s="90" t="s">
        <v>2489</v>
      </c>
    </row>
    <row r="313" spans="1:140" ht="14.4" x14ac:dyDescent="0.3">
      <c r="A313" s="90">
        <v>106364231</v>
      </c>
      <c r="B313" s="90" t="s">
        <v>2291</v>
      </c>
      <c r="C313" s="90" t="s">
        <v>1705</v>
      </c>
      <c r="D313" s="90" t="s">
        <v>449</v>
      </c>
      <c r="E313" s="90" t="s">
        <v>1706</v>
      </c>
      <c r="F313" s="90" t="s">
        <v>2292</v>
      </c>
      <c r="G313" s="90" t="s">
        <v>1687</v>
      </c>
      <c r="H313" s="90" t="s">
        <v>2809</v>
      </c>
      <c r="I313" s="90">
        <v>47</v>
      </c>
      <c r="J313" s="90">
        <v>20</v>
      </c>
      <c r="K313" s="90" t="s">
        <v>552</v>
      </c>
      <c r="L313" s="90" t="s">
        <v>2807</v>
      </c>
      <c r="M313" s="91">
        <v>19752</v>
      </c>
      <c r="N313" s="91"/>
      <c r="O313" s="91">
        <v>3936</v>
      </c>
      <c r="P313" s="91"/>
      <c r="Q313" s="91"/>
      <c r="R313" s="91"/>
      <c r="S313" s="91">
        <v>11635</v>
      </c>
      <c r="T313" s="91">
        <v>12051</v>
      </c>
      <c r="U313" s="91">
        <v>2</v>
      </c>
      <c r="V313" s="91"/>
      <c r="W313" s="91">
        <v>3004</v>
      </c>
      <c r="X313" s="91">
        <v>446</v>
      </c>
      <c r="Y313" s="91">
        <v>898</v>
      </c>
      <c r="Z313" s="91">
        <v>4391</v>
      </c>
      <c r="AA313" s="91">
        <v>3475</v>
      </c>
      <c r="AB313" s="91">
        <v>3213</v>
      </c>
      <c r="AC313" s="91">
        <v>4143</v>
      </c>
      <c r="AD313" s="91">
        <v>2364</v>
      </c>
      <c r="AE313" s="91">
        <v>994</v>
      </c>
      <c r="AF313" s="91">
        <v>760</v>
      </c>
      <c r="AG313" s="91"/>
      <c r="AH313" s="91">
        <v>6227</v>
      </c>
      <c r="AI313" s="91">
        <v>3463</v>
      </c>
      <c r="AJ313" s="91">
        <v>12804</v>
      </c>
      <c r="AK313" s="91">
        <v>451</v>
      </c>
      <c r="AL313" s="91">
        <v>29</v>
      </c>
      <c r="AM313" s="91">
        <v>436</v>
      </c>
      <c r="AN313" s="91">
        <v>278</v>
      </c>
      <c r="AO313" s="91">
        <v>19290</v>
      </c>
      <c r="AP313" s="91">
        <v>14</v>
      </c>
      <c r="AQ313" s="91">
        <v>186</v>
      </c>
      <c r="AR313" s="91">
        <v>143</v>
      </c>
      <c r="AS313" s="91">
        <v>206</v>
      </c>
      <c r="AT313" s="91">
        <v>33</v>
      </c>
      <c r="AU313" s="91">
        <v>2671</v>
      </c>
      <c r="AV313" s="91">
        <v>1083</v>
      </c>
      <c r="AW313" s="91">
        <v>49</v>
      </c>
      <c r="AX313" s="91">
        <v>13</v>
      </c>
      <c r="AY313" s="91">
        <v>17154</v>
      </c>
      <c r="AZ313" s="91">
        <v>6534</v>
      </c>
      <c r="BA313" s="91"/>
      <c r="BB313" s="91">
        <v>2253</v>
      </c>
      <c r="BC313" s="91">
        <v>18754</v>
      </c>
      <c r="BD313" s="91">
        <v>2681</v>
      </c>
      <c r="BE313" s="91"/>
      <c r="BF313" s="91">
        <v>19857</v>
      </c>
      <c r="BG313" s="91">
        <v>15</v>
      </c>
      <c r="BH313" s="91">
        <v>139</v>
      </c>
      <c r="BI313" s="91"/>
      <c r="BJ313" s="91">
        <v>354</v>
      </c>
      <c r="BK313" s="91">
        <v>359</v>
      </c>
      <c r="BL313" s="91">
        <v>1052</v>
      </c>
      <c r="BM313" s="91">
        <v>157</v>
      </c>
      <c r="BN313" s="91">
        <v>686</v>
      </c>
      <c r="BO313" s="91">
        <v>384</v>
      </c>
      <c r="BP313" s="91">
        <v>338</v>
      </c>
      <c r="BQ313" s="91">
        <v>186</v>
      </c>
      <c r="BR313" s="91">
        <v>161</v>
      </c>
      <c r="BS313" s="91"/>
      <c r="BT313" s="91">
        <v>139</v>
      </c>
      <c r="BU313" s="91">
        <v>23549</v>
      </c>
      <c r="BV313" s="91"/>
      <c r="BW313" s="91">
        <v>2235</v>
      </c>
      <c r="BX313" s="91">
        <v>17795</v>
      </c>
      <c r="BY313" s="91">
        <v>1816</v>
      </c>
      <c r="BZ313" s="91">
        <v>81</v>
      </c>
      <c r="CA313" s="91">
        <v>36</v>
      </c>
      <c r="CB313" s="91">
        <v>666</v>
      </c>
      <c r="CC313" s="91"/>
      <c r="CD313" s="91">
        <v>1059</v>
      </c>
      <c r="CE313" s="91"/>
      <c r="CF313" s="91"/>
      <c r="CG313" s="91">
        <v>1074</v>
      </c>
      <c r="CH313" s="91">
        <v>699</v>
      </c>
      <c r="CI313" s="91">
        <v>761</v>
      </c>
      <c r="CJ313" s="91">
        <v>241</v>
      </c>
      <c r="CK313" s="91">
        <v>4753</v>
      </c>
      <c r="CL313" s="91">
        <v>340</v>
      </c>
      <c r="CM313" s="91">
        <v>1892</v>
      </c>
      <c r="CN313" s="91">
        <v>1000</v>
      </c>
      <c r="CO313" s="91">
        <v>1669</v>
      </c>
      <c r="CP313" s="91">
        <v>796</v>
      </c>
      <c r="CQ313" s="91">
        <v>3025</v>
      </c>
      <c r="CR313" s="91">
        <v>428</v>
      </c>
      <c r="CS313" s="91">
        <v>440</v>
      </c>
      <c r="CT313" s="91">
        <v>28</v>
      </c>
      <c r="CU313" s="91">
        <v>91</v>
      </c>
      <c r="CV313" s="91">
        <v>1314</v>
      </c>
      <c r="CW313" s="91">
        <v>2310</v>
      </c>
      <c r="CX313" s="91">
        <v>146</v>
      </c>
      <c r="CY313" s="91">
        <v>2681</v>
      </c>
      <c r="CZ313" s="91">
        <v>359</v>
      </c>
      <c r="DA313" s="91">
        <v>22</v>
      </c>
      <c r="DB313" s="91">
        <v>27</v>
      </c>
      <c r="DC313" s="91">
        <v>8</v>
      </c>
      <c r="DD313" s="91">
        <v>85</v>
      </c>
      <c r="DE313" s="91">
        <v>330</v>
      </c>
      <c r="DF313" s="91">
        <v>1073</v>
      </c>
      <c r="DG313" s="91">
        <v>42</v>
      </c>
      <c r="DH313" s="91">
        <v>1743</v>
      </c>
      <c r="DI313" s="91">
        <v>384</v>
      </c>
      <c r="DJ313" s="91">
        <v>126</v>
      </c>
      <c r="DK313" s="91">
        <v>332</v>
      </c>
      <c r="DL313" s="91">
        <v>2670</v>
      </c>
      <c r="DM313" s="91">
        <v>1110</v>
      </c>
      <c r="DN313" s="91">
        <v>601</v>
      </c>
      <c r="DO313" s="91">
        <v>4543</v>
      </c>
      <c r="DP313" s="91">
        <v>21</v>
      </c>
      <c r="DQ313" s="91">
        <v>10212</v>
      </c>
      <c r="DR313" s="91">
        <v>680</v>
      </c>
      <c r="DS313" s="91">
        <v>53</v>
      </c>
      <c r="DT313" s="91">
        <v>57</v>
      </c>
      <c r="DU313" s="91">
        <v>591</v>
      </c>
      <c r="DV313" s="91">
        <v>631</v>
      </c>
      <c r="DW313" s="91">
        <v>97</v>
      </c>
      <c r="DX313" s="91">
        <v>30</v>
      </c>
      <c r="DY313" s="91">
        <v>32</v>
      </c>
      <c r="DZ313" s="91">
        <v>381</v>
      </c>
      <c r="EA313" s="91">
        <v>419</v>
      </c>
      <c r="EB313" s="91">
        <v>244</v>
      </c>
      <c r="EC313" s="91">
        <v>296</v>
      </c>
      <c r="ED313" s="91">
        <v>20</v>
      </c>
      <c r="EE313" s="91"/>
      <c r="EF313" s="91">
        <v>81</v>
      </c>
      <c r="EG313" s="91">
        <v>20076</v>
      </c>
      <c r="EH313" s="91">
        <v>118222</v>
      </c>
      <c r="EI313" s="90" t="s">
        <v>2669</v>
      </c>
      <c r="EJ313" s="90" t="s">
        <v>2489</v>
      </c>
    </row>
    <row r="314" spans="1:140" ht="14.4" x14ac:dyDescent="0.3">
      <c r="A314" s="90">
        <v>106364430</v>
      </c>
      <c r="B314" s="90" t="s">
        <v>2293</v>
      </c>
      <c r="C314" s="90" t="s">
        <v>1659</v>
      </c>
      <c r="D314" s="90" t="s">
        <v>1798</v>
      </c>
      <c r="E314" s="90" t="s">
        <v>1660</v>
      </c>
      <c r="F314" s="90" t="s">
        <v>1469</v>
      </c>
      <c r="G314" s="90" t="s">
        <v>1687</v>
      </c>
      <c r="H314" s="90" t="s">
        <v>2814</v>
      </c>
      <c r="I314" s="90">
        <v>33</v>
      </c>
      <c r="J314" s="90">
        <v>16</v>
      </c>
      <c r="K314" s="90" t="s">
        <v>572</v>
      </c>
      <c r="L314" s="90" t="s">
        <v>2501</v>
      </c>
      <c r="M314" s="91">
        <v>2590</v>
      </c>
      <c r="N314" s="91"/>
      <c r="O314" s="91"/>
      <c r="P314" s="91"/>
      <c r="Q314" s="91"/>
      <c r="R314" s="91"/>
      <c r="S314" s="91">
        <v>1062</v>
      </c>
      <c r="T314" s="91">
        <v>1528</v>
      </c>
      <c r="U314" s="91"/>
      <c r="V314" s="91"/>
      <c r="W314" s="91">
        <v>375</v>
      </c>
      <c r="X314" s="91"/>
      <c r="Y314" s="91">
        <v>87</v>
      </c>
      <c r="Z314" s="91">
        <v>330</v>
      </c>
      <c r="AA314" s="91">
        <v>189</v>
      </c>
      <c r="AB314" s="91">
        <v>209</v>
      </c>
      <c r="AC314" s="91">
        <v>408</v>
      </c>
      <c r="AD314" s="91">
        <v>362</v>
      </c>
      <c r="AE314" s="91">
        <v>305</v>
      </c>
      <c r="AF314" s="91">
        <v>325</v>
      </c>
      <c r="AG314" s="91"/>
      <c r="AH314" s="91">
        <v>1428</v>
      </c>
      <c r="AI314" s="91">
        <v>364</v>
      </c>
      <c r="AJ314" s="91">
        <v>748</v>
      </c>
      <c r="AK314" s="91">
        <v>38</v>
      </c>
      <c r="AL314" s="91">
        <v>11</v>
      </c>
      <c r="AM314" s="91">
        <v>1</v>
      </c>
      <c r="AN314" s="91"/>
      <c r="AO314" s="91">
        <v>2207</v>
      </c>
      <c r="AP314" s="91"/>
      <c r="AQ314" s="91"/>
      <c r="AR314" s="91">
        <v>14</v>
      </c>
      <c r="AS314" s="91"/>
      <c r="AT314" s="91"/>
      <c r="AU314" s="91">
        <v>369</v>
      </c>
      <c r="AV314" s="91"/>
      <c r="AW314" s="91"/>
      <c r="AX314" s="91"/>
      <c r="AY314" s="91">
        <v>1670</v>
      </c>
      <c r="AZ314" s="91">
        <v>920</v>
      </c>
      <c r="BA314" s="91"/>
      <c r="BB314" s="91">
        <v>463</v>
      </c>
      <c r="BC314" s="91">
        <v>1757</v>
      </c>
      <c r="BD314" s="91">
        <v>370</v>
      </c>
      <c r="BE314" s="91"/>
      <c r="BF314" s="91">
        <v>1832</v>
      </c>
      <c r="BG314" s="91"/>
      <c r="BH314" s="91"/>
      <c r="BI314" s="91"/>
      <c r="BJ314" s="91">
        <v>137</v>
      </c>
      <c r="BK314" s="91">
        <v>27</v>
      </c>
      <c r="BL314" s="91">
        <v>245</v>
      </c>
      <c r="BM314" s="91"/>
      <c r="BN314" s="91">
        <v>1</v>
      </c>
      <c r="BO314" s="91">
        <v>77</v>
      </c>
      <c r="BP314" s="91">
        <v>21</v>
      </c>
      <c r="BQ314" s="91">
        <v>237</v>
      </c>
      <c r="BR314" s="91">
        <v>13</v>
      </c>
      <c r="BS314" s="91"/>
      <c r="BT314" s="91">
        <v>133</v>
      </c>
      <c r="BU314" s="91">
        <v>2457</v>
      </c>
      <c r="BV314" s="91"/>
      <c r="BW314" s="91">
        <v>1004</v>
      </c>
      <c r="BX314" s="91">
        <v>1118</v>
      </c>
      <c r="BY314" s="91">
        <v>387</v>
      </c>
      <c r="BZ314" s="91"/>
      <c r="CA314" s="91"/>
      <c r="CB314" s="91">
        <v>65</v>
      </c>
      <c r="CC314" s="91"/>
      <c r="CD314" s="91">
        <v>16</v>
      </c>
      <c r="CE314" s="91"/>
      <c r="CF314" s="91"/>
      <c r="CG314" s="91">
        <v>156</v>
      </c>
      <c r="CH314" s="91">
        <v>28</v>
      </c>
      <c r="CI314" s="91">
        <v>135</v>
      </c>
      <c r="CJ314" s="91">
        <v>42</v>
      </c>
      <c r="CK314" s="91">
        <v>22</v>
      </c>
      <c r="CL314" s="91">
        <v>84</v>
      </c>
      <c r="CM314" s="91">
        <v>468</v>
      </c>
      <c r="CN314" s="91">
        <v>248</v>
      </c>
      <c r="CO314" s="91">
        <v>310</v>
      </c>
      <c r="CP314" s="91">
        <v>95</v>
      </c>
      <c r="CQ314" s="91">
        <v>414</v>
      </c>
      <c r="CR314" s="91">
        <v>49</v>
      </c>
      <c r="CS314" s="91">
        <v>23</v>
      </c>
      <c r="CT314" s="91"/>
      <c r="CU314" s="91">
        <v>5</v>
      </c>
      <c r="CV314" s="91">
        <v>81</v>
      </c>
      <c r="CW314" s="91">
        <v>52</v>
      </c>
      <c r="CX314" s="91">
        <v>8</v>
      </c>
      <c r="CY314" s="91">
        <v>370</v>
      </c>
      <c r="CZ314" s="91">
        <v>16</v>
      </c>
      <c r="DA314" s="91"/>
      <c r="DB314" s="91"/>
      <c r="DC314" s="91"/>
      <c r="DD314" s="91">
        <v>2</v>
      </c>
      <c r="DE314" s="91">
        <v>26</v>
      </c>
      <c r="DF314" s="91">
        <v>207</v>
      </c>
      <c r="DG314" s="91">
        <v>1</v>
      </c>
      <c r="DH314" s="91">
        <v>211</v>
      </c>
      <c r="DI314" s="91">
        <v>5</v>
      </c>
      <c r="DJ314" s="91">
        <v>13</v>
      </c>
      <c r="DK314" s="91">
        <v>33</v>
      </c>
      <c r="DL314" s="91">
        <v>368</v>
      </c>
      <c r="DM314" s="91">
        <v>44</v>
      </c>
      <c r="DN314" s="91">
        <v>26</v>
      </c>
      <c r="DO314" s="91">
        <v>180</v>
      </c>
      <c r="DP314" s="91"/>
      <c r="DQ314" s="91">
        <v>1458</v>
      </c>
      <c r="DR314" s="91">
        <v>6</v>
      </c>
      <c r="DS314" s="91">
        <v>1</v>
      </c>
      <c r="DT314" s="91">
        <v>5</v>
      </c>
      <c r="DU314" s="91">
        <v>59</v>
      </c>
      <c r="DV314" s="91">
        <v>71</v>
      </c>
      <c r="DW314" s="91">
        <v>1</v>
      </c>
      <c r="DX314" s="91">
        <v>3</v>
      </c>
      <c r="DY314" s="91">
        <v>3</v>
      </c>
      <c r="DZ314" s="91">
        <v>18</v>
      </c>
      <c r="EA314" s="91">
        <v>102</v>
      </c>
      <c r="EB314" s="91">
        <v>9</v>
      </c>
      <c r="EC314" s="91"/>
      <c r="ED314" s="91">
        <v>6</v>
      </c>
      <c r="EE314" s="91"/>
      <c r="EF314" s="91"/>
      <c r="EG314" s="91">
        <v>2306</v>
      </c>
      <c r="EH314" s="91">
        <v>7044</v>
      </c>
      <c r="EI314" s="90" t="s">
        <v>2680</v>
      </c>
      <c r="EJ314" s="90" t="s">
        <v>2501</v>
      </c>
    </row>
    <row r="315" spans="1:140" ht="14.4" x14ac:dyDescent="0.3">
      <c r="A315" s="90">
        <v>106364451</v>
      </c>
      <c r="B315" s="90" t="s">
        <v>2294</v>
      </c>
      <c r="C315" s="90" t="s">
        <v>1890</v>
      </c>
      <c r="D315" s="90" t="s">
        <v>1891</v>
      </c>
      <c r="E315" s="90" t="s">
        <v>1673</v>
      </c>
      <c r="F315" s="90" t="s">
        <v>1474</v>
      </c>
      <c r="G315" s="90" t="s">
        <v>1687</v>
      </c>
      <c r="H315" s="90" t="s">
        <v>2810</v>
      </c>
      <c r="I315" s="90">
        <v>40</v>
      </c>
      <c r="J315" s="90">
        <v>23</v>
      </c>
      <c r="K315" s="90" t="s">
        <v>572</v>
      </c>
      <c r="L315" s="90" t="s">
        <v>553</v>
      </c>
      <c r="M315" s="91"/>
      <c r="N315" s="91">
        <v>27</v>
      </c>
      <c r="O315" s="91"/>
      <c r="P315" s="91"/>
      <c r="Q315" s="91">
        <v>15</v>
      </c>
      <c r="R315" s="91"/>
      <c r="S315" s="91">
        <v>21</v>
      </c>
      <c r="T315" s="91">
        <v>21</v>
      </c>
      <c r="U315" s="91"/>
      <c r="V315" s="91"/>
      <c r="W315" s="91">
        <v>6</v>
      </c>
      <c r="X315" s="91">
        <v>22</v>
      </c>
      <c r="Y315" s="91">
        <v>13</v>
      </c>
      <c r="Z315" s="91">
        <v>1</v>
      </c>
      <c r="AA315" s="91"/>
      <c r="AB315" s="91"/>
      <c r="AC315" s="91"/>
      <c r="AD315" s="91"/>
      <c r="AE315" s="91"/>
      <c r="AF315" s="91"/>
      <c r="AG315" s="91"/>
      <c r="AH315" s="91">
        <v>5</v>
      </c>
      <c r="AI315" s="91">
        <v>8</v>
      </c>
      <c r="AJ315" s="91">
        <v>27</v>
      </c>
      <c r="AK315" s="91"/>
      <c r="AL315" s="91"/>
      <c r="AM315" s="91">
        <v>1</v>
      </c>
      <c r="AN315" s="91">
        <v>1</v>
      </c>
      <c r="AO315" s="91"/>
      <c r="AP315" s="91"/>
      <c r="AQ315" s="91"/>
      <c r="AR315" s="91"/>
      <c r="AS315" s="91">
        <v>42</v>
      </c>
      <c r="AT315" s="91"/>
      <c r="AU315" s="91"/>
      <c r="AV315" s="91"/>
      <c r="AW315" s="91"/>
      <c r="AX315" s="91"/>
      <c r="AY315" s="91"/>
      <c r="AZ315" s="91">
        <v>42</v>
      </c>
      <c r="BA315" s="91"/>
      <c r="BB315" s="91">
        <v>42</v>
      </c>
      <c r="BC315" s="91"/>
      <c r="BD315" s="91"/>
      <c r="BE315" s="91"/>
      <c r="BF315" s="91">
        <v>7</v>
      </c>
      <c r="BG315" s="91"/>
      <c r="BH315" s="91"/>
      <c r="BI315" s="91"/>
      <c r="BJ315" s="91">
        <v>26</v>
      </c>
      <c r="BK315" s="91">
        <v>2</v>
      </c>
      <c r="BL315" s="91">
        <v>1</v>
      </c>
      <c r="BM315" s="91">
        <v>1</v>
      </c>
      <c r="BN315" s="91"/>
      <c r="BO315" s="91"/>
      <c r="BP315" s="91"/>
      <c r="BQ315" s="91">
        <v>5</v>
      </c>
      <c r="BR315" s="91"/>
      <c r="BS315" s="91"/>
      <c r="BT315" s="91"/>
      <c r="BU315" s="91">
        <v>42</v>
      </c>
      <c r="BV315" s="91"/>
      <c r="BW315" s="91"/>
      <c r="BX315" s="91">
        <v>31</v>
      </c>
      <c r="BY315" s="91"/>
      <c r="BZ315" s="91"/>
      <c r="CA315" s="91"/>
      <c r="CB315" s="91"/>
      <c r="CC315" s="91"/>
      <c r="CD315" s="91"/>
      <c r="CE315" s="91">
        <v>11</v>
      </c>
      <c r="CF315" s="91"/>
      <c r="CG315" s="91"/>
      <c r="CH315" s="91">
        <v>1</v>
      </c>
      <c r="CI315" s="91">
        <v>1</v>
      </c>
      <c r="CJ315" s="91"/>
      <c r="CK315" s="91"/>
      <c r="CL315" s="91">
        <v>2</v>
      </c>
      <c r="CM315" s="91">
        <v>1</v>
      </c>
      <c r="CN315" s="91">
        <v>15</v>
      </c>
      <c r="CO315" s="91"/>
      <c r="CP315" s="91">
        <v>1</v>
      </c>
      <c r="CQ315" s="91"/>
      <c r="CR315" s="91">
        <v>2</v>
      </c>
      <c r="CS315" s="91"/>
      <c r="CT315" s="91">
        <v>8</v>
      </c>
      <c r="CU315" s="91">
        <v>1</v>
      </c>
      <c r="CV315" s="91">
        <v>4</v>
      </c>
      <c r="CW315" s="91">
        <v>6</v>
      </c>
      <c r="CX315" s="91"/>
      <c r="CY315" s="91"/>
      <c r="CZ315" s="91"/>
      <c r="DA315" s="91"/>
      <c r="DB315" s="91"/>
      <c r="DC315" s="91"/>
      <c r="DD315" s="91"/>
      <c r="DE315" s="91"/>
      <c r="DF315" s="91"/>
      <c r="DG315" s="91"/>
      <c r="DH315" s="91"/>
      <c r="DI315" s="91"/>
      <c r="DJ315" s="91"/>
      <c r="DK315" s="91"/>
      <c r="DL315" s="91"/>
      <c r="DM315" s="91"/>
      <c r="DN315" s="91"/>
      <c r="DO315" s="91"/>
      <c r="DP315" s="91"/>
      <c r="DQ315" s="91">
        <v>42</v>
      </c>
      <c r="DR315" s="91">
        <v>2</v>
      </c>
      <c r="DS315" s="91"/>
      <c r="DT315" s="91"/>
      <c r="DU315" s="91"/>
      <c r="DV315" s="91"/>
      <c r="DW315" s="91"/>
      <c r="DX315" s="91"/>
      <c r="DY315" s="91">
        <v>2</v>
      </c>
      <c r="DZ315" s="91"/>
      <c r="EA315" s="91"/>
      <c r="EB315" s="91"/>
      <c r="EC315" s="91">
        <v>1</v>
      </c>
      <c r="ED315" s="91"/>
      <c r="EE315" s="91"/>
      <c r="EF315" s="91"/>
      <c r="EG315" s="91">
        <v>37</v>
      </c>
      <c r="EH315" s="91">
        <v>6635</v>
      </c>
      <c r="EI315" s="90" t="s">
        <v>2674</v>
      </c>
      <c r="EJ315" s="90" t="s">
        <v>2489</v>
      </c>
    </row>
    <row r="316" spans="1:140" ht="14.4" x14ac:dyDescent="0.3">
      <c r="A316" s="90">
        <v>106364502</v>
      </c>
      <c r="B316" s="90" t="s">
        <v>2295</v>
      </c>
      <c r="C316" s="90" t="s">
        <v>2296</v>
      </c>
      <c r="D316" s="90" t="s">
        <v>2297</v>
      </c>
      <c r="E316" s="90" t="s">
        <v>1673</v>
      </c>
      <c r="F316" s="90" t="s">
        <v>1474</v>
      </c>
      <c r="G316" s="90" t="s">
        <v>1687</v>
      </c>
      <c r="H316" s="90" t="s">
        <v>2809</v>
      </c>
      <c r="I316" s="90">
        <v>40</v>
      </c>
      <c r="J316" s="90">
        <v>23</v>
      </c>
      <c r="K316" s="90" t="s">
        <v>557</v>
      </c>
      <c r="L316" s="90" t="s">
        <v>553</v>
      </c>
      <c r="M316" s="91">
        <v>2131</v>
      </c>
      <c r="N316" s="91"/>
      <c r="O316" s="91"/>
      <c r="P316" s="91"/>
      <c r="Q316" s="91"/>
      <c r="R316" s="91"/>
      <c r="S316" s="91">
        <v>921</v>
      </c>
      <c r="T316" s="91">
        <v>1210</v>
      </c>
      <c r="U316" s="91"/>
      <c r="V316" s="91"/>
      <c r="W316" s="91">
        <v>710</v>
      </c>
      <c r="X316" s="91">
        <v>531</v>
      </c>
      <c r="Y316" s="91">
        <v>485</v>
      </c>
      <c r="Z316" s="91">
        <v>208</v>
      </c>
      <c r="AA316" s="91">
        <v>175</v>
      </c>
      <c r="AB316" s="91">
        <v>22</v>
      </c>
      <c r="AC316" s="91"/>
      <c r="AD316" s="91"/>
      <c r="AE316" s="91"/>
      <c r="AF316" s="91"/>
      <c r="AG316" s="91"/>
      <c r="AH316" s="91">
        <v>661</v>
      </c>
      <c r="AI316" s="91">
        <v>219</v>
      </c>
      <c r="AJ316" s="91">
        <v>1128</v>
      </c>
      <c r="AK316" s="91">
        <v>84</v>
      </c>
      <c r="AL316" s="91">
        <v>15</v>
      </c>
      <c r="AM316" s="91">
        <v>12</v>
      </c>
      <c r="AN316" s="91">
        <v>12</v>
      </c>
      <c r="AO316" s="91">
        <v>817</v>
      </c>
      <c r="AP316" s="91"/>
      <c r="AQ316" s="91"/>
      <c r="AR316" s="91">
        <v>5</v>
      </c>
      <c r="AS316" s="91">
        <v>284</v>
      </c>
      <c r="AT316" s="91">
        <v>27</v>
      </c>
      <c r="AU316" s="91">
        <v>363</v>
      </c>
      <c r="AV316" s="91"/>
      <c r="AW316" s="91">
        <v>635</v>
      </c>
      <c r="AX316" s="91"/>
      <c r="AY316" s="91">
        <v>2</v>
      </c>
      <c r="AZ316" s="91">
        <v>2129</v>
      </c>
      <c r="BA316" s="91"/>
      <c r="BB316" s="91">
        <v>397</v>
      </c>
      <c r="BC316" s="91">
        <v>1349</v>
      </c>
      <c r="BD316" s="91">
        <v>382</v>
      </c>
      <c r="BE316" s="91">
        <v>3</v>
      </c>
      <c r="BF316" s="91">
        <v>1819</v>
      </c>
      <c r="BG316" s="91"/>
      <c r="BH316" s="91">
        <v>1</v>
      </c>
      <c r="BI316" s="91"/>
      <c r="BJ316" s="91">
        <v>229</v>
      </c>
      <c r="BK316" s="91">
        <v>19</v>
      </c>
      <c r="BL316" s="91">
        <v>12</v>
      </c>
      <c r="BM316" s="91"/>
      <c r="BN316" s="91"/>
      <c r="BO316" s="91"/>
      <c r="BP316" s="91">
        <v>15</v>
      </c>
      <c r="BQ316" s="91">
        <v>36</v>
      </c>
      <c r="BR316" s="91"/>
      <c r="BS316" s="91"/>
      <c r="BT316" s="91">
        <v>11</v>
      </c>
      <c r="BU316" s="91">
        <v>2120</v>
      </c>
      <c r="BV316" s="91"/>
      <c r="BW316" s="91">
        <v>5</v>
      </c>
      <c r="BX316" s="91">
        <v>1373</v>
      </c>
      <c r="BY316" s="91">
        <v>635</v>
      </c>
      <c r="BZ316" s="91"/>
      <c r="CA316" s="91"/>
      <c r="CB316" s="91">
        <v>69</v>
      </c>
      <c r="CC316" s="91"/>
      <c r="CD316" s="91">
        <v>49</v>
      </c>
      <c r="CE316" s="91"/>
      <c r="CF316" s="91"/>
      <c r="CG316" s="91">
        <v>53</v>
      </c>
      <c r="CH316" s="91">
        <v>47</v>
      </c>
      <c r="CI316" s="91">
        <v>63</v>
      </c>
      <c r="CJ316" s="91">
        <v>69</v>
      </c>
      <c r="CK316" s="91">
        <v>13</v>
      </c>
      <c r="CL316" s="91">
        <v>83</v>
      </c>
      <c r="CM316" s="91">
        <v>28</v>
      </c>
      <c r="CN316" s="91">
        <v>184</v>
      </c>
      <c r="CO316" s="91">
        <v>152</v>
      </c>
      <c r="CP316" s="91">
        <v>40</v>
      </c>
      <c r="CQ316" s="91">
        <v>416</v>
      </c>
      <c r="CR316" s="91">
        <v>28</v>
      </c>
      <c r="CS316" s="91">
        <v>60</v>
      </c>
      <c r="CT316" s="91">
        <v>136</v>
      </c>
      <c r="CU316" s="91">
        <v>109</v>
      </c>
      <c r="CV316" s="91">
        <v>86</v>
      </c>
      <c r="CW316" s="91">
        <v>120</v>
      </c>
      <c r="CX316" s="91">
        <v>80</v>
      </c>
      <c r="CY316" s="91">
        <v>364</v>
      </c>
      <c r="CZ316" s="91">
        <v>48</v>
      </c>
      <c r="DA316" s="91">
        <v>2</v>
      </c>
      <c r="DB316" s="91">
        <v>4</v>
      </c>
      <c r="DC316" s="91">
        <v>6</v>
      </c>
      <c r="DD316" s="91">
        <v>44</v>
      </c>
      <c r="DE316" s="91">
        <v>35</v>
      </c>
      <c r="DF316" s="91">
        <v>104</v>
      </c>
      <c r="DG316" s="91">
        <v>12</v>
      </c>
      <c r="DH316" s="91">
        <v>146</v>
      </c>
      <c r="DI316" s="91">
        <v>11</v>
      </c>
      <c r="DJ316" s="91">
        <v>33</v>
      </c>
      <c r="DK316" s="91">
        <v>19</v>
      </c>
      <c r="DL316" s="91">
        <v>332</v>
      </c>
      <c r="DM316" s="91">
        <v>89</v>
      </c>
      <c r="DN316" s="91">
        <v>25</v>
      </c>
      <c r="DO316" s="91">
        <v>262</v>
      </c>
      <c r="DP316" s="91"/>
      <c r="DQ316" s="91">
        <v>959</v>
      </c>
      <c r="DR316" s="91">
        <v>14</v>
      </c>
      <c r="DS316" s="91">
        <v>1</v>
      </c>
      <c r="DT316" s="91">
        <v>2</v>
      </c>
      <c r="DU316" s="91">
        <v>82</v>
      </c>
      <c r="DV316" s="91">
        <v>9</v>
      </c>
      <c r="DW316" s="91"/>
      <c r="DX316" s="91">
        <v>4</v>
      </c>
      <c r="DY316" s="91">
        <v>1</v>
      </c>
      <c r="DZ316" s="91">
        <v>8</v>
      </c>
      <c r="EA316" s="91">
        <v>90</v>
      </c>
      <c r="EB316" s="91">
        <v>4</v>
      </c>
      <c r="EC316" s="91">
        <v>9</v>
      </c>
      <c r="ED316" s="91"/>
      <c r="EE316" s="91"/>
      <c r="EF316" s="91">
        <v>13</v>
      </c>
      <c r="EG316" s="91">
        <v>1894</v>
      </c>
      <c r="EH316" s="91">
        <v>12262</v>
      </c>
      <c r="EI316" s="90" t="s">
        <v>2670</v>
      </c>
      <c r="EJ316" s="90" t="s">
        <v>2489</v>
      </c>
    </row>
    <row r="317" spans="1:140" ht="14.4" x14ac:dyDescent="0.3">
      <c r="A317" s="90">
        <v>106370652</v>
      </c>
      <c r="B317" s="90" t="s">
        <v>2298</v>
      </c>
      <c r="C317" s="90" t="s">
        <v>1789</v>
      </c>
      <c r="D317" s="90" t="s">
        <v>1707</v>
      </c>
      <c r="E317" s="90" t="s">
        <v>1708</v>
      </c>
      <c r="F317" s="90" t="s">
        <v>2299</v>
      </c>
      <c r="G317" s="90" t="s">
        <v>1708</v>
      </c>
      <c r="H317" s="90" t="s">
        <v>2808</v>
      </c>
      <c r="I317" s="90">
        <v>79</v>
      </c>
      <c r="J317" s="90">
        <v>39</v>
      </c>
      <c r="K317" s="90" t="s">
        <v>572</v>
      </c>
      <c r="L317" s="90" t="s">
        <v>553</v>
      </c>
      <c r="M317" s="91">
        <v>6180</v>
      </c>
      <c r="N317" s="91"/>
      <c r="O317" s="91"/>
      <c r="P317" s="91"/>
      <c r="Q317" s="91">
        <v>179</v>
      </c>
      <c r="R317" s="91"/>
      <c r="S317" s="91">
        <v>3427</v>
      </c>
      <c r="T317" s="91">
        <v>2932</v>
      </c>
      <c r="U317" s="91"/>
      <c r="V317" s="91"/>
      <c r="W317" s="91"/>
      <c r="X317" s="91"/>
      <c r="Y317" s="91">
        <v>40</v>
      </c>
      <c r="Z317" s="91">
        <v>282</v>
      </c>
      <c r="AA317" s="91">
        <v>454</v>
      </c>
      <c r="AB317" s="91">
        <v>743</v>
      </c>
      <c r="AC317" s="91">
        <v>1285</v>
      </c>
      <c r="AD317" s="91">
        <v>1360</v>
      </c>
      <c r="AE317" s="91">
        <v>1070</v>
      </c>
      <c r="AF317" s="91">
        <v>1125</v>
      </c>
      <c r="AG317" s="91"/>
      <c r="AH317" s="91">
        <v>3813</v>
      </c>
      <c r="AI317" s="91">
        <v>839</v>
      </c>
      <c r="AJ317" s="91">
        <v>1227</v>
      </c>
      <c r="AK317" s="91">
        <v>438</v>
      </c>
      <c r="AL317" s="91">
        <v>42</v>
      </c>
      <c r="AM317" s="91"/>
      <c r="AN317" s="91"/>
      <c r="AO317" s="91">
        <v>5351</v>
      </c>
      <c r="AP317" s="91">
        <v>38</v>
      </c>
      <c r="AQ317" s="91">
        <v>3</v>
      </c>
      <c r="AR317" s="91">
        <v>378</v>
      </c>
      <c r="AS317" s="91">
        <v>185</v>
      </c>
      <c r="AT317" s="91">
        <v>28</v>
      </c>
      <c r="AU317" s="91"/>
      <c r="AV317" s="91">
        <v>371</v>
      </c>
      <c r="AW317" s="91">
        <v>4</v>
      </c>
      <c r="AX317" s="91">
        <v>1</v>
      </c>
      <c r="AY317" s="91">
        <v>4787</v>
      </c>
      <c r="AZ317" s="91">
        <v>1569</v>
      </c>
      <c r="BA317" s="91">
        <v>3</v>
      </c>
      <c r="BB317" s="91">
        <v>607</v>
      </c>
      <c r="BC317" s="91">
        <v>5747</v>
      </c>
      <c r="BD317" s="91"/>
      <c r="BE317" s="91">
        <v>5</v>
      </c>
      <c r="BF317" s="91">
        <v>3333</v>
      </c>
      <c r="BG317" s="91">
        <v>4</v>
      </c>
      <c r="BH317" s="91">
        <v>53</v>
      </c>
      <c r="BI317" s="91">
        <v>3</v>
      </c>
      <c r="BJ317" s="91">
        <v>65</v>
      </c>
      <c r="BK317" s="91">
        <v>102</v>
      </c>
      <c r="BL317" s="91">
        <v>1353</v>
      </c>
      <c r="BM317" s="91">
        <v>141</v>
      </c>
      <c r="BN317" s="91">
        <v>482</v>
      </c>
      <c r="BO317" s="91">
        <v>223</v>
      </c>
      <c r="BP317" s="91">
        <v>200</v>
      </c>
      <c r="BQ317" s="91">
        <v>392</v>
      </c>
      <c r="BR317" s="91">
        <v>8</v>
      </c>
      <c r="BS317" s="91"/>
      <c r="BT317" s="91">
        <v>345</v>
      </c>
      <c r="BU317" s="91">
        <v>6013</v>
      </c>
      <c r="BV317" s="91">
        <v>1</v>
      </c>
      <c r="BW317" s="91">
        <v>3139</v>
      </c>
      <c r="BX317" s="91">
        <v>1604</v>
      </c>
      <c r="BY317" s="91">
        <v>718</v>
      </c>
      <c r="BZ317" s="91">
        <v>169</v>
      </c>
      <c r="CA317" s="91">
        <v>12</v>
      </c>
      <c r="CB317" s="91">
        <v>639</v>
      </c>
      <c r="CC317" s="91">
        <v>1</v>
      </c>
      <c r="CD317" s="91">
        <v>74</v>
      </c>
      <c r="CE317" s="91">
        <v>3</v>
      </c>
      <c r="CF317" s="91"/>
      <c r="CG317" s="91">
        <v>760</v>
      </c>
      <c r="CH317" s="91">
        <v>171</v>
      </c>
      <c r="CI317" s="91">
        <v>288</v>
      </c>
      <c r="CJ317" s="91">
        <v>114</v>
      </c>
      <c r="CK317" s="91">
        <v>60</v>
      </c>
      <c r="CL317" s="91">
        <v>201</v>
      </c>
      <c r="CM317" s="91">
        <v>1070</v>
      </c>
      <c r="CN317" s="91">
        <v>566</v>
      </c>
      <c r="CO317" s="91">
        <v>644</v>
      </c>
      <c r="CP317" s="91">
        <v>349</v>
      </c>
      <c r="CQ317" s="91">
        <v>9</v>
      </c>
      <c r="CR317" s="91">
        <v>201</v>
      </c>
      <c r="CS317" s="91">
        <v>659</v>
      </c>
      <c r="CT317" s="91">
        <v>77</v>
      </c>
      <c r="CU317" s="91"/>
      <c r="CV317" s="91">
        <v>381</v>
      </c>
      <c r="CW317" s="91">
        <v>601</v>
      </c>
      <c r="CX317" s="91">
        <v>208</v>
      </c>
      <c r="CY317" s="91"/>
      <c r="CZ317" s="91">
        <v>100</v>
      </c>
      <c r="DA317" s="91">
        <v>14</v>
      </c>
      <c r="DB317" s="91">
        <v>2</v>
      </c>
      <c r="DC317" s="91">
        <v>2</v>
      </c>
      <c r="DD317" s="91">
        <v>28</v>
      </c>
      <c r="DE317" s="91">
        <v>148</v>
      </c>
      <c r="DF317" s="91">
        <v>751</v>
      </c>
      <c r="DG317" s="91">
        <v>11</v>
      </c>
      <c r="DH317" s="91">
        <v>625</v>
      </c>
      <c r="DI317" s="91">
        <v>74</v>
      </c>
      <c r="DJ317" s="91">
        <v>29</v>
      </c>
      <c r="DK317" s="91">
        <v>17</v>
      </c>
      <c r="DL317" s="91"/>
      <c r="DM317" s="91">
        <v>796</v>
      </c>
      <c r="DN317" s="91">
        <v>135</v>
      </c>
      <c r="DO317" s="91">
        <v>684</v>
      </c>
      <c r="DP317" s="91">
        <v>26</v>
      </c>
      <c r="DQ317" s="91">
        <v>2917</v>
      </c>
      <c r="DR317" s="91">
        <v>13</v>
      </c>
      <c r="DS317" s="91">
        <v>4</v>
      </c>
      <c r="DT317" s="91">
        <v>18</v>
      </c>
      <c r="DU317" s="91">
        <v>397</v>
      </c>
      <c r="DV317" s="91">
        <v>247</v>
      </c>
      <c r="DW317" s="91"/>
      <c r="DX317" s="91">
        <v>20</v>
      </c>
      <c r="DY317" s="91">
        <v>23</v>
      </c>
      <c r="DZ317" s="91">
        <v>79</v>
      </c>
      <c r="EA317" s="91">
        <v>284</v>
      </c>
      <c r="EB317" s="91">
        <v>32</v>
      </c>
      <c r="EC317" s="91">
        <v>26</v>
      </c>
      <c r="ED317" s="91">
        <v>65</v>
      </c>
      <c r="EE317" s="91"/>
      <c r="EF317" s="91">
        <v>20</v>
      </c>
      <c r="EG317" s="91">
        <v>5131</v>
      </c>
      <c r="EH317" s="91">
        <v>30737</v>
      </c>
      <c r="EI317" s="90" t="s">
        <v>2681</v>
      </c>
      <c r="EJ317" s="90" t="s">
        <v>2489</v>
      </c>
    </row>
    <row r="318" spans="1:140" ht="14.4" x14ac:dyDescent="0.3">
      <c r="A318" s="90">
        <v>106370673</v>
      </c>
      <c r="B318" s="90" t="s">
        <v>2300</v>
      </c>
      <c r="C318" s="90" t="s">
        <v>2301</v>
      </c>
      <c r="D318" s="90" t="s">
        <v>2302</v>
      </c>
      <c r="E318" s="90" t="s">
        <v>1708</v>
      </c>
      <c r="F318" s="90" t="s">
        <v>1486</v>
      </c>
      <c r="G318" s="90" t="s">
        <v>1708</v>
      </c>
      <c r="H318" s="90" t="s">
        <v>2813</v>
      </c>
      <c r="I318" s="90">
        <v>79</v>
      </c>
      <c r="J318" s="90">
        <v>39</v>
      </c>
      <c r="K318" s="90" t="s">
        <v>557</v>
      </c>
      <c r="L318" s="90" t="s">
        <v>2807</v>
      </c>
      <c r="M318" s="91">
        <v>18229</v>
      </c>
      <c r="N318" s="91">
        <v>103</v>
      </c>
      <c r="O318" s="91">
        <v>816</v>
      </c>
      <c r="P318" s="91"/>
      <c r="Q318" s="91">
        <v>97</v>
      </c>
      <c r="R318" s="91"/>
      <c r="S318" s="91">
        <v>10420</v>
      </c>
      <c r="T318" s="91">
        <v>8825</v>
      </c>
      <c r="U318" s="91"/>
      <c r="V318" s="91"/>
      <c r="W318" s="91">
        <v>5809</v>
      </c>
      <c r="X318" s="91">
        <v>7303</v>
      </c>
      <c r="Y318" s="91">
        <v>5903</v>
      </c>
      <c r="Z318" s="91">
        <v>214</v>
      </c>
      <c r="AA318" s="91">
        <v>14</v>
      </c>
      <c r="AB318" s="91">
        <v>2</v>
      </c>
      <c r="AC318" s="91"/>
      <c r="AD318" s="91"/>
      <c r="AE318" s="91"/>
      <c r="AF318" s="91"/>
      <c r="AG318" s="91"/>
      <c r="AH318" s="91">
        <v>6122</v>
      </c>
      <c r="AI318" s="91">
        <v>1079</v>
      </c>
      <c r="AJ318" s="91">
        <v>8864</v>
      </c>
      <c r="AK318" s="91">
        <v>1198</v>
      </c>
      <c r="AL318" s="91">
        <v>62</v>
      </c>
      <c r="AM318" s="91">
        <v>1876</v>
      </c>
      <c r="AN318" s="91">
        <v>44</v>
      </c>
      <c r="AO318" s="91">
        <v>16588</v>
      </c>
      <c r="AP318" s="91">
        <v>11</v>
      </c>
      <c r="AQ318" s="91">
        <v>6</v>
      </c>
      <c r="AR318" s="91">
        <v>25</v>
      </c>
      <c r="AS318" s="91">
        <v>2468</v>
      </c>
      <c r="AT318" s="91">
        <v>140</v>
      </c>
      <c r="AU318" s="91"/>
      <c r="AV318" s="91">
        <v>5</v>
      </c>
      <c r="AW318" s="91">
        <v>2</v>
      </c>
      <c r="AX318" s="91"/>
      <c r="AY318" s="91">
        <v>7661</v>
      </c>
      <c r="AZ318" s="91">
        <v>11584</v>
      </c>
      <c r="BA318" s="91"/>
      <c r="BB318" s="91">
        <v>3441</v>
      </c>
      <c r="BC318" s="91">
        <v>14043</v>
      </c>
      <c r="BD318" s="91">
        <v>1743</v>
      </c>
      <c r="BE318" s="91">
        <v>18</v>
      </c>
      <c r="BF318" s="91">
        <v>17887</v>
      </c>
      <c r="BG318" s="91">
        <v>39</v>
      </c>
      <c r="BH318" s="91">
        <v>75</v>
      </c>
      <c r="BI318" s="91">
        <v>46</v>
      </c>
      <c r="BJ318" s="91">
        <v>330</v>
      </c>
      <c r="BK318" s="91">
        <v>50</v>
      </c>
      <c r="BL318" s="91">
        <v>8</v>
      </c>
      <c r="BM318" s="91">
        <v>90</v>
      </c>
      <c r="BN318" s="91">
        <v>19</v>
      </c>
      <c r="BO318" s="91"/>
      <c r="BP318" s="91">
        <v>83</v>
      </c>
      <c r="BQ318" s="91">
        <v>549</v>
      </c>
      <c r="BR318" s="91">
        <v>69</v>
      </c>
      <c r="BS318" s="91"/>
      <c r="BT318" s="91">
        <v>74</v>
      </c>
      <c r="BU318" s="91">
        <v>19171</v>
      </c>
      <c r="BV318" s="91"/>
      <c r="BW318" s="91">
        <v>97</v>
      </c>
      <c r="BX318" s="91">
        <v>5786</v>
      </c>
      <c r="BY318" s="91">
        <v>6960</v>
      </c>
      <c r="BZ318" s="91"/>
      <c r="CA318" s="91"/>
      <c r="CB318" s="91">
        <v>5311</v>
      </c>
      <c r="CC318" s="91"/>
      <c r="CD318" s="91">
        <v>1090</v>
      </c>
      <c r="CE318" s="91">
        <v>1</v>
      </c>
      <c r="CF318" s="91"/>
      <c r="CG318" s="91">
        <v>687</v>
      </c>
      <c r="CH318" s="91">
        <v>350</v>
      </c>
      <c r="CI318" s="91">
        <v>873</v>
      </c>
      <c r="CJ318" s="91">
        <v>487</v>
      </c>
      <c r="CK318" s="91">
        <v>890</v>
      </c>
      <c r="CL318" s="91">
        <v>812</v>
      </c>
      <c r="CM318" s="91">
        <v>332</v>
      </c>
      <c r="CN318" s="91">
        <v>3282</v>
      </c>
      <c r="CO318" s="91">
        <v>2049</v>
      </c>
      <c r="CP318" s="91">
        <v>561</v>
      </c>
      <c r="CQ318" s="91">
        <v>1</v>
      </c>
      <c r="CR318" s="91">
        <v>395</v>
      </c>
      <c r="CS318" s="91">
        <v>695</v>
      </c>
      <c r="CT318" s="91">
        <v>1441</v>
      </c>
      <c r="CU318" s="91">
        <v>2526</v>
      </c>
      <c r="CV318" s="91">
        <v>1052</v>
      </c>
      <c r="CW318" s="91">
        <v>1965</v>
      </c>
      <c r="CX318" s="91">
        <v>846</v>
      </c>
      <c r="CY318" s="91">
        <v>1</v>
      </c>
      <c r="CZ318" s="91">
        <v>941</v>
      </c>
      <c r="DA318" s="91">
        <v>45</v>
      </c>
      <c r="DB318" s="91">
        <v>26</v>
      </c>
      <c r="DC318" s="91">
        <v>40</v>
      </c>
      <c r="DD318" s="91">
        <v>473</v>
      </c>
      <c r="DE318" s="91">
        <v>300</v>
      </c>
      <c r="DF318" s="91">
        <v>951</v>
      </c>
      <c r="DG318" s="91">
        <v>138</v>
      </c>
      <c r="DH318" s="91">
        <v>1759</v>
      </c>
      <c r="DI318" s="91">
        <v>193</v>
      </c>
      <c r="DJ318" s="91">
        <v>52</v>
      </c>
      <c r="DK318" s="91">
        <v>69</v>
      </c>
      <c r="DL318" s="91"/>
      <c r="DM318" s="91">
        <v>1661</v>
      </c>
      <c r="DN318" s="91">
        <v>269</v>
      </c>
      <c r="DO318" s="91">
        <v>3589</v>
      </c>
      <c r="DP318" s="91">
        <v>13</v>
      </c>
      <c r="DQ318" s="91">
        <v>8726</v>
      </c>
      <c r="DR318" s="91">
        <v>75</v>
      </c>
      <c r="DS318" s="91">
        <v>35</v>
      </c>
      <c r="DT318" s="91">
        <v>104</v>
      </c>
      <c r="DU318" s="91">
        <v>854</v>
      </c>
      <c r="DV318" s="91">
        <v>429</v>
      </c>
      <c r="DW318" s="91"/>
      <c r="DX318" s="91">
        <v>62</v>
      </c>
      <c r="DY318" s="91">
        <v>203</v>
      </c>
      <c r="DZ318" s="91">
        <v>212</v>
      </c>
      <c r="EA318" s="91">
        <v>900</v>
      </c>
      <c r="EB318" s="91">
        <v>74</v>
      </c>
      <c r="EC318" s="91">
        <v>47</v>
      </c>
      <c r="ED318" s="91">
        <v>21</v>
      </c>
      <c r="EE318" s="91"/>
      <c r="EF318" s="91">
        <v>67</v>
      </c>
      <c r="EG318" s="91">
        <v>16162</v>
      </c>
      <c r="EH318" s="91">
        <v>103560</v>
      </c>
      <c r="EI318" s="90" t="s">
        <v>2682</v>
      </c>
      <c r="EJ318" s="90" t="s">
        <v>2489</v>
      </c>
    </row>
    <row r="319" spans="1:140" ht="14.4" x14ac:dyDescent="0.3">
      <c r="A319" s="90">
        <v>106370689</v>
      </c>
      <c r="B319" s="90" t="s">
        <v>2303</v>
      </c>
      <c r="C319" s="90" t="s">
        <v>1710</v>
      </c>
      <c r="D319" s="90" t="s">
        <v>1711</v>
      </c>
      <c r="E319" s="90" t="s">
        <v>1712</v>
      </c>
      <c r="F319" s="90" t="s">
        <v>1487</v>
      </c>
      <c r="G319" s="90" t="s">
        <v>1708</v>
      </c>
      <c r="H319" s="90" t="s">
        <v>2812</v>
      </c>
      <c r="I319" s="90">
        <v>78</v>
      </c>
      <c r="J319" s="90">
        <v>39</v>
      </c>
      <c r="K319" s="90" t="s">
        <v>557</v>
      </c>
      <c r="L319" s="90" t="s">
        <v>553</v>
      </c>
      <c r="M319" s="91">
        <v>1899</v>
      </c>
      <c r="N319" s="91">
        <v>310</v>
      </c>
      <c r="O319" s="91"/>
      <c r="P319" s="91"/>
      <c r="Q319" s="91"/>
      <c r="R319" s="91"/>
      <c r="S319" s="91">
        <v>991</v>
      </c>
      <c r="T319" s="91">
        <v>1218</v>
      </c>
      <c r="U319" s="91"/>
      <c r="V319" s="91"/>
      <c r="W319" s="91"/>
      <c r="X319" s="91"/>
      <c r="Y319" s="91">
        <v>4</v>
      </c>
      <c r="Z319" s="91">
        <v>54</v>
      </c>
      <c r="AA319" s="91">
        <v>87</v>
      </c>
      <c r="AB319" s="91">
        <v>169</v>
      </c>
      <c r="AC319" s="91">
        <v>361</v>
      </c>
      <c r="AD319" s="91">
        <v>580</v>
      </c>
      <c r="AE319" s="91">
        <v>455</v>
      </c>
      <c r="AF319" s="91">
        <v>499</v>
      </c>
      <c r="AG319" s="91"/>
      <c r="AH319" s="91">
        <v>1443</v>
      </c>
      <c r="AI319" s="91">
        <v>80</v>
      </c>
      <c r="AJ319" s="91">
        <v>458</v>
      </c>
      <c r="AK319" s="91">
        <v>77</v>
      </c>
      <c r="AL319" s="91">
        <v>4</v>
      </c>
      <c r="AM319" s="91">
        <v>114</v>
      </c>
      <c r="AN319" s="91">
        <v>33</v>
      </c>
      <c r="AO319" s="91">
        <v>1826</v>
      </c>
      <c r="AP319" s="91">
        <v>14</v>
      </c>
      <c r="AQ319" s="91">
        <v>2</v>
      </c>
      <c r="AR319" s="91">
        <v>48</v>
      </c>
      <c r="AS319" s="91">
        <v>301</v>
      </c>
      <c r="AT319" s="91">
        <v>10</v>
      </c>
      <c r="AU319" s="91"/>
      <c r="AV319" s="91">
        <v>2</v>
      </c>
      <c r="AW319" s="91">
        <v>6</v>
      </c>
      <c r="AX319" s="91"/>
      <c r="AY319" s="91">
        <v>945</v>
      </c>
      <c r="AZ319" s="91">
        <v>1264</v>
      </c>
      <c r="BA319" s="91"/>
      <c r="BB319" s="91">
        <v>1190</v>
      </c>
      <c r="BC319" s="91">
        <v>1018</v>
      </c>
      <c r="BD319" s="91"/>
      <c r="BE319" s="91">
        <v>1</v>
      </c>
      <c r="BF319" s="91">
        <v>1194</v>
      </c>
      <c r="BG319" s="91">
        <v>52</v>
      </c>
      <c r="BH319" s="91">
        <v>1</v>
      </c>
      <c r="BI319" s="91">
        <v>140</v>
      </c>
      <c r="BJ319" s="91">
        <v>72</v>
      </c>
      <c r="BK319" s="91">
        <v>19</v>
      </c>
      <c r="BL319" s="91">
        <v>113</v>
      </c>
      <c r="BM319" s="91">
        <v>35</v>
      </c>
      <c r="BN319" s="91">
        <v>3</v>
      </c>
      <c r="BO319" s="91">
        <v>17</v>
      </c>
      <c r="BP319" s="91">
        <v>69</v>
      </c>
      <c r="BQ319" s="91">
        <v>485</v>
      </c>
      <c r="BR319" s="91">
        <v>9</v>
      </c>
      <c r="BS319" s="91"/>
      <c r="BT319" s="91">
        <v>159</v>
      </c>
      <c r="BU319" s="91">
        <v>2049</v>
      </c>
      <c r="BV319" s="91">
        <v>1</v>
      </c>
      <c r="BW319" s="91">
        <v>1161</v>
      </c>
      <c r="BX319" s="91">
        <v>338</v>
      </c>
      <c r="BY319" s="91">
        <v>613</v>
      </c>
      <c r="BZ319" s="91">
        <v>53</v>
      </c>
      <c r="CA319" s="91">
        <v>1</v>
      </c>
      <c r="CB319" s="91">
        <v>12</v>
      </c>
      <c r="CC319" s="91"/>
      <c r="CD319" s="91">
        <v>31</v>
      </c>
      <c r="CE319" s="91"/>
      <c r="CF319" s="91"/>
      <c r="CG319" s="91">
        <v>230</v>
      </c>
      <c r="CH319" s="91">
        <v>42</v>
      </c>
      <c r="CI319" s="91">
        <v>109</v>
      </c>
      <c r="CJ319" s="91">
        <v>29</v>
      </c>
      <c r="CK319" s="91">
        <v>24</v>
      </c>
      <c r="CL319" s="91">
        <v>74</v>
      </c>
      <c r="CM319" s="91">
        <v>183</v>
      </c>
      <c r="CN319" s="91">
        <v>100</v>
      </c>
      <c r="CO319" s="91">
        <v>261</v>
      </c>
      <c r="CP319" s="91">
        <v>60</v>
      </c>
      <c r="CQ319" s="91">
        <v>2</v>
      </c>
      <c r="CR319" s="91">
        <v>48</v>
      </c>
      <c r="CS319" s="91">
        <v>889</v>
      </c>
      <c r="CT319" s="91">
        <v>1</v>
      </c>
      <c r="CU319" s="91"/>
      <c r="CV319" s="91">
        <v>14</v>
      </c>
      <c r="CW319" s="91">
        <v>105</v>
      </c>
      <c r="CX319" s="91">
        <v>38</v>
      </c>
      <c r="CY319" s="91"/>
      <c r="CZ319" s="91">
        <v>7</v>
      </c>
      <c r="DA319" s="91"/>
      <c r="DB319" s="91">
        <v>2</v>
      </c>
      <c r="DC319" s="91"/>
      <c r="DD319" s="91">
        <v>2</v>
      </c>
      <c r="DE319" s="91">
        <v>19</v>
      </c>
      <c r="DF319" s="91">
        <v>45</v>
      </c>
      <c r="DG319" s="91">
        <v>4</v>
      </c>
      <c r="DH319" s="91">
        <v>214</v>
      </c>
      <c r="DI319" s="91">
        <v>5</v>
      </c>
      <c r="DJ319" s="91"/>
      <c r="DK319" s="91">
        <v>8</v>
      </c>
      <c r="DL319" s="91"/>
      <c r="DM319" s="91">
        <v>918</v>
      </c>
      <c r="DN319" s="91">
        <v>23</v>
      </c>
      <c r="DO319" s="91">
        <v>105</v>
      </c>
      <c r="DP319" s="91">
        <v>12</v>
      </c>
      <c r="DQ319" s="91">
        <v>845</v>
      </c>
      <c r="DR319" s="91">
        <v>3</v>
      </c>
      <c r="DS319" s="91">
        <v>5</v>
      </c>
      <c r="DT319" s="91">
        <v>7</v>
      </c>
      <c r="DU319" s="91">
        <v>59</v>
      </c>
      <c r="DV319" s="91">
        <v>66</v>
      </c>
      <c r="DW319" s="91"/>
      <c r="DX319" s="91">
        <v>9</v>
      </c>
      <c r="DY319" s="91">
        <v>3</v>
      </c>
      <c r="DZ319" s="91">
        <v>23</v>
      </c>
      <c r="EA319" s="91">
        <v>139</v>
      </c>
      <c r="EB319" s="91">
        <v>3</v>
      </c>
      <c r="EC319" s="91"/>
      <c r="ED319" s="91">
        <v>3</v>
      </c>
      <c r="EE319" s="91"/>
      <c r="EF319" s="91">
        <v>5</v>
      </c>
      <c r="EG319" s="91">
        <v>1884</v>
      </c>
      <c r="EH319" s="91">
        <v>33506</v>
      </c>
      <c r="EI319" s="90" t="s">
        <v>2683</v>
      </c>
      <c r="EJ319" s="90" t="s">
        <v>2489</v>
      </c>
    </row>
    <row r="320" spans="1:140" ht="14.4" x14ac:dyDescent="0.3">
      <c r="A320" s="90">
        <v>106370694</v>
      </c>
      <c r="B320" s="90" t="s">
        <v>2304</v>
      </c>
      <c r="C320" s="90" t="s">
        <v>1713</v>
      </c>
      <c r="D320" s="90" t="s">
        <v>1714</v>
      </c>
      <c r="E320" s="90" t="s">
        <v>1708</v>
      </c>
      <c r="F320" s="90" t="s">
        <v>1486</v>
      </c>
      <c r="G320" s="90" t="s">
        <v>1708</v>
      </c>
      <c r="H320" s="90" t="s">
        <v>2813</v>
      </c>
      <c r="I320" s="90">
        <v>79</v>
      </c>
      <c r="J320" s="90">
        <v>39</v>
      </c>
      <c r="K320" s="90" t="s">
        <v>557</v>
      </c>
      <c r="L320" s="90" t="s">
        <v>553</v>
      </c>
      <c r="M320" s="91">
        <v>18350</v>
      </c>
      <c r="N320" s="91"/>
      <c r="O320" s="91"/>
      <c r="P320" s="91"/>
      <c r="Q320" s="91">
        <v>405</v>
      </c>
      <c r="R320" s="91"/>
      <c r="S320" s="91">
        <v>9529</v>
      </c>
      <c r="T320" s="91">
        <v>9226</v>
      </c>
      <c r="U320" s="91"/>
      <c r="V320" s="91"/>
      <c r="W320" s="91"/>
      <c r="X320" s="91"/>
      <c r="Y320" s="91">
        <v>260</v>
      </c>
      <c r="Z320" s="91">
        <v>1148</v>
      </c>
      <c r="AA320" s="91">
        <v>1405</v>
      </c>
      <c r="AB320" s="91">
        <v>2052</v>
      </c>
      <c r="AC320" s="91">
        <v>3363</v>
      </c>
      <c r="AD320" s="91">
        <v>3874</v>
      </c>
      <c r="AE320" s="91">
        <v>3090</v>
      </c>
      <c r="AF320" s="91">
        <v>3563</v>
      </c>
      <c r="AG320" s="91"/>
      <c r="AH320" s="91">
        <v>10279</v>
      </c>
      <c r="AI320" s="91">
        <v>1034</v>
      </c>
      <c r="AJ320" s="91">
        <v>3402</v>
      </c>
      <c r="AK320" s="91">
        <v>1850</v>
      </c>
      <c r="AL320" s="91">
        <v>60</v>
      </c>
      <c r="AM320" s="91">
        <v>1731</v>
      </c>
      <c r="AN320" s="91">
        <v>399</v>
      </c>
      <c r="AO320" s="91">
        <v>16886</v>
      </c>
      <c r="AP320" s="91">
        <v>144</v>
      </c>
      <c r="AQ320" s="91">
        <v>31</v>
      </c>
      <c r="AR320" s="91">
        <v>532</v>
      </c>
      <c r="AS320" s="91">
        <v>795</v>
      </c>
      <c r="AT320" s="91">
        <v>58</v>
      </c>
      <c r="AU320" s="91"/>
      <c r="AV320" s="91">
        <v>5</v>
      </c>
      <c r="AW320" s="91">
        <v>304</v>
      </c>
      <c r="AX320" s="91"/>
      <c r="AY320" s="91">
        <v>12704</v>
      </c>
      <c r="AZ320" s="91">
        <v>6051</v>
      </c>
      <c r="BA320" s="91"/>
      <c r="BB320" s="91">
        <v>3962</v>
      </c>
      <c r="BC320" s="91">
        <v>14783</v>
      </c>
      <c r="BD320" s="91"/>
      <c r="BE320" s="91">
        <v>10</v>
      </c>
      <c r="BF320" s="91">
        <v>11277</v>
      </c>
      <c r="BG320" s="91">
        <v>35</v>
      </c>
      <c r="BH320" s="91">
        <v>184</v>
      </c>
      <c r="BI320" s="91">
        <v>23</v>
      </c>
      <c r="BJ320" s="91">
        <v>406</v>
      </c>
      <c r="BK320" s="91">
        <v>132</v>
      </c>
      <c r="BL320" s="91">
        <v>2616</v>
      </c>
      <c r="BM320" s="91">
        <v>115</v>
      </c>
      <c r="BN320" s="91">
        <v>20</v>
      </c>
      <c r="BO320" s="91">
        <v>130</v>
      </c>
      <c r="BP320" s="91">
        <v>551</v>
      </c>
      <c r="BQ320" s="91">
        <v>3195</v>
      </c>
      <c r="BR320" s="91">
        <v>71</v>
      </c>
      <c r="BS320" s="91"/>
      <c r="BT320" s="91">
        <v>2473</v>
      </c>
      <c r="BU320" s="91">
        <v>16272</v>
      </c>
      <c r="BV320" s="91">
        <v>10</v>
      </c>
      <c r="BW320" s="91">
        <v>8901</v>
      </c>
      <c r="BX320" s="91">
        <v>2947</v>
      </c>
      <c r="BY320" s="91">
        <v>6176</v>
      </c>
      <c r="BZ320" s="91">
        <v>272</v>
      </c>
      <c r="CA320" s="91">
        <v>32</v>
      </c>
      <c r="CB320" s="91">
        <v>137</v>
      </c>
      <c r="CC320" s="91"/>
      <c r="CD320" s="91">
        <v>264</v>
      </c>
      <c r="CE320" s="91">
        <v>26</v>
      </c>
      <c r="CF320" s="91"/>
      <c r="CG320" s="91">
        <v>1061</v>
      </c>
      <c r="CH320" s="91">
        <v>1263</v>
      </c>
      <c r="CI320" s="91">
        <v>939</v>
      </c>
      <c r="CJ320" s="91">
        <v>268</v>
      </c>
      <c r="CK320" s="91">
        <v>143</v>
      </c>
      <c r="CL320" s="91">
        <v>350</v>
      </c>
      <c r="CM320" s="91">
        <v>3150</v>
      </c>
      <c r="CN320" s="91">
        <v>1371</v>
      </c>
      <c r="CO320" s="91">
        <v>2735</v>
      </c>
      <c r="CP320" s="91">
        <v>865</v>
      </c>
      <c r="CQ320" s="91">
        <v>63</v>
      </c>
      <c r="CR320" s="91">
        <v>469</v>
      </c>
      <c r="CS320" s="91">
        <v>1790</v>
      </c>
      <c r="CT320" s="91">
        <v>79</v>
      </c>
      <c r="CU320" s="91"/>
      <c r="CV320" s="91">
        <v>364</v>
      </c>
      <c r="CW320" s="91">
        <v>3092</v>
      </c>
      <c r="CX320" s="91">
        <v>753</v>
      </c>
      <c r="CY320" s="91"/>
      <c r="CZ320" s="91">
        <v>512</v>
      </c>
      <c r="DA320" s="91">
        <v>54</v>
      </c>
      <c r="DB320" s="91">
        <v>33</v>
      </c>
      <c r="DC320" s="91">
        <v>12</v>
      </c>
      <c r="DD320" s="91">
        <v>150</v>
      </c>
      <c r="DE320" s="91">
        <v>514</v>
      </c>
      <c r="DF320" s="91">
        <v>2136</v>
      </c>
      <c r="DG320" s="91">
        <v>90</v>
      </c>
      <c r="DH320" s="91">
        <v>2655</v>
      </c>
      <c r="DI320" s="91">
        <v>504</v>
      </c>
      <c r="DJ320" s="91">
        <v>131</v>
      </c>
      <c r="DK320" s="91">
        <v>175</v>
      </c>
      <c r="DL320" s="91">
        <v>9</v>
      </c>
      <c r="DM320" s="91">
        <v>2878</v>
      </c>
      <c r="DN320" s="91">
        <v>558</v>
      </c>
      <c r="DO320" s="91">
        <v>2226</v>
      </c>
      <c r="DP320" s="91">
        <v>198</v>
      </c>
      <c r="DQ320" s="91">
        <v>5920</v>
      </c>
      <c r="DR320" s="91">
        <v>522</v>
      </c>
      <c r="DS320" s="91">
        <v>70</v>
      </c>
      <c r="DT320" s="91">
        <v>83</v>
      </c>
      <c r="DU320" s="91">
        <v>1789</v>
      </c>
      <c r="DV320" s="91">
        <v>1440</v>
      </c>
      <c r="DW320" s="91">
        <v>2</v>
      </c>
      <c r="DX320" s="91">
        <v>44</v>
      </c>
      <c r="DY320" s="91">
        <v>48</v>
      </c>
      <c r="DZ320" s="91">
        <v>245</v>
      </c>
      <c r="EA320" s="91">
        <v>1567</v>
      </c>
      <c r="EB320" s="91">
        <v>60</v>
      </c>
      <c r="EC320" s="91">
        <v>124</v>
      </c>
      <c r="ED320" s="91">
        <v>37</v>
      </c>
      <c r="EE320" s="91"/>
      <c r="EF320" s="91">
        <v>177</v>
      </c>
      <c r="EG320" s="91">
        <v>12547</v>
      </c>
      <c r="EH320" s="91">
        <v>98889</v>
      </c>
      <c r="EI320" s="90" t="s">
        <v>2682</v>
      </c>
      <c r="EJ320" s="90" t="s">
        <v>2489</v>
      </c>
    </row>
    <row r="321" spans="1:140" ht="14.4" x14ac:dyDescent="0.3">
      <c r="A321" s="90">
        <v>106370695</v>
      </c>
      <c r="B321" s="90" t="s">
        <v>2305</v>
      </c>
      <c r="C321" s="90" t="s">
        <v>1799</v>
      </c>
      <c r="D321" s="90" t="s">
        <v>1800</v>
      </c>
      <c r="E321" s="90" t="s">
        <v>1708</v>
      </c>
      <c r="F321" s="90" t="s">
        <v>1486</v>
      </c>
      <c r="G321" s="90" t="s">
        <v>1708</v>
      </c>
      <c r="H321" s="90" t="s">
        <v>2808</v>
      </c>
      <c r="I321" s="90">
        <v>79</v>
      </c>
      <c r="J321" s="90">
        <v>39</v>
      </c>
      <c r="K321" s="90" t="s">
        <v>557</v>
      </c>
      <c r="L321" s="90" t="s">
        <v>553</v>
      </c>
      <c r="M321" s="91">
        <v>20893</v>
      </c>
      <c r="N321" s="91"/>
      <c r="O321" s="91"/>
      <c r="P321" s="91"/>
      <c r="Q321" s="91"/>
      <c r="R321" s="91"/>
      <c r="S321" s="91">
        <v>5112</v>
      </c>
      <c r="T321" s="91">
        <v>15780</v>
      </c>
      <c r="U321" s="91"/>
      <c r="V321" s="91">
        <v>1</v>
      </c>
      <c r="W321" s="91">
        <v>9930</v>
      </c>
      <c r="X321" s="91"/>
      <c r="Y321" s="91">
        <v>348</v>
      </c>
      <c r="Z321" s="91">
        <v>4188</v>
      </c>
      <c r="AA321" s="91">
        <v>5704</v>
      </c>
      <c r="AB321" s="91">
        <v>596</v>
      </c>
      <c r="AC321" s="91">
        <v>83</v>
      </c>
      <c r="AD321" s="91">
        <v>33</v>
      </c>
      <c r="AE321" s="91">
        <v>9</v>
      </c>
      <c r="AF321" s="91">
        <v>2</v>
      </c>
      <c r="AG321" s="91"/>
      <c r="AH321" s="91">
        <v>7524</v>
      </c>
      <c r="AI321" s="91">
        <v>1068</v>
      </c>
      <c r="AJ321" s="91">
        <v>7194</v>
      </c>
      <c r="AK321" s="91">
        <v>3419</v>
      </c>
      <c r="AL321" s="91">
        <v>44</v>
      </c>
      <c r="AM321" s="91">
        <v>1523</v>
      </c>
      <c r="AN321" s="91">
        <v>121</v>
      </c>
      <c r="AO321" s="91">
        <v>10747</v>
      </c>
      <c r="AP321" s="91"/>
      <c r="AQ321" s="91"/>
      <c r="AR321" s="91"/>
      <c r="AS321" s="91">
        <v>291</v>
      </c>
      <c r="AT321" s="91">
        <v>2</v>
      </c>
      <c r="AU321" s="91">
        <v>9649</v>
      </c>
      <c r="AV321" s="91">
        <v>1</v>
      </c>
      <c r="AW321" s="91">
        <v>203</v>
      </c>
      <c r="AX321" s="91"/>
      <c r="AY321" s="91">
        <v>1</v>
      </c>
      <c r="AZ321" s="91">
        <v>20892</v>
      </c>
      <c r="BA321" s="91"/>
      <c r="BB321" s="91">
        <v>4240</v>
      </c>
      <c r="BC321" s="91">
        <v>6884</v>
      </c>
      <c r="BD321" s="91">
        <v>9769</v>
      </c>
      <c r="BE321" s="91"/>
      <c r="BF321" s="91">
        <v>20588</v>
      </c>
      <c r="BG321" s="91"/>
      <c r="BH321" s="91"/>
      <c r="BI321" s="91"/>
      <c r="BJ321" s="91">
        <v>207</v>
      </c>
      <c r="BK321" s="91">
        <v>5</v>
      </c>
      <c r="BL321" s="91"/>
      <c r="BM321" s="91"/>
      <c r="BN321" s="91"/>
      <c r="BO321" s="91">
        <v>23</v>
      </c>
      <c r="BP321" s="91">
        <v>45</v>
      </c>
      <c r="BQ321" s="91">
        <v>17</v>
      </c>
      <c r="BR321" s="91">
        <v>8</v>
      </c>
      <c r="BS321" s="91"/>
      <c r="BT321" s="91">
        <v>10</v>
      </c>
      <c r="BU321" s="91">
        <v>20883</v>
      </c>
      <c r="BV321" s="91"/>
      <c r="BW321" s="91">
        <v>48</v>
      </c>
      <c r="BX321" s="91">
        <v>6160</v>
      </c>
      <c r="BY321" s="91">
        <v>12800</v>
      </c>
      <c r="BZ321" s="91"/>
      <c r="CA321" s="91"/>
      <c r="CB321" s="91">
        <v>927</v>
      </c>
      <c r="CC321" s="91"/>
      <c r="CD321" s="91">
        <v>958</v>
      </c>
      <c r="CE321" s="91"/>
      <c r="CF321" s="91"/>
      <c r="CG321" s="91">
        <v>2</v>
      </c>
      <c r="CH321" s="91">
        <v>247</v>
      </c>
      <c r="CI321" s="91">
        <v>2</v>
      </c>
      <c r="CJ321" s="91">
        <v>6</v>
      </c>
      <c r="CK321" s="91"/>
      <c r="CL321" s="91">
        <v>3</v>
      </c>
      <c r="CM321" s="91"/>
      <c r="CN321" s="91">
        <v>1</v>
      </c>
      <c r="CO321" s="91">
        <v>6</v>
      </c>
      <c r="CP321" s="91">
        <v>114</v>
      </c>
      <c r="CQ321" s="91">
        <v>10560</v>
      </c>
      <c r="CR321" s="91">
        <v>1</v>
      </c>
      <c r="CS321" s="91"/>
      <c r="CT321" s="91">
        <v>5</v>
      </c>
      <c r="CU321" s="91">
        <v>253</v>
      </c>
      <c r="CV321" s="91">
        <v>4</v>
      </c>
      <c r="CW321" s="91">
        <v>13</v>
      </c>
      <c r="CX321" s="91">
        <v>13</v>
      </c>
      <c r="CY321" s="91">
        <v>9663</v>
      </c>
      <c r="CZ321" s="91">
        <v>72</v>
      </c>
      <c r="DA321" s="91"/>
      <c r="DB321" s="91">
        <v>1</v>
      </c>
      <c r="DC321" s="91"/>
      <c r="DD321" s="91">
        <v>179</v>
      </c>
      <c r="DE321" s="91">
        <v>7</v>
      </c>
      <c r="DF321" s="91">
        <v>216</v>
      </c>
      <c r="DG321" s="91"/>
      <c r="DH321" s="91">
        <v>37</v>
      </c>
      <c r="DI321" s="91">
        <v>4</v>
      </c>
      <c r="DJ321" s="91">
        <v>126</v>
      </c>
      <c r="DK321" s="91">
        <v>473</v>
      </c>
      <c r="DL321" s="91">
        <v>9538</v>
      </c>
      <c r="DM321" s="91">
        <v>1</v>
      </c>
      <c r="DN321" s="91">
        <v>12</v>
      </c>
      <c r="DO321" s="91">
        <v>2217</v>
      </c>
      <c r="DP321" s="91">
        <v>1</v>
      </c>
      <c r="DQ321" s="91">
        <v>8009</v>
      </c>
      <c r="DR321" s="91">
        <v>24</v>
      </c>
      <c r="DS321" s="91"/>
      <c r="DT321" s="91">
        <v>1</v>
      </c>
      <c r="DU321" s="91">
        <v>74</v>
      </c>
      <c r="DV321" s="91">
        <v>18</v>
      </c>
      <c r="DW321" s="91"/>
      <c r="DX321" s="91">
        <v>1</v>
      </c>
      <c r="DY321" s="91"/>
      <c r="DZ321" s="91">
        <v>3</v>
      </c>
      <c r="EA321" s="91">
        <v>64</v>
      </c>
      <c r="EB321" s="91"/>
      <c r="EC321" s="91">
        <v>7</v>
      </c>
      <c r="ED321" s="91"/>
      <c r="EE321" s="91"/>
      <c r="EF321" s="91">
        <v>5</v>
      </c>
      <c r="EG321" s="91">
        <v>20696</v>
      </c>
      <c r="EH321" s="91">
        <v>77587</v>
      </c>
      <c r="EI321" s="90" t="s">
        <v>2682</v>
      </c>
      <c r="EJ321" s="90" t="s">
        <v>2489</v>
      </c>
    </row>
    <row r="322" spans="1:140" ht="14.4" x14ac:dyDescent="0.3">
      <c r="A322" s="90">
        <v>106370705</v>
      </c>
      <c r="B322" s="90" t="s">
        <v>2306</v>
      </c>
      <c r="C322" s="90" t="s">
        <v>1715</v>
      </c>
      <c r="D322" s="90" t="s">
        <v>1716</v>
      </c>
      <c r="E322" s="90" t="s">
        <v>1717</v>
      </c>
      <c r="F322" s="90" t="s">
        <v>1489</v>
      </c>
      <c r="G322" s="90" t="s">
        <v>1708</v>
      </c>
      <c r="H322" s="90" t="s">
        <v>2811</v>
      </c>
      <c r="I322" s="90">
        <v>75</v>
      </c>
      <c r="J322" s="90">
        <v>38</v>
      </c>
      <c r="K322" s="90" t="s">
        <v>580</v>
      </c>
      <c r="L322" s="90" t="s">
        <v>553</v>
      </c>
      <c r="M322" s="91">
        <v>1385</v>
      </c>
      <c r="N322" s="91">
        <v>430</v>
      </c>
      <c r="O322" s="91"/>
      <c r="P322" s="91"/>
      <c r="Q322" s="91"/>
      <c r="R322" s="91"/>
      <c r="S322" s="91">
        <v>683</v>
      </c>
      <c r="T322" s="91">
        <v>1132</v>
      </c>
      <c r="U322" s="91"/>
      <c r="V322" s="91"/>
      <c r="W322" s="91">
        <v>165</v>
      </c>
      <c r="X322" s="91"/>
      <c r="Y322" s="91">
        <v>11</v>
      </c>
      <c r="Z322" s="91">
        <v>126</v>
      </c>
      <c r="AA322" s="91">
        <v>116</v>
      </c>
      <c r="AB322" s="91">
        <v>89</v>
      </c>
      <c r="AC322" s="91">
        <v>175</v>
      </c>
      <c r="AD322" s="91">
        <v>230</v>
      </c>
      <c r="AE322" s="91">
        <v>315</v>
      </c>
      <c r="AF322" s="91">
        <v>588</v>
      </c>
      <c r="AG322" s="91"/>
      <c r="AH322" s="91">
        <v>1297</v>
      </c>
      <c r="AI322" s="91">
        <v>19</v>
      </c>
      <c r="AJ322" s="91">
        <v>487</v>
      </c>
      <c r="AK322" s="91">
        <v>8</v>
      </c>
      <c r="AL322" s="91">
        <v>1</v>
      </c>
      <c r="AM322" s="91">
        <v>3</v>
      </c>
      <c r="AN322" s="91"/>
      <c r="AO322" s="91">
        <v>1267</v>
      </c>
      <c r="AP322" s="91">
        <v>5</v>
      </c>
      <c r="AQ322" s="91"/>
      <c r="AR322" s="91">
        <v>12</v>
      </c>
      <c r="AS322" s="91">
        <v>162</v>
      </c>
      <c r="AT322" s="91">
        <v>207</v>
      </c>
      <c r="AU322" s="91">
        <v>160</v>
      </c>
      <c r="AV322" s="91"/>
      <c r="AW322" s="91">
        <v>2</v>
      </c>
      <c r="AX322" s="91"/>
      <c r="AY322" s="91">
        <v>524</v>
      </c>
      <c r="AZ322" s="91">
        <v>1291</v>
      </c>
      <c r="BA322" s="91"/>
      <c r="BB322" s="91">
        <v>633</v>
      </c>
      <c r="BC322" s="91">
        <v>1019</v>
      </c>
      <c r="BD322" s="91">
        <v>163</v>
      </c>
      <c r="BE322" s="91"/>
      <c r="BF322" s="91">
        <v>1121</v>
      </c>
      <c r="BG322" s="91">
        <v>18</v>
      </c>
      <c r="BH322" s="91"/>
      <c r="BI322" s="91">
        <v>197</v>
      </c>
      <c r="BJ322" s="91">
        <v>96</v>
      </c>
      <c r="BK322" s="91">
        <v>1</v>
      </c>
      <c r="BL322" s="91">
        <v>15</v>
      </c>
      <c r="BM322" s="91">
        <v>61</v>
      </c>
      <c r="BN322" s="91"/>
      <c r="BO322" s="91">
        <v>20</v>
      </c>
      <c r="BP322" s="91">
        <v>50</v>
      </c>
      <c r="BQ322" s="91">
        <v>226</v>
      </c>
      <c r="BR322" s="91">
        <v>10</v>
      </c>
      <c r="BS322" s="91"/>
      <c r="BT322" s="91">
        <v>301</v>
      </c>
      <c r="BU322" s="91">
        <v>1514</v>
      </c>
      <c r="BV322" s="91"/>
      <c r="BW322" s="91">
        <v>877</v>
      </c>
      <c r="BX322" s="91">
        <v>338</v>
      </c>
      <c r="BY322" s="91">
        <v>470</v>
      </c>
      <c r="BZ322" s="91">
        <v>5</v>
      </c>
      <c r="CA322" s="91"/>
      <c r="CB322" s="91">
        <v>58</v>
      </c>
      <c r="CC322" s="91"/>
      <c r="CD322" s="91">
        <v>35</v>
      </c>
      <c r="CE322" s="91">
        <v>32</v>
      </c>
      <c r="CF322" s="91"/>
      <c r="CG322" s="91">
        <v>50</v>
      </c>
      <c r="CH322" s="91">
        <v>29</v>
      </c>
      <c r="CI322" s="91">
        <v>49</v>
      </c>
      <c r="CJ322" s="91">
        <v>19</v>
      </c>
      <c r="CK322" s="91">
        <v>18</v>
      </c>
      <c r="CL322" s="91">
        <v>10</v>
      </c>
      <c r="CM322" s="91">
        <v>178</v>
      </c>
      <c r="CN322" s="91">
        <v>122</v>
      </c>
      <c r="CO322" s="91">
        <v>170</v>
      </c>
      <c r="CP322" s="91">
        <v>83</v>
      </c>
      <c r="CQ322" s="91">
        <v>173</v>
      </c>
      <c r="CR322" s="91">
        <v>21</v>
      </c>
      <c r="CS322" s="91">
        <v>182</v>
      </c>
      <c r="CT322" s="91"/>
      <c r="CU322" s="91">
        <v>2</v>
      </c>
      <c r="CV322" s="91">
        <v>92</v>
      </c>
      <c r="CW322" s="91">
        <v>140</v>
      </c>
      <c r="CX322" s="91">
        <v>315</v>
      </c>
      <c r="CY322" s="91">
        <v>162</v>
      </c>
      <c r="CZ322" s="91">
        <v>3</v>
      </c>
      <c r="DA322" s="91">
        <v>1</v>
      </c>
      <c r="DB322" s="91"/>
      <c r="DC322" s="91"/>
      <c r="DD322" s="91">
        <v>7</v>
      </c>
      <c r="DE322" s="91">
        <v>15</v>
      </c>
      <c r="DF322" s="91">
        <v>24</v>
      </c>
      <c r="DG322" s="91"/>
      <c r="DH322" s="91">
        <v>95</v>
      </c>
      <c r="DI322" s="91">
        <v>5</v>
      </c>
      <c r="DJ322" s="91">
        <v>10</v>
      </c>
      <c r="DK322" s="91">
        <v>24</v>
      </c>
      <c r="DL322" s="91">
        <v>163</v>
      </c>
      <c r="DM322" s="91">
        <v>235</v>
      </c>
      <c r="DN322" s="91">
        <v>17</v>
      </c>
      <c r="DO322" s="91">
        <v>207</v>
      </c>
      <c r="DP322" s="91">
        <v>19</v>
      </c>
      <c r="DQ322" s="91">
        <v>990</v>
      </c>
      <c r="DR322" s="91">
        <v>3</v>
      </c>
      <c r="DS322" s="91"/>
      <c r="DT322" s="91">
        <v>3</v>
      </c>
      <c r="DU322" s="91">
        <v>41</v>
      </c>
      <c r="DV322" s="91">
        <v>77</v>
      </c>
      <c r="DW322" s="91"/>
      <c r="DX322" s="91">
        <v>5</v>
      </c>
      <c r="DY322" s="91">
        <v>3</v>
      </c>
      <c r="DZ322" s="91">
        <v>18</v>
      </c>
      <c r="EA322" s="91">
        <v>16</v>
      </c>
      <c r="EB322" s="91">
        <v>4</v>
      </c>
      <c r="EC322" s="91"/>
      <c r="ED322" s="91">
        <v>4</v>
      </c>
      <c r="EE322" s="91"/>
      <c r="EF322" s="91"/>
      <c r="EG322" s="91">
        <v>1641</v>
      </c>
      <c r="EH322" s="91">
        <v>24868</v>
      </c>
      <c r="EI322" s="90" t="s">
        <v>2684</v>
      </c>
      <c r="EJ322" s="90" t="s">
        <v>2489</v>
      </c>
    </row>
    <row r="323" spans="1:140" ht="14.4" x14ac:dyDescent="0.3">
      <c r="A323" s="90">
        <v>106370714</v>
      </c>
      <c r="B323" s="90" t="s">
        <v>2307</v>
      </c>
      <c r="C323" s="90" t="s">
        <v>1718</v>
      </c>
      <c r="D323" s="90" t="s">
        <v>1719</v>
      </c>
      <c r="E323" s="90" t="s">
        <v>1720</v>
      </c>
      <c r="F323" s="90" t="s">
        <v>1490</v>
      </c>
      <c r="G323" s="90" t="s">
        <v>1708</v>
      </c>
      <c r="H323" s="90" t="s">
        <v>2813</v>
      </c>
      <c r="I323" s="90">
        <v>79</v>
      </c>
      <c r="J323" s="90">
        <v>38</v>
      </c>
      <c r="K323" s="90" t="s">
        <v>557</v>
      </c>
      <c r="L323" s="90" t="s">
        <v>553</v>
      </c>
      <c r="M323" s="91">
        <v>30125</v>
      </c>
      <c r="N323" s="91">
        <v>151</v>
      </c>
      <c r="O323" s="91">
        <v>1432</v>
      </c>
      <c r="P323" s="91"/>
      <c r="Q323" s="91">
        <v>268</v>
      </c>
      <c r="R323" s="91"/>
      <c r="S323" s="91">
        <v>13242</v>
      </c>
      <c r="T323" s="91">
        <v>18734</v>
      </c>
      <c r="U323" s="91"/>
      <c r="V323" s="91"/>
      <c r="W323" s="91">
        <v>3890</v>
      </c>
      <c r="X323" s="91"/>
      <c r="Y323" s="91">
        <v>475</v>
      </c>
      <c r="Z323" s="91">
        <v>3820</v>
      </c>
      <c r="AA323" s="91">
        <v>3152</v>
      </c>
      <c r="AB323" s="91">
        <v>2786</v>
      </c>
      <c r="AC323" s="91">
        <v>4747</v>
      </c>
      <c r="AD323" s="91">
        <v>4497</v>
      </c>
      <c r="AE323" s="91">
        <v>3884</v>
      </c>
      <c r="AF323" s="91">
        <v>4725</v>
      </c>
      <c r="AG323" s="91"/>
      <c r="AH323" s="91">
        <v>16455</v>
      </c>
      <c r="AI323" s="91">
        <v>2406</v>
      </c>
      <c r="AJ323" s="91">
        <v>6725</v>
      </c>
      <c r="AK323" s="91">
        <v>905</v>
      </c>
      <c r="AL323" s="91">
        <v>123</v>
      </c>
      <c r="AM323" s="91">
        <v>5134</v>
      </c>
      <c r="AN323" s="91">
        <v>228</v>
      </c>
      <c r="AO323" s="91">
        <v>24814</v>
      </c>
      <c r="AP323" s="91">
        <v>653</v>
      </c>
      <c r="AQ323" s="91">
        <v>49</v>
      </c>
      <c r="AR323" s="91">
        <v>1835</v>
      </c>
      <c r="AS323" s="91">
        <v>643</v>
      </c>
      <c r="AT323" s="91">
        <v>57</v>
      </c>
      <c r="AU323" s="91">
        <v>3855</v>
      </c>
      <c r="AV323" s="91">
        <v>19</v>
      </c>
      <c r="AW323" s="91">
        <v>51</v>
      </c>
      <c r="AX323" s="91"/>
      <c r="AY323" s="91">
        <v>20930</v>
      </c>
      <c r="AZ323" s="91">
        <v>11046</v>
      </c>
      <c r="BA323" s="91"/>
      <c r="BB323" s="91">
        <v>4133</v>
      </c>
      <c r="BC323" s="91">
        <v>23975</v>
      </c>
      <c r="BD323" s="91">
        <v>3867</v>
      </c>
      <c r="BE323" s="91">
        <v>1</v>
      </c>
      <c r="BF323" s="91">
        <v>22859</v>
      </c>
      <c r="BG323" s="91">
        <v>43</v>
      </c>
      <c r="BH323" s="91">
        <v>333</v>
      </c>
      <c r="BI323" s="91">
        <v>171</v>
      </c>
      <c r="BJ323" s="91">
        <v>423</v>
      </c>
      <c r="BK323" s="91">
        <v>71</v>
      </c>
      <c r="BL323" s="91">
        <v>3856</v>
      </c>
      <c r="BM323" s="91">
        <v>551</v>
      </c>
      <c r="BN323" s="91">
        <v>22</v>
      </c>
      <c r="BO323" s="91">
        <v>531</v>
      </c>
      <c r="BP323" s="91">
        <v>745</v>
      </c>
      <c r="BQ323" s="91">
        <v>2187</v>
      </c>
      <c r="BR323" s="91">
        <v>184</v>
      </c>
      <c r="BS323" s="91"/>
      <c r="BT323" s="91">
        <v>1879</v>
      </c>
      <c r="BU323" s="91">
        <v>30097</v>
      </c>
      <c r="BV323" s="91"/>
      <c r="BW323" s="91">
        <v>12121</v>
      </c>
      <c r="BX323" s="91">
        <v>13306</v>
      </c>
      <c r="BY323" s="91">
        <v>5312</v>
      </c>
      <c r="BZ323" s="91">
        <v>95</v>
      </c>
      <c r="CA323" s="91">
        <v>72</v>
      </c>
      <c r="CB323" s="91">
        <v>390</v>
      </c>
      <c r="CC323" s="91"/>
      <c r="CD323" s="91">
        <v>680</v>
      </c>
      <c r="CE323" s="91"/>
      <c r="CF323" s="91"/>
      <c r="CG323" s="91">
        <v>1874</v>
      </c>
      <c r="CH323" s="91">
        <v>721</v>
      </c>
      <c r="CI323" s="91">
        <v>1331</v>
      </c>
      <c r="CJ323" s="91">
        <v>267</v>
      </c>
      <c r="CK323" s="91">
        <v>1941</v>
      </c>
      <c r="CL323" s="91">
        <v>756</v>
      </c>
      <c r="CM323" s="91">
        <v>4158</v>
      </c>
      <c r="CN323" s="91">
        <v>2314</v>
      </c>
      <c r="CO323" s="91">
        <v>3221</v>
      </c>
      <c r="CP323" s="91">
        <v>1504</v>
      </c>
      <c r="CQ323" s="91">
        <v>4160</v>
      </c>
      <c r="CR323" s="91">
        <v>766</v>
      </c>
      <c r="CS323" s="91">
        <v>1492</v>
      </c>
      <c r="CT323" s="91">
        <v>31</v>
      </c>
      <c r="CU323" s="91">
        <v>23</v>
      </c>
      <c r="CV323" s="91">
        <v>1008</v>
      </c>
      <c r="CW323" s="91">
        <v>2127</v>
      </c>
      <c r="CX323" s="91">
        <v>417</v>
      </c>
      <c r="CY323" s="91">
        <v>3865</v>
      </c>
      <c r="CZ323" s="91">
        <v>604</v>
      </c>
      <c r="DA323" s="91">
        <v>35</v>
      </c>
      <c r="DB323" s="91">
        <v>14</v>
      </c>
      <c r="DC323" s="91">
        <v>5</v>
      </c>
      <c r="DD323" s="91">
        <v>75</v>
      </c>
      <c r="DE323" s="91">
        <v>476</v>
      </c>
      <c r="DF323" s="91">
        <v>2342</v>
      </c>
      <c r="DG323" s="91">
        <v>61</v>
      </c>
      <c r="DH323" s="91">
        <v>2851</v>
      </c>
      <c r="DI323" s="91">
        <v>245</v>
      </c>
      <c r="DJ323" s="91">
        <v>126</v>
      </c>
      <c r="DK323" s="91">
        <v>301</v>
      </c>
      <c r="DL323" s="91">
        <v>3838</v>
      </c>
      <c r="DM323" s="91">
        <v>1952</v>
      </c>
      <c r="DN323" s="91">
        <v>533</v>
      </c>
      <c r="DO323" s="91">
        <v>3502</v>
      </c>
      <c r="DP323" s="91">
        <v>165</v>
      </c>
      <c r="DQ323" s="91">
        <v>14851</v>
      </c>
      <c r="DR323" s="91">
        <v>63</v>
      </c>
      <c r="DS323" s="91">
        <v>21</v>
      </c>
      <c r="DT323" s="91">
        <v>210</v>
      </c>
      <c r="DU323" s="91">
        <v>1463</v>
      </c>
      <c r="DV323" s="91">
        <v>1279</v>
      </c>
      <c r="DW323" s="91">
        <v>3</v>
      </c>
      <c r="DX323" s="91">
        <v>105</v>
      </c>
      <c r="DY323" s="91">
        <v>102</v>
      </c>
      <c r="DZ323" s="91">
        <v>356</v>
      </c>
      <c r="EA323" s="91">
        <v>2217</v>
      </c>
      <c r="EB323" s="91">
        <v>127</v>
      </c>
      <c r="EC323" s="91">
        <v>88</v>
      </c>
      <c r="ED323" s="91">
        <v>85</v>
      </c>
      <c r="EE323" s="91"/>
      <c r="EF323" s="91">
        <v>72</v>
      </c>
      <c r="EG323" s="91">
        <v>25785</v>
      </c>
      <c r="EH323" s="91">
        <v>132180</v>
      </c>
      <c r="EI323" s="90" t="s">
        <v>2685</v>
      </c>
      <c r="EJ323" s="90" t="s">
        <v>2489</v>
      </c>
    </row>
    <row r="324" spans="1:140" ht="14.4" x14ac:dyDescent="0.3">
      <c r="A324" s="90">
        <v>106370721</v>
      </c>
      <c r="B324" s="90" t="s">
        <v>2308</v>
      </c>
      <c r="C324" s="90" t="s">
        <v>1721</v>
      </c>
      <c r="D324" s="90" t="s">
        <v>1722</v>
      </c>
      <c r="E324" s="90" t="s">
        <v>1708</v>
      </c>
      <c r="F324" s="90" t="s">
        <v>2309</v>
      </c>
      <c r="G324" s="90" t="s">
        <v>1708</v>
      </c>
      <c r="H324" s="90" t="s">
        <v>2810</v>
      </c>
      <c r="I324" s="90">
        <v>78</v>
      </c>
      <c r="J324" s="90">
        <v>39</v>
      </c>
      <c r="K324" s="90" t="s">
        <v>572</v>
      </c>
      <c r="L324" s="90" t="s">
        <v>553</v>
      </c>
      <c r="M324" s="91">
        <v>620</v>
      </c>
      <c r="N324" s="91"/>
      <c r="O324" s="91"/>
      <c r="P324" s="91"/>
      <c r="Q324" s="91"/>
      <c r="R324" s="91"/>
      <c r="S324" s="91">
        <v>356</v>
      </c>
      <c r="T324" s="91">
        <v>264</v>
      </c>
      <c r="U324" s="91"/>
      <c r="V324" s="91"/>
      <c r="W324" s="91"/>
      <c r="X324" s="91"/>
      <c r="Y324" s="91"/>
      <c r="Z324" s="91">
        <v>12</v>
      </c>
      <c r="AA324" s="91">
        <v>19</v>
      </c>
      <c r="AB324" s="91">
        <v>46</v>
      </c>
      <c r="AC324" s="91">
        <v>70</v>
      </c>
      <c r="AD324" s="91">
        <v>163</v>
      </c>
      <c r="AE324" s="91">
        <v>162</v>
      </c>
      <c r="AF324" s="91">
        <v>148</v>
      </c>
      <c r="AG324" s="91"/>
      <c r="AH324" s="91">
        <v>360</v>
      </c>
      <c r="AI324" s="91">
        <v>50</v>
      </c>
      <c r="AJ324" s="91">
        <v>109</v>
      </c>
      <c r="AK324" s="91">
        <v>47</v>
      </c>
      <c r="AL324" s="91"/>
      <c r="AM324" s="91">
        <v>54</v>
      </c>
      <c r="AN324" s="91"/>
      <c r="AO324" s="91">
        <v>19</v>
      </c>
      <c r="AP324" s="91"/>
      <c r="AQ324" s="91"/>
      <c r="AR324" s="91">
        <v>69</v>
      </c>
      <c r="AS324" s="91">
        <v>532</v>
      </c>
      <c r="AT324" s="91"/>
      <c r="AU324" s="91"/>
      <c r="AV324" s="91"/>
      <c r="AW324" s="91"/>
      <c r="AX324" s="91"/>
      <c r="AY324" s="91"/>
      <c r="AZ324" s="91">
        <v>620</v>
      </c>
      <c r="BA324" s="91"/>
      <c r="BB324" s="91">
        <v>620</v>
      </c>
      <c r="BC324" s="91"/>
      <c r="BD324" s="91"/>
      <c r="BE324" s="91"/>
      <c r="BF324" s="91">
        <v>31</v>
      </c>
      <c r="BG324" s="91"/>
      <c r="BH324" s="91"/>
      <c r="BI324" s="91"/>
      <c r="BJ324" s="91">
        <v>58</v>
      </c>
      <c r="BK324" s="91">
        <v>19</v>
      </c>
      <c r="BL324" s="91">
        <v>317</v>
      </c>
      <c r="BM324" s="91">
        <v>1</v>
      </c>
      <c r="BN324" s="91"/>
      <c r="BO324" s="91">
        <v>13</v>
      </c>
      <c r="BP324" s="91">
        <v>72</v>
      </c>
      <c r="BQ324" s="91">
        <v>109</v>
      </c>
      <c r="BR324" s="91"/>
      <c r="BS324" s="91"/>
      <c r="BT324" s="91">
        <v>14</v>
      </c>
      <c r="BU324" s="91">
        <v>606</v>
      </c>
      <c r="BV324" s="91"/>
      <c r="BW324" s="91">
        <v>487</v>
      </c>
      <c r="BX324" s="91">
        <v>6</v>
      </c>
      <c r="BY324" s="91">
        <v>122</v>
      </c>
      <c r="BZ324" s="91">
        <v>3</v>
      </c>
      <c r="CA324" s="91"/>
      <c r="CB324" s="91"/>
      <c r="CC324" s="91"/>
      <c r="CD324" s="91">
        <v>2</v>
      </c>
      <c r="CE324" s="91"/>
      <c r="CF324" s="91"/>
      <c r="CG324" s="91">
        <v>54</v>
      </c>
      <c r="CH324" s="91">
        <v>3</v>
      </c>
      <c r="CI324" s="91">
        <v>42</v>
      </c>
      <c r="CJ324" s="91"/>
      <c r="CK324" s="91"/>
      <c r="CL324" s="91">
        <v>10</v>
      </c>
      <c r="CM324" s="91">
        <v>36</v>
      </c>
      <c r="CN324" s="91">
        <v>222</v>
      </c>
      <c r="CO324" s="91">
        <v>19</v>
      </c>
      <c r="CP324" s="91">
        <v>22</v>
      </c>
      <c r="CQ324" s="91"/>
      <c r="CR324" s="91">
        <v>77</v>
      </c>
      <c r="CS324" s="91">
        <v>26</v>
      </c>
      <c r="CT324" s="91"/>
      <c r="CU324" s="91"/>
      <c r="CV324" s="91">
        <v>4</v>
      </c>
      <c r="CW324" s="91">
        <v>66</v>
      </c>
      <c r="CX324" s="91">
        <v>39</v>
      </c>
      <c r="CY324" s="91"/>
      <c r="CZ324" s="91">
        <v>1</v>
      </c>
      <c r="DA324" s="91"/>
      <c r="DB324" s="91"/>
      <c r="DC324" s="91"/>
      <c r="DD324" s="91"/>
      <c r="DE324" s="91">
        <v>24</v>
      </c>
      <c r="DF324" s="91">
        <v>78</v>
      </c>
      <c r="DG324" s="91"/>
      <c r="DH324" s="91">
        <v>20</v>
      </c>
      <c r="DI324" s="91">
        <v>3</v>
      </c>
      <c r="DJ324" s="91"/>
      <c r="DK324" s="91"/>
      <c r="DL324" s="91"/>
      <c r="DM324" s="91">
        <v>21</v>
      </c>
      <c r="DN324" s="91">
        <v>53</v>
      </c>
      <c r="DO324" s="91">
        <v>148</v>
      </c>
      <c r="DP324" s="91"/>
      <c r="DQ324" s="91">
        <v>272</v>
      </c>
      <c r="DR324" s="91"/>
      <c r="DS324" s="91"/>
      <c r="DT324" s="91"/>
      <c r="DU324" s="91">
        <v>167</v>
      </c>
      <c r="DV324" s="91">
        <v>2</v>
      </c>
      <c r="DW324" s="91"/>
      <c r="DX324" s="91"/>
      <c r="DY324" s="91"/>
      <c r="DZ324" s="91">
        <v>2</v>
      </c>
      <c r="EA324" s="91">
        <v>40</v>
      </c>
      <c r="EB324" s="91"/>
      <c r="EC324" s="91"/>
      <c r="ED324" s="91"/>
      <c r="EE324" s="91"/>
      <c r="EF324" s="91">
        <v>13</v>
      </c>
      <c r="EG324" s="91">
        <v>396</v>
      </c>
      <c r="EH324" s="91">
        <v>17781</v>
      </c>
      <c r="EI324" s="90" t="s">
        <v>2682</v>
      </c>
      <c r="EJ324" s="90" t="s">
        <v>2489</v>
      </c>
    </row>
    <row r="325" spans="1:140" ht="14.4" x14ac:dyDescent="0.3">
      <c r="A325" s="90">
        <v>106370730</v>
      </c>
      <c r="B325" s="90" t="s">
        <v>2310</v>
      </c>
      <c r="C325" s="90" t="s">
        <v>2311</v>
      </c>
      <c r="D325" s="90" t="s">
        <v>1723</v>
      </c>
      <c r="E325" s="90" t="s">
        <v>1708</v>
      </c>
      <c r="F325" s="90" t="s">
        <v>1485</v>
      </c>
      <c r="G325" s="90" t="s">
        <v>1708</v>
      </c>
      <c r="H325" s="90" t="s">
        <v>2809</v>
      </c>
      <c r="I325" s="90">
        <v>79</v>
      </c>
      <c r="J325" s="90">
        <v>39</v>
      </c>
      <c r="K325" s="90" t="s">
        <v>557</v>
      </c>
      <c r="L325" s="90" t="s">
        <v>553</v>
      </c>
      <c r="M325" s="91">
        <v>26776</v>
      </c>
      <c r="N325" s="91"/>
      <c r="O325" s="91"/>
      <c r="P325" s="91"/>
      <c r="Q325" s="91"/>
      <c r="R325" s="91"/>
      <c r="S325" s="91">
        <v>11130</v>
      </c>
      <c r="T325" s="91">
        <v>15646</v>
      </c>
      <c r="U325" s="91"/>
      <c r="V325" s="91"/>
      <c r="W325" s="91">
        <v>4559</v>
      </c>
      <c r="X325" s="91">
        <v>373</v>
      </c>
      <c r="Y325" s="91">
        <v>634</v>
      </c>
      <c r="Z325" s="91">
        <v>2401</v>
      </c>
      <c r="AA325" s="91">
        <v>3165</v>
      </c>
      <c r="AB325" s="91">
        <v>1570</v>
      </c>
      <c r="AC325" s="91">
        <v>2590</v>
      </c>
      <c r="AD325" s="91">
        <v>3760</v>
      </c>
      <c r="AE325" s="91">
        <v>3756</v>
      </c>
      <c r="AF325" s="91">
        <v>3967</v>
      </c>
      <c r="AG325" s="91">
        <v>1</v>
      </c>
      <c r="AH325" s="91">
        <v>15476</v>
      </c>
      <c r="AI325" s="91">
        <v>1876</v>
      </c>
      <c r="AJ325" s="91">
        <v>6805</v>
      </c>
      <c r="AK325" s="91">
        <v>2475</v>
      </c>
      <c r="AL325" s="91">
        <v>47</v>
      </c>
      <c r="AM325" s="91">
        <v>34</v>
      </c>
      <c r="AN325" s="91">
        <v>63</v>
      </c>
      <c r="AO325" s="91">
        <v>19956</v>
      </c>
      <c r="AP325" s="91">
        <v>167</v>
      </c>
      <c r="AQ325" s="91">
        <v>236</v>
      </c>
      <c r="AR325" s="91">
        <v>287</v>
      </c>
      <c r="AS325" s="91">
        <v>697</v>
      </c>
      <c r="AT325" s="91">
        <v>234</v>
      </c>
      <c r="AU325" s="91">
        <v>4345</v>
      </c>
      <c r="AV325" s="91"/>
      <c r="AW325" s="91">
        <v>854</v>
      </c>
      <c r="AX325" s="91"/>
      <c r="AY325" s="91">
        <v>12530</v>
      </c>
      <c r="AZ325" s="91">
        <v>14246</v>
      </c>
      <c r="BA325" s="91"/>
      <c r="BB325" s="91">
        <v>4046</v>
      </c>
      <c r="BC325" s="91">
        <v>18373</v>
      </c>
      <c r="BD325" s="91">
        <v>4356</v>
      </c>
      <c r="BE325" s="91">
        <v>1</v>
      </c>
      <c r="BF325" s="91">
        <v>18925</v>
      </c>
      <c r="BG325" s="91"/>
      <c r="BH325" s="91"/>
      <c r="BI325" s="91"/>
      <c r="BJ325" s="91">
        <v>475</v>
      </c>
      <c r="BK325" s="91">
        <v>143</v>
      </c>
      <c r="BL325" s="91">
        <v>2311</v>
      </c>
      <c r="BM325" s="91">
        <v>63</v>
      </c>
      <c r="BN325" s="91">
        <v>2</v>
      </c>
      <c r="BO325" s="91">
        <v>119</v>
      </c>
      <c r="BP325" s="91">
        <v>568</v>
      </c>
      <c r="BQ325" s="91">
        <v>4064</v>
      </c>
      <c r="BR325" s="91">
        <v>106</v>
      </c>
      <c r="BS325" s="91"/>
      <c r="BT325" s="91">
        <v>2719</v>
      </c>
      <c r="BU325" s="91">
        <v>24057</v>
      </c>
      <c r="BV325" s="91"/>
      <c r="BW325" s="91">
        <v>9741</v>
      </c>
      <c r="BX325" s="91">
        <v>1297</v>
      </c>
      <c r="BY325" s="91">
        <v>15225</v>
      </c>
      <c r="BZ325" s="91">
        <v>43</v>
      </c>
      <c r="CA325" s="91"/>
      <c r="CB325" s="91">
        <v>17</v>
      </c>
      <c r="CC325" s="91"/>
      <c r="CD325" s="91">
        <v>452</v>
      </c>
      <c r="CE325" s="91"/>
      <c r="CF325" s="91">
        <v>1</v>
      </c>
      <c r="CG325" s="91">
        <v>1821</v>
      </c>
      <c r="CH325" s="91">
        <v>1150</v>
      </c>
      <c r="CI325" s="91">
        <v>803</v>
      </c>
      <c r="CJ325" s="91">
        <v>288</v>
      </c>
      <c r="CK325" s="91">
        <v>285</v>
      </c>
      <c r="CL325" s="91">
        <v>377</v>
      </c>
      <c r="CM325" s="91">
        <v>2925</v>
      </c>
      <c r="CN325" s="91">
        <v>1310</v>
      </c>
      <c r="CO325" s="91">
        <v>2673</v>
      </c>
      <c r="CP325" s="91">
        <v>1025</v>
      </c>
      <c r="CQ325" s="91">
        <v>4595</v>
      </c>
      <c r="CR325" s="91">
        <v>385</v>
      </c>
      <c r="CS325" s="91">
        <v>1392</v>
      </c>
      <c r="CT325" s="91">
        <v>110</v>
      </c>
      <c r="CU325" s="91">
        <v>75</v>
      </c>
      <c r="CV325" s="91">
        <v>718</v>
      </c>
      <c r="CW325" s="91">
        <v>2271</v>
      </c>
      <c r="CX325" s="91">
        <v>216</v>
      </c>
      <c r="CY325" s="91">
        <v>4357</v>
      </c>
      <c r="CZ325" s="91">
        <v>536</v>
      </c>
      <c r="DA325" s="91">
        <v>75</v>
      </c>
      <c r="DB325" s="91">
        <v>9</v>
      </c>
      <c r="DC325" s="91">
        <v>10</v>
      </c>
      <c r="DD325" s="91">
        <v>212</v>
      </c>
      <c r="DE325" s="91">
        <v>373</v>
      </c>
      <c r="DF325" s="91">
        <v>859</v>
      </c>
      <c r="DG325" s="91">
        <v>72</v>
      </c>
      <c r="DH325" s="91">
        <v>2459</v>
      </c>
      <c r="DI325" s="91">
        <v>407</v>
      </c>
      <c r="DJ325" s="91">
        <v>1454</v>
      </c>
      <c r="DK325" s="91">
        <v>277</v>
      </c>
      <c r="DL325" s="91">
        <v>4252</v>
      </c>
      <c r="DM325" s="91">
        <v>2411</v>
      </c>
      <c r="DN325" s="91">
        <v>483</v>
      </c>
      <c r="DO325" s="91">
        <v>2466</v>
      </c>
      <c r="DP325" s="91">
        <v>160</v>
      </c>
      <c r="DQ325" s="91">
        <v>10261</v>
      </c>
      <c r="DR325" s="91">
        <v>51</v>
      </c>
      <c r="DS325" s="91">
        <v>24</v>
      </c>
      <c r="DT325" s="91">
        <v>58</v>
      </c>
      <c r="DU325" s="91">
        <v>1438</v>
      </c>
      <c r="DV325" s="91">
        <v>847</v>
      </c>
      <c r="DW325" s="91"/>
      <c r="DX325" s="91">
        <v>60</v>
      </c>
      <c r="DY325" s="91">
        <v>35</v>
      </c>
      <c r="DZ325" s="91">
        <v>218</v>
      </c>
      <c r="EA325" s="91">
        <v>1272</v>
      </c>
      <c r="EB325" s="91">
        <v>44</v>
      </c>
      <c r="EC325" s="91">
        <v>21</v>
      </c>
      <c r="ED325" s="91">
        <v>19</v>
      </c>
      <c r="EE325" s="91"/>
      <c r="EF325" s="91">
        <v>61</v>
      </c>
      <c r="EG325" s="91">
        <v>22628</v>
      </c>
      <c r="EH325" s="91">
        <v>100362</v>
      </c>
      <c r="EI325" s="90" t="s">
        <v>2686</v>
      </c>
      <c r="EJ325" s="90" t="s">
        <v>2489</v>
      </c>
    </row>
    <row r="326" spans="1:140" ht="14.4" x14ac:dyDescent="0.3">
      <c r="A326" s="90">
        <v>106370744</v>
      </c>
      <c r="B326" s="90" t="s">
        <v>2312</v>
      </c>
      <c r="C326" s="90" t="s">
        <v>1724</v>
      </c>
      <c r="D326" s="90" t="s">
        <v>1725</v>
      </c>
      <c r="E326" s="90" t="s">
        <v>1708</v>
      </c>
      <c r="F326" s="90" t="s">
        <v>2313</v>
      </c>
      <c r="G326" s="90" t="s">
        <v>1708</v>
      </c>
      <c r="H326" s="90" t="s">
        <v>2813</v>
      </c>
      <c r="I326" s="90">
        <v>78</v>
      </c>
      <c r="J326" s="90">
        <v>39</v>
      </c>
      <c r="K326" s="90" t="s">
        <v>557</v>
      </c>
      <c r="L326" s="90" t="s">
        <v>2807</v>
      </c>
      <c r="M326" s="91">
        <v>33635</v>
      </c>
      <c r="N326" s="91"/>
      <c r="O326" s="91">
        <v>1748</v>
      </c>
      <c r="P326" s="91"/>
      <c r="Q326" s="91"/>
      <c r="R326" s="91"/>
      <c r="S326" s="91">
        <v>15939</v>
      </c>
      <c r="T326" s="91">
        <v>19444</v>
      </c>
      <c r="U326" s="91"/>
      <c r="V326" s="91"/>
      <c r="W326" s="91">
        <v>3788</v>
      </c>
      <c r="X326" s="91"/>
      <c r="Y326" s="91">
        <v>768</v>
      </c>
      <c r="Z326" s="91">
        <v>4290</v>
      </c>
      <c r="AA326" s="91">
        <v>3755</v>
      </c>
      <c r="AB326" s="91">
        <v>3425</v>
      </c>
      <c r="AC326" s="91">
        <v>5189</v>
      </c>
      <c r="AD326" s="91">
        <v>5131</v>
      </c>
      <c r="AE326" s="91">
        <v>4222</v>
      </c>
      <c r="AF326" s="91">
        <v>4815</v>
      </c>
      <c r="AG326" s="91"/>
      <c r="AH326" s="91">
        <v>14073</v>
      </c>
      <c r="AI326" s="91">
        <v>3127</v>
      </c>
      <c r="AJ326" s="91">
        <v>15149</v>
      </c>
      <c r="AK326" s="91">
        <v>1916</v>
      </c>
      <c r="AL326" s="91">
        <v>53</v>
      </c>
      <c r="AM326" s="91">
        <v>759</v>
      </c>
      <c r="AN326" s="91">
        <v>306</v>
      </c>
      <c r="AO326" s="91">
        <v>28611</v>
      </c>
      <c r="AP326" s="91">
        <v>26</v>
      </c>
      <c r="AQ326" s="91">
        <v>495</v>
      </c>
      <c r="AR326" s="91">
        <v>421</v>
      </c>
      <c r="AS326" s="91">
        <v>393</v>
      </c>
      <c r="AT326" s="91">
        <v>60</v>
      </c>
      <c r="AU326" s="91">
        <v>3720</v>
      </c>
      <c r="AV326" s="91">
        <v>6</v>
      </c>
      <c r="AW326" s="91">
        <v>1651</v>
      </c>
      <c r="AX326" s="91"/>
      <c r="AY326" s="91">
        <v>21612</v>
      </c>
      <c r="AZ326" s="91">
        <v>13771</v>
      </c>
      <c r="BA326" s="91"/>
      <c r="BB326" s="91">
        <v>3768</v>
      </c>
      <c r="BC326" s="91">
        <v>27884</v>
      </c>
      <c r="BD326" s="91">
        <v>3731</v>
      </c>
      <c r="BE326" s="91"/>
      <c r="BF326" s="91">
        <v>24373</v>
      </c>
      <c r="BG326" s="91">
        <v>26</v>
      </c>
      <c r="BH326" s="91">
        <v>161</v>
      </c>
      <c r="BI326" s="91"/>
      <c r="BJ326" s="91">
        <v>548</v>
      </c>
      <c r="BK326" s="91">
        <v>205</v>
      </c>
      <c r="BL326" s="91">
        <v>4691</v>
      </c>
      <c r="BM326" s="91">
        <v>333</v>
      </c>
      <c r="BN326" s="91">
        <v>44</v>
      </c>
      <c r="BO326" s="91">
        <v>550</v>
      </c>
      <c r="BP326" s="91">
        <v>657</v>
      </c>
      <c r="BQ326" s="91">
        <v>3748</v>
      </c>
      <c r="BR326" s="91">
        <v>47</v>
      </c>
      <c r="BS326" s="91"/>
      <c r="BT326" s="91">
        <v>1830</v>
      </c>
      <c r="BU326" s="91">
        <v>33553</v>
      </c>
      <c r="BV326" s="91"/>
      <c r="BW326" s="91">
        <v>12744</v>
      </c>
      <c r="BX326" s="91">
        <v>13646</v>
      </c>
      <c r="BY326" s="91">
        <v>6304</v>
      </c>
      <c r="BZ326" s="91">
        <v>374</v>
      </c>
      <c r="CA326" s="91">
        <v>43</v>
      </c>
      <c r="CB326" s="91">
        <v>299</v>
      </c>
      <c r="CC326" s="91"/>
      <c r="CD326" s="91">
        <v>1967</v>
      </c>
      <c r="CE326" s="91">
        <v>6</v>
      </c>
      <c r="CF326" s="91"/>
      <c r="CG326" s="91">
        <v>2646</v>
      </c>
      <c r="CH326" s="91">
        <v>1311</v>
      </c>
      <c r="CI326" s="91">
        <v>1888</v>
      </c>
      <c r="CJ326" s="91">
        <v>275</v>
      </c>
      <c r="CK326" s="91">
        <v>2144</v>
      </c>
      <c r="CL326" s="91">
        <v>766</v>
      </c>
      <c r="CM326" s="91">
        <v>4033</v>
      </c>
      <c r="CN326" s="91">
        <v>1980</v>
      </c>
      <c r="CO326" s="91">
        <v>3568</v>
      </c>
      <c r="CP326" s="91">
        <v>1279</v>
      </c>
      <c r="CQ326" s="91">
        <v>4126</v>
      </c>
      <c r="CR326" s="91">
        <v>875</v>
      </c>
      <c r="CS326" s="91">
        <v>1458</v>
      </c>
      <c r="CT326" s="91">
        <v>47</v>
      </c>
      <c r="CU326" s="91">
        <v>55</v>
      </c>
      <c r="CV326" s="91">
        <v>803</v>
      </c>
      <c r="CW326" s="91">
        <v>4091</v>
      </c>
      <c r="CX326" s="91">
        <v>308</v>
      </c>
      <c r="CY326" s="91">
        <v>3730</v>
      </c>
      <c r="CZ326" s="91">
        <v>354</v>
      </c>
      <c r="DA326" s="91">
        <v>72</v>
      </c>
      <c r="DB326" s="91">
        <v>42</v>
      </c>
      <c r="DC326" s="91">
        <v>12</v>
      </c>
      <c r="DD326" s="91">
        <v>225</v>
      </c>
      <c r="DE326" s="91">
        <v>521</v>
      </c>
      <c r="DF326" s="91">
        <v>2757</v>
      </c>
      <c r="DG326" s="91">
        <v>95</v>
      </c>
      <c r="DH326" s="91">
        <v>3804</v>
      </c>
      <c r="DI326" s="91">
        <v>438</v>
      </c>
      <c r="DJ326" s="91">
        <v>276</v>
      </c>
      <c r="DK326" s="91">
        <v>365</v>
      </c>
      <c r="DL326" s="91">
        <v>3728</v>
      </c>
      <c r="DM326" s="91">
        <v>2583</v>
      </c>
      <c r="DN326" s="91">
        <v>994</v>
      </c>
      <c r="DO326" s="91">
        <v>6653</v>
      </c>
      <c r="DP326" s="91">
        <v>114</v>
      </c>
      <c r="DQ326" s="91">
        <v>12350</v>
      </c>
      <c r="DR326" s="91">
        <v>656</v>
      </c>
      <c r="DS326" s="91">
        <v>106</v>
      </c>
      <c r="DT326" s="91">
        <v>163</v>
      </c>
      <c r="DU326" s="91">
        <v>1789</v>
      </c>
      <c r="DV326" s="91">
        <v>1810</v>
      </c>
      <c r="DW326" s="91">
        <v>2</v>
      </c>
      <c r="DX326" s="91">
        <v>74</v>
      </c>
      <c r="DY326" s="91">
        <v>75</v>
      </c>
      <c r="DZ326" s="91">
        <v>500</v>
      </c>
      <c r="EA326" s="91">
        <v>1552</v>
      </c>
      <c r="EB326" s="91">
        <v>245</v>
      </c>
      <c r="EC326" s="91">
        <v>446</v>
      </c>
      <c r="ED326" s="91">
        <v>79</v>
      </c>
      <c r="EE326" s="91"/>
      <c r="EF326" s="91">
        <v>118</v>
      </c>
      <c r="EG326" s="91">
        <v>27768</v>
      </c>
      <c r="EH326" s="91">
        <v>147546</v>
      </c>
      <c r="EI326" s="90" t="s">
        <v>2682</v>
      </c>
      <c r="EJ326" s="90" t="s">
        <v>2489</v>
      </c>
    </row>
    <row r="327" spans="1:140" ht="14.4" x14ac:dyDescent="0.3">
      <c r="A327" s="90">
        <v>106370745</v>
      </c>
      <c r="B327" s="90" t="s">
        <v>2314</v>
      </c>
      <c r="C327" s="90" t="s">
        <v>450</v>
      </c>
      <c r="D327" s="90" t="s">
        <v>1726</v>
      </c>
      <c r="E327" s="90" t="s">
        <v>1708</v>
      </c>
      <c r="F327" s="90" t="s">
        <v>1486</v>
      </c>
      <c r="G327" s="90" t="s">
        <v>1708</v>
      </c>
      <c r="H327" s="90" t="s">
        <v>2811</v>
      </c>
      <c r="I327" s="90">
        <v>79</v>
      </c>
      <c r="J327" s="90">
        <v>39</v>
      </c>
      <c r="K327" s="90" t="s">
        <v>557</v>
      </c>
      <c r="L327" s="90" t="s">
        <v>553</v>
      </c>
      <c r="M327" s="91"/>
      <c r="N327" s="91"/>
      <c r="O327" s="91">
        <v>5437</v>
      </c>
      <c r="P327" s="91"/>
      <c r="Q327" s="91"/>
      <c r="R327" s="91"/>
      <c r="S327" s="91">
        <v>2433</v>
      </c>
      <c r="T327" s="91">
        <v>3004</v>
      </c>
      <c r="U327" s="91"/>
      <c r="V327" s="91"/>
      <c r="W327" s="91"/>
      <c r="X327" s="91">
        <v>34</v>
      </c>
      <c r="Y327" s="91">
        <v>1344</v>
      </c>
      <c r="Z327" s="91">
        <v>961</v>
      </c>
      <c r="AA327" s="91">
        <v>712</v>
      </c>
      <c r="AB327" s="91">
        <v>845</v>
      </c>
      <c r="AC327" s="91">
        <v>858</v>
      </c>
      <c r="AD327" s="91">
        <v>434</v>
      </c>
      <c r="AE327" s="91">
        <v>158</v>
      </c>
      <c r="AF327" s="91">
        <v>91</v>
      </c>
      <c r="AG327" s="91"/>
      <c r="AH327" s="91">
        <v>3291</v>
      </c>
      <c r="AI327" s="91">
        <v>316</v>
      </c>
      <c r="AJ327" s="91">
        <v>1107</v>
      </c>
      <c r="AK327" s="91">
        <v>225</v>
      </c>
      <c r="AL327" s="91">
        <v>28</v>
      </c>
      <c r="AM327" s="91">
        <v>360</v>
      </c>
      <c r="AN327" s="91">
        <v>110</v>
      </c>
      <c r="AO327" s="91">
        <v>2504</v>
      </c>
      <c r="AP327" s="91">
        <v>11</v>
      </c>
      <c r="AQ327" s="91"/>
      <c r="AR327" s="91">
        <v>10</v>
      </c>
      <c r="AS327" s="91">
        <v>246</v>
      </c>
      <c r="AT327" s="91">
        <v>38</v>
      </c>
      <c r="AU327" s="91"/>
      <c r="AV327" s="91">
        <v>3</v>
      </c>
      <c r="AW327" s="91">
        <v>2625</v>
      </c>
      <c r="AX327" s="91"/>
      <c r="AY327" s="91"/>
      <c r="AZ327" s="91">
        <v>5437</v>
      </c>
      <c r="BA327" s="91"/>
      <c r="BB327" s="91">
        <v>12</v>
      </c>
      <c r="BC327" s="91">
        <v>5425</v>
      </c>
      <c r="BD327" s="91"/>
      <c r="BE327" s="91"/>
      <c r="BF327" s="91">
        <v>4587</v>
      </c>
      <c r="BG327" s="91">
        <v>2</v>
      </c>
      <c r="BH327" s="91"/>
      <c r="BI327" s="91"/>
      <c r="BJ327" s="91">
        <v>55</v>
      </c>
      <c r="BK327" s="91">
        <v>156</v>
      </c>
      <c r="BL327" s="91">
        <v>84</v>
      </c>
      <c r="BM327" s="91">
        <v>317</v>
      </c>
      <c r="BN327" s="91">
        <v>7</v>
      </c>
      <c r="BO327" s="91">
        <v>211</v>
      </c>
      <c r="BP327" s="91"/>
      <c r="BQ327" s="91">
        <v>17</v>
      </c>
      <c r="BR327" s="91">
        <v>1</v>
      </c>
      <c r="BS327" s="91"/>
      <c r="BT327" s="91">
        <v>35</v>
      </c>
      <c r="BU327" s="91">
        <v>5402</v>
      </c>
      <c r="BV327" s="91"/>
      <c r="BW327" s="91">
        <v>1101</v>
      </c>
      <c r="BX327" s="91">
        <v>485</v>
      </c>
      <c r="BY327" s="91">
        <v>3007</v>
      </c>
      <c r="BZ327" s="91">
        <v>19</v>
      </c>
      <c r="CA327" s="91">
        <v>138</v>
      </c>
      <c r="CB327" s="91">
        <v>224</v>
      </c>
      <c r="CC327" s="91"/>
      <c r="CD327" s="91">
        <v>453</v>
      </c>
      <c r="CE327" s="91">
        <v>10</v>
      </c>
      <c r="CF327" s="91"/>
      <c r="CG327" s="91"/>
      <c r="CH327" s="91"/>
      <c r="CI327" s="91"/>
      <c r="CJ327" s="91"/>
      <c r="CK327" s="91">
        <v>5335</v>
      </c>
      <c r="CL327" s="91">
        <v>76</v>
      </c>
      <c r="CM327" s="91">
        <v>1</v>
      </c>
      <c r="CN327" s="91"/>
      <c r="CO327" s="91"/>
      <c r="CP327" s="91"/>
      <c r="CQ327" s="91">
        <v>25</v>
      </c>
      <c r="CR327" s="91"/>
      <c r="CS327" s="91"/>
      <c r="CT327" s="91"/>
      <c r="CU327" s="91"/>
      <c r="CV327" s="91"/>
      <c r="CW327" s="91"/>
      <c r="CX327" s="91"/>
      <c r="CY327" s="91"/>
      <c r="CZ327" s="91"/>
      <c r="DA327" s="91"/>
      <c r="DB327" s="91"/>
      <c r="DC327" s="91"/>
      <c r="DD327" s="91">
        <v>1</v>
      </c>
      <c r="DE327" s="91"/>
      <c r="DF327" s="91">
        <v>1</v>
      </c>
      <c r="DG327" s="91"/>
      <c r="DH327" s="91"/>
      <c r="DI327" s="91">
        <v>1</v>
      </c>
      <c r="DJ327" s="91"/>
      <c r="DK327" s="91"/>
      <c r="DL327" s="91"/>
      <c r="DM327" s="91"/>
      <c r="DN327" s="91">
        <v>1</v>
      </c>
      <c r="DO327" s="91">
        <v>1705</v>
      </c>
      <c r="DP327" s="91"/>
      <c r="DQ327" s="91">
        <v>3728</v>
      </c>
      <c r="DR327" s="91"/>
      <c r="DS327" s="91"/>
      <c r="DT327" s="91">
        <v>19</v>
      </c>
      <c r="DU327" s="91">
        <v>25</v>
      </c>
      <c r="DV327" s="91">
        <v>27</v>
      </c>
      <c r="DW327" s="91">
        <v>1</v>
      </c>
      <c r="DX327" s="91"/>
      <c r="DY327" s="91">
        <v>2</v>
      </c>
      <c r="DZ327" s="91">
        <v>13</v>
      </c>
      <c r="EA327" s="91">
        <v>390</v>
      </c>
      <c r="EB327" s="91">
        <v>53</v>
      </c>
      <c r="EC327" s="91">
        <v>5</v>
      </c>
      <c r="ED327" s="91">
        <v>2</v>
      </c>
      <c r="EE327" s="91"/>
      <c r="EF327" s="91">
        <v>60</v>
      </c>
      <c r="EG327" s="91">
        <v>4840</v>
      </c>
      <c r="EH327" s="91">
        <v>38022</v>
      </c>
      <c r="EI327" s="90" t="s">
        <v>2682</v>
      </c>
      <c r="EJ327" s="90" t="s">
        <v>2489</v>
      </c>
    </row>
    <row r="328" spans="1:140" ht="14.4" x14ac:dyDescent="0.3">
      <c r="A328" s="90">
        <v>106370749</v>
      </c>
      <c r="B328" s="90" t="s">
        <v>2315</v>
      </c>
      <c r="C328" s="90" t="s">
        <v>1727</v>
      </c>
      <c r="D328" s="90" t="s">
        <v>1728</v>
      </c>
      <c r="E328" s="90" t="s">
        <v>1720</v>
      </c>
      <c r="F328" s="90" t="s">
        <v>1490</v>
      </c>
      <c r="G328" s="90" t="s">
        <v>1708</v>
      </c>
      <c r="H328" s="90" t="s">
        <v>2810</v>
      </c>
      <c r="I328" s="90">
        <v>79</v>
      </c>
      <c r="J328" s="90">
        <v>38</v>
      </c>
      <c r="K328" s="90" t="s">
        <v>572</v>
      </c>
      <c r="L328" s="90" t="s">
        <v>553</v>
      </c>
      <c r="M328" s="91"/>
      <c r="N328" s="91"/>
      <c r="O328" s="91">
        <v>2052</v>
      </c>
      <c r="P328" s="91">
        <v>195</v>
      </c>
      <c r="Q328" s="91"/>
      <c r="R328" s="91"/>
      <c r="S328" s="91">
        <v>1368</v>
      </c>
      <c r="T328" s="91">
        <v>879</v>
      </c>
      <c r="U328" s="91"/>
      <c r="V328" s="91"/>
      <c r="W328" s="91"/>
      <c r="X328" s="91"/>
      <c r="Y328" s="91">
        <v>110</v>
      </c>
      <c r="Z328" s="91">
        <v>376</v>
      </c>
      <c r="AA328" s="91">
        <v>427</v>
      </c>
      <c r="AB328" s="91">
        <v>500</v>
      </c>
      <c r="AC328" s="91">
        <v>488</v>
      </c>
      <c r="AD328" s="91">
        <v>242</v>
      </c>
      <c r="AE328" s="91">
        <v>73</v>
      </c>
      <c r="AF328" s="91">
        <v>31</v>
      </c>
      <c r="AG328" s="91"/>
      <c r="AH328" s="91">
        <v>1338</v>
      </c>
      <c r="AI328" s="91">
        <v>226</v>
      </c>
      <c r="AJ328" s="91">
        <v>491</v>
      </c>
      <c r="AK328" s="91">
        <v>30</v>
      </c>
      <c r="AL328" s="91">
        <v>7</v>
      </c>
      <c r="AM328" s="91">
        <v>49</v>
      </c>
      <c r="AN328" s="91">
        <v>106</v>
      </c>
      <c r="AO328" s="91">
        <v>1441</v>
      </c>
      <c r="AP328" s="91">
        <v>2</v>
      </c>
      <c r="AQ328" s="91"/>
      <c r="AR328" s="91">
        <v>7</v>
      </c>
      <c r="AS328" s="91"/>
      <c r="AT328" s="91">
        <v>495</v>
      </c>
      <c r="AU328" s="91"/>
      <c r="AV328" s="91">
        <v>302</v>
      </c>
      <c r="AW328" s="91"/>
      <c r="AX328" s="91"/>
      <c r="AY328" s="91"/>
      <c r="AZ328" s="91">
        <v>2247</v>
      </c>
      <c r="BA328" s="91"/>
      <c r="BB328" s="91">
        <v>1</v>
      </c>
      <c r="BC328" s="91">
        <v>2246</v>
      </c>
      <c r="BD328" s="91"/>
      <c r="BE328" s="91"/>
      <c r="BF328" s="91">
        <v>1535</v>
      </c>
      <c r="BG328" s="91"/>
      <c r="BH328" s="91"/>
      <c r="BI328" s="91"/>
      <c r="BJ328" s="91">
        <v>36</v>
      </c>
      <c r="BK328" s="91">
        <v>22</v>
      </c>
      <c r="BL328" s="91">
        <v>233</v>
      </c>
      <c r="BM328" s="91">
        <v>126</v>
      </c>
      <c r="BN328" s="91">
        <v>288</v>
      </c>
      <c r="BO328" s="91">
        <v>2</v>
      </c>
      <c r="BP328" s="91"/>
      <c r="BQ328" s="91"/>
      <c r="BR328" s="91">
        <v>5</v>
      </c>
      <c r="BS328" s="91"/>
      <c r="BT328" s="91"/>
      <c r="BU328" s="91">
        <v>2247</v>
      </c>
      <c r="BV328" s="91"/>
      <c r="BW328" s="91">
        <v>1318</v>
      </c>
      <c r="BX328" s="91">
        <v>205</v>
      </c>
      <c r="BY328" s="91">
        <v>404</v>
      </c>
      <c r="BZ328" s="91"/>
      <c r="CA328" s="91"/>
      <c r="CB328" s="91">
        <v>300</v>
      </c>
      <c r="CC328" s="91"/>
      <c r="CD328" s="91">
        <v>18</v>
      </c>
      <c r="CE328" s="91">
        <v>2</v>
      </c>
      <c r="CF328" s="91"/>
      <c r="CG328" s="91"/>
      <c r="CH328" s="91"/>
      <c r="CI328" s="91"/>
      <c r="CJ328" s="91"/>
      <c r="CK328" s="91">
        <v>2247</v>
      </c>
      <c r="CL328" s="91"/>
      <c r="CM328" s="91"/>
      <c r="CN328" s="91"/>
      <c r="CO328" s="91"/>
      <c r="CP328" s="91"/>
      <c r="CQ328" s="91"/>
      <c r="CR328" s="91"/>
      <c r="CS328" s="91"/>
      <c r="CT328" s="91"/>
      <c r="CU328" s="91"/>
      <c r="CV328" s="91"/>
      <c r="CW328" s="91"/>
      <c r="CX328" s="91"/>
      <c r="CY328" s="91"/>
      <c r="CZ328" s="91"/>
      <c r="DA328" s="91"/>
      <c r="DB328" s="91"/>
      <c r="DC328" s="91"/>
      <c r="DD328" s="91"/>
      <c r="DE328" s="91"/>
      <c r="DF328" s="91"/>
      <c r="DG328" s="91"/>
      <c r="DH328" s="91"/>
      <c r="DI328" s="91"/>
      <c r="DJ328" s="91"/>
      <c r="DK328" s="91"/>
      <c r="DL328" s="91"/>
      <c r="DM328" s="91"/>
      <c r="DN328" s="91"/>
      <c r="DO328" s="91">
        <v>357</v>
      </c>
      <c r="DP328" s="91"/>
      <c r="DQ328" s="91">
        <v>1890</v>
      </c>
      <c r="DR328" s="91"/>
      <c r="DS328" s="91"/>
      <c r="DT328" s="91"/>
      <c r="DU328" s="91"/>
      <c r="DV328" s="91"/>
      <c r="DW328" s="91"/>
      <c r="DX328" s="91"/>
      <c r="DY328" s="91"/>
      <c r="DZ328" s="91"/>
      <c r="EA328" s="91"/>
      <c r="EB328" s="91"/>
      <c r="EC328" s="91"/>
      <c r="ED328" s="91"/>
      <c r="EE328" s="91"/>
      <c r="EF328" s="91"/>
      <c r="EG328" s="91">
        <v>2247</v>
      </c>
      <c r="EH328" s="91">
        <v>21929</v>
      </c>
      <c r="EI328" s="90" t="s">
        <v>2685</v>
      </c>
      <c r="EJ328" s="90" t="s">
        <v>2489</v>
      </c>
    </row>
    <row r="329" spans="1:140" ht="14.4" x14ac:dyDescent="0.3">
      <c r="A329" s="90">
        <v>106370755</v>
      </c>
      <c r="B329" s="90" t="s">
        <v>2316</v>
      </c>
      <c r="C329" s="90" t="s">
        <v>1801</v>
      </c>
      <c r="D329" s="90" t="s">
        <v>1729</v>
      </c>
      <c r="E329" s="90" t="s">
        <v>1730</v>
      </c>
      <c r="F329" s="90" t="s">
        <v>1492</v>
      </c>
      <c r="G329" s="90" t="s">
        <v>1708</v>
      </c>
      <c r="H329" s="90" t="s">
        <v>2808</v>
      </c>
      <c r="I329" s="90">
        <v>75</v>
      </c>
      <c r="J329" s="90">
        <v>38</v>
      </c>
      <c r="K329" s="90" t="s">
        <v>580</v>
      </c>
      <c r="L329" s="90" t="s">
        <v>553</v>
      </c>
      <c r="M329" s="91">
        <v>25035</v>
      </c>
      <c r="N329" s="91"/>
      <c r="O329" s="91">
        <v>1472</v>
      </c>
      <c r="P329" s="91"/>
      <c r="Q329" s="91">
        <v>528</v>
      </c>
      <c r="R329" s="91"/>
      <c r="S329" s="91">
        <v>11792</v>
      </c>
      <c r="T329" s="91">
        <v>15243</v>
      </c>
      <c r="U329" s="91"/>
      <c r="V329" s="91"/>
      <c r="W329" s="91">
        <v>3257</v>
      </c>
      <c r="X329" s="91"/>
      <c r="Y329" s="91">
        <v>521</v>
      </c>
      <c r="Z329" s="91">
        <v>3030</v>
      </c>
      <c r="AA329" s="91">
        <v>2639</v>
      </c>
      <c r="AB329" s="91">
        <v>2161</v>
      </c>
      <c r="AC329" s="91">
        <v>3496</v>
      </c>
      <c r="AD329" s="91">
        <v>4086</v>
      </c>
      <c r="AE329" s="91">
        <v>3508</v>
      </c>
      <c r="AF329" s="91">
        <v>4336</v>
      </c>
      <c r="AG329" s="91">
        <v>1</v>
      </c>
      <c r="AH329" s="91">
        <v>16664</v>
      </c>
      <c r="AI329" s="91">
        <v>781</v>
      </c>
      <c r="AJ329" s="91">
        <v>7361</v>
      </c>
      <c r="AK329" s="91">
        <v>1108</v>
      </c>
      <c r="AL329" s="91">
        <v>344</v>
      </c>
      <c r="AM329" s="91">
        <v>655</v>
      </c>
      <c r="AN329" s="91">
        <v>122</v>
      </c>
      <c r="AO329" s="91">
        <v>20099</v>
      </c>
      <c r="AP329" s="91">
        <v>713</v>
      </c>
      <c r="AQ329" s="91">
        <v>12</v>
      </c>
      <c r="AR329" s="91">
        <v>648</v>
      </c>
      <c r="AS329" s="91">
        <v>914</v>
      </c>
      <c r="AT329" s="91">
        <v>73</v>
      </c>
      <c r="AU329" s="91">
        <v>3231</v>
      </c>
      <c r="AV329" s="91">
        <v>25</v>
      </c>
      <c r="AW329" s="91">
        <v>1320</v>
      </c>
      <c r="AX329" s="91"/>
      <c r="AY329" s="91">
        <v>14615</v>
      </c>
      <c r="AZ329" s="91">
        <v>12420</v>
      </c>
      <c r="BA329" s="91"/>
      <c r="BB329" s="91">
        <v>4572</v>
      </c>
      <c r="BC329" s="91">
        <v>19178</v>
      </c>
      <c r="BD329" s="91">
        <v>3237</v>
      </c>
      <c r="BE329" s="91">
        <v>48</v>
      </c>
      <c r="BF329" s="91">
        <v>17280</v>
      </c>
      <c r="BG329" s="91">
        <v>47</v>
      </c>
      <c r="BH329" s="91">
        <v>410</v>
      </c>
      <c r="BI329" s="91">
        <v>5</v>
      </c>
      <c r="BJ329" s="91">
        <v>774</v>
      </c>
      <c r="BK329" s="91">
        <v>112</v>
      </c>
      <c r="BL329" s="91">
        <v>2965</v>
      </c>
      <c r="BM329" s="91">
        <v>380</v>
      </c>
      <c r="BN329" s="91">
        <v>15</v>
      </c>
      <c r="BO329" s="91">
        <v>216</v>
      </c>
      <c r="BP329" s="91">
        <v>667</v>
      </c>
      <c r="BQ329" s="91">
        <v>4137</v>
      </c>
      <c r="BR329" s="91">
        <v>20</v>
      </c>
      <c r="BS329" s="91">
        <v>7</v>
      </c>
      <c r="BT329" s="91">
        <v>2245</v>
      </c>
      <c r="BU329" s="91">
        <v>24790</v>
      </c>
      <c r="BV329" s="91"/>
      <c r="BW329" s="91">
        <v>10235</v>
      </c>
      <c r="BX329" s="91">
        <v>7347</v>
      </c>
      <c r="BY329" s="91">
        <v>8407</v>
      </c>
      <c r="BZ329" s="91">
        <v>150</v>
      </c>
      <c r="CA329" s="91">
        <v>108</v>
      </c>
      <c r="CB329" s="91">
        <v>226</v>
      </c>
      <c r="CC329" s="91"/>
      <c r="CD329" s="91">
        <v>560</v>
      </c>
      <c r="CE329" s="91"/>
      <c r="CF329" s="91">
        <v>2</v>
      </c>
      <c r="CG329" s="91">
        <v>1507</v>
      </c>
      <c r="CH329" s="91">
        <v>894</v>
      </c>
      <c r="CI329" s="91">
        <v>680</v>
      </c>
      <c r="CJ329" s="91">
        <v>204</v>
      </c>
      <c r="CK329" s="91">
        <v>1642</v>
      </c>
      <c r="CL329" s="91">
        <v>451</v>
      </c>
      <c r="CM329" s="91">
        <v>3457</v>
      </c>
      <c r="CN329" s="91">
        <v>1572</v>
      </c>
      <c r="CO329" s="91">
        <v>2439</v>
      </c>
      <c r="CP329" s="91">
        <v>1018</v>
      </c>
      <c r="CQ329" s="91">
        <v>3386</v>
      </c>
      <c r="CR329" s="91">
        <v>471</v>
      </c>
      <c r="CS329" s="91">
        <v>2311</v>
      </c>
      <c r="CT329" s="91">
        <v>31</v>
      </c>
      <c r="CU329" s="91">
        <v>11</v>
      </c>
      <c r="CV329" s="91">
        <v>568</v>
      </c>
      <c r="CW329" s="91">
        <v>2561</v>
      </c>
      <c r="CX329" s="91">
        <v>593</v>
      </c>
      <c r="CY329" s="91">
        <v>3239</v>
      </c>
      <c r="CZ329" s="91">
        <v>402</v>
      </c>
      <c r="DA329" s="91">
        <v>28</v>
      </c>
      <c r="DB329" s="91">
        <v>18</v>
      </c>
      <c r="DC329" s="91">
        <v>4</v>
      </c>
      <c r="DD329" s="91">
        <v>37</v>
      </c>
      <c r="DE329" s="91">
        <v>385</v>
      </c>
      <c r="DF329" s="91">
        <v>1768</v>
      </c>
      <c r="DG329" s="91">
        <v>53</v>
      </c>
      <c r="DH329" s="91">
        <v>2082</v>
      </c>
      <c r="DI329" s="91">
        <v>433</v>
      </c>
      <c r="DJ329" s="91">
        <v>533</v>
      </c>
      <c r="DK329" s="91">
        <v>178</v>
      </c>
      <c r="DL329" s="91">
        <v>3200</v>
      </c>
      <c r="DM329" s="91">
        <v>2880</v>
      </c>
      <c r="DN329" s="91">
        <v>433</v>
      </c>
      <c r="DO329" s="91">
        <v>1847</v>
      </c>
      <c r="DP329" s="91">
        <v>47</v>
      </c>
      <c r="DQ329" s="91">
        <v>12707</v>
      </c>
      <c r="DR329" s="91">
        <v>537</v>
      </c>
      <c r="DS329" s="91">
        <v>67</v>
      </c>
      <c r="DT329" s="91">
        <v>132</v>
      </c>
      <c r="DU329" s="91">
        <v>1292</v>
      </c>
      <c r="DV329" s="91">
        <v>1226</v>
      </c>
      <c r="DW329" s="91">
        <v>1</v>
      </c>
      <c r="DX329" s="91">
        <v>67</v>
      </c>
      <c r="DY329" s="91">
        <v>74</v>
      </c>
      <c r="DZ329" s="91">
        <v>228</v>
      </c>
      <c r="EA329" s="91">
        <v>1115</v>
      </c>
      <c r="EB329" s="91">
        <v>114</v>
      </c>
      <c r="EC329" s="91">
        <v>86</v>
      </c>
      <c r="ED329" s="91">
        <v>39</v>
      </c>
      <c r="EE329" s="91"/>
      <c r="EF329" s="91">
        <v>268</v>
      </c>
      <c r="EG329" s="91">
        <v>21789</v>
      </c>
      <c r="EH329" s="91">
        <v>102398</v>
      </c>
      <c r="EI329" s="90" t="s">
        <v>2687</v>
      </c>
      <c r="EJ329" s="90" t="s">
        <v>2489</v>
      </c>
    </row>
    <row r="330" spans="1:140" ht="14.4" x14ac:dyDescent="0.3">
      <c r="A330" s="90">
        <v>106370759</v>
      </c>
      <c r="B330" s="90" t="s">
        <v>2317</v>
      </c>
      <c r="C330" s="90" t="s">
        <v>1731</v>
      </c>
      <c r="D330" s="90" t="s">
        <v>1732</v>
      </c>
      <c r="E330" s="90" t="s">
        <v>1733</v>
      </c>
      <c r="F330" s="90" t="s">
        <v>1802</v>
      </c>
      <c r="G330" s="90" t="s">
        <v>1708</v>
      </c>
      <c r="H330" s="90" t="s">
        <v>2808</v>
      </c>
      <c r="I330" s="90">
        <v>79</v>
      </c>
      <c r="J330" s="90">
        <v>40</v>
      </c>
      <c r="K330" s="90" t="s">
        <v>572</v>
      </c>
      <c r="L330" s="90" t="s">
        <v>553</v>
      </c>
      <c r="M330" s="91">
        <v>4715</v>
      </c>
      <c r="N330" s="91"/>
      <c r="O330" s="91">
        <v>1909</v>
      </c>
      <c r="P330" s="91"/>
      <c r="Q330" s="91">
        <v>129</v>
      </c>
      <c r="R330" s="91"/>
      <c r="S330" s="91">
        <v>3054</v>
      </c>
      <c r="T330" s="91">
        <v>3699</v>
      </c>
      <c r="U330" s="91"/>
      <c r="V330" s="91"/>
      <c r="W330" s="91">
        <v>1017</v>
      </c>
      <c r="X330" s="91"/>
      <c r="Y330" s="91">
        <v>51</v>
      </c>
      <c r="Z330" s="91">
        <v>632</v>
      </c>
      <c r="AA330" s="91">
        <v>1029</v>
      </c>
      <c r="AB330" s="91">
        <v>775</v>
      </c>
      <c r="AC330" s="91">
        <v>907</v>
      </c>
      <c r="AD330" s="91">
        <v>770</v>
      </c>
      <c r="AE330" s="91">
        <v>775</v>
      </c>
      <c r="AF330" s="91">
        <v>797</v>
      </c>
      <c r="AG330" s="91"/>
      <c r="AH330" s="91">
        <v>2062</v>
      </c>
      <c r="AI330" s="91">
        <v>792</v>
      </c>
      <c r="AJ330" s="91">
        <v>3028</v>
      </c>
      <c r="AK330" s="91">
        <v>842</v>
      </c>
      <c r="AL330" s="91">
        <v>1</v>
      </c>
      <c r="AM330" s="91">
        <v>16</v>
      </c>
      <c r="AN330" s="91">
        <v>12</v>
      </c>
      <c r="AO330" s="91">
        <v>4792</v>
      </c>
      <c r="AP330" s="91">
        <v>105</v>
      </c>
      <c r="AQ330" s="91"/>
      <c r="AR330" s="91">
        <v>497</v>
      </c>
      <c r="AS330" s="91">
        <v>113</v>
      </c>
      <c r="AT330" s="91">
        <v>228</v>
      </c>
      <c r="AU330" s="91">
        <v>1016</v>
      </c>
      <c r="AV330" s="91">
        <v>1</v>
      </c>
      <c r="AW330" s="91">
        <v>1</v>
      </c>
      <c r="AX330" s="91"/>
      <c r="AY330" s="91">
        <v>3629</v>
      </c>
      <c r="AZ330" s="91">
        <v>3124</v>
      </c>
      <c r="BA330" s="91"/>
      <c r="BB330" s="91">
        <v>1164</v>
      </c>
      <c r="BC330" s="91">
        <v>4572</v>
      </c>
      <c r="BD330" s="91">
        <v>1017</v>
      </c>
      <c r="BE330" s="91"/>
      <c r="BF330" s="91">
        <v>4867</v>
      </c>
      <c r="BG330" s="91">
        <v>24</v>
      </c>
      <c r="BH330" s="91">
        <v>315</v>
      </c>
      <c r="BI330" s="91"/>
      <c r="BJ330" s="91">
        <v>193</v>
      </c>
      <c r="BK330" s="91">
        <v>98</v>
      </c>
      <c r="BL330" s="91">
        <v>950</v>
      </c>
      <c r="BM330" s="91"/>
      <c r="BN330" s="91">
        <v>1</v>
      </c>
      <c r="BO330" s="91">
        <v>67</v>
      </c>
      <c r="BP330" s="91">
        <v>52</v>
      </c>
      <c r="BQ330" s="91">
        <v>186</v>
      </c>
      <c r="BR330" s="91"/>
      <c r="BS330" s="91"/>
      <c r="BT330" s="91">
        <v>12</v>
      </c>
      <c r="BU330" s="91">
        <v>6741</v>
      </c>
      <c r="BV330" s="91"/>
      <c r="BW330" s="91">
        <v>3775</v>
      </c>
      <c r="BX330" s="91">
        <v>200</v>
      </c>
      <c r="BY330" s="91">
        <v>570</v>
      </c>
      <c r="BZ330" s="91">
        <v>19</v>
      </c>
      <c r="CA330" s="91">
        <v>15</v>
      </c>
      <c r="CB330" s="91">
        <v>109</v>
      </c>
      <c r="CC330" s="91">
        <v>90</v>
      </c>
      <c r="CD330" s="91">
        <v>1974</v>
      </c>
      <c r="CE330" s="91"/>
      <c r="CF330" s="91">
        <v>1</v>
      </c>
      <c r="CG330" s="91">
        <v>476</v>
      </c>
      <c r="CH330" s="91">
        <v>41</v>
      </c>
      <c r="CI330" s="91">
        <v>170</v>
      </c>
      <c r="CJ330" s="91">
        <v>27</v>
      </c>
      <c r="CK330" s="91">
        <v>1940</v>
      </c>
      <c r="CL330" s="91">
        <v>96</v>
      </c>
      <c r="CM330" s="91">
        <v>567</v>
      </c>
      <c r="CN330" s="91">
        <v>262</v>
      </c>
      <c r="CO330" s="91">
        <v>308</v>
      </c>
      <c r="CP330" s="91">
        <v>225</v>
      </c>
      <c r="CQ330" s="91">
        <v>1042</v>
      </c>
      <c r="CR330" s="91">
        <v>44</v>
      </c>
      <c r="CS330" s="91">
        <v>88</v>
      </c>
      <c r="CT330" s="91">
        <v>1</v>
      </c>
      <c r="CU330" s="91"/>
      <c r="CV330" s="91">
        <v>159</v>
      </c>
      <c r="CW330" s="91">
        <v>155</v>
      </c>
      <c r="CX330" s="91">
        <v>135</v>
      </c>
      <c r="CY330" s="91">
        <v>1017</v>
      </c>
      <c r="CZ330" s="91">
        <v>16</v>
      </c>
      <c r="DA330" s="91"/>
      <c r="DB330" s="91">
        <v>4</v>
      </c>
      <c r="DC330" s="91"/>
      <c r="DD330" s="91">
        <v>3</v>
      </c>
      <c r="DE330" s="91">
        <v>30</v>
      </c>
      <c r="DF330" s="91">
        <v>307</v>
      </c>
      <c r="DG330" s="91"/>
      <c r="DH330" s="91">
        <v>211</v>
      </c>
      <c r="DI330" s="91">
        <v>11</v>
      </c>
      <c r="DJ330" s="91">
        <v>26</v>
      </c>
      <c r="DK330" s="91">
        <v>10</v>
      </c>
      <c r="DL330" s="91">
        <v>1019</v>
      </c>
      <c r="DM330" s="91">
        <v>121</v>
      </c>
      <c r="DN330" s="91">
        <v>64</v>
      </c>
      <c r="DO330" s="91">
        <v>631</v>
      </c>
      <c r="DP330" s="91">
        <v>2</v>
      </c>
      <c r="DQ330" s="91">
        <v>4298</v>
      </c>
      <c r="DR330" s="91"/>
      <c r="DS330" s="91"/>
      <c r="DT330" s="91">
        <v>16</v>
      </c>
      <c r="DU330" s="91">
        <v>88</v>
      </c>
      <c r="DV330" s="91">
        <v>132</v>
      </c>
      <c r="DW330" s="91">
        <v>2</v>
      </c>
      <c r="DX330" s="91">
        <v>6</v>
      </c>
      <c r="DY330" s="91">
        <v>4</v>
      </c>
      <c r="DZ330" s="91">
        <v>91</v>
      </c>
      <c r="EA330" s="91">
        <v>121</v>
      </c>
      <c r="EB330" s="91">
        <v>96</v>
      </c>
      <c r="EC330" s="91">
        <v>19</v>
      </c>
      <c r="ED330" s="91">
        <v>10</v>
      </c>
      <c r="EE330" s="91"/>
      <c r="EF330" s="91">
        <v>3</v>
      </c>
      <c r="EG330" s="91">
        <v>6165</v>
      </c>
      <c r="EH330" s="91">
        <v>34382</v>
      </c>
      <c r="EI330" s="90" t="s">
        <v>2688</v>
      </c>
      <c r="EJ330" s="90" t="s">
        <v>2489</v>
      </c>
    </row>
    <row r="331" spans="1:140" ht="14.4" x14ac:dyDescent="0.3">
      <c r="A331" s="90">
        <v>106370771</v>
      </c>
      <c r="B331" s="90" t="s">
        <v>2318</v>
      </c>
      <c r="C331" s="90" t="s">
        <v>1734</v>
      </c>
      <c r="D331" s="90" t="s">
        <v>1735</v>
      </c>
      <c r="E331" s="90" t="s">
        <v>1736</v>
      </c>
      <c r="F331" s="90" t="s">
        <v>1493</v>
      </c>
      <c r="G331" s="90" t="s">
        <v>1708</v>
      </c>
      <c r="H331" s="90" t="s">
        <v>2809</v>
      </c>
      <c r="I331" s="90">
        <v>78</v>
      </c>
      <c r="J331" s="90">
        <v>39</v>
      </c>
      <c r="K331" s="90" t="s">
        <v>557</v>
      </c>
      <c r="L331" s="90" t="s">
        <v>553</v>
      </c>
      <c r="M331" s="91">
        <v>19295</v>
      </c>
      <c r="N331" s="91"/>
      <c r="O331" s="91"/>
      <c r="P331" s="91"/>
      <c r="Q331" s="91"/>
      <c r="R331" s="91"/>
      <c r="S331" s="91">
        <v>7493</v>
      </c>
      <c r="T331" s="91">
        <v>11802</v>
      </c>
      <c r="U331" s="91"/>
      <c r="V331" s="91"/>
      <c r="W331" s="91">
        <v>3911</v>
      </c>
      <c r="X331" s="91"/>
      <c r="Y331" s="91">
        <v>189</v>
      </c>
      <c r="Z331" s="91">
        <v>1471</v>
      </c>
      <c r="AA331" s="91">
        <v>3492</v>
      </c>
      <c r="AB331" s="91">
        <v>1450</v>
      </c>
      <c r="AC331" s="91">
        <v>1913</v>
      </c>
      <c r="AD331" s="91">
        <v>2110</v>
      </c>
      <c r="AE331" s="91">
        <v>1935</v>
      </c>
      <c r="AF331" s="91">
        <v>2824</v>
      </c>
      <c r="AG331" s="91"/>
      <c r="AH331" s="91">
        <v>13390</v>
      </c>
      <c r="AI331" s="91">
        <v>445</v>
      </c>
      <c r="AJ331" s="91">
        <v>1765</v>
      </c>
      <c r="AK331" s="91">
        <v>2506</v>
      </c>
      <c r="AL331" s="91">
        <v>38</v>
      </c>
      <c r="AM331" s="91">
        <v>985</v>
      </c>
      <c r="AN331" s="91">
        <v>166</v>
      </c>
      <c r="AO331" s="91">
        <v>14255</v>
      </c>
      <c r="AP331" s="91">
        <v>6</v>
      </c>
      <c r="AQ331" s="91">
        <v>293</v>
      </c>
      <c r="AR331" s="91">
        <v>169</v>
      </c>
      <c r="AS331" s="91">
        <v>488</v>
      </c>
      <c r="AT331" s="91">
        <v>8</v>
      </c>
      <c r="AU331" s="91">
        <v>3780</v>
      </c>
      <c r="AV331" s="91"/>
      <c r="AW331" s="91">
        <v>296</v>
      </c>
      <c r="AX331" s="91"/>
      <c r="AY331" s="91">
        <v>7255</v>
      </c>
      <c r="AZ331" s="91">
        <v>12040</v>
      </c>
      <c r="BA331" s="91"/>
      <c r="BB331" s="91">
        <v>3626</v>
      </c>
      <c r="BC331" s="91">
        <v>11887</v>
      </c>
      <c r="BD331" s="91">
        <v>3782</v>
      </c>
      <c r="BE331" s="91"/>
      <c r="BF331" s="91">
        <v>13699</v>
      </c>
      <c r="BG331" s="91"/>
      <c r="BH331" s="91"/>
      <c r="BI331" s="91">
        <v>1</v>
      </c>
      <c r="BJ331" s="91">
        <v>837</v>
      </c>
      <c r="BK331" s="91">
        <v>313</v>
      </c>
      <c r="BL331" s="91">
        <v>1910</v>
      </c>
      <c r="BM331" s="91">
        <v>3</v>
      </c>
      <c r="BN331" s="91">
        <v>6</v>
      </c>
      <c r="BO331" s="91">
        <v>103</v>
      </c>
      <c r="BP331" s="91">
        <v>387</v>
      </c>
      <c r="BQ331" s="91">
        <v>2008</v>
      </c>
      <c r="BR331" s="91">
        <v>28</v>
      </c>
      <c r="BS331" s="91"/>
      <c r="BT331" s="91">
        <v>2166</v>
      </c>
      <c r="BU331" s="91">
        <v>17129</v>
      </c>
      <c r="BV331" s="91"/>
      <c r="BW331" s="91">
        <v>5872</v>
      </c>
      <c r="BX331" s="91">
        <v>1130</v>
      </c>
      <c r="BY331" s="91">
        <v>11112</v>
      </c>
      <c r="BZ331" s="91">
        <v>188</v>
      </c>
      <c r="CA331" s="91">
        <v>14</v>
      </c>
      <c r="CB331" s="91">
        <v>621</v>
      </c>
      <c r="CC331" s="91"/>
      <c r="CD331" s="91">
        <v>358</v>
      </c>
      <c r="CE331" s="91"/>
      <c r="CF331" s="91"/>
      <c r="CG331" s="91">
        <v>728</v>
      </c>
      <c r="CH331" s="91">
        <v>927</v>
      </c>
      <c r="CI331" s="91">
        <v>432</v>
      </c>
      <c r="CJ331" s="91">
        <v>62</v>
      </c>
      <c r="CK331" s="91">
        <v>117</v>
      </c>
      <c r="CL331" s="91">
        <v>288</v>
      </c>
      <c r="CM331" s="91">
        <v>2345</v>
      </c>
      <c r="CN331" s="91">
        <v>549</v>
      </c>
      <c r="CO331" s="91">
        <v>1401</v>
      </c>
      <c r="CP331" s="91">
        <v>457</v>
      </c>
      <c r="CQ331" s="91">
        <v>3896</v>
      </c>
      <c r="CR331" s="91">
        <v>123</v>
      </c>
      <c r="CS331" s="91">
        <v>1226</v>
      </c>
      <c r="CT331" s="91">
        <v>48</v>
      </c>
      <c r="CU331" s="91">
        <v>69</v>
      </c>
      <c r="CV331" s="91">
        <v>167</v>
      </c>
      <c r="CW331" s="91">
        <v>2549</v>
      </c>
      <c r="CX331" s="91">
        <v>129</v>
      </c>
      <c r="CY331" s="91">
        <v>3782</v>
      </c>
      <c r="CZ331" s="91">
        <v>412</v>
      </c>
      <c r="DA331" s="91">
        <v>40</v>
      </c>
      <c r="DB331" s="91">
        <v>41</v>
      </c>
      <c r="DC331" s="91">
        <v>9</v>
      </c>
      <c r="DD331" s="91">
        <v>156</v>
      </c>
      <c r="DE331" s="91">
        <v>219</v>
      </c>
      <c r="DF331" s="91">
        <v>1836</v>
      </c>
      <c r="DG331" s="91">
        <v>22</v>
      </c>
      <c r="DH331" s="91">
        <v>1623</v>
      </c>
      <c r="DI331" s="91">
        <v>147</v>
      </c>
      <c r="DJ331" s="91">
        <v>972</v>
      </c>
      <c r="DK331" s="91">
        <v>567</v>
      </c>
      <c r="DL331" s="91">
        <v>3699</v>
      </c>
      <c r="DM331" s="91">
        <v>1850</v>
      </c>
      <c r="DN331" s="91">
        <v>469</v>
      </c>
      <c r="DO331" s="91">
        <v>1603</v>
      </c>
      <c r="DP331" s="91">
        <v>69</v>
      </c>
      <c r="DQ331" s="91">
        <v>5561</v>
      </c>
      <c r="DR331" s="91">
        <v>483</v>
      </c>
      <c r="DS331" s="91">
        <v>141</v>
      </c>
      <c r="DT331" s="91">
        <v>90</v>
      </c>
      <c r="DU331" s="91">
        <v>1096</v>
      </c>
      <c r="DV331" s="91">
        <v>1113</v>
      </c>
      <c r="DW331" s="91"/>
      <c r="DX331" s="91">
        <v>24</v>
      </c>
      <c r="DY331" s="91">
        <v>36</v>
      </c>
      <c r="DZ331" s="91">
        <v>168</v>
      </c>
      <c r="EA331" s="91">
        <v>615</v>
      </c>
      <c r="EB331" s="91">
        <v>69</v>
      </c>
      <c r="EC331" s="91">
        <v>96</v>
      </c>
      <c r="ED331" s="91">
        <v>15</v>
      </c>
      <c r="EE331" s="91"/>
      <c r="EF331" s="91">
        <v>39</v>
      </c>
      <c r="EG331" s="91">
        <v>15310</v>
      </c>
      <c r="EH331" s="91">
        <v>72329</v>
      </c>
      <c r="EI331" s="90" t="s">
        <v>2689</v>
      </c>
      <c r="EJ331" s="90" t="s">
        <v>2489</v>
      </c>
    </row>
    <row r="332" spans="1:140" ht="14.4" x14ac:dyDescent="0.3">
      <c r="A332" s="90">
        <v>106370780</v>
      </c>
      <c r="B332" s="90" t="s">
        <v>2319</v>
      </c>
      <c r="C332" s="90" t="s">
        <v>1737</v>
      </c>
      <c r="D332" s="90" t="s">
        <v>1738</v>
      </c>
      <c r="E332" s="90" t="s">
        <v>1739</v>
      </c>
      <c r="F332" s="90" t="s">
        <v>1494</v>
      </c>
      <c r="G332" s="90" t="s">
        <v>1708</v>
      </c>
      <c r="H332" s="90" t="s">
        <v>2809</v>
      </c>
      <c r="I332" s="90">
        <v>76</v>
      </c>
      <c r="J332" s="90">
        <v>36</v>
      </c>
      <c r="K332" s="90" t="s">
        <v>580</v>
      </c>
      <c r="L332" s="90" t="s">
        <v>553</v>
      </c>
      <c r="M332" s="91">
        <v>16425</v>
      </c>
      <c r="N332" s="91"/>
      <c r="O332" s="91">
        <v>1328</v>
      </c>
      <c r="P332" s="91"/>
      <c r="Q332" s="91">
        <v>169</v>
      </c>
      <c r="R332" s="91"/>
      <c r="S332" s="91">
        <v>7576</v>
      </c>
      <c r="T332" s="91">
        <v>10346</v>
      </c>
      <c r="U332" s="91"/>
      <c r="V332" s="91"/>
      <c r="W332" s="91">
        <v>2704</v>
      </c>
      <c r="X332" s="91"/>
      <c r="Y332" s="91">
        <v>355</v>
      </c>
      <c r="Z332" s="91">
        <v>2378</v>
      </c>
      <c r="AA332" s="91">
        <v>1848</v>
      </c>
      <c r="AB332" s="91">
        <v>1434</v>
      </c>
      <c r="AC332" s="91">
        <v>2192</v>
      </c>
      <c r="AD332" s="91">
        <v>2117</v>
      </c>
      <c r="AE332" s="91">
        <v>1954</v>
      </c>
      <c r="AF332" s="91">
        <v>2940</v>
      </c>
      <c r="AG332" s="91"/>
      <c r="AH332" s="91">
        <v>9264</v>
      </c>
      <c r="AI332" s="91">
        <v>710</v>
      </c>
      <c r="AJ332" s="91">
        <v>5970</v>
      </c>
      <c r="AK332" s="91">
        <v>693</v>
      </c>
      <c r="AL332" s="91">
        <v>32</v>
      </c>
      <c r="AM332" s="91">
        <v>994</v>
      </c>
      <c r="AN332" s="91">
        <v>259</v>
      </c>
      <c r="AO332" s="91">
        <v>13208</v>
      </c>
      <c r="AP332" s="91">
        <v>471</v>
      </c>
      <c r="AQ332" s="91">
        <v>10</v>
      </c>
      <c r="AR332" s="91">
        <v>550</v>
      </c>
      <c r="AS332" s="91">
        <v>387</v>
      </c>
      <c r="AT332" s="91">
        <v>42</v>
      </c>
      <c r="AU332" s="91">
        <v>2633</v>
      </c>
      <c r="AV332" s="91">
        <v>522</v>
      </c>
      <c r="AW332" s="91">
        <v>95</v>
      </c>
      <c r="AX332" s="91">
        <v>4</v>
      </c>
      <c r="AY332" s="91">
        <v>9662</v>
      </c>
      <c r="AZ332" s="91">
        <v>8256</v>
      </c>
      <c r="BA332" s="91">
        <v>4</v>
      </c>
      <c r="BB332" s="91">
        <v>2304</v>
      </c>
      <c r="BC332" s="91">
        <v>12952</v>
      </c>
      <c r="BD332" s="91">
        <v>2660</v>
      </c>
      <c r="BE332" s="91">
        <v>6</v>
      </c>
      <c r="BF332" s="91">
        <v>11406</v>
      </c>
      <c r="BG332" s="91">
        <v>36</v>
      </c>
      <c r="BH332" s="91">
        <v>212</v>
      </c>
      <c r="BI332" s="91">
        <v>3</v>
      </c>
      <c r="BJ332" s="91">
        <v>215</v>
      </c>
      <c r="BK332" s="91">
        <v>117</v>
      </c>
      <c r="BL332" s="91">
        <v>1958</v>
      </c>
      <c r="BM332" s="91">
        <v>467</v>
      </c>
      <c r="BN332" s="91">
        <v>550</v>
      </c>
      <c r="BO332" s="91">
        <v>179</v>
      </c>
      <c r="BP332" s="91">
        <v>384</v>
      </c>
      <c r="BQ332" s="91">
        <v>2253</v>
      </c>
      <c r="BR332" s="91">
        <v>142</v>
      </c>
      <c r="BS332" s="91"/>
      <c r="BT332" s="91">
        <v>1615</v>
      </c>
      <c r="BU332" s="91">
        <v>16307</v>
      </c>
      <c r="BV332" s="91"/>
      <c r="BW332" s="91">
        <v>6669</v>
      </c>
      <c r="BX332" s="91">
        <v>7230</v>
      </c>
      <c r="BY332" s="91">
        <v>2549</v>
      </c>
      <c r="BZ332" s="91">
        <v>121</v>
      </c>
      <c r="CA332" s="91">
        <v>36</v>
      </c>
      <c r="CB332" s="91">
        <v>916</v>
      </c>
      <c r="CC332" s="91"/>
      <c r="CD332" s="91">
        <v>396</v>
      </c>
      <c r="CE332" s="91">
        <v>5</v>
      </c>
      <c r="CF332" s="91"/>
      <c r="CG332" s="91">
        <v>1275</v>
      </c>
      <c r="CH332" s="91">
        <v>480</v>
      </c>
      <c r="CI332" s="91">
        <v>508</v>
      </c>
      <c r="CJ332" s="91">
        <v>137</v>
      </c>
      <c r="CK332" s="91">
        <v>1441</v>
      </c>
      <c r="CL332" s="91">
        <v>266</v>
      </c>
      <c r="CM332" s="91">
        <v>2239</v>
      </c>
      <c r="CN332" s="91">
        <v>968</v>
      </c>
      <c r="CO332" s="91">
        <v>1275</v>
      </c>
      <c r="CP332" s="91">
        <v>634</v>
      </c>
      <c r="CQ332" s="91">
        <v>2865</v>
      </c>
      <c r="CR332" s="91">
        <v>294</v>
      </c>
      <c r="CS332" s="91">
        <v>985</v>
      </c>
      <c r="CT332" s="91">
        <v>28</v>
      </c>
      <c r="CU332" s="91">
        <v>46</v>
      </c>
      <c r="CV332" s="91">
        <v>347</v>
      </c>
      <c r="CW332" s="91">
        <v>1209</v>
      </c>
      <c r="CX332" s="91">
        <v>276</v>
      </c>
      <c r="CY332" s="91">
        <v>2649</v>
      </c>
      <c r="CZ332" s="91">
        <v>230</v>
      </c>
      <c r="DA332" s="91">
        <v>18</v>
      </c>
      <c r="DB332" s="91">
        <v>3</v>
      </c>
      <c r="DC332" s="91"/>
      <c r="DD332" s="91">
        <v>29</v>
      </c>
      <c r="DE332" s="91">
        <v>257</v>
      </c>
      <c r="DF332" s="91">
        <v>1608</v>
      </c>
      <c r="DG332" s="91">
        <v>44</v>
      </c>
      <c r="DH332" s="91">
        <v>1057</v>
      </c>
      <c r="DI332" s="91">
        <v>192</v>
      </c>
      <c r="DJ332" s="91">
        <v>54</v>
      </c>
      <c r="DK332" s="91">
        <v>198</v>
      </c>
      <c r="DL332" s="91">
        <v>2633</v>
      </c>
      <c r="DM332" s="91">
        <v>1531</v>
      </c>
      <c r="DN332" s="91">
        <v>200</v>
      </c>
      <c r="DO332" s="91">
        <v>2350</v>
      </c>
      <c r="DP332" s="91">
        <v>67</v>
      </c>
      <c r="DQ332" s="91">
        <v>7451</v>
      </c>
      <c r="DR332" s="91">
        <v>29</v>
      </c>
      <c r="DS332" s="91">
        <v>6</v>
      </c>
      <c r="DT332" s="91">
        <v>93</v>
      </c>
      <c r="DU332" s="91">
        <v>995</v>
      </c>
      <c r="DV332" s="91">
        <v>693</v>
      </c>
      <c r="DW332" s="91">
        <v>2</v>
      </c>
      <c r="DX332" s="91">
        <v>22</v>
      </c>
      <c r="DY332" s="91">
        <v>31</v>
      </c>
      <c r="DZ332" s="91">
        <v>198</v>
      </c>
      <c r="EA332" s="91">
        <v>1106</v>
      </c>
      <c r="EB332" s="91">
        <v>176</v>
      </c>
      <c r="EC332" s="91">
        <v>36</v>
      </c>
      <c r="ED332" s="91">
        <v>23</v>
      </c>
      <c r="EE332" s="91"/>
      <c r="EF332" s="91">
        <v>76</v>
      </c>
      <c r="EG332" s="91">
        <v>14436</v>
      </c>
      <c r="EH332" s="91">
        <v>76444</v>
      </c>
      <c r="EI332" s="90" t="s">
        <v>2690</v>
      </c>
      <c r="EJ332" s="90" t="s">
        <v>2489</v>
      </c>
    </row>
    <row r="333" spans="1:140" ht="14.4" x14ac:dyDescent="0.3">
      <c r="A333" s="90">
        <v>106370782</v>
      </c>
      <c r="B333" s="90" t="s">
        <v>2320</v>
      </c>
      <c r="C333" s="90" t="s">
        <v>1740</v>
      </c>
      <c r="D333" s="90" t="s">
        <v>1741</v>
      </c>
      <c r="E333" s="90" t="s">
        <v>1708</v>
      </c>
      <c r="F333" s="90" t="s">
        <v>1491</v>
      </c>
      <c r="G333" s="90" t="s">
        <v>1708</v>
      </c>
      <c r="H333" s="90" t="s">
        <v>2809</v>
      </c>
      <c r="I333" s="90">
        <v>78</v>
      </c>
      <c r="J333" s="90">
        <v>39</v>
      </c>
      <c r="K333" s="90" t="s">
        <v>440</v>
      </c>
      <c r="L333" s="90" t="s">
        <v>2807</v>
      </c>
      <c r="M333" s="91">
        <v>28216</v>
      </c>
      <c r="N333" s="91"/>
      <c r="O333" s="91">
        <v>891</v>
      </c>
      <c r="P333" s="91"/>
      <c r="Q333" s="91"/>
      <c r="R333" s="91"/>
      <c r="S333" s="91">
        <v>14641</v>
      </c>
      <c r="T333" s="91">
        <v>14462</v>
      </c>
      <c r="U333" s="91"/>
      <c r="V333" s="91">
        <v>4</v>
      </c>
      <c r="W333" s="91">
        <v>2538</v>
      </c>
      <c r="X333" s="91">
        <v>77</v>
      </c>
      <c r="Y333" s="91">
        <v>514</v>
      </c>
      <c r="Z333" s="91">
        <v>3308</v>
      </c>
      <c r="AA333" s="91">
        <v>3904</v>
      </c>
      <c r="AB333" s="91">
        <v>3354</v>
      </c>
      <c r="AC333" s="91">
        <v>5255</v>
      </c>
      <c r="AD333" s="91">
        <v>4797</v>
      </c>
      <c r="AE333" s="91">
        <v>3000</v>
      </c>
      <c r="AF333" s="91">
        <v>2356</v>
      </c>
      <c r="AG333" s="91">
        <v>4</v>
      </c>
      <c r="AH333" s="91">
        <v>14961</v>
      </c>
      <c r="AI333" s="91">
        <v>2583</v>
      </c>
      <c r="AJ333" s="91">
        <v>7507</v>
      </c>
      <c r="AK333" s="91">
        <v>1671</v>
      </c>
      <c r="AL333" s="91">
        <v>102</v>
      </c>
      <c r="AM333" s="91">
        <v>1877</v>
      </c>
      <c r="AN333" s="91">
        <v>406</v>
      </c>
      <c r="AO333" s="91">
        <v>23480</v>
      </c>
      <c r="AP333" s="91">
        <v>24</v>
      </c>
      <c r="AQ333" s="91">
        <v>464</v>
      </c>
      <c r="AR333" s="91">
        <v>529</v>
      </c>
      <c r="AS333" s="91">
        <v>1144</v>
      </c>
      <c r="AT333" s="91">
        <v>71</v>
      </c>
      <c r="AU333" s="91">
        <v>2500</v>
      </c>
      <c r="AV333" s="91">
        <v>357</v>
      </c>
      <c r="AW333" s="91">
        <v>538</v>
      </c>
      <c r="AX333" s="91"/>
      <c r="AY333" s="91">
        <v>14668</v>
      </c>
      <c r="AZ333" s="91">
        <v>14439</v>
      </c>
      <c r="BA333" s="91"/>
      <c r="BB333" s="91">
        <v>5604</v>
      </c>
      <c r="BC333" s="91">
        <v>20994</v>
      </c>
      <c r="BD333" s="91">
        <v>2509</v>
      </c>
      <c r="BE333" s="91"/>
      <c r="BF333" s="91">
        <v>20849</v>
      </c>
      <c r="BG333" s="91">
        <v>34</v>
      </c>
      <c r="BH333" s="91">
        <v>528</v>
      </c>
      <c r="BI333" s="91"/>
      <c r="BJ333" s="91">
        <v>382</v>
      </c>
      <c r="BK333" s="91"/>
      <c r="BL333" s="91">
        <v>2555</v>
      </c>
      <c r="BM333" s="91">
        <v>158</v>
      </c>
      <c r="BN333" s="91">
        <v>485</v>
      </c>
      <c r="BO333" s="91"/>
      <c r="BP333" s="91">
        <v>559</v>
      </c>
      <c r="BQ333" s="91">
        <v>3555</v>
      </c>
      <c r="BR333" s="91">
        <v>2</v>
      </c>
      <c r="BS333" s="91"/>
      <c r="BT333" s="91">
        <v>1527</v>
      </c>
      <c r="BU333" s="91">
        <v>27580</v>
      </c>
      <c r="BV333" s="91"/>
      <c r="BW333" s="91">
        <v>9592</v>
      </c>
      <c r="BX333" s="91">
        <v>8300</v>
      </c>
      <c r="BY333" s="91">
        <v>7402</v>
      </c>
      <c r="BZ333" s="91">
        <v>167</v>
      </c>
      <c r="CA333" s="91">
        <v>473</v>
      </c>
      <c r="CB333" s="91">
        <v>980</v>
      </c>
      <c r="CC333" s="91">
        <v>6</v>
      </c>
      <c r="CD333" s="91">
        <v>2024</v>
      </c>
      <c r="CE333" s="91">
        <v>163</v>
      </c>
      <c r="CF333" s="91"/>
      <c r="CG333" s="91">
        <v>1950</v>
      </c>
      <c r="CH333" s="91">
        <v>2322</v>
      </c>
      <c r="CI333" s="91">
        <v>847</v>
      </c>
      <c r="CJ333" s="91">
        <v>344</v>
      </c>
      <c r="CK333" s="91">
        <v>1171</v>
      </c>
      <c r="CL333" s="91">
        <v>736</v>
      </c>
      <c r="CM333" s="91">
        <v>3505</v>
      </c>
      <c r="CN333" s="91">
        <v>1117</v>
      </c>
      <c r="CO333" s="91">
        <v>2263</v>
      </c>
      <c r="CP333" s="91">
        <v>1144</v>
      </c>
      <c r="CQ333" s="91">
        <v>2945</v>
      </c>
      <c r="CR333" s="91">
        <v>418</v>
      </c>
      <c r="CS333" s="91">
        <v>1631</v>
      </c>
      <c r="CT333" s="91">
        <v>78</v>
      </c>
      <c r="CU333" s="91">
        <v>11</v>
      </c>
      <c r="CV333" s="91">
        <v>742</v>
      </c>
      <c r="CW333" s="91">
        <v>4504</v>
      </c>
      <c r="CX333" s="91">
        <v>870</v>
      </c>
      <c r="CY333" s="91">
        <v>2509</v>
      </c>
      <c r="CZ333" s="91">
        <v>1133</v>
      </c>
      <c r="DA333" s="91">
        <v>133</v>
      </c>
      <c r="DB333" s="91">
        <v>105</v>
      </c>
      <c r="DC333" s="91">
        <v>26</v>
      </c>
      <c r="DD333" s="91">
        <v>246</v>
      </c>
      <c r="DE333" s="91">
        <v>653</v>
      </c>
      <c r="DF333" s="91">
        <v>2887</v>
      </c>
      <c r="DG333" s="91">
        <v>322</v>
      </c>
      <c r="DH333" s="91">
        <v>2685</v>
      </c>
      <c r="DI333" s="91">
        <v>670</v>
      </c>
      <c r="DJ333" s="91">
        <v>168</v>
      </c>
      <c r="DK333" s="91">
        <v>341</v>
      </c>
      <c r="DL333" s="91">
        <v>2477</v>
      </c>
      <c r="DM333" s="91">
        <v>2387</v>
      </c>
      <c r="DN333" s="91">
        <v>1295</v>
      </c>
      <c r="DO333" s="91">
        <v>2969</v>
      </c>
      <c r="DP333" s="91">
        <v>227</v>
      </c>
      <c r="DQ333" s="91">
        <v>10383</v>
      </c>
      <c r="DR333" s="91">
        <v>774</v>
      </c>
      <c r="DS333" s="91">
        <v>121</v>
      </c>
      <c r="DT333" s="91">
        <v>92</v>
      </c>
      <c r="DU333" s="91">
        <v>2436</v>
      </c>
      <c r="DV333" s="91">
        <v>1809</v>
      </c>
      <c r="DW333" s="91">
        <v>121</v>
      </c>
      <c r="DX333" s="91">
        <v>62</v>
      </c>
      <c r="DY333" s="91">
        <v>76</v>
      </c>
      <c r="DZ333" s="91">
        <v>592</v>
      </c>
      <c r="EA333" s="91">
        <v>1638</v>
      </c>
      <c r="EB333" s="91">
        <v>193</v>
      </c>
      <c r="EC333" s="91">
        <v>562</v>
      </c>
      <c r="ED333" s="91">
        <v>54</v>
      </c>
      <c r="EE333" s="91"/>
      <c r="EF333" s="91">
        <v>165</v>
      </c>
      <c r="EG333" s="91">
        <v>20412</v>
      </c>
      <c r="EH333" s="91">
        <v>172318</v>
      </c>
      <c r="EI333" s="90" t="s">
        <v>2682</v>
      </c>
      <c r="EJ333" s="90" t="s">
        <v>2489</v>
      </c>
    </row>
    <row r="334" spans="1:140" ht="14.4" x14ac:dyDescent="0.3">
      <c r="A334" s="90">
        <v>106370787</v>
      </c>
      <c r="B334" s="90" t="s">
        <v>2321</v>
      </c>
      <c r="C334" s="90" t="s">
        <v>451</v>
      </c>
      <c r="D334" s="90" t="s">
        <v>1742</v>
      </c>
      <c r="E334" s="90" t="s">
        <v>1708</v>
      </c>
      <c r="F334" s="90" t="s">
        <v>1495</v>
      </c>
      <c r="G334" s="90" t="s">
        <v>1708</v>
      </c>
      <c r="H334" s="90" t="s">
        <v>2811</v>
      </c>
      <c r="I334" s="90">
        <v>79</v>
      </c>
      <c r="J334" s="90">
        <v>39</v>
      </c>
      <c r="K334" s="90" t="s">
        <v>572</v>
      </c>
      <c r="L334" s="90" t="s">
        <v>553</v>
      </c>
      <c r="M334" s="91">
        <v>454</v>
      </c>
      <c r="N334" s="91"/>
      <c r="O334" s="91"/>
      <c r="P334" s="91"/>
      <c r="Q334" s="91"/>
      <c r="R334" s="91"/>
      <c r="S334" s="91">
        <v>241</v>
      </c>
      <c r="T334" s="91">
        <v>213</v>
      </c>
      <c r="U334" s="91"/>
      <c r="V334" s="91"/>
      <c r="W334" s="91"/>
      <c r="X334" s="91"/>
      <c r="Y334" s="91"/>
      <c r="Z334" s="91">
        <v>14</v>
      </c>
      <c r="AA334" s="91">
        <v>21</v>
      </c>
      <c r="AB334" s="91">
        <v>31</v>
      </c>
      <c r="AC334" s="91">
        <v>72</v>
      </c>
      <c r="AD334" s="91">
        <v>110</v>
      </c>
      <c r="AE334" s="91">
        <v>113</v>
      </c>
      <c r="AF334" s="91">
        <v>93</v>
      </c>
      <c r="AG334" s="91"/>
      <c r="AH334" s="91">
        <v>235</v>
      </c>
      <c r="AI334" s="91">
        <v>54</v>
      </c>
      <c r="AJ334" s="91">
        <v>113</v>
      </c>
      <c r="AK334" s="91">
        <v>50</v>
      </c>
      <c r="AL334" s="91">
        <v>1</v>
      </c>
      <c r="AM334" s="91">
        <v>1</v>
      </c>
      <c r="AN334" s="91"/>
      <c r="AO334" s="91">
        <v>36</v>
      </c>
      <c r="AP334" s="91">
        <v>4</v>
      </c>
      <c r="AQ334" s="91">
        <v>1</v>
      </c>
      <c r="AR334" s="91">
        <v>83</v>
      </c>
      <c r="AS334" s="91">
        <v>326</v>
      </c>
      <c r="AT334" s="91">
        <v>4</v>
      </c>
      <c r="AU334" s="91"/>
      <c r="AV334" s="91"/>
      <c r="AW334" s="91"/>
      <c r="AX334" s="91"/>
      <c r="AY334" s="91"/>
      <c r="AZ334" s="91">
        <v>454</v>
      </c>
      <c r="BA334" s="91"/>
      <c r="BB334" s="91">
        <v>454</v>
      </c>
      <c r="BC334" s="91"/>
      <c r="BD334" s="91"/>
      <c r="BE334" s="91"/>
      <c r="BF334" s="91">
        <v>74</v>
      </c>
      <c r="BG334" s="91"/>
      <c r="BH334" s="91">
        <v>3</v>
      </c>
      <c r="BI334" s="91"/>
      <c r="BJ334" s="91">
        <v>27</v>
      </c>
      <c r="BK334" s="91"/>
      <c r="BL334" s="91">
        <v>256</v>
      </c>
      <c r="BM334" s="91">
        <v>2</v>
      </c>
      <c r="BN334" s="91"/>
      <c r="BO334" s="91">
        <v>14</v>
      </c>
      <c r="BP334" s="91">
        <v>51</v>
      </c>
      <c r="BQ334" s="91">
        <v>27</v>
      </c>
      <c r="BR334" s="91"/>
      <c r="BS334" s="91"/>
      <c r="BT334" s="91">
        <v>226</v>
      </c>
      <c r="BU334" s="91">
        <v>228</v>
      </c>
      <c r="BV334" s="91"/>
      <c r="BW334" s="91">
        <v>335</v>
      </c>
      <c r="BX334" s="91">
        <v>83</v>
      </c>
      <c r="BY334" s="91">
        <v>19</v>
      </c>
      <c r="BZ334" s="91">
        <v>1</v>
      </c>
      <c r="CA334" s="91"/>
      <c r="CB334" s="91"/>
      <c r="CC334" s="91"/>
      <c r="CD334" s="91">
        <v>1</v>
      </c>
      <c r="CE334" s="91">
        <v>15</v>
      </c>
      <c r="CF334" s="91"/>
      <c r="CG334" s="91">
        <v>106</v>
      </c>
      <c r="CH334" s="91">
        <v>7</v>
      </c>
      <c r="CI334" s="91">
        <v>23</v>
      </c>
      <c r="CJ334" s="91">
        <v>1</v>
      </c>
      <c r="CK334" s="91">
        <v>1</v>
      </c>
      <c r="CL334" s="91">
        <v>7</v>
      </c>
      <c r="CM334" s="91">
        <v>30</v>
      </c>
      <c r="CN334" s="91">
        <v>129</v>
      </c>
      <c r="CO334" s="91">
        <v>20</v>
      </c>
      <c r="CP334" s="91">
        <v>25</v>
      </c>
      <c r="CQ334" s="91"/>
      <c r="CR334" s="91">
        <v>50</v>
      </c>
      <c r="CS334" s="91">
        <v>7</v>
      </c>
      <c r="CT334" s="91"/>
      <c r="CU334" s="91"/>
      <c r="CV334" s="91">
        <v>1</v>
      </c>
      <c r="CW334" s="91">
        <v>41</v>
      </c>
      <c r="CX334" s="91">
        <v>6</v>
      </c>
      <c r="CY334" s="91"/>
      <c r="CZ334" s="91"/>
      <c r="DA334" s="91"/>
      <c r="DB334" s="91"/>
      <c r="DC334" s="91"/>
      <c r="DD334" s="91"/>
      <c r="DE334" s="91">
        <v>27</v>
      </c>
      <c r="DF334" s="91">
        <v>54</v>
      </c>
      <c r="DG334" s="91"/>
      <c r="DH334" s="91">
        <v>23</v>
      </c>
      <c r="DI334" s="91"/>
      <c r="DJ334" s="91"/>
      <c r="DK334" s="91">
        <v>21</v>
      </c>
      <c r="DL334" s="91"/>
      <c r="DM334" s="91">
        <v>11</v>
      </c>
      <c r="DN334" s="91">
        <v>38</v>
      </c>
      <c r="DO334" s="91">
        <v>152</v>
      </c>
      <c r="DP334" s="91"/>
      <c r="DQ334" s="91">
        <v>128</v>
      </c>
      <c r="DR334" s="91"/>
      <c r="DS334" s="91"/>
      <c r="DT334" s="91"/>
      <c r="DU334" s="91">
        <v>60</v>
      </c>
      <c r="DV334" s="91">
        <v>2</v>
      </c>
      <c r="DW334" s="91">
        <v>1</v>
      </c>
      <c r="DX334" s="91"/>
      <c r="DY334" s="91"/>
      <c r="DZ334" s="91">
        <v>33</v>
      </c>
      <c r="EA334" s="91">
        <v>27</v>
      </c>
      <c r="EB334" s="91"/>
      <c r="EC334" s="91"/>
      <c r="ED334" s="91"/>
      <c r="EE334" s="91"/>
      <c r="EF334" s="91">
        <v>6</v>
      </c>
      <c r="EG334" s="91">
        <v>325</v>
      </c>
      <c r="EH334" s="91">
        <v>12007</v>
      </c>
      <c r="EI334" s="90" t="s">
        <v>2685</v>
      </c>
      <c r="EJ334" s="90" t="s">
        <v>2489</v>
      </c>
    </row>
    <row r="335" spans="1:140" ht="14.4" x14ac:dyDescent="0.3">
      <c r="A335" s="90">
        <v>106370875</v>
      </c>
      <c r="B335" s="90" t="s">
        <v>2322</v>
      </c>
      <c r="C335" s="90" t="s">
        <v>1743</v>
      </c>
      <c r="D335" s="90" t="s">
        <v>1744</v>
      </c>
      <c r="E335" s="90" t="s">
        <v>1709</v>
      </c>
      <c r="F335" s="90" t="s">
        <v>1496</v>
      </c>
      <c r="G335" s="90" t="s">
        <v>1708</v>
      </c>
      <c r="H335" s="90" t="s">
        <v>2809</v>
      </c>
      <c r="I335" s="90">
        <v>79</v>
      </c>
      <c r="J335" s="90">
        <v>40</v>
      </c>
      <c r="K335" s="90" t="s">
        <v>557</v>
      </c>
      <c r="L335" s="90" t="s">
        <v>553</v>
      </c>
      <c r="M335" s="91">
        <v>16927</v>
      </c>
      <c r="N335" s="91">
        <v>643</v>
      </c>
      <c r="O335" s="91"/>
      <c r="P335" s="91"/>
      <c r="Q335" s="91"/>
      <c r="R335" s="91"/>
      <c r="S335" s="91">
        <v>6814</v>
      </c>
      <c r="T335" s="91">
        <v>10756</v>
      </c>
      <c r="U335" s="91"/>
      <c r="V335" s="91"/>
      <c r="W335" s="91">
        <v>2770</v>
      </c>
      <c r="X335" s="91"/>
      <c r="Y335" s="91">
        <v>308</v>
      </c>
      <c r="Z335" s="91">
        <v>2115</v>
      </c>
      <c r="AA335" s="91">
        <v>1803</v>
      </c>
      <c r="AB335" s="91">
        <v>1234</v>
      </c>
      <c r="AC335" s="91">
        <v>1665</v>
      </c>
      <c r="AD335" s="91">
        <v>2038</v>
      </c>
      <c r="AE335" s="91">
        <v>2436</v>
      </c>
      <c r="AF335" s="91">
        <v>3201</v>
      </c>
      <c r="AG335" s="91"/>
      <c r="AH335" s="91">
        <v>3094</v>
      </c>
      <c r="AI335" s="91">
        <v>721</v>
      </c>
      <c r="AJ335" s="91">
        <v>10648</v>
      </c>
      <c r="AK335" s="91">
        <v>1695</v>
      </c>
      <c r="AL335" s="91">
        <v>14</v>
      </c>
      <c r="AM335" s="91">
        <v>1336</v>
      </c>
      <c r="AN335" s="91">
        <v>62</v>
      </c>
      <c r="AO335" s="91">
        <v>13661</v>
      </c>
      <c r="AP335" s="91">
        <v>117</v>
      </c>
      <c r="AQ335" s="91">
        <v>5</v>
      </c>
      <c r="AR335" s="91">
        <v>315</v>
      </c>
      <c r="AS335" s="91">
        <v>726</v>
      </c>
      <c r="AT335" s="91">
        <v>11</v>
      </c>
      <c r="AU335" s="91">
        <v>2692</v>
      </c>
      <c r="AV335" s="91">
        <v>14</v>
      </c>
      <c r="AW335" s="91">
        <v>29</v>
      </c>
      <c r="AX335" s="91"/>
      <c r="AY335" s="91">
        <v>9995</v>
      </c>
      <c r="AZ335" s="91">
        <v>7575</v>
      </c>
      <c r="BA335" s="91"/>
      <c r="BB335" s="91">
        <v>2539</v>
      </c>
      <c r="BC335" s="91">
        <v>12307</v>
      </c>
      <c r="BD335" s="91">
        <v>2701</v>
      </c>
      <c r="BE335" s="91">
        <v>23</v>
      </c>
      <c r="BF335" s="91">
        <v>12303</v>
      </c>
      <c r="BG335" s="91">
        <v>120</v>
      </c>
      <c r="BH335" s="91">
        <v>11</v>
      </c>
      <c r="BI335" s="91">
        <v>479</v>
      </c>
      <c r="BJ335" s="91">
        <v>365</v>
      </c>
      <c r="BK335" s="91">
        <v>75</v>
      </c>
      <c r="BL335" s="91">
        <v>1591</v>
      </c>
      <c r="BM335" s="91">
        <v>108</v>
      </c>
      <c r="BN335" s="91">
        <v>45</v>
      </c>
      <c r="BO335" s="91">
        <v>176</v>
      </c>
      <c r="BP335" s="91">
        <v>382</v>
      </c>
      <c r="BQ335" s="91">
        <v>1883</v>
      </c>
      <c r="BR335" s="91">
        <v>32</v>
      </c>
      <c r="BS335" s="91"/>
      <c r="BT335" s="91">
        <v>911</v>
      </c>
      <c r="BU335" s="91">
        <v>16656</v>
      </c>
      <c r="BV335" s="91">
        <v>3</v>
      </c>
      <c r="BW335" s="91">
        <v>6626</v>
      </c>
      <c r="BX335" s="91">
        <v>6984</v>
      </c>
      <c r="BY335" s="91">
        <v>2794</v>
      </c>
      <c r="BZ335" s="91">
        <v>22</v>
      </c>
      <c r="CA335" s="91">
        <v>33</v>
      </c>
      <c r="CB335" s="91">
        <v>379</v>
      </c>
      <c r="CC335" s="91"/>
      <c r="CD335" s="91">
        <v>728</v>
      </c>
      <c r="CE335" s="91">
        <v>4</v>
      </c>
      <c r="CF335" s="91"/>
      <c r="CG335" s="91">
        <v>1330</v>
      </c>
      <c r="CH335" s="91">
        <v>596</v>
      </c>
      <c r="CI335" s="91">
        <v>641</v>
      </c>
      <c r="CJ335" s="91">
        <v>177</v>
      </c>
      <c r="CK335" s="91">
        <v>86</v>
      </c>
      <c r="CL335" s="91">
        <v>303</v>
      </c>
      <c r="CM335" s="91">
        <v>2471</v>
      </c>
      <c r="CN335" s="91">
        <v>1031</v>
      </c>
      <c r="CO335" s="91">
        <v>1607</v>
      </c>
      <c r="CP335" s="91">
        <v>766</v>
      </c>
      <c r="CQ335" s="91">
        <v>3034</v>
      </c>
      <c r="CR335" s="91">
        <v>365</v>
      </c>
      <c r="CS335" s="91">
        <v>381</v>
      </c>
      <c r="CT335" s="91">
        <v>13</v>
      </c>
      <c r="CU335" s="91">
        <v>66</v>
      </c>
      <c r="CV335" s="91">
        <v>472</v>
      </c>
      <c r="CW335" s="91">
        <v>886</v>
      </c>
      <c r="CX335" s="91">
        <v>644</v>
      </c>
      <c r="CY335" s="91">
        <v>2701</v>
      </c>
      <c r="CZ335" s="91">
        <v>178</v>
      </c>
      <c r="DA335" s="91">
        <v>9</v>
      </c>
      <c r="DB335" s="91">
        <v>20</v>
      </c>
      <c r="DC335" s="91">
        <v>1</v>
      </c>
      <c r="DD335" s="91">
        <v>33</v>
      </c>
      <c r="DE335" s="91">
        <v>328</v>
      </c>
      <c r="DF335" s="91">
        <v>1735</v>
      </c>
      <c r="DG335" s="91">
        <v>43</v>
      </c>
      <c r="DH335" s="91">
        <v>1520</v>
      </c>
      <c r="DI335" s="91">
        <v>126</v>
      </c>
      <c r="DJ335" s="91">
        <v>35</v>
      </c>
      <c r="DK335" s="91">
        <v>309</v>
      </c>
      <c r="DL335" s="91">
        <v>2681</v>
      </c>
      <c r="DM335" s="91">
        <v>666</v>
      </c>
      <c r="DN335" s="91">
        <v>232</v>
      </c>
      <c r="DO335" s="91">
        <v>4520</v>
      </c>
      <c r="DP335" s="91">
        <v>163</v>
      </c>
      <c r="DQ335" s="91">
        <v>4971</v>
      </c>
      <c r="DR335" s="91">
        <v>27</v>
      </c>
      <c r="DS335" s="91">
        <v>5</v>
      </c>
      <c r="DT335" s="91">
        <v>39</v>
      </c>
      <c r="DU335" s="91">
        <v>967</v>
      </c>
      <c r="DV335" s="91">
        <v>540</v>
      </c>
      <c r="DW335" s="91">
        <v>1</v>
      </c>
      <c r="DX335" s="91">
        <v>28</v>
      </c>
      <c r="DY335" s="91">
        <v>30</v>
      </c>
      <c r="DZ335" s="91">
        <v>196</v>
      </c>
      <c r="EA335" s="91">
        <v>1174</v>
      </c>
      <c r="EB335" s="91">
        <v>24</v>
      </c>
      <c r="EC335" s="91">
        <v>29</v>
      </c>
      <c r="ED335" s="91">
        <v>27</v>
      </c>
      <c r="EE335" s="91"/>
      <c r="EF335" s="91">
        <v>36</v>
      </c>
      <c r="EG335" s="91">
        <v>14447</v>
      </c>
      <c r="EH335" s="91">
        <v>102758</v>
      </c>
      <c r="EI335" s="90" t="s">
        <v>2691</v>
      </c>
      <c r="EJ335" s="90" t="s">
        <v>2489</v>
      </c>
    </row>
    <row r="336" spans="1:140" ht="14.4" x14ac:dyDescent="0.3">
      <c r="A336" s="90">
        <v>106370977</v>
      </c>
      <c r="B336" s="90" t="s">
        <v>2323</v>
      </c>
      <c r="C336" s="90" t="s">
        <v>1745</v>
      </c>
      <c r="D336" s="90" t="s">
        <v>1746</v>
      </c>
      <c r="E336" s="90" t="s">
        <v>1747</v>
      </c>
      <c r="F336" s="90" t="s">
        <v>1497</v>
      </c>
      <c r="G336" s="90" t="s">
        <v>1708</v>
      </c>
      <c r="H336" s="90" t="s">
        <v>2808</v>
      </c>
      <c r="I336" s="90">
        <v>77</v>
      </c>
      <c r="J336" s="90">
        <v>38</v>
      </c>
      <c r="K336" s="90" t="s">
        <v>580</v>
      </c>
      <c r="L336" s="90" t="s">
        <v>553</v>
      </c>
      <c r="M336" s="91">
        <v>7382</v>
      </c>
      <c r="N336" s="91">
        <v>551</v>
      </c>
      <c r="O336" s="91">
        <v>195</v>
      </c>
      <c r="P336" s="91"/>
      <c r="Q336" s="91"/>
      <c r="R336" s="91"/>
      <c r="S336" s="91">
        <v>2944</v>
      </c>
      <c r="T336" s="91">
        <v>5184</v>
      </c>
      <c r="U336" s="91"/>
      <c r="V336" s="91"/>
      <c r="W336" s="91">
        <v>1464</v>
      </c>
      <c r="X336" s="91"/>
      <c r="Y336" s="91">
        <v>71</v>
      </c>
      <c r="Z336" s="91">
        <v>762</v>
      </c>
      <c r="AA336" s="91">
        <v>1080</v>
      </c>
      <c r="AB336" s="91">
        <v>487</v>
      </c>
      <c r="AC336" s="91">
        <v>771</v>
      </c>
      <c r="AD336" s="91">
        <v>822</v>
      </c>
      <c r="AE336" s="91">
        <v>964</v>
      </c>
      <c r="AF336" s="91">
        <v>1707</v>
      </c>
      <c r="AG336" s="91"/>
      <c r="AH336" s="91">
        <v>5782</v>
      </c>
      <c r="AI336" s="91">
        <v>186</v>
      </c>
      <c r="AJ336" s="91">
        <v>845</v>
      </c>
      <c r="AK336" s="91">
        <v>793</v>
      </c>
      <c r="AL336" s="91">
        <v>46</v>
      </c>
      <c r="AM336" s="91">
        <v>331</v>
      </c>
      <c r="AN336" s="91">
        <v>145</v>
      </c>
      <c r="AO336" s="91">
        <v>5262</v>
      </c>
      <c r="AP336" s="91">
        <v>265</v>
      </c>
      <c r="AQ336" s="91">
        <v>7</v>
      </c>
      <c r="AR336" s="91">
        <v>525</v>
      </c>
      <c r="AS336" s="91">
        <v>469</v>
      </c>
      <c r="AT336" s="91">
        <v>47</v>
      </c>
      <c r="AU336" s="91">
        <v>1457</v>
      </c>
      <c r="AV336" s="91"/>
      <c r="AW336" s="91">
        <v>96</v>
      </c>
      <c r="AX336" s="91"/>
      <c r="AY336" s="91">
        <v>3663</v>
      </c>
      <c r="AZ336" s="91">
        <v>4465</v>
      </c>
      <c r="BA336" s="91"/>
      <c r="BB336" s="91">
        <v>1707</v>
      </c>
      <c r="BC336" s="91">
        <v>4944</v>
      </c>
      <c r="BD336" s="91">
        <v>1460</v>
      </c>
      <c r="BE336" s="91">
        <v>17</v>
      </c>
      <c r="BF336" s="91">
        <v>5395</v>
      </c>
      <c r="BG336" s="91">
        <v>80</v>
      </c>
      <c r="BH336" s="91">
        <v>18</v>
      </c>
      <c r="BI336" s="91">
        <v>206</v>
      </c>
      <c r="BJ336" s="91">
        <v>265</v>
      </c>
      <c r="BK336" s="91">
        <v>100</v>
      </c>
      <c r="BL336" s="91">
        <v>781</v>
      </c>
      <c r="BM336" s="91">
        <v>131</v>
      </c>
      <c r="BN336" s="91">
        <v>1</v>
      </c>
      <c r="BO336" s="91">
        <v>37</v>
      </c>
      <c r="BP336" s="91">
        <v>252</v>
      </c>
      <c r="BQ336" s="91">
        <v>861</v>
      </c>
      <c r="BR336" s="91">
        <v>1</v>
      </c>
      <c r="BS336" s="91"/>
      <c r="BT336" s="91">
        <v>1056</v>
      </c>
      <c r="BU336" s="91">
        <v>7072</v>
      </c>
      <c r="BV336" s="91"/>
      <c r="BW336" s="91">
        <v>3096</v>
      </c>
      <c r="BX336" s="91">
        <v>1360</v>
      </c>
      <c r="BY336" s="91">
        <v>3192</v>
      </c>
      <c r="BZ336" s="91">
        <v>31</v>
      </c>
      <c r="CA336" s="91">
        <v>23</v>
      </c>
      <c r="CB336" s="91">
        <v>264</v>
      </c>
      <c r="CC336" s="91"/>
      <c r="CD336" s="91">
        <v>162</v>
      </c>
      <c r="CE336" s="91"/>
      <c r="CF336" s="91"/>
      <c r="CG336" s="91">
        <v>552</v>
      </c>
      <c r="CH336" s="91">
        <v>163</v>
      </c>
      <c r="CI336" s="91">
        <v>338</v>
      </c>
      <c r="CJ336" s="91">
        <v>39</v>
      </c>
      <c r="CK336" s="91">
        <v>196</v>
      </c>
      <c r="CL336" s="91">
        <v>132</v>
      </c>
      <c r="CM336" s="91">
        <v>565</v>
      </c>
      <c r="CN336" s="91">
        <v>581</v>
      </c>
      <c r="CO336" s="91">
        <v>663</v>
      </c>
      <c r="CP336" s="91">
        <v>286</v>
      </c>
      <c r="CQ336" s="91">
        <v>1492</v>
      </c>
      <c r="CR336" s="91">
        <v>102</v>
      </c>
      <c r="CS336" s="91">
        <v>449</v>
      </c>
      <c r="CT336" s="91">
        <v>3</v>
      </c>
      <c r="CU336" s="91">
        <v>4</v>
      </c>
      <c r="CV336" s="91">
        <v>129</v>
      </c>
      <c r="CW336" s="91">
        <v>477</v>
      </c>
      <c r="CX336" s="91">
        <v>497</v>
      </c>
      <c r="CY336" s="91">
        <v>1460</v>
      </c>
      <c r="CZ336" s="91">
        <v>44</v>
      </c>
      <c r="DA336" s="91">
        <v>24</v>
      </c>
      <c r="DB336" s="91">
        <v>4</v>
      </c>
      <c r="DC336" s="91"/>
      <c r="DD336" s="91">
        <v>26</v>
      </c>
      <c r="DE336" s="91">
        <v>81</v>
      </c>
      <c r="DF336" s="91">
        <v>321</v>
      </c>
      <c r="DG336" s="91">
        <v>18</v>
      </c>
      <c r="DH336" s="91">
        <v>706</v>
      </c>
      <c r="DI336" s="91">
        <v>90</v>
      </c>
      <c r="DJ336" s="91">
        <v>282</v>
      </c>
      <c r="DK336" s="91">
        <v>57</v>
      </c>
      <c r="DL336" s="91">
        <v>1441</v>
      </c>
      <c r="DM336" s="91">
        <v>582</v>
      </c>
      <c r="DN336" s="91">
        <v>80</v>
      </c>
      <c r="DO336" s="91">
        <v>646</v>
      </c>
      <c r="DP336" s="91">
        <v>32</v>
      </c>
      <c r="DQ336" s="91">
        <v>3694</v>
      </c>
      <c r="DR336" s="91">
        <v>3</v>
      </c>
      <c r="DS336" s="91">
        <v>5</v>
      </c>
      <c r="DT336" s="91">
        <v>48</v>
      </c>
      <c r="DU336" s="91">
        <v>283</v>
      </c>
      <c r="DV336" s="91">
        <v>267</v>
      </c>
      <c r="DW336" s="91"/>
      <c r="DX336" s="91">
        <v>21</v>
      </c>
      <c r="DY336" s="91">
        <v>23</v>
      </c>
      <c r="DZ336" s="91">
        <v>66</v>
      </c>
      <c r="EA336" s="91">
        <v>266</v>
      </c>
      <c r="EB336" s="91">
        <v>44</v>
      </c>
      <c r="EC336" s="91">
        <v>1</v>
      </c>
      <c r="ED336" s="91">
        <v>9</v>
      </c>
      <c r="EE336" s="91"/>
      <c r="EF336" s="91">
        <v>21</v>
      </c>
      <c r="EG336" s="91">
        <v>7071</v>
      </c>
      <c r="EH336" s="91">
        <v>76147</v>
      </c>
      <c r="EI336" s="90" t="s">
        <v>2692</v>
      </c>
      <c r="EJ336" s="90" t="s">
        <v>2489</v>
      </c>
    </row>
    <row r="337" spans="1:140" ht="14.4" x14ac:dyDescent="0.3">
      <c r="A337" s="90">
        <v>106371256</v>
      </c>
      <c r="B337" s="90" t="s">
        <v>2324</v>
      </c>
      <c r="C337" s="90" t="s">
        <v>1748</v>
      </c>
      <c r="D337" s="90" t="s">
        <v>1749</v>
      </c>
      <c r="E337" s="90" t="s">
        <v>1736</v>
      </c>
      <c r="F337" s="90" t="s">
        <v>1493</v>
      </c>
      <c r="G337" s="90" t="s">
        <v>1708</v>
      </c>
      <c r="H337" s="90" t="s">
        <v>2812</v>
      </c>
      <c r="I337" s="90">
        <v>78</v>
      </c>
      <c r="J337" s="90">
        <v>39</v>
      </c>
      <c r="K337" s="90" t="s">
        <v>557</v>
      </c>
      <c r="L337" s="90" t="s">
        <v>553</v>
      </c>
      <c r="M337" s="91">
        <v>9126</v>
      </c>
      <c r="N337" s="91"/>
      <c r="O337" s="91"/>
      <c r="P337" s="91"/>
      <c r="Q337" s="91"/>
      <c r="R337" s="91"/>
      <c r="S337" s="91">
        <v>4514</v>
      </c>
      <c r="T337" s="91">
        <v>4612</v>
      </c>
      <c r="U337" s="91"/>
      <c r="V337" s="91"/>
      <c r="W337" s="91"/>
      <c r="X337" s="91"/>
      <c r="Y337" s="91">
        <v>46</v>
      </c>
      <c r="Z337" s="91">
        <v>235</v>
      </c>
      <c r="AA337" s="91">
        <v>408</v>
      </c>
      <c r="AB337" s="91">
        <v>686</v>
      </c>
      <c r="AC337" s="91">
        <v>1496</v>
      </c>
      <c r="AD337" s="91">
        <v>2091</v>
      </c>
      <c r="AE337" s="91">
        <v>2091</v>
      </c>
      <c r="AF337" s="91">
        <v>2073</v>
      </c>
      <c r="AG337" s="91"/>
      <c r="AH337" s="91">
        <v>7420</v>
      </c>
      <c r="AI337" s="91">
        <v>232</v>
      </c>
      <c r="AJ337" s="91">
        <v>741</v>
      </c>
      <c r="AK337" s="91">
        <v>491</v>
      </c>
      <c r="AL337" s="91">
        <v>29</v>
      </c>
      <c r="AM337" s="91">
        <v>180</v>
      </c>
      <c r="AN337" s="91">
        <v>33</v>
      </c>
      <c r="AO337" s="91">
        <v>7817</v>
      </c>
      <c r="AP337" s="91"/>
      <c r="AQ337" s="91">
        <v>219</v>
      </c>
      <c r="AR337" s="91">
        <v>18</v>
      </c>
      <c r="AS337" s="91">
        <v>365</v>
      </c>
      <c r="AT337" s="91">
        <v>57</v>
      </c>
      <c r="AU337" s="91"/>
      <c r="AV337" s="91">
        <v>1</v>
      </c>
      <c r="AW337" s="91">
        <v>649</v>
      </c>
      <c r="AX337" s="91"/>
      <c r="AY337" s="91"/>
      <c r="AZ337" s="91">
        <v>9126</v>
      </c>
      <c r="BA337" s="91"/>
      <c r="BB337" s="91">
        <v>4546</v>
      </c>
      <c r="BC337" s="91">
        <v>4579</v>
      </c>
      <c r="BD337" s="91"/>
      <c r="BE337" s="91">
        <v>1</v>
      </c>
      <c r="BF337" s="91">
        <v>5567</v>
      </c>
      <c r="BG337" s="91"/>
      <c r="BH337" s="91"/>
      <c r="BI337" s="91"/>
      <c r="BJ337" s="91">
        <v>45</v>
      </c>
      <c r="BK337" s="91">
        <v>110</v>
      </c>
      <c r="BL337" s="91">
        <v>1145</v>
      </c>
      <c r="BM337" s="91">
        <v>1</v>
      </c>
      <c r="BN337" s="91">
        <v>4</v>
      </c>
      <c r="BO337" s="91">
        <v>16</v>
      </c>
      <c r="BP337" s="91">
        <v>124</v>
      </c>
      <c r="BQ337" s="91">
        <v>2112</v>
      </c>
      <c r="BR337" s="91">
        <v>2</v>
      </c>
      <c r="BS337" s="91"/>
      <c r="BT337" s="91">
        <v>765</v>
      </c>
      <c r="BU337" s="91">
        <v>8361</v>
      </c>
      <c r="BV337" s="91"/>
      <c r="BW337" s="91">
        <v>5376</v>
      </c>
      <c r="BX337" s="91">
        <v>95</v>
      </c>
      <c r="BY337" s="91">
        <v>3416</v>
      </c>
      <c r="BZ337" s="91">
        <v>20</v>
      </c>
      <c r="CA337" s="91">
        <v>1</v>
      </c>
      <c r="CB337" s="91">
        <v>124</v>
      </c>
      <c r="CC337" s="91"/>
      <c r="CD337" s="91">
        <v>75</v>
      </c>
      <c r="CE337" s="91">
        <v>19</v>
      </c>
      <c r="CF337" s="91"/>
      <c r="CG337" s="91">
        <v>655</v>
      </c>
      <c r="CH337" s="91">
        <v>684</v>
      </c>
      <c r="CI337" s="91">
        <v>391</v>
      </c>
      <c r="CJ337" s="91">
        <v>80</v>
      </c>
      <c r="CK337" s="91">
        <v>14</v>
      </c>
      <c r="CL337" s="91">
        <v>149</v>
      </c>
      <c r="CM337" s="91">
        <v>2015</v>
      </c>
      <c r="CN337" s="91">
        <v>353</v>
      </c>
      <c r="CO337" s="91">
        <v>1019</v>
      </c>
      <c r="CP337" s="91">
        <v>276</v>
      </c>
      <c r="CQ337" s="91"/>
      <c r="CR337" s="91">
        <v>92</v>
      </c>
      <c r="CS337" s="91">
        <v>2131</v>
      </c>
      <c r="CT337" s="91">
        <v>63</v>
      </c>
      <c r="CU337" s="91"/>
      <c r="CV337" s="91">
        <v>133</v>
      </c>
      <c r="CW337" s="91">
        <v>904</v>
      </c>
      <c r="CX337" s="91">
        <v>167</v>
      </c>
      <c r="CY337" s="91"/>
      <c r="CZ337" s="91">
        <v>345</v>
      </c>
      <c r="DA337" s="91">
        <v>75</v>
      </c>
      <c r="DB337" s="91"/>
      <c r="DC337" s="91">
        <v>4</v>
      </c>
      <c r="DD337" s="91">
        <v>43</v>
      </c>
      <c r="DE337" s="91">
        <v>224</v>
      </c>
      <c r="DF337" s="91">
        <v>1549</v>
      </c>
      <c r="DG337" s="91">
        <v>80</v>
      </c>
      <c r="DH337" s="91">
        <v>1377</v>
      </c>
      <c r="DI337" s="91">
        <v>227</v>
      </c>
      <c r="DJ337" s="91">
        <v>75</v>
      </c>
      <c r="DK337" s="91">
        <v>34</v>
      </c>
      <c r="DL337" s="91"/>
      <c r="DM337" s="91">
        <v>2322</v>
      </c>
      <c r="DN337" s="91">
        <v>248</v>
      </c>
      <c r="DO337" s="91">
        <v>746</v>
      </c>
      <c r="DP337" s="91">
        <v>125</v>
      </c>
      <c r="DQ337" s="91">
        <v>1652</v>
      </c>
      <c r="DR337" s="91">
        <v>2</v>
      </c>
      <c r="DS337" s="91">
        <v>6</v>
      </c>
      <c r="DT337" s="91">
        <v>17</v>
      </c>
      <c r="DU337" s="91">
        <v>1278</v>
      </c>
      <c r="DV337" s="91">
        <v>234</v>
      </c>
      <c r="DW337" s="91"/>
      <c r="DX337" s="91">
        <v>11</v>
      </c>
      <c r="DY337" s="91">
        <v>4</v>
      </c>
      <c r="DZ337" s="91">
        <v>63</v>
      </c>
      <c r="EA337" s="91">
        <v>540</v>
      </c>
      <c r="EB337" s="91">
        <v>1</v>
      </c>
      <c r="EC337" s="91"/>
      <c r="ED337" s="91">
        <v>2</v>
      </c>
      <c r="EE337" s="91"/>
      <c r="EF337" s="91">
        <v>30</v>
      </c>
      <c r="EG337" s="91">
        <v>6938</v>
      </c>
      <c r="EH337" s="91">
        <v>37143</v>
      </c>
      <c r="EI337" s="90" t="s">
        <v>2689</v>
      </c>
      <c r="EJ337" s="90" t="s">
        <v>2489</v>
      </c>
    </row>
    <row r="338" spans="1:140" ht="14.4" x14ac:dyDescent="0.3">
      <c r="A338" s="90">
        <v>106371394</v>
      </c>
      <c r="B338" s="90" t="s">
        <v>2325</v>
      </c>
      <c r="C338" s="90" t="s">
        <v>1750</v>
      </c>
      <c r="D338" s="90" t="s">
        <v>1751</v>
      </c>
      <c r="E338" s="90" t="s">
        <v>1752</v>
      </c>
      <c r="F338" s="90" t="s">
        <v>1498</v>
      </c>
      <c r="G338" s="90" t="s">
        <v>1708</v>
      </c>
      <c r="H338" s="90" t="s">
        <v>2812</v>
      </c>
      <c r="I338" s="90">
        <v>76</v>
      </c>
      <c r="J338" s="90">
        <v>36</v>
      </c>
      <c r="K338" s="90" t="s">
        <v>557</v>
      </c>
      <c r="L338" s="90" t="s">
        <v>553</v>
      </c>
      <c r="M338" s="91">
        <v>11895</v>
      </c>
      <c r="N338" s="91"/>
      <c r="O338" s="91"/>
      <c r="P338" s="91"/>
      <c r="Q338" s="91">
        <v>608</v>
      </c>
      <c r="R338" s="91"/>
      <c r="S338" s="91">
        <v>4967</v>
      </c>
      <c r="T338" s="91">
        <v>7536</v>
      </c>
      <c r="U338" s="91"/>
      <c r="V338" s="91"/>
      <c r="W338" s="91">
        <v>2147</v>
      </c>
      <c r="X338" s="91"/>
      <c r="Y338" s="91">
        <v>135</v>
      </c>
      <c r="Z338" s="91">
        <v>1088</v>
      </c>
      <c r="AA338" s="91">
        <v>1684</v>
      </c>
      <c r="AB338" s="91">
        <v>768</v>
      </c>
      <c r="AC338" s="91">
        <v>1116</v>
      </c>
      <c r="AD338" s="91">
        <v>1463</v>
      </c>
      <c r="AE338" s="91">
        <v>1590</v>
      </c>
      <c r="AF338" s="91">
        <v>2512</v>
      </c>
      <c r="AG338" s="91"/>
      <c r="AH338" s="91">
        <v>9481</v>
      </c>
      <c r="AI338" s="91">
        <v>232</v>
      </c>
      <c r="AJ338" s="91">
        <v>1664</v>
      </c>
      <c r="AK338" s="91">
        <v>664</v>
      </c>
      <c r="AL338" s="91">
        <v>12</v>
      </c>
      <c r="AM338" s="91">
        <v>339</v>
      </c>
      <c r="AN338" s="91">
        <v>111</v>
      </c>
      <c r="AO338" s="91">
        <v>8876</v>
      </c>
      <c r="AP338" s="91">
        <v>300</v>
      </c>
      <c r="AQ338" s="91">
        <v>56</v>
      </c>
      <c r="AR338" s="91">
        <v>246</v>
      </c>
      <c r="AS338" s="91">
        <v>652</v>
      </c>
      <c r="AT338" s="91">
        <v>91</v>
      </c>
      <c r="AU338" s="91">
        <v>2098</v>
      </c>
      <c r="AV338" s="91"/>
      <c r="AW338" s="91">
        <v>184</v>
      </c>
      <c r="AX338" s="91"/>
      <c r="AY338" s="91">
        <v>6290</v>
      </c>
      <c r="AZ338" s="91">
        <v>6213</v>
      </c>
      <c r="BA338" s="91"/>
      <c r="BB338" s="91">
        <v>1812</v>
      </c>
      <c r="BC338" s="91">
        <v>8588</v>
      </c>
      <c r="BD338" s="91">
        <v>2102</v>
      </c>
      <c r="BE338" s="91">
        <v>1</v>
      </c>
      <c r="BF338" s="91">
        <v>8014</v>
      </c>
      <c r="BG338" s="91">
        <v>42</v>
      </c>
      <c r="BH338" s="91">
        <v>192</v>
      </c>
      <c r="BI338" s="91">
        <v>1</v>
      </c>
      <c r="BJ338" s="91">
        <v>454</v>
      </c>
      <c r="BK338" s="91">
        <v>55</v>
      </c>
      <c r="BL338" s="91">
        <v>1425</v>
      </c>
      <c r="BM338" s="91">
        <v>78</v>
      </c>
      <c r="BN338" s="91"/>
      <c r="BO338" s="91">
        <v>95</v>
      </c>
      <c r="BP338" s="91">
        <v>178</v>
      </c>
      <c r="BQ338" s="91">
        <v>1959</v>
      </c>
      <c r="BR338" s="91">
        <v>10</v>
      </c>
      <c r="BS338" s="91"/>
      <c r="BT338" s="91">
        <v>1513</v>
      </c>
      <c r="BU338" s="91">
        <v>10990</v>
      </c>
      <c r="BV338" s="91"/>
      <c r="BW338" s="91">
        <v>5021</v>
      </c>
      <c r="BX338" s="91">
        <v>1191</v>
      </c>
      <c r="BY338" s="91">
        <v>5490</v>
      </c>
      <c r="BZ338" s="91">
        <v>53</v>
      </c>
      <c r="CA338" s="91">
        <v>25</v>
      </c>
      <c r="CB338" s="91">
        <v>557</v>
      </c>
      <c r="CC338" s="91"/>
      <c r="CD338" s="91">
        <v>163</v>
      </c>
      <c r="CE338" s="91">
        <v>3</v>
      </c>
      <c r="CF338" s="91"/>
      <c r="CG338" s="91">
        <v>1052</v>
      </c>
      <c r="CH338" s="91">
        <v>376</v>
      </c>
      <c r="CI338" s="91">
        <v>263</v>
      </c>
      <c r="CJ338" s="91">
        <v>95</v>
      </c>
      <c r="CK338" s="91">
        <v>104</v>
      </c>
      <c r="CL338" s="91">
        <v>225</v>
      </c>
      <c r="CM338" s="91">
        <v>1535</v>
      </c>
      <c r="CN338" s="91">
        <v>527</v>
      </c>
      <c r="CO338" s="91">
        <v>1202</v>
      </c>
      <c r="CP338" s="91">
        <v>397</v>
      </c>
      <c r="CQ338" s="91">
        <v>2163</v>
      </c>
      <c r="CR338" s="91">
        <v>177</v>
      </c>
      <c r="CS338" s="91">
        <v>647</v>
      </c>
      <c r="CT338" s="91">
        <v>8</v>
      </c>
      <c r="CU338" s="91">
        <v>4</v>
      </c>
      <c r="CV338" s="91">
        <v>168</v>
      </c>
      <c r="CW338" s="91">
        <v>796</v>
      </c>
      <c r="CX338" s="91">
        <v>663</v>
      </c>
      <c r="CY338" s="91">
        <v>2101</v>
      </c>
      <c r="CZ338" s="91">
        <v>217</v>
      </c>
      <c r="DA338" s="91">
        <v>11</v>
      </c>
      <c r="DB338" s="91">
        <v>2</v>
      </c>
      <c r="DC338" s="91">
        <v>4</v>
      </c>
      <c r="DD338" s="91">
        <v>45</v>
      </c>
      <c r="DE338" s="91">
        <v>240</v>
      </c>
      <c r="DF338" s="91">
        <v>849</v>
      </c>
      <c r="DG338" s="91">
        <v>24</v>
      </c>
      <c r="DH338" s="91">
        <v>1164</v>
      </c>
      <c r="DI338" s="91">
        <v>112</v>
      </c>
      <c r="DJ338" s="91">
        <v>154</v>
      </c>
      <c r="DK338" s="91">
        <v>164</v>
      </c>
      <c r="DL338" s="91">
        <v>2074</v>
      </c>
      <c r="DM338" s="91">
        <v>914</v>
      </c>
      <c r="DN338" s="91">
        <v>205</v>
      </c>
      <c r="DO338" s="91">
        <v>1082</v>
      </c>
      <c r="DP338" s="91">
        <v>47</v>
      </c>
      <c r="DQ338" s="91">
        <v>5195</v>
      </c>
      <c r="DR338" s="91">
        <v>11</v>
      </c>
      <c r="DS338" s="91">
        <v>6</v>
      </c>
      <c r="DT338" s="91">
        <v>65</v>
      </c>
      <c r="DU338" s="91">
        <v>802</v>
      </c>
      <c r="DV338" s="91">
        <v>441</v>
      </c>
      <c r="DW338" s="91"/>
      <c r="DX338" s="91">
        <v>16</v>
      </c>
      <c r="DY338" s="91">
        <v>52</v>
      </c>
      <c r="DZ338" s="91">
        <v>100</v>
      </c>
      <c r="EA338" s="91">
        <v>646</v>
      </c>
      <c r="EB338" s="91">
        <v>28</v>
      </c>
      <c r="EC338" s="91">
        <v>9</v>
      </c>
      <c r="ED338" s="91">
        <v>5</v>
      </c>
      <c r="EE338" s="91">
        <v>1</v>
      </c>
      <c r="EF338" s="91">
        <v>122</v>
      </c>
      <c r="EG338" s="91">
        <v>10199</v>
      </c>
      <c r="EH338" s="91">
        <v>46096</v>
      </c>
      <c r="EI338" s="90" t="s">
        <v>2693</v>
      </c>
      <c r="EJ338" s="90" t="s">
        <v>2489</v>
      </c>
    </row>
    <row r="339" spans="1:140" ht="14.4" x14ac:dyDescent="0.3">
      <c r="A339" s="90">
        <v>106374024</v>
      </c>
      <c r="B339" s="90" t="s">
        <v>2326</v>
      </c>
      <c r="C339" s="90" t="s">
        <v>1753</v>
      </c>
      <c r="D339" s="90" t="s">
        <v>1754</v>
      </c>
      <c r="E339" s="90" t="s">
        <v>1708</v>
      </c>
      <c r="F339" s="90" t="s">
        <v>1499</v>
      </c>
      <c r="G339" s="90" t="s">
        <v>1708</v>
      </c>
      <c r="H339" s="90" t="s">
        <v>2810</v>
      </c>
      <c r="I339" s="90">
        <v>77</v>
      </c>
      <c r="J339" s="90">
        <v>38</v>
      </c>
      <c r="K339" s="90" t="s">
        <v>572</v>
      </c>
      <c r="L339" s="90" t="s">
        <v>553</v>
      </c>
      <c r="M339" s="91"/>
      <c r="N339" s="91"/>
      <c r="O339" s="91">
        <v>2734</v>
      </c>
      <c r="P339" s="91">
        <v>499</v>
      </c>
      <c r="Q339" s="91"/>
      <c r="R339" s="91"/>
      <c r="S339" s="91">
        <v>1485</v>
      </c>
      <c r="T339" s="91">
        <v>1748</v>
      </c>
      <c r="U339" s="91"/>
      <c r="V339" s="91"/>
      <c r="W339" s="91"/>
      <c r="X339" s="91">
        <v>64</v>
      </c>
      <c r="Y339" s="91">
        <v>1180</v>
      </c>
      <c r="Z339" s="91">
        <v>638</v>
      </c>
      <c r="AA339" s="91">
        <v>410</v>
      </c>
      <c r="AB339" s="91">
        <v>364</v>
      </c>
      <c r="AC339" s="91">
        <v>380</v>
      </c>
      <c r="AD339" s="91">
        <v>155</v>
      </c>
      <c r="AE339" s="91">
        <v>40</v>
      </c>
      <c r="AF339" s="91">
        <v>2</v>
      </c>
      <c r="AG339" s="91"/>
      <c r="AH339" s="91">
        <v>2645</v>
      </c>
      <c r="AI339" s="91">
        <v>122</v>
      </c>
      <c r="AJ339" s="91">
        <v>255</v>
      </c>
      <c r="AK339" s="91">
        <v>74</v>
      </c>
      <c r="AL339" s="91">
        <v>11</v>
      </c>
      <c r="AM339" s="91">
        <v>56</v>
      </c>
      <c r="AN339" s="91">
        <v>70</v>
      </c>
      <c r="AO339" s="91">
        <v>3136</v>
      </c>
      <c r="AP339" s="91"/>
      <c r="AQ339" s="91"/>
      <c r="AR339" s="91"/>
      <c r="AS339" s="91">
        <v>79</v>
      </c>
      <c r="AT339" s="91">
        <v>17</v>
      </c>
      <c r="AU339" s="91">
        <v>1</v>
      </c>
      <c r="AV339" s="91"/>
      <c r="AW339" s="91"/>
      <c r="AX339" s="91"/>
      <c r="AY339" s="91"/>
      <c r="AZ339" s="91">
        <v>3233</v>
      </c>
      <c r="BA339" s="91"/>
      <c r="BB339" s="91"/>
      <c r="BC339" s="91">
        <v>3233</v>
      </c>
      <c r="BD339" s="91"/>
      <c r="BE339" s="91"/>
      <c r="BF339" s="91">
        <v>3016</v>
      </c>
      <c r="BG339" s="91"/>
      <c r="BH339" s="91"/>
      <c r="BI339" s="91"/>
      <c r="BJ339" s="91">
        <v>24</v>
      </c>
      <c r="BK339" s="91">
        <v>3</v>
      </c>
      <c r="BL339" s="91">
        <v>2</v>
      </c>
      <c r="BM339" s="91">
        <v>1</v>
      </c>
      <c r="BN339" s="91">
        <v>2</v>
      </c>
      <c r="BO339" s="91">
        <v>184</v>
      </c>
      <c r="BP339" s="91">
        <v>1</v>
      </c>
      <c r="BQ339" s="91"/>
      <c r="BR339" s="91"/>
      <c r="BS339" s="91"/>
      <c r="BT339" s="91"/>
      <c r="BU339" s="91">
        <v>3233</v>
      </c>
      <c r="BV339" s="91"/>
      <c r="BW339" s="91">
        <v>506</v>
      </c>
      <c r="BX339" s="91">
        <v>390</v>
      </c>
      <c r="BY339" s="91">
        <v>1805</v>
      </c>
      <c r="BZ339" s="91">
        <v>1</v>
      </c>
      <c r="CA339" s="91">
        <v>2</v>
      </c>
      <c r="CB339" s="91">
        <v>466</v>
      </c>
      <c r="CC339" s="91">
        <v>37</v>
      </c>
      <c r="CD339" s="91">
        <v>25</v>
      </c>
      <c r="CE339" s="91">
        <v>1</v>
      </c>
      <c r="CF339" s="91"/>
      <c r="CG339" s="91"/>
      <c r="CH339" s="91"/>
      <c r="CI339" s="91"/>
      <c r="CJ339" s="91"/>
      <c r="CK339" s="91">
        <v>3224</v>
      </c>
      <c r="CL339" s="91"/>
      <c r="CM339" s="91"/>
      <c r="CN339" s="91"/>
      <c r="CO339" s="91"/>
      <c r="CP339" s="91"/>
      <c r="CQ339" s="91">
        <v>9</v>
      </c>
      <c r="CR339" s="91"/>
      <c r="CS339" s="91"/>
      <c r="CT339" s="91"/>
      <c r="CU339" s="91"/>
      <c r="CV339" s="91"/>
      <c r="CW339" s="91"/>
      <c r="CX339" s="91"/>
      <c r="CY339" s="91"/>
      <c r="CZ339" s="91"/>
      <c r="DA339" s="91"/>
      <c r="DB339" s="91"/>
      <c r="DC339" s="91"/>
      <c r="DD339" s="91"/>
      <c r="DE339" s="91"/>
      <c r="DF339" s="91"/>
      <c r="DG339" s="91"/>
      <c r="DH339" s="91"/>
      <c r="DI339" s="91"/>
      <c r="DJ339" s="91"/>
      <c r="DK339" s="91"/>
      <c r="DL339" s="91"/>
      <c r="DM339" s="91"/>
      <c r="DN339" s="91"/>
      <c r="DO339" s="91">
        <v>853</v>
      </c>
      <c r="DP339" s="91"/>
      <c r="DQ339" s="91">
        <v>2380</v>
      </c>
      <c r="DR339" s="91"/>
      <c r="DS339" s="91"/>
      <c r="DT339" s="91">
        <v>1</v>
      </c>
      <c r="DU339" s="91"/>
      <c r="DV339" s="91">
        <v>39</v>
      </c>
      <c r="DW339" s="91">
        <v>1</v>
      </c>
      <c r="DX339" s="91">
        <v>2</v>
      </c>
      <c r="DY339" s="91"/>
      <c r="DZ339" s="91">
        <v>53</v>
      </c>
      <c r="EA339" s="91">
        <v>20</v>
      </c>
      <c r="EB339" s="91">
        <v>4</v>
      </c>
      <c r="EC339" s="91">
        <v>1</v>
      </c>
      <c r="ED339" s="91">
        <v>2</v>
      </c>
      <c r="EE339" s="91"/>
      <c r="EF339" s="91">
        <v>40</v>
      </c>
      <c r="EG339" s="91">
        <v>3070</v>
      </c>
      <c r="EH339" s="91">
        <v>25640</v>
      </c>
      <c r="EI339" s="90" t="s">
        <v>2692</v>
      </c>
      <c r="EJ339" s="90" t="s">
        <v>2489</v>
      </c>
    </row>
    <row r="340" spans="1:140" ht="14.4" x14ac:dyDescent="0.3">
      <c r="A340" s="90">
        <v>106374049</v>
      </c>
      <c r="B340" s="90" t="s">
        <v>2327</v>
      </c>
      <c r="C340" s="90" t="s">
        <v>1790</v>
      </c>
      <c r="D340" s="90" t="s">
        <v>1755</v>
      </c>
      <c r="E340" s="90" t="s">
        <v>1708</v>
      </c>
      <c r="F340" s="90" t="s">
        <v>1500</v>
      </c>
      <c r="G340" s="90" t="s">
        <v>1708</v>
      </c>
      <c r="H340" s="90" t="s">
        <v>2814</v>
      </c>
      <c r="I340" s="90">
        <v>77</v>
      </c>
      <c r="J340" s="90">
        <v>39</v>
      </c>
      <c r="K340" s="90" t="s">
        <v>557</v>
      </c>
      <c r="L340" s="90" t="s">
        <v>553</v>
      </c>
      <c r="M340" s="91"/>
      <c r="N340" s="91"/>
      <c r="O340" s="91"/>
      <c r="P340" s="91">
        <v>261</v>
      </c>
      <c r="Q340" s="91"/>
      <c r="R340" s="91"/>
      <c r="S340" s="91">
        <v>162</v>
      </c>
      <c r="T340" s="91">
        <v>99</v>
      </c>
      <c r="U340" s="91"/>
      <c r="V340" s="91"/>
      <c r="W340" s="91"/>
      <c r="X340" s="91"/>
      <c r="Y340" s="91">
        <v>9</v>
      </c>
      <c r="Z340" s="91">
        <v>98</v>
      </c>
      <c r="AA340" s="91">
        <v>49</v>
      </c>
      <c r="AB340" s="91">
        <v>44</v>
      </c>
      <c r="AC340" s="91">
        <v>51</v>
      </c>
      <c r="AD340" s="91">
        <v>9</v>
      </c>
      <c r="AE340" s="91">
        <v>1</v>
      </c>
      <c r="AF340" s="91"/>
      <c r="AG340" s="91"/>
      <c r="AH340" s="91">
        <v>208</v>
      </c>
      <c r="AI340" s="91">
        <v>2</v>
      </c>
      <c r="AJ340" s="91">
        <v>29</v>
      </c>
      <c r="AK340" s="91">
        <v>2</v>
      </c>
      <c r="AL340" s="91">
        <v>3</v>
      </c>
      <c r="AM340" s="91">
        <v>17</v>
      </c>
      <c r="AN340" s="91"/>
      <c r="AO340" s="91">
        <v>141</v>
      </c>
      <c r="AP340" s="91"/>
      <c r="AQ340" s="91"/>
      <c r="AR340" s="91"/>
      <c r="AS340" s="91"/>
      <c r="AT340" s="91">
        <v>118</v>
      </c>
      <c r="AU340" s="91"/>
      <c r="AV340" s="91">
        <v>2</v>
      </c>
      <c r="AW340" s="91"/>
      <c r="AX340" s="91"/>
      <c r="AY340" s="91"/>
      <c r="AZ340" s="91">
        <v>261</v>
      </c>
      <c r="BA340" s="91"/>
      <c r="BB340" s="91">
        <v>255</v>
      </c>
      <c r="BC340" s="91">
        <v>6</v>
      </c>
      <c r="BD340" s="91"/>
      <c r="BE340" s="91"/>
      <c r="BF340" s="91">
        <v>244</v>
      </c>
      <c r="BG340" s="91"/>
      <c r="BH340" s="91"/>
      <c r="BI340" s="91"/>
      <c r="BJ340" s="91">
        <v>4</v>
      </c>
      <c r="BK340" s="91">
        <v>3</v>
      </c>
      <c r="BL340" s="91"/>
      <c r="BM340" s="91">
        <v>1</v>
      </c>
      <c r="BN340" s="91">
        <v>2</v>
      </c>
      <c r="BO340" s="91">
        <v>7</v>
      </c>
      <c r="BP340" s="91"/>
      <c r="BQ340" s="91"/>
      <c r="BR340" s="91"/>
      <c r="BS340" s="91"/>
      <c r="BT340" s="91"/>
      <c r="BU340" s="91">
        <v>261</v>
      </c>
      <c r="BV340" s="91"/>
      <c r="BW340" s="91">
        <v>2</v>
      </c>
      <c r="BX340" s="91"/>
      <c r="BY340" s="91">
        <v>244</v>
      </c>
      <c r="BZ340" s="91"/>
      <c r="CA340" s="91"/>
      <c r="CB340" s="91"/>
      <c r="CC340" s="91"/>
      <c r="CD340" s="91">
        <v>15</v>
      </c>
      <c r="CE340" s="91"/>
      <c r="CF340" s="91"/>
      <c r="CG340" s="91"/>
      <c r="CH340" s="91"/>
      <c r="CI340" s="91"/>
      <c r="CJ340" s="91"/>
      <c r="CK340" s="91">
        <v>260</v>
      </c>
      <c r="CL340" s="91"/>
      <c r="CM340" s="91"/>
      <c r="CN340" s="91"/>
      <c r="CO340" s="91"/>
      <c r="CP340" s="91"/>
      <c r="CQ340" s="91">
        <v>1</v>
      </c>
      <c r="CR340" s="91"/>
      <c r="CS340" s="91"/>
      <c r="CT340" s="91"/>
      <c r="CU340" s="91"/>
      <c r="CV340" s="91"/>
      <c r="CW340" s="91"/>
      <c r="CX340" s="91"/>
      <c r="CY340" s="91"/>
      <c r="CZ340" s="91"/>
      <c r="DA340" s="91"/>
      <c r="DB340" s="91"/>
      <c r="DC340" s="91"/>
      <c r="DD340" s="91"/>
      <c r="DE340" s="91"/>
      <c r="DF340" s="91"/>
      <c r="DG340" s="91"/>
      <c r="DH340" s="91"/>
      <c r="DI340" s="91"/>
      <c r="DJ340" s="91"/>
      <c r="DK340" s="91"/>
      <c r="DL340" s="91"/>
      <c r="DM340" s="91"/>
      <c r="DN340" s="91"/>
      <c r="DO340" s="91">
        <v>258</v>
      </c>
      <c r="DP340" s="91"/>
      <c r="DQ340" s="91">
        <v>3</v>
      </c>
      <c r="DR340" s="91"/>
      <c r="DS340" s="91"/>
      <c r="DT340" s="91">
        <v>1</v>
      </c>
      <c r="DU340" s="91">
        <v>2</v>
      </c>
      <c r="DV340" s="91"/>
      <c r="DW340" s="91"/>
      <c r="DX340" s="91"/>
      <c r="DY340" s="91"/>
      <c r="DZ340" s="91"/>
      <c r="EA340" s="91">
        <v>13</v>
      </c>
      <c r="EB340" s="91"/>
      <c r="EC340" s="91"/>
      <c r="ED340" s="91"/>
      <c r="EE340" s="91"/>
      <c r="EF340" s="91">
        <v>9</v>
      </c>
      <c r="EG340" s="91">
        <v>236</v>
      </c>
      <c r="EH340" s="91">
        <v>3309</v>
      </c>
      <c r="EI340" s="90" t="s">
        <v>2682</v>
      </c>
      <c r="EJ340" s="90" t="s">
        <v>2489</v>
      </c>
    </row>
    <row r="341" spans="1:140" ht="14.4" x14ac:dyDescent="0.3">
      <c r="A341" s="90">
        <v>106374055</v>
      </c>
      <c r="B341" s="90" t="s">
        <v>2328</v>
      </c>
      <c r="C341" s="90" t="s">
        <v>1756</v>
      </c>
      <c r="D341" s="90" t="s">
        <v>2329</v>
      </c>
      <c r="E341" s="90" t="s">
        <v>1708</v>
      </c>
      <c r="F341" s="90" t="s">
        <v>1488</v>
      </c>
      <c r="G341" s="90" t="s">
        <v>1708</v>
      </c>
      <c r="H341" s="90" t="s">
        <v>2809</v>
      </c>
      <c r="I341" s="90">
        <v>78</v>
      </c>
      <c r="J341" s="90">
        <v>39</v>
      </c>
      <c r="K341" s="90" t="s">
        <v>552</v>
      </c>
      <c r="L341" s="90" t="s">
        <v>553</v>
      </c>
      <c r="M341" s="91"/>
      <c r="N341" s="91">
        <v>41</v>
      </c>
      <c r="O341" s="91">
        <v>2588</v>
      </c>
      <c r="P341" s="91"/>
      <c r="Q341" s="91"/>
      <c r="R341" s="91"/>
      <c r="S341" s="91">
        <v>1771</v>
      </c>
      <c r="T341" s="91">
        <v>858</v>
      </c>
      <c r="U341" s="91"/>
      <c r="V341" s="91"/>
      <c r="W341" s="91"/>
      <c r="X341" s="91"/>
      <c r="Y341" s="91">
        <v>51</v>
      </c>
      <c r="Z341" s="91">
        <v>662</v>
      </c>
      <c r="AA341" s="91">
        <v>673</v>
      </c>
      <c r="AB341" s="91">
        <v>563</v>
      </c>
      <c r="AC341" s="91">
        <v>523</v>
      </c>
      <c r="AD341" s="91">
        <v>144</v>
      </c>
      <c r="AE341" s="91">
        <v>8</v>
      </c>
      <c r="AF341" s="91">
        <v>5</v>
      </c>
      <c r="AG341" s="91"/>
      <c r="AH341" s="91">
        <v>1417</v>
      </c>
      <c r="AI341" s="91">
        <v>390</v>
      </c>
      <c r="AJ341" s="91">
        <v>587</v>
      </c>
      <c r="AK341" s="91">
        <v>122</v>
      </c>
      <c r="AL341" s="91">
        <v>30</v>
      </c>
      <c r="AM341" s="91">
        <v>65</v>
      </c>
      <c r="AN341" s="91">
        <v>18</v>
      </c>
      <c r="AO341" s="91">
        <v>2419</v>
      </c>
      <c r="AP341" s="91">
        <v>6</v>
      </c>
      <c r="AQ341" s="91"/>
      <c r="AR341" s="91">
        <v>3</v>
      </c>
      <c r="AS341" s="91">
        <v>39</v>
      </c>
      <c r="AT341" s="91">
        <v>139</v>
      </c>
      <c r="AU341" s="91"/>
      <c r="AV341" s="91">
        <v>22</v>
      </c>
      <c r="AW341" s="91">
        <v>1</v>
      </c>
      <c r="AX341" s="91"/>
      <c r="AY341" s="91"/>
      <c r="AZ341" s="91">
        <v>2629</v>
      </c>
      <c r="BA341" s="91"/>
      <c r="BB341" s="91">
        <v>266</v>
      </c>
      <c r="BC341" s="91">
        <v>2363</v>
      </c>
      <c r="BD341" s="91"/>
      <c r="BE341" s="91"/>
      <c r="BF341" s="91">
        <v>1778</v>
      </c>
      <c r="BG341" s="91"/>
      <c r="BH341" s="91">
        <v>5</v>
      </c>
      <c r="BI341" s="91">
        <v>2</v>
      </c>
      <c r="BJ341" s="91">
        <v>49</v>
      </c>
      <c r="BK341" s="91">
        <v>90</v>
      </c>
      <c r="BL341" s="91">
        <v>10</v>
      </c>
      <c r="BM341" s="91">
        <v>352</v>
      </c>
      <c r="BN341" s="91">
        <v>13</v>
      </c>
      <c r="BO341" s="91">
        <v>315</v>
      </c>
      <c r="BP341" s="91">
        <v>12</v>
      </c>
      <c r="BQ341" s="91"/>
      <c r="BR341" s="91">
        <v>3</v>
      </c>
      <c r="BS341" s="91"/>
      <c r="BT341" s="91">
        <v>11</v>
      </c>
      <c r="BU341" s="91">
        <v>2618</v>
      </c>
      <c r="BV341" s="91"/>
      <c r="BW341" s="91">
        <v>178</v>
      </c>
      <c r="BX341" s="91">
        <v>1273</v>
      </c>
      <c r="BY341" s="91">
        <v>19</v>
      </c>
      <c r="BZ341" s="91"/>
      <c r="CA341" s="91">
        <v>1159</v>
      </c>
      <c r="CB341" s="91"/>
      <c r="CC341" s="91"/>
      <c r="CD341" s="91"/>
      <c r="CE341" s="91"/>
      <c r="CF341" s="91"/>
      <c r="CG341" s="91">
        <v>4</v>
      </c>
      <c r="CH341" s="91"/>
      <c r="CI341" s="91">
        <v>2</v>
      </c>
      <c r="CJ341" s="91"/>
      <c r="CK341" s="91">
        <v>2585</v>
      </c>
      <c r="CL341" s="91">
        <v>5</v>
      </c>
      <c r="CM341" s="91">
        <v>6</v>
      </c>
      <c r="CN341" s="91"/>
      <c r="CO341" s="91">
        <v>3</v>
      </c>
      <c r="CP341" s="91"/>
      <c r="CQ341" s="91"/>
      <c r="CR341" s="91">
        <v>1</v>
      </c>
      <c r="CS341" s="91">
        <v>1</v>
      </c>
      <c r="CT341" s="91"/>
      <c r="CU341" s="91"/>
      <c r="CV341" s="91">
        <v>1</v>
      </c>
      <c r="CW341" s="91">
        <v>6</v>
      </c>
      <c r="CX341" s="91">
        <v>15</v>
      </c>
      <c r="CY341" s="91"/>
      <c r="CZ341" s="91"/>
      <c r="DA341" s="91"/>
      <c r="DB341" s="91"/>
      <c r="DC341" s="91"/>
      <c r="DD341" s="91"/>
      <c r="DE341" s="91"/>
      <c r="DF341" s="91"/>
      <c r="DG341" s="91"/>
      <c r="DH341" s="91"/>
      <c r="DI341" s="91"/>
      <c r="DJ341" s="91"/>
      <c r="DK341" s="91"/>
      <c r="DL341" s="91"/>
      <c r="DM341" s="91"/>
      <c r="DN341" s="91"/>
      <c r="DO341" s="91"/>
      <c r="DP341" s="91"/>
      <c r="DQ341" s="91">
        <v>2629</v>
      </c>
      <c r="DR341" s="91"/>
      <c r="DS341" s="91"/>
      <c r="DT341" s="91"/>
      <c r="DU341" s="91"/>
      <c r="DV341" s="91"/>
      <c r="DW341" s="91"/>
      <c r="DX341" s="91"/>
      <c r="DY341" s="91"/>
      <c r="DZ341" s="91"/>
      <c r="EA341" s="91"/>
      <c r="EB341" s="91"/>
      <c r="EC341" s="91"/>
      <c r="ED341" s="91"/>
      <c r="EE341" s="91"/>
      <c r="EF341" s="91"/>
      <c r="EG341" s="91">
        <v>2629</v>
      </c>
      <c r="EH341" s="91">
        <v>65036</v>
      </c>
      <c r="EI341" s="90" t="s">
        <v>2682</v>
      </c>
      <c r="EJ341" s="90" t="s">
        <v>2489</v>
      </c>
    </row>
    <row r="342" spans="1:140" ht="14.4" x14ac:dyDescent="0.3">
      <c r="A342" s="90">
        <v>106374094</v>
      </c>
      <c r="B342" s="90" t="s">
        <v>2330</v>
      </c>
      <c r="C342" s="90" t="s">
        <v>1501</v>
      </c>
      <c r="D342" s="90" t="s">
        <v>1757</v>
      </c>
      <c r="E342" s="90" t="s">
        <v>1708</v>
      </c>
      <c r="F342" s="90" t="s">
        <v>1491</v>
      </c>
      <c r="G342" s="90" t="s">
        <v>1708</v>
      </c>
      <c r="H342" s="90" t="s">
        <v>2811</v>
      </c>
      <c r="I342" s="90">
        <v>78</v>
      </c>
      <c r="J342" s="90">
        <v>39</v>
      </c>
      <c r="K342" s="90" t="s">
        <v>572</v>
      </c>
      <c r="L342" s="90" t="s">
        <v>553</v>
      </c>
      <c r="M342" s="91">
        <v>943</v>
      </c>
      <c r="N342" s="91"/>
      <c r="O342" s="91"/>
      <c r="P342" s="91"/>
      <c r="Q342" s="91"/>
      <c r="R342" s="91"/>
      <c r="S342" s="91">
        <v>541</v>
      </c>
      <c r="T342" s="91">
        <v>402</v>
      </c>
      <c r="U342" s="91"/>
      <c r="V342" s="91"/>
      <c r="W342" s="91"/>
      <c r="X342" s="91"/>
      <c r="Y342" s="91">
        <v>2</v>
      </c>
      <c r="Z342" s="91">
        <v>33</v>
      </c>
      <c r="AA342" s="91">
        <v>38</v>
      </c>
      <c r="AB342" s="91">
        <v>89</v>
      </c>
      <c r="AC342" s="91">
        <v>181</v>
      </c>
      <c r="AD342" s="91">
        <v>219</v>
      </c>
      <c r="AE342" s="91">
        <v>194</v>
      </c>
      <c r="AF342" s="91">
        <v>187</v>
      </c>
      <c r="AG342" s="91"/>
      <c r="AH342" s="91">
        <v>704</v>
      </c>
      <c r="AI342" s="91">
        <v>74</v>
      </c>
      <c r="AJ342" s="91">
        <v>91</v>
      </c>
      <c r="AK342" s="91">
        <v>67</v>
      </c>
      <c r="AL342" s="91">
        <v>3</v>
      </c>
      <c r="AM342" s="91"/>
      <c r="AN342" s="91">
        <v>4</v>
      </c>
      <c r="AO342" s="91"/>
      <c r="AP342" s="91"/>
      <c r="AQ342" s="91"/>
      <c r="AR342" s="91">
        <v>3</v>
      </c>
      <c r="AS342" s="91">
        <v>929</v>
      </c>
      <c r="AT342" s="91">
        <v>11</v>
      </c>
      <c r="AU342" s="91"/>
      <c r="AV342" s="91"/>
      <c r="AW342" s="91"/>
      <c r="AX342" s="91"/>
      <c r="AY342" s="91"/>
      <c r="AZ342" s="91">
        <v>943</v>
      </c>
      <c r="BA342" s="91"/>
      <c r="BB342" s="91">
        <v>943</v>
      </c>
      <c r="BC342" s="91"/>
      <c r="BD342" s="91"/>
      <c r="BE342" s="91"/>
      <c r="BF342" s="91">
        <v>75</v>
      </c>
      <c r="BG342" s="91"/>
      <c r="BH342" s="91"/>
      <c r="BI342" s="91"/>
      <c r="BJ342" s="91">
        <v>74</v>
      </c>
      <c r="BK342" s="91">
        <v>19</v>
      </c>
      <c r="BL342" s="91">
        <v>479</v>
      </c>
      <c r="BM342" s="91">
        <v>3</v>
      </c>
      <c r="BN342" s="91">
        <v>15</v>
      </c>
      <c r="BO342" s="91">
        <v>21</v>
      </c>
      <c r="BP342" s="91">
        <v>103</v>
      </c>
      <c r="BQ342" s="91">
        <v>152</v>
      </c>
      <c r="BR342" s="91">
        <v>2</v>
      </c>
      <c r="BS342" s="91"/>
      <c r="BT342" s="91">
        <v>178</v>
      </c>
      <c r="BU342" s="91">
        <v>765</v>
      </c>
      <c r="BV342" s="91"/>
      <c r="BW342" s="91">
        <v>592</v>
      </c>
      <c r="BX342" s="91">
        <v>200</v>
      </c>
      <c r="BY342" s="91">
        <v>150</v>
      </c>
      <c r="BZ342" s="91">
        <v>1</v>
      </c>
      <c r="CA342" s="91"/>
      <c r="CB342" s="91"/>
      <c r="CC342" s="91"/>
      <c r="CD342" s="91"/>
      <c r="CE342" s="91"/>
      <c r="CF342" s="91"/>
      <c r="CG342" s="91">
        <v>78</v>
      </c>
      <c r="CH342" s="91">
        <v>19</v>
      </c>
      <c r="CI342" s="91">
        <v>20</v>
      </c>
      <c r="CJ342" s="91">
        <v>3</v>
      </c>
      <c r="CK342" s="91"/>
      <c r="CL342" s="91">
        <v>31</v>
      </c>
      <c r="CM342" s="91">
        <v>62</v>
      </c>
      <c r="CN342" s="91">
        <v>381</v>
      </c>
      <c r="CO342" s="91">
        <v>52</v>
      </c>
      <c r="CP342" s="91">
        <v>31</v>
      </c>
      <c r="CQ342" s="91"/>
      <c r="CR342" s="91">
        <v>99</v>
      </c>
      <c r="CS342" s="91">
        <v>23</v>
      </c>
      <c r="CT342" s="91"/>
      <c r="CU342" s="91"/>
      <c r="CV342" s="91">
        <v>2</v>
      </c>
      <c r="CW342" s="91">
        <v>88</v>
      </c>
      <c r="CX342" s="91">
        <v>54</v>
      </c>
      <c r="CY342" s="91"/>
      <c r="CZ342" s="91"/>
      <c r="DA342" s="91"/>
      <c r="DB342" s="91"/>
      <c r="DC342" s="91"/>
      <c r="DD342" s="91"/>
      <c r="DE342" s="91">
        <v>6</v>
      </c>
      <c r="DF342" s="91">
        <v>35</v>
      </c>
      <c r="DG342" s="91"/>
      <c r="DH342" s="91">
        <v>25</v>
      </c>
      <c r="DI342" s="91">
        <v>1</v>
      </c>
      <c r="DJ342" s="91"/>
      <c r="DK342" s="91"/>
      <c r="DL342" s="91"/>
      <c r="DM342" s="91">
        <v>26</v>
      </c>
      <c r="DN342" s="91">
        <v>12</v>
      </c>
      <c r="DO342" s="91">
        <v>812</v>
      </c>
      <c r="DP342" s="91">
        <v>3</v>
      </c>
      <c r="DQ342" s="91">
        <v>23</v>
      </c>
      <c r="DR342" s="91"/>
      <c r="DS342" s="91"/>
      <c r="DT342" s="91"/>
      <c r="DU342" s="91">
        <v>69</v>
      </c>
      <c r="DV342" s="91">
        <v>6</v>
      </c>
      <c r="DW342" s="91"/>
      <c r="DX342" s="91"/>
      <c r="DY342" s="91"/>
      <c r="DZ342" s="91">
        <v>4</v>
      </c>
      <c r="EA342" s="91">
        <v>12</v>
      </c>
      <c r="EB342" s="91"/>
      <c r="EC342" s="91"/>
      <c r="ED342" s="91"/>
      <c r="EE342" s="91"/>
      <c r="EF342" s="91">
        <v>8</v>
      </c>
      <c r="EG342" s="91">
        <v>844</v>
      </c>
      <c r="EH342" s="91">
        <v>25847</v>
      </c>
      <c r="EI342" s="90" t="s">
        <v>2682</v>
      </c>
      <c r="EJ342" s="90" t="s">
        <v>2489</v>
      </c>
    </row>
    <row r="343" spans="1:140" ht="14.4" x14ac:dyDescent="0.3">
      <c r="A343" s="90">
        <v>106380842</v>
      </c>
      <c r="B343" s="90" t="s">
        <v>2331</v>
      </c>
      <c r="C343" s="90" t="s">
        <v>1758</v>
      </c>
      <c r="D343" s="90" t="s">
        <v>1759</v>
      </c>
      <c r="E343" s="90" t="s">
        <v>1760</v>
      </c>
      <c r="F343" s="90" t="s">
        <v>2332</v>
      </c>
      <c r="G343" s="90" t="s">
        <v>1760</v>
      </c>
      <c r="H343" s="90" t="s">
        <v>2809</v>
      </c>
      <c r="I343" s="90">
        <v>17</v>
      </c>
      <c r="J343" s="90">
        <v>11</v>
      </c>
      <c r="K343" s="90" t="s">
        <v>557</v>
      </c>
      <c r="L343" s="90" t="s">
        <v>553</v>
      </c>
      <c r="M343" s="91"/>
      <c r="N343" s="91">
        <v>1315</v>
      </c>
      <c r="O343" s="91">
        <v>119</v>
      </c>
      <c r="P343" s="91"/>
      <c r="Q343" s="91"/>
      <c r="R343" s="91"/>
      <c r="S343" s="91">
        <v>591</v>
      </c>
      <c r="T343" s="91">
        <v>843</v>
      </c>
      <c r="U343" s="91"/>
      <c r="V343" s="91"/>
      <c r="W343" s="91">
        <v>2</v>
      </c>
      <c r="X343" s="91"/>
      <c r="Y343" s="91"/>
      <c r="Z343" s="91">
        <v>2</v>
      </c>
      <c r="AA343" s="91">
        <v>6</v>
      </c>
      <c r="AB343" s="91">
        <v>16</v>
      </c>
      <c r="AC343" s="91">
        <v>54</v>
      </c>
      <c r="AD343" s="91">
        <v>178</v>
      </c>
      <c r="AE343" s="91">
        <v>407</v>
      </c>
      <c r="AF343" s="91">
        <v>769</v>
      </c>
      <c r="AG343" s="91"/>
      <c r="AH343" s="91">
        <v>986</v>
      </c>
      <c r="AI343" s="91">
        <v>104</v>
      </c>
      <c r="AJ343" s="91">
        <v>125</v>
      </c>
      <c r="AK343" s="91">
        <v>207</v>
      </c>
      <c r="AL343" s="91">
        <v>1</v>
      </c>
      <c r="AM343" s="91">
        <v>10</v>
      </c>
      <c r="AN343" s="91">
        <v>1</v>
      </c>
      <c r="AO343" s="91">
        <v>52</v>
      </c>
      <c r="AP343" s="91">
        <v>27</v>
      </c>
      <c r="AQ343" s="91"/>
      <c r="AR343" s="91">
        <v>11</v>
      </c>
      <c r="AS343" s="91">
        <v>1326</v>
      </c>
      <c r="AT343" s="91">
        <v>16</v>
      </c>
      <c r="AU343" s="91"/>
      <c r="AV343" s="91"/>
      <c r="AW343" s="91">
        <v>2</v>
      </c>
      <c r="AX343" s="91"/>
      <c r="AY343" s="91"/>
      <c r="AZ343" s="91">
        <v>1434</v>
      </c>
      <c r="BA343" s="91"/>
      <c r="BB343" s="91">
        <v>1417</v>
      </c>
      <c r="BC343" s="91">
        <v>17</v>
      </c>
      <c r="BD343" s="91"/>
      <c r="BE343" s="91"/>
      <c r="BF343" s="91">
        <v>812</v>
      </c>
      <c r="BG343" s="91"/>
      <c r="BH343" s="91">
        <v>1</v>
      </c>
      <c r="BI343" s="91">
        <v>8</v>
      </c>
      <c r="BJ343" s="91">
        <v>319</v>
      </c>
      <c r="BK343" s="91"/>
      <c r="BL343" s="91">
        <v>33</v>
      </c>
      <c r="BM343" s="91">
        <v>154</v>
      </c>
      <c r="BN343" s="91"/>
      <c r="BO343" s="91">
        <v>13</v>
      </c>
      <c r="BP343" s="91">
        <v>91</v>
      </c>
      <c r="BQ343" s="91"/>
      <c r="BR343" s="91">
        <v>3</v>
      </c>
      <c r="BS343" s="91"/>
      <c r="BT343" s="91">
        <v>1181</v>
      </c>
      <c r="BU343" s="91">
        <v>253</v>
      </c>
      <c r="BV343" s="91"/>
      <c r="BW343" s="91">
        <v>962</v>
      </c>
      <c r="BX343" s="91">
        <v>155</v>
      </c>
      <c r="BY343" s="91">
        <v>317</v>
      </c>
      <c r="BZ343" s="91"/>
      <c r="CA343" s="91"/>
      <c r="CB343" s="91"/>
      <c r="CC343" s="91"/>
      <c r="CD343" s="91"/>
      <c r="CE343" s="91"/>
      <c r="CF343" s="91"/>
      <c r="CG343" s="91">
        <v>17</v>
      </c>
      <c r="CH343" s="91">
        <v>63</v>
      </c>
      <c r="CI343" s="91">
        <v>26</v>
      </c>
      <c r="CJ343" s="91">
        <v>12</v>
      </c>
      <c r="CK343" s="91">
        <v>172</v>
      </c>
      <c r="CL343" s="91">
        <v>86</v>
      </c>
      <c r="CM343" s="91">
        <v>230</v>
      </c>
      <c r="CN343" s="91">
        <v>58</v>
      </c>
      <c r="CO343" s="91">
        <v>59</v>
      </c>
      <c r="CP343" s="91">
        <v>78</v>
      </c>
      <c r="CQ343" s="91"/>
      <c r="CR343" s="91">
        <v>27</v>
      </c>
      <c r="CS343" s="91">
        <v>53</v>
      </c>
      <c r="CT343" s="91">
        <v>1</v>
      </c>
      <c r="CU343" s="91"/>
      <c r="CV343" s="91">
        <v>37</v>
      </c>
      <c r="CW343" s="91">
        <v>8</v>
      </c>
      <c r="CX343" s="91">
        <v>507</v>
      </c>
      <c r="CY343" s="91"/>
      <c r="CZ343" s="91"/>
      <c r="DA343" s="91"/>
      <c r="DB343" s="91"/>
      <c r="DC343" s="91"/>
      <c r="DD343" s="91"/>
      <c r="DE343" s="91"/>
      <c r="DF343" s="91"/>
      <c r="DG343" s="91"/>
      <c r="DH343" s="91"/>
      <c r="DI343" s="91"/>
      <c r="DJ343" s="91"/>
      <c r="DK343" s="91"/>
      <c r="DL343" s="91"/>
      <c r="DM343" s="91"/>
      <c r="DN343" s="91"/>
      <c r="DO343" s="91"/>
      <c r="DP343" s="91"/>
      <c r="DQ343" s="91">
        <v>1434</v>
      </c>
      <c r="DR343" s="91"/>
      <c r="DS343" s="91"/>
      <c r="DT343" s="91"/>
      <c r="DU343" s="91"/>
      <c r="DV343" s="91"/>
      <c r="DW343" s="91"/>
      <c r="DX343" s="91"/>
      <c r="DY343" s="91"/>
      <c r="DZ343" s="91"/>
      <c r="EA343" s="91"/>
      <c r="EB343" s="91"/>
      <c r="EC343" s="91"/>
      <c r="ED343" s="91"/>
      <c r="EE343" s="91"/>
      <c r="EF343" s="91"/>
      <c r="EG343" s="91">
        <v>1434</v>
      </c>
      <c r="EH343" s="91">
        <v>89763</v>
      </c>
      <c r="EI343" s="90" t="s">
        <v>2694</v>
      </c>
      <c r="EJ343" s="90" t="s">
        <v>2489</v>
      </c>
    </row>
    <row r="344" spans="1:140" ht="14.4" x14ac:dyDescent="0.3">
      <c r="A344" s="90">
        <v>106380857</v>
      </c>
      <c r="B344" s="90" t="s">
        <v>2333</v>
      </c>
      <c r="C344" s="90" t="s">
        <v>2334</v>
      </c>
      <c r="D344" s="90" t="s">
        <v>1761</v>
      </c>
      <c r="E344" s="90" t="s">
        <v>1760</v>
      </c>
      <c r="F344" s="90" t="s">
        <v>1502</v>
      </c>
      <c r="G344" s="90" t="s">
        <v>1760</v>
      </c>
      <c r="H344" s="90" t="s">
        <v>2808</v>
      </c>
      <c r="I344" s="90">
        <v>19</v>
      </c>
      <c r="J344" s="90">
        <v>11</v>
      </c>
      <c r="K344" s="90" t="s">
        <v>557</v>
      </c>
      <c r="L344" s="90" t="s">
        <v>2807</v>
      </c>
      <c r="M344" s="91">
        <v>14502</v>
      </c>
      <c r="N344" s="91"/>
      <c r="O344" s="91"/>
      <c r="P344" s="91"/>
      <c r="Q344" s="91"/>
      <c r="R344" s="91"/>
      <c r="S344" s="91">
        <v>6211</v>
      </c>
      <c r="T344" s="91">
        <v>8291</v>
      </c>
      <c r="U344" s="91"/>
      <c r="V344" s="91"/>
      <c r="W344" s="91">
        <v>3142</v>
      </c>
      <c r="X344" s="91">
        <v>186</v>
      </c>
      <c r="Y344" s="91">
        <v>159</v>
      </c>
      <c r="Z344" s="91">
        <v>920</v>
      </c>
      <c r="AA344" s="91">
        <v>2499</v>
      </c>
      <c r="AB344" s="91">
        <v>907</v>
      </c>
      <c r="AC344" s="91">
        <v>1153</v>
      </c>
      <c r="AD344" s="91">
        <v>1914</v>
      </c>
      <c r="AE344" s="91">
        <v>1841</v>
      </c>
      <c r="AF344" s="91">
        <v>1779</v>
      </c>
      <c r="AG344" s="91">
        <v>2</v>
      </c>
      <c r="AH344" s="91">
        <v>5843</v>
      </c>
      <c r="AI344" s="91">
        <v>1108</v>
      </c>
      <c r="AJ344" s="91">
        <v>1656</v>
      </c>
      <c r="AK344" s="91">
        <v>3637</v>
      </c>
      <c r="AL344" s="91">
        <v>17</v>
      </c>
      <c r="AM344" s="91">
        <v>1946</v>
      </c>
      <c r="AN344" s="91">
        <v>295</v>
      </c>
      <c r="AO344" s="91">
        <v>10271</v>
      </c>
      <c r="AP344" s="91">
        <v>14</v>
      </c>
      <c r="AQ344" s="91">
        <v>2</v>
      </c>
      <c r="AR344" s="91">
        <v>40</v>
      </c>
      <c r="AS344" s="91">
        <v>876</v>
      </c>
      <c r="AT344" s="91">
        <v>161</v>
      </c>
      <c r="AU344" s="91">
        <v>2923</v>
      </c>
      <c r="AV344" s="91"/>
      <c r="AW344" s="91">
        <v>215</v>
      </c>
      <c r="AX344" s="91"/>
      <c r="AY344" s="91">
        <v>4496</v>
      </c>
      <c r="AZ344" s="91">
        <v>10006</v>
      </c>
      <c r="BA344" s="91"/>
      <c r="BB344" s="91">
        <v>3099</v>
      </c>
      <c r="BC344" s="91">
        <v>8477</v>
      </c>
      <c r="BD344" s="91">
        <v>2926</v>
      </c>
      <c r="BE344" s="91"/>
      <c r="BF344" s="91">
        <v>10899</v>
      </c>
      <c r="BG344" s="91">
        <v>2</v>
      </c>
      <c r="BH344" s="91">
        <v>9</v>
      </c>
      <c r="BI344" s="91"/>
      <c r="BJ344" s="91">
        <v>262</v>
      </c>
      <c r="BK344" s="91">
        <v>83</v>
      </c>
      <c r="BL344" s="91">
        <v>909</v>
      </c>
      <c r="BM344" s="91">
        <v>62</v>
      </c>
      <c r="BN344" s="91"/>
      <c r="BO344" s="91">
        <v>62</v>
      </c>
      <c r="BP344" s="91">
        <v>201</v>
      </c>
      <c r="BQ344" s="91">
        <v>2007</v>
      </c>
      <c r="BR344" s="91">
        <v>4</v>
      </c>
      <c r="BS344" s="91">
        <v>2</v>
      </c>
      <c r="BT344" s="91">
        <v>910</v>
      </c>
      <c r="BU344" s="91">
        <v>13592</v>
      </c>
      <c r="BV344" s="91"/>
      <c r="BW344" s="91">
        <v>4605</v>
      </c>
      <c r="BX344" s="91">
        <v>378</v>
      </c>
      <c r="BY344" s="91">
        <v>9287</v>
      </c>
      <c r="BZ344" s="91">
        <v>14</v>
      </c>
      <c r="CA344" s="91"/>
      <c r="CB344" s="91">
        <v>53</v>
      </c>
      <c r="CC344" s="91"/>
      <c r="CD344" s="91">
        <v>165</v>
      </c>
      <c r="CE344" s="91"/>
      <c r="CF344" s="91"/>
      <c r="CG344" s="91">
        <v>1018</v>
      </c>
      <c r="CH344" s="91">
        <v>683</v>
      </c>
      <c r="CI344" s="91">
        <v>230</v>
      </c>
      <c r="CJ344" s="91">
        <v>63</v>
      </c>
      <c r="CK344" s="91">
        <v>76</v>
      </c>
      <c r="CL344" s="91">
        <v>137</v>
      </c>
      <c r="CM344" s="91">
        <v>2708</v>
      </c>
      <c r="CN344" s="91">
        <v>370</v>
      </c>
      <c r="CO344" s="91">
        <v>1020</v>
      </c>
      <c r="CP344" s="91">
        <v>262</v>
      </c>
      <c r="CQ344" s="91">
        <v>3094</v>
      </c>
      <c r="CR344" s="91">
        <v>103</v>
      </c>
      <c r="CS344" s="91">
        <v>642</v>
      </c>
      <c r="CT344" s="91">
        <v>44</v>
      </c>
      <c r="CU344" s="91">
        <v>154</v>
      </c>
      <c r="CV344" s="91">
        <v>155</v>
      </c>
      <c r="CW344" s="91">
        <v>721</v>
      </c>
      <c r="CX344" s="91">
        <v>95</v>
      </c>
      <c r="CY344" s="91">
        <v>2927</v>
      </c>
      <c r="CZ344" s="91">
        <v>90</v>
      </c>
      <c r="DA344" s="91">
        <v>41</v>
      </c>
      <c r="DB344" s="91">
        <v>7</v>
      </c>
      <c r="DC344" s="91">
        <v>2</v>
      </c>
      <c r="DD344" s="91">
        <v>95</v>
      </c>
      <c r="DE344" s="91">
        <v>230</v>
      </c>
      <c r="DF344" s="91">
        <v>2100</v>
      </c>
      <c r="DG344" s="91">
        <v>24</v>
      </c>
      <c r="DH344" s="91">
        <v>1189</v>
      </c>
      <c r="DI344" s="91">
        <v>145</v>
      </c>
      <c r="DJ344" s="91">
        <v>698</v>
      </c>
      <c r="DK344" s="91">
        <v>170</v>
      </c>
      <c r="DL344" s="91">
        <v>2943</v>
      </c>
      <c r="DM344" s="91">
        <v>891</v>
      </c>
      <c r="DN344" s="91">
        <v>162</v>
      </c>
      <c r="DO344" s="91">
        <v>3473</v>
      </c>
      <c r="DP344" s="91">
        <v>69</v>
      </c>
      <c r="DQ344" s="91">
        <v>2173</v>
      </c>
      <c r="DR344" s="91">
        <v>23</v>
      </c>
      <c r="DS344" s="91">
        <v>5</v>
      </c>
      <c r="DT344" s="91">
        <v>20</v>
      </c>
      <c r="DU344" s="91">
        <v>1159</v>
      </c>
      <c r="DV344" s="91">
        <v>291</v>
      </c>
      <c r="DW344" s="91">
        <v>2</v>
      </c>
      <c r="DX344" s="91">
        <v>7</v>
      </c>
      <c r="DY344" s="91">
        <v>21</v>
      </c>
      <c r="DZ344" s="91">
        <v>80</v>
      </c>
      <c r="EA344" s="91">
        <v>495</v>
      </c>
      <c r="EB344" s="91">
        <v>26</v>
      </c>
      <c r="EC344" s="91">
        <v>13</v>
      </c>
      <c r="ED344" s="91">
        <v>6</v>
      </c>
      <c r="EE344" s="91"/>
      <c r="EF344" s="91">
        <v>12</v>
      </c>
      <c r="EG344" s="91">
        <v>12342</v>
      </c>
      <c r="EH344" s="91">
        <v>58627</v>
      </c>
      <c r="EI344" s="90" t="s">
        <v>2695</v>
      </c>
      <c r="EJ344" s="90" t="s">
        <v>2489</v>
      </c>
    </row>
    <row r="345" spans="1:140" ht="14.4" x14ac:dyDescent="0.3">
      <c r="A345" s="90">
        <v>106380865</v>
      </c>
      <c r="B345" s="90" t="s">
        <v>2335</v>
      </c>
      <c r="C345" s="90" t="s">
        <v>1762</v>
      </c>
      <c r="D345" s="90" t="s">
        <v>1763</v>
      </c>
      <c r="E345" s="90" t="s">
        <v>1760</v>
      </c>
      <c r="F345" s="90" t="s">
        <v>1503</v>
      </c>
      <c r="G345" s="90" t="s">
        <v>1760</v>
      </c>
      <c r="H345" s="90" t="s">
        <v>2813</v>
      </c>
      <c r="I345" s="90">
        <v>19</v>
      </c>
      <c r="J345" s="90">
        <v>11</v>
      </c>
      <c r="K345" s="90" t="s">
        <v>552</v>
      </c>
      <c r="L345" s="90" t="s">
        <v>553</v>
      </c>
      <c r="M345" s="91">
        <v>55</v>
      </c>
      <c r="N345" s="91">
        <v>941</v>
      </c>
      <c r="O345" s="91"/>
      <c r="P345" s="91"/>
      <c r="Q345" s="91">
        <v>27</v>
      </c>
      <c r="R345" s="91"/>
      <c r="S345" s="91">
        <v>622</v>
      </c>
      <c r="T345" s="91">
        <v>401</v>
      </c>
      <c r="U345" s="91"/>
      <c r="V345" s="91"/>
      <c r="W345" s="91"/>
      <c r="X345" s="91"/>
      <c r="Y345" s="91">
        <v>1</v>
      </c>
      <c r="Z345" s="91">
        <v>23</v>
      </c>
      <c r="AA345" s="91">
        <v>45</v>
      </c>
      <c r="AB345" s="91">
        <v>131</v>
      </c>
      <c r="AC345" s="91">
        <v>262</v>
      </c>
      <c r="AD345" s="91">
        <v>293</v>
      </c>
      <c r="AE345" s="91">
        <v>121</v>
      </c>
      <c r="AF345" s="91">
        <v>147</v>
      </c>
      <c r="AG345" s="91"/>
      <c r="AH345" s="91">
        <v>366</v>
      </c>
      <c r="AI345" s="91">
        <v>286</v>
      </c>
      <c r="AJ345" s="91">
        <v>157</v>
      </c>
      <c r="AK345" s="91">
        <v>191</v>
      </c>
      <c r="AL345" s="91">
        <v>2</v>
      </c>
      <c r="AM345" s="91">
        <v>15</v>
      </c>
      <c r="AN345" s="91">
        <v>6</v>
      </c>
      <c r="AO345" s="91">
        <v>61</v>
      </c>
      <c r="AP345" s="91">
        <v>6</v>
      </c>
      <c r="AQ345" s="91"/>
      <c r="AR345" s="91">
        <v>72</v>
      </c>
      <c r="AS345" s="91">
        <v>869</v>
      </c>
      <c r="AT345" s="91">
        <v>10</v>
      </c>
      <c r="AU345" s="91"/>
      <c r="AV345" s="91">
        <v>1</v>
      </c>
      <c r="AW345" s="91">
        <v>4</v>
      </c>
      <c r="AX345" s="91"/>
      <c r="AY345" s="91"/>
      <c r="AZ345" s="91">
        <v>1023</v>
      </c>
      <c r="BA345" s="91"/>
      <c r="BB345" s="91">
        <v>945</v>
      </c>
      <c r="BC345" s="91">
        <v>76</v>
      </c>
      <c r="BD345" s="91"/>
      <c r="BE345" s="91">
        <v>2</v>
      </c>
      <c r="BF345" s="91">
        <v>268</v>
      </c>
      <c r="BG345" s="91">
        <v>55</v>
      </c>
      <c r="BH345" s="91"/>
      <c r="BI345" s="91">
        <v>53</v>
      </c>
      <c r="BJ345" s="91">
        <v>392</v>
      </c>
      <c r="BK345" s="91">
        <v>2</v>
      </c>
      <c r="BL345" s="91">
        <v>2</v>
      </c>
      <c r="BM345" s="91">
        <v>15</v>
      </c>
      <c r="BN345" s="91">
        <v>1</v>
      </c>
      <c r="BO345" s="91">
        <v>17</v>
      </c>
      <c r="BP345" s="91">
        <v>217</v>
      </c>
      <c r="BQ345" s="91"/>
      <c r="BR345" s="91"/>
      <c r="BS345" s="91">
        <v>1</v>
      </c>
      <c r="BT345" s="91">
        <v>383</v>
      </c>
      <c r="BU345" s="91">
        <v>640</v>
      </c>
      <c r="BV345" s="91"/>
      <c r="BW345" s="91">
        <v>475</v>
      </c>
      <c r="BX345" s="91">
        <v>535</v>
      </c>
      <c r="BY345" s="91">
        <v>8</v>
      </c>
      <c r="BZ345" s="91"/>
      <c r="CA345" s="91">
        <v>1</v>
      </c>
      <c r="CB345" s="91"/>
      <c r="CC345" s="91"/>
      <c r="CD345" s="91">
        <v>1</v>
      </c>
      <c r="CE345" s="91">
        <v>3</v>
      </c>
      <c r="CF345" s="91"/>
      <c r="CG345" s="91">
        <v>97</v>
      </c>
      <c r="CH345" s="91">
        <v>122</v>
      </c>
      <c r="CI345" s="91">
        <v>5</v>
      </c>
      <c r="CJ345" s="91">
        <v>1</v>
      </c>
      <c r="CK345" s="91">
        <v>48</v>
      </c>
      <c r="CL345" s="91">
        <v>156</v>
      </c>
      <c r="CM345" s="91">
        <v>210</v>
      </c>
      <c r="CN345" s="91">
        <v>39</v>
      </c>
      <c r="CO345" s="91">
        <v>29</v>
      </c>
      <c r="CP345" s="91">
        <v>26</v>
      </c>
      <c r="CQ345" s="91"/>
      <c r="CR345" s="91">
        <v>3</v>
      </c>
      <c r="CS345" s="91">
        <v>13</v>
      </c>
      <c r="CT345" s="91">
        <v>3</v>
      </c>
      <c r="CU345" s="91"/>
      <c r="CV345" s="91">
        <v>10</v>
      </c>
      <c r="CW345" s="91">
        <v>1</v>
      </c>
      <c r="CX345" s="91">
        <v>260</v>
      </c>
      <c r="CY345" s="91"/>
      <c r="CZ345" s="91"/>
      <c r="DA345" s="91"/>
      <c r="DB345" s="91"/>
      <c r="DC345" s="91"/>
      <c r="DD345" s="91"/>
      <c r="DE345" s="91"/>
      <c r="DF345" s="91"/>
      <c r="DG345" s="91"/>
      <c r="DH345" s="91"/>
      <c r="DI345" s="91"/>
      <c r="DJ345" s="91"/>
      <c r="DK345" s="91"/>
      <c r="DL345" s="91"/>
      <c r="DM345" s="91"/>
      <c r="DN345" s="91"/>
      <c r="DO345" s="91">
        <v>24</v>
      </c>
      <c r="DP345" s="91"/>
      <c r="DQ345" s="91">
        <v>999</v>
      </c>
      <c r="DR345" s="91">
        <v>2</v>
      </c>
      <c r="DS345" s="91"/>
      <c r="DT345" s="91"/>
      <c r="DU345" s="91">
        <v>1</v>
      </c>
      <c r="DV345" s="91">
        <v>171</v>
      </c>
      <c r="DW345" s="91"/>
      <c r="DX345" s="91"/>
      <c r="DY345" s="91">
        <v>1</v>
      </c>
      <c r="DZ345" s="91">
        <v>1</v>
      </c>
      <c r="EA345" s="91">
        <v>2</v>
      </c>
      <c r="EB345" s="91"/>
      <c r="EC345" s="91"/>
      <c r="ED345" s="91"/>
      <c r="EE345" s="91"/>
      <c r="EF345" s="91">
        <v>123</v>
      </c>
      <c r="EG345" s="91">
        <v>722</v>
      </c>
      <c r="EH345" s="91">
        <v>227413</v>
      </c>
      <c r="EI345" s="90" t="s">
        <v>2696</v>
      </c>
      <c r="EJ345" s="90" t="s">
        <v>2489</v>
      </c>
    </row>
    <row r="346" spans="1:140" ht="14.4" x14ac:dyDescent="0.3">
      <c r="A346" s="90">
        <v>106380868</v>
      </c>
      <c r="B346" s="90" t="s">
        <v>2336</v>
      </c>
      <c r="C346" s="90" t="s">
        <v>1764</v>
      </c>
      <c r="D346" s="90" t="s">
        <v>1765</v>
      </c>
      <c r="E346" s="90" t="s">
        <v>1760</v>
      </c>
      <c r="F346" s="90" t="s">
        <v>1504</v>
      </c>
      <c r="G346" s="90" t="s">
        <v>1760</v>
      </c>
      <c r="H346" s="90" t="s">
        <v>2810</v>
      </c>
      <c r="I346" s="90">
        <v>17</v>
      </c>
      <c r="J346" s="90">
        <v>11</v>
      </c>
      <c r="K346" s="90" t="s">
        <v>440</v>
      </c>
      <c r="L346" s="90" t="s">
        <v>553</v>
      </c>
      <c r="M346" s="91"/>
      <c r="N346" s="91"/>
      <c r="O346" s="91">
        <v>666</v>
      </c>
      <c r="P346" s="91"/>
      <c r="Q346" s="91"/>
      <c r="R346" s="91"/>
      <c r="S346" s="91">
        <v>323</v>
      </c>
      <c r="T346" s="91">
        <v>341</v>
      </c>
      <c r="U346" s="91">
        <v>2</v>
      </c>
      <c r="V346" s="91"/>
      <c r="W346" s="91"/>
      <c r="X346" s="91"/>
      <c r="Y346" s="91">
        <v>44</v>
      </c>
      <c r="Z346" s="91">
        <v>165</v>
      </c>
      <c r="AA346" s="91">
        <v>122</v>
      </c>
      <c r="AB346" s="91">
        <v>100</v>
      </c>
      <c r="AC346" s="91">
        <v>89</v>
      </c>
      <c r="AD346" s="91">
        <v>89</v>
      </c>
      <c r="AE346" s="91">
        <v>43</v>
      </c>
      <c r="AF346" s="91">
        <v>14</v>
      </c>
      <c r="AG346" s="91"/>
      <c r="AH346" s="91">
        <v>396</v>
      </c>
      <c r="AI346" s="91">
        <v>69</v>
      </c>
      <c r="AJ346" s="91">
        <v>59</v>
      </c>
      <c r="AK346" s="91">
        <v>82</v>
      </c>
      <c r="AL346" s="91">
        <v>10</v>
      </c>
      <c r="AM346" s="91">
        <v>40</v>
      </c>
      <c r="AN346" s="91">
        <v>10</v>
      </c>
      <c r="AO346" s="91">
        <v>662</v>
      </c>
      <c r="AP346" s="91"/>
      <c r="AQ346" s="91"/>
      <c r="AR346" s="91"/>
      <c r="AS346" s="91">
        <v>4</v>
      </c>
      <c r="AT346" s="91"/>
      <c r="AU346" s="91"/>
      <c r="AV346" s="91"/>
      <c r="AW346" s="91"/>
      <c r="AX346" s="91"/>
      <c r="AY346" s="91"/>
      <c r="AZ346" s="91">
        <v>666</v>
      </c>
      <c r="BA346" s="91"/>
      <c r="BB346" s="91">
        <v>4</v>
      </c>
      <c r="BC346" s="91">
        <v>662</v>
      </c>
      <c r="BD346" s="91"/>
      <c r="BE346" s="91"/>
      <c r="BF346" s="91">
        <v>611</v>
      </c>
      <c r="BG346" s="91"/>
      <c r="BH346" s="91"/>
      <c r="BI346" s="91"/>
      <c r="BJ346" s="91">
        <v>20</v>
      </c>
      <c r="BK346" s="91"/>
      <c r="BL346" s="91"/>
      <c r="BM346" s="91">
        <v>1</v>
      </c>
      <c r="BN346" s="91"/>
      <c r="BO346" s="91">
        <v>33</v>
      </c>
      <c r="BP346" s="91"/>
      <c r="BQ346" s="91"/>
      <c r="BR346" s="91"/>
      <c r="BS346" s="91">
        <v>1</v>
      </c>
      <c r="BT346" s="91"/>
      <c r="BU346" s="91">
        <v>666</v>
      </c>
      <c r="BV346" s="91"/>
      <c r="BW346" s="91">
        <v>203</v>
      </c>
      <c r="BX346" s="91">
        <v>54</v>
      </c>
      <c r="BY346" s="91">
        <v>384</v>
      </c>
      <c r="BZ346" s="91"/>
      <c r="CA346" s="91"/>
      <c r="CB346" s="91"/>
      <c r="CC346" s="91"/>
      <c r="CD346" s="91">
        <v>25</v>
      </c>
      <c r="CE346" s="91"/>
      <c r="CF346" s="91"/>
      <c r="CG346" s="91"/>
      <c r="CH346" s="91"/>
      <c r="CI346" s="91"/>
      <c r="CJ346" s="91"/>
      <c r="CK346" s="91">
        <v>665</v>
      </c>
      <c r="CL346" s="91">
        <v>1</v>
      </c>
      <c r="CM346" s="91"/>
      <c r="CN346" s="91"/>
      <c r="CO346" s="91"/>
      <c r="CP346" s="91"/>
      <c r="CQ346" s="91"/>
      <c r="CR346" s="91"/>
      <c r="CS346" s="91"/>
      <c r="CT346" s="91"/>
      <c r="CU346" s="91"/>
      <c r="CV346" s="91"/>
      <c r="CW346" s="91"/>
      <c r="CX346" s="91"/>
      <c r="CY346" s="91"/>
      <c r="CZ346" s="91"/>
      <c r="DA346" s="91"/>
      <c r="DB346" s="91"/>
      <c r="DC346" s="91"/>
      <c r="DD346" s="91"/>
      <c r="DE346" s="91"/>
      <c r="DF346" s="91"/>
      <c r="DG346" s="91"/>
      <c r="DH346" s="91"/>
      <c r="DI346" s="91"/>
      <c r="DJ346" s="91"/>
      <c r="DK346" s="91"/>
      <c r="DL346" s="91"/>
      <c r="DM346" s="91"/>
      <c r="DN346" s="91"/>
      <c r="DO346" s="91">
        <v>37</v>
      </c>
      <c r="DP346" s="91"/>
      <c r="DQ346" s="91">
        <v>629</v>
      </c>
      <c r="DR346" s="91"/>
      <c r="DS346" s="91"/>
      <c r="DT346" s="91"/>
      <c r="DU346" s="91"/>
      <c r="DV346" s="91"/>
      <c r="DW346" s="91"/>
      <c r="DX346" s="91"/>
      <c r="DY346" s="91"/>
      <c r="DZ346" s="91"/>
      <c r="EA346" s="91"/>
      <c r="EB346" s="91"/>
      <c r="EC346" s="91"/>
      <c r="ED346" s="91"/>
      <c r="EE346" s="91"/>
      <c r="EF346" s="91"/>
      <c r="EG346" s="91">
        <v>666</v>
      </c>
      <c r="EH346" s="91">
        <v>6225</v>
      </c>
      <c r="EI346" s="90" t="s">
        <v>2696</v>
      </c>
      <c r="EJ346" s="90" t="s">
        <v>2489</v>
      </c>
    </row>
    <row r="347" spans="1:140" ht="14.4" x14ac:dyDescent="0.3">
      <c r="A347" s="90">
        <v>106380929</v>
      </c>
      <c r="B347" s="90" t="s">
        <v>2337</v>
      </c>
      <c r="C347" s="90" t="s">
        <v>1766</v>
      </c>
      <c r="D347" s="90" t="s">
        <v>1767</v>
      </c>
      <c r="E347" s="90" t="s">
        <v>1760</v>
      </c>
      <c r="F347" s="90" t="s">
        <v>1502</v>
      </c>
      <c r="G347" s="90" t="s">
        <v>1760</v>
      </c>
      <c r="H347" s="90" t="s">
        <v>2809</v>
      </c>
      <c r="I347" s="90">
        <v>19</v>
      </c>
      <c r="J347" s="90">
        <v>11</v>
      </c>
      <c r="K347" s="90" t="s">
        <v>557</v>
      </c>
      <c r="L347" s="90" t="s">
        <v>2807</v>
      </c>
      <c r="M347" s="91">
        <v>24592</v>
      </c>
      <c r="N347" s="91">
        <v>366</v>
      </c>
      <c r="O347" s="91">
        <v>773</v>
      </c>
      <c r="P347" s="91"/>
      <c r="Q347" s="91"/>
      <c r="R347" s="91"/>
      <c r="S347" s="91">
        <v>10268</v>
      </c>
      <c r="T347" s="91">
        <v>15461</v>
      </c>
      <c r="U347" s="91">
        <v>1</v>
      </c>
      <c r="V347" s="91">
        <v>1</v>
      </c>
      <c r="W347" s="91">
        <v>5395</v>
      </c>
      <c r="X347" s="91">
        <v>478</v>
      </c>
      <c r="Y347" s="91">
        <v>380</v>
      </c>
      <c r="Z347" s="91">
        <v>1538</v>
      </c>
      <c r="AA347" s="91">
        <v>4763</v>
      </c>
      <c r="AB347" s="91">
        <v>1972</v>
      </c>
      <c r="AC347" s="91">
        <v>2247</v>
      </c>
      <c r="AD347" s="91">
        <v>3126</v>
      </c>
      <c r="AE347" s="91">
        <v>2635</v>
      </c>
      <c r="AF347" s="91">
        <v>3197</v>
      </c>
      <c r="AG347" s="91"/>
      <c r="AH347" s="91">
        <v>13471</v>
      </c>
      <c r="AI347" s="91">
        <v>1593</v>
      </c>
      <c r="AJ347" s="91">
        <v>1988</v>
      </c>
      <c r="AK347" s="91">
        <v>6954</v>
      </c>
      <c r="AL347" s="91">
        <v>107</v>
      </c>
      <c r="AM347" s="91">
        <v>839</v>
      </c>
      <c r="AN347" s="91">
        <v>779</v>
      </c>
      <c r="AO347" s="91">
        <v>17929</v>
      </c>
      <c r="AP347" s="91">
        <v>134</v>
      </c>
      <c r="AQ347" s="91">
        <v>44</v>
      </c>
      <c r="AR347" s="91">
        <v>305</v>
      </c>
      <c r="AS347" s="91">
        <v>1725</v>
      </c>
      <c r="AT347" s="91">
        <v>133</v>
      </c>
      <c r="AU347" s="91">
        <v>4999</v>
      </c>
      <c r="AV347" s="91">
        <v>1</v>
      </c>
      <c r="AW347" s="91">
        <v>453</v>
      </c>
      <c r="AX347" s="91">
        <v>8</v>
      </c>
      <c r="AY347" s="91">
        <v>8025</v>
      </c>
      <c r="AZ347" s="91">
        <v>17698</v>
      </c>
      <c r="BA347" s="91">
        <v>8</v>
      </c>
      <c r="BB347" s="91">
        <v>6805</v>
      </c>
      <c r="BC347" s="91">
        <v>13897</v>
      </c>
      <c r="BD347" s="91">
        <v>5027</v>
      </c>
      <c r="BE347" s="91">
        <v>2</v>
      </c>
      <c r="BF347" s="91">
        <v>20359</v>
      </c>
      <c r="BG347" s="91">
        <v>37</v>
      </c>
      <c r="BH347" s="91">
        <v>17</v>
      </c>
      <c r="BI347" s="91">
        <v>163</v>
      </c>
      <c r="BJ347" s="91">
        <v>650</v>
      </c>
      <c r="BK347" s="91">
        <v>140</v>
      </c>
      <c r="BL347" s="91">
        <v>1563</v>
      </c>
      <c r="BM347" s="91">
        <v>14</v>
      </c>
      <c r="BN347" s="91">
        <v>8</v>
      </c>
      <c r="BO347" s="91">
        <v>169</v>
      </c>
      <c r="BP347" s="91">
        <v>429</v>
      </c>
      <c r="BQ347" s="91">
        <v>2152</v>
      </c>
      <c r="BR347" s="91">
        <v>20</v>
      </c>
      <c r="BS347" s="91">
        <v>10</v>
      </c>
      <c r="BT347" s="91">
        <v>1281</v>
      </c>
      <c r="BU347" s="91">
        <v>24430</v>
      </c>
      <c r="BV347" s="91">
        <v>20</v>
      </c>
      <c r="BW347" s="91">
        <v>7039</v>
      </c>
      <c r="BX347" s="91">
        <v>3446</v>
      </c>
      <c r="BY347" s="91">
        <v>14087</v>
      </c>
      <c r="BZ347" s="91">
        <v>142</v>
      </c>
      <c r="CA347" s="91"/>
      <c r="CB347" s="91">
        <v>293</v>
      </c>
      <c r="CC347" s="91">
        <v>1</v>
      </c>
      <c r="CD347" s="91">
        <v>667</v>
      </c>
      <c r="CE347" s="91">
        <v>56</v>
      </c>
      <c r="CF347" s="91"/>
      <c r="CG347" s="91">
        <v>1029</v>
      </c>
      <c r="CH347" s="91">
        <v>1248</v>
      </c>
      <c r="CI347" s="91">
        <v>589</v>
      </c>
      <c r="CJ347" s="91">
        <v>188</v>
      </c>
      <c r="CK347" s="91">
        <v>897</v>
      </c>
      <c r="CL347" s="91">
        <v>372</v>
      </c>
      <c r="CM347" s="91">
        <v>2281</v>
      </c>
      <c r="CN347" s="91">
        <v>1022</v>
      </c>
      <c r="CO347" s="91">
        <v>2278</v>
      </c>
      <c r="CP347" s="91">
        <v>682</v>
      </c>
      <c r="CQ347" s="91">
        <v>5297</v>
      </c>
      <c r="CR347" s="91">
        <v>286</v>
      </c>
      <c r="CS347" s="91">
        <v>1425</v>
      </c>
      <c r="CT347" s="91">
        <v>59</v>
      </c>
      <c r="CU347" s="91">
        <v>166</v>
      </c>
      <c r="CV347" s="91">
        <v>701</v>
      </c>
      <c r="CW347" s="91">
        <v>1544</v>
      </c>
      <c r="CX347" s="91">
        <v>670</v>
      </c>
      <c r="CY347" s="91">
        <v>4997</v>
      </c>
      <c r="CZ347" s="91">
        <v>348</v>
      </c>
      <c r="DA347" s="91">
        <v>33</v>
      </c>
      <c r="DB347" s="91">
        <v>11</v>
      </c>
      <c r="DC347" s="91">
        <v>4</v>
      </c>
      <c r="DD347" s="91">
        <v>57</v>
      </c>
      <c r="DE347" s="91">
        <v>343</v>
      </c>
      <c r="DF347" s="91">
        <v>1756</v>
      </c>
      <c r="DG347" s="91">
        <v>114</v>
      </c>
      <c r="DH347" s="91">
        <v>2626</v>
      </c>
      <c r="DI347" s="91">
        <v>516</v>
      </c>
      <c r="DJ347" s="91">
        <v>1233</v>
      </c>
      <c r="DK347" s="91">
        <v>322</v>
      </c>
      <c r="DL347" s="91">
        <v>4991</v>
      </c>
      <c r="DM347" s="91">
        <v>1667</v>
      </c>
      <c r="DN347" s="91">
        <v>237</v>
      </c>
      <c r="DO347" s="91">
        <v>3189</v>
      </c>
      <c r="DP347" s="91">
        <v>153</v>
      </c>
      <c r="DQ347" s="91">
        <v>8131</v>
      </c>
      <c r="DR347" s="91">
        <v>16</v>
      </c>
      <c r="DS347" s="91">
        <v>13</v>
      </c>
      <c r="DT347" s="91">
        <v>92</v>
      </c>
      <c r="DU347" s="91">
        <v>1428</v>
      </c>
      <c r="DV347" s="91">
        <v>636</v>
      </c>
      <c r="DW347" s="91">
        <v>2</v>
      </c>
      <c r="DX347" s="91">
        <v>16</v>
      </c>
      <c r="DY347" s="91">
        <v>26</v>
      </c>
      <c r="DZ347" s="91">
        <v>137</v>
      </c>
      <c r="EA347" s="91">
        <v>886</v>
      </c>
      <c r="EB347" s="91">
        <v>63</v>
      </c>
      <c r="EC347" s="91">
        <v>16</v>
      </c>
      <c r="ED347" s="91">
        <v>9</v>
      </c>
      <c r="EE347" s="91"/>
      <c r="EF347" s="91">
        <v>34</v>
      </c>
      <c r="EG347" s="91">
        <v>22357</v>
      </c>
      <c r="EH347" s="91">
        <v>134229</v>
      </c>
      <c r="EI347" s="90" t="s">
        <v>2697</v>
      </c>
      <c r="EJ347" s="90" t="s">
        <v>2489</v>
      </c>
    </row>
    <row r="348" spans="1:140" ht="14.4" x14ac:dyDescent="0.3">
      <c r="A348" s="90">
        <v>106380933</v>
      </c>
      <c r="B348" s="90" t="s">
        <v>2338</v>
      </c>
      <c r="C348" s="90" t="s">
        <v>1803</v>
      </c>
      <c r="D348" s="90" t="s">
        <v>1844</v>
      </c>
      <c r="E348" s="90" t="s">
        <v>1760</v>
      </c>
      <c r="F348" s="90" t="s">
        <v>1507</v>
      </c>
      <c r="G348" s="90" t="s">
        <v>1760</v>
      </c>
      <c r="H348" s="90" t="s">
        <v>2808</v>
      </c>
      <c r="I348" s="90">
        <v>17</v>
      </c>
      <c r="J348" s="90">
        <v>11</v>
      </c>
      <c r="K348" s="90" t="s">
        <v>557</v>
      </c>
      <c r="L348" s="90" t="s">
        <v>553</v>
      </c>
      <c r="M348" s="91">
        <v>3257</v>
      </c>
      <c r="N348" s="91">
        <v>523</v>
      </c>
      <c r="O348" s="91"/>
      <c r="P348" s="91"/>
      <c r="Q348" s="91">
        <v>526</v>
      </c>
      <c r="R348" s="91"/>
      <c r="S348" s="91">
        <v>2471</v>
      </c>
      <c r="T348" s="91">
        <v>1811</v>
      </c>
      <c r="U348" s="91">
        <v>24</v>
      </c>
      <c r="V348" s="91"/>
      <c r="W348" s="91"/>
      <c r="X348" s="91"/>
      <c r="Y348" s="91">
        <v>31</v>
      </c>
      <c r="Z348" s="91">
        <v>218</v>
      </c>
      <c r="AA348" s="91">
        <v>345</v>
      </c>
      <c r="AB348" s="91">
        <v>585</v>
      </c>
      <c r="AC348" s="91">
        <v>763</v>
      </c>
      <c r="AD348" s="91">
        <v>942</v>
      </c>
      <c r="AE348" s="91">
        <v>721</v>
      </c>
      <c r="AF348" s="91">
        <v>701</v>
      </c>
      <c r="AG348" s="91"/>
      <c r="AH348" s="91">
        <v>2716</v>
      </c>
      <c r="AI348" s="91">
        <v>461</v>
      </c>
      <c r="AJ348" s="91">
        <v>320</v>
      </c>
      <c r="AK348" s="91">
        <v>476</v>
      </c>
      <c r="AL348" s="91">
        <v>11</v>
      </c>
      <c r="AM348" s="91">
        <v>110</v>
      </c>
      <c r="AN348" s="91">
        <v>212</v>
      </c>
      <c r="AO348" s="91">
        <v>2544</v>
      </c>
      <c r="AP348" s="91">
        <v>26</v>
      </c>
      <c r="AQ348" s="91">
        <v>6</v>
      </c>
      <c r="AR348" s="91">
        <v>154</v>
      </c>
      <c r="AS348" s="91">
        <v>1284</v>
      </c>
      <c r="AT348" s="91">
        <v>139</v>
      </c>
      <c r="AU348" s="91"/>
      <c r="AV348" s="91">
        <v>1</v>
      </c>
      <c r="AW348" s="91">
        <v>152</v>
      </c>
      <c r="AX348" s="91"/>
      <c r="AY348" s="91">
        <v>1633</v>
      </c>
      <c r="AZ348" s="91">
        <v>2673</v>
      </c>
      <c r="BA348" s="91"/>
      <c r="BB348" s="91">
        <v>1890</v>
      </c>
      <c r="BC348" s="91">
        <v>2409</v>
      </c>
      <c r="BD348" s="91"/>
      <c r="BE348" s="91">
        <v>7</v>
      </c>
      <c r="BF348" s="91">
        <v>2467</v>
      </c>
      <c r="BG348" s="91">
        <v>96</v>
      </c>
      <c r="BH348" s="91">
        <v>126</v>
      </c>
      <c r="BI348" s="91">
        <v>155</v>
      </c>
      <c r="BJ348" s="91">
        <v>274</v>
      </c>
      <c r="BK348" s="91">
        <v>53</v>
      </c>
      <c r="BL348" s="91">
        <v>364</v>
      </c>
      <c r="BM348" s="91"/>
      <c r="BN348" s="91">
        <v>1</v>
      </c>
      <c r="BO348" s="91">
        <v>60</v>
      </c>
      <c r="BP348" s="91">
        <v>110</v>
      </c>
      <c r="BQ348" s="91">
        <v>578</v>
      </c>
      <c r="BR348" s="91">
        <v>18</v>
      </c>
      <c r="BS348" s="91">
        <v>4</v>
      </c>
      <c r="BT348" s="91">
        <v>280</v>
      </c>
      <c r="BU348" s="91">
        <v>4026</v>
      </c>
      <c r="BV348" s="91"/>
      <c r="BW348" s="91">
        <v>1777</v>
      </c>
      <c r="BX348" s="91">
        <v>687</v>
      </c>
      <c r="BY348" s="91">
        <v>1456</v>
      </c>
      <c r="BZ348" s="91">
        <v>91</v>
      </c>
      <c r="CA348" s="91"/>
      <c r="CB348" s="91">
        <v>14</v>
      </c>
      <c r="CC348" s="91"/>
      <c r="CD348" s="91">
        <v>263</v>
      </c>
      <c r="CE348" s="91">
        <v>13</v>
      </c>
      <c r="CF348" s="91">
        <v>5</v>
      </c>
      <c r="CG348" s="91">
        <v>248</v>
      </c>
      <c r="CH348" s="91">
        <v>207</v>
      </c>
      <c r="CI348" s="91">
        <v>64</v>
      </c>
      <c r="CJ348" s="91">
        <v>15</v>
      </c>
      <c r="CK348" s="91">
        <v>124</v>
      </c>
      <c r="CL348" s="91">
        <v>138</v>
      </c>
      <c r="CM348" s="91">
        <v>647</v>
      </c>
      <c r="CN348" s="91">
        <v>166</v>
      </c>
      <c r="CO348" s="91">
        <v>270</v>
      </c>
      <c r="CP348" s="91">
        <v>159</v>
      </c>
      <c r="CQ348" s="91">
        <v>4</v>
      </c>
      <c r="CR348" s="91">
        <v>261</v>
      </c>
      <c r="CS348" s="91">
        <v>316</v>
      </c>
      <c r="CT348" s="91">
        <v>7</v>
      </c>
      <c r="CU348" s="91"/>
      <c r="CV348" s="91">
        <v>118</v>
      </c>
      <c r="CW348" s="91">
        <v>496</v>
      </c>
      <c r="CX348" s="91">
        <v>1066</v>
      </c>
      <c r="CY348" s="91"/>
      <c r="CZ348" s="91">
        <v>323</v>
      </c>
      <c r="DA348" s="91">
        <v>12</v>
      </c>
      <c r="DB348" s="91">
        <v>15</v>
      </c>
      <c r="DC348" s="91">
        <v>1</v>
      </c>
      <c r="DD348" s="91">
        <v>31</v>
      </c>
      <c r="DE348" s="91">
        <v>44</v>
      </c>
      <c r="DF348" s="91">
        <v>362</v>
      </c>
      <c r="DG348" s="91">
        <v>64</v>
      </c>
      <c r="DH348" s="91">
        <v>205</v>
      </c>
      <c r="DI348" s="91">
        <v>33</v>
      </c>
      <c r="DJ348" s="91">
        <v>72</v>
      </c>
      <c r="DK348" s="91">
        <v>19</v>
      </c>
      <c r="DL348" s="91"/>
      <c r="DM348" s="91">
        <v>374</v>
      </c>
      <c r="DN348" s="91">
        <v>458</v>
      </c>
      <c r="DO348" s="91">
        <v>676</v>
      </c>
      <c r="DP348" s="91">
        <v>7</v>
      </c>
      <c r="DQ348" s="91">
        <v>1610</v>
      </c>
      <c r="DR348" s="91">
        <v>19</v>
      </c>
      <c r="DS348" s="91">
        <v>1</v>
      </c>
      <c r="DT348" s="91">
        <v>18</v>
      </c>
      <c r="DU348" s="91">
        <v>264</v>
      </c>
      <c r="DV348" s="91">
        <v>159</v>
      </c>
      <c r="DW348" s="91">
        <v>1</v>
      </c>
      <c r="DX348" s="91">
        <v>5</v>
      </c>
      <c r="DY348" s="91">
        <v>1</v>
      </c>
      <c r="DZ348" s="91">
        <v>209</v>
      </c>
      <c r="EA348" s="91">
        <v>198</v>
      </c>
      <c r="EB348" s="91">
        <v>12</v>
      </c>
      <c r="EC348" s="91">
        <v>10</v>
      </c>
      <c r="ED348" s="91">
        <v>4</v>
      </c>
      <c r="EE348" s="91"/>
      <c r="EF348" s="91">
        <v>55</v>
      </c>
      <c r="EG348" s="91">
        <v>3350</v>
      </c>
      <c r="EH348" s="91">
        <v>38125</v>
      </c>
      <c r="EI348" s="90" t="s">
        <v>2696</v>
      </c>
      <c r="EJ348" s="90" t="s">
        <v>2489</v>
      </c>
    </row>
    <row r="349" spans="1:140" ht="14.4" x14ac:dyDescent="0.3">
      <c r="A349" s="90">
        <v>106380939</v>
      </c>
      <c r="B349" s="90" t="s">
        <v>2339</v>
      </c>
      <c r="C349" s="90" t="s">
        <v>1768</v>
      </c>
      <c r="D349" s="90" t="s">
        <v>1769</v>
      </c>
      <c r="E349" s="90" t="s">
        <v>1760</v>
      </c>
      <c r="F349" s="90" t="s">
        <v>1505</v>
      </c>
      <c r="G349" s="90" t="s">
        <v>1760</v>
      </c>
      <c r="H349" s="90" t="s">
        <v>2813</v>
      </c>
      <c r="I349" s="90">
        <v>17</v>
      </c>
      <c r="J349" s="90">
        <v>11</v>
      </c>
      <c r="K349" s="90" t="s">
        <v>552</v>
      </c>
      <c r="L349" s="90" t="s">
        <v>2807</v>
      </c>
      <c r="M349" s="91">
        <v>15017</v>
      </c>
      <c r="N349" s="91">
        <v>404</v>
      </c>
      <c r="O349" s="91">
        <v>1928</v>
      </c>
      <c r="P349" s="91"/>
      <c r="Q349" s="91"/>
      <c r="R349" s="91"/>
      <c r="S349" s="91">
        <v>10061</v>
      </c>
      <c r="T349" s="91">
        <v>7288</v>
      </c>
      <c r="U349" s="91"/>
      <c r="V349" s="91"/>
      <c r="W349" s="91">
        <v>1405</v>
      </c>
      <c r="X349" s="91">
        <v>283</v>
      </c>
      <c r="Y349" s="91">
        <v>363</v>
      </c>
      <c r="Z349" s="91">
        <v>2077</v>
      </c>
      <c r="AA349" s="91">
        <v>2530</v>
      </c>
      <c r="AB349" s="91">
        <v>2662</v>
      </c>
      <c r="AC349" s="91">
        <v>3632</v>
      </c>
      <c r="AD349" s="91">
        <v>2660</v>
      </c>
      <c r="AE349" s="91">
        <v>900</v>
      </c>
      <c r="AF349" s="91">
        <v>834</v>
      </c>
      <c r="AG349" s="91">
        <v>3</v>
      </c>
      <c r="AH349" s="91">
        <v>4842</v>
      </c>
      <c r="AI349" s="91">
        <v>4054</v>
      </c>
      <c r="AJ349" s="91">
        <v>4448</v>
      </c>
      <c r="AK349" s="91">
        <v>3010</v>
      </c>
      <c r="AL349" s="91">
        <v>91</v>
      </c>
      <c r="AM349" s="91">
        <v>614</v>
      </c>
      <c r="AN349" s="91">
        <v>290</v>
      </c>
      <c r="AO349" s="91">
        <v>14188</v>
      </c>
      <c r="AP349" s="91">
        <v>92</v>
      </c>
      <c r="AQ349" s="91">
        <v>67</v>
      </c>
      <c r="AR349" s="91">
        <v>288</v>
      </c>
      <c r="AS349" s="91">
        <v>983</v>
      </c>
      <c r="AT349" s="91">
        <v>90</v>
      </c>
      <c r="AU349" s="91">
        <v>1183</v>
      </c>
      <c r="AV349" s="91">
        <v>434</v>
      </c>
      <c r="AW349" s="91">
        <v>24</v>
      </c>
      <c r="AX349" s="91"/>
      <c r="AY349" s="91">
        <v>10643</v>
      </c>
      <c r="AZ349" s="91">
        <v>6706</v>
      </c>
      <c r="BA349" s="91"/>
      <c r="BB349" s="91">
        <v>2244</v>
      </c>
      <c r="BC349" s="91">
        <v>13901</v>
      </c>
      <c r="BD349" s="91">
        <v>1194</v>
      </c>
      <c r="BE349" s="91">
        <v>10</v>
      </c>
      <c r="BF349" s="91">
        <v>13400</v>
      </c>
      <c r="BG349" s="91">
        <v>122</v>
      </c>
      <c r="BH349" s="91">
        <v>143</v>
      </c>
      <c r="BI349" s="91">
        <v>435</v>
      </c>
      <c r="BJ349" s="91">
        <v>353</v>
      </c>
      <c r="BK349" s="91">
        <v>163</v>
      </c>
      <c r="BL349" s="91">
        <v>719</v>
      </c>
      <c r="BM349" s="91">
        <v>300</v>
      </c>
      <c r="BN349" s="91">
        <v>434</v>
      </c>
      <c r="BO349" s="91">
        <v>506</v>
      </c>
      <c r="BP349" s="91">
        <v>284</v>
      </c>
      <c r="BQ349" s="91">
        <v>421</v>
      </c>
      <c r="BR349" s="91">
        <v>68</v>
      </c>
      <c r="BS349" s="91">
        <v>1</v>
      </c>
      <c r="BT349" s="91">
        <v>442</v>
      </c>
      <c r="BU349" s="91">
        <v>16907</v>
      </c>
      <c r="BV349" s="91"/>
      <c r="BW349" s="91">
        <v>3511</v>
      </c>
      <c r="BX349" s="91">
        <v>11243</v>
      </c>
      <c r="BY349" s="91">
        <v>1265</v>
      </c>
      <c r="BZ349" s="91">
        <v>97</v>
      </c>
      <c r="CA349" s="91">
        <v>146</v>
      </c>
      <c r="CB349" s="91">
        <v>518</v>
      </c>
      <c r="CC349" s="91"/>
      <c r="CD349" s="91">
        <v>373</v>
      </c>
      <c r="CE349" s="91">
        <v>196</v>
      </c>
      <c r="CF349" s="91"/>
      <c r="CG349" s="91">
        <v>1052</v>
      </c>
      <c r="CH349" s="91">
        <v>574</v>
      </c>
      <c r="CI349" s="91">
        <v>497</v>
      </c>
      <c r="CJ349" s="91">
        <v>163</v>
      </c>
      <c r="CK349" s="91">
        <v>2477</v>
      </c>
      <c r="CL349" s="91">
        <v>275</v>
      </c>
      <c r="CM349" s="91">
        <v>1694</v>
      </c>
      <c r="CN349" s="91">
        <v>1086</v>
      </c>
      <c r="CO349" s="91">
        <v>1365</v>
      </c>
      <c r="CP349" s="91">
        <v>487</v>
      </c>
      <c r="CQ349" s="91">
        <v>1367</v>
      </c>
      <c r="CR349" s="91">
        <v>677</v>
      </c>
      <c r="CS349" s="91">
        <v>543</v>
      </c>
      <c r="CT349" s="91">
        <v>6</v>
      </c>
      <c r="CU349" s="91">
        <v>89</v>
      </c>
      <c r="CV349" s="91">
        <v>661</v>
      </c>
      <c r="CW349" s="91">
        <v>2602</v>
      </c>
      <c r="CX349" s="91">
        <v>540</v>
      </c>
      <c r="CY349" s="91">
        <v>1194</v>
      </c>
      <c r="CZ349" s="91">
        <v>384</v>
      </c>
      <c r="DA349" s="91">
        <v>45</v>
      </c>
      <c r="DB349" s="91">
        <v>39</v>
      </c>
      <c r="DC349" s="91">
        <v>4</v>
      </c>
      <c r="DD349" s="91">
        <v>107</v>
      </c>
      <c r="DE349" s="91">
        <v>271</v>
      </c>
      <c r="DF349" s="91">
        <v>935</v>
      </c>
      <c r="DG349" s="91">
        <v>56</v>
      </c>
      <c r="DH349" s="91">
        <v>1114</v>
      </c>
      <c r="DI349" s="91">
        <v>197</v>
      </c>
      <c r="DJ349" s="91">
        <v>197</v>
      </c>
      <c r="DK349" s="91">
        <v>185</v>
      </c>
      <c r="DL349" s="91">
        <v>1193</v>
      </c>
      <c r="DM349" s="91">
        <v>1236</v>
      </c>
      <c r="DN349" s="91">
        <v>749</v>
      </c>
      <c r="DO349" s="91">
        <v>4200</v>
      </c>
      <c r="DP349" s="91">
        <v>7</v>
      </c>
      <c r="DQ349" s="91">
        <v>6430</v>
      </c>
      <c r="DR349" s="91">
        <v>555</v>
      </c>
      <c r="DS349" s="91">
        <v>77</v>
      </c>
      <c r="DT349" s="91">
        <v>161</v>
      </c>
      <c r="DU349" s="91">
        <v>592</v>
      </c>
      <c r="DV349" s="91">
        <v>1057</v>
      </c>
      <c r="DW349" s="91">
        <v>10</v>
      </c>
      <c r="DX349" s="91">
        <v>33</v>
      </c>
      <c r="DY349" s="91">
        <v>37</v>
      </c>
      <c r="DZ349" s="91">
        <v>255</v>
      </c>
      <c r="EA349" s="91">
        <v>227</v>
      </c>
      <c r="EB349" s="91">
        <v>132</v>
      </c>
      <c r="EC349" s="91">
        <v>505</v>
      </c>
      <c r="ED349" s="91">
        <v>29</v>
      </c>
      <c r="EE349" s="91"/>
      <c r="EF349" s="91">
        <v>72</v>
      </c>
      <c r="EG349" s="91">
        <v>13607</v>
      </c>
      <c r="EH349" s="91">
        <v>113810</v>
      </c>
      <c r="EI349" s="90" t="s">
        <v>2698</v>
      </c>
      <c r="EJ349" s="90" t="s">
        <v>2489</v>
      </c>
    </row>
    <row r="350" spans="1:140" ht="14.4" x14ac:dyDescent="0.3">
      <c r="A350" s="90">
        <v>106380960</v>
      </c>
      <c r="B350" s="90" t="s">
        <v>2340</v>
      </c>
      <c r="C350" s="90" t="s">
        <v>1770</v>
      </c>
      <c r="D350" s="90" t="s">
        <v>1771</v>
      </c>
      <c r="E350" s="90" t="s">
        <v>1760</v>
      </c>
      <c r="F350" s="90" t="s">
        <v>1506</v>
      </c>
      <c r="G350" s="90" t="s">
        <v>1760</v>
      </c>
      <c r="H350" s="90" t="s">
        <v>2808</v>
      </c>
      <c r="I350" s="90">
        <v>17</v>
      </c>
      <c r="J350" s="90">
        <v>11</v>
      </c>
      <c r="K350" s="90" t="s">
        <v>557</v>
      </c>
      <c r="L350" s="90" t="s">
        <v>553</v>
      </c>
      <c r="M350" s="91">
        <v>4331</v>
      </c>
      <c r="N350" s="91"/>
      <c r="O350" s="91">
        <v>1167</v>
      </c>
      <c r="P350" s="91"/>
      <c r="Q350" s="91">
        <v>422</v>
      </c>
      <c r="R350" s="91"/>
      <c r="S350" s="91">
        <v>3415</v>
      </c>
      <c r="T350" s="91">
        <v>2504</v>
      </c>
      <c r="U350" s="91"/>
      <c r="V350" s="91">
        <v>1</v>
      </c>
      <c r="W350" s="91">
        <v>9</v>
      </c>
      <c r="X350" s="91">
        <v>45</v>
      </c>
      <c r="Y350" s="91">
        <v>66</v>
      </c>
      <c r="Z350" s="91">
        <v>523</v>
      </c>
      <c r="AA350" s="91">
        <v>564</v>
      </c>
      <c r="AB350" s="91">
        <v>787</v>
      </c>
      <c r="AC350" s="91">
        <v>1151</v>
      </c>
      <c r="AD350" s="91">
        <v>1112</v>
      </c>
      <c r="AE350" s="91">
        <v>736</v>
      </c>
      <c r="AF350" s="91">
        <v>927</v>
      </c>
      <c r="AG350" s="91"/>
      <c r="AH350" s="91">
        <v>3037</v>
      </c>
      <c r="AI350" s="91">
        <v>800</v>
      </c>
      <c r="AJ350" s="91">
        <v>399</v>
      </c>
      <c r="AK350" s="91">
        <v>1162</v>
      </c>
      <c r="AL350" s="91">
        <v>6</v>
      </c>
      <c r="AM350" s="91">
        <v>168</v>
      </c>
      <c r="AN350" s="91">
        <v>348</v>
      </c>
      <c r="AO350" s="91">
        <v>4420</v>
      </c>
      <c r="AP350" s="91">
        <v>62</v>
      </c>
      <c r="AQ350" s="91">
        <v>5</v>
      </c>
      <c r="AR350" s="91">
        <v>191</v>
      </c>
      <c r="AS350" s="91">
        <v>680</v>
      </c>
      <c r="AT350" s="91">
        <v>73</v>
      </c>
      <c r="AU350" s="91"/>
      <c r="AV350" s="91">
        <v>1</v>
      </c>
      <c r="AW350" s="91">
        <v>488</v>
      </c>
      <c r="AX350" s="91"/>
      <c r="AY350" s="91">
        <v>3461</v>
      </c>
      <c r="AZ350" s="91">
        <v>2459</v>
      </c>
      <c r="BA350" s="91"/>
      <c r="BB350" s="91">
        <v>1842</v>
      </c>
      <c r="BC350" s="91">
        <v>4078</v>
      </c>
      <c r="BD350" s="91"/>
      <c r="BE350" s="91"/>
      <c r="BF350" s="91">
        <v>3284</v>
      </c>
      <c r="BG350" s="91">
        <v>57</v>
      </c>
      <c r="BH350" s="91">
        <v>227</v>
      </c>
      <c r="BI350" s="91">
        <v>1</v>
      </c>
      <c r="BJ350" s="91">
        <v>315</v>
      </c>
      <c r="BK350" s="91">
        <v>52</v>
      </c>
      <c r="BL350" s="91">
        <v>617</v>
      </c>
      <c r="BM350" s="91">
        <v>130</v>
      </c>
      <c r="BN350" s="91">
        <v>1</v>
      </c>
      <c r="BO350" s="91">
        <v>334</v>
      </c>
      <c r="BP350" s="91">
        <v>124</v>
      </c>
      <c r="BQ350" s="91">
        <v>743</v>
      </c>
      <c r="BR350" s="91">
        <v>35</v>
      </c>
      <c r="BS350" s="91"/>
      <c r="BT350" s="91">
        <v>177</v>
      </c>
      <c r="BU350" s="91">
        <v>5743</v>
      </c>
      <c r="BV350" s="91"/>
      <c r="BW350" s="91">
        <v>2317</v>
      </c>
      <c r="BX350" s="91">
        <v>1327</v>
      </c>
      <c r="BY350" s="91">
        <v>1568</v>
      </c>
      <c r="BZ350" s="91">
        <v>224</v>
      </c>
      <c r="CA350" s="91"/>
      <c r="CB350" s="91"/>
      <c r="CC350" s="91"/>
      <c r="CD350" s="91">
        <v>268</v>
      </c>
      <c r="CE350" s="91">
        <v>215</v>
      </c>
      <c r="CF350" s="91">
        <v>1</v>
      </c>
      <c r="CG350" s="91">
        <v>398</v>
      </c>
      <c r="CH350" s="91">
        <v>102</v>
      </c>
      <c r="CI350" s="91">
        <v>151</v>
      </c>
      <c r="CJ350" s="91">
        <v>26</v>
      </c>
      <c r="CK350" s="91">
        <v>1340</v>
      </c>
      <c r="CL350" s="91">
        <v>117</v>
      </c>
      <c r="CM350" s="91">
        <v>486</v>
      </c>
      <c r="CN350" s="91">
        <v>559</v>
      </c>
      <c r="CO350" s="91">
        <v>383</v>
      </c>
      <c r="CP350" s="91">
        <v>148</v>
      </c>
      <c r="CQ350" s="91">
        <v>5</v>
      </c>
      <c r="CR350" s="91">
        <v>245</v>
      </c>
      <c r="CS350" s="91">
        <v>633</v>
      </c>
      <c r="CT350" s="91">
        <v>18</v>
      </c>
      <c r="CU350" s="91"/>
      <c r="CV350" s="91">
        <v>138</v>
      </c>
      <c r="CW350" s="91">
        <v>678</v>
      </c>
      <c r="CX350" s="91">
        <v>493</v>
      </c>
      <c r="CY350" s="91"/>
      <c r="CZ350" s="91">
        <v>82</v>
      </c>
      <c r="DA350" s="91">
        <v>7</v>
      </c>
      <c r="DB350" s="91">
        <v>21</v>
      </c>
      <c r="DC350" s="91"/>
      <c r="DD350" s="91">
        <v>16</v>
      </c>
      <c r="DE350" s="91">
        <v>86</v>
      </c>
      <c r="DF350" s="91">
        <v>212</v>
      </c>
      <c r="DG350" s="91">
        <v>2</v>
      </c>
      <c r="DH350" s="91">
        <v>331</v>
      </c>
      <c r="DI350" s="91">
        <v>45</v>
      </c>
      <c r="DJ350" s="91">
        <v>16</v>
      </c>
      <c r="DK350" s="91">
        <v>13</v>
      </c>
      <c r="DL350" s="91"/>
      <c r="DM350" s="91">
        <v>740</v>
      </c>
      <c r="DN350" s="91">
        <v>388</v>
      </c>
      <c r="DO350" s="91">
        <v>1010</v>
      </c>
      <c r="DP350" s="91">
        <v>34</v>
      </c>
      <c r="DQ350" s="91">
        <v>2917</v>
      </c>
      <c r="DR350" s="91">
        <v>8</v>
      </c>
      <c r="DS350" s="91">
        <v>5</v>
      </c>
      <c r="DT350" s="91">
        <v>50</v>
      </c>
      <c r="DU350" s="91">
        <v>228</v>
      </c>
      <c r="DV350" s="91">
        <v>284</v>
      </c>
      <c r="DW350" s="91">
        <v>73</v>
      </c>
      <c r="DX350" s="91">
        <v>17</v>
      </c>
      <c r="DY350" s="91">
        <v>21</v>
      </c>
      <c r="DZ350" s="91">
        <v>175</v>
      </c>
      <c r="EA350" s="91">
        <v>295</v>
      </c>
      <c r="EB350" s="91">
        <v>123</v>
      </c>
      <c r="EC350" s="91">
        <v>26</v>
      </c>
      <c r="ED350" s="91">
        <v>13</v>
      </c>
      <c r="EE350" s="91"/>
      <c r="EF350" s="91">
        <v>23</v>
      </c>
      <c r="EG350" s="91">
        <v>4579</v>
      </c>
      <c r="EH350" s="91">
        <v>36469</v>
      </c>
      <c r="EI350" s="90" t="s">
        <v>2697</v>
      </c>
      <c r="EJ350" s="90" t="s">
        <v>2489</v>
      </c>
    </row>
    <row r="351" spans="1:140" ht="14.4" x14ac:dyDescent="0.3">
      <c r="A351" s="90">
        <v>106380964</v>
      </c>
      <c r="B351" s="90" t="s">
        <v>2341</v>
      </c>
      <c r="C351" s="90" t="s">
        <v>2342</v>
      </c>
      <c r="D351" s="90" t="s">
        <v>1772</v>
      </c>
      <c r="E351" s="90" t="s">
        <v>1760</v>
      </c>
      <c r="F351" s="90" t="s">
        <v>1505</v>
      </c>
      <c r="G351" s="90" t="s">
        <v>1760</v>
      </c>
      <c r="H351" s="90" t="s">
        <v>2808</v>
      </c>
      <c r="I351" s="90">
        <v>17</v>
      </c>
      <c r="J351" s="90">
        <v>11</v>
      </c>
      <c r="K351" s="90" t="s">
        <v>557</v>
      </c>
      <c r="L351" s="90" t="s">
        <v>553</v>
      </c>
      <c r="M351" s="91">
        <v>4369</v>
      </c>
      <c r="N351" s="91">
        <v>387</v>
      </c>
      <c r="O351" s="91"/>
      <c r="P351" s="91"/>
      <c r="Q351" s="91"/>
      <c r="R351" s="91"/>
      <c r="S351" s="91">
        <v>1765</v>
      </c>
      <c r="T351" s="91">
        <v>2991</v>
      </c>
      <c r="U351" s="91"/>
      <c r="V351" s="91"/>
      <c r="W351" s="91">
        <v>988</v>
      </c>
      <c r="X351" s="91">
        <v>17</v>
      </c>
      <c r="Y351" s="91">
        <v>83</v>
      </c>
      <c r="Z351" s="91">
        <v>508</v>
      </c>
      <c r="AA351" s="91">
        <v>707</v>
      </c>
      <c r="AB351" s="91">
        <v>333</v>
      </c>
      <c r="AC351" s="91">
        <v>465</v>
      </c>
      <c r="AD351" s="91">
        <v>470</v>
      </c>
      <c r="AE351" s="91">
        <v>433</v>
      </c>
      <c r="AF351" s="91">
        <v>751</v>
      </c>
      <c r="AG351" s="91">
        <v>1</v>
      </c>
      <c r="AH351" s="91">
        <v>1365</v>
      </c>
      <c r="AI351" s="91">
        <v>723</v>
      </c>
      <c r="AJ351" s="91">
        <v>1615</v>
      </c>
      <c r="AK351" s="91">
        <v>857</v>
      </c>
      <c r="AL351" s="91">
        <v>12</v>
      </c>
      <c r="AM351" s="91">
        <v>151</v>
      </c>
      <c r="AN351" s="91">
        <v>33</v>
      </c>
      <c r="AO351" s="91">
        <v>3240</v>
      </c>
      <c r="AP351" s="91">
        <v>11</v>
      </c>
      <c r="AQ351" s="91"/>
      <c r="AR351" s="91">
        <v>89</v>
      </c>
      <c r="AS351" s="91">
        <v>430</v>
      </c>
      <c r="AT351" s="91">
        <v>10</v>
      </c>
      <c r="AU351" s="91">
        <v>942</v>
      </c>
      <c r="AV351" s="91"/>
      <c r="AW351" s="91">
        <v>34</v>
      </c>
      <c r="AX351" s="91"/>
      <c r="AY351" s="91">
        <v>1950</v>
      </c>
      <c r="AZ351" s="91">
        <v>2806</v>
      </c>
      <c r="BA351" s="91"/>
      <c r="BB351" s="91">
        <v>1019</v>
      </c>
      <c r="BC351" s="91">
        <v>2775</v>
      </c>
      <c r="BD351" s="91">
        <v>945</v>
      </c>
      <c r="BE351" s="91">
        <v>17</v>
      </c>
      <c r="BF351" s="91">
        <v>3413</v>
      </c>
      <c r="BG351" s="91">
        <v>37</v>
      </c>
      <c r="BH351" s="91">
        <v>4</v>
      </c>
      <c r="BI351" s="91">
        <v>204</v>
      </c>
      <c r="BJ351" s="91">
        <v>226</v>
      </c>
      <c r="BK351" s="91">
        <v>28</v>
      </c>
      <c r="BL351" s="91">
        <v>241</v>
      </c>
      <c r="BM351" s="91"/>
      <c r="BN351" s="91"/>
      <c r="BO351" s="91">
        <v>59</v>
      </c>
      <c r="BP351" s="91">
        <v>70</v>
      </c>
      <c r="BQ351" s="91">
        <v>448</v>
      </c>
      <c r="BR351" s="91">
        <v>17</v>
      </c>
      <c r="BS351" s="91">
        <v>9</v>
      </c>
      <c r="BT351" s="91">
        <v>214</v>
      </c>
      <c r="BU351" s="91">
        <v>4542</v>
      </c>
      <c r="BV351" s="91"/>
      <c r="BW351" s="91">
        <v>1425</v>
      </c>
      <c r="BX351" s="91">
        <v>1852</v>
      </c>
      <c r="BY351" s="91">
        <v>1264</v>
      </c>
      <c r="BZ351" s="91">
        <v>20</v>
      </c>
      <c r="CA351" s="91"/>
      <c r="CB351" s="91">
        <v>23</v>
      </c>
      <c r="CC351" s="91"/>
      <c r="CD351" s="91">
        <v>162</v>
      </c>
      <c r="CE351" s="91">
        <v>9</v>
      </c>
      <c r="CF351" s="91">
        <v>1</v>
      </c>
      <c r="CG351" s="91">
        <v>291</v>
      </c>
      <c r="CH351" s="91">
        <v>78</v>
      </c>
      <c r="CI351" s="91">
        <v>134</v>
      </c>
      <c r="CJ351" s="91">
        <v>39</v>
      </c>
      <c r="CK351" s="91">
        <v>61</v>
      </c>
      <c r="CL351" s="91">
        <v>55</v>
      </c>
      <c r="CM351" s="91">
        <v>341</v>
      </c>
      <c r="CN351" s="91">
        <v>290</v>
      </c>
      <c r="CO351" s="91">
        <v>383</v>
      </c>
      <c r="CP351" s="91">
        <v>194</v>
      </c>
      <c r="CQ351" s="91">
        <v>1031</v>
      </c>
      <c r="CR351" s="91">
        <v>103</v>
      </c>
      <c r="CS351" s="91">
        <v>123</v>
      </c>
      <c r="CT351" s="91"/>
      <c r="CU351" s="91">
        <v>30</v>
      </c>
      <c r="CV351" s="91">
        <v>141</v>
      </c>
      <c r="CW351" s="91">
        <v>213</v>
      </c>
      <c r="CX351" s="91">
        <v>303</v>
      </c>
      <c r="CY351" s="91">
        <v>946</v>
      </c>
      <c r="CZ351" s="91">
        <v>22</v>
      </c>
      <c r="DA351" s="91">
        <v>3</v>
      </c>
      <c r="DB351" s="91"/>
      <c r="DC351" s="91"/>
      <c r="DD351" s="91">
        <v>29</v>
      </c>
      <c r="DE351" s="91">
        <v>35</v>
      </c>
      <c r="DF351" s="91">
        <v>262</v>
      </c>
      <c r="DG351" s="91">
        <v>6</v>
      </c>
      <c r="DH351" s="91">
        <v>315</v>
      </c>
      <c r="DI351" s="91">
        <v>28</v>
      </c>
      <c r="DJ351" s="91">
        <v>88</v>
      </c>
      <c r="DK351" s="91">
        <v>67</v>
      </c>
      <c r="DL351" s="91">
        <v>955</v>
      </c>
      <c r="DM351" s="91">
        <v>186</v>
      </c>
      <c r="DN351" s="91">
        <v>69</v>
      </c>
      <c r="DO351" s="91">
        <v>687</v>
      </c>
      <c r="DP351" s="91">
        <v>6</v>
      </c>
      <c r="DQ351" s="91">
        <v>1998</v>
      </c>
      <c r="DR351" s="91">
        <v>2</v>
      </c>
      <c r="DS351" s="91"/>
      <c r="DT351" s="91">
        <v>22</v>
      </c>
      <c r="DU351" s="91">
        <v>157</v>
      </c>
      <c r="DV351" s="91">
        <v>112</v>
      </c>
      <c r="DW351" s="91"/>
      <c r="DX351" s="91">
        <v>5</v>
      </c>
      <c r="DY351" s="91"/>
      <c r="DZ351" s="91">
        <v>34</v>
      </c>
      <c r="EA351" s="91">
        <v>131</v>
      </c>
      <c r="EB351" s="91">
        <v>13</v>
      </c>
      <c r="EC351" s="91">
        <v>8</v>
      </c>
      <c r="ED351" s="91">
        <v>4</v>
      </c>
      <c r="EE351" s="91"/>
      <c r="EF351" s="91">
        <v>9</v>
      </c>
      <c r="EG351" s="91">
        <v>4259</v>
      </c>
      <c r="EH351" s="91">
        <v>27351</v>
      </c>
      <c r="EI351" s="90" t="s">
        <v>2698</v>
      </c>
      <c r="EJ351" s="90" t="s">
        <v>2489</v>
      </c>
    </row>
    <row r="352" spans="1:140" ht="14.4" x14ac:dyDescent="0.3">
      <c r="A352" s="90">
        <v>106380965</v>
      </c>
      <c r="B352" s="90" t="s">
        <v>2343</v>
      </c>
      <c r="C352" s="90" t="s">
        <v>2344</v>
      </c>
      <c r="D352" s="90" t="s">
        <v>0</v>
      </c>
      <c r="E352" s="90" t="s">
        <v>1760</v>
      </c>
      <c r="F352" s="90" t="s">
        <v>1507</v>
      </c>
      <c r="G352" s="90" t="s">
        <v>1760</v>
      </c>
      <c r="H352" s="90" t="s">
        <v>2809</v>
      </c>
      <c r="I352" s="90">
        <v>17</v>
      </c>
      <c r="J352" s="90">
        <v>11</v>
      </c>
      <c r="K352" s="90" t="s">
        <v>557</v>
      </c>
      <c r="L352" s="90" t="s">
        <v>2807</v>
      </c>
      <c r="M352" s="91">
        <v>3842</v>
      </c>
      <c r="N352" s="91">
        <v>212</v>
      </c>
      <c r="O352" s="91">
        <v>877</v>
      </c>
      <c r="P352" s="91"/>
      <c r="Q352" s="91">
        <v>380</v>
      </c>
      <c r="R352" s="91"/>
      <c r="S352" s="91">
        <v>2475</v>
      </c>
      <c r="T352" s="91">
        <v>2836</v>
      </c>
      <c r="U352" s="91"/>
      <c r="V352" s="91"/>
      <c r="W352" s="91"/>
      <c r="X352" s="91"/>
      <c r="Y352" s="91">
        <v>896</v>
      </c>
      <c r="Z352" s="91">
        <v>116</v>
      </c>
      <c r="AA352" s="91">
        <v>171</v>
      </c>
      <c r="AB352" s="91">
        <v>314</v>
      </c>
      <c r="AC352" s="91">
        <v>607</v>
      </c>
      <c r="AD352" s="91">
        <v>838</v>
      </c>
      <c r="AE352" s="91">
        <v>875</v>
      </c>
      <c r="AF352" s="91">
        <v>1494</v>
      </c>
      <c r="AG352" s="91"/>
      <c r="AH352" s="91">
        <v>2955</v>
      </c>
      <c r="AI352" s="91">
        <v>396</v>
      </c>
      <c r="AJ352" s="91">
        <v>441</v>
      </c>
      <c r="AK352" s="91">
        <v>1142</v>
      </c>
      <c r="AL352" s="91">
        <v>3</v>
      </c>
      <c r="AM352" s="91">
        <v>127</v>
      </c>
      <c r="AN352" s="91">
        <v>247</v>
      </c>
      <c r="AO352" s="91">
        <v>4301</v>
      </c>
      <c r="AP352" s="91">
        <v>41</v>
      </c>
      <c r="AQ352" s="91">
        <v>1</v>
      </c>
      <c r="AR352" s="91">
        <v>290</v>
      </c>
      <c r="AS352" s="91">
        <v>628</v>
      </c>
      <c r="AT352" s="91">
        <v>31</v>
      </c>
      <c r="AU352" s="91"/>
      <c r="AV352" s="91"/>
      <c r="AW352" s="91">
        <v>19</v>
      </c>
      <c r="AX352" s="91"/>
      <c r="AY352" s="91">
        <v>2533</v>
      </c>
      <c r="AZ352" s="91">
        <v>2778</v>
      </c>
      <c r="BA352" s="91"/>
      <c r="BB352" s="91">
        <v>2620</v>
      </c>
      <c r="BC352" s="91">
        <v>2690</v>
      </c>
      <c r="BD352" s="91">
        <v>1</v>
      </c>
      <c r="BE352" s="91"/>
      <c r="BF352" s="91">
        <v>2585</v>
      </c>
      <c r="BG352" s="91">
        <v>57</v>
      </c>
      <c r="BH352" s="91">
        <v>88</v>
      </c>
      <c r="BI352" s="91">
        <v>214</v>
      </c>
      <c r="BJ352" s="91">
        <v>106</v>
      </c>
      <c r="BK352" s="91">
        <v>35</v>
      </c>
      <c r="BL352" s="91">
        <v>664</v>
      </c>
      <c r="BM352" s="91">
        <v>36</v>
      </c>
      <c r="BN352" s="91">
        <v>1</v>
      </c>
      <c r="BO352" s="91">
        <v>50</v>
      </c>
      <c r="BP352" s="91">
        <v>154</v>
      </c>
      <c r="BQ352" s="91">
        <v>1300</v>
      </c>
      <c r="BR352" s="91">
        <v>21</v>
      </c>
      <c r="BS352" s="91"/>
      <c r="BT352" s="91">
        <v>309</v>
      </c>
      <c r="BU352" s="91">
        <v>5002</v>
      </c>
      <c r="BV352" s="91"/>
      <c r="BW352" s="91">
        <v>2614</v>
      </c>
      <c r="BX352" s="91">
        <v>853</v>
      </c>
      <c r="BY352" s="91">
        <v>1583</v>
      </c>
      <c r="BZ352" s="91">
        <v>78</v>
      </c>
      <c r="CA352" s="91"/>
      <c r="CB352" s="91">
        <v>4</v>
      </c>
      <c r="CC352" s="91"/>
      <c r="CD352" s="91">
        <v>41</v>
      </c>
      <c r="CE352" s="91">
        <v>136</v>
      </c>
      <c r="CF352" s="91">
        <v>2</v>
      </c>
      <c r="CG352" s="91">
        <v>551</v>
      </c>
      <c r="CH352" s="91">
        <v>159</v>
      </c>
      <c r="CI352" s="91">
        <v>157</v>
      </c>
      <c r="CJ352" s="91">
        <v>33</v>
      </c>
      <c r="CK352" s="91">
        <v>847</v>
      </c>
      <c r="CL352" s="91">
        <v>85</v>
      </c>
      <c r="CM352" s="91">
        <v>771</v>
      </c>
      <c r="CN352" s="91">
        <v>254</v>
      </c>
      <c r="CO352" s="91">
        <v>428</v>
      </c>
      <c r="CP352" s="91">
        <v>153</v>
      </c>
      <c r="CQ352" s="91">
        <v>2</v>
      </c>
      <c r="CR352" s="91">
        <v>163</v>
      </c>
      <c r="CS352" s="91">
        <v>671</v>
      </c>
      <c r="CT352" s="91">
        <v>4</v>
      </c>
      <c r="CU352" s="91"/>
      <c r="CV352" s="91">
        <v>64</v>
      </c>
      <c r="CW352" s="91">
        <v>422</v>
      </c>
      <c r="CX352" s="91">
        <v>547</v>
      </c>
      <c r="CY352" s="91"/>
      <c r="CZ352" s="91">
        <v>95</v>
      </c>
      <c r="DA352" s="91">
        <v>6</v>
      </c>
      <c r="DB352" s="91">
        <v>2</v>
      </c>
      <c r="DC352" s="91"/>
      <c r="DD352" s="91">
        <v>9</v>
      </c>
      <c r="DE352" s="91">
        <v>68</v>
      </c>
      <c r="DF352" s="91">
        <v>441</v>
      </c>
      <c r="DG352" s="91">
        <v>9</v>
      </c>
      <c r="DH352" s="91">
        <v>396</v>
      </c>
      <c r="DI352" s="91">
        <v>36</v>
      </c>
      <c r="DJ352" s="91">
        <v>6</v>
      </c>
      <c r="DK352" s="91">
        <v>30</v>
      </c>
      <c r="DL352" s="91"/>
      <c r="DM352" s="91">
        <v>839</v>
      </c>
      <c r="DN352" s="91">
        <v>138</v>
      </c>
      <c r="DO352" s="91">
        <v>1508</v>
      </c>
      <c r="DP352" s="91">
        <v>43</v>
      </c>
      <c r="DQ352" s="91">
        <v>1685</v>
      </c>
      <c r="DR352" s="91">
        <v>9</v>
      </c>
      <c r="DS352" s="91">
        <v>4</v>
      </c>
      <c r="DT352" s="91">
        <v>28</v>
      </c>
      <c r="DU352" s="91">
        <v>330</v>
      </c>
      <c r="DV352" s="91">
        <v>233</v>
      </c>
      <c r="DW352" s="91">
        <v>1</v>
      </c>
      <c r="DX352" s="91">
        <v>11</v>
      </c>
      <c r="DY352" s="91">
        <v>4</v>
      </c>
      <c r="DZ352" s="91">
        <v>54</v>
      </c>
      <c r="EA352" s="91">
        <v>274</v>
      </c>
      <c r="EB352" s="91">
        <v>156</v>
      </c>
      <c r="EC352" s="91">
        <v>10</v>
      </c>
      <c r="ED352" s="91">
        <v>4</v>
      </c>
      <c r="EE352" s="91"/>
      <c r="EF352" s="91">
        <v>26</v>
      </c>
      <c r="EG352" s="91">
        <v>4167</v>
      </c>
      <c r="EH352" s="91">
        <v>29412</v>
      </c>
      <c r="EI352" s="90" t="s">
        <v>2696</v>
      </c>
      <c r="EJ352" s="90" t="s">
        <v>2489</v>
      </c>
    </row>
    <row r="353" spans="1:140" ht="14.4" x14ac:dyDescent="0.3">
      <c r="A353" s="90">
        <v>106381154</v>
      </c>
      <c r="B353" s="90" t="s">
        <v>2345</v>
      </c>
      <c r="C353" s="90" t="s">
        <v>1</v>
      </c>
      <c r="D353" s="90" t="s">
        <v>2</v>
      </c>
      <c r="E353" s="90" t="s">
        <v>1760</v>
      </c>
      <c r="F353" s="90" t="s">
        <v>1504</v>
      </c>
      <c r="G353" s="90" t="s">
        <v>1760</v>
      </c>
      <c r="H353" s="90" t="s">
        <v>2813</v>
      </c>
      <c r="I353" s="90">
        <v>19</v>
      </c>
      <c r="J353" s="90">
        <v>11</v>
      </c>
      <c r="K353" s="90" t="s">
        <v>440</v>
      </c>
      <c r="L353" s="90" t="s">
        <v>2807</v>
      </c>
      <c r="M353" s="91">
        <v>30994</v>
      </c>
      <c r="N353" s="91"/>
      <c r="O353" s="91"/>
      <c r="P353" s="91"/>
      <c r="Q353" s="91"/>
      <c r="R353" s="91"/>
      <c r="S353" s="91">
        <v>14672</v>
      </c>
      <c r="T353" s="91">
        <v>16321</v>
      </c>
      <c r="U353" s="91"/>
      <c r="V353" s="91">
        <v>1</v>
      </c>
      <c r="W353" s="91">
        <v>3266</v>
      </c>
      <c r="X353" s="91">
        <v>1614</v>
      </c>
      <c r="Y353" s="91">
        <v>1990</v>
      </c>
      <c r="Z353" s="91">
        <v>2423</v>
      </c>
      <c r="AA353" s="91">
        <v>3737</v>
      </c>
      <c r="AB353" s="91">
        <v>3062</v>
      </c>
      <c r="AC353" s="91">
        <v>4574</v>
      </c>
      <c r="AD353" s="91">
        <v>5294</v>
      </c>
      <c r="AE353" s="91">
        <v>3040</v>
      </c>
      <c r="AF353" s="91">
        <v>1994</v>
      </c>
      <c r="AG353" s="91"/>
      <c r="AH353" s="91">
        <v>15568</v>
      </c>
      <c r="AI353" s="91">
        <v>2581</v>
      </c>
      <c r="AJ353" s="91">
        <v>4988</v>
      </c>
      <c r="AK353" s="91">
        <v>4620</v>
      </c>
      <c r="AL353" s="91">
        <v>140</v>
      </c>
      <c r="AM353" s="91">
        <v>1888</v>
      </c>
      <c r="AN353" s="91">
        <v>1209</v>
      </c>
      <c r="AO353" s="91">
        <v>24781</v>
      </c>
      <c r="AP353" s="91"/>
      <c r="AQ353" s="91">
        <v>4</v>
      </c>
      <c r="AR353" s="91">
        <v>17</v>
      </c>
      <c r="AS353" s="91">
        <v>2191</v>
      </c>
      <c r="AT353" s="91">
        <v>3</v>
      </c>
      <c r="AU353" s="91">
        <v>2285</v>
      </c>
      <c r="AV353" s="91">
        <v>30</v>
      </c>
      <c r="AW353" s="91">
        <v>1683</v>
      </c>
      <c r="AX353" s="91"/>
      <c r="AY353" s="91">
        <v>9201</v>
      </c>
      <c r="AZ353" s="91">
        <v>21793</v>
      </c>
      <c r="BA353" s="91"/>
      <c r="BB353" s="91">
        <v>10800</v>
      </c>
      <c r="BC353" s="91">
        <v>17795</v>
      </c>
      <c r="BD353" s="91">
        <v>2399</v>
      </c>
      <c r="BE353" s="91"/>
      <c r="BF353" s="91">
        <v>20267</v>
      </c>
      <c r="BG353" s="91"/>
      <c r="BH353" s="91"/>
      <c r="BI353" s="91"/>
      <c r="BJ353" s="91">
        <v>966</v>
      </c>
      <c r="BK353" s="91">
        <v>918</v>
      </c>
      <c r="BL353" s="91">
        <v>1888</v>
      </c>
      <c r="BM353" s="91">
        <v>55</v>
      </c>
      <c r="BN353" s="91">
        <v>50</v>
      </c>
      <c r="BO353" s="91"/>
      <c r="BP353" s="91">
        <v>607</v>
      </c>
      <c r="BQ353" s="91">
        <v>6194</v>
      </c>
      <c r="BR353" s="91">
        <v>49</v>
      </c>
      <c r="BS353" s="91"/>
      <c r="BT353" s="91">
        <v>839</v>
      </c>
      <c r="BU353" s="91">
        <v>30155</v>
      </c>
      <c r="BV353" s="91"/>
      <c r="BW353" s="91">
        <v>9410</v>
      </c>
      <c r="BX353" s="91">
        <v>8040</v>
      </c>
      <c r="BY353" s="91">
        <v>12954</v>
      </c>
      <c r="BZ353" s="91">
        <v>137</v>
      </c>
      <c r="CA353" s="91">
        <v>23</v>
      </c>
      <c r="CB353" s="91">
        <v>51</v>
      </c>
      <c r="CC353" s="91">
        <v>25</v>
      </c>
      <c r="CD353" s="91">
        <v>298</v>
      </c>
      <c r="CE353" s="91">
        <v>56</v>
      </c>
      <c r="CF353" s="91"/>
      <c r="CG353" s="91">
        <v>1803</v>
      </c>
      <c r="CH353" s="91">
        <v>4033</v>
      </c>
      <c r="CI353" s="91">
        <v>992</v>
      </c>
      <c r="CJ353" s="91">
        <v>434</v>
      </c>
      <c r="CK353" s="91">
        <v>269</v>
      </c>
      <c r="CL353" s="91">
        <v>1585</v>
      </c>
      <c r="CM353" s="91">
        <v>2869</v>
      </c>
      <c r="CN353" s="91">
        <v>1264</v>
      </c>
      <c r="CO353" s="91">
        <v>2644</v>
      </c>
      <c r="CP353" s="91">
        <v>1098</v>
      </c>
      <c r="CQ353" s="91">
        <v>2642</v>
      </c>
      <c r="CR353" s="91">
        <v>346</v>
      </c>
      <c r="CS353" s="91">
        <v>2212</v>
      </c>
      <c r="CT353" s="91">
        <v>750</v>
      </c>
      <c r="CU353" s="91">
        <v>297</v>
      </c>
      <c r="CV353" s="91">
        <v>900</v>
      </c>
      <c r="CW353" s="91">
        <v>2997</v>
      </c>
      <c r="CX353" s="91">
        <v>1566</v>
      </c>
      <c r="CY353" s="91">
        <v>2293</v>
      </c>
      <c r="CZ353" s="91">
        <v>1944</v>
      </c>
      <c r="DA353" s="91">
        <v>348</v>
      </c>
      <c r="DB353" s="91">
        <v>58</v>
      </c>
      <c r="DC353" s="91">
        <v>29</v>
      </c>
      <c r="DD353" s="91">
        <v>347</v>
      </c>
      <c r="DE353" s="91">
        <v>754</v>
      </c>
      <c r="DF353" s="91">
        <v>2766</v>
      </c>
      <c r="DG353" s="91">
        <v>435</v>
      </c>
      <c r="DH353" s="91">
        <v>3467</v>
      </c>
      <c r="DI353" s="91">
        <v>1382</v>
      </c>
      <c r="DJ353" s="91">
        <v>770</v>
      </c>
      <c r="DK353" s="91">
        <v>382</v>
      </c>
      <c r="DL353" s="91">
        <v>2350</v>
      </c>
      <c r="DM353" s="91">
        <v>2825</v>
      </c>
      <c r="DN353" s="91">
        <v>578</v>
      </c>
      <c r="DO353" s="91">
        <v>6822</v>
      </c>
      <c r="DP353" s="91">
        <v>186</v>
      </c>
      <c r="DQ353" s="91">
        <v>5551</v>
      </c>
      <c r="DR353" s="91">
        <v>34</v>
      </c>
      <c r="DS353" s="91">
        <v>22</v>
      </c>
      <c r="DT353" s="91">
        <v>87</v>
      </c>
      <c r="DU353" s="91">
        <v>4266</v>
      </c>
      <c r="DV353" s="91">
        <v>473</v>
      </c>
      <c r="DW353" s="91">
        <v>2</v>
      </c>
      <c r="DX353" s="91">
        <v>29</v>
      </c>
      <c r="DY353" s="91">
        <v>86</v>
      </c>
      <c r="DZ353" s="91">
        <v>205</v>
      </c>
      <c r="EA353" s="91">
        <v>1645</v>
      </c>
      <c r="EB353" s="91">
        <v>46</v>
      </c>
      <c r="EC353" s="91">
        <v>30</v>
      </c>
      <c r="ED353" s="91">
        <v>9</v>
      </c>
      <c r="EE353" s="91"/>
      <c r="EF353" s="91">
        <v>131</v>
      </c>
      <c r="EG353" s="91">
        <v>23929</v>
      </c>
      <c r="EH353" s="91">
        <v>192143</v>
      </c>
      <c r="EI353" s="90" t="s">
        <v>2696</v>
      </c>
      <c r="EJ353" s="90" t="s">
        <v>2489</v>
      </c>
    </row>
    <row r="354" spans="1:140" ht="14.4" x14ac:dyDescent="0.3">
      <c r="A354" s="90">
        <v>106382715</v>
      </c>
      <c r="B354" s="90" t="s">
        <v>2346</v>
      </c>
      <c r="C354" s="90" t="s">
        <v>3</v>
      </c>
      <c r="D354" s="90" t="s">
        <v>4</v>
      </c>
      <c r="E354" s="90" t="s">
        <v>1760</v>
      </c>
      <c r="F354" s="90" t="s">
        <v>1508</v>
      </c>
      <c r="G354" s="90" t="s">
        <v>1760</v>
      </c>
      <c r="H354" s="90" t="s">
        <v>2810</v>
      </c>
      <c r="I354" s="90">
        <v>17</v>
      </c>
      <c r="J354" s="90">
        <v>11</v>
      </c>
      <c r="K354" s="90" t="s">
        <v>557</v>
      </c>
      <c r="L354" s="90" t="s">
        <v>553</v>
      </c>
      <c r="M354" s="91">
        <v>1772</v>
      </c>
      <c r="N354" s="91"/>
      <c r="O354" s="91"/>
      <c r="P354" s="91"/>
      <c r="Q354" s="91"/>
      <c r="R354" s="91"/>
      <c r="S354" s="91">
        <v>861</v>
      </c>
      <c r="T354" s="91">
        <v>911</v>
      </c>
      <c r="U354" s="91"/>
      <c r="V354" s="91"/>
      <c r="W354" s="91"/>
      <c r="X354" s="91"/>
      <c r="Y354" s="91">
        <v>3</v>
      </c>
      <c r="Z354" s="91">
        <v>9</v>
      </c>
      <c r="AA354" s="91">
        <v>23</v>
      </c>
      <c r="AB354" s="91">
        <v>63</v>
      </c>
      <c r="AC354" s="91">
        <v>101</v>
      </c>
      <c r="AD354" s="91">
        <v>198</v>
      </c>
      <c r="AE354" s="91">
        <v>458</v>
      </c>
      <c r="AF354" s="91">
        <v>917</v>
      </c>
      <c r="AG354" s="91"/>
      <c r="AH354" s="91">
        <v>25</v>
      </c>
      <c r="AI354" s="91">
        <v>3</v>
      </c>
      <c r="AJ354" s="91">
        <v>3</v>
      </c>
      <c r="AK354" s="91">
        <v>1741</v>
      </c>
      <c r="AL354" s="91"/>
      <c r="AM354" s="91"/>
      <c r="AN354" s="91"/>
      <c r="AO354" s="91">
        <v>1645</v>
      </c>
      <c r="AP354" s="91">
        <v>1</v>
      </c>
      <c r="AQ354" s="91"/>
      <c r="AR354" s="91">
        <v>5</v>
      </c>
      <c r="AS354" s="91">
        <v>119</v>
      </c>
      <c r="AT354" s="91">
        <v>2</v>
      </c>
      <c r="AU354" s="91"/>
      <c r="AV354" s="91"/>
      <c r="AW354" s="91"/>
      <c r="AX354" s="91"/>
      <c r="AY354" s="91">
        <v>1338</v>
      </c>
      <c r="AZ354" s="91">
        <v>434</v>
      </c>
      <c r="BA354" s="91"/>
      <c r="BB354" s="91">
        <v>152</v>
      </c>
      <c r="BC354" s="91">
        <v>1620</v>
      </c>
      <c r="BD354" s="91"/>
      <c r="BE354" s="91"/>
      <c r="BF354" s="91">
        <v>854</v>
      </c>
      <c r="BG354" s="91"/>
      <c r="BH354" s="91"/>
      <c r="BI354" s="91"/>
      <c r="BJ354" s="91">
        <v>27</v>
      </c>
      <c r="BK354" s="91"/>
      <c r="BL354" s="91">
        <v>209</v>
      </c>
      <c r="BM354" s="91"/>
      <c r="BN354" s="91"/>
      <c r="BO354" s="91">
        <v>17</v>
      </c>
      <c r="BP354" s="91">
        <v>50</v>
      </c>
      <c r="BQ354" s="91">
        <v>615</v>
      </c>
      <c r="BR354" s="91"/>
      <c r="BS354" s="91"/>
      <c r="BT354" s="91">
        <v>208</v>
      </c>
      <c r="BU354" s="91">
        <v>1564</v>
      </c>
      <c r="BV354" s="91"/>
      <c r="BW354" s="91">
        <v>1470</v>
      </c>
      <c r="BX354" s="91">
        <v>126</v>
      </c>
      <c r="BY354" s="91">
        <v>157</v>
      </c>
      <c r="BZ354" s="91">
        <v>2</v>
      </c>
      <c r="CA354" s="91"/>
      <c r="CB354" s="91">
        <v>7</v>
      </c>
      <c r="CC354" s="91">
        <v>7</v>
      </c>
      <c r="CD354" s="91">
        <v>3</v>
      </c>
      <c r="CE354" s="91"/>
      <c r="CF354" s="91"/>
      <c r="CG354" s="91">
        <v>126</v>
      </c>
      <c r="CH354" s="91">
        <v>166</v>
      </c>
      <c r="CI354" s="91">
        <v>75</v>
      </c>
      <c r="CJ354" s="91">
        <v>61</v>
      </c>
      <c r="CK354" s="91">
        <v>8</v>
      </c>
      <c r="CL354" s="91">
        <v>22</v>
      </c>
      <c r="CM354" s="91">
        <v>301</v>
      </c>
      <c r="CN354" s="91">
        <v>324</v>
      </c>
      <c r="CO354" s="91">
        <v>269</v>
      </c>
      <c r="CP354" s="91">
        <v>113</v>
      </c>
      <c r="CQ354" s="91">
        <v>1</v>
      </c>
      <c r="CR354" s="91">
        <v>48</v>
      </c>
      <c r="CS354" s="91">
        <v>56</v>
      </c>
      <c r="CT354" s="91"/>
      <c r="CU354" s="91"/>
      <c r="CV354" s="91">
        <v>96</v>
      </c>
      <c r="CW354" s="91">
        <v>84</v>
      </c>
      <c r="CX354" s="91">
        <v>22</v>
      </c>
      <c r="CY354" s="91"/>
      <c r="CZ354" s="91">
        <v>2</v>
      </c>
      <c r="DA354" s="91">
        <v>5</v>
      </c>
      <c r="DB354" s="91"/>
      <c r="DC354" s="91"/>
      <c r="DD354" s="91">
        <v>5</v>
      </c>
      <c r="DE354" s="91">
        <v>48</v>
      </c>
      <c r="DF354" s="91">
        <v>88</v>
      </c>
      <c r="DG354" s="91">
        <v>9</v>
      </c>
      <c r="DH354" s="91">
        <v>303</v>
      </c>
      <c r="DI354" s="91">
        <v>37</v>
      </c>
      <c r="DJ354" s="91">
        <v>7</v>
      </c>
      <c r="DK354" s="91">
        <v>23</v>
      </c>
      <c r="DL354" s="91"/>
      <c r="DM354" s="91">
        <v>62</v>
      </c>
      <c r="DN354" s="91">
        <v>17</v>
      </c>
      <c r="DO354" s="91">
        <v>217</v>
      </c>
      <c r="DP354" s="91"/>
      <c r="DQ354" s="91">
        <v>949</v>
      </c>
      <c r="DR354" s="91">
        <v>3</v>
      </c>
      <c r="DS354" s="91"/>
      <c r="DT354" s="91">
        <v>2</v>
      </c>
      <c r="DU354" s="91">
        <v>66</v>
      </c>
      <c r="DV354" s="91">
        <v>98</v>
      </c>
      <c r="DW354" s="91">
        <v>1</v>
      </c>
      <c r="DX354" s="91">
        <v>1</v>
      </c>
      <c r="DY354" s="91">
        <v>2</v>
      </c>
      <c r="DZ354" s="91">
        <v>22</v>
      </c>
      <c r="EA354" s="91">
        <v>97</v>
      </c>
      <c r="EB354" s="91">
        <v>1</v>
      </c>
      <c r="EC354" s="91">
        <v>1</v>
      </c>
      <c r="ED354" s="91"/>
      <c r="EE354" s="91"/>
      <c r="EF354" s="91">
        <v>6</v>
      </c>
      <c r="EG354" s="91">
        <v>1472</v>
      </c>
      <c r="EH354" s="91">
        <v>7987</v>
      </c>
      <c r="EI354" s="90" t="s">
        <v>2699</v>
      </c>
      <c r="EJ354" s="90" t="s">
        <v>2489</v>
      </c>
    </row>
    <row r="355" spans="1:140" ht="14.4" x14ac:dyDescent="0.3">
      <c r="A355" s="90">
        <v>106390846</v>
      </c>
      <c r="B355" s="90" t="s">
        <v>2347</v>
      </c>
      <c r="C355" s="90" t="s">
        <v>5</v>
      </c>
      <c r="D355" s="90" t="s">
        <v>6</v>
      </c>
      <c r="E355" s="90" t="s">
        <v>7</v>
      </c>
      <c r="F355" s="90" t="s">
        <v>1509</v>
      </c>
      <c r="G355" s="90" t="s">
        <v>1510</v>
      </c>
      <c r="H355" s="90" t="s">
        <v>2808</v>
      </c>
      <c r="I355" s="90">
        <v>13</v>
      </c>
      <c r="J355" s="90">
        <v>5</v>
      </c>
      <c r="K355" s="90" t="s">
        <v>557</v>
      </c>
      <c r="L355" s="90" t="s">
        <v>553</v>
      </c>
      <c r="M355" s="91">
        <v>8942</v>
      </c>
      <c r="N355" s="91"/>
      <c r="O355" s="91"/>
      <c r="P355" s="91"/>
      <c r="Q355" s="91"/>
      <c r="R355" s="91"/>
      <c r="S355" s="91">
        <v>3632</v>
      </c>
      <c r="T355" s="91">
        <v>5310</v>
      </c>
      <c r="U355" s="91"/>
      <c r="V355" s="91"/>
      <c r="W355" s="91">
        <v>1272</v>
      </c>
      <c r="X355" s="91">
        <v>109</v>
      </c>
      <c r="Y355" s="91">
        <v>223</v>
      </c>
      <c r="Z355" s="91">
        <v>948</v>
      </c>
      <c r="AA355" s="91">
        <v>861</v>
      </c>
      <c r="AB355" s="91">
        <v>649</v>
      </c>
      <c r="AC355" s="91">
        <v>1126</v>
      </c>
      <c r="AD355" s="91">
        <v>1411</v>
      </c>
      <c r="AE355" s="91">
        <v>1188</v>
      </c>
      <c r="AF355" s="91">
        <v>1155</v>
      </c>
      <c r="AG355" s="91"/>
      <c r="AH355" s="91">
        <v>3341</v>
      </c>
      <c r="AI355" s="91">
        <v>1481</v>
      </c>
      <c r="AJ355" s="91">
        <v>2654</v>
      </c>
      <c r="AK355" s="91">
        <v>1051</v>
      </c>
      <c r="AL355" s="91">
        <v>4</v>
      </c>
      <c r="AM355" s="91">
        <v>357</v>
      </c>
      <c r="AN355" s="91">
        <v>54</v>
      </c>
      <c r="AO355" s="91">
        <v>7213</v>
      </c>
      <c r="AP355" s="91">
        <v>94</v>
      </c>
      <c r="AQ355" s="91"/>
      <c r="AR355" s="91">
        <v>181</v>
      </c>
      <c r="AS355" s="91">
        <v>250</v>
      </c>
      <c r="AT355" s="91">
        <v>17</v>
      </c>
      <c r="AU355" s="91">
        <v>1172</v>
      </c>
      <c r="AV355" s="91"/>
      <c r="AW355" s="91">
        <v>15</v>
      </c>
      <c r="AX355" s="91"/>
      <c r="AY355" s="91">
        <v>4605</v>
      </c>
      <c r="AZ355" s="91">
        <v>4337</v>
      </c>
      <c r="BA355" s="91"/>
      <c r="BB355" s="91">
        <v>1764</v>
      </c>
      <c r="BC355" s="91">
        <v>5986</v>
      </c>
      <c r="BD355" s="91">
        <v>1180</v>
      </c>
      <c r="BE355" s="91">
        <v>12</v>
      </c>
      <c r="BF355" s="91">
        <v>6509</v>
      </c>
      <c r="BG355" s="91"/>
      <c r="BH355" s="91"/>
      <c r="BI355" s="91"/>
      <c r="BJ355" s="91">
        <v>205</v>
      </c>
      <c r="BK355" s="91">
        <v>40</v>
      </c>
      <c r="BL355" s="91">
        <v>1150</v>
      </c>
      <c r="BM355" s="91">
        <v>23</v>
      </c>
      <c r="BN355" s="91"/>
      <c r="BO355" s="91">
        <v>145</v>
      </c>
      <c r="BP355" s="91">
        <v>212</v>
      </c>
      <c r="BQ355" s="91">
        <v>623</v>
      </c>
      <c r="BR355" s="91">
        <v>35</v>
      </c>
      <c r="BS355" s="91"/>
      <c r="BT355" s="91">
        <v>505</v>
      </c>
      <c r="BU355" s="91">
        <v>8437</v>
      </c>
      <c r="BV355" s="91"/>
      <c r="BW355" s="91">
        <v>3219</v>
      </c>
      <c r="BX355" s="91">
        <v>3339</v>
      </c>
      <c r="BY355" s="91">
        <v>2151</v>
      </c>
      <c r="BZ355" s="91">
        <v>98</v>
      </c>
      <c r="CA355" s="91">
        <v>1</v>
      </c>
      <c r="CB355" s="91">
        <v>31</v>
      </c>
      <c r="CC355" s="91"/>
      <c r="CD355" s="91">
        <v>103</v>
      </c>
      <c r="CE355" s="91"/>
      <c r="CF355" s="91"/>
      <c r="CG355" s="91">
        <v>562</v>
      </c>
      <c r="CH355" s="91">
        <v>99</v>
      </c>
      <c r="CI355" s="91">
        <v>429</v>
      </c>
      <c r="CJ355" s="91">
        <v>111</v>
      </c>
      <c r="CK355" s="91">
        <v>41</v>
      </c>
      <c r="CL355" s="91">
        <v>73</v>
      </c>
      <c r="CM355" s="91">
        <v>1425</v>
      </c>
      <c r="CN355" s="91">
        <v>757</v>
      </c>
      <c r="CO355" s="91">
        <v>797</v>
      </c>
      <c r="CP355" s="91">
        <v>333</v>
      </c>
      <c r="CQ355" s="91">
        <v>1304</v>
      </c>
      <c r="CR355" s="91">
        <v>126</v>
      </c>
      <c r="CS355" s="91">
        <v>861</v>
      </c>
      <c r="CT355" s="91">
        <v>5</v>
      </c>
      <c r="CU355" s="91">
        <v>39</v>
      </c>
      <c r="CV355" s="91">
        <v>278</v>
      </c>
      <c r="CW355" s="91">
        <v>515</v>
      </c>
      <c r="CX355" s="91">
        <v>11</v>
      </c>
      <c r="CY355" s="91">
        <v>1176</v>
      </c>
      <c r="CZ355" s="91">
        <v>75</v>
      </c>
      <c r="DA355" s="91">
        <v>2</v>
      </c>
      <c r="DB355" s="91">
        <v>1</v>
      </c>
      <c r="DC355" s="91">
        <v>1</v>
      </c>
      <c r="DD355" s="91">
        <v>7</v>
      </c>
      <c r="DE355" s="91">
        <v>121</v>
      </c>
      <c r="DF355" s="91">
        <v>1119</v>
      </c>
      <c r="DG355" s="91">
        <v>6</v>
      </c>
      <c r="DH355" s="91">
        <v>830</v>
      </c>
      <c r="DI355" s="91">
        <v>51</v>
      </c>
      <c r="DJ355" s="91">
        <v>121</v>
      </c>
      <c r="DK355" s="91">
        <v>79</v>
      </c>
      <c r="DL355" s="91">
        <v>1162</v>
      </c>
      <c r="DM355" s="91">
        <v>1028</v>
      </c>
      <c r="DN355" s="91">
        <v>98</v>
      </c>
      <c r="DO355" s="91">
        <v>1079</v>
      </c>
      <c r="DP355" s="91">
        <v>39</v>
      </c>
      <c r="DQ355" s="91">
        <v>3123</v>
      </c>
      <c r="DR355" s="91">
        <v>15</v>
      </c>
      <c r="DS355" s="91">
        <v>7</v>
      </c>
      <c r="DT355" s="91">
        <v>67</v>
      </c>
      <c r="DU355" s="91">
        <v>381</v>
      </c>
      <c r="DV355" s="91">
        <v>222</v>
      </c>
      <c r="DW355" s="91">
        <v>2</v>
      </c>
      <c r="DX355" s="91">
        <v>11</v>
      </c>
      <c r="DY355" s="91">
        <v>22</v>
      </c>
      <c r="DZ355" s="91">
        <v>87</v>
      </c>
      <c r="EA355" s="91">
        <v>352</v>
      </c>
      <c r="EB355" s="91">
        <v>27</v>
      </c>
      <c r="EC355" s="91">
        <v>9</v>
      </c>
      <c r="ED355" s="91">
        <v>6</v>
      </c>
      <c r="EE355" s="91"/>
      <c r="EF355" s="91">
        <v>5</v>
      </c>
      <c r="EG355" s="91">
        <v>7729</v>
      </c>
      <c r="EH355" s="91">
        <v>35169</v>
      </c>
      <c r="EI355" s="90" t="s">
        <v>2700</v>
      </c>
      <c r="EJ355" s="90" t="s">
        <v>2489</v>
      </c>
    </row>
    <row r="356" spans="1:140" ht="14.4" x14ac:dyDescent="0.3">
      <c r="A356" s="90">
        <v>106390923</v>
      </c>
      <c r="B356" s="90" t="s">
        <v>2348</v>
      </c>
      <c r="C356" s="90" t="s">
        <v>8</v>
      </c>
      <c r="D356" s="90" t="s">
        <v>9</v>
      </c>
      <c r="E356" s="90" t="s">
        <v>10</v>
      </c>
      <c r="F356" s="90" t="s">
        <v>2349</v>
      </c>
      <c r="G356" s="90" t="s">
        <v>1510</v>
      </c>
      <c r="H356" s="90" t="s">
        <v>2812</v>
      </c>
      <c r="I356" s="90">
        <v>9</v>
      </c>
      <c r="J356" s="90">
        <v>5</v>
      </c>
      <c r="K356" s="90" t="s">
        <v>557</v>
      </c>
      <c r="L356" s="90" t="s">
        <v>553</v>
      </c>
      <c r="M356" s="91">
        <v>7936</v>
      </c>
      <c r="N356" s="91"/>
      <c r="O356" s="91"/>
      <c r="P356" s="91"/>
      <c r="Q356" s="91">
        <v>118</v>
      </c>
      <c r="R356" s="91"/>
      <c r="S356" s="91">
        <v>3245</v>
      </c>
      <c r="T356" s="91">
        <v>4809</v>
      </c>
      <c r="U356" s="91"/>
      <c r="V356" s="91"/>
      <c r="W356" s="91">
        <v>1100</v>
      </c>
      <c r="X356" s="91">
        <v>73</v>
      </c>
      <c r="Y356" s="91">
        <v>154</v>
      </c>
      <c r="Z356" s="91">
        <v>783</v>
      </c>
      <c r="AA356" s="91">
        <v>674</v>
      </c>
      <c r="AB356" s="91">
        <v>478</v>
      </c>
      <c r="AC356" s="91">
        <v>906</v>
      </c>
      <c r="AD356" s="91">
        <v>1107</v>
      </c>
      <c r="AE356" s="91">
        <v>1234</v>
      </c>
      <c r="AF356" s="91">
        <v>1545</v>
      </c>
      <c r="AG356" s="91"/>
      <c r="AH356" s="91">
        <v>5545</v>
      </c>
      <c r="AI356" s="91">
        <v>151</v>
      </c>
      <c r="AJ356" s="91">
        <v>1859</v>
      </c>
      <c r="AK356" s="91">
        <v>401</v>
      </c>
      <c r="AL356" s="91">
        <v>9</v>
      </c>
      <c r="AM356" s="91">
        <v>71</v>
      </c>
      <c r="AN356" s="91">
        <v>18</v>
      </c>
      <c r="AO356" s="91">
        <v>6178</v>
      </c>
      <c r="AP356" s="91">
        <v>232</v>
      </c>
      <c r="AQ356" s="91">
        <v>16</v>
      </c>
      <c r="AR356" s="91">
        <v>424</v>
      </c>
      <c r="AS356" s="91">
        <v>140</v>
      </c>
      <c r="AT356" s="91">
        <v>9</v>
      </c>
      <c r="AU356" s="91">
        <v>1050</v>
      </c>
      <c r="AV356" s="91">
        <v>1</v>
      </c>
      <c r="AW356" s="91">
        <v>4</v>
      </c>
      <c r="AX356" s="91"/>
      <c r="AY356" s="91">
        <v>5453</v>
      </c>
      <c r="AZ356" s="91">
        <v>2601</v>
      </c>
      <c r="BA356" s="91"/>
      <c r="BB356" s="91">
        <v>626</v>
      </c>
      <c r="BC356" s="91">
        <v>6378</v>
      </c>
      <c r="BD356" s="91">
        <v>1050</v>
      </c>
      <c r="BE356" s="91"/>
      <c r="BF356" s="91">
        <v>4992</v>
      </c>
      <c r="BG356" s="91">
        <v>5</v>
      </c>
      <c r="BH356" s="91">
        <v>9</v>
      </c>
      <c r="BI356" s="91"/>
      <c r="BJ356" s="91">
        <v>270</v>
      </c>
      <c r="BK356" s="91">
        <v>22</v>
      </c>
      <c r="BL356" s="91">
        <v>1161</v>
      </c>
      <c r="BM356" s="91">
        <v>102</v>
      </c>
      <c r="BN356" s="91">
        <v>4</v>
      </c>
      <c r="BO356" s="91">
        <v>110</v>
      </c>
      <c r="BP356" s="91">
        <v>200</v>
      </c>
      <c r="BQ356" s="91">
        <v>1145</v>
      </c>
      <c r="BR356" s="91">
        <v>34</v>
      </c>
      <c r="BS356" s="91"/>
      <c r="BT356" s="91">
        <v>1109</v>
      </c>
      <c r="BU356" s="91">
        <v>6945</v>
      </c>
      <c r="BV356" s="91"/>
      <c r="BW356" s="91">
        <v>3638</v>
      </c>
      <c r="BX356" s="91">
        <v>2867</v>
      </c>
      <c r="BY356" s="91">
        <v>1351</v>
      </c>
      <c r="BZ356" s="91">
        <v>19</v>
      </c>
      <c r="CA356" s="91"/>
      <c r="CB356" s="91">
        <v>87</v>
      </c>
      <c r="CC356" s="91">
        <v>3</v>
      </c>
      <c r="CD356" s="91">
        <v>63</v>
      </c>
      <c r="CE356" s="91">
        <v>26</v>
      </c>
      <c r="CF356" s="91"/>
      <c r="CG356" s="91">
        <v>614</v>
      </c>
      <c r="CH356" s="91">
        <v>122</v>
      </c>
      <c r="CI356" s="91">
        <v>346</v>
      </c>
      <c r="CJ356" s="91">
        <v>83</v>
      </c>
      <c r="CK356" s="91">
        <v>94</v>
      </c>
      <c r="CL356" s="91">
        <v>135</v>
      </c>
      <c r="CM356" s="91">
        <v>1081</v>
      </c>
      <c r="CN356" s="91">
        <v>887</v>
      </c>
      <c r="CO356" s="91">
        <v>862</v>
      </c>
      <c r="CP356" s="91">
        <v>485</v>
      </c>
      <c r="CQ356" s="91">
        <v>1079</v>
      </c>
      <c r="CR356" s="91">
        <v>213</v>
      </c>
      <c r="CS356" s="91">
        <v>224</v>
      </c>
      <c r="CT356" s="91">
        <v>3</v>
      </c>
      <c r="CU356" s="91">
        <v>23</v>
      </c>
      <c r="CV356" s="91">
        <v>241</v>
      </c>
      <c r="CW356" s="91">
        <v>384</v>
      </c>
      <c r="CX356" s="91">
        <v>128</v>
      </c>
      <c r="CY356" s="91">
        <v>1050</v>
      </c>
      <c r="CZ356" s="91">
        <v>57</v>
      </c>
      <c r="DA356" s="91">
        <v>1</v>
      </c>
      <c r="DB356" s="91">
        <v>2</v>
      </c>
      <c r="DC356" s="91"/>
      <c r="DD356" s="91">
        <v>15</v>
      </c>
      <c r="DE356" s="91">
        <v>101</v>
      </c>
      <c r="DF356" s="91">
        <v>522</v>
      </c>
      <c r="DG356" s="91">
        <v>8</v>
      </c>
      <c r="DH356" s="91">
        <v>464</v>
      </c>
      <c r="DI356" s="91">
        <v>64</v>
      </c>
      <c r="DJ356" s="91">
        <v>93</v>
      </c>
      <c r="DK356" s="91">
        <v>31</v>
      </c>
      <c r="DL356" s="91">
        <v>1027</v>
      </c>
      <c r="DM356" s="91">
        <v>373</v>
      </c>
      <c r="DN356" s="91">
        <v>112</v>
      </c>
      <c r="DO356" s="91">
        <v>1851</v>
      </c>
      <c r="DP356" s="91">
        <v>5</v>
      </c>
      <c r="DQ356" s="91">
        <v>3328</v>
      </c>
      <c r="DR356" s="91">
        <v>12</v>
      </c>
      <c r="DS356" s="91">
        <v>3</v>
      </c>
      <c r="DT356" s="91">
        <v>37</v>
      </c>
      <c r="DU356" s="91">
        <v>144</v>
      </c>
      <c r="DV356" s="91">
        <v>280</v>
      </c>
      <c r="DW356" s="91">
        <v>2</v>
      </c>
      <c r="DX356" s="91">
        <v>11</v>
      </c>
      <c r="DY356" s="91">
        <v>9</v>
      </c>
      <c r="DZ356" s="91">
        <v>54</v>
      </c>
      <c r="EA356" s="91">
        <v>201</v>
      </c>
      <c r="EB356" s="91">
        <v>40</v>
      </c>
      <c r="EC356" s="91">
        <v>3</v>
      </c>
      <c r="ED356" s="91">
        <v>5</v>
      </c>
      <c r="EE356" s="91"/>
      <c r="EF356" s="91">
        <v>13</v>
      </c>
      <c r="EG356" s="91">
        <v>7240</v>
      </c>
      <c r="EH356" s="91">
        <v>33194</v>
      </c>
      <c r="EI356" s="90" t="s">
        <v>2701</v>
      </c>
      <c r="EJ356" s="90" t="s">
        <v>2489</v>
      </c>
    </row>
    <row r="357" spans="1:140" ht="14.4" x14ac:dyDescent="0.3">
      <c r="A357" s="90">
        <v>106391010</v>
      </c>
      <c r="B357" s="90" t="s">
        <v>2350</v>
      </c>
      <c r="C357" s="90" t="s">
        <v>11</v>
      </c>
      <c r="D357" s="90" t="s">
        <v>12</v>
      </c>
      <c r="E357" s="90" t="s">
        <v>13</v>
      </c>
      <c r="F357" s="90" t="s">
        <v>1511</v>
      </c>
      <c r="G357" s="90" t="s">
        <v>1510</v>
      </c>
      <c r="H357" s="90" t="s">
        <v>2812</v>
      </c>
      <c r="I357" s="90">
        <v>13</v>
      </c>
      <c r="J357" s="90">
        <v>5</v>
      </c>
      <c r="K357" s="90" t="s">
        <v>552</v>
      </c>
      <c r="L357" s="90" t="s">
        <v>2807</v>
      </c>
      <c r="M357" s="91">
        <v>10769</v>
      </c>
      <c r="N357" s="91"/>
      <c r="O357" s="91"/>
      <c r="P357" s="91"/>
      <c r="Q357" s="91"/>
      <c r="R357" s="91"/>
      <c r="S357" s="91">
        <v>6017</v>
      </c>
      <c r="T357" s="91">
        <v>4750</v>
      </c>
      <c r="U357" s="91"/>
      <c r="V357" s="91">
        <v>2</v>
      </c>
      <c r="W357" s="91">
        <v>2000</v>
      </c>
      <c r="X357" s="91">
        <v>84</v>
      </c>
      <c r="Y357" s="91">
        <v>332</v>
      </c>
      <c r="Z357" s="91">
        <v>1700</v>
      </c>
      <c r="AA357" s="91">
        <v>1464</v>
      </c>
      <c r="AB357" s="91">
        <v>1296</v>
      </c>
      <c r="AC357" s="91">
        <v>1858</v>
      </c>
      <c r="AD357" s="91">
        <v>1215</v>
      </c>
      <c r="AE357" s="91">
        <v>547</v>
      </c>
      <c r="AF357" s="91">
        <v>273</v>
      </c>
      <c r="AG357" s="91"/>
      <c r="AH357" s="91">
        <v>2798</v>
      </c>
      <c r="AI357" s="91">
        <v>1741</v>
      </c>
      <c r="AJ357" s="91">
        <v>4864</v>
      </c>
      <c r="AK357" s="91">
        <v>833</v>
      </c>
      <c r="AL357" s="91">
        <v>39</v>
      </c>
      <c r="AM357" s="91">
        <v>317</v>
      </c>
      <c r="AN357" s="91">
        <v>177</v>
      </c>
      <c r="AO357" s="91">
        <v>6431</v>
      </c>
      <c r="AP357" s="91">
        <v>12</v>
      </c>
      <c r="AQ357" s="91">
        <v>19</v>
      </c>
      <c r="AR357" s="91">
        <v>63</v>
      </c>
      <c r="AS357" s="91">
        <v>169</v>
      </c>
      <c r="AT357" s="91">
        <v>4</v>
      </c>
      <c r="AU357" s="91">
        <v>1808</v>
      </c>
      <c r="AV357" s="91">
        <v>2236</v>
      </c>
      <c r="AW357" s="91">
        <v>27</v>
      </c>
      <c r="AX357" s="91"/>
      <c r="AY357" s="91">
        <v>4713</v>
      </c>
      <c r="AZ357" s="91">
        <v>6056</v>
      </c>
      <c r="BA357" s="91"/>
      <c r="BB357" s="91">
        <v>1079</v>
      </c>
      <c r="BC357" s="91">
        <v>7807</v>
      </c>
      <c r="BD357" s="91">
        <v>1877</v>
      </c>
      <c r="BE357" s="91">
        <v>6</v>
      </c>
      <c r="BF357" s="91">
        <v>7225</v>
      </c>
      <c r="BG357" s="91"/>
      <c r="BH357" s="91"/>
      <c r="BI357" s="91"/>
      <c r="BJ357" s="91">
        <v>250</v>
      </c>
      <c r="BK357" s="91">
        <v>46</v>
      </c>
      <c r="BL357" s="91">
        <v>1296</v>
      </c>
      <c r="BM357" s="91">
        <v>22</v>
      </c>
      <c r="BN357" s="91">
        <v>1430</v>
      </c>
      <c r="BO357" s="91">
        <v>162</v>
      </c>
      <c r="BP357" s="91">
        <v>143</v>
      </c>
      <c r="BQ357" s="91">
        <v>193</v>
      </c>
      <c r="BR357" s="91">
        <v>2</v>
      </c>
      <c r="BS357" s="91"/>
      <c r="BT357" s="91">
        <v>322</v>
      </c>
      <c r="BU357" s="91">
        <v>10447</v>
      </c>
      <c r="BV357" s="91"/>
      <c r="BW357" s="91">
        <v>1014</v>
      </c>
      <c r="BX357" s="91">
        <v>6160</v>
      </c>
      <c r="BY357" s="91">
        <v>398</v>
      </c>
      <c r="BZ357" s="91">
        <v>33</v>
      </c>
      <c r="CA357" s="91">
        <v>37</v>
      </c>
      <c r="CB357" s="91">
        <v>2423</v>
      </c>
      <c r="CC357" s="91"/>
      <c r="CD357" s="91">
        <v>704</v>
      </c>
      <c r="CE357" s="91"/>
      <c r="CF357" s="91"/>
      <c r="CG357" s="91">
        <v>1056</v>
      </c>
      <c r="CH357" s="91">
        <v>257</v>
      </c>
      <c r="CI357" s="91">
        <v>338</v>
      </c>
      <c r="CJ357" s="91">
        <v>186</v>
      </c>
      <c r="CK357" s="91">
        <v>86</v>
      </c>
      <c r="CL357" s="91">
        <v>171</v>
      </c>
      <c r="CM357" s="91">
        <v>906</v>
      </c>
      <c r="CN357" s="91">
        <v>375</v>
      </c>
      <c r="CO357" s="91">
        <v>879</v>
      </c>
      <c r="CP357" s="91">
        <v>341</v>
      </c>
      <c r="CQ357" s="91">
        <v>1917</v>
      </c>
      <c r="CR357" s="91">
        <v>199</v>
      </c>
      <c r="CS357" s="91">
        <v>203</v>
      </c>
      <c r="CT357" s="91">
        <v>12</v>
      </c>
      <c r="CU357" s="91">
        <v>125</v>
      </c>
      <c r="CV357" s="91">
        <v>371</v>
      </c>
      <c r="CW357" s="91">
        <v>1374</v>
      </c>
      <c r="CX357" s="91">
        <v>157</v>
      </c>
      <c r="CY357" s="91">
        <v>1816</v>
      </c>
      <c r="CZ357" s="91">
        <v>108</v>
      </c>
      <c r="DA357" s="91">
        <v>29</v>
      </c>
      <c r="DB357" s="91">
        <v>18</v>
      </c>
      <c r="DC357" s="91">
        <v>10</v>
      </c>
      <c r="DD357" s="91">
        <v>31</v>
      </c>
      <c r="DE357" s="91">
        <v>188</v>
      </c>
      <c r="DF357" s="91">
        <v>728</v>
      </c>
      <c r="DG357" s="91">
        <v>34</v>
      </c>
      <c r="DH357" s="91">
        <v>991</v>
      </c>
      <c r="DI357" s="91">
        <v>116</v>
      </c>
      <c r="DJ357" s="91">
        <v>28</v>
      </c>
      <c r="DK357" s="91">
        <v>158</v>
      </c>
      <c r="DL357" s="91">
        <v>1806</v>
      </c>
      <c r="DM357" s="91">
        <v>626</v>
      </c>
      <c r="DN357" s="91">
        <v>287</v>
      </c>
      <c r="DO357" s="91">
        <v>2982</v>
      </c>
      <c r="DP357" s="91">
        <v>17</v>
      </c>
      <c r="DQ357" s="91">
        <v>2612</v>
      </c>
      <c r="DR357" s="91">
        <v>425</v>
      </c>
      <c r="DS357" s="91">
        <v>26</v>
      </c>
      <c r="DT357" s="91">
        <v>46</v>
      </c>
      <c r="DU357" s="91">
        <v>514</v>
      </c>
      <c r="DV357" s="91">
        <v>266</v>
      </c>
      <c r="DW357" s="91">
        <v>2</v>
      </c>
      <c r="DX357" s="91">
        <v>27</v>
      </c>
      <c r="DY357" s="91">
        <v>68</v>
      </c>
      <c r="DZ357" s="91">
        <v>138</v>
      </c>
      <c r="EA357" s="91">
        <v>430</v>
      </c>
      <c r="EB357" s="91">
        <v>84</v>
      </c>
      <c r="EC357" s="91">
        <v>208</v>
      </c>
      <c r="ED357" s="91">
        <v>54</v>
      </c>
      <c r="EE357" s="91"/>
      <c r="EF357" s="91">
        <v>58</v>
      </c>
      <c r="EG357" s="91">
        <v>8423</v>
      </c>
      <c r="EH357" s="91">
        <v>40676</v>
      </c>
      <c r="EI357" s="90" t="s">
        <v>2700</v>
      </c>
      <c r="EJ357" s="90" t="s">
        <v>2489</v>
      </c>
    </row>
    <row r="358" spans="1:140" ht="14.4" x14ac:dyDescent="0.3">
      <c r="A358" s="90">
        <v>106391042</v>
      </c>
      <c r="B358" s="90" t="s">
        <v>2351</v>
      </c>
      <c r="C358" s="90" t="s">
        <v>2352</v>
      </c>
      <c r="D358" s="90" t="s">
        <v>14</v>
      </c>
      <c r="E358" s="90" t="s">
        <v>7</v>
      </c>
      <c r="F358" s="90" t="s">
        <v>1512</v>
      </c>
      <c r="G358" s="90" t="s">
        <v>1510</v>
      </c>
      <c r="H358" s="90" t="s">
        <v>2809</v>
      </c>
      <c r="I358" s="90">
        <v>13</v>
      </c>
      <c r="J358" s="90">
        <v>5</v>
      </c>
      <c r="K358" s="90" t="s">
        <v>557</v>
      </c>
      <c r="L358" s="90" t="s">
        <v>553</v>
      </c>
      <c r="M358" s="91">
        <v>17614</v>
      </c>
      <c r="N358" s="91"/>
      <c r="O358" s="91"/>
      <c r="P358" s="91"/>
      <c r="Q358" s="91"/>
      <c r="R358" s="91"/>
      <c r="S358" s="91">
        <v>7183</v>
      </c>
      <c r="T358" s="91">
        <v>10428</v>
      </c>
      <c r="U358" s="91">
        <v>3</v>
      </c>
      <c r="V358" s="91"/>
      <c r="W358" s="91">
        <v>2794</v>
      </c>
      <c r="X358" s="91">
        <v>264</v>
      </c>
      <c r="Y358" s="91">
        <v>461</v>
      </c>
      <c r="Z358" s="91">
        <v>2125</v>
      </c>
      <c r="AA358" s="91">
        <v>1580</v>
      </c>
      <c r="AB358" s="91">
        <v>1201</v>
      </c>
      <c r="AC358" s="91">
        <v>2153</v>
      </c>
      <c r="AD358" s="91">
        <v>2445</v>
      </c>
      <c r="AE358" s="91">
        <v>2172</v>
      </c>
      <c r="AF358" s="91">
        <v>2419</v>
      </c>
      <c r="AG358" s="91"/>
      <c r="AH358" s="91">
        <v>6905</v>
      </c>
      <c r="AI358" s="91">
        <v>2271</v>
      </c>
      <c r="AJ358" s="91">
        <v>5510</v>
      </c>
      <c r="AK358" s="91">
        <v>2360</v>
      </c>
      <c r="AL358" s="91">
        <v>93</v>
      </c>
      <c r="AM358" s="91">
        <v>396</v>
      </c>
      <c r="AN358" s="91">
        <v>79</v>
      </c>
      <c r="AO358" s="91">
        <v>13870</v>
      </c>
      <c r="AP358" s="91">
        <v>265</v>
      </c>
      <c r="AQ358" s="91">
        <v>20</v>
      </c>
      <c r="AR358" s="91">
        <v>360</v>
      </c>
      <c r="AS358" s="91">
        <v>225</v>
      </c>
      <c r="AT358" s="91">
        <v>57</v>
      </c>
      <c r="AU358" s="91">
        <v>2555</v>
      </c>
      <c r="AV358" s="91">
        <v>30</v>
      </c>
      <c r="AW358" s="91">
        <v>232</v>
      </c>
      <c r="AX358" s="91"/>
      <c r="AY358" s="91">
        <v>9825</v>
      </c>
      <c r="AZ358" s="91">
        <v>7789</v>
      </c>
      <c r="BA358" s="91"/>
      <c r="BB358" s="91">
        <v>1993</v>
      </c>
      <c r="BC358" s="91">
        <v>13057</v>
      </c>
      <c r="BD358" s="91">
        <v>2564</v>
      </c>
      <c r="BE358" s="91"/>
      <c r="BF358" s="91">
        <v>11981</v>
      </c>
      <c r="BG358" s="91"/>
      <c r="BH358" s="91"/>
      <c r="BI358" s="91"/>
      <c r="BJ358" s="91">
        <v>250</v>
      </c>
      <c r="BK358" s="91">
        <v>168</v>
      </c>
      <c r="BL358" s="91">
        <v>2163</v>
      </c>
      <c r="BM358" s="91">
        <v>95</v>
      </c>
      <c r="BN358" s="91">
        <v>45</v>
      </c>
      <c r="BO358" s="91">
        <v>282</v>
      </c>
      <c r="BP358" s="91">
        <v>525</v>
      </c>
      <c r="BQ358" s="91">
        <v>2011</v>
      </c>
      <c r="BR358" s="91">
        <v>94</v>
      </c>
      <c r="BS358" s="91"/>
      <c r="BT358" s="91">
        <v>509</v>
      </c>
      <c r="BU358" s="91">
        <v>17105</v>
      </c>
      <c r="BV358" s="91"/>
      <c r="BW358" s="91">
        <v>6363</v>
      </c>
      <c r="BX358" s="91">
        <v>7636</v>
      </c>
      <c r="BY358" s="91">
        <v>3228</v>
      </c>
      <c r="BZ358" s="91">
        <v>80</v>
      </c>
      <c r="CA358" s="91">
        <v>4</v>
      </c>
      <c r="CB358" s="91">
        <v>160</v>
      </c>
      <c r="CC358" s="91">
        <v>14</v>
      </c>
      <c r="CD358" s="91">
        <v>129</v>
      </c>
      <c r="CE358" s="91"/>
      <c r="CF358" s="91"/>
      <c r="CG358" s="91">
        <v>1893</v>
      </c>
      <c r="CH358" s="91">
        <v>576</v>
      </c>
      <c r="CI358" s="91">
        <v>502</v>
      </c>
      <c r="CJ358" s="91">
        <v>143</v>
      </c>
      <c r="CK358" s="91">
        <v>119</v>
      </c>
      <c r="CL358" s="91">
        <v>282</v>
      </c>
      <c r="CM358" s="91">
        <v>2597</v>
      </c>
      <c r="CN358" s="91">
        <v>1239</v>
      </c>
      <c r="CO358" s="91">
        <v>1633</v>
      </c>
      <c r="CP358" s="91">
        <v>781</v>
      </c>
      <c r="CQ358" s="91">
        <v>2748</v>
      </c>
      <c r="CR358" s="91">
        <v>325</v>
      </c>
      <c r="CS358" s="91">
        <v>511</v>
      </c>
      <c r="CT358" s="91">
        <v>23</v>
      </c>
      <c r="CU358" s="91">
        <v>87</v>
      </c>
      <c r="CV358" s="91">
        <v>518</v>
      </c>
      <c r="CW358" s="91">
        <v>991</v>
      </c>
      <c r="CX358" s="91">
        <v>84</v>
      </c>
      <c r="CY358" s="91">
        <v>2562</v>
      </c>
      <c r="CZ358" s="91">
        <v>240</v>
      </c>
      <c r="DA358" s="91">
        <v>32</v>
      </c>
      <c r="DB358" s="91">
        <v>7</v>
      </c>
      <c r="DC358" s="91">
        <v>1</v>
      </c>
      <c r="DD358" s="91">
        <v>50</v>
      </c>
      <c r="DE358" s="91">
        <v>446</v>
      </c>
      <c r="DF358" s="91">
        <v>2180</v>
      </c>
      <c r="DG358" s="91">
        <v>26</v>
      </c>
      <c r="DH358" s="91">
        <v>1480</v>
      </c>
      <c r="DI358" s="91">
        <v>129</v>
      </c>
      <c r="DJ358" s="91">
        <v>282</v>
      </c>
      <c r="DK358" s="91">
        <v>140</v>
      </c>
      <c r="DL358" s="91">
        <v>2571</v>
      </c>
      <c r="DM358" s="91">
        <v>780</v>
      </c>
      <c r="DN358" s="91">
        <v>269</v>
      </c>
      <c r="DO358" s="91">
        <v>4575</v>
      </c>
      <c r="DP358" s="91">
        <v>33</v>
      </c>
      <c r="DQ358" s="91">
        <v>4373</v>
      </c>
      <c r="DR358" s="91">
        <v>31</v>
      </c>
      <c r="DS358" s="91">
        <v>7</v>
      </c>
      <c r="DT358" s="91">
        <v>74</v>
      </c>
      <c r="DU358" s="91">
        <v>825</v>
      </c>
      <c r="DV358" s="91">
        <v>553</v>
      </c>
      <c r="DW358" s="91">
        <v>2</v>
      </c>
      <c r="DX358" s="91">
        <v>21</v>
      </c>
      <c r="DY358" s="91">
        <v>40</v>
      </c>
      <c r="DZ358" s="91">
        <v>154</v>
      </c>
      <c r="EA358" s="91">
        <v>782</v>
      </c>
      <c r="EB358" s="91">
        <v>52</v>
      </c>
      <c r="EC358" s="91">
        <v>40</v>
      </c>
      <c r="ED358" s="91">
        <v>21</v>
      </c>
      <c r="EE358" s="91"/>
      <c r="EF358" s="91">
        <v>41</v>
      </c>
      <c r="EG358" s="91">
        <v>14971</v>
      </c>
      <c r="EH358" s="91">
        <v>74835</v>
      </c>
      <c r="EI358" s="90" t="s">
        <v>2702</v>
      </c>
      <c r="EJ358" s="90" t="s">
        <v>2489</v>
      </c>
    </row>
    <row r="359" spans="1:140" ht="14.4" x14ac:dyDescent="0.3">
      <c r="A359" s="90">
        <v>106391056</v>
      </c>
      <c r="B359" s="90" t="s">
        <v>2353</v>
      </c>
      <c r="C359" s="90" t="s">
        <v>15</v>
      </c>
      <c r="D359" s="90" t="s">
        <v>16</v>
      </c>
      <c r="E359" s="90" t="s">
        <v>17</v>
      </c>
      <c r="F359" s="90" t="s">
        <v>1513</v>
      </c>
      <c r="G359" s="90" t="s">
        <v>1510</v>
      </c>
      <c r="H359" s="90" t="s">
        <v>2810</v>
      </c>
      <c r="I359" s="90">
        <v>13</v>
      </c>
      <c r="J359" s="90">
        <v>5</v>
      </c>
      <c r="K359" s="90" t="s">
        <v>557</v>
      </c>
      <c r="L359" s="90" t="s">
        <v>553</v>
      </c>
      <c r="M359" s="91">
        <v>4674</v>
      </c>
      <c r="N359" s="91"/>
      <c r="O359" s="91"/>
      <c r="P359" s="91"/>
      <c r="Q359" s="91"/>
      <c r="R359" s="91"/>
      <c r="S359" s="91">
        <v>1732</v>
      </c>
      <c r="T359" s="91">
        <v>2942</v>
      </c>
      <c r="U359" s="91"/>
      <c r="V359" s="91"/>
      <c r="W359" s="91">
        <v>727</v>
      </c>
      <c r="X359" s="91">
        <v>44</v>
      </c>
      <c r="Y359" s="91">
        <v>91</v>
      </c>
      <c r="Z359" s="91">
        <v>558</v>
      </c>
      <c r="AA359" s="91">
        <v>541</v>
      </c>
      <c r="AB359" s="91">
        <v>427</v>
      </c>
      <c r="AC359" s="91">
        <v>560</v>
      </c>
      <c r="AD359" s="91">
        <v>585</v>
      </c>
      <c r="AE359" s="91">
        <v>547</v>
      </c>
      <c r="AF359" s="91">
        <v>594</v>
      </c>
      <c r="AG359" s="91"/>
      <c r="AH359" s="91">
        <v>2036</v>
      </c>
      <c r="AI359" s="91">
        <v>340</v>
      </c>
      <c r="AJ359" s="91">
        <v>1544</v>
      </c>
      <c r="AK359" s="91">
        <v>494</v>
      </c>
      <c r="AL359" s="91">
        <v>13</v>
      </c>
      <c r="AM359" s="91">
        <v>245</v>
      </c>
      <c r="AN359" s="91">
        <v>2</v>
      </c>
      <c r="AO359" s="91">
        <v>3790</v>
      </c>
      <c r="AP359" s="91">
        <v>21</v>
      </c>
      <c r="AQ359" s="91">
        <v>5</v>
      </c>
      <c r="AR359" s="91">
        <v>133</v>
      </c>
      <c r="AS359" s="91">
        <v>26</v>
      </c>
      <c r="AT359" s="91">
        <v>1</v>
      </c>
      <c r="AU359" s="91">
        <v>695</v>
      </c>
      <c r="AV359" s="91"/>
      <c r="AW359" s="91">
        <v>3</v>
      </c>
      <c r="AX359" s="91"/>
      <c r="AY359" s="91">
        <v>2760</v>
      </c>
      <c r="AZ359" s="91">
        <v>1914</v>
      </c>
      <c r="BA359" s="91"/>
      <c r="BB359" s="91">
        <v>699</v>
      </c>
      <c r="BC359" s="91">
        <v>3275</v>
      </c>
      <c r="BD359" s="91">
        <v>699</v>
      </c>
      <c r="BE359" s="91">
        <v>1</v>
      </c>
      <c r="BF359" s="91">
        <v>3620</v>
      </c>
      <c r="BG359" s="91"/>
      <c r="BH359" s="91"/>
      <c r="BI359" s="91"/>
      <c r="BJ359" s="91">
        <v>229</v>
      </c>
      <c r="BK359" s="91">
        <v>28</v>
      </c>
      <c r="BL359" s="91">
        <v>432</v>
      </c>
      <c r="BM359" s="91"/>
      <c r="BN359" s="91"/>
      <c r="BO359" s="91">
        <v>38</v>
      </c>
      <c r="BP359" s="91">
        <v>70</v>
      </c>
      <c r="BQ359" s="91">
        <v>246</v>
      </c>
      <c r="BR359" s="91">
        <v>11</v>
      </c>
      <c r="BS359" s="91"/>
      <c r="BT359" s="91">
        <v>181</v>
      </c>
      <c r="BU359" s="91">
        <v>4493</v>
      </c>
      <c r="BV359" s="91"/>
      <c r="BW359" s="91">
        <v>1635</v>
      </c>
      <c r="BX359" s="91">
        <v>1419</v>
      </c>
      <c r="BY359" s="91">
        <v>1326</v>
      </c>
      <c r="BZ359" s="91">
        <v>13</v>
      </c>
      <c r="CA359" s="91"/>
      <c r="CB359" s="91">
        <v>70</v>
      </c>
      <c r="CC359" s="91"/>
      <c r="CD359" s="91">
        <v>137</v>
      </c>
      <c r="CE359" s="91">
        <v>74</v>
      </c>
      <c r="CF359" s="91"/>
      <c r="CG359" s="91">
        <v>416</v>
      </c>
      <c r="CH359" s="91">
        <v>91</v>
      </c>
      <c r="CI359" s="91">
        <v>157</v>
      </c>
      <c r="CJ359" s="91">
        <v>82</v>
      </c>
      <c r="CK359" s="91">
        <v>27</v>
      </c>
      <c r="CL359" s="91">
        <v>68</v>
      </c>
      <c r="CM359" s="91">
        <v>534</v>
      </c>
      <c r="CN359" s="91">
        <v>365</v>
      </c>
      <c r="CO359" s="91">
        <v>656</v>
      </c>
      <c r="CP359" s="91">
        <v>233</v>
      </c>
      <c r="CQ359" s="91">
        <v>729</v>
      </c>
      <c r="CR359" s="91">
        <v>101</v>
      </c>
      <c r="CS359" s="91">
        <v>103</v>
      </c>
      <c r="CT359" s="91"/>
      <c r="CU359" s="91">
        <v>21</v>
      </c>
      <c r="CV359" s="91">
        <v>154</v>
      </c>
      <c r="CW359" s="91">
        <v>229</v>
      </c>
      <c r="CX359" s="91">
        <v>10</v>
      </c>
      <c r="CY359" s="91">
        <v>698</v>
      </c>
      <c r="CZ359" s="91">
        <v>18</v>
      </c>
      <c r="DA359" s="91"/>
      <c r="DB359" s="91">
        <v>1</v>
      </c>
      <c r="DC359" s="91">
        <v>1</v>
      </c>
      <c r="DD359" s="91">
        <v>18</v>
      </c>
      <c r="DE359" s="91">
        <v>46</v>
      </c>
      <c r="DF359" s="91">
        <v>385</v>
      </c>
      <c r="DG359" s="91">
        <v>6</v>
      </c>
      <c r="DH359" s="91">
        <v>542</v>
      </c>
      <c r="DI359" s="91">
        <v>34</v>
      </c>
      <c r="DJ359" s="91">
        <v>165</v>
      </c>
      <c r="DK359" s="91">
        <v>99</v>
      </c>
      <c r="DL359" s="91">
        <v>690</v>
      </c>
      <c r="DM359" s="91">
        <v>177</v>
      </c>
      <c r="DN359" s="91">
        <v>44</v>
      </c>
      <c r="DO359" s="91">
        <v>517</v>
      </c>
      <c r="DP359" s="91">
        <v>6</v>
      </c>
      <c r="DQ359" s="91">
        <v>1925</v>
      </c>
      <c r="DR359" s="91">
        <v>7</v>
      </c>
      <c r="DS359" s="91">
        <v>2</v>
      </c>
      <c r="DT359" s="91">
        <v>18</v>
      </c>
      <c r="DU359" s="91">
        <v>124</v>
      </c>
      <c r="DV359" s="91">
        <v>132</v>
      </c>
      <c r="DW359" s="91"/>
      <c r="DX359" s="91">
        <v>9</v>
      </c>
      <c r="DY359" s="91">
        <v>5</v>
      </c>
      <c r="DZ359" s="91">
        <v>43</v>
      </c>
      <c r="EA359" s="91">
        <v>135</v>
      </c>
      <c r="EB359" s="91">
        <v>20</v>
      </c>
      <c r="EC359" s="91">
        <v>6</v>
      </c>
      <c r="ED359" s="91">
        <v>2</v>
      </c>
      <c r="EE359" s="91"/>
      <c r="EF359" s="91">
        <v>7</v>
      </c>
      <c r="EG359" s="91">
        <v>4164</v>
      </c>
      <c r="EH359" s="91">
        <v>14320</v>
      </c>
      <c r="EI359" s="90" t="s">
        <v>2703</v>
      </c>
      <c r="EJ359" s="90" t="s">
        <v>2489</v>
      </c>
    </row>
    <row r="360" spans="1:140" ht="14.4" x14ac:dyDescent="0.3">
      <c r="A360" s="90">
        <v>106392232</v>
      </c>
      <c r="B360" s="90" t="s">
        <v>2354</v>
      </c>
      <c r="C360" s="90" t="s">
        <v>2355</v>
      </c>
      <c r="D360" s="90" t="s">
        <v>18</v>
      </c>
      <c r="E360" s="90" t="s">
        <v>7</v>
      </c>
      <c r="F360" s="90" t="s">
        <v>1512</v>
      </c>
      <c r="G360" s="90" t="s">
        <v>1510</v>
      </c>
      <c r="H360" s="90" t="s">
        <v>2814</v>
      </c>
      <c r="I360" s="90">
        <v>13</v>
      </c>
      <c r="J360" s="90">
        <v>5</v>
      </c>
      <c r="K360" s="90" t="s">
        <v>557</v>
      </c>
      <c r="L360" s="90" t="s">
        <v>553</v>
      </c>
      <c r="M360" s="91"/>
      <c r="N360" s="91"/>
      <c r="O360" s="91">
        <v>1878</v>
      </c>
      <c r="P360" s="91"/>
      <c r="Q360" s="91"/>
      <c r="R360" s="91"/>
      <c r="S360" s="91">
        <v>868</v>
      </c>
      <c r="T360" s="91">
        <v>1010</v>
      </c>
      <c r="U360" s="91"/>
      <c r="V360" s="91"/>
      <c r="W360" s="91"/>
      <c r="X360" s="91"/>
      <c r="Y360" s="91">
        <v>65</v>
      </c>
      <c r="Z360" s="91">
        <v>394</v>
      </c>
      <c r="AA360" s="91">
        <v>333</v>
      </c>
      <c r="AB360" s="91">
        <v>349</v>
      </c>
      <c r="AC360" s="91">
        <v>415</v>
      </c>
      <c r="AD360" s="91">
        <v>211</v>
      </c>
      <c r="AE360" s="91">
        <v>90</v>
      </c>
      <c r="AF360" s="91">
        <v>21</v>
      </c>
      <c r="AG360" s="91"/>
      <c r="AH360" s="91">
        <v>1233</v>
      </c>
      <c r="AI360" s="91">
        <v>223</v>
      </c>
      <c r="AJ360" s="91">
        <v>286</v>
      </c>
      <c r="AK360" s="91">
        <v>82</v>
      </c>
      <c r="AL360" s="91">
        <v>8</v>
      </c>
      <c r="AM360" s="91">
        <v>42</v>
      </c>
      <c r="AN360" s="91">
        <v>4</v>
      </c>
      <c r="AO360" s="91">
        <v>346</v>
      </c>
      <c r="AP360" s="91">
        <v>7</v>
      </c>
      <c r="AQ360" s="91"/>
      <c r="AR360" s="91">
        <v>6</v>
      </c>
      <c r="AS360" s="91">
        <v>109</v>
      </c>
      <c r="AT360" s="91">
        <v>78</v>
      </c>
      <c r="AU360" s="91"/>
      <c r="AV360" s="91">
        <v>8</v>
      </c>
      <c r="AW360" s="91">
        <v>1324</v>
      </c>
      <c r="AX360" s="91"/>
      <c r="AY360" s="91"/>
      <c r="AZ360" s="91">
        <v>1878</v>
      </c>
      <c r="BA360" s="91"/>
      <c r="BB360" s="91">
        <v>45</v>
      </c>
      <c r="BC360" s="91">
        <v>1833</v>
      </c>
      <c r="BD360" s="91"/>
      <c r="BE360" s="91"/>
      <c r="BF360" s="91">
        <v>1682</v>
      </c>
      <c r="BG360" s="91"/>
      <c r="BH360" s="91"/>
      <c r="BI360" s="91"/>
      <c r="BJ360" s="91">
        <v>13</v>
      </c>
      <c r="BK360" s="91">
        <v>33</v>
      </c>
      <c r="BL360" s="91">
        <v>25</v>
      </c>
      <c r="BM360" s="91">
        <v>86</v>
      </c>
      <c r="BN360" s="91">
        <v>1</v>
      </c>
      <c r="BO360" s="91">
        <v>37</v>
      </c>
      <c r="BP360" s="91">
        <v>1</v>
      </c>
      <c r="BQ360" s="91"/>
      <c r="BR360" s="91"/>
      <c r="BS360" s="91"/>
      <c r="BT360" s="91"/>
      <c r="BU360" s="91">
        <v>1878</v>
      </c>
      <c r="BV360" s="91"/>
      <c r="BW360" s="91">
        <v>640</v>
      </c>
      <c r="BX360" s="91"/>
      <c r="BY360" s="91">
        <v>1221</v>
      </c>
      <c r="BZ360" s="91">
        <v>1</v>
      </c>
      <c r="CA360" s="91"/>
      <c r="CB360" s="91">
        <v>1</v>
      </c>
      <c r="CC360" s="91">
        <v>1</v>
      </c>
      <c r="CD360" s="91">
        <v>14</v>
      </c>
      <c r="CE360" s="91"/>
      <c r="CF360" s="91"/>
      <c r="CG360" s="91"/>
      <c r="CH360" s="91"/>
      <c r="CI360" s="91">
        <v>1</v>
      </c>
      <c r="CJ360" s="91"/>
      <c r="CK360" s="91">
        <v>1868</v>
      </c>
      <c r="CL360" s="91">
        <v>4</v>
      </c>
      <c r="CM360" s="91"/>
      <c r="CN360" s="91"/>
      <c r="CO360" s="91"/>
      <c r="CP360" s="91"/>
      <c r="CQ360" s="91">
        <v>5</v>
      </c>
      <c r="CR360" s="91"/>
      <c r="CS360" s="91"/>
      <c r="CT360" s="91"/>
      <c r="CU360" s="91"/>
      <c r="CV360" s="91"/>
      <c r="CW360" s="91"/>
      <c r="CX360" s="91"/>
      <c r="CY360" s="91"/>
      <c r="CZ360" s="91"/>
      <c r="DA360" s="91"/>
      <c r="DB360" s="91"/>
      <c r="DC360" s="91"/>
      <c r="DD360" s="91"/>
      <c r="DE360" s="91"/>
      <c r="DF360" s="91"/>
      <c r="DG360" s="91"/>
      <c r="DH360" s="91"/>
      <c r="DI360" s="91"/>
      <c r="DJ360" s="91"/>
      <c r="DK360" s="91"/>
      <c r="DL360" s="91"/>
      <c r="DM360" s="91"/>
      <c r="DN360" s="91"/>
      <c r="DO360" s="91">
        <v>1871</v>
      </c>
      <c r="DP360" s="91"/>
      <c r="DQ360" s="91">
        <v>7</v>
      </c>
      <c r="DR360" s="91"/>
      <c r="DS360" s="91"/>
      <c r="DT360" s="91">
        <v>1</v>
      </c>
      <c r="DU360" s="91">
        <v>1</v>
      </c>
      <c r="DV360" s="91">
        <v>12</v>
      </c>
      <c r="DW360" s="91"/>
      <c r="DX360" s="91"/>
      <c r="DY360" s="91"/>
      <c r="DZ360" s="91">
        <v>17</v>
      </c>
      <c r="EA360" s="91">
        <v>17</v>
      </c>
      <c r="EB360" s="91">
        <v>12</v>
      </c>
      <c r="EC360" s="91"/>
      <c r="ED360" s="91"/>
      <c r="EE360" s="91"/>
      <c r="EF360" s="91">
        <v>4</v>
      </c>
      <c r="EG360" s="91">
        <v>1814</v>
      </c>
      <c r="EH360" s="91">
        <v>11969</v>
      </c>
      <c r="EI360" s="90" t="s">
        <v>2702</v>
      </c>
      <c r="EJ360" s="90" t="s">
        <v>2489</v>
      </c>
    </row>
    <row r="361" spans="1:140" ht="14.4" x14ac:dyDescent="0.3">
      <c r="A361" s="90">
        <v>106392287</v>
      </c>
      <c r="B361" s="90" t="s">
        <v>2356</v>
      </c>
      <c r="C361" s="90" t="s">
        <v>19</v>
      </c>
      <c r="D361" s="90" t="s">
        <v>20</v>
      </c>
      <c r="E361" s="90" t="s">
        <v>21</v>
      </c>
      <c r="F361" s="90" t="s">
        <v>1514</v>
      </c>
      <c r="G361" s="90" t="s">
        <v>1510</v>
      </c>
      <c r="H361" s="90" t="s">
        <v>2810</v>
      </c>
      <c r="I361" s="90">
        <v>12</v>
      </c>
      <c r="J361" s="90">
        <v>5</v>
      </c>
      <c r="K361" s="90" t="s">
        <v>572</v>
      </c>
      <c r="L361" s="90" t="s">
        <v>553</v>
      </c>
      <c r="M361" s="91">
        <v>4309</v>
      </c>
      <c r="N361" s="91"/>
      <c r="O361" s="91"/>
      <c r="P361" s="91"/>
      <c r="Q361" s="91"/>
      <c r="R361" s="91"/>
      <c r="S361" s="91">
        <v>1583</v>
      </c>
      <c r="T361" s="91">
        <v>2726</v>
      </c>
      <c r="U361" s="91"/>
      <c r="V361" s="91"/>
      <c r="W361" s="91">
        <v>706</v>
      </c>
      <c r="X361" s="91">
        <v>18</v>
      </c>
      <c r="Y361" s="91">
        <v>65</v>
      </c>
      <c r="Z361" s="91">
        <v>544</v>
      </c>
      <c r="AA361" s="91">
        <v>398</v>
      </c>
      <c r="AB361" s="91">
        <v>276</v>
      </c>
      <c r="AC361" s="91">
        <v>384</v>
      </c>
      <c r="AD361" s="91">
        <v>521</v>
      </c>
      <c r="AE361" s="91">
        <v>602</v>
      </c>
      <c r="AF361" s="91">
        <v>795</v>
      </c>
      <c r="AG361" s="91"/>
      <c r="AH361" s="91">
        <v>2607</v>
      </c>
      <c r="AI361" s="91">
        <v>147</v>
      </c>
      <c r="AJ361" s="91">
        <v>1135</v>
      </c>
      <c r="AK361" s="91">
        <v>141</v>
      </c>
      <c r="AL361" s="91">
        <v>5</v>
      </c>
      <c r="AM361" s="91">
        <v>243</v>
      </c>
      <c r="AN361" s="91">
        <v>31</v>
      </c>
      <c r="AO361" s="91">
        <v>3446</v>
      </c>
      <c r="AP361" s="91">
        <v>22</v>
      </c>
      <c r="AQ361" s="91">
        <v>12</v>
      </c>
      <c r="AR361" s="91">
        <v>117</v>
      </c>
      <c r="AS361" s="91">
        <v>7</v>
      </c>
      <c r="AT361" s="91"/>
      <c r="AU361" s="91">
        <v>699</v>
      </c>
      <c r="AV361" s="91">
        <v>5</v>
      </c>
      <c r="AW361" s="91">
        <v>1</v>
      </c>
      <c r="AX361" s="91"/>
      <c r="AY361" s="91">
        <v>2278</v>
      </c>
      <c r="AZ361" s="91">
        <v>2031</v>
      </c>
      <c r="BA361" s="91"/>
      <c r="BB361" s="91">
        <v>281</v>
      </c>
      <c r="BC361" s="91">
        <v>3328</v>
      </c>
      <c r="BD361" s="91">
        <v>700</v>
      </c>
      <c r="BE361" s="91"/>
      <c r="BF361" s="91">
        <v>3019</v>
      </c>
      <c r="BG361" s="91"/>
      <c r="BH361" s="91"/>
      <c r="BI361" s="91"/>
      <c r="BJ361" s="91">
        <v>120</v>
      </c>
      <c r="BK361" s="91">
        <v>9</v>
      </c>
      <c r="BL361" s="91">
        <v>544</v>
      </c>
      <c r="BM361" s="91">
        <v>15</v>
      </c>
      <c r="BN361" s="91">
        <v>3</v>
      </c>
      <c r="BO361" s="91">
        <v>55</v>
      </c>
      <c r="BP361" s="91">
        <v>74</v>
      </c>
      <c r="BQ361" s="91">
        <v>451</v>
      </c>
      <c r="BR361" s="91">
        <v>19</v>
      </c>
      <c r="BS361" s="91"/>
      <c r="BT361" s="91">
        <v>325</v>
      </c>
      <c r="BU361" s="91">
        <v>3984</v>
      </c>
      <c r="BV361" s="91"/>
      <c r="BW361" s="91">
        <v>1698</v>
      </c>
      <c r="BX361" s="91">
        <v>583</v>
      </c>
      <c r="BY361" s="91">
        <v>1714</v>
      </c>
      <c r="BZ361" s="91">
        <v>4</v>
      </c>
      <c r="CA361" s="91">
        <v>25</v>
      </c>
      <c r="CB361" s="91">
        <v>22</v>
      </c>
      <c r="CC361" s="91"/>
      <c r="CD361" s="91">
        <v>40</v>
      </c>
      <c r="CE361" s="91">
        <v>223</v>
      </c>
      <c r="CF361" s="91"/>
      <c r="CG361" s="91">
        <v>218</v>
      </c>
      <c r="CH361" s="91">
        <v>102</v>
      </c>
      <c r="CI361" s="91">
        <v>206</v>
      </c>
      <c r="CJ361" s="91">
        <v>69</v>
      </c>
      <c r="CK361" s="91">
        <v>33</v>
      </c>
      <c r="CL361" s="91">
        <v>51</v>
      </c>
      <c r="CM361" s="91">
        <v>457</v>
      </c>
      <c r="CN361" s="91">
        <v>361</v>
      </c>
      <c r="CO361" s="91">
        <v>508</v>
      </c>
      <c r="CP361" s="91">
        <v>224</v>
      </c>
      <c r="CQ361" s="91">
        <v>736</v>
      </c>
      <c r="CR361" s="91">
        <v>90</v>
      </c>
      <c r="CS361" s="91">
        <v>160</v>
      </c>
      <c r="CT361" s="91">
        <v>1</v>
      </c>
      <c r="CU361" s="91">
        <v>5</v>
      </c>
      <c r="CV361" s="91">
        <v>147</v>
      </c>
      <c r="CW361" s="91">
        <v>238</v>
      </c>
      <c r="CX361" s="91">
        <v>2</v>
      </c>
      <c r="CY361" s="91">
        <v>701</v>
      </c>
      <c r="CZ361" s="91">
        <v>28</v>
      </c>
      <c r="DA361" s="91">
        <v>6</v>
      </c>
      <c r="DB361" s="91">
        <v>3</v>
      </c>
      <c r="DC361" s="91"/>
      <c r="DD361" s="91">
        <v>7</v>
      </c>
      <c r="DE361" s="91">
        <v>81</v>
      </c>
      <c r="DF361" s="91">
        <v>136</v>
      </c>
      <c r="DG361" s="91">
        <v>4</v>
      </c>
      <c r="DH361" s="91">
        <v>568</v>
      </c>
      <c r="DI361" s="91">
        <v>49</v>
      </c>
      <c r="DJ361" s="91">
        <v>21</v>
      </c>
      <c r="DK361" s="91">
        <v>44</v>
      </c>
      <c r="DL361" s="91">
        <v>709</v>
      </c>
      <c r="DM361" s="91">
        <v>252</v>
      </c>
      <c r="DN361" s="91">
        <v>46</v>
      </c>
      <c r="DO361" s="91">
        <v>934</v>
      </c>
      <c r="DP361" s="91">
        <v>4</v>
      </c>
      <c r="DQ361" s="91">
        <v>1417</v>
      </c>
      <c r="DR361" s="91">
        <v>5</v>
      </c>
      <c r="DS361" s="91">
        <v>1</v>
      </c>
      <c r="DT361" s="91">
        <v>26</v>
      </c>
      <c r="DU361" s="91">
        <v>165</v>
      </c>
      <c r="DV361" s="91">
        <v>167</v>
      </c>
      <c r="DW361" s="91">
        <v>1</v>
      </c>
      <c r="DX361" s="91">
        <v>6</v>
      </c>
      <c r="DY361" s="91">
        <v>17</v>
      </c>
      <c r="DZ361" s="91">
        <v>36</v>
      </c>
      <c r="EA361" s="91">
        <v>161</v>
      </c>
      <c r="EB361" s="91">
        <v>15</v>
      </c>
      <c r="EC361" s="91"/>
      <c r="ED361" s="91">
        <v>2</v>
      </c>
      <c r="EE361" s="91"/>
      <c r="EF361" s="91">
        <v>17</v>
      </c>
      <c r="EG361" s="91">
        <v>3690</v>
      </c>
      <c r="EH361" s="91">
        <v>14712</v>
      </c>
      <c r="EI361" s="90" t="s">
        <v>2704</v>
      </c>
      <c r="EJ361" s="90" t="s">
        <v>2489</v>
      </c>
    </row>
    <row r="362" spans="1:140" ht="14.4" x14ac:dyDescent="0.3">
      <c r="A362" s="90">
        <v>106394003</v>
      </c>
      <c r="B362" s="90" t="s">
        <v>2357</v>
      </c>
      <c r="C362" s="90" t="s">
        <v>22</v>
      </c>
      <c r="D362" s="90" t="s">
        <v>23</v>
      </c>
      <c r="E362" s="90" t="s">
        <v>7</v>
      </c>
      <c r="F362" s="90" t="s">
        <v>1515</v>
      </c>
      <c r="G362" s="90" t="s">
        <v>1510</v>
      </c>
      <c r="H362" s="90" t="s">
        <v>2814</v>
      </c>
      <c r="I362" s="90">
        <v>13</v>
      </c>
      <c r="J362" s="90">
        <v>5</v>
      </c>
      <c r="K362" s="90" t="s">
        <v>552</v>
      </c>
      <c r="L362" s="90" t="s">
        <v>553</v>
      </c>
      <c r="M362" s="91"/>
      <c r="N362" s="91"/>
      <c r="O362" s="91">
        <v>574</v>
      </c>
      <c r="P362" s="91"/>
      <c r="Q362" s="91"/>
      <c r="R362" s="91"/>
      <c r="S362" s="91">
        <v>315</v>
      </c>
      <c r="T362" s="91">
        <v>259</v>
      </c>
      <c r="U362" s="91"/>
      <c r="V362" s="91"/>
      <c r="W362" s="91"/>
      <c r="X362" s="91"/>
      <c r="Y362" s="91">
        <v>33</v>
      </c>
      <c r="Z362" s="91">
        <v>199</v>
      </c>
      <c r="AA362" s="91">
        <v>155</v>
      </c>
      <c r="AB362" s="91">
        <v>93</v>
      </c>
      <c r="AC362" s="91">
        <v>75</v>
      </c>
      <c r="AD362" s="91">
        <v>17</v>
      </c>
      <c r="AE362" s="91">
        <v>2</v>
      </c>
      <c r="AF362" s="91"/>
      <c r="AG362" s="91"/>
      <c r="AH362" s="91">
        <v>215</v>
      </c>
      <c r="AI362" s="91">
        <v>122</v>
      </c>
      <c r="AJ362" s="91">
        <v>173</v>
      </c>
      <c r="AK362" s="91">
        <v>64</v>
      </c>
      <c r="AL362" s="91"/>
      <c r="AM362" s="91"/>
      <c r="AN362" s="91"/>
      <c r="AO362" s="91">
        <v>558</v>
      </c>
      <c r="AP362" s="91">
        <v>2</v>
      </c>
      <c r="AQ362" s="91"/>
      <c r="AR362" s="91">
        <v>2</v>
      </c>
      <c r="AS362" s="91"/>
      <c r="AT362" s="91"/>
      <c r="AU362" s="91"/>
      <c r="AV362" s="91">
        <v>12</v>
      </c>
      <c r="AW362" s="91"/>
      <c r="AX362" s="91"/>
      <c r="AY362" s="91"/>
      <c r="AZ362" s="91">
        <v>574</v>
      </c>
      <c r="BA362" s="91"/>
      <c r="BB362" s="91"/>
      <c r="BC362" s="91">
        <v>574</v>
      </c>
      <c r="BD362" s="91"/>
      <c r="BE362" s="91"/>
      <c r="BF362" s="91">
        <v>398</v>
      </c>
      <c r="BG362" s="91"/>
      <c r="BH362" s="91"/>
      <c r="BI362" s="91"/>
      <c r="BJ362" s="91">
        <v>13</v>
      </c>
      <c r="BK362" s="91"/>
      <c r="BL362" s="91">
        <v>12</v>
      </c>
      <c r="BM362" s="91">
        <v>142</v>
      </c>
      <c r="BN362" s="91">
        <v>9</v>
      </c>
      <c r="BO362" s="91"/>
      <c r="BP362" s="91"/>
      <c r="BQ362" s="91"/>
      <c r="BR362" s="91"/>
      <c r="BS362" s="91"/>
      <c r="BT362" s="91"/>
      <c r="BU362" s="91">
        <v>574</v>
      </c>
      <c r="BV362" s="91"/>
      <c r="BW362" s="91"/>
      <c r="BX362" s="91">
        <v>426</v>
      </c>
      <c r="BY362" s="91">
        <v>23</v>
      </c>
      <c r="BZ362" s="91"/>
      <c r="CA362" s="91">
        <v>69</v>
      </c>
      <c r="CB362" s="91">
        <v>2</v>
      </c>
      <c r="CC362" s="91"/>
      <c r="CD362" s="91">
        <v>46</v>
      </c>
      <c r="CE362" s="91">
        <v>8</v>
      </c>
      <c r="CF362" s="91"/>
      <c r="CG362" s="91"/>
      <c r="CH362" s="91"/>
      <c r="CI362" s="91"/>
      <c r="CJ362" s="91"/>
      <c r="CK362" s="91">
        <v>574</v>
      </c>
      <c r="CL362" s="91"/>
      <c r="CM362" s="91"/>
      <c r="CN362" s="91"/>
      <c r="CO362" s="91"/>
      <c r="CP362" s="91"/>
      <c r="CQ362" s="91"/>
      <c r="CR362" s="91"/>
      <c r="CS362" s="91"/>
      <c r="CT362" s="91"/>
      <c r="CU362" s="91"/>
      <c r="CV362" s="91"/>
      <c r="CW362" s="91"/>
      <c r="CX362" s="91"/>
      <c r="CY362" s="91"/>
      <c r="CZ362" s="91"/>
      <c r="DA362" s="91"/>
      <c r="DB362" s="91"/>
      <c r="DC362" s="91"/>
      <c r="DD362" s="91"/>
      <c r="DE362" s="91"/>
      <c r="DF362" s="91"/>
      <c r="DG362" s="91"/>
      <c r="DH362" s="91"/>
      <c r="DI362" s="91"/>
      <c r="DJ362" s="91"/>
      <c r="DK362" s="91"/>
      <c r="DL362" s="91"/>
      <c r="DM362" s="91"/>
      <c r="DN362" s="91"/>
      <c r="DO362" s="91">
        <v>43</v>
      </c>
      <c r="DP362" s="91"/>
      <c r="DQ362" s="91">
        <v>531</v>
      </c>
      <c r="DR362" s="91"/>
      <c r="DS362" s="91"/>
      <c r="DT362" s="91"/>
      <c r="DU362" s="91"/>
      <c r="DV362" s="91"/>
      <c r="DW362" s="91"/>
      <c r="DX362" s="91"/>
      <c r="DY362" s="91"/>
      <c r="DZ362" s="91"/>
      <c r="EA362" s="91"/>
      <c r="EB362" s="91"/>
      <c r="EC362" s="91"/>
      <c r="ED362" s="91"/>
      <c r="EE362" s="91"/>
      <c r="EF362" s="91"/>
      <c r="EG362" s="91">
        <v>574</v>
      </c>
      <c r="EH362" s="91">
        <v>5291</v>
      </c>
      <c r="EI362" s="90" t="s">
        <v>2700</v>
      </c>
      <c r="EJ362" s="90" t="s">
        <v>2489</v>
      </c>
    </row>
    <row r="363" spans="1:140" ht="14.4" x14ac:dyDescent="0.3">
      <c r="A363" s="90">
        <v>106394009</v>
      </c>
      <c r="B363" s="90" t="s">
        <v>2358</v>
      </c>
      <c r="C363" s="90" t="s">
        <v>2359</v>
      </c>
      <c r="D363" s="90" t="s">
        <v>24</v>
      </c>
      <c r="E363" s="90" t="s">
        <v>21</v>
      </c>
      <c r="F363" s="90" t="s">
        <v>1514</v>
      </c>
      <c r="G363" s="90" t="s">
        <v>1510</v>
      </c>
      <c r="H363" s="90" t="s">
        <v>2810</v>
      </c>
      <c r="I363" s="90">
        <v>12</v>
      </c>
      <c r="J363" s="90">
        <v>5</v>
      </c>
      <c r="K363" s="90" t="s">
        <v>557</v>
      </c>
      <c r="L363" s="90" t="s">
        <v>553</v>
      </c>
      <c r="M363" s="91">
        <v>12279</v>
      </c>
      <c r="N363" s="91">
        <v>11</v>
      </c>
      <c r="O363" s="91"/>
      <c r="P363" s="91"/>
      <c r="Q363" s="91"/>
      <c r="R363" s="91"/>
      <c r="S363" s="91">
        <v>4663</v>
      </c>
      <c r="T363" s="91">
        <v>7626</v>
      </c>
      <c r="U363" s="91"/>
      <c r="V363" s="91">
        <v>1</v>
      </c>
      <c r="W363" s="91">
        <v>2764</v>
      </c>
      <c r="X363" s="91">
        <v>135</v>
      </c>
      <c r="Y363" s="91">
        <v>281</v>
      </c>
      <c r="Z363" s="91">
        <v>1613</v>
      </c>
      <c r="AA363" s="91">
        <v>1527</v>
      </c>
      <c r="AB363" s="91">
        <v>653</v>
      </c>
      <c r="AC363" s="91">
        <v>1153</v>
      </c>
      <c r="AD363" s="91">
        <v>1641</v>
      </c>
      <c r="AE363" s="91">
        <v>1345</v>
      </c>
      <c r="AF363" s="91">
        <v>1177</v>
      </c>
      <c r="AG363" s="91">
        <v>1</v>
      </c>
      <c r="AH363" s="91">
        <v>6432</v>
      </c>
      <c r="AI363" s="91">
        <v>815</v>
      </c>
      <c r="AJ363" s="91">
        <v>3757</v>
      </c>
      <c r="AK363" s="91">
        <v>1106</v>
      </c>
      <c r="AL363" s="91">
        <v>55</v>
      </c>
      <c r="AM363" s="91">
        <v>105</v>
      </c>
      <c r="AN363" s="91">
        <v>20</v>
      </c>
      <c r="AO363" s="91">
        <v>8846</v>
      </c>
      <c r="AP363" s="91">
        <v>80</v>
      </c>
      <c r="AQ363" s="91">
        <v>3</v>
      </c>
      <c r="AR363" s="91">
        <v>117</v>
      </c>
      <c r="AS363" s="91">
        <v>295</v>
      </c>
      <c r="AT363" s="91">
        <v>13</v>
      </c>
      <c r="AU363" s="91">
        <v>2644</v>
      </c>
      <c r="AV363" s="91">
        <v>1</v>
      </c>
      <c r="AW363" s="91">
        <v>291</v>
      </c>
      <c r="AX363" s="91"/>
      <c r="AY363" s="91">
        <v>4635</v>
      </c>
      <c r="AZ363" s="91">
        <v>7655</v>
      </c>
      <c r="BA363" s="91"/>
      <c r="BB363" s="91">
        <v>1998</v>
      </c>
      <c r="BC363" s="91">
        <v>7643</v>
      </c>
      <c r="BD363" s="91">
        <v>2648</v>
      </c>
      <c r="BE363" s="91">
        <v>1</v>
      </c>
      <c r="BF363" s="91">
        <v>10076</v>
      </c>
      <c r="BG363" s="91">
        <v>10</v>
      </c>
      <c r="BH363" s="91">
        <v>5</v>
      </c>
      <c r="BI363" s="91">
        <v>2</v>
      </c>
      <c r="BJ363" s="91">
        <v>268</v>
      </c>
      <c r="BK363" s="91">
        <v>37</v>
      </c>
      <c r="BL363" s="91">
        <v>891</v>
      </c>
      <c r="BM363" s="91">
        <v>9</v>
      </c>
      <c r="BN363" s="91">
        <v>1</v>
      </c>
      <c r="BO363" s="91">
        <v>49</v>
      </c>
      <c r="BP363" s="91">
        <v>211</v>
      </c>
      <c r="BQ363" s="91">
        <v>713</v>
      </c>
      <c r="BR363" s="91">
        <v>18</v>
      </c>
      <c r="BS363" s="91"/>
      <c r="BT363" s="91">
        <v>550</v>
      </c>
      <c r="BU363" s="91">
        <v>11740</v>
      </c>
      <c r="BV363" s="91"/>
      <c r="BW363" s="91">
        <v>3674</v>
      </c>
      <c r="BX363" s="91">
        <v>224</v>
      </c>
      <c r="BY363" s="91">
        <v>8213</v>
      </c>
      <c r="BZ363" s="91">
        <v>17</v>
      </c>
      <c r="CA363" s="91"/>
      <c r="CB363" s="91">
        <v>2</v>
      </c>
      <c r="CC363" s="91"/>
      <c r="CD363" s="91">
        <v>160</v>
      </c>
      <c r="CE363" s="91"/>
      <c r="CF363" s="91"/>
      <c r="CG363" s="91">
        <v>1093</v>
      </c>
      <c r="CH363" s="91">
        <v>316</v>
      </c>
      <c r="CI363" s="91">
        <v>300</v>
      </c>
      <c r="CJ363" s="91">
        <v>77</v>
      </c>
      <c r="CK363" s="91">
        <v>39</v>
      </c>
      <c r="CL363" s="91">
        <v>86</v>
      </c>
      <c r="CM363" s="91">
        <v>1145</v>
      </c>
      <c r="CN363" s="91">
        <v>488</v>
      </c>
      <c r="CO363" s="91">
        <v>1143</v>
      </c>
      <c r="CP363" s="91">
        <v>349</v>
      </c>
      <c r="CQ363" s="91">
        <v>2777</v>
      </c>
      <c r="CR363" s="91">
        <v>114</v>
      </c>
      <c r="CS363" s="91">
        <v>734</v>
      </c>
      <c r="CT363" s="91">
        <v>8</v>
      </c>
      <c r="CU363" s="91">
        <v>55</v>
      </c>
      <c r="CV363" s="91">
        <v>175</v>
      </c>
      <c r="CW363" s="91">
        <v>653</v>
      </c>
      <c r="CX363" s="91">
        <v>89</v>
      </c>
      <c r="CY363" s="91">
        <v>2649</v>
      </c>
      <c r="CZ363" s="91">
        <v>81</v>
      </c>
      <c r="DA363" s="91">
        <v>17</v>
      </c>
      <c r="DB363" s="91">
        <v>3</v>
      </c>
      <c r="DC363" s="91">
        <v>1</v>
      </c>
      <c r="DD363" s="91">
        <v>38</v>
      </c>
      <c r="DE363" s="91">
        <v>181</v>
      </c>
      <c r="DF363" s="91">
        <v>645</v>
      </c>
      <c r="DG363" s="91">
        <v>29</v>
      </c>
      <c r="DH363" s="91">
        <v>1052</v>
      </c>
      <c r="DI363" s="91">
        <v>138</v>
      </c>
      <c r="DJ363" s="91">
        <v>431</v>
      </c>
      <c r="DK363" s="91">
        <v>79</v>
      </c>
      <c r="DL363" s="91">
        <v>2612</v>
      </c>
      <c r="DM363" s="91">
        <v>1039</v>
      </c>
      <c r="DN363" s="91">
        <v>157</v>
      </c>
      <c r="DO363" s="91">
        <v>3154</v>
      </c>
      <c r="DP363" s="91">
        <v>54</v>
      </c>
      <c r="DQ363" s="91">
        <v>2579</v>
      </c>
      <c r="DR363" s="91">
        <v>17</v>
      </c>
      <c r="DS363" s="91">
        <v>5</v>
      </c>
      <c r="DT363" s="91">
        <v>22</v>
      </c>
      <c r="DU363" s="91">
        <v>563</v>
      </c>
      <c r="DV363" s="91">
        <v>240</v>
      </c>
      <c r="DW363" s="91"/>
      <c r="DX363" s="91">
        <v>6</v>
      </c>
      <c r="DY363" s="91">
        <v>4</v>
      </c>
      <c r="DZ363" s="91">
        <v>90</v>
      </c>
      <c r="EA363" s="91">
        <v>266</v>
      </c>
      <c r="EB363" s="91">
        <v>15</v>
      </c>
      <c r="EC363" s="91"/>
      <c r="ED363" s="91">
        <v>6</v>
      </c>
      <c r="EE363" s="91"/>
      <c r="EF363" s="91">
        <v>3</v>
      </c>
      <c r="EG363" s="91">
        <v>11053</v>
      </c>
      <c r="EH363" s="91">
        <v>39733</v>
      </c>
      <c r="EI363" s="90" t="s">
        <v>2705</v>
      </c>
      <c r="EJ363" s="90" t="s">
        <v>2501</v>
      </c>
    </row>
    <row r="364" spans="1:140" ht="14.4" x14ac:dyDescent="0.3">
      <c r="A364" s="90">
        <v>106400466</v>
      </c>
      <c r="B364" s="90" t="s">
        <v>2360</v>
      </c>
      <c r="C364" s="90" t="s">
        <v>1804</v>
      </c>
      <c r="D364" s="90" t="s">
        <v>25</v>
      </c>
      <c r="E364" s="90" t="s">
        <v>26</v>
      </c>
      <c r="F364" s="90" t="s">
        <v>1516</v>
      </c>
      <c r="G364" s="90" t="s">
        <v>29</v>
      </c>
      <c r="H364" s="90" t="s">
        <v>2810</v>
      </c>
      <c r="I364" s="90">
        <v>35</v>
      </c>
      <c r="J364" s="90">
        <v>17</v>
      </c>
      <c r="K364" s="90" t="s">
        <v>557</v>
      </c>
      <c r="L364" s="90" t="s">
        <v>553</v>
      </c>
      <c r="M364" s="91">
        <v>2258</v>
      </c>
      <c r="N364" s="91"/>
      <c r="O364" s="91"/>
      <c r="P364" s="91"/>
      <c r="Q364" s="91">
        <v>519</v>
      </c>
      <c r="R364" s="91"/>
      <c r="S364" s="91">
        <v>1297</v>
      </c>
      <c r="T364" s="91">
        <v>1480</v>
      </c>
      <c r="U364" s="91"/>
      <c r="V364" s="91"/>
      <c r="W364" s="91"/>
      <c r="X364" s="91">
        <v>1</v>
      </c>
      <c r="Y364" s="91">
        <v>9</v>
      </c>
      <c r="Z364" s="91">
        <v>66</v>
      </c>
      <c r="AA364" s="91">
        <v>107</v>
      </c>
      <c r="AB364" s="91">
        <v>143</v>
      </c>
      <c r="AC364" s="91">
        <v>395</v>
      </c>
      <c r="AD364" s="91">
        <v>620</v>
      </c>
      <c r="AE364" s="91">
        <v>641</v>
      </c>
      <c r="AF364" s="91">
        <v>795</v>
      </c>
      <c r="AG364" s="91"/>
      <c r="AH364" s="91">
        <v>2355</v>
      </c>
      <c r="AI364" s="91">
        <v>27</v>
      </c>
      <c r="AJ364" s="91">
        <v>314</v>
      </c>
      <c r="AK364" s="91">
        <v>55</v>
      </c>
      <c r="AL364" s="91">
        <v>5</v>
      </c>
      <c r="AM364" s="91">
        <v>19</v>
      </c>
      <c r="AN364" s="91">
        <v>2</v>
      </c>
      <c r="AO364" s="91">
        <v>2187</v>
      </c>
      <c r="AP364" s="91">
        <v>3</v>
      </c>
      <c r="AQ364" s="91">
        <v>24</v>
      </c>
      <c r="AR364" s="91">
        <v>19</v>
      </c>
      <c r="AS364" s="91">
        <v>520</v>
      </c>
      <c r="AT364" s="91">
        <v>23</v>
      </c>
      <c r="AU364" s="91"/>
      <c r="AV364" s="91"/>
      <c r="AW364" s="91">
        <v>1</v>
      </c>
      <c r="AX364" s="91"/>
      <c r="AY364" s="91">
        <v>1733</v>
      </c>
      <c r="AZ364" s="91">
        <v>1044</v>
      </c>
      <c r="BA364" s="91"/>
      <c r="BB364" s="91">
        <v>1018</v>
      </c>
      <c r="BC364" s="91">
        <v>1759</v>
      </c>
      <c r="BD364" s="91"/>
      <c r="BE364" s="91"/>
      <c r="BF364" s="91">
        <v>1379</v>
      </c>
      <c r="BG364" s="91">
        <v>15</v>
      </c>
      <c r="BH364" s="91">
        <v>98</v>
      </c>
      <c r="BI364" s="91">
        <v>2</v>
      </c>
      <c r="BJ364" s="91">
        <v>92</v>
      </c>
      <c r="BK364" s="91">
        <v>15</v>
      </c>
      <c r="BL364" s="91">
        <v>351</v>
      </c>
      <c r="BM364" s="91">
        <v>4</v>
      </c>
      <c r="BN364" s="91">
        <v>1</v>
      </c>
      <c r="BO364" s="91">
        <v>28</v>
      </c>
      <c r="BP364" s="91">
        <v>74</v>
      </c>
      <c r="BQ364" s="91">
        <v>700</v>
      </c>
      <c r="BR364" s="91">
        <v>18</v>
      </c>
      <c r="BS364" s="91"/>
      <c r="BT364" s="91">
        <v>354</v>
      </c>
      <c r="BU364" s="91">
        <v>2422</v>
      </c>
      <c r="BV364" s="91">
        <v>1</v>
      </c>
      <c r="BW364" s="91">
        <v>1836</v>
      </c>
      <c r="BX364" s="91">
        <v>310</v>
      </c>
      <c r="BY364" s="91">
        <v>554</v>
      </c>
      <c r="BZ364" s="91">
        <v>20</v>
      </c>
      <c r="CA364" s="91">
        <v>2</v>
      </c>
      <c r="CB364" s="91">
        <v>21</v>
      </c>
      <c r="CC364" s="91"/>
      <c r="CD364" s="91">
        <v>28</v>
      </c>
      <c r="CE364" s="91">
        <v>3</v>
      </c>
      <c r="CF364" s="91">
        <v>3</v>
      </c>
      <c r="CG364" s="91">
        <v>326</v>
      </c>
      <c r="CH364" s="91">
        <v>50</v>
      </c>
      <c r="CI364" s="91">
        <v>88</v>
      </c>
      <c r="CJ364" s="91">
        <v>33</v>
      </c>
      <c r="CK364" s="91">
        <v>9</v>
      </c>
      <c r="CL364" s="91">
        <v>27</v>
      </c>
      <c r="CM364" s="91">
        <v>356</v>
      </c>
      <c r="CN364" s="91">
        <v>198</v>
      </c>
      <c r="CO364" s="91">
        <v>398</v>
      </c>
      <c r="CP364" s="91">
        <v>101</v>
      </c>
      <c r="CQ364" s="91"/>
      <c r="CR364" s="91">
        <v>49</v>
      </c>
      <c r="CS364" s="91">
        <v>337</v>
      </c>
      <c r="CT364" s="91">
        <v>3</v>
      </c>
      <c r="CU364" s="91"/>
      <c r="CV364" s="91">
        <v>47</v>
      </c>
      <c r="CW364" s="91">
        <v>209</v>
      </c>
      <c r="CX364" s="91">
        <v>546</v>
      </c>
      <c r="CY364" s="91"/>
      <c r="CZ364" s="91">
        <v>21</v>
      </c>
      <c r="DA364" s="91">
        <v>5</v>
      </c>
      <c r="DB364" s="91"/>
      <c r="DC364" s="91">
        <v>1</v>
      </c>
      <c r="DD364" s="91"/>
      <c r="DE364" s="91">
        <v>34</v>
      </c>
      <c r="DF364" s="91">
        <v>118</v>
      </c>
      <c r="DG364" s="91">
        <v>5</v>
      </c>
      <c r="DH364" s="91">
        <v>264</v>
      </c>
      <c r="DI364" s="91">
        <v>6</v>
      </c>
      <c r="DJ364" s="91"/>
      <c r="DK364" s="91">
        <v>3</v>
      </c>
      <c r="DL364" s="91"/>
      <c r="DM364" s="91">
        <v>428</v>
      </c>
      <c r="DN364" s="91">
        <v>29</v>
      </c>
      <c r="DO364" s="91">
        <v>690</v>
      </c>
      <c r="DP364" s="91">
        <v>21</v>
      </c>
      <c r="DQ364" s="91">
        <v>1152</v>
      </c>
      <c r="DR364" s="91">
        <v>9</v>
      </c>
      <c r="DS364" s="91">
        <v>3</v>
      </c>
      <c r="DT364" s="91">
        <v>20</v>
      </c>
      <c r="DU364" s="91">
        <v>97</v>
      </c>
      <c r="DV364" s="91">
        <v>161</v>
      </c>
      <c r="DW364" s="91"/>
      <c r="DX364" s="91"/>
      <c r="DY364" s="91">
        <v>7</v>
      </c>
      <c r="DZ364" s="91">
        <v>16</v>
      </c>
      <c r="EA364" s="91">
        <v>91</v>
      </c>
      <c r="EB364" s="91">
        <v>13</v>
      </c>
      <c r="EC364" s="91">
        <v>1</v>
      </c>
      <c r="ED364" s="91">
        <v>1</v>
      </c>
      <c r="EE364" s="91"/>
      <c r="EF364" s="91">
        <v>33</v>
      </c>
      <c r="EG364" s="91">
        <v>2325</v>
      </c>
      <c r="EH364" s="91">
        <v>14027</v>
      </c>
      <c r="EI364" s="90" t="s">
        <v>2706</v>
      </c>
      <c r="EJ364" s="90" t="s">
        <v>2501</v>
      </c>
    </row>
    <row r="365" spans="1:140" ht="14.4" x14ac:dyDescent="0.3">
      <c r="A365" s="90">
        <v>106400480</v>
      </c>
      <c r="B365" s="90" t="s">
        <v>2361</v>
      </c>
      <c r="C365" s="90" t="s">
        <v>27</v>
      </c>
      <c r="D365" s="90" t="s">
        <v>28</v>
      </c>
      <c r="E365" s="90" t="s">
        <v>29</v>
      </c>
      <c r="F365" s="90" t="s">
        <v>1517</v>
      </c>
      <c r="G365" s="90" t="s">
        <v>29</v>
      </c>
      <c r="H365" s="90" t="s">
        <v>2811</v>
      </c>
      <c r="I365" s="90">
        <v>35</v>
      </c>
      <c r="J365" s="90">
        <v>17</v>
      </c>
      <c r="K365" s="90" t="s">
        <v>557</v>
      </c>
      <c r="L365" s="90" t="s">
        <v>553</v>
      </c>
      <c r="M365" s="91">
        <v>4607</v>
      </c>
      <c r="N365" s="91"/>
      <c r="O365" s="91"/>
      <c r="P365" s="91"/>
      <c r="Q365" s="91"/>
      <c r="R365" s="91"/>
      <c r="S365" s="91">
        <v>2084</v>
      </c>
      <c r="T365" s="91">
        <v>2521</v>
      </c>
      <c r="U365" s="91"/>
      <c r="V365" s="91">
        <v>2</v>
      </c>
      <c r="W365" s="91">
        <v>549</v>
      </c>
      <c r="X365" s="91"/>
      <c r="Y365" s="91">
        <v>29</v>
      </c>
      <c r="Z365" s="91">
        <v>332</v>
      </c>
      <c r="AA365" s="91">
        <v>437</v>
      </c>
      <c r="AB365" s="91">
        <v>239</v>
      </c>
      <c r="AC365" s="91">
        <v>470</v>
      </c>
      <c r="AD365" s="91">
        <v>813</v>
      </c>
      <c r="AE365" s="91">
        <v>759</v>
      </c>
      <c r="AF365" s="91">
        <v>979</v>
      </c>
      <c r="AG365" s="91"/>
      <c r="AH365" s="91">
        <v>3961</v>
      </c>
      <c r="AI365" s="91">
        <v>38</v>
      </c>
      <c r="AJ365" s="91">
        <v>368</v>
      </c>
      <c r="AK365" s="91">
        <v>78</v>
      </c>
      <c r="AL365" s="91"/>
      <c r="AM365" s="91">
        <v>85</v>
      </c>
      <c r="AN365" s="91">
        <v>77</v>
      </c>
      <c r="AO365" s="91">
        <v>3826</v>
      </c>
      <c r="AP365" s="91">
        <v>69</v>
      </c>
      <c r="AQ365" s="91">
        <v>3</v>
      </c>
      <c r="AR365" s="91">
        <v>68</v>
      </c>
      <c r="AS365" s="91">
        <v>63</v>
      </c>
      <c r="AT365" s="91">
        <v>7</v>
      </c>
      <c r="AU365" s="91">
        <v>549</v>
      </c>
      <c r="AV365" s="91">
        <v>15</v>
      </c>
      <c r="AW365" s="91">
        <v>7</v>
      </c>
      <c r="AX365" s="91"/>
      <c r="AY365" s="91">
        <v>2217</v>
      </c>
      <c r="AZ365" s="91">
        <v>2390</v>
      </c>
      <c r="BA365" s="91"/>
      <c r="BB365" s="91">
        <v>1140</v>
      </c>
      <c r="BC365" s="91">
        <v>2917</v>
      </c>
      <c r="BD365" s="91">
        <v>549</v>
      </c>
      <c r="BE365" s="91">
        <v>1</v>
      </c>
      <c r="BF365" s="91">
        <v>2694</v>
      </c>
      <c r="BG365" s="91"/>
      <c r="BH365" s="91"/>
      <c r="BI365" s="91"/>
      <c r="BJ365" s="91">
        <v>80</v>
      </c>
      <c r="BK365" s="91">
        <v>75</v>
      </c>
      <c r="BL365" s="91">
        <v>664</v>
      </c>
      <c r="BM365" s="91"/>
      <c r="BN365" s="91">
        <v>21</v>
      </c>
      <c r="BO365" s="91">
        <v>40</v>
      </c>
      <c r="BP365" s="91">
        <v>110</v>
      </c>
      <c r="BQ365" s="91">
        <v>881</v>
      </c>
      <c r="BR365" s="91">
        <v>42</v>
      </c>
      <c r="BS365" s="91"/>
      <c r="BT365" s="91">
        <v>501</v>
      </c>
      <c r="BU365" s="91">
        <v>4106</v>
      </c>
      <c r="BV365" s="91"/>
      <c r="BW365" s="91">
        <v>2182</v>
      </c>
      <c r="BX365" s="91">
        <v>666</v>
      </c>
      <c r="BY365" s="91">
        <v>1522</v>
      </c>
      <c r="BZ365" s="91">
        <v>20</v>
      </c>
      <c r="CA365" s="91">
        <v>3</v>
      </c>
      <c r="CB365" s="91">
        <v>136</v>
      </c>
      <c r="CC365" s="91"/>
      <c r="CD365" s="91">
        <v>71</v>
      </c>
      <c r="CE365" s="91">
        <v>1</v>
      </c>
      <c r="CF365" s="91">
        <v>6</v>
      </c>
      <c r="CG365" s="91">
        <v>378</v>
      </c>
      <c r="CH365" s="91">
        <v>158</v>
      </c>
      <c r="CI365" s="91">
        <v>72</v>
      </c>
      <c r="CJ365" s="91">
        <v>48</v>
      </c>
      <c r="CK365" s="91">
        <v>25</v>
      </c>
      <c r="CL365" s="91">
        <v>51</v>
      </c>
      <c r="CM365" s="91">
        <v>1019</v>
      </c>
      <c r="CN365" s="91">
        <v>262</v>
      </c>
      <c r="CO365" s="91">
        <v>430</v>
      </c>
      <c r="CP365" s="91">
        <v>144</v>
      </c>
      <c r="CQ365" s="91">
        <v>563</v>
      </c>
      <c r="CR365" s="91">
        <v>39</v>
      </c>
      <c r="CS365" s="91">
        <v>519</v>
      </c>
      <c r="CT365" s="91">
        <v>5</v>
      </c>
      <c r="CU365" s="91"/>
      <c r="CV365" s="91">
        <v>88</v>
      </c>
      <c r="CW365" s="91">
        <v>246</v>
      </c>
      <c r="CX365" s="91">
        <v>11</v>
      </c>
      <c r="CY365" s="91">
        <v>549</v>
      </c>
      <c r="CZ365" s="91">
        <v>23</v>
      </c>
      <c r="DA365" s="91">
        <v>14</v>
      </c>
      <c r="DB365" s="91">
        <v>3</v>
      </c>
      <c r="DC365" s="91"/>
      <c r="DD365" s="91">
        <v>11</v>
      </c>
      <c r="DE365" s="91">
        <v>95</v>
      </c>
      <c r="DF365" s="91">
        <v>776</v>
      </c>
      <c r="DG365" s="91">
        <v>6</v>
      </c>
      <c r="DH365" s="91">
        <v>365</v>
      </c>
      <c r="DI365" s="91">
        <v>48</v>
      </c>
      <c r="DJ365" s="91">
        <v>41</v>
      </c>
      <c r="DK365" s="91">
        <v>60</v>
      </c>
      <c r="DL365" s="91">
        <v>550</v>
      </c>
      <c r="DM365" s="91">
        <v>601</v>
      </c>
      <c r="DN365" s="91">
        <v>38</v>
      </c>
      <c r="DO365" s="91">
        <v>707</v>
      </c>
      <c r="DP365" s="91">
        <v>20</v>
      </c>
      <c r="DQ365" s="91">
        <v>1249</v>
      </c>
      <c r="DR365" s="91">
        <v>9</v>
      </c>
      <c r="DS365" s="91">
        <v>3</v>
      </c>
      <c r="DT365" s="91">
        <v>7</v>
      </c>
      <c r="DU365" s="91">
        <v>193</v>
      </c>
      <c r="DV365" s="91">
        <v>149</v>
      </c>
      <c r="DW365" s="91"/>
      <c r="DX365" s="91">
        <v>4</v>
      </c>
      <c r="DY365" s="91">
        <v>7</v>
      </c>
      <c r="DZ365" s="91">
        <v>29</v>
      </c>
      <c r="EA365" s="91">
        <v>158</v>
      </c>
      <c r="EB365" s="91">
        <v>9</v>
      </c>
      <c r="EC365" s="91">
        <v>1</v>
      </c>
      <c r="ED365" s="91">
        <v>3</v>
      </c>
      <c r="EE365" s="91"/>
      <c r="EF365" s="91">
        <v>9</v>
      </c>
      <c r="EG365" s="91">
        <v>4026</v>
      </c>
      <c r="EH365" s="91">
        <v>15561</v>
      </c>
      <c r="EI365" s="90" t="s">
        <v>2707</v>
      </c>
      <c r="EJ365" s="90" t="s">
        <v>2501</v>
      </c>
    </row>
    <row r="366" spans="1:140" ht="14.4" x14ac:dyDescent="0.3">
      <c r="A366" s="90">
        <v>106400524</v>
      </c>
      <c r="B366" s="90" t="s">
        <v>2362</v>
      </c>
      <c r="C366" s="90" t="s">
        <v>30</v>
      </c>
      <c r="D366" s="90" t="s">
        <v>31</v>
      </c>
      <c r="E366" s="90" t="s">
        <v>29</v>
      </c>
      <c r="F366" s="90" t="s">
        <v>1518</v>
      </c>
      <c r="G366" s="90" t="s">
        <v>29</v>
      </c>
      <c r="H366" s="90" t="s">
        <v>2812</v>
      </c>
      <c r="I366" s="90">
        <v>35</v>
      </c>
      <c r="J366" s="90">
        <v>17</v>
      </c>
      <c r="K366" s="90" t="s">
        <v>572</v>
      </c>
      <c r="L366" s="90" t="s">
        <v>553</v>
      </c>
      <c r="M366" s="91">
        <v>6229</v>
      </c>
      <c r="N366" s="91"/>
      <c r="O366" s="91"/>
      <c r="P366" s="91"/>
      <c r="Q366" s="91"/>
      <c r="R366" s="91"/>
      <c r="S366" s="91">
        <v>2587</v>
      </c>
      <c r="T366" s="91">
        <v>3642</v>
      </c>
      <c r="U366" s="91"/>
      <c r="V366" s="91"/>
      <c r="W366" s="91">
        <v>1415</v>
      </c>
      <c r="X366" s="91">
        <v>171</v>
      </c>
      <c r="Y366" s="91">
        <v>223</v>
      </c>
      <c r="Z366" s="91">
        <v>734</v>
      </c>
      <c r="AA366" s="91">
        <v>805</v>
      </c>
      <c r="AB366" s="91">
        <v>382</v>
      </c>
      <c r="AC366" s="91">
        <v>593</v>
      </c>
      <c r="AD366" s="91">
        <v>689</v>
      </c>
      <c r="AE366" s="91">
        <v>568</v>
      </c>
      <c r="AF366" s="91">
        <v>649</v>
      </c>
      <c r="AG366" s="91"/>
      <c r="AH366" s="91">
        <v>4746</v>
      </c>
      <c r="AI366" s="91">
        <v>86</v>
      </c>
      <c r="AJ366" s="91">
        <v>950</v>
      </c>
      <c r="AK366" s="91">
        <v>76</v>
      </c>
      <c r="AL366" s="91">
        <v>9</v>
      </c>
      <c r="AM366" s="91">
        <v>304</v>
      </c>
      <c r="AN366" s="91">
        <v>58</v>
      </c>
      <c r="AO366" s="91">
        <v>4334</v>
      </c>
      <c r="AP366" s="91">
        <v>54</v>
      </c>
      <c r="AQ366" s="91">
        <v>5</v>
      </c>
      <c r="AR366" s="91">
        <v>116</v>
      </c>
      <c r="AS366" s="91">
        <v>101</v>
      </c>
      <c r="AT366" s="91"/>
      <c r="AU366" s="91">
        <v>1251</v>
      </c>
      <c r="AV366" s="91">
        <v>112</v>
      </c>
      <c r="AW366" s="91">
        <v>256</v>
      </c>
      <c r="AX366" s="91"/>
      <c r="AY366" s="91">
        <v>2323</v>
      </c>
      <c r="AZ366" s="91">
        <v>3906</v>
      </c>
      <c r="BA366" s="91"/>
      <c r="BB366" s="91">
        <v>933</v>
      </c>
      <c r="BC366" s="91">
        <v>4010</v>
      </c>
      <c r="BD366" s="91">
        <v>1285</v>
      </c>
      <c r="BE366" s="91">
        <v>1</v>
      </c>
      <c r="BF366" s="91">
        <v>4502</v>
      </c>
      <c r="BG366" s="91"/>
      <c r="BH366" s="91"/>
      <c r="BI366" s="91"/>
      <c r="BJ366" s="91">
        <v>107</v>
      </c>
      <c r="BK366" s="91">
        <v>104</v>
      </c>
      <c r="BL366" s="91">
        <v>593</v>
      </c>
      <c r="BM366" s="91">
        <v>17</v>
      </c>
      <c r="BN366" s="91">
        <v>113</v>
      </c>
      <c r="BO366" s="91">
        <v>38</v>
      </c>
      <c r="BP366" s="91">
        <v>86</v>
      </c>
      <c r="BQ366" s="91">
        <v>663</v>
      </c>
      <c r="BR366" s="91">
        <v>6</v>
      </c>
      <c r="BS366" s="91"/>
      <c r="BT366" s="91">
        <v>426</v>
      </c>
      <c r="BU366" s="91">
        <v>5803</v>
      </c>
      <c r="BV366" s="91"/>
      <c r="BW366" s="91">
        <v>1476</v>
      </c>
      <c r="BX366" s="91">
        <v>1565</v>
      </c>
      <c r="BY366" s="91">
        <v>2384</v>
      </c>
      <c r="BZ366" s="91">
        <v>47</v>
      </c>
      <c r="CA366" s="91">
        <v>28</v>
      </c>
      <c r="CB366" s="91">
        <v>155</v>
      </c>
      <c r="CC366" s="91">
        <v>21</v>
      </c>
      <c r="CD366" s="91">
        <v>38</v>
      </c>
      <c r="CE366" s="91">
        <v>515</v>
      </c>
      <c r="CF366" s="91"/>
      <c r="CG366" s="91">
        <v>308</v>
      </c>
      <c r="CH366" s="91">
        <v>207</v>
      </c>
      <c r="CI366" s="91">
        <v>132</v>
      </c>
      <c r="CJ366" s="91">
        <v>45</v>
      </c>
      <c r="CK366" s="91">
        <v>47</v>
      </c>
      <c r="CL366" s="91">
        <v>87</v>
      </c>
      <c r="CM366" s="91">
        <v>378</v>
      </c>
      <c r="CN366" s="91">
        <v>339</v>
      </c>
      <c r="CO366" s="91">
        <v>492</v>
      </c>
      <c r="CP366" s="91">
        <v>125</v>
      </c>
      <c r="CQ366" s="91">
        <v>1274</v>
      </c>
      <c r="CR366" s="91">
        <v>78</v>
      </c>
      <c r="CS366" s="91">
        <v>621</v>
      </c>
      <c r="CT366" s="91">
        <v>8</v>
      </c>
      <c r="CU366" s="91">
        <v>74</v>
      </c>
      <c r="CV366" s="91">
        <v>122</v>
      </c>
      <c r="CW366" s="91">
        <v>620</v>
      </c>
      <c r="CX366" s="91">
        <v>21</v>
      </c>
      <c r="CY366" s="91">
        <v>1251</v>
      </c>
      <c r="CZ366" s="91">
        <v>288</v>
      </c>
      <c r="DA366" s="91">
        <v>14</v>
      </c>
      <c r="DB366" s="91">
        <v>1</v>
      </c>
      <c r="DC366" s="91">
        <v>3</v>
      </c>
      <c r="DD366" s="91">
        <v>21</v>
      </c>
      <c r="DE366" s="91">
        <v>93</v>
      </c>
      <c r="DF366" s="91">
        <v>187</v>
      </c>
      <c r="DG366" s="91">
        <v>8</v>
      </c>
      <c r="DH366" s="91">
        <v>401</v>
      </c>
      <c r="DI366" s="91">
        <v>44</v>
      </c>
      <c r="DJ366" s="91">
        <v>87</v>
      </c>
      <c r="DK366" s="91">
        <v>65</v>
      </c>
      <c r="DL366" s="91">
        <v>1249</v>
      </c>
      <c r="DM366" s="91">
        <v>729</v>
      </c>
      <c r="DN366" s="91">
        <v>73</v>
      </c>
      <c r="DO366" s="91">
        <v>1180</v>
      </c>
      <c r="DP366" s="91">
        <v>21</v>
      </c>
      <c r="DQ366" s="91">
        <v>1765</v>
      </c>
      <c r="DR366" s="91">
        <v>145</v>
      </c>
      <c r="DS366" s="91">
        <v>19</v>
      </c>
      <c r="DT366" s="91">
        <v>31</v>
      </c>
      <c r="DU366" s="91">
        <v>147</v>
      </c>
      <c r="DV366" s="91">
        <v>228</v>
      </c>
      <c r="DW366" s="91"/>
      <c r="DX366" s="91">
        <v>8</v>
      </c>
      <c r="DY366" s="91">
        <v>8</v>
      </c>
      <c r="DZ366" s="91">
        <v>39</v>
      </c>
      <c r="EA366" s="91">
        <v>183</v>
      </c>
      <c r="EB366" s="91">
        <v>38</v>
      </c>
      <c r="EC366" s="91">
        <v>15</v>
      </c>
      <c r="ED366" s="91">
        <v>4</v>
      </c>
      <c r="EE366" s="91"/>
      <c r="EF366" s="91"/>
      <c r="EG366" s="91">
        <v>5364</v>
      </c>
      <c r="EH366" s="91">
        <v>24880</v>
      </c>
      <c r="EI366" s="90" t="s">
        <v>2707</v>
      </c>
      <c r="EJ366" s="90" t="s">
        <v>2501</v>
      </c>
    </row>
    <row r="367" spans="1:140" ht="14.4" x14ac:dyDescent="0.3">
      <c r="A367" s="90">
        <v>106400548</v>
      </c>
      <c r="B367" s="90" t="s">
        <v>2363</v>
      </c>
      <c r="C367" s="90" t="s">
        <v>32</v>
      </c>
      <c r="D367" s="90" t="s">
        <v>33</v>
      </c>
      <c r="E367" s="90" t="s">
        <v>34</v>
      </c>
      <c r="F367" s="90" t="s">
        <v>1519</v>
      </c>
      <c r="G367" s="90" t="s">
        <v>29</v>
      </c>
      <c r="H367" s="90" t="s">
        <v>2811</v>
      </c>
      <c r="I367" s="90">
        <v>35</v>
      </c>
      <c r="J367" s="90">
        <v>17</v>
      </c>
      <c r="K367" s="90" t="s">
        <v>572</v>
      </c>
      <c r="L367" s="90" t="s">
        <v>2501</v>
      </c>
      <c r="M367" s="91">
        <v>5102</v>
      </c>
      <c r="N367" s="91"/>
      <c r="O367" s="91"/>
      <c r="P367" s="91"/>
      <c r="Q367" s="91"/>
      <c r="R367" s="91"/>
      <c r="S367" s="91">
        <v>2209</v>
      </c>
      <c r="T367" s="91">
        <v>2893</v>
      </c>
      <c r="U367" s="91"/>
      <c r="V367" s="91"/>
      <c r="W367" s="91">
        <v>676</v>
      </c>
      <c r="X367" s="91">
        <v>6</v>
      </c>
      <c r="Y367" s="91">
        <v>88</v>
      </c>
      <c r="Z367" s="91">
        <v>532</v>
      </c>
      <c r="AA367" s="91">
        <v>465</v>
      </c>
      <c r="AB367" s="91">
        <v>329</v>
      </c>
      <c r="AC367" s="91">
        <v>611</v>
      </c>
      <c r="AD367" s="91">
        <v>802</v>
      </c>
      <c r="AE367" s="91">
        <v>669</v>
      </c>
      <c r="AF367" s="91">
        <v>924</v>
      </c>
      <c r="AG367" s="91"/>
      <c r="AH367" s="91">
        <v>4019</v>
      </c>
      <c r="AI367" s="91">
        <v>113</v>
      </c>
      <c r="AJ367" s="91">
        <v>755</v>
      </c>
      <c r="AK367" s="91">
        <v>42</v>
      </c>
      <c r="AL367" s="91">
        <v>1</v>
      </c>
      <c r="AM367" s="91">
        <v>67</v>
      </c>
      <c r="AN367" s="91">
        <v>105</v>
      </c>
      <c r="AO367" s="91">
        <v>3971</v>
      </c>
      <c r="AP367" s="91">
        <v>80</v>
      </c>
      <c r="AQ367" s="91">
        <v>2</v>
      </c>
      <c r="AR367" s="91">
        <v>134</v>
      </c>
      <c r="AS367" s="91">
        <v>6</v>
      </c>
      <c r="AT367" s="91">
        <v>12</v>
      </c>
      <c r="AU367" s="91">
        <v>667</v>
      </c>
      <c r="AV367" s="91">
        <v>193</v>
      </c>
      <c r="AW367" s="91">
        <v>37</v>
      </c>
      <c r="AX367" s="91"/>
      <c r="AY367" s="91">
        <v>3181</v>
      </c>
      <c r="AZ367" s="91">
        <v>1921</v>
      </c>
      <c r="BA367" s="91"/>
      <c r="BB367" s="91">
        <v>387</v>
      </c>
      <c r="BC367" s="91">
        <v>4046</v>
      </c>
      <c r="BD367" s="91">
        <v>669</v>
      </c>
      <c r="BE367" s="91"/>
      <c r="BF367" s="91">
        <v>2929</v>
      </c>
      <c r="BG367" s="91"/>
      <c r="BH367" s="91"/>
      <c r="BI367" s="91"/>
      <c r="BJ367" s="91">
        <v>117</v>
      </c>
      <c r="BK367" s="91">
        <v>78</v>
      </c>
      <c r="BL367" s="91">
        <v>619</v>
      </c>
      <c r="BM367" s="91">
        <v>13</v>
      </c>
      <c r="BN367" s="91">
        <v>190</v>
      </c>
      <c r="BO367" s="91">
        <v>48</v>
      </c>
      <c r="BP367" s="91">
        <v>108</v>
      </c>
      <c r="BQ367" s="91">
        <v>993</v>
      </c>
      <c r="BR367" s="91">
        <v>7</v>
      </c>
      <c r="BS367" s="91"/>
      <c r="BT367" s="91">
        <v>503</v>
      </c>
      <c r="BU367" s="91">
        <v>4599</v>
      </c>
      <c r="BV367" s="91"/>
      <c r="BW367" s="91">
        <v>2101</v>
      </c>
      <c r="BX367" s="91">
        <v>1128</v>
      </c>
      <c r="BY367" s="91">
        <v>1276</v>
      </c>
      <c r="BZ367" s="91">
        <v>21</v>
      </c>
      <c r="CA367" s="91">
        <v>24</v>
      </c>
      <c r="CB367" s="91">
        <v>115</v>
      </c>
      <c r="CC367" s="91">
        <v>33</v>
      </c>
      <c r="CD367" s="91">
        <v>30</v>
      </c>
      <c r="CE367" s="91">
        <v>374</v>
      </c>
      <c r="CF367" s="91"/>
      <c r="CG367" s="91">
        <v>337</v>
      </c>
      <c r="CH367" s="91">
        <v>131</v>
      </c>
      <c r="CI367" s="91">
        <v>165</v>
      </c>
      <c r="CJ367" s="91">
        <v>37</v>
      </c>
      <c r="CK367" s="91">
        <v>44</v>
      </c>
      <c r="CL367" s="91">
        <v>57</v>
      </c>
      <c r="CM367" s="91">
        <v>431</v>
      </c>
      <c r="CN367" s="91">
        <v>475</v>
      </c>
      <c r="CO367" s="91">
        <v>642</v>
      </c>
      <c r="CP367" s="91">
        <v>205</v>
      </c>
      <c r="CQ367" s="91">
        <v>699</v>
      </c>
      <c r="CR367" s="91">
        <v>140</v>
      </c>
      <c r="CS367" s="91">
        <v>436</v>
      </c>
      <c r="CT367" s="91">
        <v>3</v>
      </c>
      <c r="CU367" s="91">
        <v>7</v>
      </c>
      <c r="CV367" s="91">
        <v>162</v>
      </c>
      <c r="CW367" s="91">
        <v>450</v>
      </c>
      <c r="CX367" s="91">
        <v>12</v>
      </c>
      <c r="CY367" s="91">
        <v>669</v>
      </c>
      <c r="CZ367" s="91">
        <v>41</v>
      </c>
      <c r="DA367" s="91">
        <v>2</v>
      </c>
      <c r="DB367" s="91"/>
      <c r="DC367" s="91">
        <v>2</v>
      </c>
      <c r="DD367" s="91">
        <v>18</v>
      </c>
      <c r="DE367" s="91">
        <v>70</v>
      </c>
      <c r="DF367" s="91">
        <v>168</v>
      </c>
      <c r="DG367" s="91">
        <v>6</v>
      </c>
      <c r="DH367" s="91">
        <v>517</v>
      </c>
      <c r="DI367" s="91">
        <v>32</v>
      </c>
      <c r="DJ367" s="91">
        <v>85</v>
      </c>
      <c r="DK367" s="91">
        <v>50</v>
      </c>
      <c r="DL367" s="91">
        <v>675</v>
      </c>
      <c r="DM367" s="91">
        <v>627</v>
      </c>
      <c r="DN367" s="91">
        <v>91</v>
      </c>
      <c r="DO367" s="91">
        <v>373</v>
      </c>
      <c r="DP367" s="91">
        <v>14</v>
      </c>
      <c r="DQ367" s="91">
        <v>2331</v>
      </c>
      <c r="DR367" s="91">
        <v>28</v>
      </c>
      <c r="DS367" s="91">
        <v>4</v>
      </c>
      <c r="DT367" s="91">
        <v>45</v>
      </c>
      <c r="DU367" s="91">
        <v>164</v>
      </c>
      <c r="DV367" s="91">
        <v>256</v>
      </c>
      <c r="DW367" s="91"/>
      <c r="DX367" s="91">
        <v>14</v>
      </c>
      <c r="DY367" s="91">
        <v>13</v>
      </c>
      <c r="DZ367" s="91">
        <v>49</v>
      </c>
      <c r="EA367" s="91">
        <v>155</v>
      </c>
      <c r="EB367" s="91">
        <v>34</v>
      </c>
      <c r="EC367" s="91">
        <v>7</v>
      </c>
      <c r="ED367" s="91">
        <v>1</v>
      </c>
      <c r="EE367" s="91"/>
      <c r="EF367" s="91">
        <v>13</v>
      </c>
      <c r="EG367" s="91">
        <v>4319</v>
      </c>
      <c r="EH367" s="91">
        <v>18433</v>
      </c>
      <c r="EI367" s="90" t="s">
        <v>2708</v>
      </c>
      <c r="EJ367" s="90" t="s">
        <v>2489</v>
      </c>
    </row>
    <row r="368" spans="1:140" ht="14.4" x14ac:dyDescent="0.3">
      <c r="A368" s="90">
        <v>106404046</v>
      </c>
      <c r="B368" s="90" t="s">
        <v>2364</v>
      </c>
      <c r="C368" s="90" t="s">
        <v>35</v>
      </c>
      <c r="D368" s="90" t="s">
        <v>36</v>
      </c>
      <c r="E368" s="90" t="s">
        <v>29</v>
      </c>
      <c r="F368" s="90" t="s">
        <v>1517</v>
      </c>
      <c r="G368" s="90" t="s">
        <v>29</v>
      </c>
      <c r="H368" s="90" t="s">
        <v>2814</v>
      </c>
      <c r="I368" s="90">
        <v>35</v>
      </c>
      <c r="J368" s="90">
        <v>17</v>
      </c>
      <c r="K368" s="90" t="s">
        <v>552</v>
      </c>
      <c r="L368" s="90" t="s">
        <v>553</v>
      </c>
      <c r="M368" s="91"/>
      <c r="N368" s="91"/>
      <c r="O368" s="91">
        <v>1180</v>
      </c>
      <c r="P368" s="91"/>
      <c r="Q368" s="91"/>
      <c r="R368" s="91"/>
      <c r="S368" s="91">
        <v>658</v>
      </c>
      <c r="T368" s="91">
        <v>521</v>
      </c>
      <c r="U368" s="91">
        <v>1</v>
      </c>
      <c r="V368" s="91"/>
      <c r="W368" s="91"/>
      <c r="X368" s="91">
        <v>1</v>
      </c>
      <c r="Y368" s="91">
        <v>242</v>
      </c>
      <c r="Z368" s="91">
        <v>273</v>
      </c>
      <c r="AA368" s="91">
        <v>228</v>
      </c>
      <c r="AB368" s="91">
        <v>147</v>
      </c>
      <c r="AC368" s="91">
        <v>173</v>
      </c>
      <c r="AD368" s="91">
        <v>92</v>
      </c>
      <c r="AE368" s="91">
        <v>17</v>
      </c>
      <c r="AF368" s="91">
        <v>7</v>
      </c>
      <c r="AG368" s="91"/>
      <c r="AH368" s="91">
        <v>901</v>
      </c>
      <c r="AI368" s="91">
        <v>22</v>
      </c>
      <c r="AJ368" s="91">
        <v>212</v>
      </c>
      <c r="AK368" s="91">
        <v>17</v>
      </c>
      <c r="AL368" s="91">
        <v>10</v>
      </c>
      <c r="AM368" s="91">
        <v>10</v>
      </c>
      <c r="AN368" s="91">
        <v>8</v>
      </c>
      <c r="AO368" s="91">
        <v>1114</v>
      </c>
      <c r="AP368" s="91">
        <v>18</v>
      </c>
      <c r="AQ368" s="91"/>
      <c r="AR368" s="91"/>
      <c r="AS368" s="91">
        <v>1</v>
      </c>
      <c r="AT368" s="91">
        <v>4</v>
      </c>
      <c r="AU368" s="91"/>
      <c r="AV368" s="91">
        <v>39</v>
      </c>
      <c r="AW368" s="91">
        <v>4</v>
      </c>
      <c r="AX368" s="91"/>
      <c r="AY368" s="91"/>
      <c r="AZ368" s="91">
        <v>1180</v>
      </c>
      <c r="BA368" s="91"/>
      <c r="BB368" s="91">
        <v>1</v>
      </c>
      <c r="BC368" s="91">
        <v>1177</v>
      </c>
      <c r="BD368" s="91"/>
      <c r="BE368" s="91">
        <v>2</v>
      </c>
      <c r="BF368" s="91">
        <v>963</v>
      </c>
      <c r="BG368" s="91"/>
      <c r="BH368" s="91"/>
      <c r="BI368" s="91">
        <v>1</v>
      </c>
      <c r="BJ368" s="91">
        <v>23</v>
      </c>
      <c r="BK368" s="91">
        <v>25</v>
      </c>
      <c r="BL368" s="91">
        <v>10</v>
      </c>
      <c r="BM368" s="91"/>
      <c r="BN368" s="91">
        <v>40</v>
      </c>
      <c r="BO368" s="91">
        <v>117</v>
      </c>
      <c r="BP368" s="91"/>
      <c r="BQ368" s="91"/>
      <c r="BR368" s="91">
        <v>1</v>
      </c>
      <c r="BS368" s="91"/>
      <c r="BT368" s="91"/>
      <c r="BU368" s="91">
        <v>1180</v>
      </c>
      <c r="BV368" s="91"/>
      <c r="BW368" s="91">
        <v>148</v>
      </c>
      <c r="BX368" s="91">
        <v>365</v>
      </c>
      <c r="BY368" s="91">
        <v>119</v>
      </c>
      <c r="BZ368" s="91"/>
      <c r="CA368" s="91"/>
      <c r="CB368" s="91">
        <v>1</v>
      </c>
      <c r="CC368" s="91"/>
      <c r="CD368" s="91">
        <v>95</v>
      </c>
      <c r="CE368" s="91">
        <v>452</v>
      </c>
      <c r="CF368" s="91"/>
      <c r="CG368" s="91"/>
      <c r="CH368" s="91"/>
      <c r="CI368" s="91"/>
      <c r="CJ368" s="91"/>
      <c r="CK368" s="91">
        <v>1177</v>
      </c>
      <c r="CL368" s="91"/>
      <c r="CM368" s="91"/>
      <c r="CN368" s="91"/>
      <c r="CO368" s="91"/>
      <c r="CP368" s="91"/>
      <c r="CQ368" s="91"/>
      <c r="CR368" s="91"/>
      <c r="CS368" s="91"/>
      <c r="CT368" s="91"/>
      <c r="CU368" s="91"/>
      <c r="CV368" s="91"/>
      <c r="CW368" s="91"/>
      <c r="CX368" s="91">
        <v>3</v>
      </c>
      <c r="CY368" s="91"/>
      <c r="CZ368" s="91"/>
      <c r="DA368" s="91"/>
      <c r="DB368" s="91"/>
      <c r="DC368" s="91"/>
      <c r="DD368" s="91"/>
      <c r="DE368" s="91"/>
      <c r="DF368" s="91"/>
      <c r="DG368" s="91"/>
      <c r="DH368" s="91"/>
      <c r="DI368" s="91"/>
      <c r="DJ368" s="91"/>
      <c r="DK368" s="91"/>
      <c r="DL368" s="91"/>
      <c r="DM368" s="91"/>
      <c r="DN368" s="91"/>
      <c r="DO368" s="91">
        <v>1180</v>
      </c>
      <c r="DP368" s="91"/>
      <c r="DQ368" s="91"/>
      <c r="DR368" s="91"/>
      <c r="DS368" s="91"/>
      <c r="DT368" s="91"/>
      <c r="DU368" s="91"/>
      <c r="DV368" s="91"/>
      <c r="DW368" s="91"/>
      <c r="DX368" s="91"/>
      <c r="DY368" s="91"/>
      <c r="DZ368" s="91"/>
      <c r="EA368" s="91"/>
      <c r="EB368" s="91"/>
      <c r="EC368" s="91">
        <v>2</v>
      </c>
      <c r="ED368" s="91"/>
      <c r="EE368" s="91"/>
      <c r="EF368" s="91"/>
      <c r="EG368" s="91">
        <v>1178</v>
      </c>
      <c r="EH368" s="91">
        <v>3842</v>
      </c>
      <c r="EI368" s="90" t="s">
        <v>2707</v>
      </c>
      <c r="EJ368" s="90" t="s">
        <v>2501</v>
      </c>
    </row>
    <row r="369" spans="1:140" ht="14.4" x14ac:dyDescent="0.3">
      <c r="A369" s="90">
        <v>106410782</v>
      </c>
      <c r="B369" s="90" t="s">
        <v>2365</v>
      </c>
      <c r="C369" s="90" t="s">
        <v>38</v>
      </c>
      <c r="D369" s="90" t="s">
        <v>39</v>
      </c>
      <c r="E369" s="90" t="s">
        <v>37</v>
      </c>
      <c r="F369" s="90" t="s">
        <v>1520</v>
      </c>
      <c r="G369" s="90" t="s">
        <v>37</v>
      </c>
      <c r="H369" s="90" t="s">
        <v>2813</v>
      </c>
      <c r="I369" s="90">
        <v>22</v>
      </c>
      <c r="J369" s="90">
        <v>13</v>
      </c>
      <c r="K369" s="90" t="s">
        <v>552</v>
      </c>
      <c r="L369" s="90" t="s">
        <v>553</v>
      </c>
      <c r="M369" s="91">
        <v>2740</v>
      </c>
      <c r="N369" s="91">
        <v>475</v>
      </c>
      <c r="O369" s="91">
        <v>554</v>
      </c>
      <c r="P369" s="91"/>
      <c r="Q369" s="91"/>
      <c r="R369" s="91"/>
      <c r="S369" s="91">
        <v>2147</v>
      </c>
      <c r="T369" s="91">
        <v>1622</v>
      </c>
      <c r="U369" s="91"/>
      <c r="V369" s="91"/>
      <c r="W369" s="91">
        <v>2</v>
      </c>
      <c r="X369" s="91">
        <v>27</v>
      </c>
      <c r="Y369" s="91">
        <v>85</v>
      </c>
      <c r="Z369" s="91">
        <v>390</v>
      </c>
      <c r="AA369" s="91">
        <v>482</v>
      </c>
      <c r="AB369" s="91">
        <v>550</v>
      </c>
      <c r="AC369" s="91">
        <v>918</v>
      </c>
      <c r="AD369" s="91">
        <v>700</v>
      </c>
      <c r="AE369" s="91">
        <v>345</v>
      </c>
      <c r="AF369" s="91">
        <v>270</v>
      </c>
      <c r="AG369" s="91"/>
      <c r="AH369" s="91">
        <v>724</v>
      </c>
      <c r="AI369" s="91">
        <v>120</v>
      </c>
      <c r="AJ369" s="91">
        <v>2474</v>
      </c>
      <c r="AK369" s="91">
        <v>210</v>
      </c>
      <c r="AL369" s="91">
        <v>27</v>
      </c>
      <c r="AM369" s="91">
        <v>209</v>
      </c>
      <c r="AN369" s="91">
        <v>5</v>
      </c>
      <c r="AO369" s="91">
        <v>2996</v>
      </c>
      <c r="AP369" s="91">
        <v>219</v>
      </c>
      <c r="AQ369" s="91"/>
      <c r="AR369" s="91">
        <v>33</v>
      </c>
      <c r="AS369" s="91">
        <v>456</v>
      </c>
      <c r="AT369" s="91">
        <v>19</v>
      </c>
      <c r="AU369" s="91"/>
      <c r="AV369" s="91">
        <v>44</v>
      </c>
      <c r="AW369" s="91">
        <v>2</v>
      </c>
      <c r="AX369" s="91"/>
      <c r="AY369" s="91">
        <v>3014</v>
      </c>
      <c r="AZ369" s="91">
        <v>755</v>
      </c>
      <c r="BA369" s="91"/>
      <c r="BB369" s="91">
        <v>621</v>
      </c>
      <c r="BC369" s="91">
        <v>3148</v>
      </c>
      <c r="BD369" s="91"/>
      <c r="BE369" s="91"/>
      <c r="BF369" s="91">
        <v>2585</v>
      </c>
      <c r="BG369" s="91">
        <v>54</v>
      </c>
      <c r="BH369" s="91">
        <v>50</v>
      </c>
      <c r="BI369" s="91">
        <v>281</v>
      </c>
      <c r="BJ369" s="91">
        <v>198</v>
      </c>
      <c r="BK369" s="91">
        <v>15</v>
      </c>
      <c r="BL369" s="91">
        <v>39</v>
      </c>
      <c r="BM369" s="91">
        <v>289</v>
      </c>
      <c r="BN369" s="91">
        <v>33</v>
      </c>
      <c r="BO369" s="91">
        <v>49</v>
      </c>
      <c r="BP369" s="91">
        <v>100</v>
      </c>
      <c r="BQ369" s="91">
        <v>73</v>
      </c>
      <c r="BR369" s="91">
        <v>2</v>
      </c>
      <c r="BS369" s="91">
        <v>1</v>
      </c>
      <c r="BT369" s="91">
        <v>258</v>
      </c>
      <c r="BU369" s="91">
        <v>3511</v>
      </c>
      <c r="BV369" s="91"/>
      <c r="BW369" s="91">
        <v>917</v>
      </c>
      <c r="BX369" s="91">
        <v>2037</v>
      </c>
      <c r="BY369" s="91">
        <v>116</v>
      </c>
      <c r="BZ369" s="91">
        <v>2</v>
      </c>
      <c r="CA369" s="91">
        <v>346</v>
      </c>
      <c r="CB369" s="91">
        <v>271</v>
      </c>
      <c r="CC369" s="91"/>
      <c r="CD369" s="91">
        <v>80</v>
      </c>
      <c r="CE369" s="91"/>
      <c r="CF369" s="91"/>
      <c r="CG369" s="91">
        <v>190</v>
      </c>
      <c r="CH369" s="91">
        <v>112</v>
      </c>
      <c r="CI369" s="91">
        <v>170</v>
      </c>
      <c r="CJ369" s="91">
        <v>37</v>
      </c>
      <c r="CK369" s="91">
        <v>703</v>
      </c>
      <c r="CL369" s="91">
        <v>66</v>
      </c>
      <c r="CM369" s="91">
        <v>388</v>
      </c>
      <c r="CN369" s="91">
        <v>357</v>
      </c>
      <c r="CO369" s="91">
        <v>657</v>
      </c>
      <c r="CP369" s="91">
        <v>224</v>
      </c>
      <c r="CQ369" s="91">
        <v>17</v>
      </c>
      <c r="CR369" s="91">
        <v>139</v>
      </c>
      <c r="CS369" s="91">
        <v>140</v>
      </c>
      <c r="CT369" s="91">
        <v>3</v>
      </c>
      <c r="CU369" s="91"/>
      <c r="CV369" s="91">
        <v>59</v>
      </c>
      <c r="CW369" s="91">
        <v>204</v>
      </c>
      <c r="CX369" s="91">
        <v>303</v>
      </c>
      <c r="CY369" s="91"/>
      <c r="CZ369" s="91">
        <v>16</v>
      </c>
      <c r="DA369" s="91">
        <v>7</v>
      </c>
      <c r="DB369" s="91"/>
      <c r="DC369" s="91"/>
      <c r="DD369" s="91">
        <v>23</v>
      </c>
      <c r="DE369" s="91">
        <v>57</v>
      </c>
      <c r="DF369" s="91">
        <v>73</v>
      </c>
      <c r="DG369" s="91">
        <v>13</v>
      </c>
      <c r="DH369" s="91">
        <v>484</v>
      </c>
      <c r="DI369" s="91">
        <v>39</v>
      </c>
      <c r="DJ369" s="91">
        <v>12</v>
      </c>
      <c r="DK369" s="91">
        <v>44</v>
      </c>
      <c r="DL369" s="91">
        <v>1</v>
      </c>
      <c r="DM369" s="91">
        <v>202</v>
      </c>
      <c r="DN369" s="91">
        <v>62</v>
      </c>
      <c r="DO369" s="91">
        <v>538</v>
      </c>
      <c r="DP369" s="91">
        <v>3</v>
      </c>
      <c r="DQ369" s="91">
        <v>2195</v>
      </c>
      <c r="DR369" s="91">
        <v>5</v>
      </c>
      <c r="DS369" s="91">
        <v>4</v>
      </c>
      <c r="DT369" s="91">
        <v>19</v>
      </c>
      <c r="DU369" s="91">
        <v>94</v>
      </c>
      <c r="DV369" s="91">
        <v>98</v>
      </c>
      <c r="DW369" s="91"/>
      <c r="DX369" s="91">
        <v>7</v>
      </c>
      <c r="DY369" s="91">
        <v>2</v>
      </c>
      <c r="DZ369" s="91">
        <v>20</v>
      </c>
      <c r="EA369" s="91">
        <v>121</v>
      </c>
      <c r="EB369" s="91">
        <v>46</v>
      </c>
      <c r="EC369" s="91">
        <v>7</v>
      </c>
      <c r="ED369" s="91"/>
      <c r="EE369" s="91"/>
      <c r="EF369" s="91">
        <v>17</v>
      </c>
      <c r="EG369" s="91">
        <v>3329</v>
      </c>
      <c r="EH369" s="91">
        <v>73202</v>
      </c>
      <c r="EI369" s="90" t="s">
        <v>2709</v>
      </c>
      <c r="EJ369" s="90" t="s">
        <v>2489</v>
      </c>
    </row>
    <row r="370" spans="1:140" ht="14.4" x14ac:dyDescent="0.3">
      <c r="A370" s="90">
        <v>106410804</v>
      </c>
      <c r="B370" s="90" t="s">
        <v>2366</v>
      </c>
      <c r="C370" s="90" t="s">
        <v>2367</v>
      </c>
      <c r="D370" s="90" t="s">
        <v>40</v>
      </c>
      <c r="E370" s="90" t="s">
        <v>41</v>
      </c>
      <c r="F370" s="90" t="s">
        <v>1521</v>
      </c>
      <c r="G370" s="90" t="s">
        <v>37</v>
      </c>
      <c r="H370" s="90" t="s">
        <v>2808</v>
      </c>
      <c r="I370" s="90">
        <v>22</v>
      </c>
      <c r="J370" s="90">
        <v>13</v>
      </c>
      <c r="K370" s="90" t="s">
        <v>557</v>
      </c>
      <c r="L370" s="90" t="s">
        <v>553</v>
      </c>
      <c r="M370" s="91">
        <v>8713</v>
      </c>
      <c r="N370" s="91"/>
      <c r="O370" s="91"/>
      <c r="P370" s="91"/>
      <c r="Q370" s="91"/>
      <c r="R370" s="91"/>
      <c r="S370" s="91">
        <v>3527</v>
      </c>
      <c r="T370" s="91">
        <v>5186</v>
      </c>
      <c r="U370" s="91"/>
      <c r="V370" s="91"/>
      <c r="W370" s="91">
        <v>1510</v>
      </c>
      <c r="X370" s="91">
        <v>2</v>
      </c>
      <c r="Y370" s="91">
        <v>92</v>
      </c>
      <c r="Z370" s="91">
        <v>681</v>
      </c>
      <c r="AA370" s="91">
        <v>1276</v>
      </c>
      <c r="AB370" s="91">
        <v>611</v>
      </c>
      <c r="AC370" s="91">
        <v>893</v>
      </c>
      <c r="AD370" s="91">
        <v>1152</v>
      </c>
      <c r="AE370" s="91">
        <v>1130</v>
      </c>
      <c r="AF370" s="91">
        <v>1366</v>
      </c>
      <c r="AG370" s="91"/>
      <c r="AH370" s="91">
        <v>4799</v>
      </c>
      <c r="AI370" s="91">
        <v>424</v>
      </c>
      <c r="AJ370" s="91">
        <v>1434</v>
      </c>
      <c r="AK370" s="91">
        <v>1815</v>
      </c>
      <c r="AL370" s="91">
        <v>18</v>
      </c>
      <c r="AM370" s="91">
        <v>102</v>
      </c>
      <c r="AN370" s="91">
        <v>121</v>
      </c>
      <c r="AO370" s="91">
        <v>6107</v>
      </c>
      <c r="AP370" s="91">
        <v>173</v>
      </c>
      <c r="AQ370" s="91"/>
      <c r="AR370" s="91">
        <v>101</v>
      </c>
      <c r="AS370" s="91">
        <v>302</v>
      </c>
      <c r="AT370" s="91">
        <v>6</v>
      </c>
      <c r="AU370" s="91">
        <v>1485</v>
      </c>
      <c r="AV370" s="91">
        <v>2</v>
      </c>
      <c r="AW370" s="91">
        <v>537</v>
      </c>
      <c r="AX370" s="91"/>
      <c r="AY370" s="91">
        <v>2900</v>
      </c>
      <c r="AZ370" s="91">
        <v>5813</v>
      </c>
      <c r="BA370" s="91"/>
      <c r="BB370" s="91">
        <v>1989</v>
      </c>
      <c r="BC370" s="91">
        <v>5237</v>
      </c>
      <c r="BD370" s="91">
        <v>1487</v>
      </c>
      <c r="BE370" s="91"/>
      <c r="BF370" s="91">
        <v>5973</v>
      </c>
      <c r="BG370" s="91"/>
      <c r="BH370" s="91"/>
      <c r="BI370" s="91"/>
      <c r="BJ370" s="91">
        <v>358</v>
      </c>
      <c r="BK370" s="91">
        <v>94</v>
      </c>
      <c r="BL370" s="91">
        <v>679</v>
      </c>
      <c r="BM370" s="91">
        <v>48</v>
      </c>
      <c r="BN370" s="91"/>
      <c r="BO370" s="91">
        <v>41</v>
      </c>
      <c r="BP370" s="91">
        <v>214</v>
      </c>
      <c r="BQ370" s="91">
        <v>1306</v>
      </c>
      <c r="BR370" s="91"/>
      <c r="BS370" s="91"/>
      <c r="BT370" s="91">
        <v>898</v>
      </c>
      <c r="BU370" s="91">
        <v>7815</v>
      </c>
      <c r="BV370" s="91"/>
      <c r="BW370" s="91">
        <v>3081</v>
      </c>
      <c r="BX370" s="91">
        <v>92</v>
      </c>
      <c r="BY370" s="91">
        <v>5401</v>
      </c>
      <c r="BZ370" s="91">
        <v>21</v>
      </c>
      <c r="CA370" s="91"/>
      <c r="CB370" s="91"/>
      <c r="CC370" s="91"/>
      <c r="CD370" s="91">
        <v>118</v>
      </c>
      <c r="CE370" s="91"/>
      <c r="CF370" s="91"/>
      <c r="CG370" s="91">
        <v>805</v>
      </c>
      <c r="CH370" s="91">
        <v>625</v>
      </c>
      <c r="CI370" s="91">
        <v>115</v>
      </c>
      <c r="CJ370" s="91">
        <v>33</v>
      </c>
      <c r="CK370" s="91">
        <v>44</v>
      </c>
      <c r="CL370" s="91">
        <v>417</v>
      </c>
      <c r="CM370" s="91">
        <v>1094</v>
      </c>
      <c r="CN370" s="91">
        <v>227</v>
      </c>
      <c r="CO370" s="91">
        <v>473</v>
      </c>
      <c r="CP370" s="91">
        <v>156</v>
      </c>
      <c r="CQ370" s="91">
        <v>1535</v>
      </c>
      <c r="CR370" s="91">
        <v>66</v>
      </c>
      <c r="CS370" s="91">
        <v>815</v>
      </c>
      <c r="CT370" s="91">
        <v>30</v>
      </c>
      <c r="CU370" s="91">
        <v>23</v>
      </c>
      <c r="CV370" s="91">
        <v>119</v>
      </c>
      <c r="CW370" s="91">
        <v>594</v>
      </c>
      <c r="CX370" s="91">
        <v>55</v>
      </c>
      <c r="CY370" s="91">
        <v>1487</v>
      </c>
      <c r="CZ370" s="91">
        <v>1094</v>
      </c>
      <c r="DA370" s="91">
        <v>55</v>
      </c>
      <c r="DB370" s="91">
        <v>5</v>
      </c>
      <c r="DC370" s="91">
        <v>1</v>
      </c>
      <c r="DD370" s="91">
        <v>27</v>
      </c>
      <c r="DE370" s="91">
        <v>91</v>
      </c>
      <c r="DF370" s="91">
        <v>430</v>
      </c>
      <c r="DG370" s="91">
        <v>14</v>
      </c>
      <c r="DH370" s="91">
        <v>453</v>
      </c>
      <c r="DI370" s="91">
        <v>155</v>
      </c>
      <c r="DJ370" s="91">
        <v>320</v>
      </c>
      <c r="DK370" s="91">
        <v>35</v>
      </c>
      <c r="DL370" s="91">
        <v>1489</v>
      </c>
      <c r="DM370" s="91">
        <v>802</v>
      </c>
      <c r="DN370" s="91">
        <v>93</v>
      </c>
      <c r="DO370" s="91">
        <v>1676</v>
      </c>
      <c r="DP370" s="91">
        <v>16</v>
      </c>
      <c r="DQ370" s="91">
        <v>1957</v>
      </c>
      <c r="DR370" s="91">
        <v>17</v>
      </c>
      <c r="DS370" s="91">
        <v>5</v>
      </c>
      <c r="DT370" s="91">
        <v>16</v>
      </c>
      <c r="DU370" s="91">
        <v>404</v>
      </c>
      <c r="DV370" s="91">
        <v>245</v>
      </c>
      <c r="DW370" s="91">
        <v>1</v>
      </c>
      <c r="DX370" s="91">
        <v>5</v>
      </c>
      <c r="DY370" s="91">
        <v>5</v>
      </c>
      <c r="DZ370" s="91">
        <v>98</v>
      </c>
      <c r="EA370" s="91">
        <v>353</v>
      </c>
      <c r="EB370" s="91">
        <v>6</v>
      </c>
      <c r="EC370" s="91">
        <v>4</v>
      </c>
      <c r="ED370" s="91">
        <v>4</v>
      </c>
      <c r="EE370" s="91"/>
      <c r="EF370" s="91">
        <v>34</v>
      </c>
      <c r="EG370" s="91">
        <v>7516</v>
      </c>
      <c r="EH370" s="91">
        <v>32066</v>
      </c>
      <c r="EI370" s="90" t="s">
        <v>2710</v>
      </c>
      <c r="EJ370" s="90" t="s">
        <v>2489</v>
      </c>
    </row>
    <row r="371" spans="1:140" ht="14.4" x14ac:dyDescent="0.3">
      <c r="A371" s="90">
        <v>106410806</v>
      </c>
      <c r="B371" s="90" t="s">
        <v>2368</v>
      </c>
      <c r="C371" s="90" t="s">
        <v>2369</v>
      </c>
      <c r="D371" s="90" t="s">
        <v>42</v>
      </c>
      <c r="E371" s="90" t="s">
        <v>43</v>
      </c>
      <c r="F371" s="90" t="s">
        <v>1522</v>
      </c>
      <c r="G371" s="90" t="s">
        <v>37</v>
      </c>
      <c r="H371" s="90" t="s">
        <v>2811</v>
      </c>
      <c r="I371" s="90">
        <v>19</v>
      </c>
      <c r="J371" s="90">
        <v>13</v>
      </c>
      <c r="K371" s="90" t="s">
        <v>557</v>
      </c>
      <c r="L371" s="90" t="s">
        <v>553</v>
      </c>
      <c r="M371" s="91">
        <v>5283</v>
      </c>
      <c r="N371" s="91"/>
      <c r="O371" s="91"/>
      <c r="P371" s="91"/>
      <c r="Q371" s="91"/>
      <c r="R371" s="91"/>
      <c r="S371" s="91">
        <v>2514</v>
      </c>
      <c r="T371" s="91">
        <v>2767</v>
      </c>
      <c r="U371" s="91"/>
      <c r="V371" s="91">
        <v>2</v>
      </c>
      <c r="W371" s="91"/>
      <c r="X371" s="91"/>
      <c r="Y371" s="91">
        <v>25</v>
      </c>
      <c r="Z371" s="91">
        <v>161</v>
      </c>
      <c r="AA371" s="91">
        <v>271</v>
      </c>
      <c r="AB371" s="91">
        <v>393</v>
      </c>
      <c r="AC371" s="91">
        <v>822</v>
      </c>
      <c r="AD371" s="91">
        <v>1089</v>
      </c>
      <c r="AE371" s="91">
        <v>1184</v>
      </c>
      <c r="AF371" s="91">
        <v>1338</v>
      </c>
      <c r="AG371" s="91"/>
      <c r="AH371" s="91">
        <v>2591</v>
      </c>
      <c r="AI371" s="91">
        <v>366</v>
      </c>
      <c r="AJ371" s="91">
        <v>936</v>
      </c>
      <c r="AK371" s="91">
        <v>1332</v>
      </c>
      <c r="AL371" s="91">
        <v>27</v>
      </c>
      <c r="AM371" s="91">
        <v>24</v>
      </c>
      <c r="AN371" s="91">
        <v>7</v>
      </c>
      <c r="AO371" s="91">
        <v>4971</v>
      </c>
      <c r="AP371" s="91">
        <v>61</v>
      </c>
      <c r="AQ371" s="91">
        <v>1</v>
      </c>
      <c r="AR371" s="91">
        <v>24</v>
      </c>
      <c r="AS371" s="91">
        <v>159</v>
      </c>
      <c r="AT371" s="91">
        <v>43</v>
      </c>
      <c r="AU371" s="91"/>
      <c r="AV371" s="91"/>
      <c r="AW371" s="91">
        <v>24</v>
      </c>
      <c r="AX371" s="91"/>
      <c r="AY371" s="91">
        <v>3610</v>
      </c>
      <c r="AZ371" s="91">
        <v>1673</v>
      </c>
      <c r="BA371" s="91"/>
      <c r="BB371" s="91">
        <v>1202</v>
      </c>
      <c r="BC371" s="91">
        <v>4081</v>
      </c>
      <c r="BD371" s="91"/>
      <c r="BE371" s="91"/>
      <c r="BF371" s="91">
        <v>2829</v>
      </c>
      <c r="BG371" s="91">
        <v>6</v>
      </c>
      <c r="BH371" s="91">
        <v>2</v>
      </c>
      <c r="BI371" s="91"/>
      <c r="BJ371" s="91">
        <v>253</v>
      </c>
      <c r="BK371" s="91">
        <v>60</v>
      </c>
      <c r="BL371" s="91">
        <v>565</v>
      </c>
      <c r="BM371" s="91">
        <v>53</v>
      </c>
      <c r="BN371" s="91">
        <v>1</v>
      </c>
      <c r="BO371" s="91">
        <v>25</v>
      </c>
      <c r="BP371" s="91">
        <v>164</v>
      </c>
      <c r="BQ371" s="91">
        <v>1325</v>
      </c>
      <c r="BR371" s="91"/>
      <c r="BS371" s="91"/>
      <c r="BT371" s="91">
        <v>787</v>
      </c>
      <c r="BU371" s="91">
        <v>4496</v>
      </c>
      <c r="BV371" s="91"/>
      <c r="BW371" s="91">
        <v>3121</v>
      </c>
      <c r="BX371" s="91">
        <v>67</v>
      </c>
      <c r="BY371" s="91">
        <v>1993</v>
      </c>
      <c r="BZ371" s="91">
        <v>16</v>
      </c>
      <c r="CA371" s="91"/>
      <c r="CB371" s="91">
        <v>4</v>
      </c>
      <c r="CC371" s="91"/>
      <c r="CD371" s="91">
        <v>82</v>
      </c>
      <c r="CE371" s="91"/>
      <c r="CF371" s="91"/>
      <c r="CG371" s="91">
        <v>905</v>
      </c>
      <c r="CH371" s="91">
        <v>284</v>
      </c>
      <c r="CI371" s="91">
        <v>512</v>
      </c>
      <c r="CJ371" s="91">
        <v>59</v>
      </c>
      <c r="CK371" s="91">
        <v>39</v>
      </c>
      <c r="CL371" s="91">
        <v>63</v>
      </c>
      <c r="CM371" s="91">
        <v>890</v>
      </c>
      <c r="CN371" s="91">
        <v>358</v>
      </c>
      <c r="CO371" s="91">
        <v>713</v>
      </c>
      <c r="CP371" s="91">
        <v>215</v>
      </c>
      <c r="CQ371" s="91">
        <v>14</v>
      </c>
      <c r="CR371" s="91">
        <v>100</v>
      </c>
      <c r="CS371" s="91">
        <v>499</v>
      </c>
      <c r="CT371" s="91">
        <v>3</v>
      </c>
      <c r="CU371" s="91"/>
      <c r="CV371" s="91">
        <v>147</v>
      </c>
      <c r="CW371" s="91">
        <v>450</v>
      </c>
      <c r="CX371" s="91">
        <v>32</v>
      </c>
      <c r="CY371" s="91"/>
      <c r="CZ371" s="91">
        <v>29</v>
      </c>
      <c r="DA371" s="91">
        <v>19</v>
      </c>
      <c r="DB371" s="91"/>
      <c r="DC371" s="91">
        <v>1</v>
      </c>
      <c r="DD371" s="91">
        <v>21</v>
      </c>
      <c r="DE371" s="91">
        <v>122</v>
      </c>
      <c r="DF371" s="91">
        <v>239</v>
      </c>
      <c r="DG371" s="91">
        <v>17</v>
      </c>
      <c r="DH371" s="91">
        <v>1110</v>
      </c>
      <c r="DI371" s="91">
        <v>126</v>
      </c>
      <c r="DJ371" s="91">
        <v>16</v>
      </c>
      <c r="DK371" s="91">
        <v>17</v>
      </c>
      <c r="DL371" s="91"/>
      <c r="DM371" s="91">
        <v>695</v>
      </c>
      <c r="DN371" s="91">
        <v>110</v>
      </c>
      <c r="DO371" s="91">
        <v>1897</v>
      </c>
      <c r="DP371" s="91">
        <v>24</v>
      </c>
      <c r="DQ371" s="91">
        <v>840</v>
      </c>
      <c r="DR371" s="91">
        <v>15</v>
      </c>
      <c r="DS371" s="91">
        <v>4</v>
      </c>
      <c r="DT371" s="91">
        <v>19</v>
      </c>
      <c r="DU371" s="91">
        <v>333</v>
      </c>
      <c r="DV371" s="91">
        <v>268</v>
      </c>
      <c r="DW371" s="91">
        <v>1</v>
      </c>
      <c r="DX371" s="91">
        <v>9</v>
      </c>
      <c r="DY371" s="91">
        <v>10</v>
      </c>
      <c r="DZ371" s="91">
        <v>101</v>
      </c>
      <c r="EA371" s="91">
        <v>416</v>
      </c>
      <c r="EB371" s="91">
        <v>10</v>
      </c>
      <c r="EC371" s="91">
        <v>2</v>
      </c>
      <c r="ED371" s="91">
        <v>8</v>
      </c>
      <c r="EE371" s="91"/>
      <c r="EF371" s="91">
        <v>18</v>
      </c>
      <c r="EG371" s="91">
        <v>4069</v>
      </c>
      <c r="EH371" s="91">
        <v>18802</v>
      </c>
      <c r="EI371" s="90" t="s">
        <v>2711</v>
      </c>
      <c r="EJ371" s="90" t="s">
        <v>2489</v>
      </c>
    </row>
    <row r="372" spans="1:140" ht="14.4" x14ac:dyDescent="0.3">
      <c r="A372" s="90">
        <v>106410817</v>
      </c>
      <c r="B372" s="90" t="s">
        <v>2370</v>
      </c>
      <c r="C372" s="90" t="s">
        <v>44</v>
      </c>
      <c r="D372" s="90" t="s">
        <v>45</v>
      </c>
      <c r="E372" s="90" t="s">
        <v>46</v>
      </c>
      <c r="F372" s="90" t="s">
        <v>1523</v>
      </c>
      <c r="G372" s="90" t="s">
        <v>37</v>
      </c>
      <c r="H372" s="90" t="s">
        <v>2809</v>
      </c>
      <c r="I372" s="90">
        <v>19</v>
      </c>
      <c r="J372" s="90">
        <v>11</v>
      </c>
      <c r="K372" s="90" t="s">
        <v>557</v>
      </c>
      <c r="L372" s="90" t="s">
        <v>553</v>
      </c>
      <c r="M372" s="91">
        <v>6960</v>
      </c>
      <c r="N372" s="91">
        <v>42</v>
      </c>
      <c r="O372" s="91"/>
      <c r="P372" s="91"/>
      <c r="Q372" s="91"/>
      <c r="R372" s="91"/>
      <c r="S372" s="91">
        <v>2976</v>
      </c>
      <c r="T372" s="91">
        <v>4026</v>
      </c>
      <c r="U372" s="91"/>
      <c r="V372" s="91"/>
      <c r="W372" s="91">
        <v>554</v>
      </c>
      <c r="X372" s="91"/>
      <c r="Y372" s="91">
        <v>36</v>
      </c>
      <c r="Z372" s="91">
        <v>383</v>
      </c>
      <c r="AA372" s="91">
        <v>525</v>
      </c>
      <c r="AB372" s="91">
        <v>422</v>
      </c>
      <c r="AC372" s="91">
        <v>835</v>
      </c>
      <c r="AD372" s="91">
        <v>1065</v>
      </c>
      <c r="AE372" s="91">
        <v>1278</v>
      </c>
      <c r="AF372" s="91">
        <v>1904</v>
      </c>
      <c r="AG372" s="91"/>
      <c r="AH372" s="91">
        <v>2421</v>
      </c>
      <c r="AI372" s="91">
        <v>359</v>
      </c>
      <c r="AJ372" s="91">
        <v>1291</v>
      </c>
      <c r="AK372" s="91">
        <v>2775</v>
      </c>
      <c r="AL372" s="91">
        <v>8</v>
      </c>
      <c r="AM372" s="91">
        <v>114</v>
      </c>
      <c r="AN372" s="91">
        <v>34</v>
      </c>
      <c r="AO372" s="91">
        <v>5749</v>
      </c>
      <c r="AP372" s="91">
        <v>207</v>
      </c>
      <c r="AQ372" s="91">
        <v>1</v>
      </c>
      <c r="AR372" s="91">
        <v>453</v>
      </c>
      <c r="AS372" s="91">
        <v>39</v>
      </c>
      <c r="AT372" s="91">
        <v>5</v>
      </c>
      <c r="AU372" s="91">
        <v>548</v>
      </c>
      <c r="AV372" s="91"/>
      <c r="AW372" s="91"/>
      <c r="AX372" s="91"/>
      <c r="AY372" s="91">
        <v>4666</v>
      </c>
      <c r="AZ372" s="91">
        <v>2336</v>
      </c>
      <c r="BA372" s="91"/>
      <c r="BB372" s="91">
        <v>721</v>
      </c>
      <c r="BC372" s="91">
        <v>5735</v>
      </c>
      <c r="BD372" s="91">
        <v>546</v>
      </c>
      <c r="BE372" s="91"/>
      <c r="BF372" s="91">
        <v>4147</v>
      </c>
      <c r="BG372" s="91">
        <v>8</v>
      </c>
      <c r="BH372" s="91">
        <v>1</v>
      </c>
      <c r="BI372" s="91">
        <v>1</v>
      </c>
      <c r="BJ372" s="91">
        <v>164</v>
      </c>
      <c r="BK372" s="91">
        <v>27</v>
      </c>
      <c r="BL372" s="91">
        <v>1434</v>
      </c>
      <c r="BM372" s="91">
        <v>88</v>
      </c>
      <c r="BN372" s="91"/>
      <c r="BO372" s="91">
        <v>68</v>
      </c>
      <c r="BP372" s="91">
        <v>259</v>
      </c>
      <c r="BQ372" s="91">
        <v>764</v>
      </c>
      <c r="BR372" s="91">
        <v>41</v>
      </c>
      <c r="BS372" s="91"/>
      <c r="BT372" s="91">
        <v>141</v>
      </c>
      <c r="BU372" s="91">
        <v>6861</v>
      </c>
      <c r="BV372" s="91"/>
      <c r="BW372" s="91">
        <v>4162</v>
      </c>
      <c r="BX372" s="91">
        <v>1407</v>
      </c>
      <c r="BY372" s="91">
        <v>855</v>
      </c>
      <c r="BZ372" s="91">
        <v>92</v>
      </c>
      <c r="CA372" s="91"/>
      <c r="CB372" s="91">
        <v>27</v>
      </c>
      <c r="CC372" s="91"/>
      <c r="CD372" s="91">
        <v>65</v>
      </c>
      <c r="CE372" s="91">
        <v>394</v>
      </c>
      <c r="CF372" s="91"/>
      <c r="CG372" s="91">
        <v>717</v>
      </c>
      <c r="CH372" s="91">
        <v>183</v>
      </c>
      <c r="CI372" s="91">
        <v>239</v>
      </c>
      <c r="CJ372" s="91">
        <v>89</v>
      </c>
      <c r="CK372" s="91">
        <v>30</v>
      </c>
      <c r="CL372" s="91">
        <v>116</v>
      </c>
      <c r="CM372" s="91">
        <v>1421</v>
      </c>
      <c r="CN372" s="91">
        <v>644</v>
      </c>
      <c r="CO372" s="91">
        <v>733</v>
      </c>
      <c r="CP372" s="91">
        <v>347</v>
      </c>
      <c r="CQ372" s="91">
        <v>585</v>
      </c>
      <c r="CR372" s="91">
        <v>141</v>
      </c>
      <c r="CS372" s="91">
        <v>458</v>
      </c>
      <c r="CT372" s="91">
        <v>7</v>
      </c>
      <c r="CU372" s="91">
        <v>10</v>
      </c>
      <c r="CV372" s="91">
        <v>230</v>
      </c>
      <c r="CW372" s="91">
        <v>446</v>
      </c>
      <c r="CX372" s="91">
        <v>62</v>
      </c>
      <c r="CY372" s="91">
        <v>544</v>
      </c>
      <c r="CZ372" s="91">
        <v>72</v>
      </c>
      <c r="DA372" s="91">
        <v>9</v>
      </c>
      <c r="DB372" s="91">
        <v>3</v>
      </c>
      <c r="DC372" s="91"/>
      <c r="DD372" s="91">
        <v>6</v>
      </c>
      <c r="DE372" s="91">
        <v>109</v>
      </c>
      <c r="DF372" s="91">
        <v>890</v>
      </c>
      <c r="DG372" s="91">
        <v>9</v>
      </c>
      <c r="DH372" s="91">
        <v>639</v>
      </c>
      <c r="DI372" s="91">
        <v>54</v>
      </c>
      <c r="DJ372" s="91">
        <v>136</v>
      </c>
      <c r="DK372" s="91">
        <v>36</v>
      </c>
      <c r="DL372" s="91">
        <v>542</v>
      </c>
      <c r="DM372" s="91">
        <v>608</v>
      </c>
      <c r="DN372" s="91">
        <v>124</v>
      </c>
      <c r="DO372" s="91">
        <v>1484</v>
      </c>
      <c r="DP372" s="91">
        <v>16</v>
      </c>
      <c r="DQ372" s="91">
        <v>2265</v>
      </c>
      <c r="DR372" s="91">
        <v>8</v>
      </c>
      <c r="DS372" s="91">
        <v>3</v>
      </c>
      <c r="DT372" s="91">
        <v>23</v>
      </c>
      <c r="DU372" s="91">
        <v>364</v>
      </c>
      <c r="DV372" s="91">
        <v>303</v>
      </c>
      <c r="DW372" s="91"/>
      <c r="DX372" s="91">
        <v>12</v>
      </c>
      <c r="DY372" s="91">
        <v>7</v>
      </c>
      <c r="DZ372" s="91">
        <v>40</v>
      </c>
      <c r="EA372" s="91">
        <v>365</v>
      </c>
      <c r="EB372" s="91">
        <v>12</v>
      </c>
      <c r="EC372" s="91"/>
      <c r="ED372" s="91">
        <v>16</v>
      </c>
      <c r="EE372" s="91"/>
      <c r="EF372" s="91">
        <v>10</v>
      </c>
      <c r="EG372" s="91">
        <v>5839</v>
      </c>
      <c r="EH372" s="91">
        <v>47765</v>
      </c>
      <c r="EI372" s="90" t="s">
        <v>2712</v>
      </c>
      <c r="EJ372" s="90" t="s">
        <v>2489</v>
      </c>
    </row>
    <row r="373" spans="1:140" ht="14.4" x14ac:dyDescent="0.3">
      <c r="A373" s="90">
        <v>106410828</v>
      </c>
      <c r="B373" s="90" t="s">
        <v>2371</v>
      </c>
      <c r="C373" s="90" t="s">
        <v>1845</v>
      </c>
      <c r="D373" s="90" t="s">
        <v>47</v>
      </c>
      <c r="E373" s="90" t="s">
        <v>48</v>
      </c>
      <c r="F373" s="90" t="s">
        <v>1524</v>
      </c>
      <c r="G373" s="90" t="s">
        <v>37</v>
      </c>
      <c r="H373" s="90" t="s">
        <v>2811</v>
      </c>
      <c r="I373" s="90">
        <v>22</v>
      </c>
      <c r="J373" s="90">
        <v>13</v>
      </c>
      <c r="K373" s="90" t="s">
        <v>557</v>
      </c>
      <c r="L373" s="90" t="s">
        <v>553</v>
      </c>
      <c r="M373" s="91"/>
      <c r="N373" s="91">
        <v>65</v>
      </c>
      <c r="O373" s="91"/>
      <c r="P373" s="91"/>
      <c r="Q373" s="91"/>
      <c r="R373" s="91"/>
      <c r="S373" s="91">
        <v>22</v>
      </c>
      <c r="T373" s="91">
        <v>43</v>
      </c>
      <c r="U373" s="91"/>
      <c r="V373" s="91"/>
      <c r="W373" s="91"/>
      <c r="X373" s="91"/>
      <c r="Y373" s="91"/>
      <c r="Z373" s="91"/>
      <c r="AA373" s="91">
        <v>1</v>
      </c>
      <c r="AB373" s="91">
        <v>4</v>
      </c>
      <c r="AC373" s="91">
        <v>13</v>
      </c>
      <c r="AD373" s="91">
        <v>8</v>
      </c>
      <c r="AE373" s="91">
        <v>12</v>
      </c>
      <c r="AF373" s="91">
        <v>27</v>
      </c>
      <c r="AG373" s="91"/>
      <c r="AH373" s="91">
        <v>44</v>
      </c>
      <c r="AI373" s="91"/>
      <c r="AJ373" s="91">
        <v>7</v>
      </c>
      <c r="AK373" s="91">
        <v>11</v>
      </c>
      <c r="AL373" s="91"/>
      <c r="AM373" s="91">
        <v>3</v>
      </c>
      <c r="AN373" s="91"/>
      <c r="AO373" s="91">
        <v>3</v>
      </c>
      <c r="AP373" s="91">
        <v>1</v>
      </c>
      <c r="AQ373" s="91"/>
      <c r="AR373" s="91">
        <v>26</v>
      </c>
      <c r="AS373" s="91">
        <v>35</v>
      </c>
      <c r="AT373" s="91"/>
      <c r="AU373" s="91"/>
      <c r="AV373" s="91"/>
      <c r="AW373" s="91"/>
      <c r="AX373" s="91"/>
      <c r="AY373" s="91">
        <v>1</v>
      </c>
      <c r="AZ373" s="91">
        <v>64</v>
      </c>
      <c r="BA373" s="91"/>
      <c r="BB373" s="91">
        <v>64</v>
      </c>
      <c r="BC373" s="91">
        <v>1</v>
      </c>
      <c r="BD373" s="91"/>
      <c r="BE373" s="91"/>
      <c r="BF373" s="91">
        <v>7</v>
      </c>
      <c r="BG373" s="91"/>
      <c r="BH373" s="91"/>
      <c r="BI373" s="91"/>
      <c r="BJ373" s="91">
        <v>24</v>
      </c>
      <c r="BK373" s="91">
        <v>1</v>
      </c>
      <c r="BL373" s="91"/>
      <c r="BM373" s="91">
        <v>1</v>
      </c>
      <c r="BN373" s="91"/>
      <c r="BO373" s="91">
        <v>1</v>
      </c>
      <c r="BP373" s="91">
        <v>15</v>
      </c>
      <c r="BQ373" s="91">
        <v>15</v>
      </c>
      <c r="BR373" s="91">
        <v>1</v>
      </c>
      <c r="BS373" s="91"/>
      <c r="BT373" s="91">
        <v>18</v>
      </c>
      <c r="BU373" s="91">
        <v>47</v>
      </c>
      <c r="BV373" s="91"/>
      <c r="BW373" s="91">
        <v>28</v>
      </c>
      <c r="BX373" s="91">
        <v>30</v>
      </c>
      <c r="BY373" s="91">
        <v>5</v>
      </c>
      <c r="BZ373" s="91"/>
      <c r="CA373" s="91"/>
      <c r="CB373" s="91"/>
      <c r="CC373" s="91"/>
      <c r="CD373" s="91">
        <v>1</v>
      </c>
      <c r="CE373" s="91">
        <v>1</v>
      </c>
      <c r="CF373" s="91"/>
      <c r="CG373" s="91"/>
      <c r="CH373" s="91">
        <v>1</v>
      </c>
      <c r="CI373" s="91"/>
      <c r="CJ373" s="91"/>
      <c r="CK373" s="91">
        <v>3</v>
      </c>
      <c r="CL373" s="91">
        <v>4</v>
      </c>
      <c r="CM373" s="91">
        <v>5</v>
      </c>
      <c r="CN373" s="91">
        <v>3</v>
      </c>
      <c r="CO373" s="91">
        <v>2</v>
      </c>
      <c r="CP373" s="91">
        <v>1</v>
      </c>
      <c r="CQ373" s="91"/>
      <c r="CR373" s="91"/>
      <c r="CS373" s="91"/>
      <c r="CT373" s="91"/>
      <c r="CU373" s="91"/>
      <c r="CV373" s="91"/>
      <c r="CW373" s="91"/>
      <c r="CX373" s="91">
        <v>46</v>
      </c>
      <c r="CY373" s="91"/>
      <c r="CZ373" s="91"/>
      <c r="DA373" s="91"/>
      <c r="DB373" s="91"/>
      <c r="DC373" s="91"/>
      <c r="DD373" s="91"/>
      <c r="DE373" s="91"/>
      <c r="DF373" s="91"/>
      <c r="DG373" s="91"/>
      <c r="DH373" s="91"/>
      <c r="DI373" s="91"/>
      <c r="DJ373" s="91"/>
      <c r="DK373" s="91"/>
      <c r="DL373" s="91"/>
      <c r="DM373" s="91"/>
      <c r="DN373" s="91"/>
      <c r="DO373" s="91">
        <v>57</v>
      </c>
      <c r="DP373" s="91"/>
      <c r="DQ373" s="91">
        <v>8</v>
      </c>
      <c r="DR373" s="91"/>
      <c r="DS373" s="91"/>
      <c r="DT373" s="91"/>
      <c r="DU373" s="91">
        <v>3</v>
      </c>
      <c r="DV373" s="91">
        <v>4</v>
      </c>
      <c r="DW373" s="91"/>
      <c r="DX373" s="91"/>
      <c r="DY373" s="91"/>
      <c r="DZ373" s="91">
        <v>5</v>
      </c>
      <c r="EA373" s="91">
        <v>4</v>
      </c>
      <c r="EB373" s="91"/>
      <c r="EC373" s="91"/>
      <c r="ED373" s="91"/>
      <c r="EE373" s="91"/>
      <c r="EF373" s="91"/>
      <c r="EG373" s="91">
        <v>49</v>
      </c>
      <c r="EH373" s="91">
        <v>25793</v>
      </c>
      <c r="EI373" s="90" t="s">
        <v>2713</v>
      </c>
      <c r="EJ373" s="90" t="s">
        <v>2501</v>
      </c>
    </row>
    <row r="374" spans="1:140" ht="14.4" x14ac:dyDescent="0.3">
      <c r="A374" s="90">
        <v>106410852</v>
      </c>
      <c r="B374" s="90" t="s">
        <v>2372</v>
      </c>
      <c r="C374" s="90" t="s">
        <v>1525</v>
      </c>
      <c r="D374" s="90" t="s">
        <v>1526</v>
      </c>
      <c r="E374" s="90" t="s">
        <v>49</v>
      </c>
      <c r="F374" s="90" t="s">
        <v>1527</v>
      </c>
      <c r="G374" s="90" t="s">
        <v>37</v>
      </c>
      <c r="H374" s="90" t="s">
        <v>2808</v>
      </c>
      <c r="I374" s="90">
        <v>22</v>
      </c>
      <c r="J374" s="90">
        <v>13</v>
      </c>
      <c r="K374" s="90" t="s">
        <v>557</v>
      </c>
      <c r="L374" s="90" t="s">
        <v>553</v>
      </c>
      <c r="M374" s="91">
        <v>13618</v>
      </c>
      <c r="N374" s="91"/>
      <c r="O374" s="91">
        <v>1376</v>
      </c>
      <c r="P374" s="91">
        <v>466</v>
      </c>
      <c r="Q374" s="91"/>
      <c r="R374" s="91"/>
      <c r="S374" s="91">
        <v>6202</v>
      </c>
      <c r="T374" s="91">
        <v>9257</v>
      </c>
      <c r="U374" s="91">
        <v>1</v>
      </c>
      <c r="V374" s="91"/>
      <c r="W374" s="91">
        <v>2150</v>
      </c>
      <c r="X374" s="91">
        <v>7</v>
      </c>
      <c r="Y374" s="91">
        <v>783</v>
      </c>
      <c r="Z374" s="91">
        <v>1096</v>
      </c>
      <c r="AA374" s="91">
        <v>2243</v>
      </c>
      <c r="AB374" s="91">
        <v>1123</v>
      </c>
      <c r="AC374" s="91">
        <v>1619</v>
      </c>
      <c r="AD374" s="91">
        <v>1776</v>
      </c>
      <c r="AE374" s="91">
        <v>1801</v>
      </c>
      <c r="AF374" s="91">
        <v>2861</v>
      </c>
      <c r="AG374" s="91">
        <v>1</v>
      </c>
      <c r="AH374" s="91">
        <v>8734</v>
      </c>
      <c r="AI374" s="91">
        <v>440</v>
      </c>
      <c r="AJ374" s="91">
        <v>2393</v>
      </c>
      <c r="AK374" s="91">
        <v>3332</v>
      </c>
      <c r="AL374" s="91">
        <v>20</v>
      </c>
      <c r="AM374" s="91">
        <v>390</v>
      </c>
      <c r="AN374" s="91">
        <v>151</v>
      </c>
      <c r="AO374" s="91">
        <v>12363</v>
      </c>
      <c r="AP374" s="91">
        <v>158</v>
      </c>
      <c r="AQ374" s="91">
        <v>26</v>
      </c>
      <c r="AR374" s="91">
        <v>319</v>
      </c>
      <c r="AS374" s="91">
        <v>229</v>
      </c>
      <c r="AT374" s="91">
        <v>47</v>
      </c>
      <c r="AU374" s="91">
        <v>2098</v>
      </c>
      <c r="AV374" s="91">
        <v>7</v>
      </c>
      <c r="AW374" s="91">
        <v>209</v>
      </c>
      <c r="AX374" s="91">
        <v>4</v>
      </c>
      <c r="AY374" s="91">
        <v>7658</v>
      </c>
      <c r="AZ374" s="91">
        <v>7798</v>
      </c>
      <c r="BA374" s="91">
        <v>4</v>
      </c>
      <c r="BB374" s="91">
        <v>4055</v>
      </c>
      <c r="BC374" s="91">
        <v>9299</v>
      </c>
      <c r="BD374" s="91">
        <v>2102</v>
      </c>
      <c r="BE374" s="91">
        <v>4</v>
      </c>
      <c r="BF374" s="91">
        <v>11424</v>
      </c>
      <c r="BG374" s="91">
        <v>12</v>
      </c>
      <c r="BH374" s="91">
        <v>32</v>
      </c>
      <c r="BI374" s="91">
        <v>24</v>
      </c>
      <c r="BJ374" s="91">
        <v>223</v>
      </c>
      <c r="BK374" s="91">
        <v>100</v>
      </c>
      <c r="BL374" s="91">
        <v>1364</v>
      </c>
      <c r="BM374" s="91"/>
      <c r="BN374" s="91">
        <v>7</v>
      </c>
      <c r="BO374" s="91">
        <v>113</v>
      </c>
      <c r="BP374" s="91">
        <v>327</v>
      </c>
      <c r="BQ374" s="91">
        <v>1778</v>
      </c>
      <c r="BR374" s="91">
        <v>49</v>
      </c>
      <c r="BS374" s="91">
        <v>7</v>
      </c>
      <c r="BT374" s="91">
        <v>1166</v>
      </c>
      <c r="BU374" s="91">
        <v>14288</v>
      </c>
      <c r="BV374" s="91">
        <v>6</v>
      </c>
      <c r="BW374" s="91">
        <v>6002</v>
      </c>
      <c r="BX374" s="91">
        <v>2020</v>
      </c>
      <c r="BY374" s="91">
        <v>6837</v>
      </c>
      <c r="BZ374" s="91">
        <v>48</v>
      </c>
      <c r="CA374" s="91">
        <v>30</v>
      </c>
      <c r="CB374" s="91">
        <v>79</v>
      </c>
      <c r="CC374" s="91"/>
      <c r="CD374" s="91">
        <v>424</v>
      </c>
      <c r="CE374" s="91">
        <v>20</v>
      </c>
      <c r="CF374" s="91"/>
      <c r="CG374" s="91">
        <v>1156</v>
      </c>
      <c r="CH374" s="91">
        <v>537</v>
      </c>
      <c r="CI374" s="91">
        <v>348</v>
      </c>
      <c r="CJ374" s="91">
        <v>112</v>
      </c>
      <c r="CK374" s="91">
        <v>2330</v>
      </c>
      <c r="CL374" s="91">
        <v>223</v>
      </c>
      <c r="CM374" s="91">
        <v>1698</v>
      </c>
      <c r="CN374" s="91">
        <v>762</v>
      </c>
      <c r="CO374" s="91">
        <v>1248</v>
      </c>
      <c r="CP374" s="91">
        <v>484</v>
      </c>
      <c r="CQ374" s="91">
        <v>2176</v>
      </c>
      <c r="CR374" s="91">
        <v>196</v>
      </c>
      <c r="CS374" s="91">
        <v>719</v>
      </c>
      <c r="CT374" s="91">
        <v>16</v>
      </c>
      <c r="CU374" s="91">
        <v>49</v>
      </c>
      <c r="CV374" s="91">
        <v>272</v>
      </c>
      <c r="CW374" s="91">
        <v>978</v>
      </c>
      <c r="CX374" s="91">
        <v>55</v>
      </c>
      <c r="CY374" s="91">
        <v>2101</v>
      </c>
      <c r="CZ374" s="91">
        <v>114</v>
      </c>
      <c r="DA374" s="91">
        <v>37</v>
      </c>
      <c r="DB374" s="91">
        <v>8</v>
      </c>
      <c r="DC374" s="91">
        <v>1</v>
      </c>
      <c r="DD374" s="91">
        <v>39</v>
      </c>
      <c r="DE374" s="91">
        <v>193</v>
      </c>
      <c r="DF374" s="91">
        <v>1351</v>
      </c>
      <c r="DG374" s="91">
        <v>65</v>
      </c>
      <c r="DH374" s="91">
        <v>1292</v>
      </c>
      <c r="DI374" s="91">
        <v>149</v>
      </c>
      <c r="DJ374" s="91">
        <v>539</v>
      </c>
      <c r="DK374" s="91">
        <v>302</v>
      </c>
      <c r="DL374" s="91">
        <v>2073</v>
      </c>
      <c r="DM374" s="91">
        <v>1031</v>
      </c>
      <c r="DN374" s="91">
        <v>224</v>
      </c>
      <c r="DO374" s="91">
        <v>1543</v>
      </c>
      <c r="DP374" s="91">
        <v>37</v>
      </c>
      <c r="DQ374" s="91">
        <v>6462</v>
      </c>
      <c r="DR374" s="91">
        <v>7</v>
      </c>
      <c r="DS374" s="91">
        <v>9</v>
      </c>
      <c r="DT374" s="91">
        <v>70</v>
      </c>
      <c r="DU374" s="91">
        <v>579</v>
      </c>
      <c r="DV374" s="91">
        <v>649</v>
      </c>
      <c r="DW374" s="91">
        <v>3</v>
      </c>
      <c r="DX374" s="91">
        <v>8</v>
      </c>
      <c r="DY374" s="91">
        <v>14</v>
      </c>
      <c r="DZ374" s="91">
        <v>150</v>
      </c>
      <c r="EA374" s="91">
        <v>638</v>
      </c>
      <c r="EB374" s="91">
        <v>176</v>
      </c>
      <c r="EC374" s="91">
        <v>7</v>
      </c>
      <c r="ED374" s="91">
        <v>9</v>
      </c>
      <c r="EE374" s="91"/>
      <c r="EF374" s="91">
        <v>33</v>
      </c>
      <c r="EG374" s="91">
        <v>13108</v>
      </c>
      <c r="EH374" s="91">
        <v>65655</v>
      </c>
      <c r="EI374" s="90" t="s">
        <v>2709</v>
      </c>
      <c r="EJ374" s="90" t="s">
        <v>2489</v>
      </c>
    </row>
    <row r="375" spans="1:140" ht="14.4" x14ac:dyDescent="0.3">
      <c r="A375" s="90">
        <v>106410891</v>
      </c>
      <c r="B375" s="90" t="s">
        <v>2373</v>
      </c>
      <c r="C375" s="90" t="s">
        <v>50</v>
      </c>
      <c r="D375" s="90" t="s">
        <v>51</v>
      </c>
      <c r="E375" s="90" t="s">
        <v>41</v>
      </c>
      <c r="F375" s="90" t="s">
        <v>1528</v>
      </c>
      <c r="G375" s="90" t="s">
        <v>37</v>
      </c>
      <c r="H375" s="90" t="s">
        <v>2808</v>
      </c>
      <c r="I375" s="90">
        <v>22</v>
      </c>
      <c r="J375" s="90">
        <v>13</v>
      </c>
      <c r="K375" s="90" t="s">
        <v>557</v>
      </c>
      <c r="L375" s="90" t="s">
        <v>553</v>
      </c>
      <c r="M375" s="91">
        <v>6918</v>
      </c>
      <c r="N375" s="91"/>
      <c r="O375" s="91"/>
      <c r="P375" s="91"/>
      <c r="Q375" s="91"/>
      <c r="R375" s="91"/>
      <c r="S375" s="91">
        <v>2534</v>
      </c>
      <c r="T375" s="91">
        <v>4381</v>
      </c>
      <c r="U375" s="91">
        <v>2</v>
      </c>
      <c r="V375" s="91">
        <v>1</v>
      </c>
      <c r="W375" s="91">
        <v>1671</v>
      </c>
      <c r="X375" s="91"/>
      <c r="Y375" s="91">
        <v>24</v>
      </c>
      <c r="Z375" s="91">
        <v>323</v>
      </c>
      <c r="AA375" s="91">
        <v>1369</v>
      </c>
      <c r="AB375" s="91">
        <v>411</v>
      </c>
      <c r="AC375" s="91">
        <v>477</v>
      </c>
      <c r="AD375" s="91">
        <v>688</v>
      </c>
      <c r="AE375" s="91">
        <v>818</v>
      </c>
      <c r="AF375" s="91">
        <v>1137</v>
      </c>
      <c r="AG375" s="91"/>
      <c r="AH375" s="91">
        <v>4283</v>
      </c>
      <c r="AI375" s="91">
        <v>130</v>
      </c>
      <c r="AJ375" s="91">
        <v>584</v>
      </c>
      <c r="AK375" s="91">
        <v>1603</v>
      </c>
      <c r="AL375" s="91">
        <v>5</v>
      </c>
      <c r="AM375" s="91">
        <v>165</v>
      </c>
      <c r="AN375" s="91">
        <v>148</v>
      </c>
      <c r="AO375" s="91">
        <v>4923</v>
      </c>
      <c r="AP375" s="91">
        <v>135</v>
      </c>
      <c r="AQ375" s="91">
        <v>18</v>
      </c>
      <c r="AR375" s="91">
        <v>114</v>
      </c>
      <c r="AS375" s="91">
        <v>56</v>
      </c>
      <c r="AT375" s="91">
        <v>4</v>
      </c>
      <c r="AU375" s="91">
        <v>1667</v>
      </c>
      <c r="AV375" s="91"/>
      <c r="AW375" s="91">
        <v>1</v>
      </c>
      <c r="AX375" s="91"/>
      <c r="AY375" s="91">
        <v>2219</v>
      </c>
      <c r="AZ375" s="91">
        <v>4699</v>
      </c>
      <c r="BA375" s="91"/>
      <c r="BB375" s="91">
        <v>1329</v>
      </c>
      <c r="BC375" s="91">
        <v>3920</v>
      </c>
      <c r="BD375" s="91">
        <v>1669</v>
      </c>
      <c r="BE375" s="91"/>
      <c r="BF375" s="91">
        <v>5163</v>
      </c>
      <c r="BG375" s="91">
        <v>1</v>
      </c>
      <c r="BH375" s="91"/>
      <c r="BI375" s="91"/>
      <c r="BJ375" s="91">
        <v>164</v>
      </c>
      <c r="BK375" s="91">
        <v>41</v>
      </c>
      <c r="BL375" s="91">
        <v>638</v>
      </c>
      <c r="BM375" s="91">
        <v>56</v>
      </c>
      <c r="BN375" s="91"/>
      <c r="BO375" s="91">
        <v>8</v>
      </c>
      <c r="BP375" s="91">
        <v>95</v>
      </c>
      <c r="BQ375" s="91">
        <v>752</v>
      </c>
      <c r="BR375" s="91"/>
      <c r="BS375" s="91"/>
      <c r="BT375" s="91">
        <v>403</v>
      </c>
      <c r="BU375" s="91">
        <v>6515</v>
      </c>
      <c r="BV375" s="91"/>
      <c r="BW375" s="91">
        <v>2321</v>
      </c>
      <c r="BX375" s="91">
        <v>328</v>
      </c>
      <c r="BY375" s="91">
        <v>3718</v>
      </c>
      <c r="BZ375" s="91">
        <v>29</v>
      </c>
      <c r="CA375" s="91"/>
      <c r="CB375" s="91">
        <v>3</v>
      </c>
      <c r="CC375" s="91">
        <v>1</v>
      </c>
      <c r="CD375" s="91">
        <v>488</v>
      </c>
      <c r="CE375" s="91">
        <v>29</v>
      </c>
      <c r="CF375" s="91">
        <v>1</v>
      </c>
      <c r="CG375" s="91">
        <v>224</v>
      </c>
      <c r="CH375" s="91">
        <v>237</v>
      </c>
      <c r="CI375" s="91">
        <v>123</v>
      </c>
      <c r="CJ375" s="91">
        <v>34</v>
      </c>
      <c r="CK375" s="91">
        <v>17</v>
      </c>
      <c r="CL375" s="91">
        <v>53</v>
      </c>
      <c r="CM375" s="91">
        <v>1002</v>
      </c>
      <c r="CN375" s="91">
        <v>321</v>
      </c>
      <c r="CO375" s="91">
        <v>408</v>
      </c>
      <c r="CP375" s="91">
        <v>190</v>
      </c>
      <c r="CQ375" s="91">
        <v>1694</v>
      </c>
      <c r="CR375" s="91">
        <v>67</v>
      </c>
      <c r="CS375" s="91">
        <v>436</v>
      </c>
      <c r="CT375" s="91">
        <v>5</v>
      </c>
      <c r="CU375" s="91">
        <v>2</v>
      </c>
      <c r="CV375" s="91">
        <v>54</v>
      </c>
      <c r="CW375" s="91">
        <v>373</v>
      </c>
      <c r="CX375" s="91">
        <v>9</v>
      </c>
      <c r="CY375" s="91">
        <v>1669</v>
      </c>
      <c r="CZ375" s="91">
        <v>31</v>
      </c>
      <c r="DA375" s="91">
        <v>16</v>
      </c>
      <c r="DB375" s="91"/>
      <c r="DC375" s="91"/>
      <c r="DD375" s="91">
        <v>29</v>
      </c>
      <c r="DE375" s="91">
        <v>65</v>
      </c>
      <c r="DF375" s="91">
        <v>796</v>
      </c>
      <c r="DG375" s="91">
        <v>14</v>
      </c>
      <c r="DH375" s="91">
        <v>358</v>
      </c>
      <c r="DI375" s="91">
        <v>56</v>
      </c>
      <c r="DJ375" s="91">
        <v>377</v>
      </c>
      <c r="DK375" s="91">
        <v>96</v>
      </c>
      <c r="DL375" s="91">
        <v>1651</v>
      </c>
      <c r="DM375" s="91">
        <v>559</v>
      </c>
      <c r="DN375" s="91">
        <v>62</v>
      </c>
      <c r="DO375" s="91">
        <v>1289</v>
      </c>
      <c r="DP375" s="91">
        <v>6</v>
      </c>
      <c r="DQ375" s="91">
        <v>1513</v>
      </c>
      <c r="DR375" s="91">
        <v>2</v>
      </c>
      <c r="DS375" s="91">
        <v>1</v>
      </c>
      <c r="DT375" s="91">
        <v>11</v>
      </c>
      <c r="DU375" s="91">
        <v>370</v>
      </c>
      <c r="DV375" s="91">
        <v>185</v>
      </c>
      <c r="DW375" s="91"/>
      <c r="DX375" s="91">
        <v>6</v>
      </c>
      <c r="DY375" s="91">
        <v>13</v>
      </c>
      <c r="DZ375" s="91">
        <v>37</v>
      </c>
      <c r="EA375" s="91">
        <v>185</v>
      </c>
      <c r="EB375" s="91">
        <v>9</v>
      </c>
      <c r="EC375" s="91">
        <v>1</v>
      </c>
      <c r="ED375" s="91">
        <v>1</v>
      </c>
      <c r="EE375" s="91"/>
      <c r="EF375" s="91">
        <v>8</v>
      </c>
      <c r="EG375" s="91">
        <v>6089</v>
      </c>
      <c r="EH375" s="91">
        <v>24135</v>
      </c>
      <c r="EI375" s="90" t="s">
        <v>2714</v>
      </c>
      <c r="EJ375" s="90" t="s">
        <v>2489</v>
      </c>
    </row>
    <row r="376" spans="1:140" ht="14.4" x14ac:dyDescent="0.3">
      <c r="A376" s="90">
        <v>106414018</v>
      </c>
      <c r="B376" s="90" t="s">
        <v>2374</v>
      </c>
      <c r="C376" s="90" t="s">
        <v>52</v>
      </c>
      <c r="D376" s="90" t="s">
        <v>53</v>
      </c>
      <c r="E376" s="90" t="s">
        <v>54</v>
      </c>
      <c r="F376" s="90" t="s">
        <v>1529</v>
      </c>
      <c r="G376" s="90" t="s">
        <v>37</v>
      </c>
      <c r="H376" s="90" t="s">
        <v>2814</v>
      </c>
      <c r="I376" s="90">
        <v>24</v>
      </c>
      <c r="J376" s="90">
        <v>13</v>
      </c>
      <c r="K376" s="90" t="s">
        <v>557</v>
      </c>
      <c r="L376" s="90" t="s">
        <v>553</v>
      </c>
      <c r="M376" s="91">
        <v>191</v>
      </c>
      <c r="N376" s="91"/>
      <c r="O376" s="91"/>
      <c r="P376" s="91"/>
      <c r="Q376" s="91"/>
      <c r="R376" s="91"/>
      <c r="S376" s="91">
        <v>43</v>
      </c>
      <c r="T376" s="91">
        <v>148</v>
      </c>
      <c r="U376" s="91"/>
      <c r="V376" s="91"/>
      <c r="W376" s="91"/>
      <c r="X376" s="91"/>
      <c r="Y376" s="91"/>
      <c r="Z376" s="91">
        <v>8</v>
      </c>
      <c r="AA376" s="91">
        <v>24</v>
      </c>
      <c r="AB376" s="91">
        <v>48</v>
      </c>
      <c r="AC376" s="91">
        <v>34</v>
      </c>
      <c r="AD376" s="91">
        <v>31</v>
      </c>
      <c r="AE376" s="91">
        <v>36</v>
      </c>
      <c r="AF376" s="91">
        <v>10</v>
      </c>
      <c r="AG376" s="91"/>
      <c r="AH376" s="91">
        <v>133</v>
      </c>
      <c r="AI376" s="91">
        <v>3</v>
      </c>
      <c r="AJ376" s="91">
        <v>18</v>
      </c>
      <c r="AK376" s="91">
        <v>36</v>
      </c>
      <c r="AL376" s="91"/>
      <c r="AM376" s="91"/>
      <c r="AN376" s="91">
        <v>1</v>
      </c>
      <c r="AO376" s="91">
        <v>190</v>
      </c>
      <c r="AP376" s="91"/>
      <c r="AQ376" s="91">
        <v>1</v>
      </c>
      <c r="AR376" s="91"/>
      <c r="AS376" s="91"/>
      <c r="AT376" s="91"/>
      <c r="AU376" s="91"/>
      <c r="AV376" s="91"/>
      <c r="AW376" s="91"/>
      <c r="AX376" s="91"/>
      <c r="AY376" s="91"/>
      <c r="AZ376" s="91">
        <v>191</v>
      </c>
      <c r="BA376" s="91"/>
      <c r="BB376" s="91">
        <v>191</v>
      </c>
      <c r="BC376" s="91"/>
      <c r="BD376" s="91"/>
      <c r="BE376" s="91"/>
      <c r="BF376" s="91">
        <v>191</v>
      </c>
      <c r="BG376" s="91"/>
      <c r="BH376" s="91"/>
      <c r="BI376" s="91"/>
      <c r="BJ376" s="91"/>
      <c r="BK376" s="91"/>
      <c r="BL376" s="91"/>
      <c r="BM376" s="91"/>
      <c r="BN376" s="91"/>
      <c r="BO376" s="91"/>
      <c r="BP376" s="91"/>
      <c r="BQ376" s="91"/>
      <c r="BR376" s="91"/>
      <c r="BS376" s="91"/>
      <c r="BT376" s="91"/>
      <c r="BU376" s="91">
        <v>191</v>
      </c>
      <c r="BV376" s="91"/>
      <c r="BW376" s="91">
        <v>52</v>
      </c>
      <c r="BX376" s="91">
        <v>1</v>
      </c>
      <c r="BY376" s="91">
        <v>109</v>
      </c>
      <c r="BZ376" s="91"/>
      <c r="CA376" s="91"/>
      <c r="CB376" s="91">
        <v>1</v>
      </c>
      <c r="CC376" s="91"/>
      <c r="CD376" s="91">
        <v>28</v>
      </c>
      <c r="CE376" s="91"/>
      <c r="CF376" s="91"/>
      <c r="CG376" s="91"/>
      <c r="CH376" s="91">
        <v>43</v>
      </c>
      <c r="CI376" s="91">
        <v>6</v>
      </c>
      <c r="CJ376" s="91"/>
      <c r="CK376" s="91"/>
      <c r="CL376" s="91">
        <v>3</v>
      </c>
      <c r="CM376" s="91"/>
      <c r="CN376" s="91"/>
      <c r="CO376" s="91">
        <v>12</v>
      </c>
      <c r="CP376" s="91">
        <v>43</v>
      </c>
      <c r="CQ376" s="91"/>
      <c r="CR376" s="91">
        <v>13</v>
      </c>
      <c r="CS376" s="91">
        <v>46</v>
      </c>
      <c r="CT376" s="91"/>
      <c r="CU376" s="91"/>
      <c r="CV376" s="91">
        <v>2</v>
      </c>
      <c r="CW376" s="91">
        <v>7</v>
      </c>
      <c r="CX376" s="91">
        <v>16</v>
      </c>
      <c r="CY376" s="91"/>
      <c r="CZ376" s="91"/>
      <c r="DA376" s="91"/>
      <c r="DB376" s="91"/>
      <c r="DC376" s="91"/>
      <c r="DD376" s="91">
        <v>3</v>
      </c>
      <c r="DE376" s="91">
        <v>1</v>
      </c>
      <c r="DF376" s="91"/>
      <c r="DG376" s="91">
        <v>16</v>
      </c>
      <c r="DH376" s="91">
        <v>15</v>
      </c>
      <c r="DI376" s="91">
        <v>9</v>
      </c>
      <c r="DJ376" s="91">
        <v>15</v>
      </c>
      <c r="DK376" s="91">
        <v>8</v>
      </c>
      <c r="DL376" s="91"/>
      <c r="DM376" s="91">
        <v>46</v>
      </c>
      <c r="DN376" s="91">
        <v>75</v>
      </c>
      <c r="DO376" s="91"/>
      <c r="DP376" s="91"/>
      <c r="DQ376" s="91">
        <v>3</v>
      </c>
      <c r="DR376" s="91"/>
      <c r="DS376" s="91"/>
      <c r="DT376" s="91"/>
      <c r="DU376" s="91">
        <v>9</v>
      </c>
      <c r="DV376" s="91">
        <v>1</v>
      </c>
      <c r="DW376" s="91"/>
      <c r="DX376" s="91"/>
      <c r="DY376" s="91"/>
      <c r="DZ376" s="91">
        <v>2</v>
      </c>
      <c r="EA376" s="91"/>
      <c r="EB376" s="91"/>
      <c r="EC376" s="91"/>
      <c r="ED376" s="91"/>
      <c r="EE376" s="91"/>
      <c r="EF376" s="91">
        <v>1</v>
      </c>
      <c r="EG376" s="91">
        <v>178</v>
      </c>
      <c r="EH376" s="91">
        <v>248</v>
      </c>
      <c r="EI376" s="90" t="s">
        <v>2710</v>
      </c>
      <c r="EJ376" s="90" t="s">
        <v>2489</v>
      </c>
    </row>
    <row r="377" spans="1:140" ht="14.4" x14ac:dyDescent="0.3">
      <c r="A377" s="90">
        <v>106414139</v>
      </c>
      <c r="B377" s="90" t="s">
        <v>2375</v>
      </c>
      <c r="C377" s="90" t="s">
        <v>2367</v>
      </c>
      <c r="D377" s="90" t="s">
        <v>2376</v>
      </c>
      <c r="E377" s="90" t="s">
        <v>41</v>
      </c>
      <c r="F377" s="90" t="s">
        <v>1521</v>
      </c>
      <c r="G377" s="90" t="s">
        <v>37</v>
      </c>
      <c r="H377" s="90" t="s">
        <v>2811</v>
      </c>
      <c r="I377" s="90">
        <v>22</v>
      </c>
      <c r="J377" s="90">
        <v>13</v>
      </c>
      <c r="K377" s="90" t="s">
        <v>557</v>
      </c>
      <c r="L377" s="90" t="s">
        <v>553</v>
      </c>
      <c r="M377" s="91">
        <v>315</v>
      </c>
      <c r="N377" s="91"/>
      <c r="O377" s="91"/>
      <c r="P377" s="91"/>
      <c r="Q377" s="91"/>
      <c r="R377" s="91"/>
      <c r="S377" s="91">
        <v>129</v>
      </c>
      <c r="T377" s="91">
        <v>186</v>
      </c>
      <c r="U377" s="91"/>
      <c r="V377" s="91"/>
      <c r="W377" s="91">
        <v>53</v>
      </c>
      <c r="X377" s="91"/>
      <c r="Y377" s="91"/>
      <c r="Z377" s="91">
        <v>17</v>
      </c>
      <c r="AA377" s="91">
        <v>46</v>
      </c>
      <c r="AB377" s="91">
        <v>12</v>
      </c>
      <c r="AC377" s="91">
        <v>37</v>
      </c>
      <c r="AD377" s="91">
        <v>38</v>
      </c>
      <c r="AE377" s="91">
        <v>48</v>
      </c>
      <c r="AF377" s="91">
        <v>64</v>
      </c>
      <c r="AG377" s="91"/>
      <c r="AH377" s="91">
        <v>169</v>
      </c>
      <c r="AI377" s="91">
        <v>10</v>
      </c>
      <c r="AJ377" s="91">
        <v>57</v>
      </c>
      <c r="AK377" s="91">
        <v>71</v>
      </c>
      <c r="AL377" s="91">
        <v>1</v>
      </c>
      <c r="AM377" s="91">
        <v>4</v>
      </c>
      <c r="AN377" s="91">
        <v>3</v>
      </c>
      <c r="AO377" s="91">
        <v>188</v>
      </c>
      <c r="AP377" s="91">
        <v>6</v>
      </c>
      <c r="AQ377" s="91"/>
      <c r="AR377" s="91">
        <v>1</v>
      </c>
      <c r="AS377" s="91">
        <v>55</v>
      </c>
      <c r="AT377" s="91"/>
      <c r="AU377" s="91">
        <v>50</v>
      </c>
      <c r="AV377" s="91"/>
      <c r="AW377" s="91">
        <v>15</v>
      </c>
      <c r="AX377" s="91"/>
      <c r="AY377" s="91">
        <v>110</v>
      </c>
      <c r="AZ377" s="91">
        <v>205</v>
      </c>
      <c r="BA377" s="91"/>
      <c r="BB377" s="91">
        <v>33</v>
      </c>
      <c r="BC377" s="91">
        <v>232</v>
      </c>
      <c r="BD377" s="91">
        <v>50</v>
      </c>
      <c r="BE377" s="91"/>
      <c r="BF377" s="91">
        <v>196</v>
      </c>
      <c r="BG377" s="91"/>
      <c r="BH377" s="91"/>
      <c r="BI377" s="91"/>
      <c r="BJ377" s="91">
        <v>20</v>
      </c>
      <c r="BK377" s="91">
        <v>3</v>
      </c>
      <c r="BL377" s="91">
        <v>34</v>
      </c>
      <c r="BM377" s="91">
        <v>6</v>
      </c>
      <c r="BN377" s="91"/>
      <c r="BO377" s="91">
        <v>2</v>
      </c>
      <c r="BP377" s="91">
        <v>11</v>
      </c>
      <c r="BQ377" s="91">
        <v>43</v>
      </c>
      <c r="BR377" s="91"/>
      <c r="BS377" s="91"/>
      <c r="BT377" s="91">
        <v>42</v>
      </c>
      <c r="BU377" s="91">
        <v>273</v>
      </c>
      <c r="BV377" s="91"/>
      <c r="BW377" s="91">
        <v>127</v>
      </c>
      <c r="BX377" s="91">
        <v>5</v>
      </c>
      <c r="BY377" s="91">
        <v>178</v>
      </c>
      <c r="BZ377" s="91">
        <v>2</v>
      </c>
      <c r="CA377" s="91"/>
      <c r="CB377" s="91"/>
      <c r="CC377" s="91"/>
      <c r="CD377" s="91">
        <v>3</v>
      </c>
      <c r="CE377" s="91"/>
      <c r="CF377" s="91"/>
      <c r="CG377" s="91">
        <v>47</v>
      </c>
      <c r="CH377" s="91">
        <v>14</v>
      </c>
      <c r="CI377" s="91">
        <v>3</v>
      </c>
      <c r="CJ377" s="91">
        <v>1</v>
      </c>
      <c r="CK377" s="91">
        <v>3</v>
      </c>
      <c r="CL377" s="91">
        <v>8</v>
      </c>
      <c r="CM377" s="91">
        <v>39</v>
      </c>
      <c r="CN377" s="91">
        <v>10</v>
      </c>
      <c r="CO377" s="91">
        <v>21</v>
      </c>
      <c r="CP377" s="91">
        <v>3</v>
      </c>
      <c r="CQ377" s="91">
        <v>54</v>
      </c>
      <c r="CR377" s="91">
        <v>1</v>
      </c>
      <c r="CS377" s="91">
        <v>18</v>
      </c>
      <c r="CT377" s="91">
        <v>3</v>
      </c>
      <c r="CU377" s="91">
        <v>3</v>
      </c>
      <c r="CV377" s="91">
        <v>9</v>
      </c>
      <c r="CW377" s="91">
        <v>28</v>
      </c>
      <c r="CX377" s="91">
        <v>1</v>
      </c>
      <c r="CY377" s="91">
        <v>49</v>
      </c>
      <c r="CZ377" s="91">
        <v>29</v>
      </c>
      <c r="DA377" s="91"/>
      <c r="DB377" s="91">
        <v>1</v>
      </c>
      <c r="DC377" s="91"/>
      <c r="DD377" s="91">
        <v>1</v>
      </c>
      <c r="DE377" s="91">
        <v>3</v>
      </c>
      <c r="DF377" s="91">
        <v>10</v>
      </c>
      <c r="DG377" s="91">
        <v>1</v>
      </c>
      <c r="DH377" s="91">
        <v>18</v>
      </c>
      <c r="DI377" s="91">
        <v>5</v>
      </c>
      <c r="DJ377" s="91">
        <v>12</v>
      </c>
      <c r="DK377" s="91"/>
      <c r="DL377" s="91">
        <v>52</v>
      </c>
      <c r="DM377" s="91">
        <v>17</v>
      </c>
      <c r="DN377" s="91">
        <v>1</v>
      </c>
      <c r="DO377" s="91">
        <v>56</v>
      </c>
      <c r="DP377" s="91"/>
      <c r="DQ377" s="91">
        <v>109</v>
      </c>
      <c r="DR377" s="91"/>
      <c r="DS377" s="91">
        <v>1</v>
      </c>
      <c r="DT377" s="91"/>
      <c r="DU377" s="91">
        <v>10</v>
      </c>
      <c r="DV377" s="91">
        <v>16</v>
      </c>
      <c r="DW377" s="91"/>
      <c r="DX377" s="91"/>
      <c r="DY377" s="91">
        <v>1</v>
      </c>
      <c r="DZ377" s="91">
        <v>6</v>
      </c>
      <c r="EA377" s="91">
        <v>17</v>
      </c>
      <c r="EB377" s="91">
        <v>1</v>
      </c>
      <c r="EC377" s="91"/>
      <c r="ED377" s="91"/>
      <c r="EE377" s="91"/>
      <c r="EF377" s="91">
        <v>2</v>
      </c>
      <c r="EG377" s="91">
        <v>261</v>
      </c>
      <c r="EH377" s="91">
        <v>897</v>
      </c>
      <c r="EI377" s="90" t="s">
        <v>2710</v>
      </c>
      <c r="EJ377" s="90" t="s">
        <v>2489</v>
      </c>
    </row>
    <row r="378" spans="1:140" ht="14.4" x14ac:dyDescent="0.3">
      <c r="A378" s="90">
        <v>106420483</v>
      </c>
      <c r="B378" s="90" t="s">
        <v>2377</v>
      </c>
      <c r="C378" s="90" t="s">
        <v>55</v>
      </c>
      <c r="D378" s="90" t="s">
        <v>56</v>
      </c>
      <c r="E378" s="90" t="s">
        <v>57</v>
      </c>
      <c r="F378" s="90" t="s">
        <v>1530</v>
      </c>
      <c r="G378" s="90" t="s">
        <v>57</v>
      </c>
      <c r="H378" s="90" t="s">
        <v>2811</v>
      </c>
      <c r="I378" s="90">
        <v>37</v>
      </c>
      <c r="J378" s="90">
        <v>19</v>
      </c>
      <c r="K378" s="90" t="s">
        <v>557</v>
      </c>
      <c r="L378" s="90" t="s">
        <v>553</v>
      </c>
      <c r="M378" s="91">
        <v>1587</v>
      </c>
      <c r="N378" s="91">
        <v>14</v>
      </c>
      <c r="O378" s="91"/>
      <c r="P378" s="91"/>
      <c r="Q378" s="91"/>
      <c r="R378" s="91"/>
      <c r="S378" s="91">
        <v>738</v>
      </c>
      <c r="T378" s="91">
        <v>863</v>
      </c>
      <c r="U378" s="91"/>
      <c r="V378" s="91"/>
      <c r="W378" s="91"/>
      <c r="X378" s="91"/>
      <c r="Y378" s="91">
        <v>56</v>
      </c>
      <c r="Z378" s="91">
        <v>121</v>
      </c>
      <c r="AA378" s="91">
        <v>63</v>
      </c>
      <c r="AB378" s="91">
        <v>90</v>
      </c>
      <c r="AC378" s="91">
        <v>257</v>
      </c>
      <c r="AD378" s="91">
        <v>360</v>
      </c>
      <c r="AE378" s="91">
        <v>294</v>
      </c>
      <c r="AF378" s="91">
        <v>360</v>
      </c>
      <c r="AG378" s="91"/>
      <c r="AH378" s="91">
        <v>1292</v>
      </c>
      <c r="AI378" s="91">
        <v>37</v>
      </c>
      <c r="AJ378" s="91">
        <v>235</v>
      </c>
      <c r="AK378" s="91">
        <v>33</v>
      </c>
      <c r="AL378" s="91">
        <v>1</v>
      </c>
      <c r="AM378" s="91"/>
      <c r="AN378" s="91">
        <v>3</v>
      </c>
      <c r="AO378" s="91">
        <v>1522</v>
      </c>
      <c r="AP378" s="91">
        <v>17</v>
      </c>
      <c r="AQ378" s="91">
        <v>1</v>
      </c>
      <c r="AR378" s="91">
        <v>14</v>
      </c>
      <c r="AS378" s="91">
        <v>35</v>
      </c>
      <c r="AT378" s="91">
        <v>1</v>
      </c>
      <c r="AU378" s="91"/>
      <c r="AV378" s="91">
        <v>2</v>
      </c>
      <c r="AW378" s="91">
        <v>9</v>
      </c>
      <c r="AX378" s="91"/>
      <c r="AY378" s="91">
        <v>592</v>
      </c>
      <c r="AZ378" s="91">
        <v>1009</v>
      </c>
      <c r="BA378" s="91"/>
      <c r="BB378" s="91">
        <v>938</v>
      </c>
      <c r="BC378" s="91">
        <v>663</v>
      </c>
      <c r="BD378" s="91"/>
      <c r="BE378" s="91"/>
      <c r="BF378" s="91">
        <v>888</v>
      </c>
      <c r="BG378" s="91">
        <v>5</v>
      </c>
      <c r="BH378" s="91">
        <v>1</v>
      </c>
      <c r="BI378" s="91">
        <v>2</v>
      </c>
      <c r="BJ378" s="91">
        <v>33</v>
      </c>
      <c r="BK378" s="91">
        <v>81</v>
      </c>
      <c r="BL378" s="91">
        <v>290</v>
      </c>
      <c r="BM378" s="91">
        <v>6</v>
      </c>
      <c r="BN378" s="91">
        <v>6</v>
      </c>
      <c r="BO378" s="91">
        <v>8</v>
      </c>
      <c r="BP378" s="91">
        <v>9</v>
      </c>
      <c r="BQ378" s="91">
        <v>267</v>
      </c>
      <c r="BR378" s="91">
        <v>5</v>
      </c>
      <c r="BS378" s="91"/>
      <c r="BT378" s="91">
        <v>124</v>
      </c>
      <c r="BU378" s="91">
        <v>1477</v>
      </c>
      <c r="BV378" s="91"/>
      <c r="BW378" s="91">
        <v>840</v>
      </c>
      <c r="BX378" s="91">
        <v>133</v>
      </c>
      <c r="BY378" s="91">
        <v>428</v>
      </c>
      <c r="BZ378" s="91">
        <v>41</v>
      </c>
      <c r="CA378" s="91"/>
      <c r="CB378" s="91">
        <v>11</v>
      </c>
      <c r="CC378" s="91"/>
      <c r="CD378" s="91">
        <v>79</v>
      </c>
      <c r="CE378" s="91">
        <v>69</v>
      </c>
      <c r="CF378" s="91"/>
      <c r="CG378" s="91">
        <v>77</v>
      </c>
      <c r="CH378" s="91">
        <v>6</v>
      </c>
      <c r="CI378" s="91">
        <v>35</v>
      </c>
      <c r="CJ378" s="91">
        <v>5</v>
      </c>
      <c r="CK378" s="91">
        <v>8</v>
      </c>
      <c r="CL378" s="91">
        <v>10</v>
      </c>
      <c r="CM378" s="91">
        <v>71</v>
      </c>
      <c r="CN378" s="91">
        <v>59</v>
      </c>
      <c r="CO378" s="91">
        <v>205</v>
      </c>
      <c r="CP378" s="91">
        <v>47</v>
      </c>
      <c r="CQ378" s="91">
        <v>2</v>
      </c>
      <c r="CR378" s="91">
        <v>34</v>
      </c>
      <c r="CS378" s="91">
        <v>760</v>
      </c>
      <c r="CT378" s="91">
        <v>3</v>
      </c>
      <c r="CU378" s="91"/>
      <c r="CV378" s="91">
        <v>36</v>
      </c>
      <c r="CW378" s="91">
        <v>238</v>
      </c>
      <c r="CX378" s="91">
        <v>5</v>
      </c>
      <c r="CY378" s="91"/>
      <c r="CZ378" s="91">
        <v>8</v>
      </c>
      <c r="DA378" s="91"/>
      <c r="DB378" s="91"/>
      <c r="DC378" s="91"/>
      <c r="DD378" s="91">
        <v>7</v>
      </c>
      <c r="DE378" s="91">
        <v>10</v>
      </c>
      <c r="DF378" s="91">
        <v>17</v>
      </c>
      <c r="DG378" s="91"/>
      <c r="DH378" s="91">
        <v>95</v>
      </c>
      <c r="DI378" s="91">
        <v>5</v>
      </c>
      <c r="DJ378" s="91"/>
      <c r="DK378" s="91">
        <v>5</v>
      </c>
      <c r="DL378" s="91"/>
      <c r="DM378" s="91">
        <v>947</v>
      </c>
      <c r="DN378" s="91">
        <v>30</v>
      </c>
      <c r="DO378" s="91">
        <v>65</v>
      </c>
      <c r="DP378" s="91">
        <v>50</v>
      </c>
      <c r="DQ378" s="91">
        <v>362</v>
      </c>
      <c r="DR378" s="91">
        <v>6</v>
      </c>
      <c r="DS378" s="91">
        <v>1</v>
      </c>
      <c r="DT378" s="91">
        <v>4</v>
      </c>
      <c r="DU378" s="91">
        <v>102</v>
      </c>
      <c r="DV378" s="91">
        <v>120</v>
      </c>
      <c r="DW378" s="91"/>
      <c r="DX378" s="91">
        <v>3</v>
      </c>
      <c r="DY378" s="91">
        <v>2</v>
      </c>
      <c r="DZ378" s="91">
        <v>28</v>
      </c>
      <c r="EA378" s="91">
        <v>25</v>
      </c>
      <c r="EB378" s="91">
        <v>4</v>
      </c>
      <c r="EC378" s="91"/>
      <c r="ED378" s="91">
        <v>5</v>
      </c>
      <c r="EE378" s="91"/>
      <c r="EF378" s="91">
        <v>4</v>
      </c>
      <c r="EG378" s="91">
        <v>1297</v>
      </c>
      <c r="EH378" s="91">
        <v>5301</v>
      </c>
      <c r="EI378" s="90" t="s">
        <v>2715</v>
      </c>
      <c r="EJ378" s="90" t="s">
        <v>2489</v>
      </c>
    </row>
    <row r="379" spans="1:140" ht="14.4" x14ac:dyDescent="0.3">
      <c r="A379" s="90">
        <v>106420491</v>
      </c>
      <c r="B379" s="90" t="s">
        <v>2378</v>
      </c>
      <c r="C379" s="90" t="s">
        <v>1531</v>
      </c>
      <c r="D379" s="90" t="s">
        <v>1532</v>
      </c>
      <c r="E379" s="90" t="s">
        <v>58</v>
      </c>
      <c r="F379" s="90" t="s">
        <v>1533</v>
      </c>
      <c r="G379" s="90" t="s">
        <v>57</v>
      </c>
      <c r="H379" s="90" t="s">
        <v>2812</v>
      </c>
      <c r="I379" s="90">
        <v>35</v>
      </c>
      <c r="J379" s="90">
        <v>19</v>
      </c>
      <c r="K379" s="90" t="s">
        <v>580</v>
      </c>
      <c r="L379" s="90" t="s">
        <v>2501</v>
      </c>
      <c r="M379" s="91">
        <v>2866</v>
      </c>
      <c r="N379" s="91">
        <v>241</v>
      </c>
      <c r="O379" s="91"/>
      <c r="P379" s="91"/>
      <c r="Q379" s="91"/>
      <c r="R379" s="91"/>
      <c r="S379" s="91">
        <v>1338</v>
      </c>
      <c r="T379" s="91">
        <v>1769</v>
      </c>
      <c r="U379" s="91"/>
      <c r="V379" s="91"/>
      <c r="W379" s="91">
        <v>452</v>
      </c>
      <c r="X379" s="91">
        <v>76</v>
      </c>
      <c r="Y379" s="91">
        <v>86</v>
      </c>
      <c r="Z379" s="91">
        <v>387</v>
      </c>
      <c r="AA379" s="91">
        <v>265</v>
      </c>
      <c r="AB379" s="91">
        <v>208</v>
      </c>
      <c r="AC379" s="91">
        <v>314</v>
      </c>
      <c r="AD379" s="91">
        <v>350</v>
      </c>
      <c r="AE379" s="91">
        <v>385</v>
      </c>
      <c r="AF379" s="91">
        <v>584</v>
      </c>
      <c r="AG379" s="91"/>
      <c r="AH379" s="91">
        <v>1703</v>
      </c>
      <c r="AI379" s="91">
        <v>157</v>
      </c>
      <c r="AJ379" s="91">
        <v>1033</v>
      </c>
      <c r="AK379" s="91">
        <v>70</v>
      </c>
      <c r="AL379" s="91">
        <v>8</v>
      </c>
      <c r="AM379" s="91">
        <v>92</v>
      </c>
      <c r="AN379" s="91">
        <v>44</v>
      </c>
      <c r="AO379" s="91">
        <v>2373</v>
      </c>
      <c r="AP379" s="91">
        <v>16</v>
      </c>
      <c r="AQ379" s="91">
        <v>1</v>
      </c>
      <c r="AR379" s="91">
        <v>43</v>
      </c>
      <c r="AS379" s="91">
        <v>194</v>
      </c>
      <c r="AT379" s="91">
        <v>4</v>
      </c>
      <c r="AU379" s="91">
        <v>432</v>
      </c>
      <c r="AV379" s="91">
        <v>44</v>
      </c>
      <c r="AW379" s="91"/>
      <c r="AX379" s="91"/>
      <c r="AY379" s="91">
        <v>1509</v>
      </c>
      <c r="AZ379" s="91">
        <v>1597</v>
      </c>
      <c r="BA379" s="91">
        <v>1</v>
      </c>
      <c r="BB379" s="91">
        <v>1106</v>
      </c>
      <c r="BC379" s="91">
        <v>1569</v>
      </c>
      <c r="BD379" s="91">
        <v>432</v>
      </c>
      <c r="BE379" s="91"/>
      <c r="BF379" s="91">
        <v>2204</v>
      </c>
      <c r="BG379" s="91">
        <v>16</v>
      </c>
      <c r="BH379" s="91">
        <v>6</v>
      </c>
      <c r="BI379" s="91">
        <v>188</v>
      </c>
      <c r="BJ379" s="91">
        <v>131</v>
      </c>
      <c r="BK379" s="91">
        <v>11</v>
      </c>
      <c r="BL379" s="91">
        <v>165</v>
      </c>
      <c r="BM379" s="91">
        <v>23</v>
      </c>
      <c r="BN379" s="91">
        <v>108</v>
      </c>
      <c r="BO379" s="91">
        <v>30</v>
      </c>
      <c r="BP379" s="91">
        <v>48</v>
      </c>
      <c r="BQ379" s="91">
        <v>169</v>
      </c>
      <c r="BR379" s="91">
        <v>8</v>
      </c>
      <c r="BS379" s="91"/>
      <c r="BT379" s="91">
        <v>220</v>
      </c>
      <c r="BU379" s="91">
        <v>2887</v>
      </c>
      <c r="BV379" s="91"/>
      <c r="BW379" s="91">
        <v>1207</v>
      </c>
      <c r="BX379" s="91">
        <v>974</v>
      </c>
      <c r="BY379" s="91">
        <v>596</v>
      </c>
      <c r="BZ379" s="91">
        <v>6</v>
      </c>
      <c r="CA379" s="91"/>
      <c r="CB379" s="91">
        <v>259</v>
      </c>
      <c r="CC379" s="91"/>
      <c r="CD379" s="91">
        <v>65</v>
      </c>
      <c r="CE379" s="91"/>
      <c r="CF379" s="91"/>
      <c r="CG379" s="91">
        <v>124</v>
      </c>
      <c r="CH379" s="91">
        <v>75</v>
      </c>
      <c r="CI379" s="91">
        <v>100</v>
      </c>
      <c r="CJ379" s="91">
        <v>35</v>
      </c>
      <c r="CK379" s="91">
        <v>36</v>
      </c>
      <c r="CL379" s="91">
        <v>31</v>
      </c>
      <c r="CM379" s="91">
        <v>245</v>
      </c>
      <c r="CN379" s="91">
        <v>329</v>
      </c>
      <c r="CO379" s="91">
        <v>470</v>
      </c>
      <c r="CP379" s="91">
        <v>140</v>
      </c>
      <c r="CQ379" s="91">
        <v>437</v>
      </c>
      <c r="CR379" s="91">
        <v>89</v>
      </c>
      <c r="CS379" s="91">
        <v>104</v>
      </c>
      <c r="CT379" s="91">
        <v>3</v>
      </c>
      <c r="CU379" s="91">
        <v>7</v>
      </c>
      <c r="CV379" s="91">
        <v>87</v>
      </c>
      <c r="CW379" s="91">
        <v>153</v>
      </c>
      <c r="CX379" s="91">
        <v>210</v>
      </c>
      <c r="CY379" s="91">
        <v>432</v>
      </c>
      <c r="CZ379" s="91">
        <v>5</v>
      </c>
      <c r="DA379" s="91">
        <v>8</v>
      </c>
      <c r="DB379" s="91">
        <v>2</v>
      </c>
      <c r="DC379" s="91">
        <v>9</v>
      </c>
      <c r="DD379" s="91">
        <v>23</v>
      </c>
      <c r="DE379" s="91">
        <v>29</v>
      </c>
      <c r="DF379" s="91">
        <v>25</v>
      </c>
      <c r="DG379" s="91">
        <v>3</v>
      </c>
      <c r="DH379" s="91">
        <v>382</v>
      </c>
      <c r="DI379" s="91">
        <v>4</v>
      </c>
      <c r="DJ379" s="91">
        <v>85</v>
      </c>
      <c r="DK379" s="91">
        <v>14</v>
      </c>
      <c r="DL379" s="91">
        <v>432</v>
      </c>
      <c r="DM379" s="91">
        <v>157</v>
      </c>
      <c r="DN379" s="91">
        <v>50</v>
      </c>
      <c r="DO379" s="91">
        <v>571</v>
      </c>
      <c r="DP379" s="91"/>
      <c r="DQ379" s="91">
        <v>1308</v>
      </c>
      <c r="DR379" s="91">
        <v>4</v>
      </c>
      <c r="DS379" s="91">
        <v>5</v>
      </c>
      <c r="DT379" s="91">
        <v>11</v>
      </c>
      <c r="DU379" s="91">
        <v>93</v>
      </c>
      <c r="DV379" s="91">
        <v>96</v>
      </c>
      <c r="DW379" s="91"/>
      <c r="DX379" s="91">
        <v>1</v>
      </c>
      <c r="DY379" s="91">
        <v>5</v>
      </c>
      <c r="DZ379" s="91">
        <v>19</v>
      </c>
      <c r="EA379" s="91">
        <v>66</v>
      </c>
      <c r="EB379" s="91">
        <v>21</v>
      </c>
      <c r="EC379" s="91">
        <v>11</v>
      </c>
      <c r="ED379" s="91">
        <v>11</v>
      </c>
      <c r="EE379" s="91"/>
      <c r="EF379" s="91">
        <v>4</v>
      </c>
      <c r="EG379" s="91">
        <v>2760</v>
      </c>
      <c r="EH379" s="91">
        <v>13809</v>
      </c>
      <c r="EI379" s="90" t="s">
        <v>2716</v>
      </c>
      <c r="EJ379" s="90" t="s">
        <v>2501</v>
      </c>
    </row>
    <row r="380" spans="1:140" ht="14.4" x14ac:dyDescent="0.3">
      <c r="A380" s="90">
        <v>106420493</v>
      </c>
      <c r="B380" s="90" t="s">
        <v>2379</v>
      </c>
      <c r="C380" s="90" t="s">
        <v>1805</v>
      </c>
      <c r="D380" s="90" t="s">
        <v>59</v>
      </c>
      <c r="E380" s="90" t="s">
        <v>60</v>
      </c>
      <c r="F380" s="90" t="s">
        <v>1534</v>
      </c>
      <c r="G380" s="90" t="s">
        <v>57</v>
      </c>
      <c r="H380" s="90" t="s">
        <v>2809</v>
      </c>
      <c r="I380" s="90">
        <v>35</v>
      </c>
      <c r="J380" s="90">
        <v>19</v>
      </c>
      <c r="K380" s="90" t="s">
        <v>557</v>
      </c>
      <c r="L380" s="90" t="s">
        <v>553</v>
      </c>
      <c r="M380" s="91">
        <v>13870</v>
      </c>
      <c r="N380" s="91">
        <v>496</v>
      </c>
      <c r="O380" s="91"/>
      <c r="P380" s="91"/>
      <c r="Q380" s="91"/>
      <c r="R380" s="91"/>
      <c r="S380" s="91">
        <v>5471</v>
      </c>
      <c r="T380" s="91">
        <v>8886</v>
      </c>
      <c r="U380" s="91">
        <v>2</v>
      </c>
      <c r="V380" s="91">
        <v>7</v>
      </c>
      <c r="W380" s="91">
        <v>3200</v>
      </c>
      <c r="X380" s="91">
        <v>197</v>
      </c>
      <c r="Y380" s="91">
        <v>487</v>
      </c>
      <c r="Z380" s="91">
        <v>2146</v>
      </c>
      <c r="AA380" s="91">
        <v>1675</v>
      </c>
      <c r="AB380" s="91">
        <v>809</v>
      </c>
      <c r="AC380" s="91">
        <v>1203</v>
      </c>
      <c r="AD380" s="91">
        <v>1331</v>
      </c>
      <c r="AE380" s="91">
        <v>1310</v>
      </c>
      <c r="AF380" s="91">
        <v>2008</v>
      </c>
      <c r="AG380" s="91"/>
      <c r="AH380" s="91">
        <v>5719</v>
      </c>
      <c r="AI380" s="91">
        <v>225</v>
      </c>
      <c r="AJ380" s="91">
        <v>7665</v>
      </c>
      <c r="AK380" s="91">
        <v>429</v>
      </c>
      <c r="AL380" s="91">
        <v>17</v>
      </c>
      <c r="AM380" s="91">
        <v>105</v>
      </c>
      <c r="AN380" s="91">
        <v>206</v>
      </c>
      <c r="AO380" s="91">
        <v>10650</v>
      </c>
      <c r="AP380" s="91">
        <v>45</v>
      </c>
      <c r="AQ380" s="91">
        <v>26</v>
      </c>
      <c r="AR380" s="91">
        <v>62</v>
      </c>
      <c r="AS380" s="91">
        <v>542</v>
      </c>
      <c r="AT380" s="91">
        <v>9</v>
      </c>
      <c r="AU380" s="91">
        <v>3019</v>
      </c>
      <c r="AV380" s="91">
        <v>4</v>
      </c>
      <c r="AW380" s="91">
        <v>9</v>
      </c>
      <c r="AX380" s="91"/>
      <c r="AY380" s="91">
        <v>6222</v>
      </c>
      <c r="AZ380" s="91">
        <v>8144</v>
      </c>
      <c r="BA380" s="91"/>
      <c r="BB380" s="91">
        <v>3543</v>
      </c>
      <c r="BC380" s="91">
        <v>7790</v>
      </c>
      <c r="BD380" s="91">
        <v>3022</v>
      </c>
      <c r="BE380" s="91">
        <v>11</v>
      </c>
      <c r="BF380" s="91">
        <v>11411</v>
      </c>
      <c r="BG380" s="91">
        <v>29</v>
      </c>
      <c r="BH380" s="91"/>
      <c r="BI380" s="91">
        <v>335</v>
      </c>
      <c r="BJ380" s="91">
        <v>145</v>
      </c>
      <c r="BK380" s="91">
        <v>260</v>
      </c>
      <c r="BL380" s="91">
        <v>748</v>
      </c>
      <c r="BM380" s="91">
        <v>20</v>
      </c>
      <c r="BN380" s="91">
        <v>12</v>
      </c>
      <c r="BO380" s="91">
        <v>44</v>
      </c>
      <c r="BP380" s="91">
        <v>316</v>
      </c>
      <c r="BQ380" s="91">
        <v>1002</v>
      </c>
      <c r="BR380" s="91">
        <v>44</v>
      </c>
      <c r="BS380" s="91"/>
      <c r="BT380" s="91">
        <v>491</v>
      </c>
      <c r="BU380" s="91">
        <v>13874</v>
      </c>
      <c r="BV380" s="91">
        <v>1</v>
      </c>
      <c r="BW380" s="91">
        <v>4178</v>
      </c>
      <c r="BX380" s="91">
        <v>6216</v>
      </c>
      <c r="BY380" s="91">
        <v>3077</v>
      </c>
      <c r="BZ380" s="91">
        <v>54</v>
      </c>
      <c r="CA380" s="91"/>
      <c r="CB380" s="91">
        <v>529</v>
      </c>
      <c r="CC380" s="91"/>
      <c r="CD380" s="91">
        <v>291</v>
      </c>
      <c r="CE380" s="91">
        <v>19</v>
      </c>
      <c r="CF380" s="91">
        <v>2</v>
      </c>
      <c r="CG380" s="91">
        <v>1098</v>
      </c>
      <c r="CH380" s="91">
        <v>332</v>
      </c>
      <c r="CI380" s="91">
        <v>486</v>
      </c>
      <c r="CJ380" s="91">
        <v>111</v>
      </c>
      <c r="CK380" s="91">
        <v>71</v>
      </c>
      <c r="CL380" s="91">
        <v>172</v>
      </c>
      <c r="CM380" s="91">
        <v>1270</v>
      </c>
      <c r="CN380" s="91">
        <v>683</v>
      </c>
      <c r="CO380" s="91">
        <v>1256</v>
      </c>
      <c r="CP380" s="91">
        <v>393</v>
      </c>
      <c r="CQ380" s="91">
        <v>3238</v>
      </c>
      <c r="CR380" s="91">
        <v>84</v>
      </c>
      <c r="CS380" s="91">
        <v>499</v>
      </c>
      <c r="CT380" s="91">
        <v>11</v>
      </c>
      <c r="CU380" s="91">
        <v>66</v>
      </c>
      <c r="CV380" s="91">
        <v>292</v>
      </c>
      <c r="CW380" s="91">
        <v>749</v>
      </c>
      <c r="CX380" s="91">
        <v>534</v>
      </c>
      <c r="CY380" s="91">
        <v>3021</v>
      </c>
      <c r="CZ380" s="91">
        <v>143</v>
      </c>
      <c r="DA380" s="91">
        <v>19</v>
      </c>
      <c r="DB380" s="91">
        <v>8</v>
      </c>
      <c r="DC380" s="91">
        <v>2</v>
      </c>
      <c r="DD380" s="91">
        <v>28</v>
      </c>
      <c r="DE380" s="91">
        <v>143</v>
      </c>
      <c r="DF380" s="91">
        <v>702</v>
      </c>
      <c r="DG380" s="91">
        <v>12</v>
      </c>
      <c r="DH380" s="91">
        <v>1375</v>
      </c>
      <c r="DI380" s="91">
        <v>100</v>
      </c>
      <c r="DJ380" s="91">
        <v>79</v>
      </c>
      <c r="DK380" s="91">
        <v>158</v>
      </c>
      <c r="DL380" s="91">
        <v>3044</v>
      </c>
      <c r="DM380" s="91">
        <v>712</v>
      </c>
      <c r="DN380" s="91">
        <v>123</v>
      </c>
      <c r="DO380" s="91">
        <v>2437</v>
      </c>
      <c r="DP380" s="91">
        <v>25</v>
      </c>
      <c r="DQ380" s="91">
        <v>5256</v>
      </c>
      <c r="DR380" s="91">
        <v>89</v>
      </c>
      <c r="DS380" s="91">
        <v>7</v>
      </c>
      <c r="DT380" s="91">
        <v>53</v>
      </c>
      <c r="DU380" s="91">
        <v>458</v>
      </c>
      <c r="DV380" s="91">
        <v>414</v>
      </c>
      <c r="DW380" s="91"/>
      <c r="DX380" s="91">
        <v>14</v>
      </c>
      <c r="DY380" s="91">
        <v>21</v>
      </c>
      <c r="DZ380" s="91">
        <v>85</v>
      </c>
      <c r="EA380" s="91">
        <v>579</v>
      </c>
      <c r="EB380" s="91">
        <v>59</v>
      </c>
      <c r="EC380" s="91">
        <v>21</v>
      </c>
      <c r="ED380" s="91">
        <v>15</v>
      </c>
      <c r="EE380" s="91"/>
      <c r="EF380" s="91">
        <v>11</v>
      </c>
      <c r="EG380" s="91">
        <v>12540</v>
      </c>
      <c r="EH380" s="91">
        <v>71183</v>
      </c>
      <c r="EI380" s="90" t="s">
        <v>2717</v>
      </c>
      <c r="EJ380" s="90" t="s">
        <v>2489</v>
      </c>
    </row>
    <row r="381" spans="1:140" ht="14.4" x14ac:dyDescent="0.3">
      <c r="A381" s="90">
        <v>106420514</v>
      </c>
      <c r="B381" s="90" t="s">
        <v>2380</v>
      </c>
      <c r="C381" s="90" t="s">
        <v>61</v>
      </c>
      <c r="D381" s="90" t="s">
        <v>1846</v>
      </c>
      <c r="E381" s="90" t="s">
        <v>57</v>
      </c>
      <c r="F381" s="90" t="s">
        <v>1847</v>
      </c>
      <c r="G381" s="90" t="s">
        <v>57</v>
      </c>
      <c r="H381" s="90" t="s">
        <v>2809</v>
      </c>
      <c r="I381" s="90">
        <v>37</v>
      </c>
      <c r="J381" s="90">
        <v>19</v>
      </c>
      <c r="K381" s="90" t="s">
        <v>557</v>
      </c>
      <c r="L381" s="90" t="s">
        <v>2807</v>
      </c>
      <c r="M381" s="91">
        <v>18406</v>
      </c>
      <c r="N381" s="91"/>
      <c r="O381" s="91">
        <v>1311</v>
      </c>
      <c r="P381" s="91"/>
      <c r="Q381" s="91">
        <v>568</v>
      </c>
      <c r="R381" s="91"/>
      <c r="S381" s="91">
        <v>8700</v>
      </c>
      <c r="T381" s="91">
        <v>11585</v>
      </c>
      <c r="U381" s="91"/>
      <c r="V381" s="91"/>
      <c r="W381" s="91">
        <v>2684</v>
      </c>
      <c r="X381" s="91">
        <v>485</v>
      </c>
      <c r="Y381" s="91">
        <v>653</v>
      </c>
      <c r="Z381" s="91">
        <v>1947</v>
      </c>
      <c r="AA381" s="91">
        <v>2170</v>
      </c>
      <c r="AB381" s="91">
        <v>1561</v>
      </c>
      <c r="AC381" s="91">
        <v>2364</v>
      </c>
      <c r="AD381" s="91">
        <v>2637</v>
      </c>
      <c r="AE381" s="91">
        <v>2583</v>
      </c>
      <c r="AF381" s="91">
        <v>3201</v>
      </c>
      <c r="AG381" s="91"/>
      <c r="AH381" s="91">
        <v>13966</v>
      </c>
      <c r="AI381" s="91">
        <v>398</v>
      </c>
      <c r="AJ381" s="91">
        <v>5176</v>
      </c>
      <c r="AK381" s="91">
        <v>520</v>
      </c>
      <c r="AL381" s="91">
        <v>21</v>
      </c>
      <c r="AM381" s="91">
        <v>19</v>
      </c>
      <c r="AN381" s="91">
        <v>185</v>
      </c>
      <c r="AO381" s="91">
        <v>15136</v>
      </c>
      <c r="AP381" s="91">
        <v>78</v>
      </c>
      <c r="AQ381" s="91">
        <v>10</v>
      </c>
      <c r="AR381" s="91">
        <v>193</v>
      </c>
      <c r="AS381" s="91">
        <v>1529</v>
      </c>
      <c r="AT381" s="91">
        <v>13</v>
      </c>
      <c r="AU381" s="91">
        <v>2394</v>
      </c>
      <c r="AV381" s="91">
        <v>3</v>
      </c>
      <c r="AW381" s="91">
        <v>929</v>
      </c>
      <c r="AX381" s="91"/>
      <c r="AY381" s="91">
        <v>8410</v>
      </c>
      <c r="AZ381" s="91">
        <v>11875</v>
      </c>
      <c r="BA381" s="91"/>
      <c r="BB381" s="91">
        <v>5675</v>
      </c>
      <c r="BC381" s="91">
        <v>12200</v>
      </c>
      <c r="BD381" s="91">
        <v>2408</v>
      </c>
      <c r="BE381" s="91">
        <v>2</v>
      </c>
      <c r="BF381" s="91">
        <v>15894</v>
      </c>
      <c r="BG381" s="91">
        <v>58</v>
      </c>
      <c r="BH381" s="91">
        <v>518</v>
      </c>
      <c r="BI381" s="91">
        <v>5</v>
      </c>
      <c r="BJ381" s="91">
        <v>85</v>
      </c>
      <c r="BK381" s="91">
        <v>58</v>
      </c>
      <c r="BL381" s="91">
        <v>1894</v>
      </c>
      <c r="BM381" s="91">
        <v>93</v>
      </c>
      <c r="BN381" s="91">
        <v>35</v>
      </c>
      <c r="BO381" s="91">
        <v>119</v>
      </c>
      <c r="BP381" s="91">
        <v>354</v>
      </c>
      <c r="BQ381" s="91">
        <v>1104</v>
      </c>
      <c r="BR381" s="91">
        <v>68</v>
      </c>
      <c r="BS381" s="91"/>
      <c r="BT381" s="91">
        <v>1623</v>
      </c>
      <c r="BU381" s="91">
        <v>18662</v>
      </c>
      <c r="BV381" s="91"/>
      <c r="BW381" s="91">
        <v>7536</v>
      </c>
      <c r="BX381" s="91">
        <v>4355</v>
      </c>
      <c r="BY381" s="91">
        <v>6328</v>
      </c>
      <c r="BZ381" s="91">
        <v>155</v>
      </c>
      <c r="CA381" s="91"/>
      <c r="CB381" s="91">
        <v>96</v>
      </c>
      <c r="CC381" s="91"/>
      <c r="CD381" s="91">
        <v>745</v>
      </c>
      <c r="CE381" s="91">
        <v>1070</v>
      </c>
      <c r="CF381" s="91"/>
      <c r="CG381" s="91">
        <v>934</v>
      </c>
      <c r="CH381" s="91">
        <v>898</v>
      </c>
      <c r="CI381" s="91">
        <v>671</v>
      </c>
      <c r="CJ381" s="91">
        <v>183</v>
      </c>
      <c r="CK381" s="91">
        <v>1394</v>
      </c>
      <c r="CL381" s="91">
        <v>408</v>
      </c>
      <c r="CM381" s="91">
        <v>2488</v>
      </c>
      <c r="CN381" s="91">
        <v>994</v>
      </c>
      <c r="CO381" s="91">
        <v>1958</v>
      </c>
      <c r="CP381" s="91">
        <v>655</v>
      </c>
      <c r="CQ381" s="91">
        <v>2496</v>
      </c>
      <c r="CR381" s="91">
        <v>218</v>
      </c>
      <c r="CS381" s="91">
        <v>1110</v>
      </c>
      <c r="CT381" s="91">
        <v>90</v>
      </c>
      <c r="CU381" s="91">
        <v>89</v>
      </c>
      <c r="CV381" s="91">
        <v>577</v>
      </c>
      <c r="CW381" s="91">
        <v>1763</v>
      </c>
      <c r="CX381" s="91">
        <v>963</v>
      </c>
      <c r="CY381" s="91">
        <v>2396</v>
      </c>
      <c r="CZ381" s="91">
        <v>436</v>
      </c>
      <c r="DA381" s="91">
        <v>41</v>
      </c>
      <c r="DB381" s="91">
        <v>11</v>
      </c>
      <c r="DC381" s="91">
        <v>1</v>
      </c>
      <c r="DD381" s="91">
        <v>38</v>
      </c>
      <c r="DE381" s="91">
        <v>427</v>
      </c>
      <c r="DF381" s="91">
        <v>1720</v>
      </c>
      <c r="DG381" s="91">
        <v>78</v>
      </c>
      <c r="DH381" s="91">
        <v>2152</v>
      </c>
      <c r="DI381" s="91">
        <v>176</v>
      </c>
      <c r="DJ381" s="91">
        <v>407</v>
      </c>
      <c r="DK381" s="91">
        <v>381</v>
      </c>
      <c r="DL381" s="91">
        <v>2340</v>
      </c>
      <c r="DM381" s="91">
        <v>1559</v>
      </c>
      <c r="DN381" s="91">
        <v>388</v>
      </c>
      <c r="DO381" s="91">
        <v>2569</v>
      </c>
      <c r="DP381" s="91">
        <v>175</v>
      </c>
      <c r="DQ381" s="91">
        <v>7386</v>
      </c>
      <c r="DR381" s="91">
        <v>191</v>
      </c>
      <c r="DS381" s="91">
        <v>59</v>
      </c>
      <c r="DT381" s="91">
        <v>62</v>
      </c>
      <c r="DU381" s="91">
        <v>969</v>
      </c>
      <c r="DV381" s="91">
        <v>845</v>
      </c>
      <c r="DW381" s="91">
        <v>2</v>
      </c>
      <c r="DX381" s="91">
        <v>24</v>
      </c>
      <c r="DY381" s="91">
        <v>68</v>
      </c>
      <c r="DZ381" s="91">
        <v>184</v>
      </c>
      <c r="EA381" s="91">
        <v>751</v>
      </c>
      <c r="EB381" s="91">
        <v>114</v>
      </c>
      <c r="EC381" s="91">
        <v>49</v>
      </c>
      <c r="ED381" s="91">
        <v>28</v>
      </c>
      <c r="EE381" s="91"/>
      <c r="EF381" s="91">
        <v>55</v>
      </c>
      <c r="EG381" s="91">
        <v>16884</v>
      </c>
      <c r="EH381" s="91">
        <v>88486</v>
      </c>
      <c r="EI381" s="90" t="s">
        <v>2718</v>
      </c>
      <c r="EJ381" s="90" t="s">
        <v>2489</v>
      </c>
    </row>
    <row r="382" spans="1:140" ht="14.4" x14ac:dyDescent="0.3">
      <c r="A382" s="90">
        <v>106420522</v>
      </c>
      <c r="B382" s="90" t="s">
        <v>2381</v>
      </c>
      <c r="C382" s="90" t="s">
        <v>62</v>
      </c>
      <c r="D382" s="90" t="s">
        <v>1535</v>
      </c>
      <c r="E382" s="90" t="s">
        <v>63</v>
      </c>
      <c r="F382" s="90" t="s">
        <v>1536</v>
      </c>
      <c r="G382" s="90" t="s">
        <v>57</v>
      </c>
      <c r="H382" s="90" t="s">
        <v>2814</v>
      </c>
      <c r="I382" s="90">
        <v>37</v>
      </c>
      <c r="J382" s="90">
        <v>19</v>
      </c>
      <c r="K382" s="90" t="s">
        <v>557</v>
      </c>
      <c r="L382" s="90" t="s">
        <v>2501</v>
      </c>
      <c r="M382" s="91">
        <v>222</v>
      </c>
      <c r="N382" s="91"/>
      <c r="O382" s="91"/>
      <c r="P382" s="91"/>
      <c r="Q382" s="91"/>
      <c r="R382" s="91"/>
      <c r="S382" s="91">
        <v>83</v>
      </c>
      <c r="T382" s="91">
        <v>139</v>
      </c>
      <c r="U382" s="91"/>
      <c r="V382" s="91"/>
      <c r="W382" s="91"/>
      <c r="X382" s="91"/>
      <c r="Y382" s="91"/>
      <c r="Z382" s="91"/>
      <c r="AA382" s="91">
        <v>1</v>
      </c>
      <c r="AB382" s="91">
        <v>10</v>
      </c>
      <c r="AC382" s="91">
        <v>16</v>
      </c>
      <c r="AD382" s="91">
        <v>36</v>
      </c>
      <c r="AE382" s="91">
        <v>55</v>
      </c>
      <c r="AF382" s="91">
        <v>104</v>
      </c>
      <c r="AG382" s="91"/>
      <c r="AH382" s="91">
        <v>209</v>
      </c>
      <c r="AI382" s="91"/>
      <c r="AJ382" s="91">
        <v>11</v>
      </c>
      <c r="AK382" s="91"/>
      <c r="AL382" s="91">
        <v>2</v>
      </c>
      <c r="AM382" s="91"/>
      <c r="AN382" s="91"/>
      <c r="AO382" s="91">
        <v>197</v>
      </c>
      <c r="AP382" s="91">
        <v>19</v>
      </c>
      <c r="AQ382" s="91"/>
      <c r="AR382" s="91">
        <v>6</v>
      </c>
      <c r="AS382" s="91"/>
      <c r="AT382" s="91"/>
      <c r="AU382" s="91"/>
      <c r="AV382" s="91"/>
      <c r="AW382" s="91"/>
      <c r="AX382" s="91"/>
      <c r="AY382" s="91">
        <v>179</v>
      </c>
      <c r="AZ382" s="91">
        <v>43</v>
      </c>
      <c r="BA382" s="91"/>
      <c r="BB382" s="91">
        <v>33</v>
      </c>
      <c r="BC382" s="91">
        <v>189</v>
      </c>
      <c r="BD382" s="91"/>
      <c r="BE382" s="91"/>
      <c r="BF382" s="91">
        <v>130</v>
      </c>
      <c r="BG382" s="91"/>
      <c r="BH382" s="91"/>
      <c r="BI382" s="91">
        <v>1</v>
      </c>
      <c r="BJ382" s="91">
        <v>19</v>
      </c>
      <c r="BK382" s="91"/>
      <c r="BL382" s="91">
        <v>35</v>
      </c>
      <c r="BM382" s="91">
        <v>9</v>
      </c>
      <c r="BN382" s="91"/>
      <c r="BO382" s="91">
        <v>2</v>
      </c>
      <c r="BP382" s="91">
        <v>8</v>
      </c>
      <c r="BQ382" s="91">
        <v>18</v>
      </c>
      <c r="BR382" s="91"/>
      <c r="BS382" s="91"/>
      <c r="BT382" s="91">
        <v>85</v>
      </c>
      <c r="BU382" s="91">
        <v>137</v>
      </c>
      <c r="BV382" s="91"/>
      <c r="BW382" s="91">
        <v>189</v>
      </c>
      <c r="BX382" s="91">
        <v>5</v>
      </c>
      <c r="BY382" s="91">
        <v>22</v>
      </c>
      <c r="BZ382" s="91"/>
      <c r="CA382" s="91"/>
      <c r="CB382" s="91"/>
      <c r="CC382" s="91"/>
      <c r="CD382" s="91">
        <v>4</v>
      </c>
      <c r="CE382" s="91">
        <v>2</v>
      </c>
      <c r="CF382" s="91"/>
      <c r="CG382" s="91">
        <v>21</v>
      </c>
      <c r="CH382" s="91">
        <v>4</v>
      </c>
      <c r="CI382" s="91">
        <v>15</v>
      </c>
      <c r="CJ382" s="91">
        <v>4</v>
      </c>
      <c r="CK382" s="91">
        <v>1</v>
      </c>
      <c r="CL382" s="91">
        <v>10</v>
      </c>
      <c r="CM382" s="91">
        <v>41</v>
      </c>
      <c r="CN382" s="91">
        <v>44</v>
      </c>
      <c r="CO382" s="91">
        <v>18</v>
      </c>
      <c r="CP382" s="91">
        <v>24</v>
      </c>
      <c r="CQ382" s="91"/>
      <c r="CR382" s="91">
        <v>8</v>
      </c>
      <c r="CS382" s="91">
        <v>4</v>
      </c>
      <c r="CT382" s="91"/>
      <c r="CU382" s="91"/>
      <c r="CV382" s="91">
        <v>11</v>
      </c>
      <c r="CW382" s="91">
        <v>16</v>
      </c>
      <c r="CX382" s="91">
        <v>1</v>
      </c>
      <c r="CY382" s="91"/>
      <c r="CZ382" s="91">
        <v>2</v>
      </c>
      <c r="DA382" s="91"/>
      <c r="DB382" s="91">
        <v>1</v>
      </c>
      <c r="DC382" s="91"/>
      <c r="DD382" s="91"/>
      <c r="DE382" s="91">
        <v>2</v>
      </c>
      <c r="DF382" s="91">
        <v>1</v>
      </c>
      <c r="DG382" s="91"/>
      <c r="DH382" s="91">
        <v>6</v>
      </c>
      <c r="DI382" s="91"/>
      <c r="DJ382" s="91"/>
      <c r="DK382" s="91"/>
      <c r="DL382" s="91"/>
      <c r="DM382" s="91">
        <v>2</v>
      </c>
      <c r="DN382" s="91">
        <v>4</v>
      </c>
      <c r="DO382" s="91">
        <v>31</v>
      </c>
      <c r="DP382" s="91"/>
      <c r="DQ382" s="91">
        <v>173</v>
      </c>
      <c r="DR382" s="91"/>
      <c r="DS382" s="91"/>
      <c r="DT382" s="91">
        <v>1</v>
      </c>
      <c r="DU382" s="91">
        <v>6</v>
      </c>
      <c r="DV382" s="91">
        <v>22</v>
      </c>
      <c r="DW382" s="91"/>
      <c r="DX382" s="91">
        <v>1</v>
      </c>
      <c r="DY382" s="91"/>
      <c r="DZ382" s="91">
        <v>3</v>
      </c>
      <c r="EA382" s="91">
        <v>20</v>
      </c>
      <c r="EB382" s="91"/>
      <c r="EC382" s="91"/>
      <c r="ED382" s="91"/>
      <c r="EE382" s="91"/>
      <c r="EF382" s="91"/>
      <c r="EG382" s="91">
        <v>169</v>
      </c>
      <c r="EH382" s="91">
        <v>654</v>
      </c>
      <c r="EI382" s="90" t="s">
        <v>2719</v>
      </c>
      <c r="EJ382" s="90" t="s">
        <v>2501</v>
      </c>
    </row>
    <row r="383" spans="1:140" ht="14.4" x14ac:dyDescent="0.3">
      <c r="A383" s="90">
        <v>106424002</v>
      </c>
      <c r="B383" s="90" t="s">
        <v>2382</v>
      </c>
      <c r="C383" s="90" t="s">
        <v>1537</v>
      </c>
      <c r="D383" s="90" t="s">
        <v>64</v>
      </c>
      <c r="E383" s="90" t="s">
        <v>57</v>
      </c>
      <c r="F383" s="90" t="s">
        <v>1538</v>
      </c>
      <c r="G383" s="90" t="s">
        <v>57</v>
      </c>
      <c r="H383" s="90" t="s">
        <v>2814</v>
      </c>
      <c r="I383" s="90">
        <v>37</v>
      </c>
      <c r="J383" s="90">
        <v>19</v>
      </c>
      <c r="K383" s="90" t="s">
        <v>552</v>
      </c>
      <c r="L383" s="90" t="s">
        <v>553</v>
      </c>
      <c r="M383" s="91"/>
      <c r="N383" s="91"/>
      <c r="O383" s="91">
        <v>336</v>
      </c>
      <c r="P383" s="91"/>
      <c r="Q383" s="91"/>
      <c r="R383" s="91"/>
      <c r="S383" s="91">
        <v>181</v>
      </c>
      <c r="T383" s="91">
        <v>155</v>
      </c>
      <c r="U383" s="91"/>
      <c r="V383" s="91"/>
      <c r="W383" s="91"/>
      <c r="X383" s="91"/>
      <c r="Y383" s="91">
        <v>13</v>
      </c>
      <c r="Z383" s="91">
        <v>82</v>
      </c>
      <c r="AA383" s="91">
        <v>72</v>
      </c>
      <c r="AB383" s="91">
        <v>57</v>
      </c>
      <c r="AC383" s="91">
        <v>71</v>
      </c>
      <c r="AD383" s="91">
        <v>38</v>
      </c>
      <c r="AE383" s="91">
        <v>2</v>
      </c>
      <c r="AF383" s="91">
        <v>1</v>
      </c>
      <c r="AG383" s="91"/>
      <c r="AH383" s="91">
        <v>201</v>
      </c>
      <c r="AI383" s="91">
        <v>17</v>
      </c>
      <c r="AJ383" s="91">
        <v>95</v>
      </c>
      <c r="AK383" s="91">
        <v>8</v>
      </c>
      <c r="AL383" s="91">
        <v>6</v>
      </c>
      <c r="AM383" s="91">
        <v>9</v>
      </c>
      <c r="AN383" s="91"/>
      <c r="AO383" s="91">
        <v>26</v>
      </c>
      <c r="AP383" s="91">
        <v>12</v>
      </c>
      <c r="AQ383" s="91"/>
      <c r="AR383" s="91">
        <v>5</v>
      </c>
      <c r="AS383" s="91"/>
      <c r="AT383" s="91">
        <v>48</v>
      </c>
      <c r="AU383" s="91"/>
      <c r="AV383" s="91">
        <v>41</v>
      </c>
      <c r="AW383" s="91">
        <v>204</v>
      </c>
      <c r="AX383" s="91"/>
      <c r="AY383" s="91"/>
      <c r="AZ383" s="91">
        <v>336</v>
      </c>
      <c r="BA383" s="91"/>
      <c r="BB383" s="91"/>
      <c r="BC383" s="91">
        <v>336</v>
      </c>
      <c r="BD383" s="91"/>
      <c r="BE383" s="91"/>
      <c r="BF383" s="91">
        <v>222</v>
      </c>
      <c r="BG383" s="91"/>
      <c r="BH383" s="91"/>
      <c r="BI383" s="91"/>
      <c r="BJ383" s="91">
        <v>1</v>
      </c>
      <c r="BK383" s="91">
        <v>1</v>
      </c>
      <c r="BL383" s="91">
        <v>30</v>
      </c>
      <c r="BM383" s="91">
        <v>63</v>
      </c>
      <c r="BN383" s="91">
        <v>17</v>
      </c>
      <c r="BO383" s="91">
        <v>1</v>
      </c>
      <c r="BP383" s="91"/>
      <c r="BQ383" s="91"/>
      <c r="BR383" s="91">
        <v>1</v>
      </c>
      <c r="BS383" s="91"/>
      <c r="BT383" s="91"/>
      <c r="BU383" s="91">
        <v>336</v>
      </c>
      <c r="BV383" s="91"/>
      <c r="BW383" s="91">
        <v>88</v>
      </c>
      <c r="BX383" s="91">
        <v>179</v>
      </c>
      <c r="BY383" s="91">
        <v>16</v>
      </c>
      <c r="BZ383" s="91"/>
      <c r="CA383" s="91">
        <v>53</v>
      </c>
      <c r="CB383" s="91"/>
      <c r="CC383" s="91"/>
      <c r="CD383" s="91"/>
      <c r="CE383" s="91"/>
      <c r="CF383" s="91"/>
      <c r="CG383" s="91"/>
      <c r="CH383" s="91"/>
      <c r="CI383" s="91"/>
      <c r="CJ383" s="91"/>
      <c r="CK383" s="91">
        <v>335</v>
      </c>
      <c r="CL383" s="91"/>
      <c r="CM383" s="91"/>
      <c r="CN383" s="91"/>
      <c r="CO383" s="91"/>
      <c r="CP383" s="91"/>
      <c r="CQ383" s="91"/>
      <c r="CR383" s="91"/>
      <c r="CS383" s="91"/>
      <c r="CT383" s="91"/>
      <c r="CU383" s="91"/>
      <c r="CV383" s="91">
        <v>1</v>
      </c>
      <c r="CW383" s="91"/>
      <c r="CX383" s="91"/>
      <c r="CY383" s="91"/>
      <c r="CZ383" s="91"/>
      <c r="DA383" s="91"/>
      <c r="DB383" s="91"/>
      <c r="DC383" s="91"/>
      <c r="DD383" s="91"/>
      <c r="DE383" s="91"/>
      <c r="DF383" s="91"/>
      <c r="DG383" s="91"/>
      <c r="DH383" s="91"/>
      <c r="DI383" s="91"/>
      <c r="DJ383" s="91"/>
      <c r="DK383" s="91"/>
      <c r="DL383" s="91"/>
      <c r="DM383" s="91"/>
      <c r="DN383" s="91"/>
      <c r="DO383" s="91"/>
      <c r="DP383" s="91"/>
      <c r="DQ383" s="91">
        <v>336</v>
      </c>
      <c r="DR383" s="91"/>
      <c r="DS383" s="91"/>
      <c r="DT383" s="91"/>
      <c r="DU383" s="91"/>
      <c r="DV383" s="91"/>
      <c r="DW383" s="91"/>
      <c r="DX383" s="91"/>
      <c r="DY383" s="91"/>
      <c r="DZ383" s="91"/>
      <c r="EA383" s="91"/>
      <c r="EB383" s="91"/>
      <c r="EC383" s="91"/>
      <c r="ED383" s="91"/>
      <c r="EE383" s="91"/>
      <c r="EF383" s="91"/>
      <c r="EG383" s="91">
        <v>336</v>
      </c>
      <c r="EH383" s="91">
        <v>5312</v>
      </c>
      <c r="EI383" s="90" t="s">
        <v>2718</v>
      </c>
      <c r="EJ383" s="90" t="s">
        <v>2489</v>
      </c>
    </row>
    <row r="384" spans="1:140" ht="14.4" x14ac:dyDescent="0.3">
      <c r="A384" s="90">
        <v>106424102</v>
      </c>
      <c r="B384" s="90" t="s">
        <v>2383</v>
      </c>
      <c r="C384" s="90" t="s">
        <v>2384</v>
      </c>
      <c r="D384" s="90" t="s">
        <v>2385</v>
      </c>
      <c r="E384" s="90" t="s">
        <v>58</v>
      </c>
      <c r="F384" s="90" t="s">
        <v>1533</v>
      </c>
      <c r="G384" s="90" t="s">
        <v>57</v>
      </c>
      <c r="H384" s="90" t="s">
        <v>2814</v>
      </c>
      <c r="I384" s="90">
        <v>35</v>
      </c>
      <c r="J384" s="90">
        <v>19</v>
      </c>
      <c r="K384" s="90" t="s">
        <v>580</v>
      </c>
      <c r="L384" s="90" t="s">
        <v>553</v>
      </c>
      <c r="M384" s="91"/>
      <c r="N384" s="91"/>
      <c r="O384" s="91"/>
      <c r="P384" s="91">
        <v>6</v>
      </c>
      <c r="Q384" s="91"/>
      <c r="R384" s="91"/>
      <c r="S384" s="91">
        <v>5</v>
      </c>
      <c r="T384" s="91">
        <v>1</v>
      </c>
      <c r="U384" s="91"/>
      <c r="V384" s="91"/>
      <c r="W384" s="91"/>
      <c r="X384" s="91"/>
      <c r="Y384" s="91"/>
      <c r="Z384" s="91">
        <v>1</v>
      </c>
      <c r="AA384" s="91">
        <v>3</v>
      </c>
      <c r="AB384" s="91"/>
      <c r="AC384" s="91">
        <v>1</v>
      </c>
      <c r="AD384" s="91">
        <v>1</v>
      </c>
      <c r="AE384" s="91"/>
      <c r="AF384" s="91"/>
      <c r="AG384" s="91"/>
      <c r="AH384" s="91">
        <v>4</v>
      </c>
      <c r="AI384" s="91"/>
      <c r="AJ384" s="91">
        <v>1</v>
      </c>
      <c r="AK384" s="91"/>
      <c r="AL384" s="91"/>
      <c r="AM384" s="91"/>
      <c r="AN384" s="91">
        <v>1</v>
      </c>
      <c r="AO384" s="91">
        <v>6</v>
      </c>
      <c r="AP384" s="91"/>
      <c r="AQ384" s="91"/>
      <c r="AR384" s="91"/>
      <c r="AS384" s="91"/>
      <c r="AT384" s="91"/>
      <c r="AU384" s="91"/>
      <c r="AV384" s="91"/>
      <c r="AW384" s="91"/>
      <c r="AX384" s="91"/>
      <c r="AY384" s="91"/>
      <c r="AZ384" s="91">
        <v>6</v>
      </c>
      <c r="BA384" s="91"/>
      <c r="BB384" s="91"/>
      <c r="BC384" s="91">
        <v>6</v>
      </c>
      <c r="BD384" s="91"/>
      <c r="BE384" s="91"/>
      <c r="BF384" s="91">
        <v>6</v>
      </c>
      <c r="BG384" s="91"/>
      <c r="BH384" s="91"/>
      <c r="BI384" s="91"/>
      <c r="BJ384" s="91"/>
      <c r="BK384" s="91"/>
      <c r="BL384" s="91"/>
      <c r="BM384" s="91"/>
      <c r="BN384" s="91"/>
      <c r="BO384" s="91"/>
      <c r="BP384" s="91"/>
      <c r="BQ384" s="91"/>
      <c r="BR384" s="91"/>
      <c r="BS384" s="91"/>
      <c r="BT384" s="91"/>
      <c r="BU384" s="91">
        <v>6</v>
      </c>
      <c r="BV384" s="91"/>
      <c r="BW384" s="91"/>
      <c r="BX384" s="91"/>
      <c r="BY384" s="91">
        <v>2</v>
      </c>
      <c r="BZ384" s="91"/>
      <c r="CA384" s="91"/>
      <c r="CB384" s="91"/>
      <c r="CC384" s="91"/>
      <c r="CD384" s="91">
        <v>4</v>
      </c>
      <c r="CE384" s="91"/>
      <c r="CF384" s="91"/>
      <c r="CG384" s="91"/>
      <c r="CH384" s="91"/>
      <c r="CI384" s="91"/>
      <c r="CJ384" s="91"/>
      <c r="CK384" s="91">
        <v>6</v>
      </c>
      <c r="CL384" s="91"/>
      <c r="CM384" s="91"/>
      <c r="CN384" s="91"/>
      <c r="CO384" s="91"/>
      <c r="CP384" s="91"/>
      <c r="CQ384" s="91"/>
      <c r="CR384" s="91"/>
      <c r="CS384" s="91"/>
      <c r="CT384" s="91"/>
      <c r="CU384" s="91"/>
      <c r="CV384" s="91"/>
      <c r="CW384" s="91"/>
      <c r="CX384" s="91"/>
      <c r="CY384" s="91"/>
      <c r="CZ384" s="91"/>
      <c r="DA384" s="91"/>
      <c r="DB384" s="91"/>
      <c r="DC384" s="91"/>
      <c r="DD384" s="91"/>
      <c r="DE384" s="91"/>
      <c r="DF384" s="91"/>
      <c r="DG384" s="91"/>
      <c r="DH384" s="91"/>
      <c r="DI384" s="91"/>
      <c r="DJ384" s="91"/>
      <c r="DK384" s="91"/>
      <c r="DL384" s="91"/>
      <c r="DM384" s="91"/>
      <c r="DN384" s="91"/>
      <c r="DO384" s="91">
        <v>6</v>
      </c>
      <c r="DP384" s="91"/>
      <c r="DQ384" s="91"/>
      <c r="DR384" s="91"/>
      <c r="DS384" s="91"/>
      <c r="DT384" s="91"/>
      <c r="DU384" s="91"/>
      <c r="DV384" s="91"/>
      <c r="DW384" s="91"/>
      <c r="DX384" s="91"/>
      <c r="DY384" s="91"/>
      <c r="DZ384" s="91"/>
      <c r="EA384" s="91"/>
      <c r="EB384" s="91"/>
      <c r="EC384" s="91"/>
      <c r="ED384" s="91"/>
      <c r="EE384" s="91"/>
      <c r="EF384" s="91"/>
      <c r="EG384" s="91">
        <v>6</v>
      </c>
      <c r="EH384" s="91">
        <v>33</v>
      </c>
      <c r="EI384" s="90" t="s">
        <v>2716</v>
      </c>
      <c r="EJ384" s="90" t="s">
        <v>2501</v>
      </c>
    </row>
    <row r="385" spans="1:140" ht="14.4" x14ac:dyDescent="0.3">
      <c r="A385" s="90">
        <v>106430705</v>
      </c>
      <c r="B385" s="90" t="s">
        <v>2386</v>
      </c>
      <c r="C385" s="90" t="s">
        <v>65</v>
      </c>
      <c r="D385" s="90" t="s">
        <v>66</v>
      </c>
      <c r="E385" s="90" t="s">
        <v>67</v>
      </c>
      <c r="F385" s="90" t="s">
        <v>1539</v>
      </c>
      <c r="G385" s="90" t="s">
        <v>73</v>
      </c>
      <c r="H385" s="90" t="s">
        <v>2808</v>
      </c>
      <c r="I385" s="90">
        <v>27</v>
      </c>
      <c r="J385" s="90">
        <v>15</v>
      </c>
      <c r="K385" s="90" t="s">
        <v>572</v>
      </c>
      <c r="L385" s="90" t="s">
        <v>553</v>
      </c>
      <c r="M385" s="91">
        <v>12436</v>
      </c>
      <c r="N385" s="91"/>
      <c r="O385" s="91"/>
      <c r="P385" s="91"/>
      <c r="Q385" s="91"/>
      <c r="R385" s="91">
        <v>3</v>
      </c>
      <c r="S385" s="91">
        <v>6220</v>
      </c>
      <c r="T385" s="91">
        <v>6216</v>
      </c>
      <c r="U385" s="91"/>
      <c r="V385" s="91">
        <v>3</v>
      </c>
      <c r="W385" s="91">
        <v>561</v>
      </c>
      <c r="X385" s="91">
        <v>93</v>
      </c>
      <c r="Y385" s="91">
        <v>260</v>
      </c>
      <c r="Z385" s="91">
        <v>954</v>
      </c>
      <c r="AA385" s="91">
        <v>999</v>
      </c>
      <c r="AB385" s="91">
        <v>1134</v>
      </c>
      <c r="AC385" s="91">
        <v>1655</v>
      </c>
      <c r="AD385" s="91">
        <v>1886</v>
      </c>
      <c r="AE385" s="91">
        <v>2137</v>
      </c>
      <c r="AF385" s="91">
        <v>2760</v>
      </c>
      <c r="AG385" s="91"/>
      <c r="AH385" s="91">
        <v>2471</v>
      </c>
      <c r="AI385" s="91">
        <v>494</v>
      </c>
      <c r="AJ385" s="91">
        <v>4672</v>
      </c>
      <c r="AK385" s="91">
        <v>4543</v>
      </c>
      <c r="AL385" s="91">
        <v>2</v>
      </c>
      <c r="AM385" s="91">
        <v>256</v>
      </c>
      <c r="AN385" s="91">
        <v>1</v>
      </c>
      <c r="AO385" s="91">
        <v>11465</v>
      </c>
      <c r="AP385" s="91">
        <v>9</v>
      </c>
      <c r="AQ385" s="91">
        <v>4</v>
      </c>
      <c r="AR385" s="91">
        <v>129</v>
      </c>
      <c r="AS385" s="91">
        <v>283</v>
      </c>
      <c r="AT385" s="91">
        <v>1</v>
      </c>
      <c r="AU385" s="91">
        <v>516</v>
      </c>
      <c r="AV385" s="91">
        <v>4</v>
      </c>
      <c r="AW385" s="91">
        <v>28</v>
      </c>
      <c r="AX385" s="91"/>
      <c r="AY385" s="91">
        <v>11301</v>
      </c>
      <c r="AZ385" s="91">
        <v>1104</v>
      </c>
      <c r="BA385" s="91">
        <v>34</v>
      </c>
      <c r="BB385" s="91">
        <v>603</v>
      </c>
      <c r="BC385" s="91">
        <v>11320</v>
      </c>
      <c r="BD385" s="91">
        <v>516</v>
      </c>
      <c r="BE385" s="91"/>
      <c r="BF385" s="91">
        <v>8182</v>
      </c>
      <c r="BG385" s="91"/>
      <c r="BH385" s="91">
        <v>5</v>
      </c>
      <c r="BI385" s="91"/>
      <c r="BJ385" s="91">
        <v>630</v>
      </c>
      <c r="BK385" s="91">
        <v>186</v>
      </c>
      <c r="BL385" s="91">
        <v>1854</v>
      </c>
      <c r="BM385" s="91">
        <v>52</v>
      </c>
      <c r="BN385" s="91">
        <v>19</v>
      </c>
      <c r="BO385" s="91">
        <v>261</v>
      </c>
      <c r="BP385" s="91">
        <v>463</v>
      </c>
      <c r="BQ385" s="91">
        <v>732</v>
      </c>
      <c r="BR385" s="91">
        <v>55</v>
      </c>
      <c r="BS385" s="91"/>
      <c r="BT385" s="91">
        <v>108</v>
      </c>
      <c r="BU385" s="91">
        <v>12328</v>
      </c>
      <c r="BV385" s="91">
        <v>3</v>
      </c>
      <c r="BW385" s="91">
        <v>5716</v>
      </c>
      <c r="BX385" s="91">
        <v>3467</v>
      </c>
      <c r="BY385" s="91">
        <v>2394</v>
      </c>
      <c r="BZ385" s="91">
        <v>60</v>
      </c>
      <c r="CA385" s="91"/>
      <c r="CB385" s="91">
        <v>258</v>
      </c>
      <c r="CC385" s="91">
        <v>120</v>
      </c>
      <c r="CD385" s="91">
        <v>387</v>
      </c>
      <c r="CE385" s="91">
        <v>37</v>
      </c>
      <c r="CF385" s="91"/>
      <c r="CG385" s="91">
        <v>1415</v>
      </c>
      <c r="CH385" s="91">
        <v>272</v>
      </c>
      <c r="CI385" s="91">
        <v>503</v>
      </c>
      <c r="CJ385" s="91">
        <v>179</v>
      </c>
      <c r="CK385" s="91">
        <v>135</v>
      </c>
      <c r="CL385" s="91">
        <v>219</v>
      </c>
      <c r="CM385" s="91">
        <v>2284</v>
      </c>
      <c r="CN385" s="91">
        <v>1253</v>
      </c>
      <c r="CO385" s="91">
        <v>1498</v>
      </c>
      <c r="CP385" s="91">
        <v>763</v>
      </c>
      <c r="CQ385" s="91">
        <v>642</v>
      </c>
      <c r="CR385" s="91">
        <v>273</v>
      </c>
      <c r="CS385" s="91">
        <v>238</v>
      </c>
      <c r="CT385" s="91">
        <v>10</v>
      </c>
      <c r="CU385" s="91">
        <v>7</v>
      </c>
      <c r="CV385" s="91">
        <v>546</v>
      </c>
      <c r="CW385" s="91">
        <v>1665</v>
      </c>
      <c r="CX385" s="91">
        <v>21</v>
      </c>
      <c r="CY385" s="91">
        <v>516</v>
      </c>
      <c r="CZ385" s="91">
        <v>236</v>
      </c>
      <c r="DA385" s="91">
        <v>3</v>
      </c>
      <c r="DB385" s="91">
        <v>11</v>
      </c>
      <c r="DC385" s="91">
        <v>6</v>
      </c>
      <c r="DD385" s="91">
        <v>31</v>
      </c>
      <c r="DE385" s="91">
        <v>222</v>
      </c>
      <c r="DF385" s="91">
        <v>1581</v>
      </c>
      <c r="DG385" s="91">
        <v>20</v>
      </c>
      <c r="DH385" s="91">
        <v>1246</v>
      </c>
      <c r="DI385" s="91">
        <v>63</v>
      </c>
      <c r="DJ385" s="91">
        <v>43</v>
      </c>
      <c r="DK385" s="91">
        <v>84</v>
      </c>
      <c r="DL385" s="91">
        <v>523</v>
      </c>
      <c r="DM385" s="91">
        <v>696</v>
      </c>
      <c r="DN385" s="91">
        <v>240</v>
      </c>
      <c r="DO385" s="91">
        <v>1590</v>
      </c>
      <c r="DP385" s="91">
        <v>23</v>
      </c>
      <c r="DQ385" s="91">
        <v>5821</v>
      </c>
      <c r="DR385" s="91">
        <v>440</v>
      </c>
      <c r="DS385" s="91">
        <v>62</v>
      </c>
      <c r="DT385" s="91">
        <v>52</v>
      </c>
      <c r="DU385" s="91">
        <v>572</v>
      </c>
      <c r="DV385" s="91">
        <v>757</v>
      </c>
      <c r="DW385" s="91">
        <v>5</v>
      </c>
      <c r="DX385" s="91">
        <v>40</v>
      </c>
      <c r="DY385" s="91">
        <v>29</v>
      </c>
      <c r="DZ385" s="91">
        <v>219</v>
      </c>
      <c r="EA385" s="91">
        <v>417</v>
      </c>
      <c r="EB385" s="91">
        <v>54</v>
      </c>
      <c r="EC385" s="91">
        <v>176</v>
      </c>
      <c r="ED385" s="91">
        <v>53</v>
      </c>
      <c r="EE385" s="91">
        <v>2</v>
      </c>
      <c r="EF385" s="91">
        <v>16</v>
      </c>
      <c r="EG385" s="91">
        <v>9545</v>
      </c>
      <c r="EH385" s="91">
        <v>62987</v>
      </c>
      <c r="EI385" s="90" t="s">
        <v>2720</v>
      </c>
      <c r="EJ385" s="90" t="s">
        <v>2489</v>
      </c>
    </row>
    <row r="386" spans="1:140" ht="14.4" x14ac:dyDescent="0.3">
      <c r="A386" s="90">
        <v>106430763</v>
      </c>
      <c r="B386" s="90" t="s">
        <v>2387</v>
      </c>
      <c r="C386" s="90" t="s">
        <v>68</v>
      </c>
      <c r="D386" s="90" t="s">
        <v>69</v>
      </c>
      <c r="E386" s="90" t="s">
        <v>70</v>
      </c>
      <c r="F386" s="90" t="s">
        <v>1540</v>
      </c>
      <c r="G386" s="90" t="s">
        <v>73</v>
      </c>
      <c r="H386" s="90" t="s">
        <v>2809</v>
      </c>
      <c r="I386" s="90">
        <v>24</v>
      </c>
      <c r="J386" s="90">
        <v>13</v>
      </c>
      <c r="K386" s="90" t="s">
        <v>580</v>
      </c>
      <c r="L386" s="90" t="s">
        <v>553</v>
      </c>
      <c r="M386" s="91">
        <v>22392</v>
      </c>
      <c r="N386" s="91"/>
      <c r="O386" s="91">
        <v>878</v>
      </c>
      <c r="P386" s="91"/>
      <c r="Q386" s="91">
        <v>574</v>
      </c>
      <c r="R386" s="91"/>
      <c r="S386" s="91">
        <v>8601</v>
      </c>
      <c r="T386" s="91">
        <v>15243</v>
      </c>
      <c r="U386" s="91"/>
      <c r="V386" s="91"/>
      <c r="W386" s="91">
        <v>5407</v>
      </c>
      <c r="X386" s="91">
        <v>6</v>
      </c>
      <c r="Y386" s="91">
        <v>162</v>
      </c>
      <c r="Z386" s="91">
        <v>1931</v>
      </c>
      <c r="AA386" s="91">
        <v>4557</v>
      </c>
      <c r="AB386" s="91">
        <v>1574</v>
      </c>
      <c r="AC386" s="91">
        <v>2046</v>
      </c>
      <c r="AD386" s="91">
        <v>2282</v>
      </c>
      <c r="AE386" s="91">
        <v>2350</v>
      </c>
      <c r="AF386" s="91">
        <v>3529</v>
      </c>
      <c r="AG386" s="91"/>
      <c r="AH386" s="91">
        <v>11186</v>
      </c>
      <c r="AI386" s="91">
        <v>514</v>
      </c>
      <c r="AJ386" s="91">
        <v>2199</v>
      </c>
      <c r="AK386" s="91">
        <v>8703</v>
      </c>
      <c r="AL386" s="91">
        <v>11</v>
      </c>
      <c r="AM386" s="91">
        <v>925</v>
      </c>
      <c r="AN386" s="91">
        <v>306</v>
      </c>
      <c r="AO386" s="91">
        <v>16902</v>
      </c>
      <c r="AP386" s="91">
        <v>220</v>
      </c>
      <c r="AQ386" s="91">
        <v>62</v>
      </c>
      <c r="AR386" s="91">
        <v>557</v>
      </c>
      <c r="AS386" s="91">
        <v>691</v>
      </c>
      <c r="AT386" s="91">
        <v>38</v>
      </c>
      <c r="AU386" s="91">
        <v>5305</v>
      </c>
      <c r="AV386" s="91"/>
      <c r="AW386" s="91">
        <v>69</v>
      </c>
      <c r="AX386" s="91"/>
      <c r="AY386" s="91">
        <v>8014</v>
      </c>
      <c r="AZ386" s="91">
        <v>15830</v>
      </c>
      <c r="BA386" s="91"/>
      <c r="BB386" s="91">
        <v>7586</v>
      </c>
      <c r="BC386" s="91">
        <v>10952</v>
      </c>
      <c r="BD386" s="91">
        <v>5306</v>
      </c>
      <c r="BE386" s="91"/>
      <c r="BF386" s="91">
        <v>17943</v>
      </c>
      <c r="BG386" s="91">
        <v>43</v>
      </c>
      <c r="BH386" s="91">
        <v>350</v>
      </c>
      <c r="BI386" s="91"/>
      <c r="BJ386" s="91">
        <v>243</v>
      </c>
      <c r="BK386" s="91">
        <v>34</v>
      </c>
      <c r="BL386" s="91">
        <v>2097</v>
      </c>
      <c r="BM386" s="91">
        <v>170</v>
      </c>
      <c r="BN386" s="91">
        <v>2</v>
      </c>
      <c r="BO386" s="91">
        <v>163</v>
      </c>
      <c r="BP386" s="91">
        <v>372</v>
      </c>
      <c r="BQ386" s="91">
        <v>2420</v>
      </c>
      <c r="BR386" s="91">
        <v>7</v>
      </c>
      <c r="BS386" s="91"/>
      <c r="BT386" s="91">
        <v>1134</v>
      </c>
      <c r="BU386" s="91">
        <v>22710</v>
      </c>
      <c r="BV386" s="91"/>
      <c r="BW386" s="91">
        <v>7451</v>
      </c>
      <c r="BX386" s="91">
        <v>1556</v>
      </c>
      <c r="BY386" s="91">
        <v>14181</v>
      </c>
      <c r="BZ386" s="91">
        <v>172</v>
      </c>
      <c r="CA386" s="91"/>
      <c r="CB386" s="91">
        <v>88</v>
      </c>
      <c r="CC386" s="91">
        <v>3</v>
      </c>
      <c r="CD386" s="91">
        <v>185</v>
      </c>
      <c r="CE386" s="91">
        <v>200</v>
      </c>
      <c r="CF386" s="91">
        <v>8</v>
      </c>
      <c r="CG386" s="91">
        <v>887</v>
      </c>
      <c r="CH386" s="91">
        <v>956</v>
      </c>
      <c r="CI386" s="91">
        <v>558</v>
      </c>
      <c r="CJ386" s="91">
        <v>172</v>
      </c>
      <c r="CK386" s="91">
        <v>1058</v>
      </c>
      <c r="CL386" s="91">
        <v>198</v>
      </c>
      <c r="CM386" s="91">
        <v>2132</v>
      </c>
      <c r="CN386" s="91">
        <v>946</v>
      </c>
      <c r="CO386" s="91">
        <v>1546</v>
      </c>
      <c r="CP386" s="91">
        <v>596</v>
      </c>
      <c r="CQ386" s="91">
        <v>5486</v>
      </c>
      <c r="CR386" s="91">
        <v>236</v>
      </c>
      <c r="CS386" s="91">
        <v>1443</v>
      </c>
      <c r="CT386" s="91">
        <v>32</v>
      </c>
      <c r="CU386" s="91">
        <v>96</v>
      </c>
      <c r="CV386" s="91">
        <v>247</v>
      </c>
      <c r="CW386" s="91">
        <v>1232</v>
      </c>
      <c r="CX386" s="91">
        <v>716</v>
      </c>
      <c r="CY386" s="91">
        <v>5307</v>
      </c>
      <c r="CZ386" s="91">
        <v>329</v>
      </c>
      <c r="DA386" s="91">
        <v>31</v>
      </c>
      <c r="DB386" s="91">
        <v>4</v>
      </c>
      <c r="DC386" s="91">
        <v>2</v>
      </c>
      <c r="DD386" s="91">
        <v>81</v>
      </c>
      <c r="DE386" s="91">
        <v>286</v>
      </c>
      <c r="DF386" s="91">
        <v>1588</v>
      </c>
      <c r="DG386" s="91">
        <v>64</v>
      </c>
      <c r="DH386" s="91">
        <v>1720</v>
      </c>
      <c r="DI386" s="91">
        <v>248</v>
      </c>
      <c r="DJ386" s="91">
        <v>938</v>
      </c>
      <c r="DK386" s="91">
        <v>363</v>
      </c>
      <c r="DL386" s="91">
        <v>5338</v>
      </c>
      <c r="DM386" s="91">
        <v>1849</v>
      </c>
      <c r="DN386" s="91">
        <v>218</v>
      </c>
      <c r="DO386" s="91">
        <v>2396</v>
      </c>
      <c r="DP386" s="91">
        <v>161</v>
      </c>
      <c r="DQ386" s="91">
        <v>8228</v>
      </c>
      <c r="DR386" s="91">
        <v>24</v>
      </c>
      <c r="DS386" s="91">
        <v>14</v>
      </c>
      <c r="DT386" s="91">
        <v>54</v>
      </c>
      <c r="DU386" s="91">
        <v>986</v>
      </c>
      <c r="DV386" s="91">
        <v>639</v>
      </c>
      <c r="DW386" s="91"/>
      <c r="DX386" s="91">
        <v>15</v>
      </c>
      <c r="DY386" s="91">
        <v>38</v>
      </c>
      <c r="DZ386" s="91">
        <v>168</v>
      </c>
      <c r="EA386" s="91">
        <v>928</v>
      </c>
      <c r="EB386" s="91">
        <v>108</v>
      </c>
      <c r="EC386" s="91">
        <v>6</v>
      </c>
      <c r="ED386" s="91">
        <v>12</v>
      </c>
      <c r="EE386" s="91"/>
      <c r="EF386" s="91">
        <v>65</v>
      </c>
      <c r="EG386" s="91">
        <v>20787</v>
      </c>
      <c r="EH386" s="91">
        <v>101420</v>
      </c>
      <c r="EI386" s="90" t="s">
        <v>2721</v>
      </c>
      <c r="EJ386" s="90" t="s">
        <v>2489</v>
      </c>
    </row>
    <row r="387" spans="1:140" ht="14.4" x14ac:dyDescent="0.3">
      <c r="A387" s="90">
        <v>106430779</v>
      </c>
      <c r="B387" s="90" t="s">
        <v>2388</v>
      </c>
      <c r="C387" s="90" t="s">
        <v>71</v>
      </c>
      <c r="D387" s="90" t="s">
        <v>72</v>
      </c>
      <c r="E387" s="90" t="s">
        <v>67</v>
      </c>
      <c r="F387" s="90" t="s">
        <v>1541</v>
      </c>
      <c r="G387" s="90" t="s">
        <v>73</v>
      </c>
      <c r="H387" s="90" t="s">
        <v>2809</v>
      </c>
      <c r="I387" s="90">
        <v>28</v>
      </c>
      <c r="J387" s="90">
        <v>15</v>
      </c>
      <c r="K387" s="90" t="s">
        <v>572</v>
      </c>
      <c r="L387" s="90" t="s">
        <v>553</v>
      </c>
      <c r="M387" s="91">
        <v>18584</v>
      </c>
      <c r="N387" s="91"/>
      <c r="O387" s="91">
        <v>633</v>
      </c>
      <c r="P387" s="91"/>
      <c r="Q387" s="91">
        <v>341</v>
      </c>
      <c r="R387" s="91">
        <v>6</v>
      </c>
      <c r="S387" s="91">
        <v>7231</v>
      </c>
      <c r="T387" s="91">
        <v>12327</v>
      </c>
      <c r="U387" s="91"/>
      <c r="V387" s="91">
        <v>6</v>
      </c>
      <c r="W387" s="91">
        <v>3968</v>
      </c>
      <c r="X387" s="91">
        <v>432</v>
      </c>
      <c r="Y387" s="91">
        <v>386</v>
      </c>
      <c r="Z387" s="91">
        <v>1478</v>
      </c>
      <c r="AA387" s="91">
        <v>3298</v>
      </c>
      <c r="AB387" s="91">
        <v>1399</v>
      </c>
      <c r="AC387" s="91">
        <v>1757</v>
      </c>
      <c r="AD387" s="91">
        <v>1933</v>
      </c>
      <c r="AE387" s="91">
        <v>2093</v>
      </c>
      <c r="AF387" s="91">
        <v>2820</v>
      </c>
      <c r="AG387" s="91"/>
      <c r="AH387" s="91">
        <v>10164</v>
      </c>
      <c r="AI387" s="91">
        <v>345</v>
      </c>
      <c r="AJ387" s="91">
        <v>2500</v>
      </c>
      <c r="AK387" s="91">
        <v>3931</v>
      </c>
      <c r="AL387" s="91">
        <v>7</v>
      </c>
      <c r="AM387" s="91">
        <v>2551</v>
      </c>
      <c r="AN387" s="91">
        <v>66</v>
      </c>
      <c r="AO387" s="91">
        <v>14858</v>
      </c>
      <c r="AP387" s="91">
        <v>13</v>
      </c>
      <c r="AQ387" s="91">
        <v>2</v>
      </c>
      <c r="AR387" s="91">
        <v>65</v>
      </c>
      <c r="AS387" s="91">
        <v>871</v>
      </c>
      <c r="AT387" s="91">
        <v>156</v>
      </c>
      <c r="AU387" s="91">
        <v>3587</v>
      </c>
      <c r="AV387" s="91"/>
      <c r="AW387" s="91">
        <v>12</v>
      </c>
      <c r="AX387" s="91"/>
      <c r="AY387" s="91">
        <v>9967</v>
      </c>
      <c r="AZ387" s="91">
        <v>9597</v>
      </c>
      <c r="BA387" s="91"/>
      <c r="BB387" s="91">
        <v>6796</v>
      </c>
      <c r="BC387" s="91">
        <v>9170</v>
      </c>
      <c r="BD387" s="91">
        <v>3598</v>
      </c>
      <c r="BE387" s="91"/>
      <c r="BF387" s="91">
        <v>15770</v>
      </c>
      <c r="BG387" s="91">
        <v>12</v>
      </c>
      <c r="BH387" s="91">
        <v>212</v>
      </c>
      <c r="BI387" s="91"/>
      <c r="BJ387" s="91">
        <v>170</v>
      </c>
      <c r="BK387" s="91">
        <v>135</v>
      </c>
      <c r="BL387" s="91">
        <v>1631</v>
      </c>
      <c r="BM387" s="91">
        <v>40</v>
      </c>
      <c r="BN387" s="91">
        <v>4</v>
      </c>
      <c r="BO387" s="91">
        <v>133</v>
      </c>
      <c r="BP387" s="91">
        <v>408</v>
      </c>
      <c r="BQ387" s="91">
        <v>857</v>
      </c>
      <c r="BR387" s="91">
        <v>192</v>
      </c>
      <c r="BS387" s="91"/>
      <c r="BT387" s="91">
        <v>95</v>
      </c>
      <c r="BU387" s="91">
        <v>19463</v>
      </c>
      <c r="BV387" s="91">
        <v>6</v>
      </c>
      <c r="BW387" s="91">
        <v>5762</v>
      </c>
      <c r="BX387" s="91">
        <v>1436</v>
      </c>
      <c r="BY387" s="91">
        <v>10879</v>
      </c>
      <c r="BZ387" s="91">
        <v>89</v>
      </c>
      <c r="CA387" s="91">
        <v>1</v>
      </c>
      <c r="CB387" s="91">
        <v>884</v>
      </c>
      <c r="CC387" s="91">
        <v>40</v>
      </c>
      <c r="CD387" s="91">
        <v>462</v>
      </c>
      <c r="CE387" s="91">
        <v>11</v>
      </c>
      <c r="CF387" s="91"/>
      <c r="CG387" s="91">
        <v>838</v>
      </c>
      <c r="CH387" s="91">
        <v>736</v>
      </c>
      <c r="CI387" s="91">
        <v>746</v>
      </c>
      <c r="CJ387" s="91">
        <v>164</v>
      </c>
      <c r="CK387" s="91">
        <v>833</v>
      </c>
      <c r="CL387" s="91">
        <v>300</v>
      </c>
      <c r="CM387" s="91">
        <v>1980</v>
      </c>
      <c r="CN387" s="91">
        <v>1029</v>
      </c>
      <c r="CO387" s="91">
        <v>1615</v>
      </c>
      <c r="CP387" s="91">
        <v>564</v>
      </c>
      <c r="CQ387" s="91">
        <v>3797</v>
      </c>
      <c r="CR387" s="91">
        <v>250</v>
      </c>
      <c r="CS387" s="91">
        <v>976</v>
      </c>
      <c r="CT387" s="91">
        <v>44</v>
      </c>
      <c r="CU387" s="91">
        <v>171</v>
      </c>
      <c r="CV387" s="91">
        <v>441</v>
      </c>
      <c r="CW387" s="91">
        <v>1070</v>
      </c>
      <c r="CX387" s="91">
        <v>422</v>
      </c>
      <c r="CY387" s="91">
        <v>3588</v>
      </c>
      <c r="CZ387" s="91">
        <v>297</v>
      </c>
      <c r="DA387" s="91">
        <v>38</v>
      </c>
      <c r="DB387" s="91">
        <v>5</v>
      </c>
      <c r="DC387" s="91">
        <v>2</v>
      </c>
      <c r="DD387" s="91">
        <v>78</v>
      </c>
      <c r="DE387" s="91">
        <v>281</v>
      </c>
      <c r="DF387" s="91">
        <v>1218</v>
      </c>
      <c r="DG387" s="91">
        <v>43</v>
      </c>
      <c r="DH387" s="91">
        <v>1804</v>
      </c>
      <c r="DI387" s="91">
        <v>129</v>
      </c>
      <c r="DJ387" s="91">
        <v>882</v>
      </c>
      <c r="DK387" s="91">
        <v>310</v>
      </c>
      <c r="DL387" s="91">
        <v>3533</v>
      </c>
      <c r="DM387" s="91">
        <v>1255</v>
      </c>
      <c r="DN387" s="91">
        <v>247</v>
      </c>
      <c r="DO387" s="91">
        <v>1715</v>
      </c>
      <c r="DP387" s="91">
        <v>74</v>
      </c>
      <c r="DQ387" s="91">
        <v>7653</v>
      </c>
      <c r="DR387" s="91">
        <v>28</v>
      </c>
      <c r="DS387" s="91">
        <v>12</v>
      </c>
      <c r="DT387" s="91">
        <v>57</v>
      </c>
      <c r="DU387" s="91">
        <v>874</v>
      </c>
      <c r="DV387" s="91">
        <v>635</v>
      </c>
      <c r="DW387" s="91">
        <v>4</v>
      </c>
      <c r="DX387" s="91">
        <v>25</v>
      </c>
      <c r="DY387" s="91">
        <v>32</v>
      </c>
      <c r="DZ387" s="91">
        <v>185</v>
      </c>
      <c r="EA387" s="91">
        <v>621</v>
      </c>
      <c r="EB387" s="91">
        <v>86</v>
      </c>
      <c r="EC387" s="91">
        <v>7</v>
      </c>
      <c r="ED387" s="91">
        <v>24</v>
      </c>
      <c r="EE387" s="91">
        <v>1</v>
      </c>
      <c r="EF387" s="91">
        <v>15</v>
      </c>
      <c r="EG387" s="91">
        <v>16958</v>
      </c>
      <c r="EH387" s="91">
        <v>88362</v>
      </c>
      <c r="EI387" s="90" t="s">
        <v>2722</v>
      </c>
      <c r="EJ387" s="90" t="s">
        <v>2489</v>
      </c>
    </row>
    <row r="388" spans="1:140" ht="14.4" x14ac:dyDescent="0.3">
      <c r="A388" s="90">
        <v>106430837</v>
      </c>
      <c r="B388" s="90" t="s">
        <v>2389</v>
      </c>
      <c r="C388" s="90" t="s">
        <v>2390</v>
      </c>
      <c r="D388" s="90" t="s">
        <v>74</v>
      </c>
      <c r="E388" s="90" t="s">
        <v>67</v>
      </c>
      <c r="F388" s="90" t="s">
        <v>1542</v>
      </c>
      <c r="G388" s="90" t="s">
        <v>73</v>
      </c>
      <c r="H388" s="90" t="s">
        <v>2809</v>
      </c>
      <c r="I388" s="90">
        <v>28</v>
      </c>
      <c r="J388" s="90">
        <v>10</v>
      </c>
      <c r="K388" s="90" t="s">
        <v>557</v>
      </c>
      <c r="L388" s="90" t="s">
        <v>553</v>
      </c>
      <c r="M388" s="91">
        <v>13569</v>
      </c>
      <c r="N388" s="91">
        <v>18</v>
      </c>
      <c r="O388" s="91"/>
      <c r="P388" s="91"/>
      <c r="Q388" s="91"/>
      <c r="R388" s="91"/>
      <c r="S388" s="91">
        <v>4917</v>
      </c>
      <c r="T388" s="91">
        <v>8669</v>
      </c>
      <c r="U388" s="91"/>
      <c r="V388" s="91">
        <v>1</v>
      </c>
      <c r="W388" s="91">
        <v>3196</v>
      </c>
      <c r="X388" s="91">
        <v>164</v>
      </c>
      <c r="Y388" s="91">
        <v>314</v>
      </c>
      <c r="Z388" s="91">
        <v>1601</v>
      </c>
      <c r="AA388" s="91">
        <v>1741</v>
      </c>
      <c r="AB388" s="91">
        <v>707</v>
      </c>
      <c r="AC388" s="91">
        <v>942</v>
      </c>
      <c r="AD388" s="91">
        <v>1302</v>
      </c>
      <c r="AE388" s="91">
        <v>1427</v>
      </c>
      <c r="AF388" s="91">
        <v>2193</v>
      </c>
      <c r="AG388" s="91"/>
      <c r="AH388" s="91">
        <v>4286</v>
      </c>
      <c r="AI388" s="91">
        <v>305</v>
      </c>
      <c r="AJ388" s="91">
        <v>4565</v>
      </c>
      <c r="AK388" s="91">
        <v>3916</v>
      </c>
      <c r="AL388" s="91">
        <v>23</v>
      </c>
      <c r="AM388" s="91">
        <v>339</v>
      </c>
      <c r="AN388" s="91">
        <v>153</v>
      </c>
      <c r="AO388" s="91">
        <v>9766</v>
      </c>
      <c r="AP388" s="91">
        <v>197</v>
      </c>
      <c r="AQ388" s="91">
        <v>12</v>
      </c>
      <c r="AR388" s="91">
        <v>523</v>
      </c>
      <c r="AS388" s="91">
        <v>75</v>
      </c>
      <c r="AT388" s="91">
        <v>4</v>
      </c>
      <c r="AU388" s="91">
        <v>3007</v>
      </c>
      <c r="AV388" s="91"/>
      <c r="AW388" s="91">
        <v>3</v>
      </c>
      <c r="AX388" s="91"/>
      <c r="AY388" s="91">
        <v>5806</v>
      </c>
      <c r="AZ388" s="91">
        <v>7781</v>
      </c>
      <c r="BA388" s="91"/>
      <c r="BB388" s="91">
        <v>3778</v>
      </c>
      <c r="BC388" s="91">
        <v>6798</v>
      </c>
      <c r="BD388" s="91">
        <v>3011</v>
      </c>
      <c r="BE388" s="91"/>
      <c r="BF388" s="91">
        <v>10308</v>
      </c>
      <c r="BG388" s="91">
        <v>13</v>
      </c>
      <c r="BH388" s="91"/>
      <c r="BI388" s="91">
        <v>9</v>
      </c>
      <c r="BJ388" s="91">
        <v>199</v>
      </c>
      <c r="BK388" s="91">
        <v>39</v>
      </c>
      <c r="BL388" s="91">
        <v>1671</v>
      </c>
      <c r="BM388" s="91">
        <v>110</v>
      </c>
      <c r="BN388" s="91"/>
      <c r="BO388" s="91">
        <v>68</v>
      </c>
      <c r="BP388" s="91">
        <v>275</v>
      </c>
      <c r="BQ388" s="91">
        <v>891</v>
      </c>
      <c r="BR388" s="91">
        <v>4</v>
      </c>
      <c r="BS388" s="91"/>
      <c r="BT388" s="91">
        <v>149</v>
      </c>
      <c r="BU388" s="91">
        <v>13438</v>
      </c>
      <c r="BV388" s="91"/>
      <c r="BW388" s="91">
        <v>4106</v>
      </c>
      <c r="BX388" s="91">
        <v>2821</v>
      </c>
      <c r="BY388" s="91">
        <v>3629</v>
      </c>
      <c r="BZ388" s="91">
        <v>33</v>
      </c>
      <c r="CA388" s="91"/>
      <c r="CB388" s="91"/>
      <c r="CC388" s="91"/>
      <c r="CD388" s="91">
        <v>1846</v>
      </c>
      <c r="CE388" s="91">
        <v>1151</v>
      </c>
      <c r="CF388" s="91">
        <v>1</v>
      </c>
      <c r="CG388" s="91">
        <v>860</v>
      </c>
      <c r="CH388" s="91">
        <v>406</v>
      </c>
      <c r="CI388" s="91">
        <v>338</v>
      </c>
      <c r="CJ388" s="91">
        <v>101</v>
      </c>
      <c r="CK388" s="91">
        <v>71</v>
      </c>
      <c r="CL388" s="91">
        <v>154</v>
      </c>
      <c r="CM388" s="91">
        <v>1378</v>
      </c>
      <c r="CN388" s="91">
        <v>827</v>
      </c>
      <c r="CO388" s="91">
        <v>1157</v>
      </c>
      <c r="CP388" s="91">
        <v>457</v>
      </c>
      <c r="CQ388" s="91">
        <v>3113</v>
      </c>
      <c r="CR388" s="91">
        <v>217</v>
      </c>
      <c r="CS388" s="91">
        <v>625</v>
      </c>
      <c r="CT388" s="91">
        <v>10</v>
      </c>
      <c r="CU388" s="91">
        <v>91</v>
      </c>
      <c r="CV388" s="91">
        <v>160</v>
      </c>
      <c r="CW388" s="91">
        <v>580</v>
      </c>
      <c r="CX388" s="91">
        <v>33</v>
      </c>
      <c r="CY388" s="91">
        <v>3009</v>
      </c>
      <c r="CZ388" s="91">
        <v>116</v>
      </c>
      <c r="DA388" s="91">
        <v>18</v>
      </c>
      <c r="DB388" s="91">
        <v>5</v>
      </c>
      <c r="DC388" s="91">
        <v>1</v>
      </c>
      <c r="DD388" s="91">
        <v>24</v>
      </c>
      <c r="DE388" s="91">
        <v>246</v>
      </c>
      <c r="DF388" s="91">
        <v>995</v>
      </c>
      <c r="DG388" s="91">
        <v>23</v>
      </c>
      <c r="DH388" s="91">
        <v>1110</v>
      </c>
      <c r="DI388" s="91">
        <v>51</v>
      </c>
      <c r="DJ388" s="91">
        <v>62</v>
      </c>
      <c r="DK388" s="91">
        <v>171</v>
      </c>
      <c r="DL388" s="91">
        <v>3005</v>
      </c>
      <c r="DM388" s="91">
        <v>820</v>
      </c>
      <c r="DN388" s="91">
        <v>116</v>
      </c>
      <c r="DO388" s="91">
        <v>1270</v>
      </c>
      <c r="DP388" s="91">
        <v>34</v>
      </c>
      <c r="DQ388" s="91">
        <v>5520</v>
      </c>
      <c r="DR388" s="91">
        <v>9</v>
      </c>
      <c r="DS388" s="91">
        <v>6</v>
      </c>
      <c r="DT388" s="91">
        <v>29</v>
      </c>
      <c r="DU388" s="91">
        <v>282</v>
      </c>
      <c r="DV388" s="91">
        <v>379</v>
      </c>
      <c r="DW388" s="91"/>
      <c r="DX388" s="91">
        <v>10</v>
      </c>
      <c r="DY388" s="91">
        <v>13</v>
      </c>
      <c r="DZ388" s="91">
        <v>57</v>
      </c>
      <c r="EA388" s="91">
        <v>321</v>
      </c>
      <c r="EB388" s="91">
        <v>9</v>
      </c>
      <c r="EC388" s="91">
        <v>4</v>
      </c>
      <c r="ED388" s="91">
        <v>6</v>
      </c>
      <c r="EE388" s="91"/>
      <c r="EF388" s="91">
        <v>44</v>
      </c>
      <c r="EG388" s="91">
        <v>12418</v>
      </c>
      <c r="EH388" s="91">
        <v>52517</v>
      </c>
      <c r="EI388" s="90" t="s">
        <v>2723</v>
      </c>
      <c r="EJ388" s="90" t="s">
        <v>2489</v>
      </c>
    </row>
    <row r="389" spans="1:140" ht="14.4" x14ac:dyDescent="0.3">
      <c r="A389" s="90">
        <v>106430883</v>
      </c>
      <c r="B389" s="90" t="s">
        <v>2391</v>
      </c>
      <c r="C389" s="90" t="s">
        <v>75</v>
      </c>
      <c r="D389" s="90" t="s">
        <v>76</v>
      </c>
      <c r="E389" s="90" t="s">
        <v>67</v>
      </c>
      <c r="F389" s="90" t="s">
        <v>2392</v>
      </c>
      <c r="G389" s="90" t="s">
        <v>73</v>
      </c>
      <c r="H389" s="90" t="s">
        <v>2813</v>
      </c>
      <c r="I389" s="90">
        <v>28</v>
      </c>
      <c r="J389" s="90">
        <v>15</v>
      </c>
      <c r="K389" s="90" t="s">
        <v>552</v>
      </c>
      <c r="L389" s="90" t="s">
        <v>2807</v>
      </c>
      <c r="M389" s="91">
        <v>24315</v>
      </c>
      <c r="N389" s="91"/>
      <c r="O389" s="91">
        <v>1048</v>
      </c>
      <c r="P389" s="91"/>
      <c r="Q389" s="91">
        <v>673</v>
      </c>
      <c r="R389" s="91"/>
      <c r="S389" s="91">
        <v>12375</v>
      </c>
      <c r="T389" s="91">
        <v>13653</v>
      </c>
      <c r="U389" s="91">
        <v>7</v>
      </c>
      <c r="V389" s="91">
        <v>1</v>
      </c>
      <c r="W389" s="91">
        <v>3833</v>
      </c>
      <c r="X389" s="91">
        <v>891</v>
      </c>
      <c r="Y389" s="91">
        <v>1027</v>
      </c>
      <c r="Z389" s="91">
        <v>3355</v>
      </c>
      <c r="AA389" s="91">
        <v>3391</v>
      </c>
      <c r="AB389" s="91">
        <v>3204</v>
      </c>
      <c r="AC389" s="91">
        <v>4502</v>
      </c>
      <c r="AD389" s="91">
        <v>3356</v>
      </c>
      <c r="AE389" s="91">
        <v>1502</v>
      </c>
      <c r="AF389" s="91">
        <v>975</v>
      </c>
      <c r="AG389" s="91"/>
      <c r="AH389" s="91">
        <v>6282</v>
      </c>
      <c r="AI389" s="91">
        <v>1426</v>
      </c>
      <c r="AJ389" s="91">
        <v>12699</v>
      </c>
      <c r="AK389" s="91">
        <v>4098</v>
      </c>
      <c r="AL389" s="91">
        <v>31</v>
      </c>
      <c r="AM389" s="91">
        <v>1012</v>
      </c>
      <c r="AN389" s="91">
        <v>488</v>
      </c>
      <c r="AO389" s="91">
        <v>19937</v>
      </c>
      <c r="AP389" s="91">
        <v>1156</v>
      </c>
      <c r="AQ389" s="91">
        <v>29</v>
      </c>
      <c r="AR389" s="91">
        <v>65</v>
      </c>
      <c r="AS389" s="91">
        <v>1343</v>
      </c>
      <c r="AT389" s="91">
        <v>71</v>
      </c>
      <c r="AU389" s="91">
        <v>3343</v>
      </c>
      <c r="AV389" s="91">
        <v>46</v>
      </c>
      <c r="AW389" s="91">
        <v>46</v>
      </c>
      <c r="AX389" s="91"/>
      <c r="AY389" s="91">
        <v>13148</v>
      </c>
      <c r="AZ389" s="91">
        <v>12888</v>
      </c>
      <c r="BA389" s="91"/>
      <c r="BB389" s="91">
        <v>5743</v>
      </c>
      <c r="BC389" s="91">
        <v>16913</v>
      </c>
      <c r="BD389" s="91">
        <v>3368</v>
      </c>
      <c r="BE389" s="91">
        <v>12</v>
      </c>
      <c r="BF389" s="91">
        <v>21998</v>
      </c>
      <c r="BG389" s="91">
        <v>71</v>
      </c>
      <c r="BH389" s="91">
        <v>248</v>
      </c>
      <c r="BI389" s="91"/>
      <c r="BJ389" s="91">
        <v>81</v>
      </c>
      <c r="BK389" s="91">
        <v>68</v>
      </c>
      <c r="BL389" s="91">
        <v>2007</v>
      </c>
      <c r="BM389" s="91">
        <v>546</v>
      </c>
      <c r="BN389" s="91">
        <v>183</v>
      </c>
      <c r="BO389" s="91">
        <v>388</v>
      </c>
      <c r="BP389" s="91">
        <v>326</v>
      </c>
      <c r="BQ389" s="91">
        <v>120</v>
      </c>
      <c r="BR389" s="91"/>
      <c r="BS389" s="91"/>
      <c r="BT389" s="91">
        <v>197</v>
      </c>
      <c r="BU389" s="91">
        <v>25839</v>
      </c>
      <c r="BV389" s="91"/>
      <c r="BW389" s="91">
        <v>2039</v>
      </c>
      <c r="BX389" s="91">
        <v>16875</v>
      </c>
      <c r="BY389" s="91">
        <v>2226</v>
      </c>
      <c r="BZ389" s="91">
        <v>150</v>
      </c>
      <c r="CA389" s="91">
        <v>1824</v>
      </c>
      <c r="CB389" s="91">
        <v>1838</v>
      </c>
      <c r="CC389" s="91">
        <v>718</v>
      </c>
      <c r="CD389" s="91"/>
      <c r="CE389" s="91">
        <v>366</v>
      </c>
      <c r="CF389" s="91"/>
      <c r="CG389" s="91">
        <v>1795</v>
      </c>
      <c r="CH389" s="91">
        <v>937</v>
      </c>
      <c r="CI389" s="91">
        <v>1011</v>
      </c>
      <c r="CJ389" s="91">
        <v>198</v>
      </c>
      <c r="CK389" s="91">
        <v>1444</v>
      </c>
      <c r="CL389" s="91">
        <v>593</v>
      </c>
      <c r="CM389" s="91">
        <v>2438</v>
      </c>
      <c r="CN389" s="91">
        <v>1263</v>
      </c>
      <c r="CO389" s="91">
        <v>2259</v>
      </c>
      <c r="CP389" s="91">
        <v>1029</v>
      </c>
      <c r="CQ389" s="91">
        <v>3699</v>
      </c>
      <c r="CR389" s="91">
        <v>585</v>
      </c>
      <c r="CS389" s="91">
        <v>584</v>
      </c>
      <c r="CT389" s="91">
        <v>62</v>
      </c>
      <c r="CU389" s="91">
        <v>162</v>
      </c>
      <c r="CV389" s="91">
        <v>1207</v>
      </c>
      <c r="CW389" s="91">
        <v>2521</v>
      </c>
      <c r="CX389" s="91">
        <v>886</v>
      </c>
      <c r="CY389" s="91">
        <v>3363</v>
      </c>
      <c r="CZ389" s="91">
        <v>435</v>
      </c>
      <c r="DA389" s="91">
        <v>35</v>
      </c>
      <c r="DB389" s="91">
        <v>32</v>
      </c>
      <c r="DC389" s="91">
        <v>12</v>
      </c>
      <c r="DD389" s="91">
        <v>242</v>
      </c>
      <c r="DE389" s="91">
        <v>309</v>
      </c>
      <c r="DF389" s="91">
        <v>1438</v>
      </c>
      <c r="DG389" s="91">
        <v>85</v>
      </c>
      <c r="DH389" s="91">
        <v>1908</v>
      </c>
      <c r="DI389" s="91">
        <v>266</v>
      </c>
      <c r="DJ389" s="91">
        <v>58</v>
      </c>
      <c r="DK389" s="91">
        <v>459</v>
      </c>
      <c r="DL389" s="91">
        <v>3368</v>
      </c>
      <c r="DM389" s="91">
        <v>1017</v>
      </c>
      <c r="DN389" s="91">
        <v>731</v>
      </c>
      <c r="DO389" s="91">
        <v>1633</v>
      </c>
      <c r="DP389" s="91">
        <v>5</v>
      </c>
      <c r="DQ389" s="91">
        <v>14003</v>
      </c>
      <c r="DR389" s="91">
        <v>582</v>
      </c>
      <c r="DS389" s="91">
        <v>78</v>
      </c>
      <c r="DT389" s="91">
        <v>91</v>
      </c>
      <c r="DU389" s="91">
        <v>947</v>
      </c>
      <c r="DV389" s="91">
        <v>726</v>
      </c>
      <c r="DW389" s="91">
        <v>62</v>
      </c>
      <c r="DX389" s="91">
        <v>28</v>
      </c>
      <c r="DY389" s="91">
        <v>71</v>
      </c>
      <c r="DZ389" s="91">
        <v>381</v>
      </c>
      <c r="EA389" s="91">
        <v>967</v>
      </c>
      <c r="EB389" s="91">
        <v>195</v>
      </c>
      <c r="EC389" s="91">
        <v>136</v>
      </c>
      <c r="ED389" s="91">
        <v>45</v>
      </c>
      <c r="EE389" s="91"/>
      <c r="EF389" s="91">
        <v>432</v>
      </c>
      <c r="EG389" s="91">
        <v>21295</v>
      </c>
      <c r="EH389" s="91">
        <v>136257</v>
      </c>
      <c r="EI389" s="90" t="s">
        <v>2723</v>
      </c>
      <c r="EJ389" s="90" t="s">
        <v>2489</v>
      </c>
    </row>
    <row r="390" spans="1:140" ht="14.4" x14ac:dyDescent="0.3">
      <c r="A390" s="90">
        <v>106430905</v>
      </c>
      <c r="B390" s="90" t="s">
        <v>2393</v>
      </c>
      <c r="C390" s="90" t="s">
        <v>77</v>
      </c>
      <c r="D390" s="90" t="s">
        <v>78</v>
      </c>
      <c r="E390" s="90" t="s">
        <v>79</v>
      </c>
      <c r="F390" s="90" t="s">
        <v>1543</v>
      </c>
      <c r="G390" s="90" t="s">
        <v>73</v>
      </c>
      <c r="H390" s="90" t="s">
        <v>2813</v>
      </c>
      <c r="I390" s="90">
        <v>24</v>
      </c>
      <c r="J390" s="90">
        <v>13</v>
      </c>
      <c r="K390" s="90" t="s">
        <v>557</v>
      </c>
      <c r="L390" s="90" t="s">
        <v>2807</v>
      </c>
      <c r="M390" s="91">
        <v>24513</v>
      </c>
      <c r="N390" s="91"/>
      <c r="O390" s="91">
        <v>412</v>
      </c>
      <c r="P390" s="91"/>
      <c r="Q390" s="91"/>
      <c r="R390" s="91">
        <v>4</v>
      </c>
      <c r="S390" s="91">
        <v>12430</v>
      </c>
      <c r="T390" s="91">
        <v>12497</v>
      </c>
      <c r="U390" s="91">
        <v>2</v>
      </c>
      <c r="V390" s="91"/>
      <c r="W390" s="91"/>
      <c r="X390" s="91"/>
      <c r="Y390" s="91">
        <v>358</v>
      </c>
      <c r="Z390" s="91">
        <v>1806</v>
      </c>
      <c r="AA390" s="91">
        <v>2316</v>
      </c>
      <c r="AB390" s="91">
        <v>3053</v>
      </c>
      <c r="AC390" s="91">
        <v>4776</v>
      </c>
      <c r="AD390" s="91">
        <v>5452</v>
      </c>
      <c r="AE390" s="91">
        <v>3981</v>
      </c>
      <c r="AF390" s="91">
        <v>3187</v>
      </c>
      <c r="AG390" s="91"/>
      <c r="AH390" s="91">
        <v>14182</v>
      </c>
      <c r="AI390" s="91">
        <v>1262</v>
      </c>
      <c r="AJ390" s="91">
        <v>3912</v>
      </c>
      <c r="AK390" s="91">
        <v>3345</v>
      </c>
      <c r="AL390" s="91">
        <v>75</v>
      </c>
      <c r="AM390" s="91">
        <v>1718</v>
      </c>
      <c r="AN390" s="91">
        <v>435</v>
      </c>
      <c r="AO390" s="91">
        <v>22146</v>
      </c>
      <c r="AP390" s="91">
        <v>76</v>
      </c>
      <c r="AQ390" s="91">
        <v>22</v>
      </c>
      <c r="AR390" s="91">
        <v>264</v>
      </c>
      <c r="AS390" s="91">
        <v>2299</v>
      </c>
      <c r="AT390" s="91">
        <v>32</v>
      </c>
      <c r="AU390" s="91">
        <v>5</v>
      </c>
      <c r="AV390" s="91">
        <v>1</v>
      </c>
      <c r="AW390" s="91">
        <v>79</v>
      </c>
      <c r="AX390" s="91">
        <v>5</v>
      </c>
      <c r="AY390" s="91">
        <v>10753</v>
      </c>
      <c r="AZ390" s="91">
        <v>14171</v>
      </c>
      <c r="BA390" s="91">
        <v>5</v>
      </c>
      <c r="BB390" s="91">
        <v>9736</v>
      </c>
      <c r="BC390" s="91">
        <v>15192</v>
      </c>
      <c r="BD390" s="91">
        <v>1</v>
      </c>
      <c r="BE390" s="91"/>
      <c r="BF390" s="91">
        <v>16350</v>
      </c>
      <c r="BG390" s="91"/>
      <c r="BH390" s="91">
        <v>65</v>
      </c>
      <c r="BI390" s="91"/>
      <c r="BJ390" s="91">
        <v>449</v>
      </c>
      <c r="BK390" s="91">
        <v>438</v>
      </c>
      <c r="BL390" s="91">
        <v>2752</v>
      </c>
      <c r="BM390" s="91">
        <v>107</v>
      </c>
      <c r="BN390" s="91">
        <v>12</v>
      </c>
      <c r="BO390" s="91">
        <v>1</v>
      </c>
      <c r="BP390" s="91">
        <v>657</v>
      </c>
      <c r="BQ390" s="91">
        <v>3960</v>
      </c>
      <c r="BR390" s="91">
        <v>97</v>
      </c>
      <c r="BS390" s="91">
        <v>41</v>
      </c>
      <c r="BT390" s="91">
        <v>1227</v>
      </c>
      <c r="BU390" s="91">
        <v>23698</v>
      </c>
      <c r="BV390" s="91">
        <v>4</v>
      </c>
      <c r="BW390" s="91">
        <v>11178</v>
      </c>
      <c r="BX390" s="91">
        <v>2932</v>
      </c>
      <c r="BY390" s="91">
        <v>8114</v>
      </c>
      <c r="BZ390" s="91">
        <v>176</v>
      </c>
      <c r="CA390" s="91">
        <v>43</v>
      </c>
      <c r="CB390" s="91">
        <v>370</v>
      </c>
      <c r="CC390" s="91"/>
      <c r="CD390" s="91">
        <v>930</v>
      </c>
      <c r="CE390" s="91">
        <v>1186</v>
      </c>
      <c r="CF390" s="91"/>
      <c r="CG390" s="91">
        <v>1625</v>
      </c>
      <c r="CH390" s="91">
        <v>3861</v>
      </c>
      <c r="CI390" s="91">
        <v>1017</v>
      </c>
      <c r="CJ390" s="91">
        <v>339</v>
      </c>
      <c r="CK390" s="91">
        <v>744</v>
      </c>
      <c r="CL390" s="91">
        <v>1045</v>
      </c>
      <c r="CM390" s="91">
        <v>3597</v>
      </c>
      <c r="CN390" s="91">
        <v>1114</v>
      </c>
      <c r="CO390" s="91">
        <v>2321</v>
      </c>
      <c r="CP390" s="91">
        <v>792</v>
      </c>
      <c r="CQ390" s="91">
        <v>125</v>
      </c>
      <c r="CR390" s="91">
        <v>263</v>
      </c>
      <c r="CS390" s="91">
        <v>2594</v>
      </c>
      <c r="CT390" s="91">
        <v>330</v>
      </c>
      <c r="CU390" s="91"/>
      <c r="CV390" s="91">
        <v>769</v>
      </c>
      <c r="CW390" s="91">
        <v>3391</v>
      </c>
      <c r="CX390" s="91">
        <v>1002</v>
      </c>
      <c r="CY390" s="91"/>
      <c r="CZ390" s="91">
        <v>1238</v>
      </c>
      <c r="DA390" s="91">
        <v>258</v>
      </c>
      <c r="DB390" s="91">
        <v>39</v>
      </c>
      <c r="DC390" s="91">
        <v>22</v>
      </c>
      <c r="DD390" s="91">
        <v>281</v>
      </c>
      <c r="DE390" s="91">
        <v>894</v>
      </c>
      <c r="DF390" s="91">
        <v>3174</v>
      </c>
      <c r="DG390" s="91">
        <v>560</v>
      </c>
      <c r="DH390" s="91">
        <v>3257</v>
      </c>
      <c r="DI390" s="91">
        <v>628</v>
      </c>
      <c r="DJ390" s="91">
        <v>215</v>
      </c>
      <c r="DK390" s="91">
        <v>313</v>
      </c>
      <c r="DL390" s="91">
        <v>1</v>
      </c>
      <c r="DM390" s="91">
        <v>3702</v>
      </c>
      <c r="DN390" s="91">
        <v>708</v>
      </c>
      <c r="DO390" s="91">
        <v>3943</v>
      </c>
      <c r="DP390" s="91">
        <v>378</v>
      </c>
      <c r="DQ390" s="91">
        <v>5318</v>
      </c>
      <c r="DR390" s="91">
        <v>359</v>
      </c>
      <c r="DS390" s="91">
        <v>104</v>
      </c>
      <c r="DT390" s="91">
        <v>66</v>
      </c>
      <c r="DU390" s="91">
        <v>3462</v>
      </c>
      <c r="DV390" s="91">
        <v>918</v>
      </c>
      <c r="DW390" s="91">
        <v>2</v>
      </c>
      <c r="DX390" s="91">
        <v>24</v>
      </c>
      <c r="DY390" s="91">
        <v>63</v>
      </c>
      <c r="DZ390" s="91">
        <v>247</v>
      </c>
      <c r="EA390" s="91">
        <v>2469</v>
      </c>
      <c r="EB390" s="91">
        <v>74</v>
      </c>
      <c r="EC390" s="91">
        <v>56</v>
      </c>
      <c r="ED390" s="91">
        <v>20</v>
      </c>
      <c r="EE390" s="91"/>
      <c r="EF390" s="91">
        <v>198</v>
      </c>
      <c r="EG390" s="91">
        <v>16867</v>
      </c>
      <c r="EH390" s="91">
        <v>149634</v>
      </c>
      <c r="EI390" s="90" t="s">
        <v>2721</v>
      </c>
      <c r="EJ390" s="90" t="s">
        <v>2489</v>
      </c>
    </row>
    <row r="391" spans="1:140" ht="14.4" x14ac:dyDescent="0.3">
      <c r="A391" s="90">
        <v>106431506</v>
      </c>
      <c r="B391" s="90" t="s">
        <v>2394</v>
      </c>
      <c r="C391" s="90" t="s">
        <v>2395</v>
      </c>
      <c r="D391" s="90" t="s">
        <v>80</v>
      </c>
      <c r="E391" s="90" t="s">
        <v>67</v>
      </c>
      <c r="F391" s="90" t="s">
        <v>1544</v>
      </c>
      <c r="G391" s="90" t="s">
        <v>73</v>
      </c>
      <c r="H391" s="90" t="s">
        <v>2808</v>
      </c>
      <c r="I391" s="90">
        <v>29</v>
      </c>
      <c r="J391" s="90">
        <v>17</v>
      </c>
      <c r="K391" s="90" t="s">
        <v>557</v>
      </c>
      <c r="L391" s="90" t="s">
        <v>553</v>
      </c>
      <c r="M391" s="91">
        <v>12888</v>
      </c>
      <c r="N391" s="91"/>
      <c r="O391" s="91"/>
      <c r="P391" s="91"/>
      <c r="Q391" s="91"/>
      <c r="R391" s="91"/>
      <c r="S391" s="91">
        <v>5374</v>
      </c>
      <c r="T391" s="91">
        <v>7514</v>
      </c>
      <c r="U391" s="91"/>
      <c r="V391" s="91"/>
      <c r="W391" s="91">
        <v>2226</v>
      </c>
      <c r="X391" s="91">
        <v>1</v>
      </c>
      <c r="Y391" s="91">
        <v>191</v>
      </c>
      <c r="Z391" s="91">
        <v>1187</v>
      </c>
      <c r="AA391" s="91">
        <v>1636</v>
      </c>
      <c r="AB391" s="91">
        <v>888</v>
      </c>
      <c r="AC391" s="91">
        <v>1407</v>
      </c>
      <c r="AD391" s="91">
        <v>1792</v>
      </c>
      <c r="AE391" s="91">
        <v>1855</v>
      </c>
      <c r="AF391" s="91">
        <v>1704</v>
      </c>
      <c r="AG391" s="91">
        <v>1</v>
      </c>
      <c r="AH391" s="91">
        <v>6171</v>
      </c>
      <c r="AI391" s="91">
        <v>497</v>
      </c>
      <c r="AJ391" s="91">
        <v>3916</v>
      </c>
      <c r="AK391" s="91">
        <v>2022</v>
      </c>
      <c r="AL391" s="91">
        <v>22</v>
      </c>
      <c r="AM391" s="91">
        <v>161</v>
      </c>
      <c r="AN391" s="91">
        <v>99</v>
      </c>
      <c r="AO391" s="91">
        <v>10102</v>
      </c>
      <c r="AP391" s="91">
        <v>73</v>
      </c>
      <c r="AQ391" s="91">
        <v>1</v>
      </c>
      <c r="AR391" s="91">
        <v>97</v>
      </c>
      <c r="AS391" s="91">
        <v>178</v>
      </c>
      <c r="AT391" s="91">
        <v>196</v>
      </c>
      <c r="AU391" s="91">
        <v>2181</v>
      </c>
      <c r="AV391" s="91"/>
      <c r="AW391" s="91">
        <v>60</v>
      </c>
      <c r="AX391" s="91"/>
      <c r="AY391" s="91">
        <v>5799</v>
      </c>
      <c r="AZ391" s="91">
        <v>7089</v>
      </c>
      <c r="BA391" s="91"/>
      <c r="BB391" s="91">
        <v>2222</v>
      </c>
      <c r="BC391" s="91">
        <v>8483</v>
      </c>
      <c r="BD391" s="91">
        <v>2183</v>
      </c>
      <c r="BE391" s="91"/>
      <c r="BF391" s="91">
        <v>9389</v>
      </c>
      <c r="BG391" s="91">
        <v>4</v>
      </c>
      <c r="BH391" s="91">
        <v>2</v>
      </c>
      <c r="BI391" s="91"/>
      <c r="BJ391" s="91">
        <v>365</v>
      </c>
      <c r="BK391" s="91">
        <v>93</v>
      </c>
      <c r="BL391" s="91">
        <v>919</v>
      </c>
      <c r="BM391" s="91">
        <v>24</v>
      </c>
      <c r="BN391" s="91"/>
      <c r="BO391" s="91">
        <v>91</v>
      </c>
      <c r="BP391" s="91">
        <v>290</v>
      </c>
      <c r="BQ391" s="91">
        <v>1707</v>
      </c>
      <c r="BR391" s="91">
        <v>4</v>
      </c>
      <c r="BS391" s="91"/>
      <c r="BT391" s="91">
        <v>975</v>
      </c>
      <c r="BU391" s="91">
        <v>11913</v>
      </c>
      <c r="BV391" s="91"/>
      <c r="BW391" s="91">
        <v>4605</v>
      </c>
      <c r="BX391" s="91">
        <v>645</v>
      </c>
      <c r="BY391" s="91">
        <v>7392</v>
      </c>
      <c r="BZ391" s="91">
        <v>39</v>
      </c>
      <c r="CA391" s="91"/>
      <c r="CB391" s="91">
        <v>11</v>
      </c>
      <c r="CC391" s="91"/>
      <c r="CD391" s="91">
        <v>196</v>
      </c>
      <c r="CE391" s="91"/>
      <c r="CF391" s="91"/>
      <c r="CG391" s="91">
        <v>1452</v>
      </c>
      <c r="CH391" s="91">
        <v>379</v>
      </c>
      <c r="CI391" s="91">
        <v>315</v>
      </c>
      <c r="CJ391" s="91">
        <v>97</v>
      </c>
      <c r="CK391" s="91">
        <v>71</v>
      </c>
      <c r="CL391" s="91">
        <v>151</v>
      </c>
      <c r="CM391" s="91">
        <v>1468</v>
      </c>
      <c r="CN391" s="91">
        <v>456</v>
      </c>
      <c r="CO391" s="91">
        <v>1118</v>
      </c>
      <c r="CP391" s="91">
        <v>328</v>
      </c>
      <c r="CQ391" s="91">
        <v>2257</v>
      </c>
      <c r="CR391" s="91">
        <v>162</v>
      </c>
      <c r="CS391" s="91">
        <v>1320</v>
      </c>
      <c r="CT391" s="91">
        <v>13</v>
      </c>
      <c r="CU391" s="91">
        <v>35</v>
      </c>
      <c r="CV391" s="91">
        <v>166</v>
      </c>
      <c r="CW391" s="91">
        <v>827</v>
      </c>
      <c r="CX391" s="91">
        <v>86</v>
      </c>
      <c r="CY391" s="91">
        <v>2187</v>
      </c>
      <c r="CZ391" s="91">
        <v>354</v>
      </c>
      <c r="DA391" s="91">
        <v>13</v>
      </c>
      <c r="DB391" s="91">
        <v>1</v>
      </c>
      <c r="DC391" s="91"/>
      <c r="DD391" s="91">
        <v>37</v>
      </c>
      <c r="DE391" s="91">
        <v>133</v>
      </c>
      <c r="DF391" s="91">
        <v>596</v>
      </c>
      <c r="DG391" s="91">
        <v>29</v>
      </c>
      <c r="DH391" s="91">
        <v>1157</v>
      </c>
      <c r="DI391" s="91">
        <v>151</v>
      </c>
      <c r="DJ391" s="91">
        <v>499</v>
      </c>
      <c r="DK391" s="91">
        <v>103</v>
      </c>
      <c r="DL391" s="91">
        <v>2191</v>
      </c>
      <c r="DM391" s="91">
        <v>1435</v>
      </c>
      <c r="DN391" s="91">
        <v>187</v>
      </c>
      <c r="DO391" s="91">
        <v>3022</v>
      </c>
      <c r="DP391" s="91">
        <v>38</v>
      </c>
      <c r="DQ391" s="91">
        <v>2942</v>
      </c>
      <c r="DR391" s="91">
        <v>34</v>
      </c>
      <c r="DS391" s="91">
        <v>12</v>
      </c>
      <c r="DT391" s="91">
        <v>25</v>
      </c>
      <c r="DU391" s="91">
        <v>709</v>
      </c>
      <c r="DV391" s="91">
        <v>392</v>
      </c>
      <c r="DW391" s="91">
        <v>2</v>
      </c>
      <c r="DX391" s="91">
        <v>17</v>
      </c>
      <c r="DY391" s="91">
        <v>17</v>
      </c>
      <c r="DZ391" s="91">
        <v>136</v>
      </c>
      <c r="EA391" s="91">
        <v>497</v>
      </c>
      <c r="EB391" s="91">
        <v>31</v>
      </c>
      <c r="EC391" s="91">
        <v>8</v>
      </c>
      <c r="ED391" s="91">
        <v>11</v>
      </c>
      <c r="EE391" s="91"/>
      <c r="EF391" s="91">
        <v>26</v>
      </c>
      <c r="EG391" s="91">
        <v>10971</v>
      </c>
      <c r="EH391" s="91">
        <v>43517</v>
      </c>
      <c r="EI391" s="90" t="s">
        <v>2724</v>
      </c>
      <c r="EJ391" s="90" t="s">
        <v>2489</v>
      </c>
    </row>
    <row r="392" spans="1:140" ht="14.4" x14ac:dyDescent="0.3">
      <c r="A392" s="90">
        <v>106434040</v>
      </c>
      <c r="B392" s="90" t="s">
        <v>2396</v>
      </c>
      <c r="C392" s="90" t="s">
        <v>2397</v>
      </c>
      <c r="D392" s="90" t="s">
        <v>81</v>
      </c>
      <c r="E392" s="90" t="s">
        <v>79</v>
      </c>
      <c r="F392" s="90" t="s">
        <v>1545</v>
      </c>
      <c r="G392" s="90" t="s">
        <v>73</v>
      </c>
      <c r="H392" s="90" t="s">
        <v>2809</v>
      </c>
      <c r="I392" s="90">
        <v>24</v>
      </c>
      <c r="J392" s="90">
        <v>13</v>
      </c>
      <c r="K392" s="90" t="s">
        <v>557</v>
      </c>
      <c r="L392" s="90" t="s">
        <v>2807</v>
      </c>
      <c r="M392" s="91">
        <v>16268</v>
      </c>
      <c r="N392" s="91"/>
      <c r="O392" s="91"/>
      <c r="P392" s="91"/>
      <c r="Q392" s="91"/>
      <c r="R392" s="91"/>
      <c r="S392" s="91">
        <v>6317</v>
      </c>
      <c r="T392" s="91">
        <v>9945</v>
      </c>
      <c r="U392" s="91">
        <v>6</v>
      </c>
      <c r="V392" s="91"/>
      <c r="W392" s="91">
        <v>6122</v>
      </c>
      <c r="X392" s="91">
        <v>2863</v>
      </c>
      <c r="Y392" s="91">
        <v>2593</v>
      </c>
      <c r="Z392" s="91">
        <v>1731</v>
      </c>
      <c r="AA392" s="91">
        <v>2628</v>
      </c>
      <c r="AB392" s="91">
        <v>313</v>
      </c>
      <c r="AC392" s="91">
        <v>14</v>
      </c>
      <c r="AD392" s="91">
        <v>2</v>
      </c>
      <c r="AE392" s="91">
        <v>1</v>
      </c>
      <c r="AF392" s="91"/>
      <c r="AG392" s="91">
        <v>1</v>
      </c>
      <c r="AH392" s="91">
        <v>5299</v>
      </c>
      <c r="AI392" s="91">
        <v>415</v>
      </c>
      <c r="AJ392" s="91">
        <v>6826</v>
      </c>
      <c r="AK392" s="91">
        <v>3213</v>
      </c>
      <c r="AL392" s="91">
        <v>20</v>
      </c>
      <c r="AM392" s="91">
        <v>487</v>
      </c>
      <c r="AN392" s="91">
        <v>8</v>
      </c>
      <c r="AO392" s="91">
        <v>8185</v>
      </c>
      <c r="AP392" s="91">
        <v>3</v>
      </c>
      <c r="AQ392" s="91">
        <v>7</v>
      </c>
      <c r="AR392" s="91">
        <v>8</v>
      </c>
      <c r="AS392" s="91">
        <v>1014</v>
      </c>
      <c r="AT392" s="91">
        <v>27</v>
      </c>
      <c r="AU392" s="91">
        <v>4263</v>
      </c>
      <c r="AV392" s="91"/>
      <c r="AW392" s="91">
        <v>2761</v>
      </c>
      <c r="AX392" s="91"/>
      <c r="AY392" s="91"/>
      <c r="AZ392" s="91">
        <v>16268</v>
      </c>
      <c r="BA392" s="91"/>
      <c r="BB392" s="91">
        <v>3427</v>
      </c>
      <c r="BC392" s="91">
        <v>8371</v>
      </c>
      <c r="BD392" s="91">
        <v>4460</v>
      </c>
      <c r="BE392" s="91">
        <v>10</v>
      </c>
      <c r="BF392" s="91">
        <v>15791</v>
      </c>
      <c r="BG392" s="91"/>
      <c r="BH392" s="91"/>
      <c r="BI392" s="91"/>
      <c r="BJ392" s="91">
        <v>188</v>
      </c>
      <c r="BK392" s="91">
        <v>56</v>
      </c>
      <c r="BL392" s="91">
        <v>55</v>
      </c>
      <c r="BM392" s="91">
        <v>18</v>
      </c>
      <c r="BN392" s="91">
        <v>1</v>
      </c>
      <c r="BO392" s="91">
        <v>16</v>
      </c>
      <c r="BP392" s="91">
        <v>112</v>
      </c>
      <c r="BQ392" s="91">
        <v>13</v>
      </c>
      <c r="BR392" s="91">
        <v>18</v>
      </c>
      <c r="BS392" s="91"/>
      <c r="BT392" s="91">
        <v>32</v>
      </c>
      <c r="BU392" s="91">
        <v>16236</v>
      </c>
      <c r="BV392" s="91"/>
      <c r="BW392" s="91">
        <v>30</v>
      </c>
      <c r="BX392" s="91">
        <v>3668</v>
      </c>
      <c r="BY392" s="91">
        <v>9156</v>
      </c>
      <c r="BZ392" s="91"/>
      <c r="CA392" s="91"/>
      <c r="CB392" s="91">
        <v>3363</v>
      </c>
      <c r="CC392" s="91">
        <v>2</v>
      </c>
      <c r="CD392" s="91">
        <v>28</v>
      </c>
      <c r="CE392" s="91">
        <v>21</v>
      </c>
      <c r="CF392" s="91"/>
      <c r="CG392" s="91">
        <v>306</v>
      </c>
      <c r="CH392" s="91">
        <v>241</v>
      </c>
      <c r="CI392" s="91">
        <v>386</v>
      </c>
      <c r="CJ392" s="91">
        <v>280</v>
      </c>
      <c r="CK392" s="91">
        <v>278</v>
      </c>
      <c r="CL392" s="91">
        <v>414</v>
      </c>
      <c r="CM392" s="91">
        <v>369</v>
      </c>
      <c r="CN392" s="91">
        <v>904</v>
      </c>
      <c r="CO392" s="91">
        <v>621</v>
      </c>
      <c r="CP392" s="91">
        <v>253</v>
      </c>
      <c r="CQ392" s="91">
        <v>4525</v>
      </c>
      <c r="CR392" s="91">
        <v>95</v>
      </c>
      <c r="CS392" s="91">
        <v>197</v>
      </c>
      <c r="CT392" s="91">
        <v>1002</v>
      </c>
      <c r="CU392" s="91">
        <v>576</v>
      </c>
      <c r="CV392" s="91">
        <v>306</v>
      </c>
      <c r="CW392" s="91">
        <v>671</v>
      </c>
      <c r="CX392" s="91">
        <v>574</v>
      </c>
      <c r="CY392" s="91">
        <v>4270</v>
      </c>
      <c r="CZ392" s="91">
        <v>480</v>
      </c>
      <c r="DA392" s="91">
        <v>20</v>
      </c>
      <c r="DB392" s="91">
        <v>18</v>
      </c>
      <c r="DC392" s="91">
        <v>12</v>
      </c>
      <c r="DD392" s="91">
        <v>350</v>
      </c>
      <c r="DE392" s="91">
        <v>227</v>
      </c>
      <c r="DF392" s="91">
        <v>1002</v>
      </c>
      <c r="DG392" s="91">
        <v>96</v>
      </c>
      <c r="DH392" s="91">
        <v>689</v>
      </c>
      <c r="DI392" s="91">
        <v>191</v>
      </c>
      <c r="DJ392" s="91">
        <v>591</v>
      </c>
      <c r="DK392" s="91">
        <v>30</v>
      </c>
      <c r="DL392" s="91">
        <v>4355</v>
      </c>
      <c r="DM392" s="91">
        <v>340</v>
      </c>
      <c r="DN392" s="91">
        <v>88</v>
      </c>
      <c r="DO392" s="91">
        <v>5077</v>
      </c>
      <c r="DP392" s="91">
        <v>35</v>
      </c>
      <c r="DQ392" s="91">
        <v>2667</v>
      </c>
      <c r="DR392" s="91">
        <v>1</v>
      </c>
      <c r="DS392" s="91">
        <v>1</v>
      </c>
      <c r="DT392" s="91">
        <v>19</v>
      </c>
      <c r="DU392" s="91">
        <v>922</v>
      </c>
      <c r="DV392" s="91">
        <v>27</v>
      </c>
      <c r="DW392" s="91"/>
      <c r="DX392" s="91">
        <v>4</v>
      </c>
      <c r="DY392" s="91">
        <v>58</v>
      </c>
      <c r="DZ392" s="91">
        <v>33</v>
      </c>
      <c r="EA392" s="91">
        <v>1135</v>
      </c>
      <c r="EB392" s="91">
        <v>26</v>
      </c>
      <c r="EC392" s="91">
        <v>4</v>
      </c>
      <c r="ED392" s="91">
        <v>3</v>
      </c>
      <c r="EE392" s="91"/>
      <c r="EF392" s="91">
        <v>8</v>
      </c>
      <c r="EG392" s="91">
        <v>14027</v>
      </c>
      <c r="EH392" s="91">
        <v>90544</v>
      </c>
      <c r="EI392" s="90" t="s">
        <v>2721</v>
      </c>
      <c r="EJ392" s="90" t="s">
        <v>2489</v>
      </c>
    </row>
    <row r="393" spans="1:140" ht="14.4" x14ac:dyDescent="0.3">
      <c r="A393" s="90">
        <v>106434051</v>
      </c>
      <c r="B393" s="90" t="s">
        <v>2398</v>
      </c>
      <c r="C393" s="90" t="s">
        <v>82</v>
      </c>
      <c r="D393" s="90" t="s">
        <v>83</v>
      </c>
      <c r="E393" s="90" t="s">
        <v>84</v>
      </c>
      <c r="F393" s="90" t="s">
        <v>1546</v>
      </c>
      <c r="G393" s="90" t="s">
        <v>73</v>
      </c>
      <c r="H393" s="90" t="s">
        <v>2814</v>
      </c>
      <c r="I393" s="90">
        <v>28</v>
      </c>
      <c r="J393" s="90">
        <v>15</v>
      </c>
      <c r="K393" s="90" t="s">
        <v>572</v>
      </c>
      <c r="L393" s="90" t="s">
        <v>553</v>
      </c>
      <c r="M393" s="91"/>
      <c r="N393" s="91">
        <v>27</v>
      </c>
      <c r="O393" s="91"/>
      <c r="P393" s="91"/>
      <c r="Q393" s="91"/>
      <c r="R393" s="91"/>
      <c r="S393" s="91">
        <v>17</v>
      </c>
      <c r="T393" s="91">
        <v>10</v>
      </c>
      <c r="U393" s="91"/>
      <c r="V393" s="91"/>
      <c r="W393" s="91">
        <v>16</v>
      </c>
      <c r="X393" s="91">
        <v>9</v>
      </c>
      <c r="Y393" s="91">
        <v>2</v>
      </c>
      <c r="Z393" s="91"/>
      <c r="AA393" s="91"/>
      <c r="AB393" s="91"/>
      <c r="AC393" s="91"/>
      <c r="AD393" s="91"/>
      <c r="AE393" s="91"/>
      <c r="AF393" s="91"/>
      <c r="AG393" s="91"/>
      <c r="AH393" s="91">
        <v>7</v>
      </c>
      <c r="AI393" s="91">
        <v>4</v>
      </c>
      <c r="AJ393" s="91">
        <v>12</v>
      </c>
      <c r="AK393" s="91">
        <v>2</v>
      </c>
      <c r="AL393" s="91"/>
      <c r="AM393" s="91">
        <v>2</v>
      </c>
      <c r="AN393" s="91"/>
      <c r="AO393" s="91"/>
      <c r="AP393" s="91"/>
      <c r="AQ393" s="91"/>
      <c r="AR393" s="91"/>
      <c r="AS393" s="91">
        <v>27</v>
      </c>
      <c r="AT393" s="91"/>
      <c r="AU393" s="91"/>
      <c r="AV393" s="91"/>
      <c r="AW393" s="91"/>
      <c r="AX393" s="91"/>
      <c r="AY393" s="91"/>
      <c r="AZ393" s="91">
        <v>27</v>
      </c>
      <c r="BA393" s="91"/>
      <c r="BB393" s="91">
        <v>27</v>
      </c>
      <c r="BC393" s="91"/>
      <c r="BD393" s="91"/>
      <c r="BE393" s="91"/>
      <c r="BF393" s="91"/>
      <c r="BG393" s="91"/>
      <c r="BH393" s="91"/>
      <c r="BI393" s="91"/>
      <c r="BJ393" s="91">
        <v>18</v>
      </c>
      <c r="BK393" s="91">
        <v>1</v>
      </c>
      <c r="BL393" s="91"/>
      <c r="BM393" s="91"/>
      <c r="BN393" s="91"/>
      <c r="BO393" s="91"/>
      <c r="BP393" s="91"/>
      <c r="BQ393" s="91">
        <v>8</v>
      </c>
      <c r="BR393" s="91"/>
      <c r="BS393" s="91"/>
      <c r="BT393" s="91"/>
      <c r="BU393" s="91">
        <v>27</v>
      </c>
      <c r="BV393" s="91"/>
      <c r="BW393" s="91"/>
      <c r="BX393" s="91">
        <v>22</v>
      </c>
      <c r="BY393" s="91">
        <v>5</v>
      </c>
      <c r="BZ393" s="91"/>
      <c r="CA393" s="91"/>
      <c r="CB393" s="91"/>
      <c r="CC393" s="91"/>
      <c r="CD393" s="91"/>
      <c r="CE393" s="91"/>
      <c r="CF393" s="91"/>
      <c r="CG393" s="91"/>
      <c r="CH393" s="91"/>
      <c r="CI393" s="91"/>
      <c r="CJ393" s="91"/>
      <c r="CK393" s="91"/>
      <c r="CL393" s="91">
        <v>5</v>
      </c>
      <c r="CM393" s="91">
        <v>1</v>
      </c>
      <c r="CN393" s="91">
        <v>2</v>
      </c>
      <c r="CO393" s="91">
        <v>1</v>
      </c>
      <c r="CP393" s="91"/>
      <c r="CQ393" s="91"/>
      <c r="CR393" s="91"/>
      <c r="CS393" s="91"/>
      <c r="CT393" s="91">
        <v>11</v>
      </c>
      <c r="CU393" s="91">
        <v>6</v>
      </c>
      <c r="CV393" s="91"/>
      <c r="CW393" s="91">
        <v>1</v>
      </c>
      <c r="CX393" s="91"/>
      <c r="CY393" s="91"/>
      <c r="CZ393" s="91"/>
      <c r="DA393" s="91"/>
      <c r="DB393" s="91"/>
      <c r="DC393" s="91"/>
      <c r="DD393" s="91"/>
      <c r="DE393" s="91"/>
      <c r="DF393" s="91"/>
      <c r="DG393" s="91"/>
      <c r="DH393" s="91"/>
      <c r="DI393" s="91"/>
      <c r="DJ393" s="91"/>
      <c r="DK393" s="91"/>
      <c r="DL393" s="91"/>
      <c r="DM393" s="91"/>
      <c r="DN393" s="91"/>
      <c r="DO393" s="91">
        <v>27</v>
      </c>
      <c r="DP393" s="91"/>
      <c r="DQ393" s="91"/>
      <c r="DR393" s="91"/>
      <c r="DS393" s="91"/>
      <c r="DT393" s="91"/>
      <c r="DU393" s="91"/>
      <c r="DV393" s="91"/>
      <c r="DW393" s="91"/>
      <c r="DX393" s="91"/>
      <c r="DY393" s="91"/>
      <c r="DZ393" s="91"/>
      <c r="EA393" s="91"/>
      <c r="EB393" s="91"/>
      <c r="EC393" s="91"/>
      <c r="ED393" s="91"/>
      <c r="EE393" s="91"/>
      <c r="EF393" s="91"/>
      <c r="EG393" s="91">
        <v>27</v>
      </c>
      <c r="EH393" s="91">
        <v>9755</v>
      </c>
      <c r="EI393" s="90" t="s">
        <v>2722</v>
      </c>
      <c r="EJ393" s="90" t="s">
        <v>2489</v>
      </c>
    </row>
    <row r="394" spans="1:140" ht="14.4" x14ac:dyDescent="0.3">
      <c r="A394" s="90">
        <v>106434138</v>
      </c>
      <c r="B394" s="90" t="s">
        <v>2399</v>
      </c>
      <c r="C394" s="90" t="s">
        <v>452</v>
      </c>
      <c r="D394" s="90" t="s">
        <v>85</v>
      </c>
      <c r="E394" s="90" t="s">
        <v>86</v>
      </c>
      <c r="F394" s="90" t="s">
        <v>1547</v>
      </c>
      <c r="G394" s="90" t="s">
        <v>73</v>
      </c>
      <c r="H394" s="90" t="s">
        <v>2810</v>
      </c>
      <c r="I394" s="90">
        <v>30</v>
      </c>
      <c r="J394" s="90">
        <v>17</v>
      </c>
      <c r="K394" s="90" t="s">
        <v>557</v>
      </c>
      <c r="L394" s="90" t="s">
        <v>553</v>
      </c>
      <c r="M394" s="91">
        <v>3313</v>
      </c>
      <c r="N394" s="91"/>
      <c r="O394" s="91"/>
      <c r="P394" s="91"/>
      <c r="Q394" s="91"/>
      <c r="R394" s="91"/>
      <c r="S394" s="91">
        <v>1351</v>
      </c>
      <c r="T394" s="91">
        <v>1962</v>
      </c>
      <c r="U394" s="91"/>
      <c r="V394" s="91"/>
      <c r="W394" s="91">
        <v>584</v>
      </c>
      <c r="X394" s="91">
        <v>24</v>
      </c>
      <c r="Y394" s="91">
        <v>97</v>
      </c>
      <c r="Z394" s="91">
        <v>395</v>
      </c>
      <c r="AA394" s="91">
        <v>338</v>
      </c>
      <c r="AB394" s="91">
        <v>218</v>
      </c>
      <c r="AC394" s="91">
        <v>350</v>
      </c>
      <c r="AD394" s="91">
        <v>386</v>
      </c>
      <c r="AE394" s="91">
        <v>381</v>
      </c>
      <c r="AF394" s="91">
        <v>540</v>
      </c>
      <c r="AG394" s="91"/>
      <c r="AH394" s="91">
        <v>1486</v>
      </c>
      <c r="AI394" s="91">
        <v>45</v>
      </c>
      <c r="AJ394" s="91">
        <v>1588</v>
      </c>
      <c r="AK394" s="91">
        <v>91</v>
      </c>
      <c r="AL394" s="91"/>
      <c r="AM394" s="91">
        <v>102</v>
      </c>
      <c r="AN394" s="91">
        <v>1</v>
      </c>
      <c r="AO394" s="91">
        <v>2695</v>
      </c>
      <c r="AP394" s="91">
        <v>11</v>
      </c>
      <c r="AQ394" s="91">
        <v>3</v>
      </c>
      <c r="AR394" s="91">
        <v>34</v>
      </c>
      <c r="AS394" s="91">
        <v>8</v>
      </c>
      <c r="AT394" s="91">
        <v>1</v>
      </c>
      <c r="AU394" s="91">
        <v>561</v>
      </c>
      <c r="AV394" s="91"/>
      <c r="AW394" s="91"/>
      <c r="AX394" s="91"/>
      <c r="AY394" s="91">
        <v>1843</v>
      </c>
      <c r="AZ394" s="91">
        <v>1470</v>
      </c>
      <c r="BA394" s="91"/>
      <c r="BB394" s="91">
        <v>259</v>
      </c>
      <c r="BC394" s="91">
        <v>2492</v>
      </c>
      <c r="BD394" s="91">
        <v>562</v>
      </c>
      <c r="BE394" s="91"/>
      <c r="BF394" s="91">
        <v>2412</v>
      </c>
      <c r="BG394" s="91"/>
      <c r="BH394" s="91"/>
      <c r="BI394" s="91"/>
      <c r="BJ394" s="91">
        <v>167</v>
      </c>
      <c r="BK394" s="91">
        <v>21</v>
      </c>
      <c r="BL394" s="91">
        <v>412</v>
      </c>
      <c r="BM394" s="91">
        <v>27</v>
      </c>
      <c r="BN394" s="91">
        <v>2</v>
      </c>
      <c r="BO394" s="91">
        <v>25</v>
      </c>
      <c r="BP394" s="91">
        <v>61</v>
      </c>
      <c r="BQ394" s="91">
        <v>186</v>
      </c>
      <c r="BR394" s="91"/>
      <c r="BS394" s="91"/>
      <c r="BT394" s="91">
        <v>124</v>
      </c>
      <c r="BU394" s="91">
        <v>3189</v>
      </c>
      <c r="BV394" s="91"/>
      <c r="BW394" s="91">
        <v>1195</v>
      </c>
      <c r="BX394" s="91">
        <v>1173</v>
      </c>
      <c r="BY394" s="91">
        <v>836</v>
      </c>
      <c r="BZ394" s="91">
        <v>15</v>
      </c>
      <c r="CA394" s="91"/>
      <c r="CB394" s="91">
        <v>25</v>
      </c>
      <c r="CC394" s="91">
        <v>6</v>
      </c>
      <c r="CD394" s="91">
        <v>17</v>
      </c>
      <c r="CE394" s="91">
        <v>46</v>
      </c>
      <c r="CF394" s="91"/>
      <c r="CG394" s="91">
        <v>295</v>
      </c>
      <c r="CH394" s="91">
        <v>69</v>
      </c>
      <c r="CI394" s="91">
        <v>114</v>
      </c>
      <c r="CJ394" s="91">
        <v>17</v>
      </c>
      <c r="CK394" s="91">
        <v>15</v>
      </c>
      <c r="CL394" s="91">
        <v>38</v>
      </c>
      <c r="CM394" s="91">
        <v>374</v>
      </c>
      <c r="CN394" s="91">
        <v>322</v>
      </c>
      <c r="CO394" s="91">
        <v>399</v>
      </c>
      <c r="CP394" s="91">
        <v>95</v>
      </c>
      <c r="CQ394" s="91">
        <v>596</v>
      </c>
      <c r="CR394" s="91">
        <v>49</v>
      </c>
      <c r="CS394" s="91">
        <v>81</v>
      </c>
      <c r="CT394" s="91">
        <v>1</v>
      </c>
      <c r="CU394" s="91">
        <v>15</v>
      </c>
      <c r="CV394" s="91">
        <v>55</v>
      </c>
      <c r="CW394" s="91">
        <v>215</v>
      </c>
      <c r="CX394" s="91">
        <v>3</v>
      </c>
      <c r="CY394" s="91">
        <v>560</v>
      </c>
      <c r="CZ394" s="91">
        <v>25</v>
      </c>
      <c r="DA394" s="91"/>
      <c r="DB394" s="91"/>
      <c r="DC394" s="91"/>
      <c r="DD394" s="91">
        <v>3</v>
      </c>
      <c r="DE394" s="91">
        <v>50</v>
      </c>
      <c r="DF394" s="91">
        <v>153</v>
      </c>
      <c r="DG394" s="91">
        <v>2</v>
      </c>
      <c r="DH394" s="91">
        <v>304</v>
      </c>
      <c r="DI394" s="91">
        <v>14</v>
      </c>
      <c r="DJ394" s="91">
        <v>36</v>
      </c>
      <c r="DK394" s="91">
        <v>40</v>
      </c>
      <c r="DL394" s="91">
        <v>564</v>
      </c>
      <c r="DM394" s="91">
        <v>173</v>
      </c>
      <c r="DN394" s="91">
        <v>37</v>
      </c>
      <c r="DO394" s="91">
        <v>248</v>
      </c>
      <c r="DP394" s="91">
        <v>2</v>
      </c>
      <c r="DQ394" s="91">
        <v>1662</v>
      </c>
      <c r="DR394" s="91">
        <v>7</v>
      </c>
      <c r="DS394" s="91"/>
      <c r="DT394" s="91">
        <v>5</v>
      </c>
      <c r="DU394" s="91">
        <v>60</v>
      </c>
      <c r="DV394" s="91">
        <v>162</v>
      </c>
      <c r="DW394" s="91"/>
      <c r="DX394" s="91">
        <v>12</v>
      </c>
      <c r="DY394" s="91">
        <v>7</v>
      </c>
      <c r="DZ394" s="91">
        <v>37</v>
      </c>
      <c r="EA394" s="91">
        <v>75</v>
      </c>
      <c r="EB394" s="91">
        <v>13</v>
      </c>
      <c r="EC394" s="91"/>
      <c r="ED394" s="91">
        <v>9</v>
      </c>
      <c r="EE394" s="91"/>
      <c r="EF394" s="91">
        <v>2</v>
      </c>
      <c r="EG394" s="91">
        <v>2924</v>
      </c>
      <c r="EH394" s="91">
        <v>10864</v>
      </c>
      <c r="EI394" s="90" t="s">
        <v>2725</v>
      </c>
      <c r="EJ394" s="90" t="s">
        <v>2501</v>
      </c>
    </row>
    <row r="395" spans="1:140" ht="14.4" x14ac:dyDescent="0.3">
      <c r="A395" s="90">
        <v>106434153</v>
      </c>
      <c r="B395" s="90" t="s">
        <v>2400</v>
      </c>
      <c r="C395" s="90" t="s">
        <v>2401</v>
      </c>
      <c r="D395" s="90" t="s">
        <v>983</v>
      </c>
      <c r="E395" s="90" t="s">
        <v>73</v>
      </c>
      <c r="F395" s="90" t="s">
        <v>1548</v>
      </c>
      <c r="G395" s="90" t="s">
        <v>73</v>
      </c>
      <c r="H395" s="90" t="s">
        <v>2809</v>
      </c>
      <c r="I395" s="90">
        <v>25</v>
      </c>
      <c r="J395" s="90">
        <v>10</v>
      </c>
      <c r="K395" s="90" t="s">
        <v>557</v>
      </c>
      <c r="L395" s="90" t="s">
        <v>2807</v>
      </c>
      <c r="M395" s="91">
        <v>23683</v>
      </c>
      <c r="N395" s="91"/>
      <c r="O395" s="91"/>
      <c r="P395" s="91"/>
      <c r="Q395" s="91"/>
      <c r="R395" s="91"/>
      <c r="S395" s="91">
        <v>9819</v>
      </c>
      <c r="T395" s="91">
        <v>13863</v>
      </c>
      <c r="U395" s="91"/>
      <c r="V395" s="91">
        <v>1</v>
      </c>
      <c r="W395" s="91">
        <v>4811</v>
      </c>
      <c r="X395" s="91">
        <v>593</v>
      </c>
      <c r="Y395" s="91">
        <v>575</v>
      </c>
      <c r="Z395" s="91">
        <v>1698</v>
      </c>
      <c r="AA395" s="91">
        <v>3512</v>
      </c>
      <c r="AB395" s="91">
        <v>1330</v>
      </c>
      <c r="AC395" s="91">
        <v>2143</v>
      </c>
      <c r="AD395" s="91">
        <v>3025</v>
      </c>
      <c r="AE395" s="91">
        <v>2899</v>
      </c>
      <c r="AF395" s="91">
        <v>3096</v>
      </c>
      <c r="AG395" s="91">
        <v>1</v>
      </c>
      <c r="AH395" s="91">
        <v>10949</v>
      </c>
      <c r="AI395" s="91">
        <v>880</v>
      </c>
      <c r="AJ395" s="91">
        <v>4269</v>
      </c>
      <c r="AK395" s="91">
        <v>7227</v>
      </c>
      <c r="AL395" s="91">
        <v>40</v>
      </c>
      <c r="AM395" s="91">
        <v>235</v>
      </c>
      <c r="AN395" s="91">
        <v>83</v>
      </c>
      <c r="AO395" s="91">
        <v>16513</v>
      </c>
      <c r="AP395" s="91">
        <v>121</v>
      </c>
      <c r="AQ395" s="91">
        <v>1</v>
      </c>
      <c r="AR395" s="91">
        <v>311</v>
      </c>
      <c r="AS395" s="91">
        <v>1614</v>
      </c>
      <c r="AT395" s="91">
        <v>270</v>
      </c>
      <c r="AU395" s="91">
        <v>4450</v>
      </c>
      <c r="AV395" s="91"/>
      <c r="AW395" s="91">
        <v>403</v>
      </c>
      <c r="AX395" s="91"/>
      <c r="AY395" s="91">
        <v>8009</v>
      </c>
      <c r="AZ395" s="91">
        <v>15674</v>
      </c>
      <c r="BA395" s="91"/>
      <c r="BB395" s="91">
        <v>4516</v>
      </c>
      <c r="BC395" s="91">
        <v>14712</v>
      </c>
      <c r="BD395" s="91">
        <v>4452</v>
      </c>
      <c r="BE395" s="91">
        <v>3</v>
      </c>
      <c r="BF395" s="91">
        <v>16242</v>
      </c>
      <c r="BG395" s="91">
        <v>1</v>
      </c>
      <c r="BH395" s="91">
        <v>1</v>
      </c>
      <c r="BI395" s="91"/>
      <c r="BJ395" s="91">
        <v>354</v>
      </c>
      <c r="BK395" s="91">
        <v>63</v>
      </c>
      <c r="BL395" s="91">
        <v>1582</v>
      </c>
      <c r="BM395" s="91">
        <v>39</v>
      </c>
      <c r="BN395" s="91"/>
      <c r="BO395" s="91">
        <v>87</v>
      </c>
      <c r="BP395" s="91">
        <v>497</v>
      </c>
      <c r="BQ395" s="91">
        <v>4809</v>
      </c>
      <c r="BR395" s="91">
        <v>7</v>
      </c>
      <c r="BS395" s="91">
        <v>1</v>
      </c>
      <c r="BT395" s="91">
        <v>1988</v>
      </c>
      <c r="BU395" s="91">
        <v>21695</v>
      </c>
      <c r="BV395" s="91"/>
      <c r="BW395" s="91">
        <v>7624</v>
      </c>
      <c r="BX395" s="91">
        <v>824</v>
      </c>
      <c r="BY395" s="91">
        <v>14948</v>
      </c>
      <c r="BZ395" s="91">
        <v>23</v>
      </c>
      <c r="CA395" s="91"/>
      <c r="CB395" s="91">
        <v>8</v>
      </c>
      <c r="CC395" s="91"/>
      <c r="CD395" s="91">
        <v>256</v>
      </c>
      <c r="CE395" s="91"/>
      <c r="CF395" s="91"/>
      <c r="CG395" s="91">
        <v>1918</v>
      </c>
      <c r="CH395" s="91">
        <v>998</v>
      </c>
      <c r="CI395" s="91">
        <v>546</v>
      </c>
      <c r="CJ395" s="91">
        <v>140</v>
      </c>
      <c r="CK395" s="91">
        <v>123</v>
      </c>
      <c r="CL395" s="91">
        <v>317</v>
      </c>
      <c r="CM395" s="91">
        <v>4145</v>
      </c>
      <c r="CN395" s="91">
        <v>852</v>
      </c>
      <c r="CO395" s="91">
        <v>1538</v>
      </c>
      <c r="CP395" s="91">
        <v>456</v>
      </c>
      <c r="CQ395" s="91">
        <v>4630</v>
      </c>
      <c r="CR395" s="91">
        <v>177</v>
      </c>
      <c r="CS395" s="91">
        <v>1117</v>
      </c>
      <c r="CT395" s="91">
        <v>213</v>
      </c>
      <c r="CU395" s="91">
        <v>132</v>
      </c>
      <c r="CV395" s="91">
        <v>359</v>
      </c>
      <c r="CW395" s="91">
        <v>1232</v>
      </c>
      <c r="CX395" s="91">
        <v>336</v>
      </c>
      <c r="CY395" s="91">
        <v>4454</v>
      </c>
      <c r="CZ395" s="91">
        <v>275</v>
      </c>
      <c r="DA395" s="91">
        <v>83</v>
      </c>
      <c r="DB395" s="91">
        <v>16</v>
      </c>
      <c r="DC395" s="91">
        <v>12</v>
      </c>
      <c r="DD395" s="91">
        <v>240</v>
      </c>
      <c r="DE395" s="91">
        <v>424</v>
      </c>
      <c r="DF395" s="91">
        <v>3343</v>
      </c>
      <c r="DG395" s="91">
        <v>58</v>
      </c>
      <c r="DH395" s="91">
        <v>1664</v>
      </c>
      <c r="DI395" s="91">
        <v>372</v>
      </c>
      <c r="DJ395" s="91">
        <v>863</v>
      </c>
      <c r="DK395" s="91">
        <v>222</v>
      </c>
      <c r="DL395" s="91">
        <v>4374</v>
      </c>
      <c r="DM395" s="91">
        <v>1564</v>
      </c>
      <c r="DN395" s="91">
        <v>344</v>
      </c>
      <c r="DO395" s="91">
        <v>5950</v>
      </c>
      <c r="DP395" s="91">
        <v>67</v>
      </c>
      <c r="DQ395" s="91">
        <v>3812</v>
      </c>
      <c r="DR395" s="91">
        <v>35</v>
      </c>
      <c r="DS395" s="91">
        <v>6</v>
      </c>
      <c r="DT395" s="91">
        <v>39</v>
      </c>
      <c r="DU395" s="91">
        <v>1503</v>
      </c>
      <c r="DV395" s="91">
        <v>622</v>
      </c>
      <c r="DW395" s="91">
        <v>2</v>
      </c>
      <c r="DX395" s="91">
        <v>27</v>
      </c>
      <c r="DY395" s="91">
        <v>49</v>
      </c>
      <c r="DZ395" s="91">
        <v>201</v>
      </c>
      <c r="EA395" s="91">
        <v>850</v>
      </c>
      <c r="EB395" s="91">
        <v>40</v>
      </c>
      <c r="EC395" s="91">
        <v>12</v>
      </c>
      <c r="ED395" s="91">
        <v>7</v>
      </c>
      <c r="EE395" s="91"/>
      <c r="EF395" s="91">
        <v>61</v>
      </c>
      <c r="EG395" s="91">
        <v>20229</v>
      </c>
      <c r="EH395" s="91">
        <v>86262</v>
      </c>
      <c r="EI395" s="90" t="s">
        <v>2726</v>
      </c>
      <c r="EJ395" s="90" t="s">
        <v>2489</v>
      </c>
    </row>
    <row r="396" spans="1:140" ht="14.4" x14ac:dyDescent="0.3">
      <c r="A396" s="90">
        <v>106434218</v>
      </c>
      <c r="B396" s="90" t="s">
        <v>2402</v>
      </c>
      <c r="C396" s="90" t="s">
        <v>1612</v>
      </c>
      <c r="D396" s="90" t="s">
        <v>1613</v>
      </c>
      <c r="E396" s="90" t="s">
        <v>73</v>
      </c>
      <c r="F396" s="90" t="s">
        <v>1548</v>
      </c>
      <c r="G396" s="90" t="s">
        <v>73</v>
      </c>
      <c r="H396" s="90" t="s">
        <v>2814</v>
      </c>
      <c r="I396" s="90">
        <v>25</v>
      </c>
      <c r="J396" s="90">
        <v>10</v>
      </c>
      <c r="K396" s="90" t="s">
        <v>557</v>
      </c>
      <c r="L396" s="90" t="s">
        <v>553</v>
      </c>
      <c r="M396" s="91"/>
      <c r="N396" s="91"/>
      <c r="O396" s="91">
        <v>1063</v>
      </c>
      <c r="P396" s="91"/>
      <c r="Q396" s="91"/>
      <c r="R396" s="91"/>
      <c r="S396" s="91">
        <v>452</v>
      </c>
      <c r="T396" s="91">
        <v>611</v>
      </c>
      <c r="U396" s="91"/>
      <c r="V396" s="91"/>
      <c r="W396" s="91"/>
      <c r="X396" s="91"/>
      <c r="Y396" s="91">
        <v>81</v>
      </c>
      <c r="Z396" s="91">
        <v>341</v>
      </c>
      <c r="AA396" s="91">
        <v>174</v>
      </c>
      <c r="AB396" s="91">
        <v>210</v>
      </c>
      <c r="AC396" s="91">
        <v>154</v>
      </c>
      <c r="AD396" s="91">
        <v>74</v>
      </c>
      <c r="AE396" s="91">
        <v>27</v>
      </c>
      <c r="AF396" s="91">
        <v>2</v>
      </c>
      <c r="AG396" s="91"/>
      <c r="AH396" s="91">
        <v>555</v>
      </c>
      <c r="AI396" s="91">
        <v>84</v>
      </c>
      <c r="AJ396" s="91">
        <v>203</v>
      </c>
      <c r="AK396" s="91">
        <v>177</v>
      </c>
      <c r="AL396" s="91">
        <v>1</v>
      </c>
      <c r="AM396" s="91">
        <v>22</v>
      </c>
      <c r="AN396" s="91">
        <v>21</v>
      </c>
      <c r="AO396" s="91">
        <v>227</v>
      </c>
      <c r="AP396" s="91"/>
      <c r="AQ396" s="91"/>
      <c r="AR396" s="91">
        <v>1</v>
      </c>
      <c r="AS396" s="91">
        <v>212</v>
      </c>
      <c r="AT396" s="91">
        <v>71</v>
      </c>
      <c r="AU396" s="91"/>
      <c r="AV396" s="91"/>
      <c r="AW396" s="91">
        <v>552</v>
      </c>
      <c r="AX396" s="91"/>
      <c r="AY396" s="91">
        <v>3</v>
      </c>
      <c r="AZ396" s="91">
        <v>1060</v>
      </c>
      <c r="BA396" s="91"/>
      <c r="BB396" s="91">
        <v>15</v>
      </c>
      <c r="BC396" s="91">
        <v>1048</v>
      </c>
      <c r="BD396" s="91"/>
      <c r="BE396" s="91"/>
      <c r="BF396" s="91">
        <v>804</v>
      </c>
      <c r="BG396" s="91">
        <v>1</v>
      </c>
      <c r="BH396" s="91">
        <v>3</v>
      </c>
      <c r="BI396" s="91"/>
      <c r="BJ396" s="91">
        <v>16</v>
      </c>
      <c r="BK396" s="91">
        <v>20</v>
      </c>
      <c r="BL396" s="91"/>
      <c r="BM396" s="91">
        <v>174</v>
      </c>
      <c r="BN396" s="91">
        <v>2</v>
      </c>
      <c r="BO396" s="91">
        <v>41</v>
      </c>
      <c r="BP396" s="91"/>
      <c r="BQ396" s="91"/>
      <c r="BR396" s="91">
        <v>1</v>
      </c>
      <c r="BS396" s="91">
        <v>1</v>
      </c>
      <c r="BT396" s="91"/>
      <c r="BU396" s="91">
        <v>1063</v>
      </c>
      <c r="BV396" s="91"/>
      <c r="BW396" s="91">
        <v>179</v>
      </c>
      <c r="BX396" s="91">
        <v>13</v>
      </c>
      <c r="BY396" s="91">
        <v>850</v>
      </c>
      <c r="BZ396" s="91"/>
      <c r="CA396" s="91"/>
      <c r="CB396" s="91"/>
      <c r="CC396" s="91"/>
      <c r="CD396" s="91">
        <v>21</v>
      </c>
      <c r="CE396" s="91"/>
      <c r="CF396" s="91"/>
      <c r="CG396" s="91"/>
      <c r="CH396" s="91"/>
      <c r="CI396" s="91">
        <v>1</v>
      </c>
      <c r="CJ396" s="91"/>
      <c r="CK396" s="91">
        <v>1056</v>
      </c>
      <c r="CL396" s="91">
        <v>1</v>
      </c>
      <c r="CM396" s="91"/>
      <c r="CN396" s="91"/>
      <c r="CO396" s="91"/>
      <c r="CP396" s="91"/>
      <c r="CQ396" s="91">
        <v>3</v>
      </c>
      <c r="CR396" s="91"/>
      <c r="CS396" s="91"/>
      <c r="CT396" s="91"/>
      <c r="CU396" s="91"/>
      <c r="CV396" s="91"/>
      <c r="CW396" s="91">
        <v>2</v>
      </c>
      <c r="CX396" s="91"/>
      <c r="CY396" s="91"/>
      <c r="CZ396" s="91"/>
      <c r="DA396" s="91"/>
      <c r="DB396" s="91"/>
      <c r="DC396" s="91"/>
      <c r="DD396" s="91"/>
      <c r="DE396" s="91"/>
      <c r="DF396" s="91"/>
      <c r="DG396" s="91"/>
      <c r="DH396" s="91"/>
      <c r="DI396" s="91"/>
      <c r="DJ396" s="91"/>
      <c r="DK396" s="91"/>
      <c r="DL396" s="91"/>
      <c r="DM396" s="91"/>
      <c r="DN396" s="91"/>
      <c r="DO396" s="91">
        <v>3</v>
      </c>
      <c r="DP396" s="91"/>
      <c r="DQ396" s="91">
        <v>1060</v>
      </c>
      <c r="DR396" s="91"/>
      <c r="DS396" s="91"/>
      <c r="DT396" s="91">
        <v>3</v>
      </c>
      <c r="DU396" s="91">
        <v>1</v>
      </c>
      <c r="DV396" s="91">
        <v>3</v>
      </c>
      <c r="DW396" s="91"/>
      <c r="DX396" s="91"/>
      <c r="DY396" s="91"/>
      <c r="DZ396" s="91">
        <v>8</v>
      </c>
      <c r="EA396" s="91">
        <v>19</v>
      </c>
      <c r="EB396" s="91">
        <v>8</v>
      </c>
      <c r="EC396" s="91"/>
      <c r="ED396" s="91"/>
      <c r="EE396" s="91"/>
      <c r="EF396" s="91">
        <v>2</v>
      </c>
      <c r="EG396" s="91">
        <v>1019</v>
      </c>
      <c r="EH396" s="91">
        <v>6936</v>
      </c>
      <c r="EI396" s="90" t="s">
        <v>2726</v>
      </c>
      <c r="EJ396" s="90" t="s">
        <v>2489</v>
      </c>
    </row>
    <row r="397" spans="1:140" ht="14.4" x14ac:dyDescent="0.3">
      <c r="A397" s="90">
        <v>106434220</v>
      </c>
      <c r="B397" s="90" t="s">
        <v>2403</v>
      </c>
      <c r="C397" s="90" t="s">
        <v>2404</v>
      </c>
      <c r="D397" s="90" t="s">
        <v>2405</v>
      </c>
      <c r="E397" s="90" t="s">
        <v>67</v>
      </c>
      <c r="F397" s="90" t="s">
        <v>1542</v>
      </c>
      <c r="G397" s="90" t="s">
        <v>73</v>
      </c>
      <c r="H397" s="90" t="s">
        <v>2814</v>
      </c>
      <c r="I397" s="90">
        <v>28</v>
      </c>
      <c r="J397" s="90">
        <v>15</v>
      </c>
      <c r="K397" s="90" t="s">
        <v>572</v>
      </c>
      <c r="L397" s="90" t="s">
        <v>553</v>
      </c>
      <c r="M397" s="91"/>
      <c r="N397" s="91"/>
      <c r="O397" s="91">
        <v>571</v>
      </c>
      <c r="P397" s="91"/>
      <c r="Q397" s="91"/>
      <c r="R397" s="91"/>
      <c r="S397" s="91">
        <v>304</v>
      </c>
      <c r="T397" s="91">
        <v>267</v>
      </c>
      <c r="U397" s="91"/>
      <c r="V397" s="91"/>
      <c r="W397" s="91"/>
      <c r="X397" s="91"/>
      <c r="Y397" s="91">
        <v>25</v>
      </c>
      <c r="Z397" s="91">
        <v>201</v>
      </c>
      <c r="AA397" s="91">
        <v>152</v>
      </c>
      <c r="AB397" s="91">
        <v>101</v>
      </c>
      <c r="AC397" s="91">
        <v>65</v>
      </c>
      <c r="AD397" s="91">
        <v>27</v>
      </c>
      <c r="AE397" s="91"/>
      <c r="AF397" s="91"/>
      <c r="AG397" s="91"/>
      <c r="AH397" s="91">
        <v>204</v>
      </c>
      <c r="AI397" s="91">
        <v>49</v>
      </c>
      <c r="AJ397" s="91">
        <v>179</v>
      </c>
      <c r="AK397" s="91">
        <v>95</v>
      </c>
      <c r="AL397" s="91">
        <v>2</v>
      </c>
      <c r="AM397" s="91">
        <v>42</v>
      </c>
      <c r="AN397" s="91"/>
      <c r="AO397" s="91"/>
      <c r="AP397" s="91"/>
      <c r="AQ397" s="91"/>
      <c r="AR397" s="91"/>
      <c r="AS397" s="91"/>
      <c r="AT397" s="91"/>
      <c r="AU397" s="91"/>
      <c r="AV397" s="91"/>
      <c r="AW397" s="91">
        <v>571</v>
      </c>
      <c r="AX397" s="91"/>
      <c r="AY397" s="91"/>
      <c r="AZ397" s="91">
        <v>571</v>
      </c>
      <c r="BA397" s="91"/>
      <c r="BB397" s="91">
        <v>571</v>
      </c>
      <c r="BC397" s="91"/>
      <c r="BD397" s="91"/>
      <c r="BE397" s="91"/>
      <c r="BF397" s="91">
        <v>364</v>
      </c>
      <c r="BG397" s="91"/>
      <c r="BH397" s="91"/>
      <c r="BI397" s="91"/>
      <c r="BJ397" s="91">
        <v>6</v>
      </c>
      <c r="BK397" s="91"/>
      <c r="BL397" s="91"/>
      <c r="BM397" s="91">
        <v>160</v>
      </c>
      <c r="BN397" s="91">
        <v>2</v>
      </c>
      <c r="BO397" s="91">
        <v>39</v>
      </c>
      <c r="BP397" s="91"/>
      <c r="BQ397" s="91"/>
      <c r="BR397" s="91"/>
      <c r="BS397" s="91"/>
      <c r="BT397" s="91"/>
      <c r="BU397" s="91">
        <v>571</v>
      </c>
      <c r="BV397" s="91"/>
      <c r="BW397" s="91"/>
      <c r="BX397" s="91">
        <v>400</v>
      </c>
      <c r="BY397" s="91"/>
      <c r="BZ397" s="91"/>
      <c r="CA397" s="91">
        <v>171</v>
      </c>
      <c r="CB397" s="91"/>
      <c r="CC397" s="91"/>
      <c r="CD397" s="91"/>
      <c r="CE397" s="91"/>
      <c r="CF397" s="91"/>
      <c r="CG397" s="91"/>
      <c r="CH397" s="91"/>
      <c r="CI397" s="91">
        <v>1</v>
      </c>
      <c r="CJ397" s="91">
        <v>1</v>
      </c>
      <c r="CK397" s="91">
        <v>568</v>
      </c>
      <c r="CL397" s="91">
        <v>1</v>
      </c>
      <c r="CM397" s="91"/>
      <c r="CN397" s="91"/>
      <c r="CO397" s="91"/>
      <c r="CP397" s="91"/>
      <c r="CQ397" s="91"/>
      <c r="CR397" s="91"/>
      <c r="CS397" s="91"/>
      <c r="CT397" s="91"/>
      <c r="CU397" s="91"/>
      <c r="CV397" s="91"/>
      <c r="CW397" s="91"/>
      <c r="CX397" s="91"/>
      <c r="CY397" s="91"/>
      <c r="CZ397" s="91"/>
      <c r="DA397" s="91"/>
      <c r="DB397" s="91"/>
      <c r="DC397" s="91"/>
      <c r="DD397" s="91"/>
      <c r="DE397" s="91"/>
      <c r="DF397" s="91"/>
      <c r="DG397" s="91"/>
      <c r="DH397" s="91"/>
      <c r="DI397" s="91"/>
      <c r="DJ397" s="91"/>
      <c r="DK397" s="91"/>
      <c r="DL397" s="91"/>
      <c r="DM397" s="91"/>
      <c r="DN397" s="91"/>
      <c r="DO397" s="91"/>
      <c r="DP397" s="91"/>
      <c r="DQ397" s="91">
        <v>571</v>
      </c>
      <c r="DR397" s="91"/>
      <c r="DS397" s="91"/>
      <c r="DT397" s="91"/>
      <c r="DU397" s="91"/>
      <c r="DV397" s="91"/>
      <c r="DW397" s="91"/>
      <c r="DX397" s="91"/>
      <c r="DY397" s="91"/>
      <c r="DZ397" s="91"/>
      <c r="EA397" s="91"/>
      <c r="EB397" s="91"/>
      <c r="EC397" s="91"/>
      <c r="ED397" s="91"/>
      <c r="EE397" s="91"/>
      <c r="EF397" s="91"/>
      <c r="EG397" s="91">
        <v>571</v>
      </c>
      <c r="EH397" s="91">
        <v>4592</v>
      </c>
      <c r="EI397" s="90" t="s">
        <v>2723</v>
      </c>
      <c r="EJ397" s="90" t="s">
        <v>2489</v>
      </c>
    </row>
    <row r="398" spans="1:140" ht="14.4" x14ac:dyDescent="0.3">
      <c r="A398" s="90">
        <v>106440755</v>
      </c>
      <c r="B398" s="90" t="s">
        <v>2406</v>
      </c>
      <c r="C398" s="90" t="s">
        <v>1892</v>
      </c>
      <c r="D398" s="90" t="s">
        <v>87</v>
      </c>
      <c r="E398" s="90" t="s">
        <v>88</v>
      </c>
      <c r="F398" s="90" t="s">
        <v>1549</v>
      </c>
      <c r="G398" s="90" t="s">
        <v>88</v>
      </c>
      <c r="H398" s="90" t="s">
        <v>2808</v>
      </c>
      <c r="I398" s="90">
        <v>29</v>
      </c>
      <c r="J398" s="90">
        <v>17</v>
      </c>
      <c r="K398" s="90" t="s">
        <v>557</v>
      </c>
      <c r="L398" s="90" t="s">
        <v>553</v>
      </c>
      <c r="M398" s="91">
        <v>10354</v>
      </c>
      <c r="N398" s="91"/>
      <c r="O398" s="91"/>
      <c r="P398" s="91"/>
      <c r="Q398" s="91">
        <v>512</v>
      </c>
      <c r="R398" s="91"/>
      <c r="S398" s="91">
        <v>5007</v>
      </c>
      <c r="T398" s="91">
        <v>5859</v>
      </c>
      <c r="U398" s="91"/>
      <c r="V398" s="91"/>
      <c r="W398" s="91">
        <v>1053</v>
      </c>
      <c r="X398" s="91">
        <v>107</v>
      </c>
      <c r="Y398" s="91">
        <v>180</v>
      </c>
      <c r="Z398" s="91">
        <v>769</v>
      </c>
      <c r="AA398" s="91">
        <v>1123</v>
      </c>
      <c r="AB398" s="91">
        <v>890</v>
      </c>
      <c r="AC398" s="91">
        <v>1479</v>
      </c>
      <c r="AD398" s="91">
        <v>2037</v>
      </c>
      <c r="AE398" s="91">
        <v>1400</v>
      </c>
      <c r="AF398" s="91">
        <v>1828</v>
      </c>
      <c r="AG398" s="91"/>
      <c r="AH398" s="91">
        <v>8411</v>
      </c>
      <c r="AI398" s="91">
        <v>156</v>
      </c>
      <c r="AJ398" s="91">
        <v>1778</v>
      </c>
      <c r="AK398" s="91">
        <v>195</v>
      </c>
      <c r="AL398" s="91">
        <v>3</v>
      </c>
      <c r="AM398" s="91">
        <v>260</v>
      </c>
      <c r="AN398" s="91">
        <v>63</v>
      </c>
      <c r="AO398" s="91">
        <v>8833</v>
      </c>
      <c r="AP398" s="91">
        <v>93</v>
      </c>
      <c r="AQ398" s="91">
        <v>50</v>
      </c>
      <c r="AR398" s="91">
        <v>301</v>
      </c>
      <c r="AS398" s="91">
        <v>580</v>
      </c>
      <c r="AT398" s="91">
        <v>46</v>
      </c>
      <c r="AU398" s="91">
        <v>891</v>
      </c>
      <c r="AV398" s="91">
        <v>22</v>
      </c>
      <c r="AW398" s="91">
        <v>50</v>
      </c>
      <c r="AX398" s="91"/>
      <c r="AY398" s="91">
        <v>6457</v>
      </c>
      <c r="AZ398" s="91">
        <v>4409</v>
      </c>
      <c r="BA398" s="91"/>
      <c r="BB398" s="91">
        <v>2047</v>
      </c>
      <c r="BC398" s="91">
        <v>7905</v>
      </c>
      <c r="BD398" s="91">
        <v>914</v>
      </c>
      <c r="BE398" s="91"/>
      <c r="BF398" s="91">
        <v>6665</v>
      </c>
      <c r="BG398" s="91">
        <v>26</v>
      </c>
      <c r="BH398" s="91">
        <v>417</v>
      </c>
      <c r="BI398" s="91"/>
      <c r="BJ398" s="91">
        <v>161</v>
      </c>
      <c r="BK398" s="91">
        <v>133</v>
      </c>
      <c r="BL398" s="91">
        <v>1236</v>
      </c>
      <c r="BM398" s="91">
        <v>61</v>
      </c>
      <c r="BN398" s="91">
        <v>18</v>
      </c>
      <c r="BO398" s="91">
        <v>168</v>
      </c>
      <c r="BP398" s="91">
        <v>239</v>
      </c>
      <c r="BQ398" s="91">
        <v>1737</v>
      </c>
      <c r="BR398" s="91">
        <v>5</v>
      </c>
      <c r="BS398" s="91"/>
      <c r="BT398" s="91">
        <v>952</v>
      </c>
      <c r="BU398" s="91">
        <v>9914</v>
      </c>
      <c r="BV398" s="91"/>
      <c r="BW398" s="91">
        <v>4566</v>
      </c>
      <c r="BX398" s="91">
        <v>2538</v>
      </c>
      <c r="BY398" s="91">
        <v>3262</v>
      </c>
      <c r="BZ398" s="91">
        <v>49</v>
      </c>
      <c r="CA398" s="91"/>
      <c r="CB398" s="91">
        <v>185</v>
      </c>
      <c r="CC398" s="91">
        <v>17</v>
      </c>
      <c r="CD398" s="91">
        <v>249</v>
      </c>
      <c r="CE398" s="91"/>
      <c r="CF398" s="91"/>
      <c r="CG398" s="91">
        <v>664</v>
      </c>
      <c r="CH398" s="91">
        <v>466</v>
      </c>
      <c r="CI398" s="91">
        <v>283</v>
      </c>
      <c r="CJ398" s="91">
        <v>105</v>
      </c>
      <c r="CK398" s="91">
        <v>208</v>
      </c>
      <c r="CL398" s="91">
        <v>243</v>
      </c>
      <c r="CM398" s="91">
        <v>1665</v>
      </c>
      <c r="CN398" s="91">
        <v>736</v>
      </c>
      <c r="CO398" s="91">
        <v>1236</v>
      </c>
      <c r="CP398" s="91">
        <v>471</v>
      </c>
      <c r="CQ398" s="91">
        <v>1009</v>
      </c>
      <c r="CR398" s="91">
        <v>300</v>
      </c>
      <c r="CS398" s="91">
        <v>652</v>
      </c>
      <c r="CT398" s="91">
        <v>13</v>
      </c>
      <c r="CU398" s="91">
        <v>90</v>
      </c>
      <c r="CV398" s="91">
        <v>319</v>
      </c>
      <c r="CW398" s="91">
        <v>949</v>
      </c>
      <c r="CX398" s="91">
        <v>562</v>
      </c>
      <c r="CY398" s="91">
        <v>895</v>
      </c>
      <c r="CZ398" s="91">
        <v>245</v>
      </c>
      <c r="DA398" s="91">
        <v>19</v>
      </c>
      <c r="DB398" s="91">
        <v>3</v>
      </c>
      <c r="DC398" s="91">
        <v>1</v>
      </c>
      <c r="DD398" s="91">
        <v>52</v>
      </c>
      <c r="DE398" s="91">
        <v>129</v>
      </c>
      <c r="DF398" s="91">
        <v>1155</v>
      </c>
      <c r="DG398" s="91">
        <v>21</v>
      </c>
      <c r="DH398" s="91">
        <v>948</v>
      </c>
      <c r="DI398" s="91">
        <v>128</v>
      </c>
      <c r="DJ398" s="91">
        <v>19</v>
      </c>
      <c r="DK398" s="91">
        <v>168</v>
      </c>
      <c r="DL398" s="91">
        <v>914</v>
      </c>
      <c r="DM398" s="91">
        <v>951</v>
      </c>
      <c r="DN398" s="91">
        <v>196</v>
      </c>
      <c r="DO398" s="91">
        <v>2358</v>
      </c>
      <c r="DP398" s="91">
        <v>22</v>
      </c>
      <c r="DQ398" s="91">
        <v>3537</v>
      </c>
      <c r="DR398" s="91">
        <v>49</v>
      </c>
      <c r="DS398" s="91">
        <v>36</v>
      </c>
      <c r="DT398" s="91">
        <v>92</v>
      </c>
      <c r="DU398" s="91">
        <v>569</v>
      </c>
      <c r="DV398" s="91">
        <v>504</v>
      </c>
      <c r="DW398" s="91"/>
      <c r="DX398" s="91">
        <v>20</v>
      </c>
      <c r="DY398" s="91">
        <v>25</v>
      </c>
      <c r="DZ398" s="91">
        <v>160</v>
      </c>
      <c r="EA398" s="91">
        <v>673</v>
      </c>
      <c r="EB398" s="91">
        <v>60</v>
      </c>
      <c r="EC398" s="91">
        <v>30</v>
      </c>
      <c r="ED398" s="91">
        <v>3</v>
      </c>
      <c r="EE398" s="91"/>
      <c r="EF398" s="91">
        <v>158</v>
      </c>
      <c r="EG398" s="91">
        <v>8487</v>
      </c>
      <c r="EH398" s="91">
        <v>47452</v>
      </c>
      <c r="EI398" s="90" t="s">
        <v>2727</v>
      </c>
      <c r="EJ398" s="90" t="s">
        <v>2489</v>
      </c>
    </row>
    <row r="399" spans="1:140" ht="14.4" x14ac:dyDescent="0.3">
      <c r="A399" s="90">
        <v>106444012</v>
      </c>
      <c r="B399" s="90" t="s">
        <v>2407</v>
      </c>
      <c r="C399" s="90" t="s">
        <v>89</v>
      </c>
      <c r="D399" s="90" t="s">
        <v>90</v>
      </c>
      <c r="E399" s="90" t="s">
        <v>88</v>
      </c>
      <c r="F399" s="90" t="s">
        <v>1549</v>
      </c>
      <c r="G399" s="90" t="s">
        <v>88</v>
      </c>
      <c r="H399" s="90" t="s">
        <v>2814</v>
      </c>
      <c r="I399" s="90">
        <v>29</v>
      </c>
      <c r="J399" s="90">
        <v>17</v>
      </c>
      <c r="K399" s="90" t="s">
        <v>557</v>
      </c>
      <c r="L399" s="90" t="s">
        <v>553</v>
      </c>
      <c r="M399" s="91">
        <v>2508</v>
      </c>
      <c r="N399" s="91"/>
      <c r="O399" s="91"/>
      <c r="P399" s="91"/>
      <c r="Q399" s="91"/>
      <c r="R399" s="91"/>
      <c r="S399" s="91">
        <v>709</v>
      </c>
      <c r="T399" s="91">
        <v>1799</v>
      </c>
      <c r="U399" s="91"/>
      <c r="V399" s="91"/>
      <c r="W399" s="91">
        <v>1054</v>
      </c>
      <c r="X399" s="91"/>
      <c r="Y399" s="91">
        <v>37</v>
      </c>
      <c r="Z399" s="91">
        <v>368</v>
      </c>
      <c r="AA399" s="91">
        <v>607</v>
      </c>
      <c r="AB399" s="91">
        <v>83</v>
      </c>
      <c r="AC399" s="91">
        <v>101</v>
      </c>
      <c r="AD399" s="91">
        <v>162</v>
      </c>
      <c r="AE399" s="91">
        <v>66</v>
      </c>
      <c r="AF399" s="91">
        <v>30</v>
      </c>
      <c r="AG399" s="91"/>
      <c r="AH399" s="91">
        <v>1648</v>
      </c>
      <c r="AI399" s="91">
        <v>26</v>
      </c>
      <c r="AJ399" s="91">
        <v>659</v>
      </c>
      <c r="AK399" s="91">
        <v>81</v>
      </c>
      <c r="AL399" s="91">
        <v>14</v>
      </c>
      <c r="AM399" s="91">
        <v>26</v>
      </c>
      <c r="AN399" s="91">
        <v>54</v>
      </c>
      <c r="AO399" s="91">
        <v>1462</v>
      </c>
      <c r="AP399" s="91"/>
      <c r="AQ399" s="91">
        <v>7</v>
      </c>
      <c r="AR399" s="91"/>
      <c r="AS399" s="91">
        <v>1</v>
      </c>
      <c r="AT399" s="91"/>
      <c r="AU399" s="91">
        <v>1036</v>
      </c>
      <c r="AV399" s="91"/>
      <c r="AW399" s="91">
        <v>1</v>
      </c>
      <c r="AX399" s="91">
        <v>1</v>
      </c>
      <c r="AY399" s="91">
        <v>2</v>
      </c>
      <c r="AZ399" s="91">
        <v>2505</v>
      </c>
      <c r="BA399" s="91">
        <v>1</v>
      </c>
      <c r="BB399" s="91">
        <v>1222</v>
      </c>
      <c r="BC399" s="91">
        <v>245</v>
      </c>
      <c r="BD399" s="91">
        <v>1041</v>
      </c>
      <c r="BE399" s="91"/>
      <c r="BF399" s="91">
        <v>2238</v>
      </c>
      <c r="BG399" s="91"/>
      <c r="BH399" s="91"/>
      <c r="BI399" s="91"/>
      <c r="BJ399" s="91">
        <v>35</v>
      </c>
      <c r="BK399" s="91">
        <v>2</v>
      </c>
      <c r="BL399" s="91">
        <v>29</v>
      </c>
      <c r="BM399" s="91"/>
      <c r="BN399" s="91"/>
      <c r="BO399" s="91"/>
      <c r="BP399" s="91"/>
      <c r="BQ399" s="91">
        <v>202</v>
      </c>
      <c r="BR399" s="91">
        <v>2</v>
      </c>
      <c r="BS399" s="91"/>
      <c r="BT399" s="91">
        <v>5</v>
      </c>
      <c r="BU399" s="91">
        <v>2502</v>
      </c>
      <c r="BV399" s="91">
        <v>1</v>
      </c>
      <c r="BW399" s="91">
        <v>171</v>
      </c>
      <c r="BX399" s="91">
        <v>559</v>
      </c>
      <c r="BY399" s="91">
        <v>1661</v>
      </c>
      <c r="BZ399" s="91">
        <v>2</v>
      </c>
      <c r="CA399" s="91"/>
      <c r="CB399" s="91">
        <v>66</v>
      </c>
      <c r="CC399" s="91"/>
      <c r="CD399" s="91">
        <v>41</v>
      </c>
      <c r="CE399" s="91">
        <v>8</v>
      </c>
      <c r="CF399" s="91"/>
      <c r="CG399" s="91"/>
      <c r="CH399" s="91">
        <v>82</v>
      </c>
      <c r="CI399" s="91">
        <v>4</v>
      </c>
      <c r="CJ399" s="91"/>
      <c r="CK399" s="91"/>
      <c r="CL399" s="91"/>
      <c r="CM399" s="91"/>
      <c r="CN399" s="91">
        <v>3</v>
      </c>
      <c r="CO399" s="91">
        <v>33</v>
      </c>
      <c r="CP399" s="91">
        <v>37</v>
      </c>
      <c r="CQ399" s="91">
        <v>1042</v>
      </c>
      <c r="CR399" s="91">
        <v>4</v>
      </c>
      <c r="CS399" s="91">
        <v>202</v>
      </c>
      <c r="CT399" s="91">
        <v>2</v>
      </c>
      <c r="CU399" s="91">
        <v>16</v>
      </c>
      <c r="CV399" s="91">
        <v>3</v>
      </c>
      <c r="CW399" s="91">
        <v>29</v>
      </c>
      <c r="CX399" s="91">
        <v>13</v>
      </c>
      <c r="CY399" s="91">
        <v>1038</v>
      </c>
      <c r="CZ399" s="91">
        <v>4</v>
      </c>
      <c r="DA399" s="91">
        <v>4</v>
      </c>
      <c r="DB399" s="91"/>
      <c r="DC399" s="91"/>
      <c r="DD399" s="91">
        <v>33</v>
      </c>
      <c r="DE399" s="91"/>
      <c r="DF399" s="91">
        <v>8</v>
      </c>
      <c r="DG399" s="91">
        <v>8</v>
      </c>
      <c r="DH399" s="91">
        <v>65</v>
      </c>
      <c r="DI399" s="91">
        <v>14</v>
      </c>
      <c r="DJ399" s="91">
        <v>21</v>
      </c>
      <c r="DK399" s="91">
        <v>33</v>
      </c>
      <c r="DL399" s="91">
        <v>1026</v>
      </c>
      <c r="DM399" s="91">
        <v>211</v>
      </c>
      <c r="DN399" s="91">
        <v>42</v>
      </c>
      <c r="DO399" s="91">
        <v>206</v>
      </c>
      <c r="DP399" s="91">
        <v>2</v>
      </c>
      <c r="DQ399" s="91">
        <v>831</v>
      </c>
      <c r="DR399" s="91"/>
      <c r="DS399" s="91">
        <v>1</v>
      </c>
      <c r="DT399" s="91"/>
      <c r="DU399" s="91">
        <v>41</v>
      </c>
      <c r="DV399" s="91">
        <v>6</v>
      </c>
      <c r="DW399" s="91"/>
      <c r="DX399" s="91"/>
      <c r="DY399" s="91"/>
      <c r="DZ399" s="91">
        <v>7</v>
      </c>
      <c r="EA399" s="91">
        <v>13</v>
      </c>
      <c r="EB399" s="91"/>
      <c r="EC399" s="91">
        <v>1</v>
      </c>
      <c r="ED399" s="91"/>
      <c r="EE399" s="91"/>
      <c r="EF399" s="91">
        <v>3</v>
      </c>
      <c r="EG399" s="91">
        <v>2436</v>
      </c>
      <c r="EH399" s="91">
        <v>6483</v>
      </c>
      <c r="EI399" s="90" t="s">
        <v>2727</v>
      </c>
      <c r="EJ399" s="90" t="s">
        <v>2489</v>
      </c>
    </row>
    <row r="400" spans="1:140" ht="14.4" x14ac:dyDescent="0.3">
      <c r="A400" s="90">
        <v>106444013</v>
      </c>
      <c r="B400" s="90" t="s">
        <v>2408</v>
      </c>
      <c r="C400" s="90" t="s">
        <v>91</v>
      </c>
      <c r="D400" s="90" t="s">
        <v>92</v>
      </c>
      <c r="E400" s="90" t="s">
        <v>93</v>
      </c>
      <c r="F400" s="90" t="s">
        <v>1550</v>
      </c>
      <c r="G400" s="90" t="s">
        <v>88</v>
      </c>
      <c r="H400" s="90" t="s">
        <v>2811</v>
      </c>
      <c r="I400" s="90">
        <v>30</v>
      </c>
      <c r="J400" s="90">
        <v>17</v>
      </c>
      <c r="K400" s="90" t="s">
        <v>572</v>
      </c>
      <c r="L400" s="90" t="s">
        <v>553</v>
      </c>
      <c r="M400" s="91">
        <v>5692</v>
      </c>
      <c r="N400" s="91"/>
      <c r="O400" s="91"/>
      <c r="P400" s="91"/>
      <c r="Q400" s="91"/>
      <c r="R400" s="91"/>
      <c r="S400" s="91">
        <v>2139</v>
      </c>
      <c r="T400" s="91">
        <v>3552</v>
      </c>
      <c r="U400" s="91"/>
      <c r="V400" s="91">
        <v>1</v>
      </c>
      <c r="W400" s="91">
        <v>1254</v>
      </c>
      <c r="X400" s="91">
        <v>122</v>
      </c>
      <c r="Y400" s="91">
        <v>217</v>
      </c>
      <c r="Z400" s="91">
        <v>906</v>
      </c>
      <c r="AA400" s="91">
        <v>697</v>
      </c>
      <c r="AB400" s="91">
        <v>322</v>
      </c>
      <c r="AC400" s="91">
        <v>479</v>
      </c>
      <c r="AD400" s="91">
        <v>568</v>
      </c>
      <c r="AE400" s="91">
        <v>458</v>
      </c>
      <c r="AF400" s="91">
        <v>669</v>
      </c>
      <c r="AG400" s="91"/>
      <c r="AH400" s="91">
        <v>1714</v>
      </c>
      <c r="AI400" s="91">
        <v>16</v>
      </c>
      <c r="AJ400" s="91">
        <v>3924</v>
      </c>
      <c r="AK400" s="91">
        <v>36</v>
      </c>
      <c r="AL400" s="91">
        <v>1</v>
      </c>
      <c r="AM400" s="91"/>
      <c r="AN400" s="91">
        <v>1</v>
      </c>
      <c r="AO400" s="91">
        <v>4505</v>
      </c>
      <c r="AP400" s="91"/>
      <c r="AQ400" s="91">
        <v>5</v>
      </c>
      <c r="AR400" s="91">
        <v>10</v>
      </c>
      <c r="AS400" s="91">
        <v>2</v>
      </c>
      <c r="AT400" s="91"/>
      <c r="AU400" s="91">
        <v>1170</v>
      </c>
      <c r="AV400" s="91"/>
      <c r="AW400" s="91"/>
      <c r="AX400" s="91"/>
      <c r="AY400" s="91">
        <v>3573</v>
      </c>
      <c r="AZ400" s="91">
        <v>2119</v>
      </c>
      <c r="BA400" s="91"/>
      <c r="BB400" s="91">
        <v>948</v>
      </c>
      <c r="BC400" s="91">
        <v>3572</v>
      </c>
      <c r="BD400" s="91">
        <v>1172</v>
      </c>
      <c r="BE400" s="91"/>
      <c r="BF400" s="91">
        <v>4688</v>
      </c>
      <c r="BG400" s="91"/>
      <c r="BH400" s="91"/>
      <c r="BI400" s="91"/>
      <c r="BJ400" s="91">
        <v>120</v>
      </c>
      <c r="BK400" s="91">
        <v>21</v>
      </c>
      <c r="BL400" s="91">
        <v>467</v>
      </c>
      <c r="BM400" s="91"/>
      <c r="BN400" s="91"/>
      <c r="BO400" s="91">
        <v>41</v>
      </c>
      <c r="BP400" s="91">
        <v>76</v>
      </c>
      <c r="BQ400" s="91">
        <v>279</v>
      </c>
      <c r="BR400" s="91"/>
      <c r="BS400" s="91"/>
      <c r="BT400" s="91">
        <v>218</v>
      </c>
      <c r="BU400" s="91">
        <v>5474</v>
      </c>
      <c r="BV400" s="91"/>
      <c r="BW400" s="91">
        <v>1536</v>
      </c>
      <c r="BX400" s="91">
        <v>3215</v>
      </c>
      <c r="BY400" s="91">
        <v>845</v>
      </c>
      <c r="BZ400" s="91">
        <v>26</v>
      </c>
      <c r="CA400" s="91">
        <v>1</v>
      </c>
      <c r="CB400" s="91">
        <v>24</v>
      </c>
      <c r="CC400" s="91"/>
      <c r="CD400" s="91">
        <v>45</v>
      </c>
      <c r="CE400" s="91"/>
      <c r="CF400" s="91"/>
      <c r="CG400" s="91">
        <v>372</v>
      </c>
      <c r="CH400" s="91">
        <v>83</v>
      </c>
      <c r="CI400" s="91">
        <v>142</v>
      </c>
      <c r="CJ400" s="91">
        <v>30</v>
      </c>
      <c r="CK400" s="91">
        <v>57</v>
      </c>
      <c r="CL400" s="91">
        <v>43</v>
      </c>
      <c r="CM400" s="91">
        <v>420</v>
      </c>
      <c r="CN400" s="91">
        <v>355</v>
      </c>
      <c r="CO400" s="91">
        <v>704</v>
      </c>
      <c r="CP400" s="91">
        <v>208</v>
      </c>
      <c r="CQ400" s="91">
        <v>1395</v>
      </c>
      <c r="CR400" s="91">
        <v>90</v>
      </c>
      <c r="CS400" s="91">
        <v>252</v>
      </c>
      <c r="CT400" s="91">
        <v>6</v>
      </c>
      <c r="CU400" s="91">
        <v>21</v>
      </c>
      <c r="CV400" s="91">
        <v>75</v>
      </c>
      <c r="CW400" s="91">
        <v>255</v>
      </c>
      <c r="CX400" s="91">
        <v>12</v>
      </c>
      <c r="CY400" s="91">
        <v>1172</v>
      </c>
      <c r="CZ400" s="91">
        <v>70</v>
      </c>
      <c r="DA400" s="91">
        <v>2</v>
      </c>
      <c r="DB400" s="91">
        <v>2</v>
      </c>
      <c r="DC400" s="91">
        <v>1</v>
      </c>
      <c r="DD400" s="91">
        <v>3</v>
      </c>
      <c r="DE400" s="91">
        <v>42</v>
      </c>
      <c r="DF400" s="91">
        <v>187</v>
      </c>
      <c r="DG400" s="91">
        <v>3</v>
      </c>
      <c r="DH400" s="91">
        <v>538</v>
      </c>
      <c r="DI400" s="91">
        <v>13</v>
      </c>
      <c r="DJ400" s="91">
        <v>4</v>
      </c>
      <c r="DK400" s="91">
        <v>72</v>
      </c>
      <c r="DL400" s="91">
        <v>1321</v>
      </c>
      <c r="DM400" s="91">
        <v>358</v>
      </c>
      <c r="DN400" s="91">
        <v>87</v>
      </c>
      <c r="DO400" s="91">
        <v>156</v>
      </c>
      <c r="DP400" s="91">
        <v>6</v>
      </c>
      <c r="DQ400" s="91">
        <v>2827</v>
      </c>
      <c r="DR400" s="91">
        <v>14</v>
      </c>
      <c r="DS400" s="91">
        <v>4</v>
      </c>
      <c r="DT400" s="91">
        <v>11</v>
      </c>
      <c r="DU400" s="91">
        <v>106</v>
      </c>
      <c r="DV400" s="91">
        <v>174</v>
      </c>
      <c r="DW400" s="91">
        <v>1</v>
      </c>
      <c r="DX400" s="91">
        <v>10</v>
      </c>
      <c r="DY400" s="91">
        <v>3</v>
      </c>
      <c r="DZ400" s="91">
        <v>43</v>
      </c>
      <c r="EA400" s="91">
        <v>81</v>
      </c>
      <c r="EB400" s="91">
        <v>15</v>
      </c>
      <c r="EC400" s="91">
        <v>8</v>
      </c>
      <c r="ED400" s="91">
        <v>8</v>
      </c>
      <c r="EE400" s="91"/>
      <c r="EF400" s="91">
        <v>21</v>
      </c>
      <c r="EG400" s="91">
        <v>5193</v>
      </c>
      <c r="EH400" s="91">
        <v>18801</v>
      </c>
      <c r="EI400" s="90" t="s">
        <v>2728</v>
      </c>
      <c r="EJ400" s="90" t="s">
        <v>2489</v>
      </c>
    </row>
    <row r="401" spans="1:140" ht="14.4" x14ac:dyDescent="0.3">
      <c r="A401" s="90">
        <v>106444029</v>
      </c>
      <c r="B401" s="90" t="s">
        <v>2409</v>
      </c>
      <c r="C401" s="90" t="s">
        <v>2410</v>
      </c>
      <c r="D401" s="90" t="s">
        <v>2411</v>
      </c>
      <c r="E401" s="90" t="s">
        <v>88</v>
      </c>
      <c r="F401" s="90" t="s">
        <v>2412</v>
      </c>
      <c r="G401" s="90" t="s">
        <v>88</v>
      </c>
      <c r="H401" s="90" t="s">
        <v>2814</v>
      </c>
      <c r="I401" s="90">
        <v>29</v>
      </c>
      <c r="J401" s="90">
        <v>17</v>
      </c>
      <c r="K401" s="90" t="s">
        <v>572</v>
      </c>
      <c r="L401" s="90" t="s">
        <v>553</v>
      </c>
      <c r="M401" s="91"/>
      <c r="N401" s="91"/>
      <c r="O401" s="91">
        <v>546</v>
      </c>
      <c r="P401" s="91"/>
      <c r="Q401" s="91"/>
      <c r="R401" s="91"/>
      <c r="S401" s="91">
        <v>292</v>
      </c>
      <c r="T401" s="91">
        <v>254</v>
      </c>
      <c r="U401" s="91"/>
      <c r="V401" s="91"/>
      <c r="W401" s="91"/>
      <c r="X401" s="91"/>
      <c r="Y401" s="91">
        <v>18</v>
      </c>
      <c r="Z401" s="91">
        <v>142</v>
      </c>
      <c r="AA401" s="91">
        <v>119</v>
      </c>
      <c r="AB401" s="91">
        <v>87</v>
      </c>
      <c r="AC401" s="91">
        <v>101</v>
      </c>
      <c r="AD401" s="91">
        <v>67</v>
      </c>
      <c r="AE401" s="91">
        <v>12</v>
      </c>
      <c r="AF401" s="91"/>
      <c r="AG401" s="91"/>
      <c r="AH401" s="91">
        <v>392</v>
      </c>
      <c r="AI401" s="91">
        <v>17</v>
      </c>
      <c r="AJ401" s="91">
        <v>85</v>
      </c>
      <c r="AK401" s="91">
        <v>11</v>
      </c>
      <c r="AL401" s="91"/>
      <c r="AM401" s="91">
        <v>29</v>
      </c>
      <c r="AN401" s="91">
        <v>12</v>
      </c>
      <c r="AO401" s="91">
        <v>506</v>
      </c>
      <c r="AP401" s="91"/>
      <c r="AQ401" s="91"/>
      <c r="AR401" s="91">
        <v>1</v>
      </c>
      <c r="AS401" s="91">
        <v>3</v>
      </c>
      <c r="AT401" s="91">
        <v>27</v>
      </c>
      <c r="AU401" s="91"/>
      <c r="AV401" s="91">
        <v>6</v>
      </c>
      <c r="AW401" s="91">
        <v>3</v>
      </c>
      <c r="AX401" s="91"/>
      <c r="AY401" s="91"/>
      <c r="AZ401" s="91">
        <v>546</v>
      </c>
      <c r="BA401" s="91"/>
      <c r="BB401" s="91"/>
      <c r="BC401" s="91">
        <v>546</v>
      </c>
      <c r="BD401" s="91"/>
      <c r="BE401" s="91"/>
      <c r="BF401" s="91">
        <v>459</v>
      </c>
      <c r="BG401" s="91">
        <v>1</v>
      </c>
      <c r="BH401" s="91">
        <v>2</v>
      </c>
      <c r="BI401" s="91"/>
      <c r="BJ401" s="91">
        <v>9</v>
      </c>
      <c r="BK401" s="91">
        <v>41</v>
      </c>
      <c r="BL401" s="91"/>
      <c r="BM401" s="91">
        <v>4</v>
      </c>
      <c r="BN401" s="91">
        <v>8</v>
      </c>
      <c r="BO401" s="91">
        <v>22</v>
      </c>
      <c r="BP401" s="91"/>
      <c r="BQ401" s="91"/>
      <c r="BR401" s="91"/>
      <c r="BS401" s="91"/>
      <c r="BT401" s="91"/>
      <c r="BU401" s="91">
        <v>546</v>
      </c>
      <c r="BV401" s="91"/>
      <c r="BW401" s="91">
        <v>187</v>
      </c>
      <c r="BX401" s="91">
        <v>223</v>
      </c>
      <c r="BY401" s="91">
        <v>41</v>
      </c>
      <c r="BZ401" s="91"/>
      <c r="CA401" s="91">
        <v>73</v>
      </c>
      <c r="CB401" s="91">
        <v>7</v>
      </c>
      <c r="CC401" s="91"/>
      <c r="CD401" s="91">
        <v>4</v>
      </c>
      <c r="CE401" s="91">
        <v>11</v>
      </c>
      <c r="CF401" s="91"/>
      <c r="CG401" s="91"/>
      <c r="CH401" s="91"/>
      <c r="CI401" s="91"/>
      <c r="CJ401" s="91"/>
      <c r="CK401" s="91">
        <v>546</v>
      </c>
      <c r="CL401" s="91"/>
      <c r="CM401" s="91"/>
      <c r="CN401" s="91"/>
      <c r="CO401" s="91"/>
      <c r="CP401" s="91"/>
      <c r="CQ401" s="91"/>
      <c r="CR401" s="91"/>
      <c r="CS401" s="91"/>
      <c r="CT401" s="91"/>
      <c r="CU401" s="91"/>
      <c r="CV401" s="91"/>
      <c r="CW401" s="91"/>
      <c r="CX401" s="91"/>
      <c r="CY401" s="91"/>
      <c r="CZ401" s="91"/>
      <c r="DA401" s="91"/>
      <c r="DB401" s="91"/>
      <c r="DC401" s="91"/>
      <c r="DD401" s="91"/>
      <c r="DE401" s="91"/>
      <c r="DF401" s="91"/>
      <c r="DG401" s="91"/>
      <c r="DH401" s="91"/>
      <c r="DI401" s="91"/>
      <c r="DJ401" s="91"/>
      <c r="DK401" s="91"/>
      <c r="DL401" s="91"/>
      <c r="DM401" s="91"/>
      <c r="DN401" s="91"/>
      <c r="DO401" s="91">
        <v>262</v>
      </c>
      <c r="DP401" s="91"/>
      <c r="DQ401" s="91">
        <v>284</v>
      </c>
      <c r="DR401" s="91"/>
      <c r="DS401" s="91"/>
      <c r="DT401" s="91"/>
      <c r="DU401" s="91"/>
      <c r="DV401" s="91"/>
      <c r="DW401" s="91"/>
      <c r="DX401" s="91"/>
      <c r="DY401" s="91"/>
      <c r="DZ401" s="91"/>
      <c r="EA401" s="91"/>
      <c r="EB401" s="91"/>
      <c r="EC401" s="91"/>
      <c r="ED401" s="91"/>
      <c r="EE401" s="91"/>
      <c r="EF401" s="91"/>
      <c r="EG401" s="91">
        <v>546</v>
      </c>
      <c r="EH401" s="91">
        <v>5072</v>
      </c>
      <c r="EI401" s="90" t="s">
        <v>2727</v>
      </c>
      <c r="EJ401" s="90" t="s">
        <v>2489</v>
      </c>
    </row>
    <row r="402" spans="1:140" ht="14.4" x14ac:dyDescent="0.3">
      <c r="A402" s="90">
        <v>106450936</v>
      </c>
      <c r="B402" s="90" t="s">
        <v>2413</v>
      </c>
      <c r="C402" s="90" t="s">
        <v>94</v>
      </c>
      <c r="D402" s="90" t="s">
        <v>1848</v>
      </c>
      <c r="E402" s="90" t="s">
        <v>95</v>
      </c>
      <c r="F402" s="90" t="s">
        <v>1551</v>
      </c>
      <c r="G402" s="90" t="s">
        <v>1552</v>
      </c>
      <c r="H402" s="90" t="s">
        <v>2811</v>
      </c>
      <c r="I402" s="90">
        <v>1</v>
      </c>
      <c r="J402" s="90">
        <v>1</v>
      </c>
      <c r="K402" s="90" t="s">
        <v>580</v>
      </c>
      <c r="L402" s="90" t="s">
        <v>2501</v>
      </c>
      <c r="M402" s="91">
        <v>362</v>
      </c>
      <c r="N402" s="91">
        <v>127</v>
      </c>
      <c r="O402" s="91"/>
      <c r="P402" s="91"/>
      <c r="Q402" s="91"/>
      <c r="R402" s="91"/>
      <c r="S402" s="91">
        <v>198</v>
      </c>
      <c r="T402" s="91">
        <v>291</v>
      </c>
      <c r="U402" s="91"/>
      <c r="V402" s="91"/>
      <c r="W402" s="91">
        <v>60</v>
      </c>
      <c r="X402" s="91">
        <v>8</v>
      </c>
      <c r="Y402" s="91">
        <v>7</v>
      </c>
      <c r="Z402" s="91">
        <v>40</v>
      </c>
      <c r="AA402" s="91">
        <v>24</v>
      </c>
      <c r="AB402" s="91">
        <v>15</v>
      </c>
      <c r="AC402" s="91">
        <v>47</v>
      </c>
      <c r="AD402" s="91">
        <v>81</v>
      </c>
      <c r="AE402" s="91">
        <v>102</v>
      </c>
      <c r="AF402" s="91">
        <v>105</v>
      </c>
      <c r="AG402" s="91"/>
      <c r="AH402" s="91">
        <v>435</v>
      </c>
      <c r="AI402" s="91">
        <v>2</v>
      </c>
      <c r="AJ402" s="91">
        <v>27</v>
      </c>
      <c r="AK402" s="91">
        <v>1</v>
      </c>
      <c r="AL402" s="91">
        <v>20</v>
      </c>
      <c r="AM402" s="91">
        <v>3</v>
      </c>
      <c r="AN402" s="91">
        <v>1</v>
      </c>
      <c r="AO402" s="91">
        <v>334</v>
      </c>
      <c r="AP402" s="91"/>
      <c r="AQ402" s="91"/>
      <c r="AR402" s="91">
        <v>7</v>
      </c>
      <c r="AS402" s="91">
        <v>78</v>
      </c>
      <c r="AT402" s="91">
        <v>14</v>
      </c>
      <c r="AU402" s="91">
        <v>56</v>
      </c>
      <c r="AV402" s="91"/>
      <c r="AW402" s="91"/>
      <c r="AX402" s="91"/>
      <c r="AY402" s="91">
        <v>249</v>
      </c>
      <c r="AZ402" s="91">
        <v>240</v>
      </c>
      <c r="BA402" s="91"/>
      <c r="BB402" s="91">
        <v>99</v>
      </c>
      <c r="BC402" s="91">
        <v>334</v>
      </c>
      <c r="BD402" s="91">
        <v>56</v>
      </c>
      <c r="BE402" s="91"/>
      <c r="BF402" s="91">
        <v>339</v>
      </c>
      <c r="BG402" s="91">
        <v>6</v>
      </c>
      <c r="BH402" s="91"/>
      <c r="BI402" s="91">
        <v>77</v>
      </c>
      <c r="BJ402" s="91">
        <v>21</v>
      </c>
      <c r="BK402" s="91">
        <v>1</v>
      </c>
      <c r="BL402" s="91"/>
      <c r="BM402" s="91">
        <v>2</v>
      </c>
      <c r="BN402" s="91">
        <v>3</v>
      </c>
      <c r="BO402" s="91"/>
      <c r="BP402" s="91">
        <v>40</v>
      </c>
      <c r="BQ402" s="91"/>
      <c r="BR402" s="91"/>
      <c r="BS402" s="91"/>
      <c r="BT402" s="91">
        <v>10</v>
      </c>
      <c r="BU402" s="91">
        <v>479</v>
      </c>
      <c r="BV402" s="91"/>
      <c r="BW402" s="91">
        <v>231</v>
      </c>
      <c r="BX402" s="91">
        <v>153</v>
      </c>
      <c r="BY402" s="91">
        <v>87</v>
      </c>
      <c r="BZ402" s="91">
        <v>1</v>
      </c>
      <c r="CA402" s="91"/>
      <c r="CB402" s="91">
        <v>3</v>
      </c>
      <c r="CC402" s="91"/>
      <c r="CD402" s="91">
        <v>14</v>
      </c>
      <c r="CE402" s="91"/>
      <c r="CF402" s="91"/>
      <c r="CG402" s="91">
        <v>17</v>
      </c>
      <c r="CH402" s="91">
        <v>14</v>
      </c>
      <c r="CI402" s="91">
        <v>24</v>
      </c>
      <c r="CJ402" s="91">
        <v>7</v>
      </c>
      <c r="CK402" s="91">
        <v>13</v>
      </c>
      <c r="CL402" s="91">
        <v>15</v>
      </c>
      <c r="CM402" s="91">
        <v>39</v>
      </c>
      <c r="CN402" s="91">
        <v>62</v>
      </c>
      <c r="CO402" s="91">
        <v>57</v>
      </c>
      <c r="CP402" s="91">
        <v>34</v>
      </c>
      <c r="CQ402" s="91">
        <v>59</v>
      </c>
      <c r="CR402" s="91">
        <v>5</v>
      </c>
      <c r="CS402" s="91">
        <v>9</v>
      </c>
      <c r="CT402" s="91"/>
      <c r="CU402" s="91"/>
      <c r="CV402" s="91">
        <v>17</v>
      </c>
      <c r="CW402" s="91">
        <v>28</v>
      </c>
      <c r="CX402" s="91">
        <v>33</v>
      </c>
      <c r="CY402" s="91">
        <v>56</v>
      </c>
      <c r="CZ402" s="91">
        <v>2</v>
      </c>
      <c r="DA402" s="91"/>
      <c r="DB402" s="91"/>
      <c r="DC402" s="91"/>
      <c r="DD402" s="91"/>
      <c r="DE402" s="91"/>
      <c r="DF402" s="91"/>
      <c r="DG402" s="91"/>
      <c r="DH402" s="91">
        <v>7</v>
      </c>
      <c r="DI402" s="91"/>
      <c r="DJ402" s="91">
        <v>11</v>
      </c>
      <c r="DK402" s="91">
        <v>1</v>
      </c>
      <c r="DL402" s="91">
        <v>55</v>
      </c>
      <c r="DM402" s="91">
        <v>3</v>
      </c>
      <c r="DN402" s="91">
        <v>8</v>
      </c>
      <c r="DO402" s="91">
        <v>14</v>
      </c>
      <c r="DP402" s="91"/>
      <c r="DQ402" s="91">
        <v>388</v>
      </c>
      <c r="DR402" s="91">
        <v>1</v>
      </c>
      <c r="DS402" s="91">
        <v>1</v>
      </c>
      <c r="DT402" s="91">
        <v>8</v>
      </c>
      <c r="DU402" s="91">
        <v>15</v>
      </c>
      <c r="DV402" s="91">
        <v>20</v>
      </c>
      <c r="DW402" s="91"/>
      <c r="DX402" s="91"/>
      <c r="DY402" s="91"/>
      <c r="DZ402" s="91">
        <v>7</v>
      </c>
      <c r="EA402" s="91">
        <v>26</v>
      </c>
      <c r="EB402" s="91"/>
      <c r="EC402" s="91"/>
      <c r="ED402" s="91">
        <v>2</v>
      </c>
      <c r="EE402" s="91"/>
      <c r="EF402" s="91">
        <v>1</v>
      </c>
      <c r="EG402" s="91">
        <v>408</v>
      </c>
      <c r="EH402" s="91">
        <v>18953</v>
      </c>
      <c r="EI402" s="90" t="s">
        <v>2729</v>
      </c>
      <c r="EJ402" s="90" t="s">
        <v>2525</v>
      </c>
    </row>
    <row r="403" spans="1:140" ht="14.4" x14ac:dyDescent="0.3">
      <c r="A403" s="90">
        <v>106450940</v>
      </c>
      <c r="B403" s="90" t="s">
        <v>2414</v>
      </c>
      <c r="C403" s="90" t="s">
        <v>96</v>
      </c>
      <c r="D403" s="90" t="s">
        <v>97</v>
      </c>
      <c r="E403" s="90" t="s">
        <v>98</v>
      </c>
      <c r="F403" s="90" t="s">
        <v>1554</v>
      </c>
      <c r="G403" s="90" t="s">
        <v>1552</v>
      </c>
      <c r="H403" s="90" t="s">
        <v>2808</v>
      </c>
      <c r="I403" s="90">
        <v>1</v>
      </c>
      <c r="J403" s="90">
        <v>1</v>
      </c>
      <c r="K403" s="90" t="s">
        <v>572</v>
      </c>
      <c r="L403" s="90" t="s">
        <v>553</v>
      </c>
      <c r="M403" s="91">
        <v>7000</v>
      </c>
      <c r="N403" s="91"/>
      <c r="O403" s="91"/>
      <c r="P403" s="91"/>
      <c r="Q403" s="91"/>
      <c r="R403" s="91"/>
      <c r="S403" s="91">
        <v>3501</v>
      </c>
      <c r="T403" s="91">
        <v>3499</v>
      </c>
      <c r="U403" s="91"/>
      <c r="V403" s="91"/>
      <c r="W403" s="91"/>
      <c r="X403" s="91">
        <v>3</v>
      </c>
      <c r="Y403" s="91">
        <v>56</v>
      </c>
      <c r="Z403" s="91">
        <v>253</v>
      </c>
      <c r="AA403" s="91">
        <v>346</v>
      </c>
      <c r="AB403" s="91">
        <v>622</v>
      </c>
      <c r="AC403" s="91">
        <v>1307</v>
      </c>
      <c r="AD403" s="91">
        <v>1591</v>
      </c>
      <c r="AE403" s="91">
        <v>1452</v>
      </c>
      <c r="AF403" s="91">
        <v>1370</v>
      </c>
      <c r="AG403" s="91"/>
      <c r="AH403" s="91">
        <v>6400</v>
      </c>
      <c r="AI403" s="91">
        <v>73</v>
      </c>
      <c r="AJ403" s="91">
        <v>163</v>
      </c>
      <c r="AK403" s="91">
        <v>66</v>
      </c>
      <c r="AL403" s="91">
        <v>108</v>
      </c>
      <c r="AM403" s="91">
        <v>151</v>
      </c>
      <c r="AN403" s="91">
        <v>39</v>
      </c>
      <c r="AO403" s="91">
        <v>6566</v>
      </c>
      <c r="AP403" s="91"/>
      <c r="AQ403" s="91">
        <v>2</v>
      </c>
      <c r="AR403" s="91">
        <v>178</v>
      </c>
      <c r="AS403" s="91">
        <v>238</v>
      </c>
      <c r="AT403" s="91">
        <v>5</v>
      </c>
      <c r="AU403" s="91"/>
      <c r="AV403" s="91">
        <v>11</v>
      </c>
      <c r="AW403" s="91"/>
      <c r="AX403" s="91"/>
      <c r="AY403" s="91">
        <v>5674</v>
      </c>
      <c r="AZ403" s="91">
        <v>1326</v>
      </c>
      <c r="BA403" s="91"/>
      <c r="BB403" s="91">
        <v>948</v>
      </c>
      <c r="BC403" s="91">
        <v>6052</v>
      </c>
      <c r="BD403" s="91"/>
      <c r="BE403" s="91"/>
      <c r="BF403" s="91">
        <v>4455</v>
      </c>
      <c r="BG403" s="91"/>
      <c r="BH403" s="91"/>
      <c r="BI403" s="91"/>
      <c r="BJ403" s="91">
        <v>266</v>
      </c>
      <c r="BK403" s="91">
        <v>13</v>
      </c>
      <c r="BL403" s="91">
        <v>917</v>
      </c>
      <c r="BM403" s="91"/>
      <c r="BN403" s="91">
        <v>21</v>
      </c>
      <c r="BO403" s="91">
        <v>179</v>
      </c>
      <c r="BP403" s="91">
        <v>233</v>
      </c>
      <c r="BQ403" s="91">
        <v>916</v>
      </c>
      <c r="BR403" s="91"/>
      <c r="BS403" s="91"/>
      <c r="BT403" s="91">
        <v>527</v>
      </c>
      <c r="BU403" s="91">
        <v>6473</v>
      </c>
      <c r="BV403" s="91"/>
      <c r="BW403" s="91">
        <v>4547</v>
      </c>
      <c r="BX403" s="91">
        <v>1521</v>
      </c>
      <c r="BY403" s="91">
        <v>681</v>
      </c>
      <c r="BZ403" s="91">
        <v>73</v>
      </c>
      <c r="CA403" s="91"/>
      <c r="CB403" s="91">
        <v>28</v>
      </c>
      <c r="CC403" s="91">
        <v>15</v>
      </c>
      <c r="CD403" s="91">
        <v>127</v>
      </c>
      <c r="CE403" s="91">
        <v>8</v>
      </c>
      <c r="CF403" s="91"/>
      <c r="CG403" s="91">
        <v>857</v>
      </c>
      <c r="CH403" s="91">
        <v>150</v>
      </c>
      <c r="CI403" s="91">
        <v>245</v>
      </c>
      <c r="CJ403" s="91">
        <v>57</v>
      </c>
      <c r="CK403" s="91">
        <v>76</v>
      </c>
      <c r="CL403" s="91">
        <v>237</v>
      </c>
      <c r="CM403" s="91">
        <v>1500</v>
      </c>
      <c r="CN403" s="91">
        <v>791</v>
      </c>
      <c r="CO403" s="91">
        <v>1012</v>
      </c>
      <c r="CP403" s="91">
        <v>406</v>
      </c>
      <c r="CQ403" s="91">
        <v>5</v>
      </c>
      <c r="CR403" s="91">
        <v>203</v>
      </c>
      <c r="CS403" s="91">
        <v>542</v>
      </c>
      <c r="CT403" s="91">
        <v>1</v>
      </c>
      <c r="CU403" s="91"/>
      <c r="CV403" s="91">
        <v>174</v>
      </c>
      <c r="CW403" s="91">
        <v>718</v>
      </c>
      <c r="CX403" s="91">
        <v>26</v>
      </c>
      <c r="CY403" s="91"/>
      <c r="CZ403" s="91">
        <v>40</v>
      </c>
      <c r="DA403" s="91">
        <v>4</v>
      </c>
      <c r="DB403" s="91">
        <v>4</v>
      </c>
      <c r="DC403" s="91">
        <v>2</v>
      </c>
      <c r="DD403" s="91">
        <v>17</v>
      </c>
      <c r="DE403" s="91">
        <v>197</v>
      </c>
      <c r="DF403" s="91">
        <v>854</v>
      </c>
      <c r="DG403" s="91">
        <v>13</v>
      </c>
      <c r="DH403" s="91">
        <v>742</v>
      </c>
      <c r="DI403" s="91">
        <v>95</v>
      </c>
      <c r="DJ403" s="91">
        <v>7</v>
      </c>
      <c r="DK403" s="91">
        <v>37</v>
      </c>
      <c r="DL403" s="91"/>
      <c r="DM403" s="91">
        <v>733</v>
      </c>
      <c r="DN403" s="91">
        <v>130</v>
      </c>
      <c r="DO403" s="91">
        <v>1410</v>
      </c>
      <c r="DP403" s="91">
        <v>37</v>
      </c>
      <c r="DQ403" s="91">
        <v>2678</v>
      </c>
      <c r="DR403" s="91">
        <v>26</v>
      </c>
      <c r="DS403" s="91">
        <v>4</v>
      </c>
      <c r="DT403" s="91">
        <v>84</v>
      </c>
      <c r="DU403" s="91">
        <v>367</v>
      </c>
      <c r="DV403" s="91">
        <v>322</v>
      </c>
      <c r="DW403" s="91">
        <v>3</v>
      </c>
      <c r="DX403" s="91">
        <v>27</v>
      </c>
      <c r="DY403" s="91">
        <v>9</v>
      </c>
      <c r="DZ403" s="91">
        <v>90</v>
      </c>
      <c r="EA403" s="91">
        <v>294</v>
      </c>
      <c r="EB403" s="91">
        <v>36</v>
      </c>
      <c r="EC403" s="91">
        <v>17</v>
      </c>
      <c r="ED403" s="91">
        <v>43</v>
      </c>
      <c r="EE403" s="91"/>
      <c r="EF403" s="91">
        <v>43</v>
      </c>
      <c r="EG403" s="91">
        <v>5635</v>
      </c>
      <c r="EH403" s="91">
        <v>29749</v>
      </c>
      <c r="EI403" s="90" t="s">
        <v>2730</v>
      </c>
      <c r="EJ403" s="90" t="s">
        <v>2489</v>
      </c>
    </row>
    <row r="404" spans="1:140" ht="14.4" x14ac:dyDescent="0.3">
      <c r="A404" s="90">
        <v>106450949</v>
      </c>
      <c r="B404" s="90" t="s">
        <v>2415</v>
      </c>
      <c r="C404" s="90" t="s">
        <v>1553</v>
      </c>
      <c r="D404" s="90" t="s">
        <v>99</v>
      </c>
      <c r="E404" s="90" t="s">
        <v>98</v>
      </c>
      <c r="F404" s="90" t="s">
        <v>1554</v>
      </c>
      <c r="G404" s="90" t="s">
        <v>1552</v>
      </c>
      <c r="H404" s="90" t="s">
        <v>2808</v>
      </c>
      <c r="I404" s="90">
        <v>1</v>
      </c>
      <c r="J404" s="90">
        <v>1</v>
      </c>
      <c r="K404" s="90" t="s">
        <v>557</v>
      </c>
      <c r="L404" s="90" t="s">
        <v>553</v>
      </c>
      <c r="M404" s="91">
        <v>14520</v>
      </c>
      <c r="N404" s="91"/>
      <c r="O404" s="91"/>
      <c r="P404" s="91"/>
      <c r="Q404" s="91"/>
      <c r="R404" s="91"/>
      <c r="S404" s="91">
        <v>6384</v>
      </c>
      <c r="T404" s="91">
        <v>8134</v>
      </c>
      <c r="U404" s="91"/>
      <c r="V404" s="91">
        <v>2</v>
      </c>
      <c r="W404" s="91">
        <v>2173</v>
      </c>
      <c r="X404" s="91">
        <v>265</v>
      </c>
      <c r="Y404" s="91">
        <v>381</v>
      </c>
      <c r="Z404" s="91">
        <v>1633</v>
      </c>
      <c r="AA404" s="91">
        <v>1232</v>
      </c>
      <c r="AB404" s="91">
        <v>934</v>
      </c>
      <c r="AC404" s="91">
        <v>1758</v>
      </c>
      <c r="AD404" s="91">
        <v>2248</v>
      </c>
      <c r="AE404" s="91">
        <v>2137</v>
      </c>
      <c r="AF404" s="91">
        <v>1759</v>
      </c>
      <c r="AG404" s="91"/>
      <c r="AH404" s="91">
        <v>12696</v>
      </c>
      <c r="AI404" s="91">
        <v>187</v>
      </c>
      <c r="AJ404" s="91">
        <v>659</v>
      </c>
      <c r="AK404" s="91">
        <v>274</v>
      </c>
      <c r="AL404" s="91">
        <v>200</v>
      </c>
      <c r="AM404" s="91">
        <v>117</v>
      </c>
      <c r="AN404" s="91">
        <v>387</v>
      </c>
      <c r="AO404" s="91">
        <v>11018</v>
      </c>
      <c r="AP404" s="91">
        <v>126</v>
      </c>
      <c r="AQ404" s="91">
        <v>13</v>
      </c>
      <c r="AR404" s="91">
        <v>288</v>
      </c>
      <c r="AS404" s="91">
        <v>184</v>
      </c>
      <c r="AT404" s="91">
        <v>8</v>
      </c>
      <c r="AU404" s="91">
        <v>1973</v>
      </c>
      <c r="AV404" s="91">
        <v>7</v>
      </c>
      <c r="AW404" s="91">
        <v>903</v>
      </c>
      <c r="AX404" s="91"/>
      <c r="AY404" s="91">
        <v>7210</v>
      </c>
      <c r="AZ404" s="91">
        <v>7309</v>
      </c>
      <c r="BA404" s="91">
        <v>1</v>
      </c>
      <c r="BB404" s="91">
        <v>2873</v>
      </c>
      <c r="BC404" s="91">
        <v>9654</v>
      </c>
      <c r="BD404" s="91">
        <v>1993</v>
      </c>
      <c r="BE404" s="91"/>
      <c r="BF404" s="91">
        <v>9755</v>
      </c>
      <c r="BG404" s="91"/>
      <c r="BH404" s="91">
        <v>1</v>
      </c>
      <c r="BI404" s="91"/>
      <c r="BJ404" s="91">
        <v>173</v>
      </c>
      <c r="BK404" s="91">
        <v>323</v>
      </c>
      <c r="BL404" s="91">
        <v>1625</v>
      </c>
      <c r="BM404" s="91"/>
      <c r="BN404" s="91">
        <v>9</v>
      </c>
      <c r="BO404" s="91">
        <v>148</v>
      </c>
      <c r="BP404" s="91">
        <v>403</v>
      </c>
      <c r="BQ404" s="91">
        <v>2006</v>
      </c>
      <c r="BR404" s="91">
        <v>77</v>
      </c>
      <c r="BS404" s="91"/>
      <c r="BT404" s="91">
        <v>2646</v>
      </c>
      <c r="BU404" s="91">
        <v>11848</v>
      </c>
      <c r="BV404" s="91">
        <v>26</v>
      </c>
      <c r="BW404" s="91">
        <v>5818</v>
      </c>
      <c r="BX404" s="91">
        <v>4755</v>
      </c>
      <c r="BY404" s="91">
        <v>3201</v>
      </c>
      <c r="BZ404" s="91">
        <v>160</v>
      </c>
      <c r="CA404" s="91">
        <v>7</v>
      </c>
      <c r="CB404" s="91">
        <v>303</v>
      </c>
      <c r="CC404" s="91"/>
      <c r="CD404" s="91">
        <v>251</v>
      </c>
      <c r="CE404" s="91">
        <v>8</v>
      </c>
      <c r="CF404" s="91">
        <v>17</v>
      </c>
      <c r="CG404" s="91">
        <v>741</v>
      </c>
      <c r="CH404" s="91">
        <v>538</v>
      </c>
      <c r="CI404" s="91">
        <v>463</v>
      </c>
      <c r="CJ404" s="91">
        <v>155</v>
      </c>
      <c r="CK404" s="91">
        <v>66</v>
      </c>
      <c r="CL404" s="91">
        <v>186</v>
      </c>
      <c r="CM404" s="91">
        <v>1821</v>
      </c>
      <c r="CN404" s="91">
        <v>1055</v>
      </c>
      <c r="CO404" s="91">
        <v>1139</v>
      </c>
      <c r="CP404" s="91">
        <v>676</v>
      </c>
      <c r="CQ404" s="91">
        <v>2120</v>
      </c>
      <c r="CR404" s="91">
        <v>270</v>
      </c>
      <c r="CS404" s="91">
        <v>1266</v>
      </c>
      <c r="CT404" s="91">
        <v>28</v>
      </c>
      <c r="CU404" s="91">
        <v>94</v>
      </c>
      <c r="CV404" s="91">
        <v>148</v>
      </c>
      <c r="CW404" s="91">
        <v>1633</v>
      </c>
      <c r="CX404" s="91">
        <v>148</v>
      </c>
      <c r="CY404" s="91">
        <v>1973</v>
      </c>
      <c r="CZ404" s="91">
        <v>309</v>
      </c>
      <c r="DA404" s="91">
        <v>6</v>
      </c>
      <c r="DB404" s="91">
        <v>3</v>
      </c>
      <c r="DC404" s="91">
        <v>1</v>
      </c>
      <c r="DD404" s="91">
        <v>37</v>
      </c>
      <c r="DE404" s="91">
        <v>295</v>
      </c>
      <c r="DF404" s="91">
        <v>1223</v>
      </c>
      <c r="DG404" s="91">
        <v>37</v>
      </c>
      <c r="DH404" s="91">
        <v>1044</v>
      </c>
      <c r="DI404" s="91">
        <v>186</v>
      </c>
      <c r="DJ404" s="91">
        <v>196</v>
      </c>
      <c r="DK404" s="91">
        <v>203</v>
      </c>
      <c r="DL404" s="91">
        <v>1994</v>
      </c>
      <c r="DM404" s="91">
        <v>1822</v>
      </c>
      <c r="DN404" s="91">
        <v>187</v>
      </c>
      <c r="DO404" s="91">
        <v>2078</v>
      </c>
      <c r="DP404" s="91">
        <v>114</v>
      </c>
      <c r="DQ404" s="91">
        <v>4785</v>
      </c>
      <c r="DR404" s="91">
        <v>207</v>
      </c>
      <c r="DS404" s="91">
        <v>27</v>
      </c>
      <c r="DT404" s="91">
        <v>112</v>
      </c>
      <c r="DU404" s="91">
        <v>883</v>
      </c>
      <c r="DV404" s="91">
        <v>542</v>
      </c>
      <c r="DW404" s="91">
        <v>2</v>
      </c>
      <c r="DX404" s="91">
        <v>33</v>
      </c>
      <c r="DY404" s="91">
        <v>45</v>
      </c>
      <c r="DZ404" s="91">
        <v>143</v>
      </c>
      <c r="EA404" s="91">
        <v>453</v>
      </c>
      <c r="EB404" s="91">
        <v>55</v>
      </c>
      <c r="EC404" s="91">
        <v>31</v>
      </c>
      <c r="ED404" s="91">
        <v>16</v>
      </c>
      <c r="EE404" s="91"/>
      <c r="EF404" s="91">
        <v>41</v>
      </c>
      <c r="EG404" s="91">
        <v>11930</v>
      </c>
      <c r="EH404" s="91">
        <v>58584</v>
      </c>
      <c r="EI404" s="90" t="s">
        <v>2730</v>
      </c>
      <c r="EJ404" s="90" t="s">
        <v>2489</v>
      </c>
    </row>
    <row r="405" spans="1:140" ht="14.4" x14ac:dyDescent="0.3">
      <c r="A405" s="90">
        <v>106454012</v>
      </c>
      <c r="B405" s="90" t="s">
        <v>2416</v>
      </c>
      <c r="C405" s="90" t="s">
        <v>1806</v>
      </c>
      <c r="D405" s="90" t="s">
        <v>100</v>
      </c>
      <c r="E405" s="90" t="s">
        <v>98</v>
      </c>
      <c r="F405" s="90" t="s">
        <v>1554</v>
      </c>
      <c r="G405" s="90" t="s">
        <v>1552</v>
      </c>
      <c r="H405" s="90" t="s">
        <v>2810</v>
      </c>
      <c r="I405" s="90">
        <v>1</v>
      </c>
      <c r="J405" s="90">
        <v>1</v>
      </c>
      <c r="K405" s="90" t="s">
        <v>572</v>
      </c>
      <c r="L405" s="90" t="s">
        <v>553</v>
      </c>
      <c r="M405" s="91">
        <v>624</v>
      </c>
      <c r="N405" s="91">
        <v>548</v>
      </c>
      <c r="O405" s="91"/>
      <c r="P405" s="91"/>
      <c r="Q405" s="91"/>
      <c r="R405" s="91"/>
      <c r="S405" s="91">
        <v>572</v>
      </c>
      <c r="T405" s="91">
        <v>600</v>
      </c>
      <c r="U405" s="91"/>
      <c r="V405" s="91"/>
      <c r="W405" s="91"/>
      <c r="X405" s="91"/>
      <c r="Y405" s="91">
        <v>1</v>
      </c>
      <c r="Z405" s="91">
        <v>4</v>
      </c>
      <c r="AA405" s="91">
        <v>9</v>
      </c>
      <c r="AB405" s="91">
        <v>37</v>
      </c>
      <c r="AC405" s="91">
        <v>120</v>
      </c>
      <c r="AD405" s="91">
        <v>268</v>
      </c>
      <c r="AE405" s="91">
        <v>371</v>
      </c>
      <c r="AF405" s="91">
        <v>362</v>
      </c>
      <c r="AG405" s="91"/>
      <c r="AH405" s="91">
        <v>1130</v>
      </c>
      <c r="AI405" s="91">
        <v>7</v>
      </c>
      <c r="AJ405" s="91">
        <v>17</v>
      </c>
      <c r="AK405" s="91">
        <v>3</v>
      </c>
      <c r="AL405" s="91">
        <v>6</v>
      </c>
      <c r="AM405" s="91">
        <v>6</v>
      </c>
      <c r="AN405" s="91">
        <v>3</v>
      </c>
      <c r="AO405" s="91">
        <v>4</v>
      </c>
      <c r="AP405" s="91"/>
      <c r="AQ405" s="91"/>
      <c r="AR405" s="91">
        <v>6</v>
      </c>
      <c r="AS405" s="91">
        <v>1162</v>
      </c>
      <c r="AT405" s="91"/>
      <c r="AU405" s="91"/>
      <c r="AV405" s="91"/>
      <c r="AW405" s="91"/>
      <c r="AX405" s="91"/>
      <c r="AY405" s="91"/>
      <c r="AZ405" s="91">
        <v>1172</v>
      </c>
      <c r="BA405" s="91"/>
      <c r="BB405" s="91">
        <v>1172</v>
      </c>
      <c r="BC405" s="91"/>
      <c r="BD405" s="91"/>
      <c r="BE405" s="91"/>
      <c r="BF405" s="91">
        <v>261</v>
      </c>
      <c r="BG405" s="91">
        <v>8</v>
      </c>
      <c r="BH405" s="91"/>
      <c r="BI405" s="91">
        <v>95</v>
      </c>
      <c r="BJ405" s="91">
        <v>105</v>
      </c>
      <c r="BK405" s="91">
        <v>2</v>
      </c>
      <c r="BL405" s="91">
        <v>182</v>
      </c>
      <c r="BM405" s="91">
        <v>7</v>
      </c>
      <c r="BN405" s="91">
        <v>3</v>
      </c>
      <c r="BO405" s="91">
        <v>9</v>
      </c>
      <c r="BP405" s="91">
        <v>77</v>
      </c>
      <c r="BQ405" s="91">
        <v>423</v>
      </c>
      <c r="BR405" s="91"/>
      <c r="BS405" s="91"/>
      <c r="BT405" s="91">
        <v>97</v>
      </c>
      <c r="BU405" s="91">
        <v>1075</v>
      </c>
      <c r="BV405" s="91"/>
      <c r="BW405" s="91">
        <v>1064</v>
      </c>
      <c r="BX405" s="91">
        <v>20</v>
      </c>
      <c r="BY405" s="91">
        <v>79</v>
      </c>
      <c r="BZ405" s="91">
        <v>8</v>
      </c>
      <c r="CA405" s="91"/>
      <c r="CB405" s="91"/>
      <c r="CC405" s="91"/>
      <c r="CD405" s="91">
        <v>1</v>
      </c>
      <c r="CE405" s="91"/>
      <c r="CF405" s="91"/>
      <c r="CG405" s="91">
        <v>81</v>
      </c>
      <c r="CH405" s="91">
        <v>1</v>
      </c>
      <c r="CI405" s="91">
        <v>41</v>
      </c>
      <c r="CJ405" s="91">
        <v>1</v>
      </c>
      <c r="CK405" s="91">
        <v>1</v>
      </c>
      <c r="CL405" s="91">
        <v>11</v>
      </c>
      <c r="CM405" s="91">
        <v>108</v>
      </c>
      <c r="CN405" s="91">
        <v>312</v>
      </c>
      <c r="CO405" s="91">
        <v>36</v>
      </c>
      <c r="CP405" s="91">
        <v>48</v>
      </c>
      <c r="CQ405" s="91"/>
      <c r="CR405" s="91">
        <v>71</v>
      </c>
      <c r="CS405" s="91">
        <v>43</v>
      </c>
      <c r="CT405" s="91"/>
      <c r="CU405" s="91"/>
      <c r="CV405" s="91">
        <v>3</v>
      </c>
      <c r="CW405" s="91">
        <v>97</v>
      </c>
      <c r="CX405" s="91">
        <v>318</v>
      </c>
      <c r="CY405" s="91"/>
      <c r="CZ405" s="91">
        <v>1</v>
      </c>
      <c r="DA405" s="91"/>
      <c r="DB405" s="91"/>
      <c r="DC405" s="91"/>
      <c r="DD405" s="91"/>
      <c r="DE405" s="91">
        <v>12</v>
      </c>
      <c r="DF405" s="91">
        <v>83</v>
      </c>
      <c r="DG405" s="91"/>
      <c r="DH405" s="91">
        <v>25</v>
      </c>
      <c r="DI405" s="91"/>
      <c r="DJ405" s="91"/>
      <c r="DK405" s="91"/>
      <c r="DL405" s="91"/>
      <c r="DM405" s="91">
        <v>34</v>
      </c>
      <c r="DN405" s="91">
        <v>98</v>
      </c>
      <c r="DO405" s="91">
        <v>447</v>
      </c>
      <c r="DP405" s="91">
        <v>2</v>
      </c>
      <c r="DQ405" s="91">
        <v>470</v>
      </c>
      <c r="DR405" s="91">
        <v>3</v>
      </c>
      <c r="DS405" s="91">
        <v>1</v>
      </c>
      <c r="DT405" s="91"/>
      <c r="DU405" s="91">
        <v>231</v>
      </c>
      <c r="DV405" s="91">
        <v>14</v>
      </c>
      <c r="DW405" s="91">
        <v>3</v>
      </c>
      <c r="DX405" s="91"/>
      <c r="DY405" s="91">
        <v>11</v>
      </c>
      <c r="DZ405" s="91">
        <v>25</v>
      </c>
      <c r="EA405" s="91">
        <v>47</v>
      </c>
      <c r="EB405" s="91">
        <v>1</v>
      </c>
      <c r="EC405" s="91"/>
      <c r="ED405" s="91">
        <v>4</v>
      </c>
      <c r="EE405" s="91"/>
      <c r="EF405" s="91">
        <v>10</v>
      </c>
      <c r="EG405" s="91">
        <v>822</v>
      </c>
      <c r="EH405" s="91">
        <v>27721</v>
      </c>
      <c r="EI405" s="90" t="s">
        <v>2730</v>
      </c>
      <c r="EJ405" s="90" t="s">
        <v>2489</v>
      </c>
    </row>
    <row r="406" spans="1:140" ht="14.4" x14ac:dyDescent="0.3">
      <c r="A406" s="90">
        <v>106454013</v>
      </c>
      <c r="B406" s="90" t="s">
        <v>2417</v>
      </c>
      <c r="C406" s="90" t="s">
        <v>2418</v>
      </c>
      <c r="D406" s="90" t="s">
        <v>101</v>
      </c>
      <c r="E406" s="90" t="s">
        <v>98</v>
      </c>
      <c r="F406" s="90" t="s">
        <v>1554</v>
      </c>
      <c r="G406" s="90" t="s">
        <v>1552</v>
      </c>
      <c r="H406" s="90" t="s">
        <v>2814</v>
      </c>
      <c r="I406" s="90">
        <v>1</v>
      </c>
      <c r="J406" s="90">
        <v>1</v>
      </c>
      <c r="K406" s="90" t="s">
        <v>572</v>
      </c>
      <c r="L406" s="90" t="s">
        <v>553</v>
      </c>
      <c r="M406" s="91">
        <v>257</v>
      </c>
      <c r="N406" s="91"/>
      <c r="O406" s="91"/>
      <c r="P406" s="91"/>
      <c r="Q406" s="91"/>
      <c r="R406" s="91"/>
      <c r="S406" s="91">
        <v>104</v>
      </c>
      <c r="T406" s="91">
        <v>153</v>
      </c>
      <c r="U406" s="91"/>
      <c r="V406" s="91"/>
      <c r="W406" s="91"/>
      <c r="X406" s="91"/>
      <c r="Y406" s="91"/>
      <c r="Z406" s="91">
        <v>1</v>
      </c>
      <c r="AA406" s="91">
        <v>28</v>
      </c>
      <c r="AB406" s="91">
        <v>46</v>
      </c>
      <c r="AC406" s="91">
        <v>79</v>
      </c>
      <c r="AD406" s="91">
        <v>52</v>
      </c>
      <c r="AE406" s="91">
        <v>47</v>
      </c>
      <c r="AF406" s="91">
        <v>4</v>
      </c>
      <c r="AG406" s="91"/>
      <c r="AH406" s="91">
        <v>232</v>
      </c>
      <c r="AI406" s="91"/>
      <c r="AJ406" s="91"/>
      <c r="AK406" s="91"/>
      <c r="AL406" s="91">
        <v>2</v>
      </c>
      <c r="AM406" s="91">
        <v>9</v>
      </c>
      <c r="AN406" s="91">
        <v>14</v>
      </c>
      <c r="AO406" s="91">
        <v>255</v>
      </c>
      <c r="AP406" s="91"/>
      <c r="AQ406" s="91"/>
      <c r="AR406" s="91"/>
      <c r="AS406" s="91"/>
      <c r="AT406" s="91">
        <v>2</v>
      </c>
      <c r="AU406" s="91"/>
      <c r="AV406" s="91"/>
      <c r="AW406" s="91"/>
      <c r="AX406" s="91"/>
      <c r="AY406" s="91"/>
      <c r="AZ406" s="91">
        <v>257</v>
      </c>
      <c r="BA406" s="91"/>
      <c r="BB406" s="91">
        <v>247</v>
      </c>
      <c r="BC406" s="91">
        <v>10</v>
      </c>
      <c r="BD406" s="91"/>
      <c r="BE406" s="91"/>
      <c r="BF406" s="91">
        <v>237</v>
      </c>
      <c r="BG406" s="91"/>
      <c r="BH406" s="91"/>
      <c r="BI406" s="91"/>
      <c r="BJ406" s="91">
        <v>1</v>
      </c>
      <c r="BK406" s="91">
        <v>7</v>
      </c>
      <c r="BL406" s="91"/>
      <c r="BM406" s="91"/>
      <c r="BN406" s="91"/>
      <c r="BO406" s="91"/>
      <c r="BP406" s="91"/>
      <c r="BQ406" s="91">
        <v>11</v>
      </c>
      <c r="BR406" s="91">
        <v>1</v>
      </c>
      <c r="BS406" s="91"/>
      <c r="BT406" s="91"/>
      <c r="BU406" s="91">
        <v>257</v>
      </c>
      <c r="BV406" s="91"/>
      <c r="BW406" s="91">
        <v>82</v>
      </c>
      <c r="BX406" s="91">
        <v>3</v>
      </c>
      <c r="BY406" s="91">
        <v>139</v>
      </c>
      <c r="BZ406" s="91">
        <v>25</v>
      </c>
      <c r="CA406" s="91"/>
      <c r="CB406" s="91">
        <v>3</v>
      </c>
      <c r="CC406" s="91"/>
      <c r="CD406" s="91">
        <v>4</v>
      </c>
      <c r="CE406" s="91">
        <v>1</v>
      </c>
      <c r="CF406" s="91"/>
      <c r="CG406" s="91"/>
      <c r="CH406" s="91">
        <v>35</v>
      </c>
      <c r="CI406" s="91">
        <v>2</v>
      </c>
      <c r="CJ406" s="91"/>
      <c r="CK406" s="91"/>
      <c r="CL406" s="91"/>
      <c r="CM406" s="91">
        <v>1</v>
      </c>
      <c r="CN406" s="91"/>
      <c r="CO406" s="91">
        <v>1</v>
      </c>
      <c r="CP406" s="91">
        <v>32</v>
      </c>
      <c r="CQ406" s="91"/>
      <c r="CR406" s="91">
        <v>1</v>
      </c>
      <c r="CS406" s="91">
        <v>173</v>
      </c>
      <c r="CT406" s="91"/>
      <c r="CU406" s="91"/>
      <c r="CV406" s="91">
        <v>3</v>
      </c>
      <c r="CW406" s="91">
        <v>6</v>
      </c>
      <c r="CX406" s="91">
        <v>3</v>
      </c>
      <c r="CY406" s="91"/>
      <c r="CZ406" s="91">
        <v>72</v>
      </c>
      <c r="DA406" s="91"/>
      <c r="DB406" s="91"/>
      <c r="DC406" s="91"/>
      <c r="DD406" s="91"/>
      <c r="DE406" s="91"/>
      <c r="DF406" s="91"/>
      <c r="DG406" s="91">
        <v>1</v>
      </c>
      <c r="DH406" s="91">
        <v>1</v>
      </c>
      <c r="DI406" s="91"/>
      <c r="DJ406" s="91"/>
      <c r="DK406" s="91">
        <v>62</v>
      </c>
      <c r="DL406" s="91"/>
      <c r="DM406" s="91">
        <v>104</v>
      </c>
      <c r="DN406" s="91">
        <v>12</v>
      </c>
      <c r="DO406" s="91">
        <v>1</v>
      </c>
      <c r="DP406" s="91">
        <v>4</v>
      </c>
      <c r="DQ406" s="91"/>
      <c r="DR406" s="91"/>
      <c r="DS406" s="91"/>
      <c r="DT406" s="91"/>
      <c r="DU406" s="91">
        <v>8</v>
      </c>
      <c r="DV406" s="91">
        <v>2</v>
      </c>
      <c r="DW406" s="91"/>
      <c r="DX406" s="91"/>
      <c r="DY406" s="91"/>
      <c r="DZ406" s="91">
        <v>6</v>
      </c>
      <c r="EA406" s="91">
        <v>2</v>
      </c>
      <c r="EB406" s="91"/>
      <c r="EC406" s="91"/>
      <c r="ED406" s="91"/>
      <c r="EE406" s="91"/>
      <c r="EF406" s="91"/>
      <c r="EG406" s="91">
        <v>239</v>
      </c>
      <c r="EH406" s="91">
        <v>546</v>
      </c>
      <c r="EI406" s="90" t="s">
        <v>2730</v>
      </c>
      <c r="EJ406" s="90" t="s">
        <v>2489</v>
      </c>
    </row>
    <row r="407" spans="1:140" ht="14.4" x14ac:dyDescent="0.3">
      <c r="A407" s="90">
        <v>106454068</v>
      </c>
      <c r="B407" s="90" t="s">
        <v>2419</v>
      </c>
      <c r="C407" s="90" t="s">
        <v>2420</v>
      </c>
      <c r="D407" s="90" t="s">
        <v>2421</v>
      </c>
      <c r="E407" s="90" t="s">
        <v>98</v>
      </c>
      <c r="F407" s="90" t="s">
        <v>1554</v>
      </c>
      <c r="G407" s="90" t="s">
        <v>1552</v>
      </c>
      <c r="H407" s="90" t="s">
        <v>2814</v>
      </c>
      <c r="I407" s="90">
        <v>1</v>
      </c>
      <c r="J407" s="90">
        <v>1</v>
      </c>
      <c r="K407" s="90" t="s">
        <v>572</v>
      </c>
      <c r="L407" s="90" t="s">
        <v>553</v>
      </c>
      <c r="M407" s="91"/>
      <c r="N407" s="91"/>
      <c r="O407" s="91">
        <v>585</v>
      </c>
      <c r="P407" s="91"/>
      <c r="Q407" s="91"/>
      <c r="R407" s="91"/>
      <c r="S407" s="91">
        <v>311</v>
      </c>
      <c r="T407" s="91">
        <v>274</v>
      </c>
      <c r="U407" s="91"/>
      <c r="V407" s="91"/>
      <c r="W407" s="91"/>
      <c r="X407" s="91"/>
      <c r="Y407" s="91">
        <v>30</v>
      </c>
      <c r="Z407" s="91">
        <v>201</v>
      </c>
      <c r="AA407" s="91">
        <v>127</v>
      </c>
      <c r="AB407" s="91">
        <v>101</v>
      </c>
      <c r="AC407" s="91">
        <v>84</v>
      </c>
      <c r="AD407" s="91">
        <v>37</v>
      </c>
      <c r="AE407" s="91">
        <v>2</v>
      </c>
      <c r="AF407" s="91">
        <v>2</v>
      </c>
      <c r="AG407" s="91">
        <v>1</v>
      </c>
      <c r="AH407" s="91">
        <v>489</v>
      </c>
      <c r="AI407" s="91">
        <v>18</v>
      </c>
      <c r="AJ407" s="91">
        <v>37</v>
      </c>
      <c r="AK407" s="91">
        <v>9</v>
      </c>
      <c r="AL407" s="91">
        <v>7</v>
      </c>
      <c r="AM407" s="91">
        <v>10</v>
      </c>
      <c r="AN407" s="91">
        <v>15</v>
      </c>
      <c r="AO407" s="91"/>
      <c r="AP407" s="91"/>
      <c r="AQ407" s="91"/>
      <c r="AR407" s="91"/>
      <c r="AS407" s="91"/>
      <c r="AT407" s="91"/>
      <c r="AU407" s="91"/>
      <c r="AV407" s="91"/>
      <c r="AW407" s="91">
        <v>585</v>
      </c>
      <c r="AX407" s="91"/>
      <c r="AY407" s="91"/>
      <c r="AZ407" s="91">
        <v>585</v>
      </c>
      <c r="BA407" s="91"/>
      <c r="BB407" s="91"/>
      <c r="BC407" s="91">
        <v>585</v>
      </c>
      <c r="BD407" s="91"/>
      <c r="BE407" s="91"/>
      <c r="BF407" s="91">
        <v>4</v>
      </c>
      <c r="BG407" s="91"/>
      <c r="BH407" s="91"/>
      <c r="BI407" s="91"/>
      <c r="BJ407" s="91"/>
      <c r="BK407" s="91"/>
      <c r="BL407" s="91"/>
      <c r="BM407" s="91">
        <v>3</v>
      </c>
      <c r="BN407" s="91"/>
      <c r="BO407" s="91"/>
      <c r="BP407" s="91"/>
      <c r="BQ407" s="91"/>
      <c r="BR407" s="91">
        <v>55</v>
      </c>
      <c r="BS407" s="91">
        <v>523</v>
      </c>
      <c r="BT407" s="91"/>
      <c r="BU407" s="91">
        <v>585</v>
      </c>
      <c r="BV407" s="91"/>
      <c r="BW407" s="91"/>
      <c r="BX407" s="91">
        <v>12</v>
      </c>
      <c r="BY407" s="91"/>
      <c r="BZ407" s="91"/>
      <c r="CA407" s="91"/>
      <c r="CB407" s="91">
        <v>573</v>
      </c>
      <c r="CC407" s="91"/>
      <c r="CD407" s="91"/>
      <c r="CE407" s="91"/>
      <c r="CF407" s="91"/>
      <c r="CG407" s="91"/>
      <c r="CH407" s="91"/>
      <c r="CI407" s="91"/>
      <c r="CJ407" s="91"/>
      <c r="CK407" s="91">
        <v>585</v>
      </c>
      <c r="CL407" s="91"/>
      <c r="CM407" s="91"/>
      <c r="CN407" s="91"/>
      <c r="CO407" s="91"/>
      <c r="CP407" s="91"/>
      <c r="CQ407" s="91"/>
      <c r="CR407" s="91"/>
      <c r="CS407" s="91"/>
      <c r="CT407" s="91"/>
      <c r="CU407" s="91"/>
      <c r="CV407" s="91"/>
      <c r="CW407" s="91"/>
      <c r="CX407" s="91"/>
      <c r="CY407" s="91"/>
      <c r="CZ407" s="91"/>
      <c r="DA407" s="91"/>
      <c r="DB407" s="91"/>
      <c r="DC407" s="91"/>
      <c r="DD407" s="91"/>
      <c r="DE407" s="91"/>
      <c r="DF407" s="91"/>
      <c r="DG407" s="91"/>
      <c r="DH407" s="91"/>
      <c r="DI407" s="91"/>
      <c r="DJ407" s="91"/>
      <c r="DK407" s="91"/>
      <c r="DL407" s="91"/>
      <c r="DM407" s="91"/>
      <c r="DN407" s="91"/>
      <c r="DO407" s="91"/>
      <c r="DP407" s="91"/>
      <c r="DQ407" s="91">
        <v>585</v>
      </c>
      <c r="DR407" s="91"/>
      <c r="DS407" s="91"/>
      <c r="DT407" s="91"/>
      <c r="DU407" s="91"/>
      <c r="DV407" s="91"/>
      <c r="DW407" s="91"/>
      <c r="DX407" s="91"/>
      <c r="DY407" s="91"/>
      <c r="DZ407" s="91"/>
      <c r="EA407" s="91"/>
      <c r="EB407" s="91"/>
      <c r="EC407" s="91"/>
      <c r="ED407" s="91"/>
      <c r="EE407" s="91"/>
      <c r="EF407" s="91"/>
      <c r="EG407" s="91">
        <v>585</v>
      </c>
      <c r="EH407" s="91">
        <v>4496</v>
      </c>
      <c r="EI407" s="90" t="s">
        <v>2730</v>
      </c>
      <c r="EJ407" s="90" t="s">
        <v>2489</v>
      </c>
    </row>
    <row r="408" spans="1:140" ht="14.4" x14ac:dyDescent="0.3">
      <c r="A408" s="90">
        <v>106470871</v>
      </c>
      <c r="B408" s="90" t="s">
        <v>2422</v>
      </c>
      <c r="C408" s="90" t="s">
        <v>102</v>
      </c>
      <c r="D408" s="90" t="s">
        <v>103</v>
      </c>
      <c r="E408" s="90" t="s">
        <v>104</v>
      </c>
      <c r="F408" s="90" t="s">
        <v>1555</v>
      </c>
      <c r="G408" s="90" t="s">
        <v>1556</v>
      </c>
      <c r="H408" s="90" t="s">
        <v>2814</v>
      </c>
      <c r="I408" s="90">
        <v>1</v>
      </c>
      <c r="J408" s="90">
        <v>1</v>
      </c>
      <c r="K408" s="90" t="s">
        <v>557</v>
      </c>
      <c r="L408" s="90" t="s">
        <v>2501</v>
      </c>
      <c r="M408" s="91">
        <v>1099</v>
      </c>
      <c r="N408" s="91">
        <v>10</v>
      </c>
      <c r="O408" s="91"/>
      <c r="P408" s="91"/>
      <c r="Q408" s="91"/>
      <c r="R408" s="91">
        <v>1</v>
      </c>
      <c r="S408" s="91">
        <v>428</v>
      </c>
      <c r="T408" s="91">
        <v>682</v>
      </c>
      <c r="U408" s="91"/>
      <c r="V408" s="91"/>
      <c r="W408" s="91">
        <v>147</v>
      </c>
      <c r="X408" s="91">
        <v>14</v>
      </c>
      <c r="Y408" s="91">
        <v>31</v>
      </c>
      <c r="Z408" s="91">
        <v>115</v>
      </c>
      <c r="AA408" s="91">
        <v>98</v>
      </c>
      <c r="AB408" s="91">
        <v>79</v>
      </c>
      <c r="AC408" s="91">
        <v>159</v>
      </c>
      <c r="AD408" s="91">
        <v>185</v>
      </c>
      <c r="AE408" s="91">
        <v>152</v>
      </c>
      <c r="AF408" s="91">
        <v>130</v>
      </c>
      <c r="AG408" s="91"/>
      <c r="AH408" s="91">
        <v>957</v>
      </c>
      <c r="AI408" s="91">
        <v>26</v>
      </c>
      <c r="AJ408" s="91">
        <v>37</v>
      </c>
      <c r="AK408" s="91">
        <v>15</v>
      </c>
      <c r="AL408" s="91">
        <v>10</v>
      </c>
      <c r="AM408" s="91">
        <v>22</v>
      </c>
      <c r="AN408" s="91">
        <v>43</v>
      </c>
      <c r="AO408" s="91">
        <v>955</v>
      </c>
      <c r="AP408" s="91">
        <v>1</v>
      </c>
      <c r="AQ408" s="91">
        <v>2</v>
      </c>
      <c r="AR408" s="91">
        <v>3</v>
      </c>
      <c r="AS408" s="91">
        <v>13</v>
      </c>
      <c r="AT408" s="91"/>
      <c r="AU408" s="91">
        <v>135</v>
      </c>
      <c r="AV408" s="91"/>
      <c r="AW408" s="91">
        <v>1</v>
      </c>
      <c r="AX408" s="91"/>
      <c r="AY408" s="91">
        <v>560</v>
      </c>
      <c r="AZ408" s="91">
        <v>550</v>
      </c>
      <c r="BA408" s="91"/>
      <c r="BB408" s="91">
        <v>282</v>
      </c>
      <c r="BC408" s="91">
        <v>693</v>
      </c>
      <c r="BD408" s="91">
        <v>135</v>
      </c>
      <c r="BE408" s="91"/>
      <c r="BF408" s="91">
        <v>931</v>
      </c>
      <c r="BG408" s="91"/>
      <c r="BH408" s="91"/>
      <c r="BI408" s="91">
        <v>10</v>
      </c>
      <c r="BJ408" s="91">
        <v>32</v>
      </c>
      <c r="BK408" s="91">
        <v>5</v>
      </c>
      <c r="BL408" s="91">
        <v>47</v>
      </c>
      <c r="BM408" s="91"/>
      <c r="BN408" s="91"/>
      <c r="BO408" s="91">
        <v>7</v>
      </c>
      <c r="BP408" s="91">
        <v>32</v>
      </c>
      <c r="BQ408" s="91">
        <v>44</v>
      </c>
      <c r="BR408" s="91">
        <v>2</v>
      </c>
      <c r="BS408" s="91"/>
      <c r="BT408" s="91">
        <v>1003</v>
      </c>
      <c r="BU408" s="91">
        <v>107</v>
      </c>
      <c r="BV408" s="91"/>
      <c r="BW408" s="91">
        <v>455</v>
      </c>
      <c r="BX408" s="91">
        <v>361</v>
      </c>
      <c r="BY408" s="91">
        <v>228</v>
      </c>
      <c r="BZ408" s="91">
        <v>24</v>
      </c>
      <c r="CA408" s="91"/>
      <c r="CB408" s="91">
        <v>13</v>
      </c>
      <c r="CC408" s="91"/>
      <c r="CD408" s="91">
        <v>29</v>
      </c>
      <c r="CE408" s="91"/>
      <c r="CF408" s="91"/>
      <c r="CG408" s="91">
        <v>48</v>
      </c>
      <c r="CH408" s="91">
        <v>16</v>
      </c>
      <c r="CI408" s="91">
        <v>32</v>
      </c>
      <c r="CJ408" s="91">
        <v>2</v>
      </c>
      <c r="CK408" s="91">
        <v>12</v>
      </c>
      <c r="CL408" s="91">
        <v>13</v>
      </c>
      <c r="CM408" s="91">
        <v>79</v>
      </c>
      <c r="CN408" s="91">
        <v>105</v>
      </c>
      <c r="CO408" s="91">
        <v>136</v>
      </c>
      <c r="CP408" s="91">
        <v>38</v>
      </c>
      <c r="CQ408" s="91">
        <v>144</v>
      </c>
      <c r="CR408" s="91">
        <v>20</v>
      </c>
      <c r="CS408" s="91">
        <v>174</v>
      </c>
      <c r="CT408" s="91">
        <v>1</v>
      </c>
      <c r="CU408" s="91">
        <v>11</v>
      </c>
      <c r="CV408" s="91">
        <v>31</v>
      </c>
      <c r="CW408" s="91">
        <v>101</v>
      </c>
      <c r="CX408" s="91">
        <v>12</v>
      </c>
      <c r="CY408" s="91">
        <v>135</v>
      </c>
      <c r="CZ408" s="91">
        <v>17</v>
      </c>
      <c r="DA408" s="91"/>
      <c r="DB408" s="91"/>
      <c r="DC408" s="91"/>
      <c r="DD408" s="91"/>
      <c r="DE408" s="91">
        <v>10</v>
      </c>
      <c r="DF408" s="91">
        <v>9</v>
      </c>
      <c r="DG408" s="91"/>
      <c r="DH408" s="91">
        <v>98</v>
      </c>
      <c r="DI408" s="91">
        <v>13</v>
      </c>
      <c r="DJ408" s="91"/>
      <c r="DK408" s="91">
        <v>20</v>
      </c>
      <c r="DL408" s="91">
        <v>134</v>
      </c>
      <c r="DM408" s="91">
        <v>191</v>
      </c>
      <c r="DN408" s="91">
        <v>37</v>
      </c>
      <c r="DO408" s="91">
        <v>104</v>
      </c>
      <c r="DP408" s="91">
        <v>13</v>
      </c>
      <c r="DQ408" s="91">
        <v>464</v>
      </c>
      <c r="DR408" s="91">
        <v>9</v>
      </c>
      <c r="DS408" s="91">
        <v>1</v>
      </c>
      <c r="DT408" s="91">
        <v>11</v>
      </c>
      <c r="DU408" s="91">
        <v>60</v>
      </c>
      <c r="DV408" s="91">
        <v>45</v>
      </c>
      <c r="DW408" s="91"/>
      <c r="DX408" s="91">
        <v>4</v>
      </c>
      <c r="DY408" s="91">
        <v>2</v>
      </c>
      <c r="DZ408" s="91">
        <v>5</v>
      </c>
      <c r="EA408" s="91">
        <v>38</v>
      </c>
      <c r="EB408" s="91">
        <v>8</v>
      </c>
      <c r="EC408" s="91">
        <v>2</v>
      </c>
      <c r="ED408" s="91"/>
      <c r="EE408" s="91"/>
      <c r="EF408" s="91">
        <v>2</v>
      </c>
      <c r="EG408" s="91">
        <v>923</v>
      </c>
      <c r="EH408" s="91">
        <v>2698</v>
      </c>
      <c r="EI408" s="90" t="s">
        <v>2731</v>
      </c>
      <c r="EJ408" s="90" t="s">
        <v>2501</v>
      </c>
    </row>
    <row r="409" spans="1:140" ht="14.4" x14ac:dyDescent="0.3">
      <c r="A409" s="90">
        <v>106474007</v>
      </c>
      <c r="B409" s="90" t="s">
        <v>2423</v>
      </c>
      <c r="C409" s="90" t="s">
        <v>105</v>
      </c>
      <c r="D409" s="90" t="s">
        <v>106</v>
      </c>
      <c r="E409" s="90" t="s">
        <v>107</v>
      </c>
      <c r="F409" s="90" t="s">
        <v>1557</v>
      </c>
      <c r="G409" s="90" t="s">
        <v>1556</v>
      </c>
      <c r="H409" s="90" t="s">
        <v>2814</v>
      </c>
      <c r="I409" s="90">
        <v>1</v>
      </c>
      <c r="J409" s="90">
        <v>1</v>
      </c>
      <c r="K409" s="90" t="s">
        <v>557</v>
      </c>
      <c r="L409" s="90" t="s">
        <v>2501</v>
      </c>
      <c r="M409" s="91">
        <v>1592</v>
      </c>
      <c r="N409" s="91"/>
      <c r="O409" s="91"/>
      <c r="P409" s="91"/>
      <c r="Q409" s="91"/>
      <c r="R409" s="91"/>
      <c r="S409" s="91">
        <v>627</v>
      </c>
      <c r="T409" s="91">
        <v>965</v>
      </c>
      <c r="U409" s="91"/>
      <c r="V409" s="91"/>
      <c r="W409" s="91">
        <v>193</v>
      </c>
      <c r="X409" s="91">
        <v>22</v>
      </c>
      <c r="Y409" s="91">
        <v>40</v>
      </c>
      <c r="Z409" s="91">
        <v>155</v>
      </c>
      <c r="AA409" s="91">
        <v>125</v>
      </c>
      <c r="AB409" s="91">
        <v>115</v>
      </c>
      <c r="AC409" s="91">
        <v>245</v>
      </c>
      <c r="AD409" s="91">
        <v>249</v>
      </c>
      <c r="AE409" s="91">
        <v>212</v>
      </c>
      <c r="AF409" s="91">
        <v>236</v>
      </c>
      <c r="AG409" s="91"/>
      <c r="AH409" s="91">
        <v>1268</v>
      </c>
      <c r="AI409" s="91">
        <v>10</v>
      </c>
      <c r="AJ409" s="91">
        <v>63</v>
      </c>
      <c r="AK409" s="91">
        <v>14</v>
      </c>
      <c r="AL409" s="91">
        <v>79</v>
      </c>
      <c r="AM409" s="91">
        <v>8</v>
      </c>
      <c r="AN409" s="91">
        <v>150</v>
      </c>
      <c r="AO409" s="91">
        <v>1390</v>
      </c>
      <c r="AP409" s="91">
        <v>13</v>
      </c>
      <c r="AQ409" s="91">
        <v>3</v>
      </c>
      <c r="AR409" s="91"/>
      <c r="AS409" s="91"/>
      <c r="AT409" s="91"/>
      <c r="AU409" s="91">
        <v>185</v>
      </c>
      <c r="AV409" s="91">
        <v>1</v>
      </c>
      <c r="AW409" s="91"/>
      <c r="AX409" s="91"/>
      <c r="AY409" s="91">
        <v>964</v>
      </c>
      <c r="AZ409" s="91">
        <v>628</v>
      </c>
      <c r="BA409" s="91"/>
      <c r="BB409" s="91">
        <v>204</v>
      </c>
      <c r="BC409" s="91">
        <v>1202</v>
      </c>
      <c r="BD409" s="91">
        <v>185</v>
      </c>
      <c r="BE409" s="91">
        <v>1</v>
      </c>
      <c r="BF409" s="91">
        <v>1195</v>
      </c>
      <c r="BG409" s="91"/>
      <c r="BH409" s="91"/>
      <c r="BI409" s="91"/>
      <c r="BJ409" s="91">
        <v>90</v>
      </c>
      <c r="BK409" s="91">
        <v>15</v>
      </c>
      <c r="BL409" s="91">
        <v>120</v>
      </c>
      <c r="BM409" s="91">
        <v>11</v>
      </c>
      <c r="BN409" s="91"/>
      <c r="BO409" s="91">
        <v>11</v>
      </c>
      <c r="BP409" s="91">
        <v>17</v>
      </c>
      <c r="BQ409" s="91">
        <v>130</v>
      </c>
      <c r="BR409" s="91">
        <v>3</v>
      </c>
      <c r="BS409" s="91"/>
      <c r="BT409" s="91">
        <v>112</v>
      </c>
      <c r="BU409" s="91">
        <v>1480</v>
      </c>
      <c r="BV409" s="91"/>
      <c r="BW409" s="91">
        <v>679</v>
      </c>
      <c r="BX409" s="91">
        <v>580</v>
      </c>
      <c r="BY409" s="91">
        <v>235</v>
      </c>
      <c r="BZ409" s="91">
        <v>8</v>
      </c>
      <c r="CA409" s="91">
        <v>3</v>
      </c>
      <c r="CB409" s="91">
        <v>18</v>
      </c>
      <c r="CC409" s="91"/>
      <c r="CD409" s="91">
        <v>49</v>
      </c>
      <c r="CE409" s="91">
        <v>20</v>
      </c>
      <c r="CF409" s="91"/>
      <c r="CG409" s="91">
        <v>74</v>
      </c>
      <c r="CH409" s="91">
        <v>37</v>
      </c>
      <c r="CI409" s="91">
        <v>68</v>
      </c>
      <c r="CJ409" s="91">
        <v>13</v>
      </c>
      <c r="CK409" s="91">
        <v>10</v>
      </c>
      <c r="CL409" s="91">
        <v>28</v>
      </c>
      <c r="CM409" s="91">
        <v>130</v>
      </c>
      <c r="CN409" s="91">
        <v>249</v>
      </c>
      <c r="CO409" s="91">
        <v>197</v>
      </c>
      <c r="CP409" s="91">
        <v>78</v>
      </c>
      <c r="CQ409" s="91">
        <v>199</v>
      </c>
      <c r="CR409" s="91">
        <v>49</v>
      </c>
      <c r="CS409" s="91">
        <v>98</v>
      </c>
      <c r="CT409" s="91"/>
      <c r="CU409" s="91">
        <v>2</v>
      </c>
      <c r="CV409" s="91">
        <v>63</v>
      </c>
      <c r="CW409" s="91">
        <v>111</v>
      </c>
      <c r="CX409" s="91">
        <v>1</v>
      </c>
      <c r="CY409" s="91">
        <v>185</v>
      </c>
      <c r="CZ409" s="91">
        <v>7</v>
      </c>
      <c r="DA409" s="91">
        <v>5</v>
      </c>
      <c r="DB409" s="91">
        <v>1</v>
      </c>
      <c r="DC409" s="91"/>
      <c r="DD409" s="91">
        <v>1</v>
      </c>
      <c r="DE409" s="91">
        <v>10</v>
      </c>
      <c r="DF409" s="91">
        <v>61</v>
      </c>
      <c r="DG409" s="91">
        <v>1</v>
      </c>
      <c r="DH409" s="91">
        <v>145</v>
      </c>
      <c r="DI409" s="91">
        <v>1</v>
      </c>
      <c r="DJ409" s="91">
        <v>30</v>
      </c>
      <c r="DK409" s="91">
        <v>43</v>
      </c>
      <c r="DL409" s="91">
        <v>185</v>
      </c>
      <c r="DM409" s="91">
        <v>151</v>
      </c>
      <c r="DN409" s="91">
        <v>18</v>
      </c>
      <c r="DO409" s="91">
        <v>80</v>
      </c>
      <c r="DP409" s="91">
        <v>1</v>
      </c>
      <c r="DQ409" s="91">
        <v>852</v>
      </c>
      <c r="DR409" s="91">
        <v>9</v>
      </c>
      <c r="DS409" s="91">
        <v>1</v>
      </c>
      <c r="DT409" s="91">
        <v>12</v>
      </c>
      <c r="DU409" s="91">
        <v>46</v>
      </c>
      <c r="DV409" s="91">
        <v>85</v>
      </c>
      <c r="DW409" s="91">
        <v>1</v>
      </c>
      <c r="DX409" s="91">
        <v>7</v>
      </c>
      <c r="DY409" s="91">
        <v>1</v>
      </c>
      <c r="DZ409" s="91">
        <v>17</v>
      </c>
      <c r="EA409" s="91">
        <v>58</v>
      </c>
      <c r="EB409" s="91">
        <v>8</v>
      </c>
      <c r="EC409" s="91">
        <v>5</v>
      </c>
      <c r="ED409" s="91">
        <v>4</v>
      </c>
      <c r="EE409" s="91"/>
      <c r="EF409" s="91">
        <v>4</v>
      </c>
      <c r="EG409" s="91">
        <v>1334</v>
      </c>
      <c r="EH409" s="91">
        <v>4801</v>
      </c>
      <c r="EI409" s="90" t="s">
        <v>2732</v>
      </c>
      <c r="EJ409" s="90" t="s">
        <v>2501</v>
      </c>
    </row>
    <row r="410" spans="1:140" ht="14.4" x14ac:dyDescent="0.3">
      <c r="A410" s="90">
        <v>106480989</v>
      </c>
      <c r="B410" s="90" t="s">
        <v>2424</v>
      </c>
      <c r="C410" s="90" t="s">
        <v>2425</v>
      </c>
      <c r="D410" s="90" t="s">
        <v>108</v>
      </c>
      <c r="E410" s="90" t="s">
        <v>109</v>
      </c>
      <c r="F410" s="90" t="s">
        <v>1849</v>
      </c>
      <c r="G410" s="90" t="s">
        <v>1559</v>
      </c>
      <c r="H410" s="90" t="s">
        <v>2808</v>
      </c>
      <c r="I410" s="90">
        <v>14</v>
      </c>
      <c r="J410" s="90">
        <v>3</v>
      </c>
      <c r="K410" s="90" t="s">
        <v>557</v>
      </c>
      <c r="L410" s="90" t="s">
        <v>553</v>
      </c>
      <c r="M410" s="91">
        <v>9819</v>
      </c>
      <c r="N410" s="91"/>
      <c r="O410" s="91"/>
      <c r="P410" s="91"/>
      <c r="Q410" s="91">
        <v>1116</v>
      </c>
      <c r="R410" s="91"/>
      <c r="S410" s="91">
        <v>4782</v>
      </c>
      <c r="T410" s="91">
        <v>6152</v>
      </c>
      <c r="U410" s="91"/>
      <c r="V410" s="91">
        <v>1</v>
      </c>
      <c r="W410" s="91">
        <v>1714</v>
      </c>
      <c r="X410" s="91">
        <v>5</v>
      </c>
      <c r="Y410" s="91">
        <v>158</v>
      </c>
      <c r="Z410" s="91">
        <v>1006</v>
      </c>
      <c r="AA410" s="91">
        <v>1027</v>
      </c>
      <c r="AB410" s="91">
        <v>641</v>
      </c>
      <c r="AC410" s="91">
        <v>1210</v>
      </c>
      <c r="AD410" s="91">
        <v>1833</v>
      </c>
      <c r="AE410" s="91">
        <v>1721</v>
      </c>
      <c r="AF410" s="91">
        <v>1620</v>
      </c>
      <c r="AG410" s="91"/>
      <c r="AH410" s="91">
        <v>5300</v>
      </c>
      <c r="AI410" s="91">
        <v>1904</v>
      </c>
      <c r="AJ410" s="91">
        <v>1716</v>
      </c>
      <c r="AK410" s="91">
        <v>1809</v>
      </c>
      <c r="AL410" s="91">
        <v>44</v>
      </c>
      <c r="AM410" s="91">
        <v>127</v>
      </c>
      <c r="AN410" s="91">
        <v>35</v>
      </c>
      <c r="AO410" s="91">
        <v>7536</v>
      </c>
      <c r="AP410" s="91">
        <v>90</v>
      </c>
      <c r="AQ410" s="91">
        <v>2</v>
      </c>
      <c r="AR410" s="91">
        <v>142</v>
      </c>
      <c r="AS410" s="91">
        <v>1367</v>
      </c>
      <c r="AT410" s="91">
        <v>89</v>
      </c>
      <c r="AU410" s="91">
        <v>1545</v>
      </c>
      <c r="AV410" s="91"/>
      <c r="AW410" s="91">
        <v>164</v>
      </c>
      <c r="AX410" s="91"/>
      <c r="AY410" s="91">
        <v>4779</v>
      </c>
      <c r="AZ410" s="91">
        <v>6156</v>
      </c>
      <c r="BA410" s="91"/>
      <c r="BB410" s="91">
        <v>2392</v>
      </c>
      <c r="BC410" s="91">
        <v>6966</v>
      </c>
      <c r="BD410" s="91">
        <v>1577</v>
      </c>
      <c r="BE410" s="91"/>
      <c r="BF410" s="91">
        <v>6862</v>
      </c>
      <c r="BG410" s="91">
        <v>68</v>
      </c>
      <c r="BH410" s="91">
        <v>119</v>
      </c>
      <c r="BI410" s="91"/>
      <c r="BJ410" s="91">
        <v>313</v>
      </c>
      <c r="BK410" s="91">
        <v>22</v>
      </c>
      <c r="BL410" s="91">
        <v>798</v>
      </c>
      <c r="BM410" s="91">
        <v>60</v>
      </c>
      <c r="BN410" s="91">
        <v>5</v>
      </c>
      <c r="BO410" s="91">
        <v>51</v>
      </c>
      <c r="BP410" s="91">
        <v>217</v>
      </c>
      <c r="BQ410" s="91">
        <v>2415</v>
      </c>
      <c r="BR410" s="91">
        <v>4</v>
      </c>
      <c r="BS410" s="91">
        <v>1</v>
      </c>
      <c r="BT410" s="91">
        <v>1035</v>
      </c>
      <c r="BU410" s="91">
        <v>9900</v>
      </c>
      <c r="BV410" s="91"/>
      <c r="BW410" s="91">
        <v>4428</v>
      </c>
      <c r="BX410" s="91">
        <v>1144</v>
      </c>
      <c r="BY410" s="91">
        <v>5082</v>
      </c>
      <c r="BZ410" s="91">
        <v>14</v>
      </c>
      <c r="CA410" s="91"/>
      <c r="CB410" s="91">
        <v>10</v>
      </c>
      <c r="CC410" s="91"/>
      <c r="CD410" s="91">
        <v>257</v>
      </c>
      <c r="CE410" s="91"/>
      <c r="CF410" s="91"/>
      <c r="CG410" s="91">
        <v>1178</v>
      </c>
      <c r="CH410" s="91">
        <v>270</v>
      </c>
      <c r="CI410" s="91">
        <v>232</v>
      </c>
      <c r="CJ410" s="91">
        <v>73</v>
      </c>
      <c r="CK410" s="91">
        <v>63</v>
      </c>
      <c r="CL410" s="91">
        <v>65</v>
      </c>
      <c r="CM410" s="91">
        <v>1336</v>
      </c>
      <c r="CN410" s="91">
        <v>447</v>
      </c>
      <c r="CO410" s="91">
        <v>827</v>
      </c>
      <c r="CP410" s="91">
        <v>305</v>
      </c>
      <c r="CQ410" s="91">
        <v>1647</v>
      </c>
      <c r="CR410" s="91">
        <v>134</v>
      </c>
      <c r="CS410" s="91">
        <v>619</v>
      </c>
      <c r="CT410" s="91">
        <v>8</v>
      </c>
      <c r="CU410" s="91">
        <v>150</v>
      </c>
      <c r="CV410" s="91">
        <v>194</v>
      </c>
      <c r="CW410" s="91">
        <v>637</v>
      </c>
      <c r="CX410" s="91">
        <v>1192</v>
      </c>
      <c r="CY410" s="91">
        <v>1558</v>
      </c>
      <c r="CZ410" s="91">
        <v>62</v>
      </c>
      <c r="DA410" s="91">
        <v>18</v>
      </c>
      <c r="DB410" s="91">
        <v>1</v>
      </c>
      <c r="DC410" s="91">
        <v>1</v>
      </c>
      <c r="DD410" s="91">
        <v>19</v>
      </c>
      <c r="DE410" s="91">
        <v>157</v>
      </c>
      <c r="DF410" s="91">
        <v>554</v>
      </c>
      <c r="DG410" s="91">
        <v>16</v>
      </c>
      <c r="DH410" s="91">
        <v>808</v>
      </c>
      <c r="DI410" s="91">
        <v>262</v>
      </c>
      <c r="DJ410" s="91">
        <v>483</v>
      </c>
      <c r="DK410" s="91">
        <v>44</v>
      </c>
      <c r="DL410" s="91">
        <v>1556</v>
      </c>
      <c r="DM410" s="91">
        <v>949</v>
      </c>
      <c r="DN410" s="91">
        <v>174</v>
      </c>
      <c r="DO410" s="91">
        <v>3284</v>
      </c>
      <c r="DP410" s="91">
        <v>38</v>
      </c>
      <c r="DQ410" s="91">
        <v>2509</v>
      </c>
      <c r="DR410" s="91">
        <v>33</v>
      </c>
      <c r="DS410" s="91">
        <v>6</v>
      </c>
      <c r="DT410" s="91">
        <v>32</v>
      </c>
      <c r="DU410" s="91">
        <v>549</v>
      </c>
      <c r="DV410" s="91">
        <v>387</v>
      </c>
      <c r="DW410" s="91"/>
      <c r="DX410" s="91">
        <v>21</v>
      </c>
      <c r="DY410" s="91">
        <v>13</v>
      </c>
      <c r="DZ410" s="91">
        <v>164</v>
      </c>
      <c r="EA410" s="91">
        <v>491</v>
      </c>
      <c r="EB410" s="91">
        <v>18</v>
      </c>
      <c r="EC410" s="91">
        <v>25</v>
      </c>
      <c r="ED410" s="91">
        <v>7</v>
      </c>
      <c r="EE410" s="91"/>
      <c r="EF410" s="91">
        <v>108</v>
      </c>
      <c r="EG410" s="91">
        <v>9081</v>
      </c>
      <c r="EH410" s="91">
        <v>52384</v>
      </c>
      <c r="EI410" s="90" t="s">
        <v>2733</v>
      </c>
      <c r="EJ410" s="90" t="s">
        <v>2489</v>
      </c>
    </row>
    <row r="411" spans="1:140" ht="14.4" x14ac:dyDescent="0.3">
      <c r="A411" s="90">
        <v>106481015</v>
      </c>
      <c r="B411" s="90" t="s">
        <v>2426</v>
      </c>
      <c r="C411" s="90" t="s">
        <v>110</v>
      </c>
      <c r="D411" s="90" t="s">
        <v>111</v>
      </c>
      <c r="E411" s="90" t="s">
        <v>109</v>
      </c>
      <c r="F411" s="90" t="s">
        <v>1558</v>
      </c>
      <c r="G411" s="90" t="s">
        <v>1559</v>
      </c>
      <c r="H411" s="90" t="s">
        <v>2810</v>
      </c>
      <c r="I411" s="90">
        <v>14</v>
      </c>
      <c r="J411" s="90">
        <v>3</v>
      </c>
      <c r="K411" s="90" t="s">
        <v>557</v>
      </c>
      <c r="L411" s="90" t="s">
        <v>553</v>
      </c>
      <c r="M411" s="91"/>
      <c r="N411" s="91"/>
      <c r="O411" s="91">
        <v>2389</v>
      </c>
      <c r="P411" s="91"/>
      <c r="Q411" s="91"/>
      <c r="R411" s="91"/>
      <c r="S411" s="91">
        <v>1086</v>
      </c>
      <c r="T411" s="91">
        <v>1303</v>
      </c>
      <c r="U411" s="91"/>
      <c r="V411" s="91"/>
      <c r="W411" s="91"/>
      <c r="X411" s="91">
        <v>61</v>
      </c>
      <c r="Y411" s="91">
        <v>821</v>
      </c>
      <c r="Z411" s="91">
        <v>465</v>
      </c>
      <c r="AA411" s="91">
        <v>336</v>
      </c>
      <c r="AB411" s="91">
        <v>249</v>
      </c>
      <c r="AC411" s="91">
        <v>285</v>
      </c>
      <c r="AD411" s="91">
        <v>143</v>
      </c>
      <c r="AE411" s="91">
        <v>26</v>
      </c>
      <c r="AF411" s="91">
        <v>3</v>
      </c>
      <c r="AG411" s="91"/>
      <c r="AH411" s="91">
        <v>1427</v>
      </c>
      <c r="AI411" s="91">
        <v>236</v>
      </c>
      <c r="AJ411" s="91">
        <v>385</v>
      </c>
      <c r="AK411" s="91">
        <v>103</v>
      </c>
      <c r="AL411" s="91">
        <v>10</v>
      </c>
      <c r="AM411" s="91">
        <v>169</v>
      </c>
      <c r="AN411" s="91">
        <v>59</v>
      </c>
      <c r="AO411" s="91">
        <v>535</v>
      </c>
      <c r="AP411" s="91"/>
      <c r="AQ411" s="91"/>
      <c r="AR411" s="91">
        <v>2</v>
      </c>
      <c r="AS411" s="91">
        <v>88</v>
      </c>
      <c r="AT411" s="91">
        <v>1</v>
      </c>
      <c r="AU411" s="91"/>
      <c r="AV411" s="91">
        <v>3</v>
      </c>
      <c r="AW411" s="91">
        <v>1760</v>
      </c>
      <c r="AX411" s="91"/>
      <c r="AY411" s="91"/>
      <c r="AZ411" s="91">
        <v>2389</v>
      </c>
      <c r="BA411" s="91"/>
      <c r="BB411" s="91"/>
      <c r="BC411" s="91">
        <v>2389</v>
      </c>
      <c r="BD411" s="91"/>
      <c r="BE411" s="91"/>
      <c r="BF411" s="91">
        <v>1980</v>
      </c>
      <c r="BG411" s="91"/>
      <c r="BH411" s="91">
        <v>5</v>
      </c>
      <c r="BI411" s="91"/>
      <c r="BJ411" s="91">
        <v>14</v>
      </c>
      <c r="BK411" s="91">
        <v>11</v>
      </c>
      <c r="BL411" s="91">
        <v>18</v>
      </c>
      <c r="BM411" s="91">
        <v>298</v>
      </c>
      <c r="BN411" s="91">
        <v>10</v>
      </c>
      <c r="BO411" s="91">
        <v>52</v>
      </c>
      <c r="BP411" s="91"/>
      <c r="BQ411" s="91"/>
      <c r="BR411" s="91">
        <v>1</v>
      </c>
      <c r="BS411" s="91"/>
      <c r="BT411" s="91"/>
      <c r="BU411" s="91">
        <v>2389</v>
      </c>
      <c r="BV411" s="91"/>
      <c r="BW411" s="91">
        <v>443</v>
      </c>
      <c r="BX411" s="91">
        <v>424</v>
      </c>
      <c r="BY411" s="91">
        <v>1275</v>
      </c>
      <c r="BZ411" s="91"/>
      <c r="CA411" s="91">
        <v>227</v>
      </c>
      <c r="CB411" s="91">
        <v>19</v>
      </c>
      <c r="CC411" s="91"/>
      <c r="CD411" s="91">
        <v>1</v>
      </c>
      <c r="CE411" s="91"/>
      <c r="CF411" s="91"/>
      <c r="CG411" s="91"/>
      <c r="CH411" s="91"/>
      <c r="CI411" s="91"/>
      <c r="CJ411" s="91"/>
      <c r="CK411" s="91">
        <v>2377</v>
      </c>
      <c r="CL411" s="91"/>
      <c r="CM411" s="91"/>
      <c r="CN411" s="91"/>
      <c r="CO411" s="91"/>
      <c r="CP411" s="91"/>
      <c r="CQ411" s="91">
        <v>12</v>
      </c>
      <c r="CR411" s="91"/>
      <c r="CS411" s="91"/>
      <c r="CT411" s="91"/>
      <c r="CU411" s="91"/>
      <c r="CV411" s="91"/>
      <c r="CW411" s="91"/>
      <c r="CX411" s="91"/>
      <c r="CY411" s="91"/>
      <c r="CZ411" s="91"/>
      <c r="DA411" s="91"/>
      <c r="DB411" s="91"/>
      <c r="DC411" s="91"/>
      <c r="DD411" s="91"/>
      <c r="DE411" s="91"/>
      <c r="DF411" s="91"/>
      <c r="DG411" s="91"/>
      <c r="DH411" s="91"/>
      <c r="DI411" s="91"/>
      <c r="DJ411" s="91"/>
      <c r="DK411" s="91"/>
      <c r="DL411" s="91"/>
      <c r="DM411" s="91"/>
      <c r="DN411" s="91">
        <v>1</v>
      </c>
      <c r="DO411" s="91">
        <v>20</v>
      </c>
      <c r="DP411" s="91"/>
      <c r="DQ411" s="91">
        <v>2368</v>
      </c>
      <c r="DR411" s="91">
        <v>1</v>
      </c>
      <c r="DS411" s="91"/>
      <c r="DT411" s="91">
        <v>1</v>
      </c>
      <c r="DU411" s="91">
        <v>4</v>
      </c>
      <c r="DV411" s="91">
        <v>15</v>
      </c>
      <c r="DW411" s="91">
        <v>2</v>
      </c>
      <c r="DX411" s="91">
        <v>1</v>
      </c>
      <c r="DY411" s="91">
        <v>1</v>
      </c>
      <c r="DZ411" s="91">
        <v>34</v>
      </c>
      <c r="EA411" s="91">
        <v>60</v>
      </c>
      <c r="EB411" s="91">
        <v>15</v>
      </c>
      <c r="EC411" s="91">
        <v>4</v>
      </c>
      <c r="ED411" s="91">
        <v>3</v>
      </c>
      <c r="EE411" s="91"/>
      <c r="EF411" s="91">
        <v>19</v>
      </c>
      <c r="EG411" s="91">
        <v>2229</v>
      </c>
      <c r="EH411" s="91">
        <v>19612</v>
      </c>
      <c r="EI411" s="90" t="s">
        <v>2733</v>
      </c>
      <c r="EJ411" s="90" t="s">
        <v>2489</v>
      </c>
    </row>
    <row r="412" spans="1:140" ht="14.4" x14ac:dyDescent="0.3">
      <c r="A412" s="90">
        <v>106481094</v>
      </c>
      <c r="B412" s="90" t="s">
        <v>2427</v>
      </c>
      <c r="C412" s="90" t="s">
        <v>112</v>
      </c>
      <c r="D412" s="90" t="s">
        <v>113</v>
      </c>
      <c r="E412" s="90" t="s">
        <v>109</v>
      </c>
      <c r="F412" s="90" t="s">
        <v>1558</v>
      </c>
      <c r="G412" s="90" t="s">
        <v>1559</v>
      </c>
      <c r="H412" s="90" t="s">
        <v>2811</v>
      </c>
      <c r="I412" s="90">
        <v>14</v>
      </c>
      <c r="J412" s="90">
        <v>3</v>
      </c>
      <c r="K412" s="90" t="s">
        <v>557</v>
      </c>
      <c r="L412" s="90" t="s">
        <v>553</v>
      </c>
      <c r="M412" s="91">
        <v>4698</v>
      </c>
      <c r="N412" s="91"/>
      <c r="O412" s="91"/>
      <c r="P412" s="91"/>
      <c r="Q412" s="91"/>
      <c r="R412" s="91"/>
      <c r="S412" s="91">
        <v>1923</v>
      </c>
      <c r="T412" s="91">
        <v>2775</v>
      </c>
      <c r="U412" s="91"/>
      <c r="V412" s="91"/>
      <c r="W412" s="91">
        <v>604</v>
      </c>
      <c r="X412" s="91"/>
      <c r="Y412" s="91">
        <v>87</v>
      </c>
      <c r="Z412" s="91">
        <v>528</v>
      </c>
      <c r="AA412" s="91">
        <v>407</v>
      </c>
      <c r="AB412" s="91">
        <v>415</v>
      </c>
      <c r="AC412" s="91">
        <v>783</v>
      </c>
      <c r="AD412" s="91">
        <v>817</v>
      </c>
      <c r="AE412" s="91">
        <v>539</v>
      </c>
      <c r="AF412" s="91">
        <v>518</v>
      </c>
      <c r="AG412" s="91"/>
      <c r="AH412" s="91">
        <v>1743</v>
      </c>
      <c r="AI412" s="91">
        <v>1168</v>
      </c>
      <c r="AJ412" s="91">
        <v>889</v>
      </c>
      <c r="AK412" s="91">
        <v>733</v>
      </c>
      <c r="AL412" s="91">
        <v>32</v>
      </c>
      <c r="AM412" s="91">
        <v>105</v>
      </c>
      <c r="AN412" s="91">
        <v>28</v>
      </c>
      <c r="AO412" s="91">
        <v>3834</v>
      </c>
      <c r="AP412" s="91">
        <v>80</v>
      </c>
      <c r="AQ412" s="91">
        <v>7</v>
      </c>
      <c r="AR412" s="91">
        <v>146</v>
      </c>
      <c r="AS412" s="91">
        <v>26</v>
      </c>
      <c r="AT412" s="91">
        <v>4</v>
      </c>
      <c r="AU412" s="91">
        <v>599</v>
      </c>
      <c r="AV412" s="91">
        <v>1</v>
      </c>
      <c r="AW412" s="91">
        <v>1</v>
      </c>
      <c r="AX412" s="91"/>
      <c r="AY412" s="91">
        <v>2853</v>
      </c>
      <c r="AZ412" s="91">
        <v>1845</v>
      </c>
      <c r="BA412" s="91"/>
      <c r="BB412" s="91">
        <v>605</v>
      </c>
      <c r="BC412" s="91">
        <v>3492</v>
      </c>
      <c r="BD412" s="91">
        <v>601</v>
      </c>
      <c r="BE412" s="91"/>
      <c r="BF412" s="91">
        <v>2800</v>
      </c>
      <c r="BG412" s="91">
        <v>1</v>
      </c>
      <c r="BH412" s="91"/>
      <c r="BI412" s="91">
        <v>2</v>
      </c>
      <c r="BJ412" s="91">
        <v>179</v>
      </c>
      <c r="BK412" s="91">
        <v>14</v>
      </c>
      <c r="BL412" s="91">
        <v>622</v>
      </c>
      <c r="BM412" s="91">
        <v>37</v>
      </c>
      <c r="BN412" s="91">
        <v>2</v>
      </c>
      <c r="BO412" s="91">
        <v>84</v>
      </c>
      <c r="BP412" s="91">
        <v>110</v>
      </c>
      <c r="BQ412" s="91">
        <v>816</v>
      </c>
      <c r="BR412" s="91">
        <v>31</v>
      </c>
      <c r="BS412" s="91"/>
      <c r="BT412" s="91">
        <v>241</v>
      </c>
      <c r="BU412" s="91">
        <v>4457</v>
      </c>
      <c r="BV412" s="91"/>
      <c r="BW412" s="91">
        <v>1751</v>
      </c>
      <c r="BX412" s="91">
        <v>2065</v>
      </c>
      <c r="BY412" s="91">
        <v>715</v>
      </c>
      <c r="BZ412" s="91">
        <v>27</v>
      </c>
      <c r="CA412" s="91">
        <v>10</v>
      </c>
      <c r="CB412" s="91">
        <v>26</v>
      </c>
      <c r="CC412" s="91"/>
      <c r="CD412" s="91">
        <v>104</v>
      </c>
      <c r="CE412" s="91"/>
      <c r="CF412" s="91"/>
      <c r="CG412" s="91">
        <v>420</v>
      </c>
      <c r="CH412" s="91">
        <v>173</v>
      </c>
      <c r="CI412" s="91">
        <v>197</v>
      </c>
      <c r="CJ412" s="91">
        <v>75</v>
      </c>
      <c r="CK412" s="91">
        <v>46</v>
      </c>
      <c r="CL412" s="91">
        <v>75</v>
      </c>
      <c r="CM412" s="91">
        <v>566</v>
      </c>
      <c r="CN412" s="91">
        <v>408</v>
      </c>
      <c r="CO412" s="91">
        <v>491</v>
      </c>
      <c r="CP412" s="91">
        <v>231</v>
      </c>
      <c r="CQ412" s="91">
        <v>651</v>
      </c>
      <c r="CR412" s="91">
        <v>99</v>
      </c>
      <c r="CS412" s="91">
        <v>263</v>
      </c>
      <c r="CT412" s="91">
        <v>1</v>
      </c>
      <c r="CU412" s="91">
        <v>4</v>
      </c>
      <c r="CV412" s="91">
        <v>114</v>
      </c>
      <c r="CW412" s="91">
        <v>266</v>
      </c>
      <c r="CX412" s="91">
        <v>18</v>
      </c>
      <c r="CY412" s="91">
        <v>600</v>
      </c>
      <c r="CZ412" s="91">
        <v>14</v>
      </c>
      <c r="DA412" s="91">
        <v>9</v>
      </c>
      <c r="DB412" s="91"/>
      <c r="DC412" s="91">
        <v>2</v>
      </c>
      <c r="DD412" s="91">
        <v>10</v>
      </c>
      <c r="DE412" s="91">
        <v>115</v>
      </c>
      <c r="DF412" s="91">
        <v>227</v>
      </c>
      <c r="DG412" s="91">
        <v>10</v>
      </c>
      <c r="DH412" s="91">
        <v>424</v>
      </c>
      <c r="DI412" s="91">
        <v>27</v>
      </c>
      <c r="DJ412" s="91">
        <v>60</v>
      </c>
      <c r="DK412" s="91">
        <v>104</v>
      </c>
      <c r="DL412" s="91">
        <v>596</v>
      </c>
      <c r="DM412" s="91">
        <v>402</v>
      </c>
      <c r="DN412" s="91">
        <v>97</v>
      </c>
      <c r="DO412" s="91">
        <v>1627</v>
      </c>
      <c r="DP412" s="91">
        <v>16</v>
      </c>
      <c r="DQ412" s="91">
        <v>958</v>
      </c>
      <c r="DR412" s="91">
        <v>4</v>
      </c>
      <c r="DS412" s="91">
        <v>2</v>
      </c>
      <c r="DT412" s="91">
        <v>12</v>
      </c>
      <c r="DU412" s="91">
        <v>160</v>
      </c>
      <c r="DV412" s="91">
        <v>103</v>
      </c>
      <c r="DW412" s="91"/>
      <c r="DX412" s="91">
        <v>9</v>
      </c>
      <c r="DY412" s="91">
        <v>4</v>
      </c>
      <c r="DZ412" s="91">
        <v>68</v>
      </c>
      <c r="EA412" s="91">
        <v>170</v>
      </c>
      <c r="EB412" s="91">
        <v>11</v>
      </c>
      <c r="EC412" s="91">
        <v>3</v>
      </c>
      <c r="ED412" s="91">
        <v>7</v>
      </c>
      <c r="EE412" s="91"/>
      <c r="EF412" s="91">
        <v>3</v>
      </c>
      <c r="EG412" s="91">
        <v>4142</v>
      </c>
      <c r="EH412" s="91">
        <v>17483</v>
      </c>
      <c r="EI412" s="90" t="s">
        <v>2733</v>
      </c>
      <c r="EJ412" s="90" t="s">
        <v>2489</v>
      </c>
    </row>
    <row r="413" spans="1:140" ht="14.4" x14ac:dyDescent="0.3">
      <c r="A413" s="90">
        <v>106481357</v>
      </c>
      <c r="B413" s="90" t="s">
        <v>2428</v>
      </c>
      <c r="C413" s="90" t="s">
        <v>114</v>
      </c>
      <c r="D413" s="90" t="s">
        <v>115</v>
      </c>
      <c r="E413" s="90" t="s">
        <v>116</v>
      </c>
      <c r="F413" s="90" t="s">
        <v>1560</v>
      </c>
      <c r="G413" s="90" t="s">
        <v>1559</v>
      </c>
      <c r="H413" s="90" t="s">
        <v>2811</v>
      </c>
      <c r="I413" s="90">
        <v>11</v>
      </c>
      <c r="J413" s="90">
        <v>3</v>
      </c>
      <c r="K413" s="90" t="s">
        <v>557</v>
      </c>
      <c r="L413" s="90" t="s">
        <v>553</v>
      </c>
      <c r="M413" s="91">
        <v>9900</v>
      </c>
      <c r="N413" s="91"/>
      <c r="O413" s="91"/>
      <c r="P413" s="91"/>
      <c r="Q413" s="91"/>
      <c r="R413" s="91"/>
      <c r="S413" s="91">
        <v>4045</v>
      </c>
      <c r="T413" s="91">
        <v>5855</v>
      </c>
      <c r="U413" s="91"/>
      <c r="V413" s="91"/>
      <c r="W413" s="91">
        <v>1425</v>
      </c>
      <c r="X413" s="91">
        <v>39</v>
      </c>
      <c r="Y413" s="91">
        <v>197</v>
      </c>
      <c r="Z413" s="91">
        <v>1159</v>
      </c>
      <c r="AA413" s="91">
        <v>1061</v>
      </c>
      <c r="AB413" s="91">
        <v>771</v>
      </c>
      <c r="AC413" s="91">
        <v>1346</v>
      </c>
      <c r="AD413" s="91">
        <v>1278</v>
      </c>
      <c r="AE413" s="91">
        <v>1197</v>
      </c>
      <c r="AF413" s="91">
        <v>1427</v>
      </c>
      <c r="AG413" s="91"/>
      <c r="AH413" s="91">
        <v>5116</v>
      </c>
      <c r="AI413" s="91">
        <v>1629</v>
      </c>
      <c r="AJ413" s="91">
        <v>1914</v>
      </c>
      <c r="AK413" s="91">
        <v>769</v>
      </c>
      <c r="AL413" s="91">
        <v>16</v>
      </c>
      <c r="AM413" s="91">
        <v>383</v>
      </c>
      <c r="AN413" s="91">
        <v>73</v>
      </c>
      <c r="AO413" s="91">
        <v>8125</v>
      </c>
      <c r="AP413" s="91">
        <v>4</v>
      </c>
      <c r="AQ413" s="91">
        <v>15</v>
      </c>
      <c r="AR413" s="91">
        <v>284</v>
      </c>
      <c r="AS413" s="91">
        <v>80</v>
      </c>
      <c r="AT413" s="91">
        <v>10</v>
      </c>
      <c r="AU413" s="91">
        <v>1341</v>
      </c>
      <c r="AV413" s="91">
        <v>37</v>
      </c>
      <c r="AW413" s="91">
        <v>4</v>
      </c>
      <c r="AX413" s="91"/>
      <c r="AY413" s="91">
        <v>6395</v>
      </c>
      <c r="AZ413" s="91">
        <v>3504</v>
      </c>
      <c r="BA413" s="91">
        <v>1</v>
      </c>
      <c r="BB413" s="91">
        <v>414</v>
      </c>
      <c r="BC413" s="91">
        <v>8116</v>
      </c>
      <c r="BD413" s="91">
        <v>1358</v>
      </c>
      <c r="BE413" s="91">
        <v>12</v>
      </c>
      <c r="BF413" s="91">
        <v>6859</v>
      </c>
      <c r="BG413" s="91"/>
      <c r="BH413" s="91"/>
      <c r="BI413" s="91"/>
      <c r="BJ413" s="91">
        <v>263</v>
      </c>
      <c r="BK413" s="91">
        <v>38</v>
      </c>
      <c r="BL413" s="91">
        <v>1152</v>
      </c>
      <c r="BM413" s="91">
        <v>5</v>
      </c>
      <c r="BN413" s="91">
        <v>42</v>
      </c>
      <c r="BO413" s="91">
        <v>141</v>
      </c>
      <c r="BP413" s="91">
        <v>265</v>
      </c>
      <c r="BQ413" s="91">
        <v>1125</v>
      </c>
      <c r="BR413" s="91">
        <v>6</v>
      </c>
      <c r="BS413" s="91">
        <v>4</v>
      </c>
      <c r="BT413" s="91">
        <v>617</v>
      </c>
      <c r="BU413" s="91">
        <v>9279</v>
      </c>
      <c r="BV413" s="91">
        <v>4</v>
      </c>
      <c r="BW413" s="91">
        <v>3783</v>
      </c>
      <c r="BX413" s="91">
        <v>3759</v>
      </c>
      <c r="BY413" s="91">
        <v>1757</v>
      </c>
      <c r="BZ413" s="91">
        <v>33</v>
      </c>
      <c r="CA413" s="91">
        <v>19</v>
      </c>
      <c r="CB413" s="91">
        <v>206</v>
      </c>
      <c r="CC413" s="91"/>
      <c r="CD413" s="91">
        <v>341</v>
      </c>
      <c r="CE413" s="91">
        <v>2</v>
      </c>
      <c r="CF413" s="91"/>
      <c r="CG413" s="91">
        <v>647</v>
      </c>
      <c r="CH413" s="91">
        <v>241</v>
      </c>
      <c r="CI413" s="91">
        <v>285</v>
      </c>
      <c r="CJ413" s="91">
        <v>82</v>
      </c>
      <c r="CK413" s="91">
        <v>56</v>
      </c>
      <c r="CL413" s="91">
        <v>114</v>
      </c>
      <c r="CM413" s="91">
        <v>1416</v>
      </c>
      <c r="CN413" s="91">
        <v>830</v>
      </c>
      <c r="CO413" s="91">
        <v>1105</v>
      </c>
      <c r="CP413" s="91">
        <v>562</v>
      </c>
      <c r="CQ413" s="91">
        <v>1429</v>
      </c>
      <c r="CR413" s="91">
        <v>213</v>
      </c>
      <c r="CS413" s="91">
        <v>320</v>
      </c>
      <c r="CT413" s="91">
        <v>5</v>
      </c>
      <c r="CU413" s="91">
        <v>69</v>
      </c>
      <c r="CV413" s="91">
        <v>212</v>
      </c>
      <c r="CW413" s="91">
        <v>939</v>
      </c>
      <c r="CX413" s="91">
        <v>31</v>
      </c>
      <c r="CY413" s="91">
        <v>1344</v>
      </c>
      <c r="CZ413" s="91">
        <v>169</v>
      </c>
      <c r="DA413" s="91">
        <v>11</v>
      </c>
      <c r="DB413" s="91">
        <v>6</v>
      </c>
      <c r="DC413" s="91"/>
      <c r="DD413" s="91">
        <v>27</v>
      </c>
      <c r="DE413" s="91">
        <v>164</v>
      </c>
      <c r="DF413" s="91">
        <v>749</v>
      </c>
      <c r="DG413" s="91">
        <v>15</v>
      </c>
      <c r="DH413" s="91">
        <v>828</v>
      </c>
      <c r="DI413" s="91">
        <v>141</v>
      </c>
      <c r="DJ413" s="91">
        <v>133</v>
      </c>
      <c r="DK413" s="91">
        <v>58</v>
      </c>
      <c r="DL413" s="91">
        <v>1336</v>
      </c>
      <c r="DM413" s="91">
        <v>564</v>
      </c>
      <c r="DN413" s="91">
        <v>195</v>
      </c>
      <c r="DO413" s="91">
        <v>2997</v>
      </c>
      <c r="DP413" s="91">
        <v>13</v>
      </c>
      <c r="DQ413" s="91">
        <v>2494</v>
      </c>
      <c r="DR413" s="91">
        <v>140</v>
      </c>
      <c r="DS413" s="91">
        <v>14</v>
      </c>
      <c r="DT413" s="91">
        <v>36</v>
      </c>
      <c r="DU413" s="91">
        <v>494</v>
      </c>
      <c r="DV413" s="91">
        <v>427</v>
      </c>
      <c r="DW413" s="91"/>
      <c r="DX413" s="91">
        <v>24</v>
      </c>
      <c r="DY413" s="91">
        <v>34</v>
      </c>
      <c r="DZ413" s="91">
        <v>105</v>
      </c>
      <c r="EA413" s="91">
        <v>569</v>
      </c>
      <c r="EB413" s="91">
        <v>54</v>
      </c>
      <c r="EC413" s="91">
        <v>70</v>
      </c>
      <c r="ED413" s="91">
        <v>34</v>
      </c>
      <c r="EE413" s="91"/>
      <c r="EF413" s="91">
        <v>13</v>
      </c>
      <c r="EG413" s="91">
        <v>7886</v>
      </c>
      <c r="EH413" s="91">
        <v>39483</v>
      </c>
      <c r="EI413" s="90" t="s">
        <v>2734</v>
      </c>
      <c r="EJ413" s="90" t="s">
        <v>2489</v>
      </c>
    </row>
    <row r="414" spans="1:140" ht="14.4" x14ac:dyDescent="0.3">
      <c r="A414" s="90">
        <v>106484044</v>
      </c>
      <c r="B414" s="90" t="s">
        <v>2429</v>
      </c>
      <c r="C414" s="90" t="s">
        <v>1561</v>
      </c>
      <c r="D414" s="90" t="s">
        <v>1562</v>
      </c>
      <c r="E414" s="90" t="s">
        <v>117</v>
      </c>
      <c r="F414" s="90" t="s">
        <v>1563</v>
      </c>
      <c r="G414" s="90" t="s">
        <v>1559</v>
      </c>
      <c r="H414" s="90" t="s">
        <v>2811</v>
      </c>
      <c r="I414" s="90">
        <v>11</v>
      </c>
      <c r="J414" s="90">
        <v>3</v>
      </c>
      <c r="K414" s="90" t="s">
        <v>557</v>
      </c>
      <c r="L414" s="90" t="s">
        <v>553</v>
      </c>
      <c r="M414" s="91">
        <v>6928</v>
      </c>
      <c r="N414" s="91"/>
      <c r="O414" s="91"/>
      <c r="P414" s="91"/>
      <c r="Q414" s="91"/>
      <c r="R414" s="91"/>
      <c r="S414" s="91">
        <v>2912</v>
      </c>
      <c r="T414" s="91">
        <v>4016</v>
      </c>
      <c r="U414" s="91"/>
      <c r="V414" s="91"/>
      <c r="W414" s="91">
        <v>1107</v>
      </c>
      <c r="X414" s="91">
        <v>5</v>
      </c>
      <c r="Y414" s="91">
        <v>135</v>
      </c>
      <c r="Z414" s="91">
        <v>757</v>
      </c>
      <c r="AA414" s="91">
        <v>769</v>
      </c>
      <c r="AB414" s="91">
        <v>415</v>
      </c>
      <c r="AC414" s="91">
        <v>846</v>
      </c>
      <c r="AD414" s="91">
        <v>1024</v>
      </c>
      <c r="AE414" s="91">
        <v>953</v>
      </c>
      <c r="AF414" s="91">
        <v>917</v>
      </c>
      <c r="AG414" s="91"/>
      <c r="AH414" s="91">
        <v>4091</v>
      </c>
      <c r="AI414" s="91">
        <v>721</v>
      </c>
      <c r="AJ414" s="91">
        <v>1125</v>
      </c>
      <c r="AK414" s="91">
        <v>642</v>
      </c>
      <c r="AL414" s="91">
        <v>26</v>
      </c>
      <c r="AM414" s="91">
        <v>295</v>
      </c>
      <c r="AN414" s="91">
        <v>28</v>
      </c>
      <c r="AO414" s="91">
        <v>5241</v>
      </c>
      <c r="AP414" s="91">
        <v>81</v>
      </c>
      <c r="AQ414" s="91"/>
      <c r="AR414" s="91">
        <v>101</v>
      </c>
      <c r="AS414" s="91">
        <v>289</v>
      </c>
      <c r="AT414" s="91">
        <v>44</v>
      </c>
      <c r="AU414" s="91">
        <v>1106</v>
      </c>
      <c r="AV414" s="91">
        <v>6</v>
      </c>
      <c r="AW414" s="91">
        <v>60</v>
      </c>
      <c r="AX414" s="91"/>
      <c r="AY414" s="91">
        <v>3397</v>
      </c>
      <c r="AZ414" s="91">
        <v>3531</v>
      </c>
      <c r="BA414" s="91"/>
      <c r="BB414" s="91">
        <v>1068</v>
      </c>
      <c r="BC414" s="91">
        <v>4747</v>
      </c>
      <c r="BD414" s="91">
        <v>1107</v>
      </c>
      <c r="BE414" s="91">
        <v>6</v>
      </c>
      <c r="BF414" s="91">
        <v>4878</v>
      </c>
      <c r="BG414" s="91">
        <v>5</v>
      </c>
      <c r="BH414" s="91">
        <v>3</v>
      </c>
      <c r="BI414" s="91"/>
      <c r="BJ414" s="91">
        <v>305</v>
      </c>
      <c r="BK414" s="91">
        <v>116</v>
      </c>
      <c r="BL414" s="91">
        <v>531</v>
      </c>
      <c r="BM414" s="91">
        <v>45</v>
      </c>
      <c r="BN414" s="91">
        <v>6</v>
      </c>
      <c r="BO414" s="91">
        <v>27</v>
      </c>
      <c r="BP414" s="91">
        <v>158</v>
      </c>
      <c r="BQ414" s="91">
        <v>854</v>
      </c>
      <c r="BR414" s="91"/>
      <c r="BS414" s="91"/>
      <c r="BT414" s="91">
        <v>568</v>
      </c>
      <c r="BU414" s="91">
        <v>6360</v>
      </c>
      <c r="BV414" s="91"/>
      <c r="BW414" s="91">
        <v>2517</v>
      </c>
      <c r="BX414" s="91">
        <v>537</v>
      </c>
      <c r="BY414" s="91">
        <v>3687</v>
      </c>
      <c r="BZ414" s="91">
        <v>21</v>
      </c>
      <c r="CA414" s="91"/>
      <c r="CB414" s="91">
        <v>12</v>
      </c>
      <c r="CC414" s="91"/>
      <c r="CD414" s="91">
        <v>154</v>
      </c>
      <c r="CE414" s="91"/>
      <c r="CF414" s="91"/>
      <c r="CG414" s="91">
        <v>641</v>
      </c>
      <c r="CH414" s="91">
        <v>174</v>
      </c>
      <c r="CI414" s="91">
        <v>148</v>
      </c>
      <c r="CJ414" s="91">
        <v>53</v>
      </c>
      <c r="CK414" s="91">
        <v>31</v>
      </c>
      <c r="CL414" s="91">
        <v>77</v>
      </c>
      <c r="CM414" s="91">
        <v>660</v>
      </c>
      <c r="CN414" s="91">
        <v>340</v>
      </c>
      <c r="CO414" s="91">
        <v>643</v>
      </c>
      <c r="CP414" s="91">
        <v>203</v>
      </c>
      <c r="CQ414" s="91">
        <v>1163</v>
      </c>
      <c r="CR414" s="91">
        <v>104</v>
      </c>
      <c r="CS414" s="91">
        <v>625</v>
      </c>
      <c r="CT414" s="91">
        <v>9</v>
      </c>
      <c r="CU414" s="91"/>
      <c r="CV414" s="91">
        <v>119</v>
      </c>
      <c r="CW414" s="91">
        <v>800</v>
      </c>
      <c r="CX414" s="91">
        <v>31</v>
      </c>
      <c r="CY414" s="91">
        <v>1107</v>
      </c>
      <c r="CZ414" s="91">
        <v>172</v>
      </c>
      <c r="DA414" s="91">
        <v>16</v>
      </c>
      <c r="DB414" s="91">
        <v>6</v>
      </c>
      <c r="DC414" s="91"/>
      <c r="DD414" s="91">
        <v>24</v>
      </c>
      <c r="DE414" s="91">
        <v>64</v>
      </c>
      <c r="DF414" s="91">
        <v>168</v>
      </c>
      <c r="DG414" s="91">
        <v>6</v>
      </c>
      <c r="DH414" s="91">
        <v>528</v>
      </c>
      <c r="DI414" s="91">
        <v>173</v>
      </c>
      <c r="DJ414" s="91">
        <v>333</v>
      </c>
      <c r="DK414" s="91">
        <v>14</v>
      </c>
      <c r="DL414" s="91">
        <v>1121</v>
      </c>
      <c r="DM414" s="91">
        <v>898</v>
      </c>
      <c r="DN414" s="91">
        <v>125</v>
      </c>
      <c r="DO414" s="91">
        <v>1353</v>
      </c>
      <c r="DP414" s="91">
        <v>37</v>
      </c>
      <c r="DQ414" s="91">
        <v>1890</v>
      </c>
      <c r="DR414" s="91">
        <v>179</v>
      </c>
      <c r="DS414" s="91">
        <v>29</v>
      </c>
      <c r="DT414" s="91">
        <v>17</v>
      </c>
      <c r="DU414" s="91">
        <v>346</v>
      </c>
      <c r="DV414" s="91">
        <v>309</v>
      </c>
      <c r="DW414" s="91"/>
      <c r="DX414" s="91">
        <v>11</v>
      </c>
      <c r="DY414" s="91">
        <v>10</v>
      </c>
      <c r="DZ414" s="91">
        <v>71</v>
      </c>
      <c r="EA414" s="91">
        <v>201</v>
      </c>
      <c r="EB414" s="91">
        <v>20</v>
      </c>
      <c r="EC414" s="91">
        <v>24</v>
      </c>
      <c r="ED414" s="91">
        <v>1</v>
      </c>
      <c r="EE414" s="91"/>
      <c r="EF414" s="91">
        <v>24</v>
      </c>
      <c r="EG414" s="91">
        <v>5686</v>
      </c>
      <c r="EH414" s="91">
        <v>23634</v>
      </c>
      <c r="EI414" s="90" t="s">
        <v>2735</v>
      </c>
      <c r="EJ414" s="90" t="s">
        <v>2489</v>
      </c>
    </row>
    <row r="415" spans="1:140" ht="14.4" x14ac:dyDescent="0.3">
      <c r="A415" s="90">
        <v>106484062</v>
      </c>
      <c r="B415" s="90" t="s">
        <v>2430</v>
      </c>
      <c r="C415" s="90" t="s">
        <v>2431</v>
      </c>
      <c r="D415" s="90" t="s">
        <v>2432</v>
      </c>
      <c r="E415" s="90" t="s">
        <v>109</v>
      </c>
      <c r="F415" s="90" t="s">
        <v>1849</v>
      </c>
      <c r="G415" s="90" t="s">
        <v>1559</v>
      </c>
      <c r="H415" s="90" t="s">
        <v>2814</v>
      </c>
      <c r="I415" s="90">
        <v>14</v>
      </c>
      <c r="J415" s="90">
        <v>3</v>
      </c>
      <c r="K415" s="90" t="s">
        <v>572</v>
      </c>
      <c r="L415" s="90" t="s">
        <v>553</v>
      </c>
      <c r="M415" s="91"/>
      <c r="N415" s="91"/>
      <c r="O415" s="91">
        <v>347</v>
      </c>
      <c r="P415" s="91"/>
      <c r="Q415" s="91"/>
      <c r="R415" s="91"/>
      <c r="S415" s="91">
        <v>170</v>
      </c>
      <c r="T415" s="91">
        <v>177</v>
      </c>
      <c r="U415" s="91"/>
      <c r="V415" s="91"/>
      <c r="W415" s="91"/>
      <c r="X415" s="91"/>
      <c r="Y415" s="91">
        <v>21</v>
      </c>
      <c r="Z415" s="91">
        <v>102</v>
      </c>
      <c r="AA415" s="91">
        <v>92</v>
      </c>
      <c r="AB415" s="91">
        <v>73</v>
      </c>
      <c r="AC415" s="91">
        <v>44</v>
      </c>
      <c r="AD415" s="91">
        <v>12</v>
      </c>
      <c r="AE415" s="91">
        <v>3</v>
      </c>
      <c r="AF415" s="91"/>
      <c r="AG415" s="91"/>
      <c r="AH415" s="91">
        <v>165</v>
      </c>
      <c r="AI415" s="91">
        <v>89</v>
      </c>
      <c r="AJ415" s="91">
        <v>57</v>
      </c>
      <c r="AK415" s="91">
        <v>24</v>
      </c>
      <c r="AL415" s="91">
        <v>4</v>
      </c>
      <c r="AM415" s="91">
        <v>8</v>
      </c>
      <c r="AN415" s="91"/>
      <c r="AO415" s="91"/>
      <c r="AP415" s="91"/>
      <c r="AQ415" s="91"/>
      <c r="AR415" s="91"/>
      <c r="AS415" s="91">
        <v>2</v>
      </c>
      <c r="AT415" s="91">
        <v>344</v>
      </c>
      <c r="AU415" s="91"/>
      <c r="AV415" s="91">
        <v>1</v>
      </c>
      <c r="AW415" s="91"/>
      <c r="AX415" s="91"/>
      <c r="AY415" s="91"/>
      <c r="AZ415" s="91">
        <v>347</v>
      </c>
      <c r="BA415" s="91"/>
      <c r="BB415" s="91"/>
      <c r="BC415" s="91">
        <v>347</v>
      </c>
      <c r="BD415" s="91"/>
      <c r="BE415" s="91"/>
      <c r="BF415" s="91">
        <v>261</v>
      </c>
      <c r="BG415" s="91"/>
      <c r="BH415" s="91"/>
      <c r="BI415" s="91"/>
      <c r="BJ415" s="91">
        <v>2</v>
      </c>
      <c r="BK415" s="91">
        <v>1</v>
      </c>
      <c r="BL415" s="91"/>
      <c r="BM415" s="91">
        <v>77</v>
      </c>
      <c r="BN415" s="91">
        <v>3</v>
      </c>
      <c r="BO415" s="91">
        <v>3</v>
      </c>
      <c r="BP415" s="91"/>
      <c r="BQ415" s="91"/>
      <c r="BR415" s="91"/>
      <c r="BS415" s="91"/>
      <c r="BT415" s="91"/>
      <c r="BU415" s="91">
        <v>347</v>
      </c>
      <c r="BV415" s="91"/>
      <c r="BW415" s="91">
        <v>3</v>
      </c>
      <c r="BX415" s="91">
        <v>279</v>
      </c>
      <c r="BY415" s="91">
        <v>9</v>
      </c>
      <c r="BZ415" s="91"/>
      <c r="CA415" s="91">
        <v>55</v>
      </c>
      <c r="CB415" s="91"/>
      <c r="CC415" s="91">
        <v>1</v>
      </c>
      <c r="CD415" s="91"/>
      <c r="CE415" s="91"/>
      <c r="CF415" s="91"/>
      <c r="CG415" s="91"/>
      <c r="CH415" s="91"/>
      <c r="CI415" s="91"/>
      <c r="CJ415" s="91"/>
      <c r="CK415" s="91">
        <v>347</v>
      </c>
      <c r="CL415" s="91"/>
      <c r="CM415" s="91"/>
      <c r="CN415" s="91"/>
      <c r="CO415" s="91"/>
      <c r="CP415" s="91"/>
      <c r="CQ415" s="91"/>
      <c r="CR415" s="91"/>
      <c r="CS415" s="91"/>
      <c r="CT415" s="91"/>
      <c r="CU415" s="91"/>
      <c r="CV415" s="91"/>
      <c r="CW415" s="91"/>
      <c r="CX415" s="91"/>
      <c r="CY415" s="91"/>
      <c r="CZ415" s="91"/>
      <c r="DA415" s="91"/>
      <c r="DB415" s="91"/>
      <c r="DC415" s="91"/>
      <c r="DD415" s="91"/>
      <c r="DE415" s="91"/>
      <c r="DF415" s="91"/>
      <c r="DG415" s="91"/>
      <c r="DH415" s="91"/>
      <c r="DI415" s="91"/>
      <c r="DJ415" s="91"/>
      <c r="DK415" s="91"/>
      <c r="DL415" s="91"/>
      <c r="DM415" s="91"/>
      <c r="DN415" s="91"/>
      <c r="DO415" s="91"/>
      <c r="DP415" s="91"/>
      <c r="DQ415" s="91">
        <v>347</v>
      </c>
      <c r="DR415" s="91"/>
      <c r="DS415" s="91"/>
      <c r="DT415" s="91"/>
      <c r="DU415" s="91"/>
      <c r="DV415" s="91"/>
      <c r="DW415" s="91"/>
      <c r="DX415" s="91"/>
      <c r="DY415" s="91"/>
      <c r="DZ415" s="91"/>
      <c r="EA415" s="91"/>
      <c r="EB415" s="91"/>
      <c r="EC415" s="91"/>
      <c r="ED415" s="91"/>
      <c r="EE415" s="91"/>
      <c r="EF415" s="91"/>
      <c r="EG415" s="91">
        <v>347</v>
      </c>
      <c r="EH415" s="91">
        <v>3478</v>
      </c>
      <c r="EI415" s="90" t="s">
        <v>2733</v>
      </c>
      <c r="EJ415" s="90" t="s">
        <v>2489</v>
      </c>
    </row>
    <row r="416" spans="1:140" ht="14.4" x14ac:dyDescent="0.3">
      <c r="A416" s="90">
        <v>106490919</v>
      </c>
      <c r="B416" s="90" t="s">
        <v>2433</v>
      </c>
      <c r="C416" s="90" t="s">
        <v>1564</v>
      </c>
      <c r="D416" s="90" t="s">
        <v>118</v>
      </c>
      <c r="E416" s="90" t="s">
        <v>119</v>
      </c>
      <c r="F416" s="90" t="s">
        <v>1565</v>
      </c>
      <c r="G416" s="90" t="s">
        <v>129</v>
      </c>
      <c r="H416" s="90" t="s">
        <v>2811</v>
      </c>
      <c r="I416" s="90">
        <v>2</v>
      </c>
      <c r="J416" s="90">
        <v>2</v>
      </c>
      <c r="K416" s="90" t="s">
        <v>557</v>
      </c>
      <c r="L416" s="90" t="s">
        <v>553</v>
      </c>
      <c r="M416" s="91">
        <v>6416</v>
      </c>
      <c r="N416" s="91"/>
      <c r="O416" s="91"/>
      <c r="P416" s="91"/>
      <c r="Q416" s="91"/>
      <c r="R416" s="91"/>
      <c r="S416" s="91">
        <v>2444</v>
      </c>
      <c r="T416" s="91">
        <v>3969</v>
      </c>
      <c r="U416" s="91"/>
      <c r="V416" s="91">
        <v>3</v>
      </c>
      <c r="W416" s="91">
        <v>1392</v>
      </c>
      <c r="X416" s="91">
        <v>4</v>
      </c>
      <c r="Y416" s="91">
        <v>106</v>
      </c>
      <c r="Z416" s="91">
        <v>837</v>
      </c>
      <c r="AA416" s="91">
        <v>856</v>
      </c>
      <c r="AB416" s="91">
        <v>397</v>
      </c>
      <c r="AC416" s="91">
        <v>709</v>
      </c>
      <c r="AD416" s="91">
        <v>825</v>
      </c>
      <c r="AE416" s="91">
        <v>659</v>
      </c>
      <c r="AF416" s="91">
        <v>631</v>
      </c>
      <c r="AG416" s="91"/>
      <c r="AH416" s="91">
        <v>4180</v>
      </c>
      <c r="AI416" s="91">
        <v>115</v>
      </c>
      <c r="AJ416" s="91">
        <v>1605</v>
      </c>
      <c r="AK416" s="91">
        <v>229</v>
      </c>
      <c r="AL416" s="91">
        <v>122</v>
      </c>
      <c r="AM416" s="91">
        <v>59</v>
      </c>
      <c r="AN416" s="91">
        <v>106</v>
      </c>
      <c r="AO416" s="91">
        <v>4346</v>
      </c>
      <c r="AP416" s="91">
        <v>54</v>
      </c>
      <c r="AQ416" s="91">
        <v>20</v>
      </c>
      <c r="AR416" s="91">
        <v>46</v>
      </c>
      <c r="AS416" s="91">
        <v>170</v>
      </c>
      <c r="AT416" s="91">
        <v>27</v>
      </c>
      <c r="AU416" s="91">
        <v>1347</v>
      </c>
      <c r="AV416" s="91">
        <v>45</v>
      </c>
      <c r="AW416" s="91">
        <v>361</v>
      </c>
      <c r="AX416" s="91"/>
      <c r="AY416" s="91">
        <v>2326</v>
      </c>
      <c r="AZ416" s="91">
        <v>4090</v>
      </c>
      <c r="BA416" s="91"/>
      <c r="BB416" s="91">
        <v>1572</v>
      </c>
      <c r="BC416" s="91">
        <v>3490</v>
      </c>
      <c r="BD416" s="91">
        <v>1354</v>
      </c>
      <c r="BE416" s="91"/>
      <c r="BF416" s="91">
        <v>4694</v>
      </c>
      <c r="BG416" s="91">
        <v>1</v>
      </c>
      <c r="BH416" s="91"/>
      <c r="BI416" s="91"/>
      <c r="BJ416" s="91">
        <v>114</v>
      </c>
      <c r="BK416" s="91">
        <v>39</v>
      </c>
      <c r="BL416" s="91">
        <v>477</v>
      </c>
      <c r="BM416" s="91">
        <v>30</v>
      </c>
      <c r="BN416" s="91">
        <v>34</v>
      </c>
      <c r="BO416" s="91">
        <v>71</v>
      </c>
      <c r="BP416" s="91">
        <v>90</v>
      </c>
      <c r="BQ416" s="91">
        <v>841</v>
      </c>
      <c r="BR416" s="91">
        <v>25</v>
      </c>
      <c r="BS416" s="91"/>
      <c r="BT416" s="91">
        <v>493</v>
      </c>
      <c r="BU416" s="91">
        <v>5923</v>
      </c>
      <c r="BV416" s="91"/>
      <c r="BW416" s="91">
        <v>1945</v>
      </c>
      <c r="BX416" s="91">
        <v>2691</v>
      </c>
      <c r="BY416" s="91">
        <v>1505</v>
      </c>
      <c r="BZ416" s="91">
        <v>21</v>
      </c>
      <c r="CA416" s="91">
        <v>7</v>
      </c>
      <c r="CB416" s="91">
        <v>156</v>
      </c>
      <c r="CC416" s="91"/>
      <c r="CD416" s="91">
        <v>48</v>
      </c>
      <c r="CE416" s="91">
        <v>43</v>
      </c>
      <c r="CF416" s="91"/>
      <c r="CG416" s="91">
        <v>343</v>
      </c>
      <c r="CH416" s="91">
        <v>162</v>
      </c>
      <c r="CI416" s="91">
        <v>193</v>
      </c>
      <c r="CJ416" s="91">
        <v>45</v>
      </c>
      <c r="CK416" s="91">
        <v>79</v>
      </c>
      <c r="CL416" s="91">
        <v>91</v>
      </c>
      <c r="CM416" s="91">
        <v>754</v>
      </c>
      <c r="CN416" s="91">
        <v>302</v>
      </c>
      <c r="CO416" s="91">
        <v>531</v>
      </c>
      <c r="CP416" s="91">
        <v>226</v>
      </c>
      <c r="CQ416" s="91">
        <v>1446</v>
      </c>
      <c r="CR416" s="91">
        <v>98</v>
      </c>
      <c r="CS416" s="91">
        <v>265</v>
      </c>
      <c r="CT416" s="91">
        <v>5</v>
      </c>
      <c r="CU416" s="91">
        <v>40</v>
      </c>
      <c r="CV416" s="91">
        <v>129</v>
      </c>
      <c r="CW416" s="91">
        <v>346</v>
      </c>
      <c r="CX416" s="91">
        <v>11</v>
      </c>
      <c r="CY416" s="91">
        <v>1350</v>
      </c>
      <c r="CZ416" s="91">
        <v>39</v>
      </c>
      <c r="DA416" s="91">
        <v>3</v>
      </c>
      <c r="DB416" s="91"/>
      <c r="DC416" s="91"/>
      <c r="DD416" s="91">
        <v>26</v>
      </c>
      <c r="DE416" s="91">
        <v>74</v>
      </c>
      <c r="DF416" s="91">
        <v>595</v>
      </c>
      <c r="DG416" s="91">
        <v>16</v>
      </c>
      <c r="DH416" s="91">
        <v>522</v>
      </c>
      <c r="DI416" s="91">
        <v>46</v>
      </c>
      <c r="DJ416" s="91">
        <v>176</v>
      </c>
      <c r="DK416" s="91">
        <v>91</v>
      </c>
      <c r="DL416" s="91">
        <v>1335</v>
      </c>
      <c r="DM416" s="91">
        <v>408</v>
      </c>
      <c r="DN416" s="91">
        <v>61</v>
      </c>
      <c r="DO416" s="91">
        <v>837</v>
      </c>
      <c r="DP416" s="91">
        <v>23</v>
      </c>
      <c r="DQ416" s="91">
        <v>2164</v>
      </c>
      <c r="DR416" s="91">
        <v>8</v>
      </c>
      <c r="DS416" s="91">
        <v>3</v>
      </c>
      <c r="DT416" s="91">
        <v>53</v>
      </c>
      <c r="DU416" s="91">
        <v>276</v>
      </c>
      <c r="DV416" s="91">
        <v>177</v>
      </c>
      <c r="DW416" s="91"/>
      <c r="DX416" s="91">
        <v>11</v>
      </c>
      <c r="DY416" s="91">
        <v>8</v>
      </c>
      <c r="DZ416" s="91">
        <v>38</v>
      </c>
      <c r="EA416" s="91">
        <v>304</v>
      </c>
      <c r="EB416" s="91">
        <v>29</v>
      </c>
      <c r="EC416" s="91">
        <v>5</v>
      </c>
      <c r="ED416" s="91">
        <v>4</v>
      </c>
      <c r="EE416" s="91"/>
      <c r="EF416" s="91">
        <v>8</v>
      </c>
      <c r="EG416" s="91">
        <v>5492</v>
      </c>
      <c r="EH416" s="91">
        <v>23154</v>
      </c>
      <c r="EI416" s="90" t="s">
        <v>2736</v>
      </c>
      <c r="EJ416" s="90" t="s">
        <v>2489</v>
      </c>
    </row>
    <row r="417" spans="1:140" ht="14.4" x14ac:dyDescent="0.3">
      <c r="A417" s="90">
        <v>106490964</v>
      </c>
      <c r="B417" s="90" t="s">
        <v>2434</v>
      </c>
      <c r="C417" s="90" t="s">
        <v>120</v>
      </c>
      <c r="D417" s="90" t="s">
        <v>121</v>
      </c>
      <c r="E417" s="90" t="s">
        <v>122</v>
      </c>
      <c r="F417" s="90" t="s">
        <v>1566</v>
      </c>
      <c r="G417" s="90" t="s">
        <v>129</v>
      </c>
      <c r="H417" s="90" t="s">
        <v>2814</v>
      </c>
      <c r="I417" s="90">
        <v>2</v>
      </c>
      <c r="J417" s="90">
        <v>2</v>
      </c>
      <c r="K417" s="90" t="s">
        <v>580</v>
      </c>
      <c r="L417" s="90" t="s">
        <v>553</v>
      </c>
      <c r="M417" s="91">
        <v>815</v>
      </c>
      <c r="N417" s="91">
        <v>132</v>
      </c>
      <c r="O417" s="91"/>
      <c r="P417" s="91"/>
      <c r="Q417" s="91"/>
      <c r="R417" s="91"/>
      <c r="S417" s="91">
        <v>442</v>
      </c>
      <c r="T417" s="91">
        <v>505</v>
      </c>
      <c r="U417" s="91"/>
      <c r="V417" s="91"/>
      <c r="W417" s="91"/>
      <c r="X417" s="91">
        <v>1</v>
      </c>
      <c r="Y417" s="91">
        <v>8</v>
      </c>
      <c r="Z417" s="91">
        <v>26</v>
      </c>
      <c r="AA417" s="91">
        <v>49</v>
      </c>
      <c r="AB417" s="91">
        <v>51</v>
      </c>
      <c r="AC417" s="91">
        <v>123</v>
      </c>
      <c r="AD417" s="91">
        <v>183</v>
      </c>
      <c r="AE417" s="91">
        <v>172</v>
      </c>
      <c r="AF417" s="91">
        <v>334</v>
      </c>
      <c r="AG417" s="91"/>
      <c r="AH417" s="91">
        <v>813</v>
      </c>
      <c r="AI417" s="91">
        <v>5</v>
      </c>
      <c r="AJ417" s="91">
        <v>120</v>
      </c>
      <c r="AK417" s="91">
        <v>4</v>
      </c>
      <c r="AL417" s="91">
        <v>5</v>
      </c>
      <c r="AM417" s="91"/>
      <c r="AN417" s="91"/>
      <c r="AO417" s="91">
        <v>806</v>
      </c>
      <c r="AP417" s="91">
        <v>1</v>
      </c>
      <c r="AQ417" s="91"/>
      <c r="AR417" s="91">
        <v>7</v>
      </c>
      <c r="AS417" s="91">
        <v>133</v>
      </c>
      <c r="AT417" s="91"/>
      <c r="AU417" s="91"/>
      <c r="AV417" s="91"/>
      <c r="AW417" s="91"/>
      <c r="AX417" s="91"/>
      <c r="AY417" s="91">
        <v>632</v>
      </c>
      <c r="AZ417" s="91">
        <v>315</v>
      </c>
      <c r="BA417" s="91"/>
      <c r="BB417" s="91">
        <v>121</v>
      </c>
      <c r="BC417" s="91">
        <v>826</v>
      </c>
      <c r="BD417" s="91"/>
      <c r="BE417" s="91"/>
      <c r="BF417" s="91">
        <v>438</v>
      </c>
      <c r="BG417" s="91">
        <v>4</v>
      </c>
      <c r="BH417" s="91"/>
      <c r="BI417" s="91">
        <v>124</v>
      </c>
      <c r="BJ417" s="91">
        <v>49</v>
      </c>
      <c r="BK417" s="91"/>
      <c r="BL417" s="91">
        <v>5</v>
      </c>
      <c r="BM417" s="91">
        <v>117</v>
      </c>
      <c r="BN417" s="91">
        <v>1</v>
      </c>
      <c r="BO417" s="91">
        <v>12</v>
      </c>
      <c r="BP417" s="91">
        <v>28</v>
      </c>
      <c r="BQ417" s="91">
        <v>168</v>
      </c>
      <c r="BR417" s="91">
        <v>1</v>
      </c>
      <c r="BS417" s="91"/>
      <c r="BT417" s="91">
        <v>254</v>
      </c>
      <c r="BU417" s="91">
        <v>693</v>
      </c>
      <c r="BV417" s="91"/>
      <c r="BW417" s="91">
        <v>613</v>
      </c>
      <c r="BX417" s="91">
        <v>111</v>
      </c>
      <c r="BY417" s="91">
        <v>159</v>
      </c>
      <c r="BZ417" s="91">
        <v>8</v>
      </c>
      <c r="CA417" s="91"/>
      <c r="CB417" s="91">
        <v>17</v>
      </c>
      <c r="CC417" s="91"/>
      <c r="CD417" s="91">
        <v>39</v>
      </c>
      <c r="CE417" s="91"/>
      <c r="CF417" s="91"/>
      <c r="CG417" s="91">
        <v>89</v>
      </c>
      <c r="CH417" s="91">
        <v>9</v>
      </c>
      <c r="CI417" s="91">
        <v>27</v>
      </c>
      <c r="CJ417" s="91">
        <v>5</v>
      </c>
      <c r="CK417" s="91">
        <v>20</v>
      </c>
      <c r="CL417" s="91">
        <v>8</v>
      </c>
      <c r="CM417" s="91">
        <v>89</v>
      </c>
      <c r="CN417" s="91">
        <v>88</v>
      </c>
      <c r="CO417" s="91">
        <v>116</v>
      </c>
      <c r="CP417" s="91">
        <v>46</v>
      </c>
      <c r="CQ417" s="91"/>
      <c r="CR417" s="91">
        <v>39</v>
      </c>
      <c r="CS417" s="91">
        <v>148</v>
      </c>
      <c r="CT417" s="91">
        <v>1</v>
      </c>
      <c r="CU417" s="91"/>
      <c r="CV417" s="91">
        <v>25</v>
      </c>
      <c r="CW417" s="91">
        <v>103</v>
      </c>
      <c r="CX417" s="91">
        <v>134</v>
      </c>
      <c r="CY417" s="91"/>
      <c r="CZ417" s="91"/>
      <c r="DA417" s="91"/>
      <c r="DB417" s="91"/>
      <c r="DC417" s="91"/>
      <c r="DD417" s="91"/>
      <c r="DE417" s="91">
        <v>2</v>
      </c>
      <c r="DF417" s="91">
        <v>5</v>
      </c>
      <c r="DG417" s="91"/>
      <c r="DH417" s="91">
        <v>67</v>
      </c>
      <c r="DI417" s="91"/>
      <c r="DJ417" s="91"/>
      <c r="DK417" s="91"/>
      <c r="DL417" s="91"/>
      <c r="DM417" s="91">
        <v>192</v>
      </c>
      <c r="DN417" s="91">
        <v>23</v>
      </c>
      <c r="DO417" s="91">
        <v>15</v>
      </c>
      <c r="DP417" s="91">
        <v>4</v>
      </c>
      <c r="DQ417" s="91">
        <v>639</v>
      </c>
      <c r="DR417" s="91">
        <v>4</v>
      </c>
      <c r="DS417" s="91">
        <v>3</v>
      </c>
      <c r="DT417" s="91">
        <v>5</v>
      </c>
      <c r="DU417" s="91">
        <v>34</v>
      </c>
      <c r="DV417" s="91">
        <v>65</v>
      </c>
      <c r="DW417" s="91"/>
      <c r="DX417" s="91">
        <v>4</v>
      </c>
      <c r="DY417" s="91"/>
      <c r="DZ417" s="91">
        <v>16</v>
      </c>
      <c r="EA417" s="91">
        <v>17</v>
      </c>
      <c r="EB417" s="91">
        <v>6</v>
      </c>
      <c r="EC417" s="91">
        <v>1</v>
      </c>
      <c r="ED417" s="91">
        <v>3</v>
      </c>
      <c r="EE417" s="91"/>
      <c r="EF417" s="91"/>
      <c r="EG417" s="91">
        <v>789</v>
      </c>
      <c r="EH417" s="91">
        <v>4171</v>
      </c>
      <c r="EI417" s="90" t="s">
        <v>2737</v>
      </c>
      <c r="EJ417" s="90" t="s">
        <v>2501</v>
      </c>
    </row>
    <row r="418" spans="1:140" ht="14.4" x14ac:dyDescent="0.3">
      <c r="A418" s="90">
        <v>106491001</v>
      </c>
      <c r="B418" s="90" t="s">
        <v>2435</v>
      </c>
      <c r="C418" s="90" t="s">
        <v>123</v>
      </c>
      <c r="D418" s="90" t="s">
        <v>1850</v>
      </c>
      <c r="E418" s="90" t="s">
        <v>124</v>
      </c>
      <c r="F418" s="90" t="s">
        <v>1567</v>
      </c>
      <c r="G418" s="90" t="s">
        <v>129</v>
      </c>
      <c r="H418" s="90" t="s">
        <v>2810</v>
      </c>
      <c r="I418" s="90">
        <v>10</v>
      </c>
      <c r="J418" s="90">
        <v>3</v>
      </c>
      <c r="K418" s="90" t="s">
        <v>557</v>
      </c>
      <c r="L418" s="90" t="s">
        <v>553</v>
      </c>
      <c r="M418" s="91">
        <v>3025</v>
      </c>
      <c r="N418" s="91"/>
      <c r="O418" s="91"/>
      <c r="P418" s="91"/>
      <c r="Q418" s="91"/>
      <c r="R418" s="91"/>
      <c r="S418" s="91">
        <v>1139</v>
      </c>
      <c r="T418" s="91">
        <v>1886</v>
      </c>
      <c r="U418" s="91"/>
      <c r="V418" s="91"/>
      <c r="W418" s="91">
        <v>453</v>
      </c>
      <c r="X418" s="91">
        <v>10</v>
      </c>
      <c r="Y418" s="91">
        <v>55</v>
      </c>
      <c r="Z418" s="91">
        <v>295</v>
      </c>
      <c r="AA418" s="91">
        <v>349</v>
      </c>
      <c r="AB418" s="91">
        <v>181</v>
      </c>
      <c r="AC418" s="91">
        <v>340</v>
      </c>
      <c r="AD418" s="91">
        <v>439</v>
      </c>
      <c r="AE418" s="91">
        <v>380</v>
      </c>
      <c r="AF418" s="91">
        <v>523</v>
      </c>
      <c r="AG418" s="91"/>
      <c r="AH418" s="91">
        <v>2223</v>
      </c>
      <c r="AI418" s="91">
        <v>62</v>
      </c>
      <c r="AJ418" s="91">
        <v>612</v>
      </c>
      <c r="AK418" s="91">
        <v>69</v>
      </c>
      <c r="AL418" s="91"/>
      <c r="AM418" s="91">
        <v>32</v>
      </c>
      <c r="AN418" s="91">
        <v>27</v>
      </c>
      <c r="AO418" s="91">
        <v>2354</v>
      </c>
      <c r="AP418" s="91">
        <v>27</v>
      </c>
      <c r="AQ418" s="91">
        <v>1</v>
      </c>
      <c r="AR418" s="91">
        <v>88</v>
      </c>
      <c r="AS418" s="91">
        <v>17</v>
      </c>
      <c r="AT418" s="91">
        <v>21</v>
      </c>
      <c r="AU418" s="91">
        <v>447</v>
      </c>
      <c r="AV418" s="91"/>
      <c r="AW418" s="91">
        <v>70</v>
      </c>
      <c r="AX418" s="91"/>
      <c r="AY418" s="91">
        <v>1773</v>
      </c>
      <c r="AZ418" s="91">
        <v>1252</v>
      </c>
      <c r="BA418" s="91"/>
      <c r="BB418" s="91">
        <v>235</v>
      </c>
      <c r="BC418" s="91">
        <v>2341</v>
      </c>
      <c r="BD418" s="91">
        <v>447</v>
      </c>
      <c r="BE418" s="91">
        <v>2</v>
      </c>
      <c r="BF418" s="91">
        <v>2193</v>
      </c>
      <c r="BG418" s="91"/>
      <c r="BH418" s="91"/>
      <c r="BI418" s="91"/>
      <c r="BJ418" s="91">
        <v>162</v>
      </c>
      <c r="BK418" s="91">
        <v>36</v>
      </c>
      <c r="BL418" s="91">
        <v>377</v>
      </c>
      <c r="BM418" s="91">
        <v>24</v>
      </c>
      <c r="BN418" s="91">
        <v>1</v>
      </c>
      <c r="BO418" s="91">
        <v>30</v>
      </c>
      <c r="BP418" s="91">
        <v>53</v>
      </c>
      <c r="BQ418" s="91">
        <v>149</v>
      </c>
      <c r="BR418" s="91"/>
      <c r="BS418" s="91"/>
      <c r="BT418" s="91">
        <v>437</v>
      </c>
      <c r="BU418" s="91">
        <v>2588</v>
      </c>
      <c r="BV418" s="91"/>
      <c r="BW418" s="91">
        <v>1182</v>
      </c>
      <c r="BX418" s="91">
        <v>1062</v>
      </c>
      <c r="BY418" s="91">
        <v>583</v>
      </c>
      <c r="BZ418" s="91">
        <v>10</v>
      </c>
      <c r="CA418" s="91"/>
      <c r="CB418" s="91">
        <v>106</v>
      </c>
      <c r="CC418" s="91">
        <v>1</v>
      </c>
      <c r="CD418" s="91">
        <v>81</v>
      </c>
      <c r="CE418" s="91"/>
      <c r="CF418" s="91"/>
      <c r="CG418" s="91">
        <v>192</v>
      </c>
      <c r="CH418" s="91">
        <v>38</v>
      </c>
      <c r="CI418" s="91">
        <v>89</v>
      </c>
      <c r="CJ418" s="91">
        <v>44</v>
      </c>
      <c r="CK418" s="91">
        <v>35</v>
      </c>
      <c r="CL418" s="91">
        <v>39</v>
      </c>
      <c r="CM418" s="91">
        <v>312</v>
      </c>
      <c r="CN418" s="91">
        <v>282</v>
      </c>
      <c r="CO418" s="91">
        <v>374</v>
      </c>
      <c r="CP418" s="91">
        <v>148</v>
      </c>
      <c r="CQ418" s="91">
        <v>479</v>
      </c>
      <c r="CR418" s="91">
        <v>78</v>
      </c>
      <c r="CS418" s="91">
        <v>135</v>
      </c>
      <c r="CT418" s="91">
        <v>3</v>
      </c>
      <c r="CU418" s="91">
        <v>6</v>
      </c>
      <c r="CV418" s="91">
        <v>64</v>
      </c>
      <c r="CW418" s="91">
        <v>252</v>
      </c>
      <c r="CX418" s="91">
        <v>8</v>
      </c>
      <c r="CY418" s="91">
        <v>447</v>
      </c>
      <c r="CZ418" s="91">
        <v>14</v>
      </c>
      <c r="DA418" s="91">
        <v>1</v>
      </c>
      <c r="DB418" s="91"/>
      <c r="DC418" s="91"/>
      <c r="DD418" s="91">
        <v>4</v>
      </c>
      <c r="DE418" s="91">
        <v>34</v>
      </c>
      <c r="DF418" s="91">
        <v>113</v>
      </c>
      <c r="DG418" s="91">
        <v>9</v>
      </c>
      <c r="DH418" s="91">
        <v>293</v>
      </c>
      <c r="DI418" s="91">
        <v>12</v>
      </c>
      <c r="DJ418" s="91">
        <v>17</v>
      </c>
      <c r="DK418" s="91">
        <v>19</v>
      </c>
      <c r="DL418" s="91">
        <v>452</v>
      </c>
      <c r="DM418" s="91">
        <v>233</v>
      </c>
      <c r="DN418" s="91">
        <v>46</v>
      </c>
      <c r="DO418" s="91">
        <v>785</v>
      </c>
      <c r="DP418" s="91">
        <v>15</v>
      </c>
      <c r="DQ418" s="91">
        <v>978</v>
      </c>
      <c r="DR418" s="91">
        <v>12</v>
      </c>
      <c r="DS418" s="91">
        <v>2</v>
      </c>
      <c r="DT418" s="91">
        <v>32</v>
      </c>
      <c r="DU418" s="91">
        <v>124</v>
      </c>
      <c r="DV418" s="91">
        <v>146</v>
      </c>
      <c r="DW418" s="91">
        <v>1</v>
      </c>
      <c r="DX418" s="91">
        <v>5</v>
      </c>
      <c r="DY418" s="91">
        <v>7</v>
      </c>
      <c r="DZ418" s="91">
        <v>46</v>
      </c>
      <c r="EA418" s="91">
        <v>211</v>
      </c>
      <c r="EB418" s="91">
        <v>12</v>
      </c>
      <c r="EC418" s="91">
        <v>5</v>
      </c>
      <c r="ED418" s="91"/>
      <c r="EE418" s="91"/>
      <c r="EF418" s="91">
        <v>11</v>
      </c>
      <c r="EG418" s="91">
        <v>2411</v>
      </c>
      <c r="EH418" s="91">
        <v>9446</v>
      </c>
      <c r="EI418" s="90" t="s">
        <v>2738</v>
      </c>
      <c r="EJ418" s="90" t="s">
        <v>2489</v>
      </c>
    </row>
    <row r="419" spans="1:140" ht="14.4" x14ac:dyDescent="0.3">
      <c r="A419" s="90">
        <v>106491064</v>
      </c>
      <c r="B419" s="90" t="s">
        <v>2436</v>
      </c>
      <c r="C419" s="90" t="s">
        <v>125</v>
      </c>
      <c r="D419" s="90" t="s">
        <v>126</v>
      </c>
      <c r="E419" s="90" t="s">
        <v>119</v>
      </c>
      <c r="F419" s="90" t="s">
        <v>1568</v>
      </c>
      <c r="G419" s="90" t="s">
        <v>129</v>
      </c>
      <c r="H419" s="90" t="s">
        <v>2808</v>
      </c>
      <c r="I419" s="90">
        <v>10</v>
      </c>
      <c r="J419" s="90">
        <v>2</v>
      </c>
      <c r="K419" s="90" t="s">
        <v>557</v>
      </c>
      <c r="L419" s="90" t="s">
        <v>553</v>
      </c>
      <c r="M419" s="91">
        <v>11987</v>
      </c>
      <c r="N419" s="91"/>
      <c r="O419" s="91"/>
      <c r="P419" s="91"/>
      <c r="Q419" s="91">
        <v>260</v>
      </c>
      <c r="R419" s="91"/>
      <c r="S419" s="91">
        <v>5953</v>
      </c>
      <c r="T419" s="91">
        <v>6293</v>
      </c>
      <c r="U419" s="91">
        <v>1</v>
      </c>
      <c r="V419" s="91"/>
      <c r="W419" s="91">
        <v>953</v>
      </c>
      <c r="X419" s="91">
        <v>295</v>
      </c>
      <c r="Y419" s="91">
        <v>265</v>
      </c>
      <c r="Z419" s="91">
        <v>894</v>
      </c>
      <c r="AA419" s="91">
        <v>934</v>
      </c>
      <c r="AB419" s="91">
        <v>860</v>
      </c>
      <c r="AC419" s="91">
        <v>1725</v>
      </c>
      <c r="AD419" s="91">
        <v>2166</v>
      </c>
      <c r="AE419" s="91">
        <v>1803</v>
      </c>
      <c r="AF419" s="91">
        <v>2351</v>
      </c>
      <c r="AG419" s="91">
        <v>1</v>
      </c>
      <c r="AH419" s="91">
        <v>9915</v>
      </c>
      <c r="AI419" s="91">
        <v>263</v>
      </c>
      <c r="AJ419" s="91">
        <v>1537</v>
      </c>
      <c r="AK419" s="91">
        <v>274</v>
      </c>
      <c r="AL419" s="91">
        <v>38</v>
      </c>
      <c r="AM419" s="91">
        <v>106</v>
      </c>
      <c r="AN419" s="91">
        <v>114</v>
      </c>
      <c r="AO419" s="91">
        <v>9314</v>
      </c>
      <c r="AP419" s="91">
        <v>139</v>
      </c>
      <c r="AQ419" s="91">
        <v>10</v>
      </c>
      <c r="AR419" s="91">
        <v>216</v>
      </c>
      <c r="AS419" s="91">
        <v>565</v>
      </c>
      <c r="AT419" s="91">
        <v>167</v>
      </c>
      <c r="AU419" s="91">
        <v>762</v>
      </c>
      <c r="AV419" s="91">
        <v>8</v>
      </c>
      <c r="AW419" s="91">
        <v>1066</v>
      </c>
      <c r="AX419" s="91"/>
      <c r="AY419" s="91">
        <v>7521</v>
      </c>
      <c r="AZ419" s="91">
        <v>4726</v>
      </c>
      <c r="BA419" s="91"/>
      <c r="BB419" s="91">
        <v>1708</v>
      </c>
      <c r="BC419" s="91">
        <v>9748</v>
      </c>
      <c r="BD419" s="91">
        <v>765</v>
      </c>
      <c r="BE419" s="91">
        <v>26</v>
      </c>
      <c r="BF419" s="91">
        <v>7502</v>
      </c>
      <c r="BG419" s="91">
        <v>25</v>
      </c>
      <c r="BH419" s="91">
        <v>204</v>
      </c>
      <c r="BI419" s="91">
        <v>3</v>
      </c>
      <c r="BJ419" s="91">
        <v>378</v>
      </c>
      <c r="BK419" s="91">
        <v>159</v>
      </c>
      <c r="BL419" s="91">
        <v>1687</v>
      </c>
      <c r="BM419" s="91">
        <v>118</v>
      </c>
      <c r="BN419" s="91">
        <v>21</v>
      </c>
      <c r="BO419" s="91">
        <v>152</v>
      </c>
      <c r="BP419" s="91">
        <v>442</v>
      </c>
      <c r="BQ419" s="91">
        <v>1529</v>
      </c>
      <c r="BR419" s="91">
        <v>27</v>
      </c>
      <c r="BS419" s="91"/>
      <c r="BT419" s="91">
        <v>1081</v>
      </c>
      <c r="BU419" s="91">
        <v>11166</v>
      </c>
      <c r="BV419" s="91"/>
      <c r="BW419" s="91">
        <v>5731</v>
      </c>
      <c r="BX419" s="91">
        <v>3634</v>
      </c>
      <c r="BY419" s="91">
        <v>2425</v>
      </c>
      <c r="BZ419" s="91">
        <v>135</v>
      </c>
      <c r="CA419" s="91"/>
      <c r="CB419" s="91">
        <v>182</v>
      </c>
      <c r="CC419" s="91">
        <v>9</v>
      </c>
      <c r="CD419" s="91">
        <v>131</v>
      </c>
      <c r="CE419" s="91"/>
      <c r="CF419" s="91"/>
      <c r="CG419" s="91">
        <v>857</v>
      </c>
      <c r="CH419" s="91">
        <v>401</v>
      </c>
      <c r="CI419" s="91">
        <v>302</v>
      </c>
      <c r="CJ419" s="91">
        <v>92</v>
      </c>
      <c r="CK419" s="91">
        <v>163</v>
      </c>
      <c r="CL419" s="91">
        <v>245</v>
      </c>
      <c r="CM419" s="91">
        <v>1880</v>
      </c>
      <c r="CN419" s="91">
        <v>1021</v>
      </c>
      <c r="CO419" s="91">
        <v>1215</v>
      </c>
      <c r="CP419" s="91">
        <v>439</v>
      </c>
      <c r="CQ419" s="91">
        <v>840</v>
      </c>
      <c r="CR419" s="91">
        <v>259</v>
      </c>
      <c r="CS419" s="91">
        <v>1047</v>
      </c>
      <c r="CT419" s="91">
        <v>8</v>
      </c>
      <c r="CU419" s="91">
        <v>103</v>
      </c>
      <c r="CV419" s="91">
        <v>226</v>
      </c>
      <c r="CW419" s="91">
        <v>2047</v>
      </c>
      <c r="CX419" s="91">
        <v>338</v>
      </c>
      <c r="CY419" s="91">
        <v>764</v>
      </c>
      <c r="CZ419" s="91">
        <v>233</v>
      </c>
      <c r="DA419" s="91">
        <v>11</v>
      </c>
      <c r="DB419" s="91">
        <v>18</v>
      </c>
      <c r="DC419" s="91">
        <v>12</v>
      </c>
      <c r="DD419" s="91">
        <v>73</v>
      </c>
      <c r="DE419" s="91">
        <v>281</v>
      </c>
      <c r="DF419" s="91">
        <v>1209</v>
      </c>
      <c r="DG419" s="91">
        <v>36</v>
      </c>
      <c r="DH419" s="91">
        <v>1136</v>
      </c>
      <c r="DI419" s="91">
        <v>104</v>
      </c>
      <c r="DJ419" s="91">
        <v>75</v>
      </c>
      <c r="DK419" s="91">
        <v>48</v>
      </c>
      <c r="DL419" s="91">
        <v>758</v>
      </c>
      <c r="DM419" s="91">
        <v>1688</v>
      </c>
      <c r="DN419" s="91">
        <v>322</v>
      </c>
      <c r="DO419" s="91">
        <v>2630</v>
      </c>
      <c r="DP419" s="91">
        <v>103</v>
      </c>
      <c r="DQ419" s="91">
        <v>3510</v>
      </c>
      <c r="DR419" s="91">
        <v>361</v>
      </c>
      <c r="DS419" s="91">
        <v>69</v>
      </c>
      <c r="DT419" s="91">
        <v>108</v>
      </c>
      <c r="DU419" s="91">
        <v>999</v>
      </c>
      <c r="DV419" s="91">
        <v>794</v>
      </c>
      <c r="DW419" s="91">
        <v>2</v>
      </c>
      <c r="DX419" s="91">
        <v>52</v>
      </c>
      <c r="DY419" s="91">
        <v>50</v>
      </c>
      <c r="DZ419" s="91">
        <v>197</v>
      </c>
      <c r="EA419" s="91">
        <v>1088</v>
      </c>
      <c r="EB419" s="91">
        <v>80</v>
      </c>
      <c r="EC419" s="91">
        <v>91</v>
      </c>
      <c r="ED419" s="91">
        <v>39</v>
      </c>
      <c r="EE419" s="91"/>
      <c r="EF419" s="91">
        <v>178</v>
      </c>
      <c r="EG419" s="91">
        <v>8139</v>
      </c>
      <c r="EH419" s="91">
        <v>62045</v>
      </c>
      <c r="EI419" s="90" t="s">
        <v>2736</v>
      </c>
      <c r="EJ419" s="90" t="s">
        <v>2489</v>
      </c>
    </row>
    <row r="420" spans="1:140" ht="14.4" x14ac:dyDescent="0.3">
      <c r="A420" s="90">
        <v>106491076</v>
      </c>
      <c r="B420" s="90" t="s">
        <v>2437</v>
      </c>
      <c r="C420" s="90" t="s">
        <v>127</v>
      </c>
      <c r="D420" s="90" t="s">
        <v>128</v>
      </c>
      <c r="E420" s="90" t="s">
        <v>129</v>
      </c>
      <c r="F420" s="90" t="s">
        <v>1569</v>
      </c>
      <c r="G420" s="90" t="s">
        <v>129</v>
      </c>
      <c r="H420" s="90" t="s">
        <v>2810</v>
      </c>
      <c r="I420" s="90">
        <v>10</v>
      </c>
      <c r="J420" s="90">
        <v>3</v>
      </c>
      <c r="K420" s="90" t="s">
        <v>580</v>
      </c>
      <c r="L420" s="90" t="s">
        <v>553</v>
      </c>
      <c r="M420" s="91">
        <v>1343</v>
      </c>
      <c r="N420" s="91">
        <v>332</v>
      </c>
      <c r="O420" s="91"/>
      <c r="P420" s="91"/>
      <c r="Q420" s="91"/>
      <c r="R420" s="91"/>
      <c r="S420" s="91">
        <v>660</v>
      </c>
      <c r="T420" s="91">
        <v>1015</v>
      </c>
      <c r="U420" s="91"/>
      <c r="V420" s="91"/>
      <c r="W420" s="91">
        <v>167</v>
      </c>
      <c r="X420" s="91"/>
      <c r="Y420" s="91">
        <v>20</v>
      </c>
      <c r="Z420" s="91">
        <v>105</v>
      </c>
      <c r="AA420" s="91">
        <v>104</v>
      </c>
      <c r="AB420" s="91">
        <v>99</v>
      </c>
      <c r="AC420" s="91">
        <v>151</v>
      </c>
      <c r="AD420" s="91">
        <v>227</v>
      </c>
      <c r="AE420" s="91">
        <v>250</v>
      </c>
      <c r="AF420" s="91">
        <v>552</v>
      </c>
      <c r="AG420" s="91"/>
      <c r="AH420" s="91">
        <v>1323</v>
      </c>
      <c r="AI420" s="91">
        <v>13</v>
      </c>
      <c r="AJ420" s="91">
        <v>312</v>
      </c>
      <c r="AK420" s="91">
        <v>17</v>
      </c>
      <c r="AL420" s="91"/>
      <c r="AM420" s="91"/>
      <c r="AN420" s="91">
        <v>10</v>
      </c>
      <c r="AO420" s="91">
        <v>1029</v>
      </c>
      <c r="AP420" s="91">
        <v>116</v>
      </c>
      <c r="AQ420" s="91"/>
      <c r="AR420" s="91">
        <v>47</v>
      </c>
      <c r="AS420" s="91">
        <v>313</v>
      </c>
      <c r="AT420" s="91">
        <v>3</v>
      </c>
      <c r="AU420" s="91">
        <v>165</v>
      </c>
      <c r="AV420" s="91">
        <v>1</v>
      </c>
      <c r="AW420" s="91">
        <v>1</v>
      </c>
      <c r="AX420" s="91"/>
      <c r="AY420" s="91">
        <v>816</v>
      </c>
      <c r="AZ420" s="91">
        <v>859</v>
      </c>
      <c r="BA420" s="91"/>
      <c r="BB420" s="91">
        <v>555</v>
      </c>
      <c r="BC420" s="91">
        <v>954</v>
      </c>
      <c r="BD420" s="91">
        <v>165</v>
      </c>
      <c r="BE420" s="91">
        <v>1</v>
      </c>
      <c r="BF420" s="91">
        <v>760</v>
      </c>
      <c r="BG420" s="91">
        <v>15</v>
      </c>
      <c r="BH420" s="91"/>
      <c r="BI420" s="91">
        <v>270</v>
      </c>
      <c r="BJ420" s="91">
        <v>93</v>
      </c>
      <c r="BK420" s="91">
        <v>3</v>
      </c>
      <c r="BL420" s="91">
        <v>102</v>
      </c>
      <c r="BM420" s="91">
        <v>77</v>
      </c>
      <c r="BN420" s="91">
        <v>1</v>
      </c>
      <c r="BO420" s="91">
        <v>5</v>
      </c>
      <c r="BP420" s="91">
        <v>57</v>
      </c>
      <c r="BQ420" s="91">
        <v>285</v>
      </c>
      <c r="BR420" s="91">
        <v>6</v>
      </c>
      <c r="BS420" s="91">
        <v>1</v>
      </c>
      <c r="BT420" s="91">
        <v>300</v>
      </c>
      <c r="BU420" s="91">
        <v>1375</v>
      </c>
      <c r="BV420" s="91"/>
      <c r="BW420" s="91">
        <v>907</v>
      </c>
      <c r="BX420" s="91">
        <v>398</v>
      </c>
      <c r="BY420" s="91">
        <v>277</v>
      </c>
      <c r="BZ420" s="91">
        <v>24</v>
      </c>
      <c r="CA420" s="91">
        <v>1</v>
      </c>
      <c r="CB420" s="91">
        <v>32</v>
      </c>
      <c r="CC420" s="91"/>
      <c r="CD420" s="91">
        <v>33</v>
      </c>
      <c r="CE420" s="91">
        <v>3</v>
      </c>
      <c r="CF420" s="91"/>
      <c r="CG420" s="91">
        <v>250</v>
      </c>
      <c r="CH420" s="91">
        <v>27</v>
      </c>
      <c r="CI420" s="91">
        <v>37</v>
      </c>
      <c r="CJ420" s="91">
        <v>1</v>
      </c>
      <c r="CK420" s="91">
        <v>16</v>
      </c>
      <c r="CL420" s="91">
        <v>22</v>
      </c>
      <c r="CM420" s="91">
        <v>113</v>
      </c>
      <c r="CN420" s="91">
        <v>91</v>
      </c>
      <c r="CO420" s="91">
        <v>154</v>
      </c>
      <c r="CP420" s="91">
        <v>40</v>
      </c>
      <c r="CQ420" s="91">
        <v>170</v>
      </c>
      <c r="CR420" s="91">
        <v>20</v>
      </c>
      <c r="CS420" s="91">
        <v>115</v>
      </c>
      <c r="CT420" s="91">
        <v>1</v>
      </c>
      <c r="CU420" s="91">
        <v>2</v>
      </c>
      <c r="CV420" s="91">
        <v>3</v>
      </c>
      <c r="CW420" s="91">
        <v>148</v>
      </c>
      <c r="CX420" s="91">
        <v>300</v>
      </c>
      <c r="CY420" s="91">
        <v>165</v>
      </c>
      <c r="CZ420" s="91">
        <v>7</v>
      </c>
      <c r="DA420" s="91"/>
      <c r="DB420" s="91"/>
      <c r="DC420" s="91"/>
      <c r="DD420" s="91"/>
      <c r="DE420" s="91">
        <v>13</v>
      </c>
      <c r="DF420" s="91">
        <v>24</v>
      </c>
      <c r="DG420" s="91"/>
      <c r="DH420" s="91">
        <v>147</v>
      </c>
      <c r="DI420" s="91">
        <v>1</v>
      </c>
      <c r="DJ420" s="91">
        <v>13</v>
      </c>
      <c r="DK420" s="91">
        <v>11</v>
      </c>
      <c r="DL420" s="91">
        <v>161</v>
      </c>
      <c r="DM420" s="91">
        <v>195</v>
      </c>
      <c r="DN420" s="91">
        <v>29</v>
      </c>
      <c r="DO420" s="91">
        <v>196</v>
      </c>
      <c r="DP420" s="91">
        <v>15</v>
      </c>
      <c r="DQ420" s="91">
        <v>863</v>
      </c>
      <c r="DR420" s="91">
        <v>3</v>
      </c>
      <c r="DS420" s="91">
        <v>2</v>
      </c>
      <c r="DT420" s="91">
        <v>7</v>
      </c>
      <c r="DU420" s="91">
        <v>55</v>
      </c>
      <c r="DV420" s="91">
        <v>103</v>
      </c>
      <c r="DW420" s="91"/>
      <c r="DX420" s="91">
        <v>9</v>
      </c>
      <c r="DY420" s="91"/>
      <c r="DZ420" s="91">
        <v>17</v>
      </c>
      <c r="EA420" s="91">
        <v>104</v>
      </c>
      <c r="EB420" s="91">
        <v>10</v>
      </c>
      <c r="EC420" s="91"/>
      <c r="ED420" s="91"/>
      <c r="EE420" s="91"/>
      <c r="EF420" s="91"/>
      <c r="EG420" s="91">
        <v>1365</v>
      </c>
      <c r="EH420" s="91">
        <v>11030</v>
      </c>
      <c r="EI420" s="90" t="s">
        <v>2739</v>
      </c>
      <c r="EJ420" s="90" t="s">
        <v>2489</v>
      </c>
    </row>
    <row r="421" spans="1:140" ht="14.4" x14ac:dyDescent="0.3">
      <c r="A421" s="90">
        <v>106491338</v>
      </c>
      <c r="B421" s="90" t="s">
        <v>2438</v>
      </c>
      <c r="C421" s="90" t="s">
        <v>130</v>
      </c>
      <c r="D421" s="90" t="s">
        <v>131</v>
      </c>
      <c r="E421" s="90" t="s">
        <v>132</v>
      </c>
      <c r="F421" s="90" t="s">
        <v>1570</v>
      </c>
      <c r="G421" s="90" t="s">
        <v>129</v>
      </c>
      <c r="H421" s="90" t="s">
        <v>2814</v>
      </c>
      <c r="I421" s="90">
        <v>10</v>
      </c>
      <c r="J421" s="90">
        <v>2</v>
      </c>
      <c r="K421" s="90" t="s">
        <v>580</v>
      </c>
      <c r="L421" s="90" t="s">
        <v>553</v>
      </c>
      <c r="M421" s="91">
        <v>243</v>
      </c>
      <c r="N421" s="91"/>
      <c r="O421" s="91"/>
      <c r="P421" s="91"/>
      <c r="Q421" s="91"/>
      <c r="R421" s="91"/>
      <c r="S421" s="91">
        <v>122</v>
      </c>
      <c r="T421" s="91">
        <v>121</v>
      </c>
      <c r="U421" s="91"/>
      <c r="V421" s="91"/>
      <c r="W421" s="91"/>
      <c r="X421" s="91"/>
      <c r="Y421" s="91">
        <v>1</v>
      </c>
      <c r="Z421" s="91">
        <v>3</v>
      </c>
      <c r="AA421" s="91">
        <v>9</v>
      </c>
      <c r="AB421" s="91">
        <v>18</v>
      </c>
      <c r="AC421" s="91">
        <v>49</v>
      </c>
      <c r="AD421" s="91">
        <v>61</v>
      </c>
      <c r="AE421" s="91">
        <v>39</v>
      </c>
      <c r="AF421" s="91">
        <v>63</v>
      </c>
      <c r="AG421" s="91"/>
      <c r="AH421" s="91">
        <v>228</v>
      </c>
      <c r="AI421" s="91">
        <v>2</v>
      </c>
      <c r="AJ421" s="91">
        <v>7</v>
      </c>
      <c r="AK421" s="91">
        <v>3</v>
      </c>
      <c r="AL421" s="91"/>
      <c r="AM421" s="91">
        <v>3</v>
      </c>
      <c r="AN421" s="91"/>
      <c r="AO421" s="91">
        <v>231</v>
      </c>
      <c r="AP421" s="91">
        <v>4</v>
      </c>
      <c r="AQ421" s="91"/>
      <c r="AR421" s="91">
        <v>4</v>
      </c>
      <c r="AS421" s="91">
        <v>3</v>
      </c>
      <c r="AT421" s="91"/>
      <c r="AU421" s="91"/>
      <c r="AV421" s="91">
        <v>1</v>
      </c>
      <c r="AW421" s="91"/>
      <c r="AX421" s="91"/>
      <c r="AY421" s="91">
        <v>170</v>
      </c>
      <c r="AZ421" s="91">
        <v>73</v>
      </c>
      <c r="BA421" s="91"/>
      <c r="BB421" s="91">
        <v>71</v>
      </c>
      <c r="BC421" s="91">
        <v>172</v>
      </c>
      <c r="BD421" s="91"/>
      <c r="BE421" s="91"/>
      <c r="BF421" s="91">
        <v>157</v>
      </c>
      <c r="BG421" s="91"/>
      <c r="BH421" s="91"/>
      <c r="BI421" s="91"/>
      <c r="BJ421" s="91">
        <v>14</v>
      </c>
      <c r="BK421" s="91">
        <v>3</v>
      </c>
      <c r="BL421" s="91">
        <v>50</v>
      </c>
      <c r="BM421" s="91">
        <v>3</v>
      </c>
      <c r="BN421" s="91">
        <v>1</v>
      </c>
      <c r="BO421" s="91">
        <v>2</v>
      </c>
      <c r="BP421" s="91">
        <v>5</v>
      </c>
      <c r="BQ421" s="91">
        <v>8</v>
      </c>
      <c r="BR421" s="91"/>
      <c r="BS421" s="91"/>
      <c r="BT421" s="91">
        <v>31</v>
      </c>
      <c r="BU421" s="91">
        <v>212</v>
      </c>
      <c r="BV421" s="91"/>
      <c r="BW421" s="91">
        <v>137</v>
      </c>
      <c r="BX421" s="91">
        <v>38</v>
      </c>
      <c r="BY421" s="91">
        <v>54</v>
      </c>
      <c r="BZ421" s="91">
        <v>9</v>
      </c>
      <c r="CA421" s="91">
        <v>1</v>
      </c>
      <c r="CB421" s="91">
        <v>1</v>
      </c>
      <c r="CC421" s="91"/>
      <c r="CD421" s="91">
        <v>3</v>
      </c>
      <c r="CE421" s="91"/>
      <c r="CF421" s="91"/>
      <c r="CG421" s="91">
        <v>31</v>
      </c>
      <c r="CH421" s="91">
        <v>4</v>
      </c>
      <c r="CI421" s="91">
        <v>2</v>
      </c>
      <c r="CJ421" s="91">
        <v>1</v>
      </c>
      <c r="CK421" s="91">
        <v>6</v>
      </c>
      <c r="CL421" s="91">
        <v>6</v>
      </c>
      <c r="CM421" s="91">
        <v>19</v>
      </c>
      <c r="CN421" s="91">
        <v>36</v>
      </c>
      <c r="CO421" s="91">
        <v>32</v>
      </c>
      <c r="CP421" s="91">
        <v>3</v>
      </c>
      <c r="CQ421" s="91"/>
      <c r="CR421" s="91">
        <v>9</v>
      </c>
      <c r="CS421" s="91">
        <v>56</v>
      </c>
      <c r="CT421" s="91">
        <v>1</v>
      </c>
      <c r="CU421" s="91"/>
      <c r="CV421" s="91">
        <v>3</v>
      </c>
      <c r="CW421" s="91">
        <v>33</v>
      </c>
      <c r="CX421" s="91">
        <v>1</v>
      </c>
      <c r="CY421" s="91"/>
      <c r="CZ421" s="91">
        <v>4</v>
      </c>
      <c r="DA421" s="91"/>
      <c r="DB421" s="91"/>
      <c r="DC421" s="91"/>
      <c r="DD421" s="91">
        <v>1</v>
      </c>
      <c r="DE421" s="91">
        <v>6</v>
      </c>
      <c r="DF421" s="91">
        <v>7</v>
      </c>
      <c r="DG421" s="91">
        <v>1</v>
      </c>
      <c r="DH421" s="91">
        <v>27</v>
      </c>
      <c r="DI421" s="91">
        <v>1</v>
      </c>
      <c r="DJ421" s="91"/>
      <c r="DK421" s="91"/>
      <c r="DL421" s="91"/>
      <c r="DM421" s="91">
        <v>76</v>
      </c>
      <c r="DN421" s="91">
        <v>5</v>
      </c>
      <c r="DO421" s="91">
        <v>25</v>
      </c>
      <c r="DP421" s="91">
        <v>1</v>
      </c>
      <c r="DQ421" s="91">
        <v>89</v>
      </c>
      <c r="DR421" s="91">
        <v>1</v>
      </c>
      <c r="DS421" s="91"/>
      <c r="DT421" s="91">
        <v>4</v>
      </c>
      <c r="DU421" s="91">
        <v>29</v>
      </c>
      <c r="DV421" s="91">
        <v>17</v>
      </c>
      <c r="DW421" s="91"/>
      <c r="DX421" s="91">
        <v>2</v>
      </c>
      <c r="DY421" s="91"/>
      <c r="DZ421" s="91">
        <v>7</v>
      </c>
      <c r="EA421" s="91">
        <v>22</v>
      </c>
      <c r="EB421" s="91">
        <v>1</v>
      </c>
      <c r="EC421" s="91"/>
      <c r="ED421" s="91">
        <v>1</v>
      </c>
      <c r="EE421" s="91"/>
      <c r="EF421" s="91"/>
      <c r="EG421" s="91">
        <v>159</v>
      </c>
      <c r="EH421" s="91">
        <v>898</v>
      </c>
      <c r="EI421" s="90" t="s">
        <v>2740</v>
      </c>
      <c r="EJ421" s="90" t="s">
        <v>2501</v>
      </c>
    </row>
    <row r="422" spans="1:140" ht="14.4" x14ac:dyDescent="0.3">
      <c r="A422" s="90">
        <v>106494019</v>
      </c>
      <c r="B422" s="90" t="s">
        <v>2439</v>
      </c>
      <c r="C422" s="90" t="s">
        <v>2440</v>
      </c>
      <c r="D422" s="90" t="s">
        <v>133</v>
      </c>
      <c r="E422" s="90" t="s">
        <v>119</v>
      </c>
      <c r="F422" s="90" t="s">
        <v>1571</v>
      </c>
      <c r="G422" s="90" t="s">
        <v>129</v>
      </c>
      <c r="H422" s="90" t="s">
        <v>2812</v>
      </c>
      <c r="I422" s="90">
        <v>2</v>
      </c>
      <c r="J422" s="90">
        <v>2</v>
      </c>
      <c r="K422" s="90" t="s">
        <v>557</v>
      </c>
      <c r="L422" s="90" t="s">
        <v>553</v>
      </c>
      <c r="M422" s="91">
        <v>10267</v>
      </c>
      <c r="N422" s="91"/>
      <c r="O422" s="91"/>
      <c r="P422" s="91"/>
      <c r="Q422" s="91"/>
      <c r="R422" s="91"/>
      <c r="S422" s="91">
        <v>3954</v>
      </c>
      <c r="T422" s="91">
        <v>6313</v>
      </c>
      <c r="U422" s="91"/>
      <c r="V422" s="91"/>
      <c r="W422" s="91">
        <v>2127</v>
      </c>
      <c r="X422" s="91">
        <v>110</v>
      </c>
      <c r="Y422" s="91">
        <v>168</v>
      </c>
      <c r="Z422" s="91">
        <v>907</v>
      </c>
      <c r="AA422" s="91">
        <v>1420</v>
      </c>
      <c r="AB422" s="91">
        <v>447</v>
      </c>
      <c r="AC422" s="91">
        <v>900</v>
      </c>
      <c r="AD422" s="91">
        <v>1371</v>
      </c>
      <c r="AE422" s="91">
        <v>1294</v>
      </c>
      <c r="AF422" s="91">
        <v>1522</v>
      </c>
      <c r="AG422" s="91">
        <v>1</v>
      </c>
      <c r="AH422" s="91">
        <v>7690</v>
      </c>
      <c r="AI422" s="91">
        <v>210</v>
      </c>
      <c r="AJ422" s="91">
        <v>1746</v>
      </c>
      <c r="AK422" s="91">
        <v>387</v>
      </c>
      <c r="AL422" s="91">
        <v>83</v>
      </c>
      <c r="AM422" s="91">
        <v>68</v>
      </c>
      <c r="AN422" s="91">
        <v>83</v>
      </c>
      <c r="AO422" s="91">
        <v>7483</v>
      </c>
      <c r="AP422" s="91">
        <v>161</v>
      </c>
      <c r="AQ422" s="91">
        <v>5</v>
      </c>
      <c r="AR422" s="91">
        <v>134</v>
      </c>
      <c r="AS422" s="91">
        <v>280</v>
      </c>
      <c r="AT422" s="91">
        <v>3</v>
      </c>
      <c r="AU422" s="91">
        <v>2006</v>
      </c>
      <c r="AV422" s="91"/>
      <c r="AW422" s="91">
        <v>195</v>
      </c>
      <c r="AX422" s="91"/>
      <c r="AY422" s="91">
        <v>4464</v>
      </c>
      <c r="AZ422" s="91">
        <v>5803</v>
      </c>
      <c r="BA422" s="91"/>
      <c r="BB422" s="91">
        <v>1449</v>
      </c>
      <c r="BC422" s="91">
        <v>6810</v>
      </c>
      <c r="BD422" s="91">
        <v>2008</v>
      </c>
      <c r="BE422" s="91"/>
      <c r="BF422" s="91">
        <v>7762</v>
      </c>
      <c r="BG422" s="91"/>
      <c r="BH422" s="91">
        <v>3</v>
      </c>
      <c r="BI422" s="91"/>
      <c r="BJ422" s="91">
        <v>268</v>
      </c>
      <c r="BK422" s="91">
        <v>58</v>
      </c>
      <c r="BL422" s="91">
        <v>788</v>
      </c>
      <c r="BM422" s="91">
        <v>63</v>
      </c>
      <c r="BN422" s="91"/>
      <c r="BO422" s="91">
        <v>35</v>
      </c>
      <c r="BP422" s="91">
        <v>165</v>
      </c>
      <c r="BQ422" s="91">
        <v>1125</v>
      </c>
      <c r="BR422" s="91"/>
      <c r="BS422" s="91"/>
      <c r="BT422" s="91">
        <v>1076</v>
      </c>
      <c r="BU422" s="91">
        <v>9191</v>
      </c>
      <c r="BV422" s="91"/>
      <c r="BW422" s="91">
        <v>3727</v>
      </c>
      <c r="BX422" s="91">
        <v>543</v>
      </c>
      <c r="BY422" s="91">
        <v>5838</v>
      </c>
      <c r="BZ422" s="91">
        <v>32</v>
      </c>
      <c r="CA422" s="91"/>
      <c r="CB422" s="91">
        <v>4</v>
      </c>
      <c r="CC422" s="91"/>
      <c r="CD422" s="91">
        <v>123</v>
      </c>
      <c r="CE422" s="91"/>
      <c r="CF422" s="91"/>
      <c r="CG422" s="91">
        <v>991</v>
      </c>
      <c r="CH422" s="91">
        <v>214</v>
      </c>
      <c r="CI422" s="91">
        <v>220</v>
      </c>
      <c r="CJ422" s="91">
        <v>57</v>
      </c>
      <c r="CK422" s="91">
        <v>90</v>
      </c>
      <c r="CL422" s="91">
        <v>110</v>
      </c>
      <c r="CM422" s="91">
        <v>897</v>
      </c>
      <c r="CN422" s="91">
        <v>494</v>
      </c>
      <c r="CO422" s="91">
        <v>1053</v>
      </c>
      <c r="CP422" s="91">
        <v>325</v>
      </c>
      <c r="CQ422" s="91">
        <v>2082</v>
      </c>
      <c r="CR422" s="91">
        <v>122</v>
      </c>
      <c r="CS422" s="91">
        <v>672</v>
      </c>
      <c r="CT422" s="91">
        <v>5</v>
      </c>
      <c r="CU422" s="91">
        <v>84</v>
      </c>
      <c r="CV422" s="91">
        <v>135</v>
      </c>
      <c r="CW422" s="91">
        <v>655</v>
      </c>
      <c r="CX422" s="91">
        <v>54</v>
      </c>
      <c r="CY422" s="91">
        <v>2007</v>
      </c>
      <c r="CZ422" s="91">
        <v>55</v>
      </c>
      <c r="DA422" s="91">
        <v>3</v>
      </c>
      <c r="DB422" s="91">
        <v>3</v>
      </c>
      <c r="DC422" s="91">
        <v>3</v>
      </c>
      <c r="DD422" s="91">
        <v>39</v>
      </c>
      <c r="DE422" s="91">
        <v>99</v>
      </c>
      <c r="DF422" s="91">
        <v>367</v>
      </c>
      <c r="DG422" s="91">
        <v>22</v>
      </c>
      <c r="DH422" s="91">
        <v>876</v>
      </c>
      <c r="DI422" s="91">
        <v>138</v>
      </c>
      <c r="DJ422" s="91">
        <v>392</v>
      </c>
      <c r="DK422" s="91">
        <v>59</v>
      </c>
      <c r="DL422" s="91">
        <v>1994</v>
      </c>
      <c r="DM422" s="91">
        <v>946</v>
      </c>
      <c r="DN422" s="91">
        <v>123</v>
      </c>
      <c r="DO422" s="91">
        <v>2509</v>
      </c>
      <c r="DP422" s="91">
        <v>30</v>
      </c>
      <c r="DQ422" s="91">
        <v>2609</v>
      </c>
      <c r="DR422" s="91">
        <v>28</v>
      </c>
      <c r="DS422" s="91">
        <v>8</v>
      </c>
      <c r="DT422" s="91">
        <v>33</v>
      </c>
      <c r="DU422" s="91">
        <v>445</v>
      </c>
      <c r="DV422" s="91">
        <v>382</v>
      </c>
      <c r="DW422" s="91"/>
      <c r="DX422" s="91">
        <v>18</v>
      </c>
      <c r="DY422" s="91">
        <v>14</v>
      </c>
      <c r="DZ422" s="91">
        <v>102</v>
      </c>
      <c r="EA422" s="91">
        <v>413</v>
      </c>
      <c r="EB422" s="91">
        <v>25</v>
      </c>
      <c r="EC422" s="91">
        <v>3</v>
      </c>
      <c r="ED422" s="91">
        <v>19</v>
      </c>
      <c r="EE422" s="91"/>
      <c r="EF422" s="91">
        <v>50</v>
      </c>
      <c r="EG422" s="91">
        <v>8727</v>
      </c>
      <c r="EH422" s="91">
        <v>33251</v>
      </c>
      <c r="EI422" s="90" t="s">
        <v>2736</v>
      </c>
      <c r="EJ422" s="90" t="s">
        <v>2489</v>
      </c>
    </row>
    <row r="423" spans="1:140" ht="14.4" x14ac:dyDescent="0.3">
      <c r="A423" s="90">
        <v>106494048</v>
      </c>
      <c r="B423" s="90" t="s">
        <v>2441</v>
      </c>
      <c r="C423" s="90" t="s">
        <v>1851</v>
      </c>
      <c r="D423" s="90" t="s">
        <v>1852</v>
      </c>
      <c r="E423" s="90" t="s">
        <v>119</v>
      </c>
      <c r="F423" s="90" t="s">
        <v>1853</v>
      </c>
      <c r="G423" s="90" t="s">
        <v>129</v>
      </c>
      <c r="H423" s="90" t="s">
        <v>2810</v>
      </c>
      <c r="I423" s="90">
        <v>2</v>
      </c>
      <c r="J423" s="90">
        <v>2</v>
      </c>
      <c r="K423" s="90" t="s">
        <v>572</v>
      </c>
      <c r="L423" s="90" t="s">
        <v>553</v>
      </c>
      <c r="M423" s="91"/>
      <c r="N423" s="91"/>
      <c r="O423" s="91">
        <v>1364</v>
      </c>
      <c r="P423" s="91"/>
      <c r="Q423" s="91"/>
      <c r="R423" s="91"/>
      <c r="S423" s="91">
        <v>649</v>
      </c>
      <c r="T423" s="91">
        <v>715</v>
      </c>
      <c r="U423" s="91"/>
      <c r="V423" s="91"/>
      <c r="W423" s="91"/>
      <c r="X423" s="91"/>
      <c r="Y423" s="91">
        <v>290</v>
      </c>
      <c r="Z423" s="91">
        <v>271</v>
      </c>
      <c r="AA423" s="91">
        <v>196</v>
      </c>
      <c r="AB423" s="91">
        <v>191</v>
      </c>
      <c r="AC423" s="91">
        <v>214</v>
      </c>
      <c r="AD423" s="91">
        <v>160</v>
      </c>
      <c r="AE423" s="91">
        <v>37</v>
      </c>
      <c r="AF423" s="91">
        <v>5</v>
      </c>
      <c r="AG423" s="91"/>
      <c r="AH423" s="91">
        <v>1052</v>
      </c>
      <c r="AI423" s="91">
        <v>62</v>
      </c>
      <c r="AJ423" s="91">
        <v>107</v>
      </c>
      <c r="AK423" s="91">
        <v>18</v>
      </c>
      <c r="AL423" s="91">
        <v>9</v>
      </c>
      <c r="AM423" s="91">
        <v>42</v>
      </c>
      <c r="AN423" s="91">
        <v>74</v>
      </c>
      <c r="AO423" s="91">
        <v>63</v>
      </c>
      <c r="AP423" s="91"/>
      <c r="AQ423" s="91"/>
      <c r="AR423" s="91"/>
      <c r="AS423" s="91"/>
      <c r="AT423" s="91"/>
      <c r="AU423" s="91"/>
      <c r="AV423" s="91">
        <v>1</v>
      </c>
      <c r="AW423" s="91">
        <v>1300</v>
      </c>
      <c r="AX423" s="91"/>
      <c r="AY423" s="91"/>
      <c r="AZ423" s="91">
        <v>1364</v>
      </c>
      <c r="BA423" s="91"/>
      <c r="BB423" s="91">
        <v>45</v>
      </c>
      <c r="BC423" s="91">
        <v>1319</v>
      </c>
      <c r="BD423" s="91"/>
      <c r="BE423" s="91"/>
      <c r="BF423" s="91">
        <v>1271</v>
      </c>
      <c r="BG423" s="91"/>
      <c r="BH423" s="91"/>
      <c r="BI423" s="91"/>
      <c r="BJ423" s="91">
        <v>10</v>
      </c>
      <c r="BK423" s="91">
        <v>9</v>
      </c>
      <c r="BL423" s="91"/>
      <c r="BM423" s="91">
        <v>4</v>
      </c>
      <c r="BN423" s="91">
        <v>5</v>
      </c>
      <c r="BO423" s="91">
        <v>56</v>
      </c>
      <c r="BP423" s="91"/>
      <c r="BQ423" s="91"/>
      <c r="BR423" s="91">
        <v>9</v>
      </c>
      <c r="BS423" s="91"/>
      <c r="BT423" s="91"/>
      <c r="BU423" s="91">
        <v>1364</v>
      </c>
      <c r="BV423" s="91"/>
      <c r="BW423" s="91">
        <v>596</v>
      </c>
      <c r="BX423" s="91">
        <v>177</v>
      </c>
      <c r="BY423" s="91">
        <v>466</v>
      </c>
      <c r="BZ423" s="91">
        <v>2</v>
      </c>
      <c r="CA423" s="91">
        <v>112</v>
      </c>
      <c r="CB423" s="91">
        <v>4</v>
      </c>
      <c r="CC423" s="91">
        <v>2</v>
      </c>
      <c r="CD423" s="91">
        <v>5</v>
      </c>
      <c r="CE423" s="91"/>
      <c r="CF423" s="91"/>
      <c r="CG423" s="91"/>
      <c r="CH423" s="91"/>
      <c r="CI423" s="91"/>
      <c r="CJ423" s="91"/>
      <c r="CK423" s="91">
        <v>1364</v>
      </c>
      <c r="CL423" s="91"/>
      <c r="CM423" s="91"/>
      <c r="CN423" s="91"/>
      <c r="CO423" s="91"/>
      <c r="CP423" s="91"/>
      <c r="CQ423" s="91"/>
      <c r="CR423" s="91"/>
      <c r="CS423" s="91"/>
      <c r="CT423" s="91"/>
      <c r="CU423" s="91"/>
      <c r="CV423" s="91"/>
      <c r="CW423" s="91"/>
      <c r="CX423" s="91"/>
      <c r="CY423" s="91"/>
      <c r="CZ423" s="91"/>
      <c r="DA423" s="91"/>
      <c r="DB423" s="91"/>
      <c r="DC423" s="91"/>
      <c r="DD423" s="91"/>
      <c r="DE423" s="91"/>
      <c r="DF423" s="91"/>
      <c r="DG423" s="91"/>
      <c r="DH423" s="91"/>
      <c r="DI423" s="91"/>
      <c r="DJ423" s="91"/>
      <c r="DK423" s="91"/>
      <c r="DL423" s="91"/>
      <c r="DM423" s="91"/>
      <c r="DN423" s="91"/>
      <c r="DO423" s="91"/>
      <c r="DP423" s="91"/>
      <c r="DQ423" s="91">
        <v>1364</v>
      </c>
      <c r="DR423" s="91"/>
      <c r="DS423" s="91"/>
      <c r="DT423" s="91"/>
      <c r="DU423" s="91"/>
      <c r="DV423" s="91">
        <v>1</v>
      </c>
      <c r="DW423" s="91"/>
      <c r="DX423" s="91"/>
      <c r="DY423" s="91">
        <v>1</v>
      </c>
      <c r="DZ423" s="91">
        <v>2</v>
      </c>
      <c r="EA423" s="91"/>
      <c r="EB423" s="91">
        <v>1</v>
      </c>
      <c r="EC423" s="91"/>
      <c r="ED423" s="91"/>
      <c r="EE423" s="91"/>
      <c r="EF423" s="91">
        <v>27</v>
      </c>
      <c r="EG423" s="91">
        <v>1332</v>
      </c>
      <c r="EH423" s="91">
        <v>12351</v>
      </c>
      <c r="EI423" s="90" t="s">
        <v>2736</v>
      </c>
      <c r="EJ423" s="90" t="s">
        <v>2489</v>
      </c>
    </row>
    <row r="424" spans="1:140" ht="14.4" x14ac:dyDescent="0.3">
      <c r="A424" s="90">
        <v>106494106</v>
      </c>
      <c r="B424" s="90" t="s">
        <v>2442</v>
      </c>
      <c r="C424" s="90" t="s">
        <v>1893</v>
      </c>
      <c r="D424" s="90" t="s">
        <v>1894</v>
      </c>
      <c r="E424" s="90" t="s">
        <v>119</v>
      </c>
      <c r="F424" s="90" t="s">
        <v>1571</v>
      </c>
      <c r="G424" s="90" t="s">
        <v>129</v>
      </c>
      <c r="H424" s="90" t="s">
        <v>2810</v>
      </c>
      <c r="I424" s="90">
        <v>2</v>
      </c>
      <c r="J424" s="90">
        <v>2</v>
      </c>
      <c r="K424" s="90" t="s">
        <v>557</v>
      </c>
      <c r="L424" s="90" t="s">
        <v>553</v>
      </c>
      <c r="M424" s="91">
        <v>1455</v>
      </c>
      <c r="N424" s="91"/>
      <c r="O424" s="91"/>
      <c r="P424" s="91"/>
      <c r="Q424" s="91"/>
      <c r="R424" s="91"/>
      <c r="S424" s="91">
        <v>570</v>
      </c>
      <c r="T424" s="91">
        <v>885</v>
      </c>
      <c r="U424" s="91"/>
      <c r="V424" s="91"/>
      <c r="W424" s="91">
        <v>337</v>
      </c>
      <c r="X424" s="91">
        <v>1</v>
      </c>
      <c r="Y424" s="91">
        <v>28</v>
      </c>
      <c r="Z424" s="91">
        <v>174</v>
      </c>
      <c r="AA424" s="91">
        <v>206</v>
      </c>
      <c r="AB424" s="91">
        <v>77</v>
      </c>
      <c r="AC424" s="91">
        <v>164</v>
      </c>
      <c r="AD424" s="91">
        <v>179</v>
      </c>
      <c r="AE424" s="91">
        <v>146</v>
      </c>
      <c r="AF424" s="91">
        <v>143</v>
      </c>
      <c r="AG424" s="91"/>
      <c r="AH424" s="91">
        <v>890</v>
      </c>
      <c r="AI424" s="91">
        <v>30</v>
      </c>
      <c r="AJ424" s="91">
        <v>380</v>
      </c>
      <c r="AK424" s="91">
        <v>32</v>
      </c>
      <c r="AL424" s="91">
        <v>16</v>
      </c>
      <c r="AM424" s="91">
        <v>42</v>
      </c>
      <c r="AN424" s="91">
        <v>65</v>
      </c>
      <c r="AO424" s="91">
        <v>1011</v>
      </c>
      <c r="AP424" s="91">
        <v>7</v>
      </c>
      <c r="AQ424" s="91">
        <v>1</v>
      </c>
      <c r="AR424" s="91">
        <v>8</v>
      </c>
      <c r="AS424" s="91">
        <v>66</v>
      </c>
      <c r="AT424" s="91">
        <v>10</v>
      </c>
      <c r="AU424" s="91">
        <v>325</v>
      </c>
      <c r="AV424" s="91">
        <v>8</v>
      </c>
      <c r="AW424" s="91">
        <v>19</v>
      </c>
      <c r="AX424" s="91"/>
      <c r="AY424" s="91">
        <v>534</v>
      </c>
      <c r="AZ424" s="91">
        <v>921</v>
      </c>
      <c r="BA424" s="91"/>
      <c r="BB424" s="91">
        <v>352</v>
      </c>
      <c r="BC424" s="91">
        <v>776</v>
      </c>
      <c r="BD424" s="91">
        <v>327</v>
      </c>
      <c r="BE424" s="91"/>
      <c r="BF424" s="91">
        <v>1138</v>
      </c>
      <c r="BG424" s="91"/>
      <c r="BH424" s="91"/>
      <c r="BI424" s="91"/>
      <c r="BJ424" s="91">
        <v>23</v>
      </c>
      <c r="BK424" s="91">
        <v>9</v>
      </c>
      <c r="BL424" s="91">
        <v>121</v>
      </c>
      <c r="BM424" s="91"/>
      <c r="BN424" s="91">
        <v>8</v>
      </c>
      <c r="BO424" s="91">
        <v>4</v>
      </c>
      <c r="BP424" s="91">
        <v>15</v>
      </c>
      <c r="BQ424" s="91">
        <v>137</v>
      </c>
      <c r="BR424" s="91"/>
      <c r="BS424" s="91"/>
      <c r="BT424" s="91">
        <v>63</v>
      </c>
      <c r="BU424" s="91">
        <v>1391</v>
      </c>
      <c r="BV424" s="91">
        <v>1</v>
      </c>
      <c r="BW424" s="91">
        <v>390</v>
      </c>
      <c r="BX424" s="91">
        <v>611</v>
      </c>
      <c r="BY424" s="91">
        <v>376</v>
      </c>
      <c r="BZ424" s="91">
        <v>3</v>
      </c>
      <c r="CA424" s="91"/>
      <c r="CB424" s="91">
        <v>24</v>
      </c>
      <c r="CC424" s="91"/>
      <c r="CD424" s="91">
        <v>31</v>
      </c>
      <c r="CE424" s="91">
        <v>20</v>
      </c>
      <c r="CF424" s="91"/>
      <c r="CG424" s="91">
        <v>63</v>
      </c>
      <c r="CH424" s="91">
        <v>39</v>
      </c>
      <c r="CI424" s="91">
        <v>49</v>
      </c>
      <c r="CJ424" s="91">
        <v>10</v>
      </c>
      <c r="CK424" s="91">
        <v>11</v>
      </c>
      <c r="CL424" s="91">
        <v>14</v>
      </c>
      <c r="CM424" s="91">
        <v>150</v>
      </c>
      <c r="CN424" s="91">
        <v>70</v>
      </c>
      <c r="CO424" s="91">
        <v>131</v>
      </c>
      <c r="CP424" s="91">
        <v>44</v>
      </c>
      <c r="CQ424" s="91">
        <v>338</v>
      </c>
      <c r="CR424" s="91">
        <v>22</v>
      </c>
      <c r="CS424" s="91">
        <v>70</v>
      </c>
      <c r="CT424" s="91"/>
      <c r="CU424" s="91">
        <v>11</v>
      </c>
      <c r="CV424" s="91">
        <v>33</v>
      </c>
      <c r="CW424" s="91">
        <v>74</v>
      </c>
      <c r="CX424" s="91"/>
      <c r="CY424" s="91">
        <v>326</v>
      </c>
      <c r="CZ424" s="91">
        <v>8</v>
      </c>
      <c r="DA424" s="91"/>
      <c r="DB424" s="91"/>
      <c r="DC424" s="91"/>
      <c r="DD424" s="91">
        <v>6</v>
      </c>
      <c r="DE424" s="91">
        <v>12</v>
      </c>
      <c r="DF424" s="91">
        <v>111</v>
      </c>
      <c r="DG424" s="91">
        <v>1</v>
      </c>
      <c r="DH424" s="91">
        <v>138</v>
      </c>
      <c r="DI424" s="91">
        <v>2</v>
      </c>
      <c r="DJ424" s="91">
        <v>35</v>
      </c>
      <c r="DK424" s="91">
        <v>20</v>
      </c>
      <c r="DL424" s="91">
        <v>321</v>
      </c>
      <c r="DM424" s="91">
        <v>97</v>
      </c>
      <c r="DN424" s="91">
        <v>19</v>
      </c>
      <c r="DO424" s="91">
        <v>109</v>
      </c>
      <c r="DP424" s="91">
        <v>9</v>
      </c>
      <c r="DQ424" s="91">
        <v>567</v>
      </c>
      <c r="DR424" s="91"/>
      <c r="DS424" s="91"/>
      <c r="DT424" s="91">
        <v>12</v>
      </c>
      <c r="DU424" s="91">
        <v>44</v>
      </c>
      <c r="DV424" s="91">
        <v>35</v>
      </c>
      <c r="DW424" s="91"/>
      <c r="DX424" s="91">
        <v>1</v>
      </c>
      <c r="DY424" s="91">
        <v>1</v>
      </c>
      <c r="DZ424" s="91">
        <v>12</v>
      </c>
      <c r="EA424" s="91">
        <v>57</v>
      </c>
      <c r="EB424" s="91">
        <v>4</v>
      </c>
      <c r="EC424" s="91">
        <v>1</v>
      </c>
      <c r="ED424" s="91"/>
      <c r="EE424" s="91"/>
      <c r="EF424" s="91">
        <v>1</v>
      </c>
      <c r="EG424" s="91">
        <v>1287</v>
      </c>
      <c r="EH424" s="91">
        <v>4875</v>
      </c>
      <c r="EI424" s="90" t="s">
        <v>2736</v>
      </c>
      <c r="EJ424" s="90" t="s">
        <v>2489</v>
      </c>
    </row>
    <row r="425" spans="1:140" ht="14.4" x14ac:dyDescent="0.3">
      <c r="A425" s="90">
        <v>106500852</v>
      </c>
      <c r="B425" s="90" t="s">
        <v>2443</v>
      </c>
      <c r="C425" s="90" t="s">
        <v>134</v>
      </c>
      <c r="D425" s="90" t="s">
        <v>135</v>
      </c>
      <c r="E425" s="90" t="s">
        <v>136</v>
      </c>
      <c r="F425" s="90" t="s">
        <v>1572</v>
      </c>
      <c r="G425" s="90" t="s">
        <v>1573</v>
      </c>
      <c r="H425" s="90" t="s">
        <v>2809</v>
      </c>
      <c r="I425" s="90">
        <v>21</v>
      </c>
      <c r="J425" s="90">
        <v>5</v>
      </c>
      <c r="K425" s="90" t="s">
        <v>572</v>
      </c>
      <c r="L425" s="90" t="s">
        <v>553</v>
      </c>
      <c r="M425" s="91">
        <v>24414</v>
      </c>
      <c r="N425" s="91"/>
      <c r="O425" s="91">
        <v>3591</v>
      </c>
      <c r="P425" s="91">
        <v>13</v>
      </c>
      <c r="Q425" s="91"/>
      <c r="R425" s="91"/>
      <c r="S425" s="91">
        <v>12292</v>
      </c>
      <c r="T425" s="91">
        <v>15724</v>
      </c>
      <c r="U425" s="91">
        <v>2</v>
      </c>
      <c r="V425" s="91"/>
      <c r="W425" s="91">
        <v>4198</v>
      </c>
      <c r="X425" s="91">
        <v>467</v>
      </c>
      <c r="Y425" s="91">
        <v>878</v>
      </c>
      <c r="Z425" s="91">
        <v>3910</v>
      </c>
      <c r="AA425" s="91">
        <v>3339</v>
      </c>
      <c r="AB425" s="91">
        <v>2700</v>
      </c>
      <c r="AC425" s="91">
        <v>3927</v>
      </c>
      <c r="AD425" s="91">
        <v>3767</v>
      </c>
      <c r="AE425" s="91">
        <v>2686</v>
      </c>
      <c r="AF425" s="91">
        <v>2146</v>
      </c>
      <c r="AG425" s="91"/>
      <c r="AH425" s="91">
        <v>14988</v>
      </c>
      <c r="AI425" s="91">
        <v>1265</v>
      </c>
      <c r="AJ425" s="91">
        <v>9482</v>
      </c>
      <c r="AK425" s="91">
        <v>725</v>
      </c>
      <c r="AL425" s="91">
        <v>37</v>
      </c>
      <c r="AM425" s="91">
        <v>1073</v>
      </c>
      <c r="AN425" s="91">
        <v>448</v>
      </c>
      <c r="AO425" s="91">
        <v>20610</v>
      </c>
      <c r="AP425" s="91">
        <v>49</v>
      </c>
      <c r="AQ425" s="91">
        <v>21</v>
      </c>
      <c r="AR425" s="91">
        <v>404</v>
      </c>
      <c r="AS425" s="91">
        <v>947</v>
      </c>
      <c r="AT425" s="91">
        <v>9</v>
      </c>
      <c r="AU425" s="91">
        <v>3757</v>
      </c>
      <c r="AV425" s="91">
        <v>79</v>
      </c>
      <c r="AW425" s="91">
        <v>2142</v>
      </c>
      <c r="AX425" s="91"/>
      <c r="AY425" s="91">
        <v>13223</v>
      </c>
      <c r="AZ425" s="91">
        <v>14795</v>
      </c>
      <c r="BA425" s="91"/>
      <c r="BB425" s="91">
        <v>1126</v>
      </c>
      <c r="BC425" s="91">
        <v>23082</v>
      </c>
      <c r="BD425" s="91">
        <v>3809</v>
      </c>
      <c r="BE425" s="91">
        <v>1</v>
      </c>
      <c r="BF425" s="91">
        <v>22239</v>
      </c>
      <c r="BG425" s="91">
        <v>29</v>
      </c>
      <c r="BH425" s="91">
        <v>125</v>
      </c>
      <c r="BI425" s="91">
        <v>1</v>
      </c>
      <c r="BJ425" s="91">
        <v>287</v>
      </c>
      <c r="BK425" s="91">
        <v>223</v>
      </c>
      <c r="BL425" s="91">
        <v>2177</v>
      </c>
      <c r="BM425" s="91">
        <v>143</v>
      </c>
      <c r="BN425" s="91">
        <v>69</v>
      </c>
      <c r="BO425" s="91">
        <v>334</v>
      </c>
      <c r="BP425" s="91">
        <v>520</v>
      </c>
      <c r="BQ425" s="91">
        <v>1719</v>
      </c>
      <c r="BR425" s="91">
        <v>152</v>
      </c>
      <c r="BS425" s="91"/>
      <c r="BT425" s="91">
        <v>1121</v>
      </c>
      <c r="BU425" s="91">
        <v>26895</v>
      </c>
      <c r="BV425" s="91">
        <v>2</v>
      </c>
      <c r="BW425" s="91">
        <v>5528</v>
      </c>
      <c r="BX425" s="91">
        <v>14411</v>
      </c>
      <c r="BY425" s="91">
        <v>4858</v>
      </c>
      <c r="BZ425" s="91">
        <v>72</v>
      </c>
      <c r="CA425" s="91">
        <v>156</v>
      </c>
      <c r="CB425" s="91">
        <v>672</v>
      </c>
      <c r="CC425" s="91"/>
      <c r="CD425" s="91">
        <v>173</v>
      </c>
      <c r="CE425" s="91">
        <v>2148</v>
      </c>
      <c r="CF425" s="91"/>
      <c r="CG425" s="91">
        <v>1089</v>
      </c>
      <c r="CH425" s="91">
        <v>629</v>
      </c>
      <c r="CI425" s="91">
        <v>819</v>
      </c>
      <c r="CJ425" s="91">
        <v>215</v>
      </c>
      <c r="CK425" s="91">
        <v>3734</v>
      </c>
      <c r="CL425" s="91">
        <v>363</v>
      </c>
      <c r="CM425" s="91">
        <v>3049</v>
      </c>
      <c r="CN425" s="91">
        <v>2041</v>
      </c>
      <c r="CO425" s="91">
        <v>1874</v>
      </c>
      <c r="CP425" s="91">
        <v>1190</v>
      </c>
      <c r="CQ425" s="91">
        <v>4132</v>
      </c>
      <c r="CR425" s="91">
        <v>477</v>
      </c>
      <c r="CS425" s="91">
        <v>995</v>
      </c>
      <c r="CT425" s="91">
        <v>18</v>
      </c>
      <c r="CU425" s="91">
        <v>162</v>
      </c>
      <c r="CV425" s="91">
        <v>963</v>
      </c>
      <c r="CW425" s="91">
        <v>2399</v>
      </c>
      <c r="CX425" s="91">
        <v>107</v>
      </c>
      <c r="CY425" s="91">
        <v>3762</v>
      </c>
      <c r="CZ425" s="91">
        <v>361</v>
      </c>
      <c r="DA425" s="91">
        <v>44</v>
      </c>
      <c r="DB425" s="91">
        <v>12</v>
      </c>
      <c r="DC425" s="91">
        <v>3</v>
      </c>
      <c r="DD425" s="91">
        <v>74</v>
      </c>
      <c r="DE425" s="91">
        <v>392</v>
      </c>
      <c r="DF425" s="91">
        <v>2321</v>
      </c>
      <c r="DG425" s="91">
        <v>42</v>
      </c>
      <c r="DH425" s="91">
        <v>1730</v>
      </c>
      <c r="DI425" s="91">
        <v>303</v>
      </c>
      <c r="DJ425" s="91">
        <v>61</v>
      </c>
      <c r="DK425" s="91">
        <v>291</v>
      </c>
      <c r="DL425" s="91">
        <v>3948</v>
      </c>
      <c r="DM425" s="91">
        <v>1856</v>
      </c>
      <c r="DN425" s="91">
        <v>380</v>
      </c>
      <c r="DO425" s="91">
        <v>3064</v>
      </c>
      <c r="DP425" s="91">
        <v>55</v>
      </c>
      <c r="DQ425" s="91">
        <v>13081</v>
      </c>
      <c r="DR425" s="91">
        <v>353</v>
      </c>
      <c r="DS425" s="91">
        <v>41</v>
      </c>
      <c r="DT425" s="91">
        <v>115</v>
      </c>
      <c r="DU425" s="91">
        <v>1286</v>
      </c>
      <c r="DV425" s="91">
        <v>822</v>
      </c>
      <c r="DW425" s="91">
        <v>2</v>
      </c>
      <c r="DX425" s="91">
        <v>53</v>
      </c>
      <c r="DY425" s="91">
        <v>36</v>
      </c>
      <c r="DZ425" s="91">
        <v>216</v>
      </c>
      <c r="EA425" s="91">
        <v>1132</v>
      </c>
      <c r="EB425" s="91">
        <v>156</v>
      </c>
      <c r="EC425" s="91">
        <v>192</v>
      </c>
      <c r="ED425" s="91">
        <v>42</v>
      </c>
      <c r="EE425" s="91"/>
      <c r="EF425" s="91">
        <v>87</v>
      </c>
      <c r="EG425" s="91">
        <v>23485</v>
      </c>
      <c r="EH425" s="91">
        <v>132683</v>
      </c>
      <c r="EI425" s="90" t="s">
        <v>2741</v>
      </c>
      <c r="EJ425" s="90" t="s">
        <v>2489</v>
      </c>
    </row>
    <row r="426" spans="1:140" ht="14.4" x14ac:dyDescent="0.3">
      <c r="A426" s="90">
        <v>106500867</v>
      </c>
      <c r="B426" s="90" t="s">
        <v>2444</v>
      </c>
      <c r="C426" s="90" t="s">
        <v>1895</v>
      </c>
      <c r="D426" s="90" t="s">
        <v>137</v>
      </c>
      <c r="E426" s="90" t="s">
        <v>138</v>
      </c>
      <c r="F426" s="90" t="s">
        <v>1854</v>
      </c>
      <c r="G426" s="90" t="s">
        <v>1573</v>
      </c>
      <c r="H426" s="90" t="s">
        <v>2808</v>
      </c>
      <c r="I426" s="90">
        <v>12</v>
      </c>
      <c r="J426" s="90">
        <v>8</v>
      </c>
      <c r="K426" s="90" t="s">
        <v>572</v>
      </c>
      <c r="L426" s="90" t="s">
        <v>553</v>
      </c>
      <c r="M426" s="91">
        <v>9645</v>
      </c>
      <c r="N426" s="91">
        <v>273</v>
      </c>
      <c r="O426" s="91"/>
      <c r="P426" s="91"/>
      <c r="Q426" s="91"/>
      <c r="R426" s="91"/>
      <c r="S426" s="91">
        <v>4032</v>
      </c>
      <c r="T426" s="91">
        <v>5884</v>
      </c>
      <c r="U426" s="91"/>
      <c r="V426" s="91">
        <v>2</v>
      </c>
      <c r="W426" s="91">
        <v>1419</v>
      </c>
      <c r="X426" s="91">
        <v>139</v>
      </c>
      <c r="Y426" s="91">
        <v>298</v>
      </c>
      <c r="Z426" s="91">
        <v>1151</v>
      </c>
      <c r="AA426" s="91">
        <v>994</v>
      </c>
      <c r="AB426" s="91">
        <v>801</v>
      </c>
      <c r="AC426" s="91">
        <v>1194</v>
      </c>
      <c r="AD426" s="91">
        <v>1149</v>
      </c>
      <c r="AE426" s="91">
        <v>1193</v>
      </c>
      <c r="AF426" s="91">
        <v>1580</v>
      </c>
      <c r="AG426" s="91"/>
      <c r="AH426" s="91">
        <v>4775</v>
      </c>
      <c r="AI426" s="91">
        <v>202</v>
      </c>
      <c r="AJ426" s="91">
        <v>3676</v>
      </c>
      <c r="AK426" s="91">
        <v>156</v>
      </c>
      <c r="AL426" s="91">
        <v>5</v>
      </c>
      <c r="AM426" s="91">
        <v>1095</v>
      </c>
      <c r="AN426" s="91">
        <v>9</v>
      </c>
      <c r="AO426" s="91">
        <v>7916</v>
      </c>
      <c r="AP426" s="91">
        <v>141</v>
      </c>
      <c r="AQ426" s="91">
        <v>10</v>
      </c>
      <c r="AR426" s="91">
        <v>196</v>
      </c>
      <c r="AS426" s="91">
        <v>320</v>
      </c>
      <c r="AT426" s="91">
        <v>4</v>
      </c>
      <c r="AU426" s="91">
        <v>1318</v>
      </c>
      <c r="AV426" s="91">
        <v>9</v>
      </c>
      <c r="AW426" s="91">
        <v>1</v>
      </c>
      <c r="AX426" s="91">
        <v>3</v>
      </c>
      <c r="AY426" s="91">
        <v>6440</v>
      </c>
      <c r="AZ426" s="91">
        <v>3478</v>
      </c>
      <c r="BA426" s="91"/>
      <c r="BB426" s="91">
        <v>1053</v>
      </c>
      <c r="BC426" s="91">
        <v>7535</v>
      </c>
      <c r="BD426" s="91">
        <v>1322</v>
      </c>
      <c r="BE426" s="91">
        <v>8</v>
      </c>
      <c r="BF426" s="91">
        <v>7173</v>
      </c>
      <c r="BG426" s="91">
        <v>79</v>
      </c>
      <c r="BH426" s="91">
        <v>1</v>
      </c>
      <c r="BI426" s="91">
        <v>224</v>
      </c>
      <c r="BJ426" s="91">
        <v>226</v>
      </c>
      <c r="BK426" s="91">
        <v>38</v>
      </c>
      <c r="BL426" s="91">
        <v>761</v>
      </c>
      <c r="BM426" s="91">
        <v>40</v>
      </c>
      <c r="BN426" s="91">
        <v>10</v>
      </c>
      <c r="BO426" s="91">
        <v>254</v>
      </c>
      <c r="BP426" s="91">
        <v>206</v>
      </c>
      <c r="BQ426" s="91">
        <v>892</v>
      </c>
      <c r="BR426" s="91"/>
      <c r="BS426" s="91">
        <v>14</v>
      </c>
      <c r="BT426" s="91">
        <v>601</v>
      </c>
      <c r="BU426" s="91">
        <v>9317</v>
      </c>
      <c r="BV426" s="91"/>
      <c r="BW426" s="91">
        <v>3550</v>
      </c>
      <c r="BX426" s="91">
        <v>4271</v>
      </c>
      <c r="BY426" s="91">
        <v>1835</v>
      </c>
      <c r="BZ426" s="91">
        <v>24</v>
      </c>
      <c r="CA426" s="91">
        <v>10</v>
      </c>
      <c r="CB426" s="91">
        <v>48</v>
      </c>
      <c r="CC426" s="91">
        <v>26</v>
      </c>
      <c r="CD426" s="91">
        <v>151</v>
      </c>
      <c r="CE426" s="91">
        <v>1</v>
      </c>
      <c r="CF426" s="91">
        <v>2</v>
      </c>
      <c r="CG426" s="91">
        <v>640</v>
      </c>
      <c r="CH426" s="91">
        <v>180</v>
      </c>
      <c r="CI426" s="91">
        <v>345</v>
      </c>
      <c r="CJ426" s="91">
        <v>87</v>
      </c>
      <c r="CK426" s="91">
        <v>109</v>
      </c>
      <c r="CL426" s="91">
        <v>98</v>
      </c>
      <c r="CM426" s="91">
        <v>1573</v>
      </c>
      <c r="CN426" s="91">
        <v>835</v>
      </c>
      <c r="CO426" s="91">
        <v>1015</v>
      </c>
      <c r="CP426" s="91">
        <v>443</v>
      </c>
      <c r="CQ426" s="91">
        <v>1453</v>
      </c>
      <c r="CR426" s="91">
        <v>223</v>
      </c>
      <c r="CS426" s="91">
        <v>239</v>
      </c>
      <c r="CT426" s="91">
        <v>1</v>
      </c>
      <c r="CU426" s="91">
        <v>32</v>
      </c>
      <c r="CV426" s="91">
        <v>607</v>
      </c>
      <c r="CW426" s="91">
        <v>434</v>
      </c>
      <c r="CX426" s="91">
        <v>280</v>
      </c>
      <c r="CY426" s="91">
        <v>1324</v>
      </c>
      <c r="CZ426" s="91">
        <v>78</v>
      </c>
      <c r="DA426" s="91">
        <v>5</v>
      </c>
      <c r="DB426" s="91">
        <v>3</v>
      </c>
      <c r="DC426" s="91"/>
      <c r="DD426" s="91">
        <v>7</v>
      </c>
      <c r="DE426" s="91">
        <v>146</v>
      </c>
      <c r="DF426" s="91">
        <v>1009</v>
      </c>
      <c r="DG426" s="91">
        <v>7</v>
      </c>
      <c r="DH426" s="91">
        <v>947</v>
      </c>
      <c r="DI426" s="91">
        <v>23</v>
      </c>
      <c r="DJ426" s="91">
        <v>3</v>
      </c>
      <c r="DK426" s="91">
        <v>144</v>
      </c>
      <c r="DL426" s="91">
        <v>1327</v>
      </c>
      <c r="DM426" s="91">
        <v>403</v>
      </c>
      <c r="DN426" s="91">
        <v>118</v>
      </c>
      <c r="DO426" s="91">
        <v>2046</v>
      </c>
      <c r="DP426" s="91">
        <v>6</v>
      </c>
      <c r="DQ426" s="91">
        <v>3646</v>
      </c>
      <c r="DR426" s="91">
        <v>15</v>
      </c>
      <c r="DS426" s="91">
        <v>13</v>
      </c>
      <c r="DT426" s="91">
        <v>57</v>
      </c>
      <c r="DU426" s="91">
        <v>334</v>
      </c>
      <c r="DV426" s="91">
        <v>370</v>
      </c>
      <c r="DW426" s="91">
        <v>1</v>
      </c>
      <c r="DX426" s="91">
        <v>19</v>
      </c>
      <c r="DY426" s="91">
        <v>21</v>
      </c>
      <c r="DZ426" s="91">
        <v>108</v>
      </c>
      <c r="EA426" s="91">
        <v>378</v>
      </c>
      <c r="EB426" s="91">
        <v>33</v>
      </c>
      <c r="EC426" s="91">
        <v>17</v>
      </c>
      <c r="ED426" s="91">
        <v>3</v>
      </c>
      <c r="EE426" s="91"/>
      <c r="EF426" s="91">
        <v>29</v>
      </c>
      <c r="EG426" s="91">
        <v>8520</v>
      </c>
      <c r="EH426" s="91">
        <v>76849</v>
      </c>
      <c r="EI426" s="90" t="s">
        <v>2742</v>
      </c>
      <c r="EJ426" s="90" t="s">
        <v>2489</v>
      </c>
    </row>
    <row r="427" spans="1:140" ht="14.4" x14ac:dyDescent="0.3">
      <c r="A427" s="90">
        <v>106500939</v>
      </c>
      <c r="B427" s="90" t="s">
        <v>2445</v>
      </c>
      <c r="C427" s="90" t="s">
        <v>139</v>
      </c>
      <c r="D427" s="90" t="s">
        <v>140</v>
      </c>
      <c r="E427" s="90" t="s">
        <v>136</v>
      </c>
      <c r="F427" s="90" t="s">
        <v>1574</v>
      </c>
      <c r="G427" s="90" t="s">
        <v>1573</v>
      </c>
      <c r="H427" s="90" t="s">
        <v>2809</v>
      </c>
      <c r="I427" s="90">
        <v>12</v>
      </c>
      <c r="J427" s="90">
        <v>5</v>
      </c>
      <c r="K427" s="90" t="s">
        <v>557</v>
      </c>
      <c r="L427" s="90" t="s">
        <v>553</v>
      </c>
      <c r="M427" s="91">
        <v>18686</v>
      </c>
      <c r="N427" s="91"/>
      <c r="O427" s="91"/>
      <c r="P427" s="91"/>
      <c r="Q427" s="91"/>
      <c r="R427" s="91"/>
      <c r="S427" s="91">
        <v>7718</v>
      </c>
      <c r="T427" s="91">
        <v>10968</v>
      </c>
      <c r="U427" s="91"/>
      <c r="V427" s="91"/>
      <c r="W427" s="91">
        <v>2126</v>
      </c>
      <c r="X427" s="91">
        <v>136</v>
      </c>
      <c r="Y427" s="91">
        <v>333</v>
      </c>
      <c r="Z427" s="91">
        <v>1852</v>
      </c>
      <c r="AA427" s="91">
        <v>1825</v>
      </c>
      <c r="AB427" s="91">
        <v>1477</v>
      </c>
      <c r="AC427" s="91">
        <v>2428</v>
      </c>
      <c r="AD427" s="91">
        <v>2671</v>
      </c>
      <c r="AE427" s="91">
        <v>2727</v>
      </c>
      <c r="AF427" s="91">
        <v>3111</v>
      </c>
      <c r="AG427" s="91"/>
      <c r="AH427" s="91">
        <v>12047</v>
      </c>
      <c r="AI427" s="91">
        <v>686</v>
      </c>
      <c r="AJ427" s="91">
        <v>4643</v>
      </c>
      <c r="AK427" s="91">
        <v>592</v>
      </c>
      <c r="AL427" s="91">
        <v>55</v>
      </c>
      <c r="AM427" s="91">
        <v>538</v>
      </c>
      <c r="AN427" s="91">
        <v>125</v>
      </c>
      <c r="AO427" s="91">
        <v>15252</v>
      </c>
      <c r="AP427" s="91">
        <v>132</v>
      </c>
      <c r="AQ427" s="91">
        <v>28</v>
      </c>
      <c r="AR427" s="91">
        <v>463</v>
      </c>
      <c r="AS427" s="91">
        <v>422</v>
      </c>
      <c r="AT427" s="91">
        <v>82</v>
      </c>
      <c r="AU427" s="91">
        <v>2026</v>
      </c>
      <c r="AV427" s="91">
        <v>9</v>
      </c>
      <c r="AW427" s="91">
        <v>271</v>
      </c>
      <c r="AX427" s="91">
        <v>1</v>
      </c>
      <c r="AY427" s="91">
        <v>11418</v>
      </c>
      <c r="AZ427" s="91">
        <v>7267</v>
      </c>
      <c r="BA427" s="91">
        <v>1</v>
      </c>
      <c r="BB427" s="91">
        <v>4402</v>
      </c>
      <c r="BC427" s="91">
        <v>12246</v>
      </c>
      <c r="BD427" s="91">
        <v>2032</v>
      </c>
      <c r="BE427" s="91">
        <v>6</v>
      </c>
      <c r="BF427" s="91">
        <v>12737</v>
      </c>
      <c r="BG427" s="91">
        <v>1</v>
      </c>
      <c r="BH427" s="91">
        <v>2</v>
      </c>
      <c r="BI427" s="91">
        <v>1</v>
      </c>
      <c r="BJ427" s="91">
        <v>364</v>
      </c>
      <c r="BK427" s="91">
        <v>218</v>
      </c>
      <c r="BL427" s="91">
        <v>2218</v>
      </c>
      <c r="BM427" s="91"/>
      <c r="BN427" s="91">
        <v>11</v>
      </c>
      <c r="BO427" s="91">
        <v>177</v>
      </c>
      <c r="BP427" s="91">
        <v>445</v>
      </c>
      <c r="BQ427" s="91">
        <v>2409</v>
      </c>
      <c r="BR427" s="91">
        <v>92</v>
      </c>
      <c r="BS427" s="91">
        <v>11</v>
      </c>
      <c r="BT427" s="91">
        <v>926</v>
      </c>
      <c r="BU427" s="91">
        <v>17759</v>
      </c>
      <c r="BV427" s="91">
        <v>1</v>
      </c>
      <c r="BW427" s="91">
        <v>8514</v>
      </c>
      <c r="BX427" s="91">
        <v>4458</v>
      </c>
      <c r="BY427" s="91">
        <v>4772</v>
      </c>
      <c r="BZ427" s="91">
        <v>73</v>
      </c>
      <c r="CA427" s="91"/>
      <c r="CB427" s="91">
        <v>282</v>
      </c>
      <c r="CC427" s="91">
        <v>1</v>
      </c>
      <c r="CD427" s="91">
        <v>369</v>
      </c>
      <c r="CE427" s="91">
        <v>217</v>
      </c>
      <c r="CF427" s="91"/>
      <c r="CG427" s="91">
        <v>1853</v>
      </c>
      <c r="CH427" s="91">
        <v>550</v>
      </c>
      <c r="CI427" s="91">
        <v>1125</v>
      </c>
      <c r="CJ427" s="91">
        <v>195</v>
      </c>
      <c r="CK427" s="91">
        <v>48</v>
      </c>
      <c r="CL427" s="91">
        <v>327</v>
      </c>
      <c r="CM427" s="91">
        <v>2847</v>
      </c>
      <c r="CN427" s="91">
        <v>1260</v>
      </c>
      <c r="CO427" s="91">
        <v>1934</v>
      </c>
      <c r="CP427" s="91">
        <v>826</v>
      </c>
      <c r="CQ427" s="91">
        <v>2137</v>
      </c>
      <c r="CR427" s="91">
        <v>314</v>
      </c>
      <c r="CS427" s="91">
        <v>804</v>
      </c>
      <c r="CT427" s="91">
        <v>10</v>
      </c>
      <c r="CU427" s="91">
        <v>17</v>
      </c>
      <c r="CV427" s="91">
        <v>441</v>
      </c>
      <c r="CW427" s="91">
        <v>1894</v>
      </c>
      <c r="CX427" s="91">
        <v>73</v>
      </c>
      <c r="CY427" s="91">
        <v>2031</v>
      </c>
      <c r="CZ427" s="91">
        <v>277</v>
      </c>
      <c r="DA427" s="91">
        <v>10</v>
      </c>
      <c r="DB427" s="91">
        <v>6</v>
      </c>
      <c r="DC427" s="91">
        <v>9</v>
      </c>
      <c r="DD427" s="91">
        <v>54</v>
      </c>
      <c r="DE427" s="91">
        <v>323</v>
      </c>
      <c r="DF427" s="91">
        <v>2430</v>
      </c>
      <c r="DG427" s="91">
        <v>46</v>
      </c>
      <c r="DH427" s="91">
        <v>2583</v>
      </c>
      <c r="DI427" s="91">
        <v>227</v>
      </c>
      <c r="DJ427" s="91">
        <v>35</v>
      </c>
      <c r="DK427" s="91">
        <v>326</v>
      </c>
      <c r="DL427" s="91">
        <v>1996</v>
      </c>
      <c r="DM427" s="91">
        <v>1421</v>
      </c>
      <c r="DN427" s="91">
        <v>293</v>
      </c>
      <c r="DO427" s="91">
        <v>2261</v>
      </c>
      <c r="DP427" s="91">
        <v>70</v>
      </c>
      <c r="DQ427" s="91">
        <v>6319</v>
      </c>
      <c r="DR427" s="91">
        <v>310</v>
      </c>
      <c r="DS427" s="91">
        <v>37</v>
      </c>
      <c r="DT427" s="91">
        <v>94</v>
      </c>
      <c r="DU427" s="91">
        <v>932</v>
      </c>
      <c r="DV427" s="91">
        <v>811</v>
      </c>
      <c r="DW427" s="91">
        <v>2</v>
      </c>
      <c r="DX427" s="91">
        <v>22</v>
      </c>
      <c r="DY427" s="91">
        <v>24</v>
      </c>
      <c r="DZ427" s="91">
        <v>191</v>
      </c>
      <c r="EA427" s="91">
        <v>654</v>
      </c>
      <c r="EB427" s="91">
        <v>41</v>
      </c>
      <c r="EC427" s="91">
        <v>112</v>
      </c>
      <c r="ED427" s="91">
        <v>22</v>
      </c>
      <c r="EE427" s="91"/>
      <c r="EF427" s="91">
        <v>50</v>
      </c>
      <c r="EG427" s="91">
        <v>15384</v>
      </c>
      <c r="EH427" s="91">
        <v>85192</v>
      </c>
      <c r="EI427" s="90" t="s">
        <v>2743</v>
      </c>
      <c r="EJ427" s="90" t="s">
        <v>2489</v>
      </c>
    </row>
    <row r="428" spans="1:140" ht="14.4" x14ac:dyDescent="0.3">
      <c r="A428" s="90">
        <v>106500954</v>
      </c>
      <c r="B428" s="90" t="s">
        <v>2446</v>
      </c>
      <c r="C428" s="90" t="s">
        <v>1855</v>
      </c>
      <c r="D428" s="90" t="s">
        <v>1856</v>
      </c>
      <c r="E428" s="90" t="s">
        <v>136</v>
      </c>
      <c r="F428" s="90" t="s">
        <v>1857</v>
      </c>
      <c r="G428" s="90" t="s">
        <v>1573</v>
      </c>
      <c r="H428" s="90" t="s">
        <v>2811</v>
      </c>
      <c r="I428" s="90">
        <v>21</v>
      </c>
      <c r="J428" s="90">
        <v>5</v>
      </c>
      <c r="K428" s="90" t="s">
        <v>572</v>
      </c>
      <c r="L428" s="90" t="s">
        <v>553</v>
      </c>
      <c r="M428" s="91">
        <v>582</v>
      </c>
      <c r="N428" s="91">
        <v>210</v>
      </c>
      <c r="O428" s="91"/>
      <c r="P428" s="91"/>
      <c r="Q428" s="91"/>
      <c r="R428" s="91"/>
      <c r="S428" s="91">
        <v>407</v>
      </c>
      <c r="T428" s="91">
        <v>385</v>
      </c>
      <c r="U428" s="91"/>
      <c r="V428" s="91"/>
      <c r="W428" s="91"/>
      <c r="X428" s="91"/>
      <c r="Y428" s="91">
        <v>2</v>
      </c>
      <c r="Z428" s="91">
        <v>28</v>
      </c>
      <c r="AA428" s="91">
        <v>42</v>
      </c>
      <c r="AB428" s="91">
        <v>97</v>
      </c>
      <c r="AC428" s="91">
        <v>228</v>
      </c>
      <c r="AD428" s="91">
        <v>192</v>
      </c>
      <c r="AE428" s="91">
        <v>127</v>
      </c>
      <c r="AF428" s="91">
        <v>76</v>
      </c>
      <c r="AG428" s="91"/>
      <c r="AH428" s="91">
        <v>493</v>
      </c>
      <c r="AI428" s="91">
        <v>60</v>
      </c>
      <c r="AJ428" s="91">
        <v>184</v>
      </c>
      <c r="AK428" s="91">
        <v>16</v>
      </c>
      <c r="AL428" s="91"/>
      <c r="AM428" s="91">
        <v>39</v>
      </c>
      <c r="AN428" s="91"/>
      <c r="AO428" s="91">
        <v>4</v>
      </c>
      <c r="AP428" s="91">
        <v>1</v>
      </c>
      <c r="AQ428" s="91"/>
      <c r="AR428" s="91">
        <v>16</v>
      </c>
      <c r="AS428" s="91">
        <v>771</v>
      </c>
      <c r="AT428" s="91"/>
      <c r="AU428" s="91"/>
      <c r="AV428" s="91"/>
      <c r="AW428" s="91"/>
      <c r="AX428" s="91"/>
      <c r="AY428" s="91"/>
      <c r="AZ428" s="91">
        <v>792</v>
      </c>
      <c r="BA428" s="91"/>
      <c r="BB428" s="91">
        <v>789</v>
      </c>
      <c r="BC428" s="91">
        <v>3</v>
      </c>
      <c r="BD428" s="91"/>
      <c r="BE428" s="91"/>
      <c r="BF428" s="91">
        <v>109</v>
      </c>
      <c r="BG428" s="91">
        <v>14</v>
      </c>
      <c r="BH428" s="91"/>
      <c r="BI428" s="91">
        <v>60</v>
      </c>
      <c r="BJ428" s="91">
        <v>152</v>
      </c>
      <c r="BK428" s="91"/>
      <c r="BL428" s="91">
        <v>110</v>
      </c>
      <c r="BM428" s="91">
        <v>18</v>
      </c>
      <c r="BN428" s="91">
        <v>2</v>
      </c>
      <c r="BO428" s="91">
        <v>35</v>
      </c>
      <c r="BP428" s="91">
        <v>31</v>
      </c>
      <c r="BQ428" s="91">
        <v>254</v>
      </c>
      <c r="BR428" s="91">
        <v>4</v>
      </c>
      <c r="BS428" s="91">
        <v>3</v>
      </c>
      <c r="BT428" s="91">
        <v>787</v>
      </c>
      <c r="BU428" s="91">
        <v>5</v>
      </c>
      <c r="BV428" s="91"/>
      <c r="BW428" s="91">
        <v>328</v>
      </c>
      <c r="BX428" s="91">
        <v>217</v>
      </c>
      <c r="BY428" s="91">
        <v>56</v>
      </c>
      <c r="BZ428" s="91">
        <v>1</v>
      </c>
      <c r="CA428" s="91"/>
      <c r="CB428" s="91">
        <v>185</v>
      </c>
      <c r="CC428" s="91"/>
      <c r="CD428" s="91">
        <v>2</v>
      </c>
      <c r="CE428" s="91">
        <v>3</v>
      </c>
      <c r="CF428" s="91"/>
      <c r="CG428" s="91">
        <v>33</v>
      </c>
      <c r="CH428" s="91">
        <v>14</v>
      </c>
      <c r="CI428" s="91">
        <v>14</v>
      </c>
      <c r="CJ428" s="91">
        <v>1</v>
      </c>
      <c r="CK428" s="91">
        <v>3</v>
      </c>
      <c r="CL428" s="91">
        <v>22</v>
      </c>
      <c r="CM428" s="91">
        <v>78</v>
      </c>
      <c r="CN428" s="91">
        <v>174</v>
      </c>
      <c r="CO428" s="91">
        <v>26</v>
      </c>
      <c r="CP428" s="91">
        <v>25</v>
      </c>
      <c r="CQ428" s="91"/>
      <c r="CR428" s="91">
        <v>51</v>
      </c>
      <c r="CS428" s="91">
        <v>31</v>
      </c>
      <c r="CT428" s="91">
        <v>1</v>
      </c>
      <c r="CU428" s="91"/>
      <c r="CV428" s="91">
        <v>13</v>
      </c>
      <c r="CW428" s="91">
        <v>38</v>
      </c>
      <c r="CX428" s="91">
        <v>268</v>
      </c>
      <c r="CY428" s="91"/>
      <c r="CZ428" s="91"/>
      <c r="DA428" s="91"/>
      <c r="DB428" s="91"/>
      <c r="DC428" s="91"/>
      <c r="DD428" s="91"/>
      <c r="DE428" s="91"/>
      <c r="DF428" s="91">
        <v>56</v>
      </c>
      <c r="DG428" s="91"/>
      <c r="DH428" s="91">
        <v>2</v>
      </c>
      <c r="DI428" s="91"/>
      <c r="DJ428" s="91"/>
      <c r="DK428" s="91"/>
      <c r="DL428" s="91"/>
      <c r="DM428" s="91">
        <v>10</v>
      </c>
      <c r="DN428" s="91">
        <v>18</v>
      </c>
      <c r="DO428" s="91">
        <v>268</v>
      </c>
      <c r="DP428" s="91"/>
      <c r="DQ428" s="91">
        <v>438</v>
      </c>
      <c r="DR428" s="91">
        <v>19</v>
      </c>
      <c r="DS428" s="91"/>
      <c r="DT428" s="91">
        <v>2</v>
      </c>
      <c r="DU428" s="91">
        <v>31</v>
      </c>
      <c r="DV428" s="91">
        <v>7</v>
      </c>
      <c r="DW428" s="91"/>
      <c r="DX428" s="91"/>
      <c r="DY428" s="91">
        <v>1</v>
      </c>
      <c r="DZ428" s="91">
        <v>13</v>
      </c>
      <c r="EA428" s="91">
        <v>5</v>
      </c>
      <c r="EB428" s="91"/>
      <c r="EC428" s="91">
        <v>2</v>
      </c>
      <c r="ED428" s="91">
        <v>5</v>
      </c>
      <c r="EE428" s="91"/>
      <c r="EF428" s="91">
        <v>11</v>
      </c>
      <c r="EG428" s="91">
        <v>696</v>
      </c>
      <c r="EH428" s="91">
        <v>26303</v>
      </c>
      <c r="EI428" s="90" t="s">
        <v>2744</v>
      </c>
      <c r="EJ428" s="90" t="s">
        <v>2489</v>
      </c>
    </row>
    <row r="429" spans="1:140" ht="14.4" x14ac:dyDescent="0.3">
      <c r="A429" s="90">
        <v>106500967</v>
      </c>
      <c r="B429" s="90" t="s">
        <v>2447</v>
      </c>
      <c r="C429" s="90" t="s">
        <v>2448</v>
      </c>
      <c r="D429" s="90" t="s">
        <v>141</v>
      </c>
      <c r="E429" s="90" t="s">
        <v>142</v>
      </c>
      <c r="F429" s="90" t="s">
        <v>1575</v>
      </c>
      <c r="G429" s="90" t="s">
        <v>1573</v>
      </c>
      <c r="H429" s="90" t="s">
        <v>2812</v>
      </c>
      <c r="I429" s="90">
        <v>12</v>
      </c>
      <c r="J429" s="90">
        <v>8</v>
      </c>
      <c r="K429" s="90" t="s">
        <v>580</v>
      </c>
      <c r="L429" s="90" t="s">
        <v>2501</v>
      </c>
      <c r="M429" s="91">
        <v>847</v>
      </c>
      <c r="N429" s="91">
        <v>245</v>
      </c>
      <c r="O429" s="91"/>
      <c r="P429" s="91"/>
      <c r="Q429" s="91"/>
      <c r="R429" s="91"/>
      <c r="S429" s="91">
        <v>496</v>
      </c>
      <c r="T429" s="91">
        <v>596</v>
      </c>
      <c r="U429" s="91"/>
      <c r="V429" s="91"/>
      <c r="W429" s="91">
        <v>4</v>
      </c>
      <c r="X429" s="91">
        <v>29</v>
      </c>
      <c r="Y429" s="91">
        <v>35</v>
      </c>
      <c r="Z429" s="91">
        <v>43</v>
      </c>
      <c r="AA429" s="91">
        <v>56</v>
      </c>
      <c r="AB429" s="91">
        <v>70</v>
      </c>
      <c r="AC429" s="91">
        <v>137</v>
      </c>
      <c r="AD429" s="91">
        <v>187</v>
      </c>
      <c r="AE429" s="91">
        <v>221</v>
      </c>
      <c r="AF429" s="91">
        <v>310</v>
      </c>
      <c r="AG429" s="91"/>
      <c r="AH429" s="91">
        <v>984</v>
      </c>
      <c r="AI429" s="91">
        <v>9</v>
      </c>
      <c r="AJ429" s="91">
        <v>80</v>
      </c>
      <c r="AK429" s="91">
        <v>2</v>
      </c>
      <c r="AL429" s="91"/>
      <c r="AM429" s="91">
        <v>11</v>
      </c>
      <c r="AN429" s="91">
        <v>6</v>
      </c>
      <c r="AO429" s="91">
        <v>819</v>
      </c>
      <c r="AP429" s="91">
        <v>9</v>
      </c>
      <c r="AQ429" s="91"/>
      <c r="AR429" s="91">
        <v>41</v>
      </c>
      <c r="AS429" s="91">
        <v>223</v>
      </c>
      <c r="AT429" s="91"/>
      <c r="AU429" s="91"/>
      <c r="AV429" s="91"/>
      <c r="AW429" s="91"/>
      <c r="AX429" s="91"/>
      <c r="AY429" s="91">
        <v>751</v>
      </c>
      <c r="AZ429" s="91">
        <v>341</v>
      </c>
      <c r="BA429" s="91"/>
      <c r="BB429" s="91">
        <v>286</v>
      </c>
      <c r="BC429" s="91">
        <v>806</v>
      </c>
      <c r="BD429" s="91"/>
      <c r="BE429" s="91"/>
      <c r="BF429" s="91">
        <v>628</v>
      </c>
      <c r="BG429" s="91">
        <v>32</v>
      </c>
      <c r="BH429" s="91"/>
      <c r="BI429" s="91">
        <v>141</v>
      </c>
      <c r="BJ429" s="91">
        <v>51</v>
      </c>
      <c r="BK429" s="91">
        <v>5</v>
      </c>
      <c r="BL429" s="91">
        <v>24</v>
      </c>
      <c r="BM429" s="91"/>
      <c r="BN429" s="91"/>
      <c r="BO429" s="91">
        <v>16</v>
      </c>
      <c r="BP429" s="91">
        <v>44</v>
      </c>
      <c r="BQ429" s="91">
        <v>145</v>
      </c>
      <c r="BR429" s="91">
        <v>6</v>
      </c>
      <c r="BS429" s="91"/>
      <c r="BT429" s="91">
        <v>114</v>
      </c>
      <c r="BU429" s="91">
        <v>978</v>
      </c>
      <c r="BV429" s="91"/>
      <c r="BW429" s="91">
        <v>699</v>
      </c>
      <c r="BX429" s="91">
        <v>225</v>
      </c>
      <c r="BY429" s="91">
        <v>124</v>
      </c>
      <c r="BZ429" s="91"/>
      <c r="CA429" s="91"/>
      <c r="CB429" s="91"/>
      <c r="CC429" s="91"/>
      <c r="CD429" s="91">
        <v>39</v>
      </c>
      <c r="CE429" s="91">
        <v>5</v>
      </c>
      <c r="CF429" s="91"/>
      <c r="CG429" s="91">
        <v>73</v>
      </c>
      <c r="CH429" s="91">
        <v>27</v>
      </c>
      <c r="CI429" s="91">
        <v>48</v>
      </c>
      <c r="CJ429" s="91">
        <v>16</v>
      </c>
      <c r="CK429" s="91">
        <v>18</v>
      </c>
      <c r="CL429" s="91">
        <v>16</v>
      </c>
      <c r="CM429" s="91">
        <v>118</v>
      </c>
      <c r="CN429" s="91">
        <v>233</v>
      </c>
      <c r="CO429" s="91">
        <v>235</v>
      </c>
      <c r="CP429" s="91">
        <v>60</v>
      </c>
      <c r="CQ429" s="91">
        <v>2</v>
      </c>
      <c r="CR429" s="91">
        <v>44</v>
      </c>
      <c r="CS429" s="91">
        <v>47</v>
      </c>
      <c r="CT429" s="91"/>
      <c r="CU429" s="91">
        <v>1</v>
      </c>
      <c r="CV429" s="91">
        <v>38</v>
      </c>
      <c r="CW429" s="91">
        <v>41</v>
      </c>
      <c r="CX429" s="91">
        <v>75</v>
      </c>
      <c r="CY429" s="91"/>
      <c r="CZ429" s="91">
        <v>4</v>
      </c>
      <c r="DA429" s="91"/>
      <c r="DB429" s="91"/>
      <c r="DC429" s="91"/>
      <c r="DD429" s="91">
        <v>1</v>
      </c>
      <c r="DE429" s="91">
        <v>5</v>
      </c>
      <c r="DF429" s="91">
        <v>21</v>
      </c>
      <c r="DG429" s="91"/>
      <c r="DH429" s="91">
        <v>191</v>
      </c>
      <c r="DI429" s="91">
        <v>4</v>
      </c>
      <c r="DJ429" s="91"/>
      <c r="DK429" s="91">
        <v>1</v>
      </c>
      <c r="DL429" s="91"/>
      <c r="DM429" s="91">
        <v>37</v>
      </c>
      <c r="DN429" s="91">
        <v>11</v>
      </c>
      <c r="DO429" s="91">
        <v>317</v>
      </c>
      <c r="DP429" s="91"/>
      <c r="DQ429" s="91">
        <v>500</v>
      </c>
      <c r="DR429" s="91">
        <v>1</v>
      </c>
      <c r="DS429" s="91">
        <v>1</v>
      </c>
      <c r="DT429" s="91">
        <v>7</v>
      </c>
      <c r="DU429" s="91">
        <v>23</v>
      </c>
      <c r="DV429" s="91">
        <v>30</v>
      </c>
      <c r="DW429" s="91"/>
      <c r="DX429" s="91">
        <v>1</v>
      </c>
      <c r="DY429" s="91">
        <v>2</v>
      </c>
      <c r="DZ429" s="91">
        <v>14</v>
      </c>
      <c r="EA429" s="91">
        <v>27</v>
      </c>
      <c r="EB429" s="91">
        <v>4</v>
      </c>
      <c r="EC429" s="91"/>
      <c r="ED429" s="91"/>
      <c r="EE429" s="91"/>
      <c r="EF429" s="91">
        <v>5</v>
      </c>
      <c r="EG429" s="91">
        <v>977</v>
      </c>
      <c r="EH429" s="91">
        <v>30825</v>
      </c>
      <c r="EI429" s="90" t="s">
        <v>2745</v>
      </c>
      <c r="EJ429" s="90" t="s">
        <v>2501</v>
      </c>
    </row>
    <row r="430" spans="1:140" ht="14.4" x14ac:dyDescent="0.3">
      <c r="A430" s="90">
        <v>106504038</v>
      </c>
      <c r="B430" s="90" t="s">
        <v>2449</v>
      </c>
      <c r="C430" s="90" t="s">
        <v>143</v>
      </c>
      <c r="D430" s="90" t="s">
        <v>144</v>
      </c>
      <c r="E430" s="90" t="s">
        <v>136</v>
      </c>
      <c r="F430" s="90" t="s">
        <v>1574</v>
      </c>
      <c r="G430" s="90" t="s">
        <v>1573</v>
      </c>
      <c r="H430" s="90" t="s">
        <v>2814</v>
      </c>
      <c r="I430" s="90">
        <v>21</v>
      </c>
      <c r="J430" s="90">
        <v>5</v>
      </c>
      <c r="K430" s="90" t="s">
        <v>572</v>
      </c>
      <c r="L430" s="90" t="s">
        <v>553</v>
      </c>
      <c r="M430" s="91">
        <v>549</v>
      </c>
      <c r="N430" s="91"/>
      <c r="O430" s="91"/>
      <c r="P430" s="91"/>
      <c r="Q430" s="91"/>
      <c r="R430" s="91"/>
      <c r="S430" s="91">
        <v>208</v>
      </c>
      <c r="T430" s="91">
        <v>341</v>
      </c>
      <c r="U430" s="91"/>
      <c r="V430" s="91"/>
      <c r="W430" s="91"/>
      <c r="X430" s="91"/>
      <c r="Y430" s="91"/>
      <c r="Z430" s="91">
        <v>4</v>
      </c>
      <c r="AA430" s="91">
        <v>10</v>
      </c>
      <c r="AB430" s="91">
        <v>36</v>
      </c>
      <c r="AC430" s="91">
        <v>138</v>
      </c>
      <c r="AD430" s="91">
        <v>191</v>
      </c>
      <c r="AE430" s="91">
        <v>133</v>
      </c>
      <c r="AF430" s="91">
        <v>37</v>
      </c>
      <c r="AG430" s="91"/>
      <c r="AH430" s="91">
        <v>437</v>
      </c>
      <c r="AI430" s="91">
        <v>14</v>
      </c>
      <c r="AJ430" s="91">
        <v>68</v>
      </c>
      <c r="AK430" s="91">
        <v>5</v>
      </c>
      <c r="AL430" s="91">
        <v>2</v>
      </c>
      <c r="AM430" s="91">
        <v>23</v>
      </c>
      <c r="AN430" s="91"/>
      <c r="AO430" s="91">
        <v>548</v>
      </c>
      <c r="AP430" s="91">
        <v>1</v>
      </c>
      <c r="AQ430" s="91"/>
      <c r="AR430" s="91"/>
      <c r="AS430" s="91"/>
      <c r="AT430" s="91"/>
      <c r="AU430" s="91"/>
      <c r="AV430" s="91"/>
      <c r="AW430" s="91"/>
      <c r="AX430" s="91"/>
      <c r="AY430" s="91"/>
      <c r="AZ430" s="91">
        <v>549</v>
      </c>
      <c r="BA430" s="91"/>
      <c r="BB430" s="91">
        <v>543</v>
      </c>
      <c r="BC430" s="91">
        <v>6</v>
      </c>
      <c r="BD430" s="91"/>
      <c r="BE430" s="91"/>
      <c r="BF430" s="91">
        <v>203</v>
      </c>
      <c r="BG430" s="91"/>
      <c r="BH430" s="91"/>
      <c r="BI430" s="91"/>
      <c r="BJ430" s="91">
        <v>5</v>
      </c>
      <c r="BK430" s="91">
        <v>104</v>
      </c>
      <c r="BL430" s="91">
        <v>4</v>
      </c>
      <c r="BM430" s="91"/>
      <c r="BN430" s="91"/>
      <c r="BO430" s="91"/>
      <c r="BP430" s="91"/>
      <c r="BQ430" s="91">
        <v>233</v>
      </c>
      <c r="BR430" s="91"/>
      <c r="BS430" s="91"/>
      <c r="BT430" s="91">
        <v>85</v>
      </c>
      <c r="BU430" s="91">
        <v>464</v>
      </c>
      <c r="BV430" s="91"/>
      <c r="BW430" s="91">
        <v>284</v>
      </c>
      <c r="BX430" s="91"/>
      <c r="BY430" s="91">
        <v>233</v>
      </c>
      <c r="BZ430" s="91">
        <v>27</v>
      </c>
      <c r="CA430" s="91"/>
      <c r="CB430" s="91"/>
      <c r="CC430" s="91"/>
      <c r="CD430" s="91">
        <v>5</v>
      </c>
      <c r="CE430" s="91"/>
      <c r="CF430" s="91"/>
      <c r="CG430" s="91"/>
      <c r="CH430" s="91">
        <v>17</v>
      </c>
      <c r="CI430" s="91"/>
      <c r="CJ430" s="91"/>
      <c r="CK430" s="91"/>
      <c r="CL430" s="91">
        <v>1</v>
      </c>
      <c r="CM430" s="91"/>
      <c r="CN430" s="91"/>
      <c r="CO430" s="91">
        <v>3</v>
      </c>
      <c r="CP430" s="91">
        <v>39</v>
      </c>
      <c r="CQ430" s="91"/>
      <c r="CR430" s="91">
        <v>4</v>
      </c>
      <c r="CS430" s="91">
        <v>445</v>
      </c>
      <c r="CT430" s="91">
        <v>2</v>
      </c>
      <c r="CU430" s="91"/>
      <c r="CV430" s="91"/>
      <c r="CW430" s="91">
        <v>38</v>
      </c>
      <c r="CX430" s="91"/>
      <c r="CY430" s="91"/>
      <c r="CZ430" s="91">
        <v>18</v>
      </c>
      <c r="DA430" s="91"/>
      <c r="DB430" s="91"/>
      <c r="DC430" s="91"/>
      <c r="DD430" s="91"/>
      <c r="DE430" s="91"/>
      <c r="DF430" s="91"/>
      <c r="DG430" s="91"/>
      <c r="DH430" s="91">
        <v>3</v>
      </c>
      <c r="DI430" s="91">
        <v>2</v>
      </c>
      <c r="DJ430" s="91">
        <v>3</v>
      </c>
      <c r="DK430" s="91">
        <v>51</v>
      </c>
      <c r="DL430" s="91"/>
      <c r="DM430" s="91">
        <v>444</v>
      </c>
      <c r="DN430" s="91">
        <v>5</v>
      </c>
      <c r="DO430" s="91"/>
      <c r="DP430" s="91">
        <v>23</v>
      </c>
      <c r="DQ430" s="91"/>
      <c r="DR430" s="91"/>
      <c r="DS430" s="91"/>
      <c r="DT430" s="91"/>
      <c r="DU430" s="91">
        <v>18</v>
      </c>
      <c r="DV430" s="91">
        <v>4</v>
      </c>
      <c r="DW430" s="91"/>
      <c r="DX430" s="91"/>
      <c r="DY430" s="91"/>
      <c r="DZ430" s="91">
        <v>25</v>
      </c>
      <c r="EA430" s="91">
        <v>1</v>
      </c>
      <c r="EB430" s="91"/>
      <c r="EC430" s="91"/>
      <c r="ED430" s="91"/>
      <c r="EE430" s="91"/>
      <c r="EF430" s="91"/>
      <c r="EG430" s="91">
        <v>501</v>
      </c>
      <c r="EH430" s="91">
        <v>1278</v>
      </c>
      <c r="EI430" s="90" t="s">
        <v>2743</v>
      </c>
      <c r="EJ430" s="90" t="s">
        <v>2489</v>
      </c>
    </row>
    <row r="431" spans="1:140" ht="14.4" x14ac:dyDescent="0.3">
      <c r="A431" s="90">
        <v>106504081</v>
      </c>
      <c r="B431" s="90" t="s">
        <v>2450</v>
      </c>
      <c r="C431" s="90" t="s">
        <v>2451</v>
      </c>
      <c r="D431" s="90" t="s">
        <v>2452</v>
      </c>
      <c r="E431" s="90" t="s">
        <v>2453</v>
      </c>
      <c r="F431" s="90" t="s">
        <v>2454</v>
      </c>
      <c r="G431" s="90" t="s">
        <v>1573</v>
      </c>
      <c r="H431" s="90" t="s">
        <v>2814</v>
      </c>
      <c r="I431" s="90">
        <v>21</v>
      </c>
      <c r="J431" s="90">
        <v>12</v>
      </c>
      <c r="K431" s="90" t="s">
        <v>572</v>
      </c>
      <c r="L431" s="90" t="s">
        <v>553</v>
      </c>
      <c r="M431" s="91"/>
      <c r="N431" s="91"/>
      <c r="O431" s="91">
        <v>794</v>
      </c>
      <c r="P431" s="91"/>
      <c r="Q431" s="91"/>
      <c r="R431" s="91"/>
      <c r="S431" s="91">
        <v>424</v>
      </c>
      <c r="T431" s="91">
        <v>370</v>
      </c>
      <c r="U431" s="91"/>
      <c r="V431" s="91"/>
      <c r="W431" s="91"/>
      <c r="X431" s="91"/>
      <c r="Y431" s="91">
        <v>35</v>
      </c>
      <c r="Z431" s="91">
        <v>271</v>
      </c>
      <c r="AA431" s="91">
        <v>192</v>
      </c>
      <c r="AB431" s="91">
        <v>169</v>
      </c>
      <c r="AC431" s="91">
        <v>114</v>
      </c>
      <c r="AD431" s="91">
        <v>13</v>
      </c>
      <c r="AE431" s="91"/>
      <c r="AF431" s="91"/>
      <c r="AG431" s="91"/>
      <c r="AH431" s="91">
        <v>452</v>
      </c>
      <c r="AI431" s="91">
        <v>54</v>
      </c>
      <c r="AJ431" s="91">
        <v>227</v>
      </c>
      <c r="AK431" s="91">
        <v>28</v>
      </c>
      <c r="AL431" s="91">
        <v>12</v>
      </c>
      <c r="AM431" s="91">
        <v>17</v>
      </c>
      <c r="AN431" s="91">
        <v>4</v>
      </c>
      <c r="AO431" s="91">
        <v>793</v>
      </c>
      <c r="AP431" s="91"/>
      <c r="AQ431" s="91"/>
      <c r="AR431" s="91"/>
      <c r="AS431" s="91"/>
      <c r="AT431" s="91">
        <v>1</v>
      </c>
      <c r="AU431" s="91"/>
      <c r="AV431" s="91"/>
      <c r="AW431" s="91"/>
      <c r="AX431" s="91"/>
      <c r="AY431" s="91"/>
      <c r="AZ431" s="91">
        <v>794</v>
      </c>
      <c r="BA431" s="91"/>
      <c r="BB431" s="91">
        <v>17</v>
      </c>
      <c r="BC431" s="91">
        <v>777</v>
      </c>
      <c r="BD431" s="91"/>
      <c r="BE431" s="91"/>
      <c r="BF431" s="91">
        <v>779</v>
      </c>
      <c r="BG431" s="91"/>
      <c r="BH431" s="91"/>
      <c r="BI431" s="91"/>
      <c r="BJ431" s="91"/>
      <c r="BK431" s="91"/>
      <c r="BL431" s="91"/>
      <c r="BM431" s="91"/>
      <c r="BN431" s="91">
        <v>1</v>
      </c>
      <c r="BO431" s="91">
        <v>1</v>
      </c>
      <c r="BP431" s="91"/>
      <c r="BQ431" s="91"/>
      <c r="BR431" s="91">
        <v>13</v>
      </c>
      <c r="BS431" s="91"/>
      <c r="BT431" s="91">
        <v>1</v>
      </c>
      <c r="BU431" s="91">
        <v>793</v>
      </c>
      <c r="BV431" s="91"/>
      <c r="BW431" s="91">
        <v>38</v>
      </c>
      <c r="BX431" s="91">
        <v>692</v>
      </c>
      <c r="BY431" s="91">
        <v>4</v>
      </c>
      <c r="BZ431" s="91"/>
      <c r="CA431" s="91"/>
      <c r="CB431" s="91"/>
      <c r="CC431" s="91"/>
      <c r="CD431" s="91">
        <v>51</v>
      </c>
      <c r="CE431" s="91">
        <v>9</v>
      </c>
      <c r="CF431" s="91"/>
      <c r="CG431" s="91"/>
      <c r="CH431" s="91"/>
      <c r="CI431" s="91"/>
      <c r="CJ431" s="91"/>
      <c r="CK431" s="91">
        <v>792</v>
      </c>
      <c r="CL431" s="91"/>
      <c r="CM431" s="91"/>
      <c r="CN431" s="91"/>
      <c r="CO431" s="91"/>
      <c r="CP431" s="91"/>
      <c r="CQ431" s="91"/>
      <c r="CR431" s="91"/>
      <c r="CS431" s="91"/>
      <c r="CT431" s="91"/>
      <c r="CU431" s="91"/>
      <c r="CV431" s="91"/>
      <c r="CW431" s="91"/>
      <c r="CX431" s="91">
        <v>2</v>
      </c>
      <c r="CY431" s="91"/>
      <c r="CZ431" s="91"/>
      <c r="DA431" s="91"/>
      <c r="DB431" s="91"/>
      <c r="DC431" s="91"/>
      <c r="DD431" s="91"/>
      <c r="DE431" s="91"/>
      <c r="DF431" s="91"/>
      <c r="DG431" s="91"/>
      <c r="DH431" s="91"/>
      <c r="DI431" s="91"/>
      <c r="DJ431" s="91"/>
      <c r="DK431" s="91"/>
      <c r="DL431" s="91"/>
      <c r="DM431" s="91"/>
      <c r="DN431" s="91"/>
      <c r="DO431" s="91"/>
      <c r="DP431" s="91"/>
      <c r="DQ431" s="91">
        <v>794</v>
      </c>
      <c r="DR431" s="91"/>
      <c r="DS431" s="91"/>
      <c r="DT431" s="91"/>
      <c r="DU431" s="91"/>
      <c r="DV431" s="91"/>
      <c r="DW431" s="91"/>
      <c r="DX431" s="91"/>
      <c r="DY431" s="91"/>
      <c r="DZ431" s="91"/>
      <c r="EA431" s="91"/>
      <c r="EB431" s="91"/>
      <c r="EC431" s="91"/>
      <c r="ED431" s="91"/>
      <c r="EE431" s="91"/>
      <c r="EF431" s="91"/>
      <c r="EG431" s="91">
        <v>794</v>
      </c>
      <c r="EH431" s="91">
        <v>3711</v>
      </c>
      <c r="EI431" s="90" t="s">
        <v>2744</v>
      </c>
      <c r="EJ431" s="90" t="s">
        <v>2489</v>
      </c>
    </row>
    <row r="432" spans="1:140" ht="14.4" x14ac:dyDescent="0.3">
      <c r="A432" s="90">
        <v>106514001</v>
      </c>
      <c r="B432" s="90" t="s">
        <v>2455</v>
      </c>
      <c r="C432" s="90" t="s">
        <v>146</v>
      </c>
      <c r="D432" s="90" t="s">
        <v>147</v>
      </c>
      <c r="E432" s="90" t="s">
        <v>145</v>
      </c>
      <c r="F432" s="90" t="s">
        <v>1576</v>
      </c>
      <c r="G432" s="90" t="s">
        <v>1577</v>
      </c>
      <c r="H432" s="90" t="s">
        <v>2814</v>
      </c>
      <c r="I432" s="90">
        <v>3</v>
      </c>
      <c r="J432" s="90">
        <v>4</v>
      </c>
      <c r="K432" s="90" t="s">
        <v>552</v>
      </c>
      <c r="L432" s="90" t="s">
        <v>553</v>
      </c>
      <c r="M432" s="91"/>
      <c r="N432" s="91"/>
      <c r="O432" s="91">
        <v>217</v>
      </c>
      <c r="P432" s="91"/>
      <c r="Q432" s="91"/>
      <c r="R432" s="91"/>
      <c r="S432" s="91">
        <v>94</v>
      </c>
      <c r="T432" s="91">
        <v>123</v>
      </c>
      <c r="U432" s="91"/>
      <c r="V432" s="91"/>
      <c r="W432" s="91"/>
      <c r="X432" s="91"/>
      <c r="Y432" s="91">
        <v>14</v>
      </c>
      <c r="Z432" s="91">
        <v>57</v>
      </c>
      <c r="AA432" s="91">
        <v>50</v>
      </c>
      <c r="AB432" s="91">
        <v>51</v>
      </c>
      <c r="AC432" s="91">
        <v>38</v>
      </c>
      <c r="AD432" s="91">
        <v>4</v>
      </c>
      <c r="AE432" s="91">
        <v>3</v>
      </c>
      <c r="AF432" s="91"/>
      <c r="AG432" s="91"/>
      <c r="AH432" s="91">
        <v>146</v>
      </c>
      <c r="AI432" s="91">
        <v>7</v>
      </c>
      <c r="AJ432" s="91">
        <v>51</v>
      </c>
      <c r="AK432" s="91"/>
      <c r="AL432" s="91">
        <v>2</v>
      </c>
      <c r="AM432" s="91">
        <v>11</v>
      </c>
      <c r="AN432" s="91"/>
      <c r="AO432" s="91">
        <v>99</v>
      </c>
      <c r="AP432" s="91">
        <v>5</v>
      </c>
      <c r="AQ432" s="91"/>
      <c r="AR432" s="91">
        <v>1</v>
      </c>
      <c r="AS432" s="91">
        <v>6</v>
      </c>
      <c r="AT432" s="91">
        <v>5</v>
      </c>
      <c r="AU432" s="91"/>
      <c r="AV432" s="91">
        <v>12</v>
      </c>
      <c r="AW432" s="91">
        <v>89</v>
      </c>
      <c r="AX432" s="91"/>
      <c r="AY432" s="91"/>
      <c r="AZ432" s="91">
        <v>217</v>
      </c>
      <c r="BA432" s="91"/>
      <c r="BB432" s="91"/>
      <c r="BC432" s="91">
        <v>217</v>
      </c>
      <c r="BD432" s="91"/>
      <c r="BE432" s="91"/>
      <c r="BF432" s="91">
        <v>183</v>
      </c>
      <c r="BG432" s="91"/>
      <c r="BH432" s="91"/>
      <c r="BI432" s="91"/>
      <c r="BJ432" s="91">
        <v>1</v>
      </c>
      <c r="BK432" s="91">
        <v>1</v>
      </c>
      <c r="BL432" s="91">
        <v>5</v>
      </c>
      <c r="BM432" s="91">
        <v>24</v>
      </c>
      <c r="BN432" s="91">
        <v>1</v>
      </c>
      <c r="BO432" s="91">
        <v>1</v>
      </c>
      <c r="BP432" s="91"/>
      <c r="BQ432" s="91"/>
      <c r="BR432" s="91">
        <v>1</v>
      </c>
      <c r="BS432" s="91"/>
      <c r="BT432" s="91"/>
      <c r="BU432" s="91">
        <v>217</v>
      </c>
      <c r="BV432" s="91"/>
      <c r="BW432" s="91">
        <v>4</v>
      </c>
      <c r="BX432" s="91">
        <v>154</v>
      </c>
      <c r="BY432" s="91">
        <v>3</v>
      </c>
      <c r="BZ432" s="91"/>
      <c r="CA432" s="91"/>
      <c r="CB432" s="91">
        <v>10</v>
      </c>
      <c r="CC432" s="91"/>
      <c r="CD432" s="91">
        <v>46</v>
      </c>
      <c r="CE432" s="91"/>
      <c r="CF432" s="91"/>
      <c r="CG432" s="91"/>
      <c r="CH432" s="91"/>
      <c r="CI432" s="91"/>
      <c r="CJ432" s="91"/>
      <c r="CK432" s="91">
        <v>217</v>
      </c>
      <c r="CL432" s="91"/>
      <c r="CM432" s="91"/>
      <c r="CN432" s="91"/>
      <c r="CO432" s="91"/>
      <c r="CP432" s="91"/>
      <c r="CQ432" s="91"/>
      <c r="CR432" s="91"/>
      <c r="CS432" s="91"/>
      <c r="CT432" s="91"/>
      <c r="CU432" s="91"/>
      <c r="CV432" s="91"/>
      <c r="CW432" s="91"/>
      <c r="CX432" s="91"/>
      <c r="CY432" s="91"/>
      <c r="CZ432" s="91"/>
      <c r="DA432" s="91"/>
      <c r="DB432" s="91"/>
      <c r="DC432" s="91"/>
      <c r="DD432" s="91"/>
      <c r="DE432" s="91"/>
      <c r="DF432" s="91"/>
      <c r="DG432" s="91"/>
      <c r="DH432" s="91"/>
      <c r="DI432" s="91"/>
      <c r="DJ432" s="91"/>
      <c r="DK432" s="91"/>
      <c r="DL432" s="91"/>
      <c r="DM432" s="91"/>
      <c r="DN432" s="91"/>
      <c r="DO432" s="91">
        <v>216</v>
      </c>
      <c r="DP432" s="91"/>
      <c r="DQ432" s="91">
        <v>1</v>
      </c>
      <c r="DR432" s="91"/>
      <c r="DS432" s="91"/>
      <c r="DT432" s="91"/>
      <c r="DU432" s="91"/>
      <c r="DV432" s="91"/>
      <c r="DW432" s="91"/>
      <c r="DX432" s="91"/>
      <c r="DY432" s="91"/>
      <c r="DZ432" s="91"/>
      <c r="EA432" s="91"/>
      <c r="EB432" s="91"/>
      <c r="EC432" s="91"/>
      <c r="ED432" s="91"/>
      <c r="EE432" s="91"/>
      <c r="EF432" s="91"/>
      <c r="EG432" s="91">
        <v>217</v>
      </c>
      <c r="EH432" s="91">
        <v>3301</v>
      </c>
      <c r="EI432" s="90" t="s">
        <v>2746</v>
      </c>
      <c r="EJ432" s="90" t="s">
        <v>2501</v>
      </c>
    </row>
    <row r="433" spans="1:140" ht="14.4" x14ac:dyDescent="0.3">
      <c r="A433" s="90">
        <v>106514030</v>
      </c>
      <c r="B433" s="90" t="s">
        <v>2456</v>
      </c>
      <c r="C433" s="90" t="s">
        <v>1578</v>
      </c>
      <c r="D433" s="90" t="s">
        <v>1579</v>
      </c>
      <c r="E433" s="90" t="s">
        <v>145</v>
      </c>
      <c r="F433" s="90" t="s">
        <v>1576</v>
      </c>
      <c r="G433" s="90" t="s">
        <v>1577</v>
      </c>
      <c r="H433" s="90" t="s">
        <v>2814</v>
      </c>
      <c r="I433" s="90">
        <v>3</v>
      </c>
      <c r="J433" s="90">
        <v>4</v>
      </c>
      <c r="K433" s="90" t="s">
        <v>572</v>
      </c>
      <c r="L433" s="90" t="s">
        <v>553</v>
      </c>
      <c r="M433" s="91">
        <v>512</v>
      </c>
      <c r="N433" s="91"/>
      <c r="O433" s="91"/>
      <c r="P433" s="91"/>
      <c r="Q433" s="91"/>
      <c r="R433" s="91"/>
      <c r="S433" s="91">
        <v>185</v>
      </c>
      <c r="T433" s="91">
        <v>327</v>
      </c>
      <c r="U433" s="91"/>
      <c r="V433" s="91"/>
      <c r="W433" s="91"/>
      <c r="X433" s="91"/>
      <c r="Y433" s="91"/>
      <c r="Z433" s="91">
        <v>13</v>
      </c>
      <c r="AA433" s="91">
        <v>32</v>
      </c>
      <c r="AB433" s="91">
        <v>86</v>
      </c>
      <c r="AC433" s="91">
        <v>109</v>
      </c>
      <c r="AD433" s="91">
        <v>122</v>
      </c>
      <c r="AE433" s="91">
        <v>107</v>
      </c>
      <c r="AF433" s="91">
        <v>43</v>
      </c>
      <c r="AG433" s="91"/>
      <c r="AH433" s="91">
        <v>375</v>
      </c>
      <c r="AI433" s="91">
        <v>15</v>
      </c>
      <c r="AJ433" s="91">
        <v>69</v>
      </c>
      <c r="AK433" s="91">
        <v>35</v>
      </c>
      <c r="AL433" s="91">
        <v>6</v>
      </c>
      <c r="AM433" s="91">
        <v>11</v>
      </c>
      <c r="AN433" s="91">
        <v>1</v>
      </c>
      <c r="AO433" s="91">
        <v>511</v>
      </c>
      <c r="AP433" s="91"/>
      <c r="AQ433" s="91">
        <v>1</v>
      </c>
      <c r="AR433" s="91"/>
      <c r="AS433" s="91"/>
      <c r="AT433" s="91"/>
      <c r="AU433" s="91"/>
      <c r="AV433" s="91"/>
      <c r="AW433" s="91"/>
      <c r="AX433" s="91"/>
      <c r="AY433" s="91"/>
      <c r="AZ433" s="91">
        <v>512</v>
      </c>
      <c r="BA433" s="91"/>
      <c r="BB433" s="91">
        <v>509</v>
      </c>
      <c r="BC433" s="91">
        <v>3</v>
      </c>
      <c r="BD433" s="91"/>
      <c r="BE433" s="91"/>
      <c r="BF433" s="91">
        <v>296</v>
      </c>
      <c r="BG433" s="91"/>
      <c r="BH433" s="91"/>
      <c r="BI433" s="91"/>
      <c r="BJ433" s="91">
        <v>10</v>
      </c>
      <c r="BK433" s="91"/>
      <c r="BL433" s="91">
        <v>75</v>
      </c>
      <c r="BM433" s="91"/>
      <c r="BN433" s="91"/>
      <c r="BO433" s="91"/>
      <c r="BP433" s="91"/>
      <c r="BQ433" s="91">
        <v>131</v>
      </c>
      <c r="BR433" s="91"/>
      <c r="BS433" s="91"/>
      <c r="BT433" s="91">
        <v>1</v>
      </c>
      <c r="BU433" s="91">
        <v>511</v>
      </c>
      <c r="BV433" s="91"/>
      <c r="BW433" s="91">
        <v>245</v>
      </c>
      <c r="BX433" s="91">
        <v>40</v>
      </c>
      <c r="BY433" s="91">
        <v>193</v>
      </c>
      <c r="BZ433" s="91">
        <v>8</v>
      </c>
      <c r="CA433" s="91"/>
      <c r="CB433" s="91">
        <v>24</v>
      </c>
      <c r="CC433" s="91"/>
      <c r="CD433" s="91">
        <v>2</v>
      </c>
      <c r="CE433" s="91"/>
      <c r="CF433" s="91"/>
      <c r="CG433" s="91">
        <v>1</v>
      </c>
      <c r="CH433" s="91">
        <v>63</v>
      </c>
      <c r="CI433" s="91">
        <v>7</v>
      </c>
      <c r="CJ433" s="91">
        <v>1</v>
      </c>
      <c r="CK433" s="91"/>
      <c r="CL433" s="91">
        <v>6</v>
      </c>
      <c r="CM433" s="91">
        <v>1</v>
      </c>
      <c r="CN433" s="91"/>
      <c r="CO433" s="91">
        <v>45</v>
      </c>
      <c r="CP433" s="91">
        <v>67</v>
      </c>
      <c r="CQ433" s="91"/>
      <c r="CR433" s="91">
        <v>1</v>
      </c>
      <c r="CS433" s="91">
        <v>267</v>
      </c>
      <c r="CT433" s="91">
        <v>4</v>
      </c>
      <c r="CU433" s="91"/>
      <c r="CV433" s="91"/>
      <c r="CW433" s="91">
        <v>32</v>
      </c>
      <c r="CX433" s="91">
        <v>17</v>
      </c>
      <c r="CY433" s="91"/>
      <c r="CZ433" s="91">
        <v>5</v>
      </c>
      <c r="DA433" s="91">
        <v>5</v>
      </c>
      <c r="DB433" s="91"/>
      <c r="DC433" s="91"/>
      <c r="DD433" s="91">
        <v>4</v>
      </c>
      <c r="DE433" s="91"/>
      <c r="DF433" s="91">
        <v>2</v>
      </c>
      <c r="DG433" s="91">
        <v>1</v>
      </c>
      <c r="DH433" s="91">
        <v>67</v>
      </c>
      <c r="DI433" s="91"/>
      <c r="DJ433" s="91"/>
      <c r="DK433" s="91">
        <v>97</v>
      </c>
      <c r="DL433" s="91"/>
      <c r="DM433" s="91">
        <v>287</v>
      </c>
      <c r="DN433" s="91">
        <v>28</v>
      </c>
      <c r="DO433" s="91">
        <v>2</v>
      </c>
      <c r="DP433" s="91">
        <v>8</v>
      </c>
      <c r="DQ433" s="91">
        <v>6</v>
      </c>
      <c r="DR433" s="91"/>
      <c r="DS433" s="91"/>
      <c r="DT433" s="91"/>
      <c r="DU433" s="91">
        <v>67</v>
      </c>
      <c r="DV433" s="91">
        <v>1</v>
      </c>
      <c r="DW433" s="91"/>
      <c r="DX433" s="91"/>
      <c r="DY433" s="91"/>
      <c r="DZ433" s="91">
        <v>3</v>
      </c>
      <c r="EA433" s="91">
        <v>6</v>
      </c>
      <c r="EB433" s="91"/>
      <c r="EC433" s="91">
        <v>1</v>
      </c>
      <c r="ED433" s="91"/>
      <c r="EE433" s="91"/>
      <c r="EF433" s="91">
        <v>3</v>
      </c>
      <c r="EG433" s="91">
        <v>431</v>
      </c>
      <c r="EH433" s="91">
        <v>1300</v>
      </c>
      <c r="EI433" s="90" t="s">
        <v>2746</v>
      </c>
      <c r="EJ433" s="90" t="s">
        <v>2501</v>
      </c>
    </row>
    <row r="434" spans="1:140" ht="14.4" x14ac:dyDescent="0.3">
      <c r="A434" s="90">
        <v>106514033</v>
      </c>
      <c r="B434" s="90" t="s">
        <v>2457</v>
      </c>
      <c r="C434" s="90" t="s">
        <v>148</v>
      </c>
      <c r="D434" s="90" t="s">
        <v>2458</v>
      </c>
      <c r="E434" s="90" t="s">
        <v>2459</v>
      </c>
      <c r="F434" s="90" t="s">
        <v>1580</v>
      </c>
      <c r="G434" s="90" t="s">
        <v>1577</v>
      </c>
      <c r="H434" s="90" t="s">
        <v>2814</v>
      </c>
      <c r="I434" s="90">
        <v>3</v>
      </c>
      <c r="J434" s="90">
        <v>4</v>
      </c>
      <c r="K434" s="90" t="s">
        <v>572</v>
      </c>
      <c r="L434" s="90" t="s">
        <v>553</v>
      </c>
      <c r="M434" s="91"/>
      <c r="N434" s="91"/>
      <c r="O434" s="91">
        <v>409</v>
      </c>
      <c r="P434" s="91"/>
      <c r="Q434" s="91"/>
      <c r="R434" s="91"/>
      <c r="S434" s="91">
        <v>198</v>
      </c>
      <c r="T434" s="91">
        <v>211</v>
      </c>
      <c r="U434" s="91"/>
      <c r="V434" s="91"/>
      <c r="W434" s="91">
        <v>1</v>
      </c>
      <c r="X434" s="91"/>
      <c r="Y434" s="91">
        <v>20</v>
      </c>
      <c r="Z434" s="91">
        <v>133</v>
      </c>
      <c r="AA434" s="91">
        <v>103</v>
      </c>
      <c r="AB434" s="91">
        <v>72</v>
      </c>
      <c r="AC434" s="91">
        <v>60</v>
      </c>
      <c r="AD434" s="91">
        <v>18</v>
      </c>
      <c r="AE434" s="91">
        <v>2</v>
      </c>
      <c r="AF434" s="91"/>
      <c r="AG434" s="91"/>
      <c r="AH434" s="91">
        <v>346</v>
      </c>
      <c r="AI434" s="91">
        <v>9</v>
      </c>
      <c r="AJ434" s="91">
        <v>35</v>
      </c>
      <c r="AK434" s="91">
        <v>3</v>
      </c>
      <c r="AL434" s="91">
        <v>13</v>
      </c>
      <c r="AM434" s="91">
        <v>3</v>
      </c>
      <c r="AN434" s="91"/>
      <c r="AO434" s="91">
        <v>381</v>
      </c>
      <c r="AP434" s="91">
        <v>22</v>
      </c>
      <c r="AQ434" s="91"/>
      <c r="AR434" s="91"/>
      <c r="AS434" s="91"/>
      <c r="AT434" s="91"/>
      <c r="AU434" s="91"/>
      <c r="AV434" s="91">
        <v>6</v>
      </c>
      <c r="AW434" s="91"/>
      <c r="AX434" s="91"/>
      <c r="AY434" s="91"/>
      <c r="AZ434" s="91">
        <v>409</v>
      </c>
      <c r="BA434" s="91"/>
      <c r="BB434" s="91"/>
      <c r="BC434" s="91">
        <v>409</v>
      </c>
      <c r="BD434" s="91"/>
      <c r="BE434" s="91"/>
      <c r="BF434" s="91">
        <v>299</v>
      </c>
      <c r="BG434" s="91"/>
      <c r="BH434" s="91"/>
      <c r="BI434" s="91"/>
      <c r="BJ434" s="91">
        <v>12</v>
      </c>
      <c r="BK434" s="91">
        <v>10</v>
      </c>
      <c r="BL434" s="91"/>
      <c r="BM434" s="91">
        <v>82</v>
      </c>
      <c r="BN434" s="91">
        <v>6</v>
      </c>
      <c r="BO434" s="91"/>
      <c r="BP434" s="91"/>
      <c r="BQ434" s="91"/>
      <c r="BR434" s="91"/>
      <c r="BS434" s="91"/>
      <c r="BT434" s="91"/>
      <c r="BU434" s="91">
        <v>409</v>
      </c>
      <c r="BV434" s="91"/>
      <c r="BW434" s="91"/>
      <c r="BX434" s="91"/>
      <c r="BY434" s="91"/>
      <c r="BZ434" s="91"/>
      <c r="CA434" s="91">
        <v>3</v>
      </c>
      <c r="CB434" s="91">
        <v>406</v>
      </c>
      <c r="CC434" s="91"/>
      <c r="CD434" s="91"/>
      <c r="CE434" s="91"/>
      <c r="CF434" s="91"/>
      <c r="CG434" s="91"/>
      <c r="CH434" s="91"/>
      <c r="CI434" s="91"/>
      <c r="CJ434" s="91"/>
      <c r="CK434" s="91">
        <v>409</v>
      </c>
      <c r="CL434" s="91"/>
      <c r="CM434" s="91"/>
      <c r="CN434" s="91"/>
      <c r="CO434" s="91"/>
      <c r="CP434" s="91"/>
      <c r="CQ434" s="91"/>
      <c r="CR434" s="91"/>
      <c r="CS434" s="91"/>
      <c r="CT434" s="91"/>
      <c r="CU434" s="91"/>
      <c r="CV434" s="91"/>
      <c r="CW434" s="91"/>
      <c r="CX434" s="91"/>
      <c r="CY434" s="91"/>
      <c r="CZ434" s="91"/>
      <c r="DA434" s="91"/>
      <c r="DB434" s="91"/>
      <c r="DC434" s="91"/>
      <c r="DD434" s="91"/>
      <c r="DE434" s="91"/>
      <c r="DF434" s="91"/>
      <c r="DG434" s="91"/>
      <c r="DH434" s="91"/>
      <c r="DI434" s="91"/>
      <c r="DJ434" s="91"/>
      <c r="DK434" s="91"/>
      <c r="DL434" s="91"/>
      <c r="DM434" s="91"/>
      <c r="DN434" s="91"/>
      <c r="DO434" s="91"/>
      <c r="DP434" s="91"/>
      <c r="DQ434" s="91">
        <v>409</v>
      </c>
      <c r="DR434" s="91"/>
      <c r="DS434" s="91"/>
      <c r="DT434" s="91"/>
      <c r="DU434" s="91"/>
      <c r="DV434" s="91"/>
      <c r="DW434" s="91"/>
      <c r="DX434" s="91"/>
      <c r="DY434" s="91"/>
      <c r="DZ434" s="91"/>
      <c r="EA434" s="91"/>
      <c r="EB434" s="91"/>
      <c r="EC434" s="91"/>
      <c r="ED434" s="91"/>
      <c r="EE434" s="91"/>
      <c r="EF434" s="91"/>
      <c r="EG434" s="91">
        <v>409</v>
      </c>
      <c r="EH434" s="91">
        <v>5290</v>
      </c>
      <c r="EI434" s="90" t="s">
        <v>2746</v>
      </c>
      <c r="EJ434" s="90" t="s">
        <v>2501</v>
      </c>
    </row>
    <row r="435" spans="1:140" ht="14.4" x14ac:dyDescent="0.3">
      <c r="A435" s="90">
        <v>106521041</v>
      </c>
      <c r="B435" s="90" t="s">
        <v>2460</v>
      </c>
      <c r="C435" s="90" t="s">
        <v>149</v>
      </c>
      <c r="D435" s="90" t="s">
        <v>150</v>
      </c>
      <c r="E435" s="90" t="s">
        <v>151</v>
      </c>
      <c r="F435" s="90" t="s">
        <v>1581</v>
      </c>
      <c r="G435" s="90" t="s">
        <v>1582</v>
      </c>
      <c r="H435" s="90" t="s">
        <v>2810</v>
      </c>
      <c r="I435" s="90">
        <v>3</v>
      </c>
      <c r="J435" s="90">
        <v>4</v>
      </c>
      <c r="K435" s="90" t="s">
        <v>557</v>
      </c>
      <c r="L435" s="90" t="s">
        <v>2501</v>
      </c>
      <c r="M435" s="91">
        <v>3649</v>
      </c>
      <c r="N435" s="91"/>
      <c r="O435" s="91"/>
      <c r="P435" s="91"/>
      <c r="Q435" s="91"/>
      <c r="R435" s="91"/>
      <c r="S435" s="91">
        <v>1374</v>
      </c>
      <c r="T435" s="91">
        <v>2274</v>
      </c>
      <c r="U435" s="91"/>
      <c r="V435" s="91">
        <v>1</v>
      </c>
      <c r="W435" s="91">
        <v>718</v>
      </c>
      <c r="X435" s="91">
        <v>118</v>
      </c>
      <c r="Y435" s="91">
        <v>108</v>
      </c>
      <c r="Z435" s="91">
        <v>514</v>
      </c>
      <c r="AA435" s="91">
        <v>328</v>
      </c>
      <c r="AB435" s="91">
        <v>212</v>
      </c>
      <c r="AC435" s="91">
        <v>309</v>
      </c>
      <c r="AD435" s="91">
        <v>445</v>
      </c>
      <c r="AE435" s="91">
        <v>437</v>
      </c>
      <c r="AF435" s="91">
        <v>460</v>
      </c>
      <c r="AG435" s="91"/>
      <c r="AH435" s="91">
        <v>3013</v>
      </c>
      <c r="AI435" s="91">
        <v>16</v>
      </c>
      <c r="AJ435" s="91">
        <v>492</v>
      </c>
      <c r="AK435" s="91">
        <v>43</v>
      </c>
      <c r="AL435" s="91">
        <v>12</v>
      </c>
      <c r="AM435" s="91">
        <v>40</v>
      </c>
      <c r="AN435" s="91">
        <v>33</v>
      </c>
      <c r="AO435" s="91">
        <v>2901</v>
      </c>
      <c r="AP435" s="91">
        <v>18</v>
      </c>
      <c r="AQ435" s="91">
        <v>23</v>
      </c>
      <c r="AR435" s="91">
        <v>38</v>
      </c>
      <c r="AS435" s="91">
        <v>2</v>
      </c>
      <c r="AT435" s="91"/>
      <c r="AU435" s="91">
        <v>666</v>
      </c>
      <c r="AV435" s="91"/>
      <c r="AW435" s="91"/>
      <c r="AX435" s="91">
        <v>1</v>
      </c>
      <c r="AY435" s="91">
        <v>1907</v>
      </c>
      <c r="AZ435" s="91">
        <v>1741</v>
      </c>
      <c r="BA435" s="91">
        <v>1</v>
      </c>
      <c r="BB435" s="91">
        <v>435</v>
      </c>
      <c r="BC435" s="91">
        <v>2546</v>
      </c>
      <c r="BD435" s="91">
        <v>667</v>
      </c>
      <c r="BE435" s="91">
        <v>1</v>
      </c>
      <c r="BF435" s="91">
        <v>2705</v>
      </c>
      <c r="BG435" s="91"/>
      <c r="BH435" s="91"/>
      <c r="BI435" s="91"/>
      <c r="BJ435" s="91">
        <v>117</v>
      </c>
      <c r="BK435" s="91">
        <v>50</v>
      </c>
      <c r="BL435" s="91">
        <v>282</v>
      </c>
      <c r="BM435" s="91"/>
      <c r="BN435" s="91"/>
      <c r="BO435" s="91">
        <v>34</v>
      </c>
      <c r="BP435" s="91">
        <v>56</v>
      </c>
      <c r="BQ435" s="91">
        <v>394</v>
      </c>
      <c r="BR435" s="91">
        <v>11</v>
      </c>
      <c r="BS435" s="91"/>
      <c r="BT435" s="91">
        <v>191</v>
      </c>
      <c r="BU435" s="91">
        <v>3458</v>
      </c>
      <c r="BV435" s="91"/>
      <c r="BW435" s="91">
        <v>1308</v>
      </c>
      <c r="BX435" s="91">
        <v>1560</v>
      </c>
      <c r="BY435" s="91">
        <v>645</v>
      </c>
      <c r="BZ435" s="91">
        <v>5</v>
      </c>
      <c r="CA435" s="91">
        <v>8</v>
      </c>
      <c r="CB435" s="91">
        <v>59</v>
      </c>
      <c r="CC435" s="91"/>
      <c r="CD435" s="91">
        <v>64</v>
      </c>
      <c r="CE435" s="91"/>
      <c r="CF435" s="91"/>
      <c r="CG435" s="91">
        <v>203</v>
      </c>
      <c r="CH435" s="91">
        <v>102</v>
      </c>
      <c r="CI435" s="91">
        <v>126</v>
      </c>
      <c r="CJ435" s="91">
        <v>24</v>
      </c>
      <c r="CK435" s="91">
        <v>12</v>
      </c>
      <c r="CL435" s="91">
        <v>32</v>
      </c>
      <c r="CM435" s="91">
        <v>284</v>
      </c>
      <c r="CN435" s="91">
        <v>426</v>
      </c>
      <c r="CO435" s="91">
        <v>366</v>
      </c>
      <c r="CP435" s="91">
        <v>213</v>
      </c>
      <c r="CQ435" s="91">
        <v>688</v>
      </c>
      <c r="CR435" s="91">
        <v>89</v>
      </c>
      <c r="CS435" s="91">
        <v>144</v>
      </c>
      <c r="CT435" s="91">
        <v>1</v>
      </c>
      <c r="CU435" s="91">
        <v>12</v>
      </c>
      <c r="CV435" s="91">
        <v>55</v>
      </c>
      <c r="CW435" s="91">
        <v>201</v>
      </c>
      <c r="CX435" s="91">
        <v>5</v>
      </c>
      <c r="CY435" s="91">
        <v>666</v>
      </c>
      <c r="CZ435" s="91">
        <v>25</v>
      </c>
      <c r="DA435" s="91"/>
      <c r="DB435" s="91"/>
      <c r="DC435" s="91"/>
      <c r="DD435" s="91">
        <v>5</v>
      </c>
      <c r="DE435" s="91">
        <v>29</v>
      </c>
      <c r="DF435" s="91">
        <v>39</v>
      </c>
      <c r="DG435" s="91">
        <v>1</v>
      </c>
      <c r="DH435" s="91">
        <v>233</v>
      </c>
      <c r="DI435" s="91">
        <v>2</v>
      </c>
      <c r="DJ435" s="91">
        <v>10</v>
      </c>
      <c r="DK435" s="91">
        <v>126</v>
      </c>
      <c r="DL435" s="91">
        <v>663</v>
      </c>
      <c r="DM435" s="91">
        <v>187</v>
      </c>
      <c r="DN435" s="91">
        <v>57</v>
      </c>
      <c r="DO435" s="91">
        <v>300</v>
      </c>
      <c r="DP435" s="91">
        <v>11</v>
      </c>
      <c r="DQ435" s="91">
        <v>1961</v>
      </c>
      <c r="DR435" s="91">
        <v>4</v>
      </c>
      <c r="DS435" s="91">
        <v>2</v>
      </c>
      <c r="DT435" s="91">
        <v>42</v>
      </c>
      <c r="DU435" s="91">
        <v>131</v>
      </c>
      <c r="DV435" s="91">
        <v>109</v>
      </c>
      <c r="DW435" s="91">
        <v>1</v>
      </c>
      <c r="DX435" s="91">
        <v>8</v>
      </c>
      <c r="DY435" s="91">
        <v>5</v>
      </c>
      <c r="DZ435" s="91">
        <v>37</v>
      </c>
      <c r="EA435" s="91">
        <v>111</v>
      </c>
      <c r="EB435" s="91">
        <v>22</v>
      </c>
      <c r="EC435" s="91">
        <v>10</v>
      </c>
      <c r="ED435" s="91">
        <v>3</v>
      </c>
      <c r="EE435" s="91"/>
      <c r="EF435" s="91">
        <v>3</v>
      </c>
      <c r="EG435" s="91">
        <v>3161</v>
      </c>
      <c r="EH435" s="91">
        <v>9269</v>
      </c>
      <c r="EI435" s="90" t="s">
        <v>2747</v>
      </c>
      <c r="EJ435" s="90" t="s">
        <v>2501</v>
      </c>
    </row>
    <row r="436" spans="1:140" ht="14.4" x14ac:dyDescent="0.3">
      <c r="A436" s="90">
        <v>106531059</v>
      </c>
      <c r="B436" s="90" t="s">
        <v>2461</v>
      </c>
      <c r="C436" s="90" t="s">
        <v>152</v>
      </c>
      <c r="D436" s="90" t="s">
        <v>1807</v>
      </c>
      <c r="E436" s="90" t="s">
        <v>153</v>
      </c>
      <c r="F436" s="90" t="s">
        <v>1583</v>
      </c>
      <c r="G436" s="90" t="s">
        <v>1584</v>
      </c>
      <c r="H436" s="90" t="s">
        <v>2810</v>
      </c>
      <c r="I436" s="90">
        <v>2</v>
      </c>
      <c r="J436" s="90">
        <v>2</v>
      </c>
      <c r="K436" s="90" t="s">
        <v>580</v>
      </c>
      <c r="L436" s="90" t="s">
        <v>2501</v>
      </c>
      <c r="M436" s="91">
        <v>332</v>
      </c>
      <c r="N436" s="91">
        <v>50</v>
      </c>
      <c r="O436" s="91"/>
      <c r="P436" s="91"/>
      <c r="Q436" s="91"/>
      <c r="R436" s="91"/>
      <c r="S436" s="91">
        <v>186</v>
      </c>
      <c r="T436" s="91">
        <v>196</v>
      </c>
      <c r="U436" s="91"/>
      <c r="V436" s="91"/>
      <c r="W436" s="91"/>
      <c r="X436" s="91">
        <v>2</v>
      </c>
      <c r="Y436" s="91">
        <v>2</v>
      </c>
      <c r="Z436" s="91">
        <v>11</v>
      </c>
      <c r="AA436" s="91">
        <v>15</v>
      </c>
      <c r="AB436" s="91">
        <v>20</v>
      </c>
      <c r="AC436" s="91">
        <v>40</v>
      </c>
      <c r="AD436" s="91">
        <v>85</v>
      </c>
      <c r="AE436" s="91">
        <v>73</v>
      </c>
      <c r="AF436" s="91">
        <v>134</v>
      </c>
      <c r="AG436" s="91"/>
      <c r="AH436" s="91">
        <v>362</v>
      </c>
      <c r="AI436" s="91">
        <v>4</v>
      </c>
      <c r="AJ436" s="91">
        <v>8</v>
      </c>
      <c r="AK436" s="91"/>
      <c r="AL436" s="91">
        <v>4</v>
      </c>
      <c r="AM436" s="91">
        <v>1</v>
      </c>
      <c r="AN436" s="91">
        <v>3</v>
      </c>
      <c r="AO436" s="91">
        <v>338</v>
      </c>
      <c r="AP436" s="91"/>
      <c r="AQ436" s="91"/>
      <c r="AR436" s="91">
        <v>8</v>
      </c>
      <c r="AS436" s="91">
        <v>36</v>
      </c>
      <c r="AT436" s="91"/>
      <c r="AU436" s="91"/>
      <c r="AV436" s="91"/>
      <c r="AW436" s="91"/>
      <c r="AX436" s="91"/>
      <c r="AY436" s="91">
        <v>334</v>
      </c>
      <c r="AZ436" s="91">
        <v>48</v>
      </c>
      <c r="BA436" s="91"/>
      <c r="BB436" s="91">
        <v>42</v>
      </c>
      <c r="BC436" s="91">
        <v>340</v>
      </c>
      <c r="BD436" s="91"/>
      <c r="BE436" s="91"/>
      <c r="BF436" s="91">
        <v>240</v>
      </c>
      <c r="BG436" s="91">
        <v>9</v>
      </c>
      <c r="BH436" s="91"/>
      <c r="BI436" s="91">
        <v>48</v>
      </c>
      <c r="BJ436" s="91">
        <v>42</v>
      </c>
      <c r="BK436" s="91">
        <v>4</v>
      </c>
      <c r="BL436" s="91">
        <v>8</v>
      </c>
      <c r="BM436" s="91">
        <v>4</v>
      </c>
      <c r="BN436" s="91">
        <v>1</v>
      </c>
      <c r="BO436" s="91"/>
      <c r="BP436" s="91">
        <v>24</v>
      </c>
      <c r="BQ436" s="91">
        <v>1</v>
      </c>
      <c r="BR436" s="91">
        <v>1</v>
      </c>
      <c r="BS436" s="91"/>
      <c r="BT436" s="91">
        <v>50</v>
      </c>
      <c r="BU436" s="91">
        <v>332</v>
      </c>
      <c r="BV436" s="91"/>
      <c r="BW436" s="91">
        <v>283</v>
      </c>
      <c r="BX436" s="91">
        <v>30</v>
      </c>
      <c r="BY436" s="91">
        <v>19</v>
      </c>
      <c r="BZ436" s="91"/>
      <c r="CA436" s="91">
        <v>2</v>
      </c>
      <c r="CB436" s="91">
        <v>7</v>
      </c>
      <c r="CC436" s="91"/>
      <c r="CD436" s="91">
        <v>36</v>
      </c>
      <c r="CE436" s="91">
        <v>5</v>
      </c>
      <c r="CF436" s="91"/>
      <c r="CG436" s="91">
        <v>12</v>
      </c>
      <c r="CH436" s="91">
        <v>17</v>
      </c>
      <c r="CI436" s="91">
        <v>45</v>
      </c>
      <c r="CJ436" s="91">
        <v>3</v>
      </c>
      <c r="CK436" s="91">
        <v>8</v>
      </c>
      <c r="CL436" s="91">
        <v>6</v>
      </c>
      <c r="CM436" s="91">
        <v>72</v>
      </c>
      <c r="CN436" s="91">
        <v>85</v>
      </c>
      <c r="CO436" s="91">
        <v>50</v>
      </c>
      <c r="CP436" s="91">
        <v>29</v>
      </c>
      <c r="CQ436" s="91">
        <v>1</v>
      </c>
      <c r="CR436" s="91">
        <v>9</v>
      </c>
      <c r="CS436" s="91">
        <v>3</v>
      </c>
      <c r="CT436" s="91"/>
      <c r="CU436" s="91"/>
      <c r="CV436" s="91">
        <v>21</v>
      </c>
      <c r="CW436" s="91">
        <v>19</v>
      </c>
      <c r="CX436" s="91">
        <v>2</v>
      </c>
      <c r="CY436" s="91"/>
      <c r="CZ436" s="91"/>
      <c r="DA436" s="91"/>
      <c r="DB436" s="91"/>
      <c r="DC436" s="91"/>
      <c r="DD436" s="91"/>
      <c r="DE436" s="91">
        <v>5</v>
      </c>
      <c r="DF436" s="91">
        <v>1</v>
      </c>
      <c r="DG436" s="91"/>
      <c r="DH436" s="91">
        <v>26</v>
      </c>
      <c r="DI436" s="91">
        <v>8</v>
      </c>
      <c r="DJ436" s="91"/>
      <c r="DK436" s="91">
        <v>4</v>
      </c>
      <c r="DL436" s="91">
        <v>1</v>
      </c>
      <c r="DM436" s="91">
        <v>2</v>
      </c>
      <c r="DN436" s="91">
        <v>4</v>
      </c>
      <c r="DO436" s="91">
        <v>26</v>
      </c>
      <c r="DP436" s="91">
        <v>1</v>
      </c>
      <c r="DQ436" s="91">
        <v>304</v>
      </c>
      <c r="DR436" s="91">
        <v>1</v>
      </c>
      <c r="DS436" s="91"/>
      <c r="DT436" s="91">
        <v>5</v>
      </c>
      <c r="DU436" s="91">
        <v>1</v>
      </c>
      <c r="DV436" s="91">
        <v>13</v>
      </c>
      <c r="DW436" s="91"/>
      <c r="DX436" s="91"/>
      <c r="DY436" s="91"/>
      <c r="DZ436" s="91">
        <v>4</v>
      </c>
      <c r="EA436" s="91">
        <v>9</v>
      </c>
      <c r="EB436" s="91">
        <v>1</v>
      </c>
      <c r="EC436" s="91"/>
      <c r="ED436" s="91">
        <v>1</v>
      </c>
      <c r="EE436" s="91"/>
      <c r="EF436" s="91"/>
      <c r="EG436" s="91">
        <v>347</v>
      </c>
      <c r="EH436" s="91">
        <v>3634</v>
      </c>
      <c r="EI436" s="90" t="s">
        <v>2748</v>
      </c>
      <c r="EJ436" s="90" t="s">
        <v>2525</v>
      </c>
    </row>
    <row r="437" spans="1:140" ht="14.4" x14ac:dyDescent="0.3">
      <c r="A437" s="90">
        <v>106540734</v>
      </c>
      <c r="B437" s="90" t="s">
        <v>2462</v>
      </c>
      <c r="C437" s="90" t="s">
        <v>1585</v>
      </c>
      <c r="D437" s="90" t="s">
        <v>154</v>
      </c>
      <c r="E437" s="90" t="s">
        <v>155</v>
      </c>
      <c r="F437" s="90" t="s">
        <v>1586</v>
      </c>
      <c r="G437" s="90" t="s">
        <v>159</v>
      </c>
      <c r="H437" s="90" t="s">
        <v>2813</v>
      </c>
      <c r="I437" s="90">
        <v>26</v>
      </c>
      <c r="J437" s="90">
        <v>16</v>
      </c>
      <c r="K437" s="90" t="s">
        <v>580</v>
      </c>
      <c r="L437" s="90" t="s">
        <v>553</v>
      </c>
      <c r="M437" s="91">
        <v>23199</v>
      </c>
      <c r="N437" s="91">
        <v>556</v>
      </c>
      <c r="O437" s="91">
        <v>1837</v>
      </c>
      <c r="P437" s="91"/>
      <c r="Q437" s="91">
        <v>580</v>
      </c>
      <c r="R437" s="91"/>
      <c r="S437" s="91">
        <v>10771</v>
      </c>
      <c r="T437" s="91">
        <v>15401</v>
      </c>
      <c r="U437" s="91"/>
      <c r="V437" s="91"/>
      <c r="W437" s="91">
        <v>4535</v>
      </c>
      <c r="X437" s="91">
        <v>165</v>
      </c>
      <c r="Y437" s="91">
        <v>761</v>
      </c>
      <c r="Z437" s="91">
        <v>3890</v>
      </c>
      <c r="AA437" s="91">
        <v>3032</v>
      </c>
      <c r="AB437" s="91">
        <v>2025</v>
      </c>
      <c r="AC437" s="91">
        <v>2988</v>
      </c>
      <c r="AD437" s="91">
        <v>3105</v>
      </c>
      <c r="AE437" s="91">
        <v>2789</v>
      </c>
      <c r="AF437" s="91">
        <v>2882</v>
      </c>
      <c r="AG437" s="91"/>
      <c r="AH437" s="91">
        <v>11212</v>
      </c>
      <c r="AI437" s="91">
        <v>623</v>
      </c>
      <c r="AJ437" s="91">
        <v>11886</v>
      </c>
      <c r="AK437" s="91">
        <v>628</v>
      </c>
      <c r="AL437" s="91">
        <v>42</v>
      </c>
      <c r="AM437" s="91">
        <v>1627</v>
      </c>
      <c r="AN437" s="91">
        <v>154</v>
      </c>
      <c r="AO437" s="91">
        <v>19693</v>
      </c>
      <c r="AP437" s="91">
        <v>176</v>
      </c>
      <c r="AQ437" s="91">
        <v>13</v>
      </c>
      <c r="AR437" s="91">
        <v>300</v>
      </c>
      <c r="AS437" s="91">
        <v>1531</v>
      </c>
      <c r="AT437" s="91">
        <v>65</v>
      </c>
      <c r="AU437" s="91">
        <v>4329</v>
      </c>
      <c r="AV437" s="91">
        <v>64</v>
      </c>
      <c r="AW437" s="91">
        <v>1</v>
      </c>
      <c r="AX437" s="91"/>
      <c r="AY437" s="91">
        <v>11967</v>
      </c>
      <c r="AZ437" s="91">
        <v>14205</v>
      </c>
      <c r="BA437" s="91"/>
      <c r="BB437" s="91">
        <v>4510</v>
      </c>
      <c r="BC437" s="91">
        <v>17297</v>
      </c>
      <c r="BD437" s="91">
        <v>4338</v>
      </c>
      <c r="BE437" s="91">
        <v>27</v>
      </c>
      <c r="BF437" s="91">
        <v>20774</v>
      </c>
      <c r="BG437" s="91">
        <v>140</v>
      </c>
      <c r="BH437" s="91">
        <v>580</v>
      </c>
      <c r="BI437" s="91">
        <v>586</v>
      </c>
      <c r="BJ437" s="91">
        <v>294</v>
      </c>
      <c r="BK437" s="91">
        <v>75</v>
      </c>
      <c r="BL437" s="91">
        <v>1191</v>
      </c>
      <c r="BM437" s="91">
        <v>217</v>
      </c>
      <c r="BN437" s="91">
        <v>49</v>
      </c>
      <c r="BO437" s="91">
        <v>113</v>
      </c>
      <c r="BP437" s="91">
        <v>551</v>
      </c>
      <c r="BQ437" s="91">
        <v>1576</v>
      </c>
      <c r="BR437" s="91">
        <v>14</v>
      </c>
      <c r="BS437" s="91">
        <v>12</v>
      </c>
      <c r="BT437" s="91">
        <v>1090</v>
      </c>
      <c r="BU437" s="91">
        <v>25082</v>
      </c>
      <c r="BV437" s="91"/>
      <c r="BW437" s="91">
        <v>8578</v>
      </c>
      <c r="BX437" s="91">
        <v>10627</v>
      </c>
      <c r="BY437" s="91">
        <v>6504</v>
      </c>
      <c r="BZ437" s="91">
        <v>112</v>
      </c>
      <c r="CA437" s="91">
        <v>243</v>
      </c>
      <c r="CB437" s="91"/>
      <c r="CC437" s="91"/>
      <c r="CD437" s="91">
        <v>108</v>
      </c>
      <c r="CE437" s="91"/>
      <c r="CF437" s="91"/>
      <c r="CG437" s="91">
        <v>1070</v>
      </c>
      <c r="CH437" s="91">
        <v>568</v>
      </c>
      <c r="CI437" s="91">
        <v>836</v>
      </c>
      <c r="CJ437" s="91">
        <v>170</v>
      </c>
      <c r="CK437" s="91">
        <v>1928</v>
      </c>
      <c r="CL437" s="91">
        <v>240</v>
      </c>
      <c r="CM437" s="91">
        <v>3203</v>
      </c>
      <c r="CN437" s="91">
        <v>1663</v>
      </c>
      <c r="CO437" s="91">
        <v>2159</v>
      </c>
      <c r="CP437" s="91">
        <v>863</v>
      </c>
      <c r="CQ437" s="91">
        <v>4648</v>
      </c>
      <c r="CR437" s="91">
        <v>382</v>
      </c>
      <c r="CS437" s="91">
        <v>868</v>
      </c>
      <c r="CT437" s="91">
        <v>19</v>
      </c>
      <c r="CU437" s="91">
        <v>69</v>
      </c>
      <c r="CV437" s="91">
        <v>661</v>
      </c>
      <c r="CW437" s="91">
        <v>1416</v>
      </c>
      <c r="CX437" s="91">
        <v>1088</v>
      </c>
      <c r="CY437" s="91">
        <v>4321</v>
      </c>
      <c r="CZ437" s="91">
        <v>205</v>
      </c>
      <c r="DA437" s="91">
        <v>33</v>
      </c>
      <c r="DB437" s="91">
        <v>4</v>
      </c>
      <c r="DC437" s="91">
        <v>1</v>
      </c>
      <c r="DD437" s="91">
        <v>44</v>
      </c>
      <c r="DE437" s="91">
        <v>288</v>
      </c>
      <c r="DF437" s="91">
        <v>2467</v>
      </c>
      <c r="DG437" s="91">
        <v>26</v>
      </c>
      <c r="DH437" s="91">
        <v>1813</v>
      </c>
      <c r="DI437" s="91">
        <v>126</v>
      </c>
      <c r="DJ437" s="91">
        <v>55</v>
      </c>
      <c r="DK437" s="91">
        <v>251</v>
      </c>
      <c r="DL437" s="91">
        <v>4395</v>
      </c>
      <c r="DM437" s="91">
        <v>1339</v>
      </c>
      <c r="DN437" s="91">
        <v>365</v>
      </c>
      <c r="DO437" s="91">
        <v>3021</v>
      </c>
      <c r="DP437" s="91">
        <v>63</v>
      </c>
      <c r="DQ437" s="91">
        <v>11676</v>
      </c>
      <c r="DR437" s="91">
        <v>176</v>
      </c>
      <c r="DS437" s="91">
        <v>17</v>
      </c>
      <c r="DT437" s="91">
        <v>80</v>
      </c>
      <c r="DU437" s="91">
        <v>686</v>
      </c>
      <c r="DV437" s="91">
        <v>619</v>
      </c>
      <c r="DW437" s="91">
        <v>2</v>
      </c>
      <c r="DX437" s="91">
        <v>39</v>
      </c>
      <c r="DY437" s="91">
        <v>29</v>
      </c>
      <c r="DZ437" s="91">
        <v>198</v>
      </c>
      <c r="EA437" s="91">
        <v>748</v>
      </c>
      <c r="EB437" s="91">
        <v>109</v>
      </c>
      <c r="EC437" s="91">
        <v>86</v>
      </c>
      <c r="ED437" s="91">
        <v>30</v>
      </c>
      <c r="EE437" s="91"/>
      <c r="EF437" s="91">
        <v>47</v>
      </c>
      <c r="EG437" s="91">
        <v>23306</v>
      </c>
      <c r="EH437" s="91">
        <v>134236</v>
      </c>
      <c r="EI437" s="90" t="s">
        <v>2749</v>
      </c>
      <c r="EJ437" s="90" t="s">
        <v>2489</v>
      </c>
    </row>
    <row r="438" spans="1:140" ht="14.4" x14ac:dyDescent="0.3">
      <c r="A438" s="90">
        <v>106540798</v>
      </c>
      <c r="B438" s="90" t="s">
        <v>2463</v>
      </c>
      <c r="C438" s="90" t="s">
        <v>1896</v>
      </c>
      <c r="D438" s="90" t="s">
        <v>156</v>
      </c>
      <c r="E438" s="90" t="s">
        <v>157</v>
      </c>
      <c r="F438" s="90" t="s">
        <v>1587</v>
      </c>
      <c r="G438" s="90" t="s">
        <v>159</v>
      </c>
      <c r="H438" s="90" t="s">
        <v>2812</v>
      </c>
      <c r="I438" s="90">
        <v>26</v>
      </c>
      <c r="J438" s="90">
        <v>14</v>
      </c>
      <c r="K438" s="90" t="s">
        <v>580</v>
      </c>
      <c r="L438" s="90" t="s">
        <v>553</v>
      </c>
      <c r="M438" s="91">
        <v>7550</v>
      </c>
      <c r="N438" s="91">
        <v>12</v>
      </c>
      <c r="O438" s="91"/>
      <c r="P438" s="91"/>
      <c r="Q438" s="91"/>
      <c r="R438" s="91"/>
      <c r="S438" s="91">
        <v>2802</v>
      </c>
      <c r="T438" s="91">
        <v>4760</v>
      </c>
      <c r="U438" s="91"/>
      <c r="V438" s="91"/>
      <c r="W438" s="91">
        <v>1666</v>
      </c>
      <c r="X438" s="91">
        <v>100</v>
      </c>
      <c r="Y438" s="91">
        <v>282</v>
      </c>
      <c r="Z438" s="91">
        <v>1202</v>
      </c>
      <c r="AA438" s="91">
        <v>771</v>
      </c>
      <c r="AB438" s="91">
        <v>549</v>
      </c>
      <c r="AC438" s="91">
        <v>702</v>
      </c>
      <c r="AD438" s="91">
        <v>825</v>
      </c>
      <c r="AE438" s="91">
        <v>700</v>
      </c>
      <c r="AF438" s="91">
        <v>765</v>
      </c>
      <c r="AG438" s="91"/>
      <c r="AH438" s="91">
        <v>2782</v>
      </c>
      <c r="AI438" s="91">
        <v>56</v>
      </c>
      <c r="AJ438" s="91">
        <v>4381</v>
      </c>
      <c r="AK438" s="91">
        <v>141</v>
      </c>
      <c r="AL438" s="91">
        <v>141</v>
      </c>
      <c r="AM438" s="91">
        <v>61</v>
      </c>
      <c r="AN438" s="91"/>
      <c r="AO438" s="91">
        <v>5782</v>
      </c>
      <c r="AP438" s="91">
        <v>81</v>
      </c>
      <c r="AQ438" s="91"/>
      <c r="AR438" s="91">
        <v>91</v>
      </c>
      <c r="AS438" s="91">
        <v>25</v>
      </c>
      <c r="AT438" s="91">
        <v>4</v>
      </c>
      <c r="AU438" s="91">
        <v>1564</v>
      </c>
      <c r="AV438" s="91">
        <v>4</v>
      </c>
      <c r="AW438" s="91">
        <v>11</v>
      </c>
      <c r="AX438" s="91"/>
      <c r="AY438" s="91">
        <v>3815</v>
      </c>
      <c r="AZ438" s="91">
        <v>3747</v>
      </c>
      <c r="BA438" s="91"/>
      <c r="BB438" s="91">
        <v>2081</v>
      </c>
      <c r="BC438" s="91">
        <v>3913</v>
      </c>
      <c r="BD438" s="91">
        <v>1568</v>
      </c>
      <c r="BE438" s="91"/>
      <c r="BF438" s="91">
        <v>6204</v>
      </c>
      <c r="BG438" s="91">
        <v>2</v>
      </c>
      <c r="BH438" s="91">
        <v>1</v>
      </c>
      <c r="BI438" s="91">
        <v>4</v>
      </c>
      <c r="BJ438" s="91">
        <v>168</v>
      </c>
      <c r="BK438" s="91">
        <v>32</v>
      </c>
      <c r="BL438" s="91">
        <v>669</v>
      </c>
      <c r="BM438" s="91">
        <v>23</v>
      </c>
      <c r="BN438" s="91">
        <v>2</v>
      </c>
      <c r="BO438" s="91">
        <v>68</v>
      </c>
      <c r="BP438" s="91">
        <v>169</v>
      </c>
      <c r="BQ438" s="91">
        <v>182</v>
      </c>
      <c r="BR438" s="91">
        <v>38</v>
      </c>
      <c r="BS438" s="91"/>
      <c r="BT438" s="91">
        <v>154</v>
      </c>
      <c r="BU438" s="91">
        <v>7408</v>
      </c>
      <c r="BV438" s="91"/>
      <c r="BW438" s="91">
        <v>2272</v>
      </c>
      <c r="BX438" s="91">
        <v>4184</v>
      </c>
      <c r="BY438" s="91">
        <v>1008</v>
      </c>
      <c r="BZ438" s="91">
        <v>14</v>
      </c>
      <c r="CA438" s="91">
        <v>1</v>
      </c>
      <c r="CB438" s="91">
        <v>27</v>
      </c>
      <c r="CC438" s="91"/>
      <c r="CD438" s="91">
        <v>56</v>
      </c>
      <c r="CE438" s="91"/>
      <c r="CF438" s="91"/>
      <c r="CG438" s="91">
        <v>192</v>
      </c>
      <c r="CH438" s="91">
        <v>141</v>
      </c>
      <c r="CI438" s="91">
        <v>328</v>
      </c>
      <c r="CJ438" s="91">
        <v>97</v>
      </c>
      <c r="CK438" s="91">
        <v>27</v>
      </c>
      <c r="CL438" s="91">
        <v>99</v>
      </c>
      <c r="CM438" s="91">
        <v>758</v>
      </c>
      <c r="CN438" s="91">
        <v>733</v>
      </c>
      <c r="CO438" s="91">
        <v>821</v>
      </c>
      <c r="CP438" s="91">
        <v>411</v>
      </c>
      <c r="CQ438" s="91">
        <v>1658</v>
      </c>
      <c r="CR438" s="91">
        <v>125</v>
      </c>
      <c r="CS438" s="91">
        <v>145</v>
      </c>
      <c r="CT438" s="91">
        <v>3</v>
      </c>
      <c r="CU438" s="91">
        <v>44</v>
      </c>
      <c r="CV438" s="91">
        <v>100</v>
      </c>
      <c r="CW438" s="91">
        <v>301</v>
      </c>
      <c r="CX438" s="91">
        <v>9</v>
      </c>
      <c r="CY438" s="91">
        <v>1570</v>
      </c>
      <c r="CZ438" s="91">
        <v>36</v>
      </c>
      <c r="DA438" s="91">
        <v>4</v>
      </c>
      <c r="DB438" s="91">
        <v>2</v>
      </c>
      <c r="DC438" s="91"/>
      <c r="DD438" s="91">
        <v>8</v>
      </c>
      <c r="DE438" s="91">
        <v>60</v>
      </c>
      <c r="DF438" s="91">
        <v>278</v>
      </c>
      <c r="DG438" s="91">
        <v>8</v>
      </c>
      <c r="DH438" s="91">
        <v>726</v>
      </c>
      <c r="DI438" s="91">
        <v>303</v>
      </c>
      <c r="DJ438" s="91">
        <v>12</v>
      </c>
      <c r="DK438" s="91">
        <v>112</v>
      </c>
      <c r="DL438" s="91">
        <v>1563</v>
      </c>
      <c r="DM438" s="91">
        <v>260</v>
      </c>
      <c r="DN438" s="91">
        <v>70</v>
      </c>
      <c r="DO438" s="91">
        <v>2187</v>
      </c>
      <c r="DP438" s="91">
        <v>6</v>
      </c>
      <c r="DQ438" s="91">
        <v>1927</v>
      </c>
      <c r="DR438" s="91">
        <v>16</v>
      </c>
      <c r="DS438" s="91">
        <v>4</v>
      </c>
      <c r="DT438" s="91">
        <v>12</v>
      </c>
      <c r="DU438" s="91">
        <v>167</v>
      </c>
      <c r="DV438" s="91">
        <v>217</v>
      </c>
      <c r="DW438" s="91">
        <v>1</v>
      </c>
      <c r="DX438" s="91">
        <v>16</v>
      </c>
      <c r="DY438" s="91">
        <v>6</v>
      </c>
      <c r="DZ438" s="91">
        <v>87</v>
      </c>
      <c r="EA438" s="91">
        <v>129</v>
      </c>
      <c r="EB438" s="91">
        <v>24</v>
      </c>
      <c r="EC438" s="91">
        <v>6</v>
      </c>
      <c r="ED438" s="91">
        <v>46</v>
      </c>
      <c r="EE438" s="91"/>
      <c r="EF438" s="91">
        <v>4</v>
      </c>
      <c r="EG438" s="91">
        <v>6827</v>
      </c>
      <c r="EH438" s="91">
        <v>35637</v>
      </c>
      <c r="EI438" s="90" t="s">
        <v>2750</v>
      </c>
      <c r="EJ438" s="90" t="s">
        <v>2501</v>
      </c>
    </row>
    <row r="439" spans="1:140" ht="14.4" x14ac:dyDescent="0.3">
      <c r="A439" s="90">
        <v>106540816</v>
      </c>
      <c r="B439" s="90" t="s">
        <v>2464</v>
      </c>
      <c r="C439" s="90" t="s">
        <v>1588</v>
      </c>
      <c r="D439" s="90" t="s">
        <v>158</v>
      </c>
      <c r="E439" s="90" t="s">
        <v>159</v>
      </c>
      <c r="F439" s="90" t="s">
        <v>1589</v>
      </c>
      <c r="G439" s="90" t="s">
        <v>159</v>
      </c>
      <c r="H439" s="90" t="s">
        <v>2811</v>
      </c>
      <c r="I439" s="90">
        <v>26</v>
      </c>
      <c r="J439" s="90">
        <v>16</v>
      </c>
      <c r="K439" s="90" t="s">
        <v>580</v>
      </c>
      <c r="L439" s="90" t="s">
        <v>553</v>
      </c>
      <c r="M439" s="91">
        <v>4717</v>
      </c>
      <c r="N439" s="91"/>
      <c r="O439" s="91"/>
      <c r="P439" s="91"/>
      <c r="Q439" s="91"/>
      <c r="R439" s="91"/>
      <c r="S439" s="91">
        <v>1662</v>
      </c>
      <c r="T439" s="91">
        <v>3055</v>
      </c>
      <c r="U439" s="91"/>
      <c r="V439" s="91"/>
      <c r="W439" s="91">
        <v>1147</v>
      </c>
      <c r="X439" s="91">
        <v>42</v>
      </c>
      <c r="Y439" s="91">
        <v>210</v>
      </c>
      <c r="Z439" s="91">
        <v>869</v>
      </c>
      <c r="AA439" s="91">
        <v>551</v>
      </c>
      <c r="AB439" s="91">
        <v>309</v>
      </c>
      <c r="AC439" s="91">
        <v>447</v>
      </c>
      <c r="AD439" s="91">
        <v>384</v>
      </c>
      <c r="AE439" s="91">
        <v>338</v>
      </c>
      <c r="AF439" s="91">
        <v>420</v>
      </c>
      <c r="AG439" s="91"/>
      <c r="AH439" s="91">
        <v>1365</v>
      </c>
      <c r="AI439" s="91">
        <v>183</v>
      </c>
      <c r="AJ439" s="91">
        <v>2865</v>
      </c>
      <c r="AK439" s="91">
        <v>52</v>
      </c>
      <c r="AL439" s="91">
        <v>191</v>
      </c>
      <c r="AM439" s="91">
        <v>54</v>
      </c>
      <c r="AN439" s="91">
        <v>7</v>
      </c>
      <c r="AO439" s="91">
        <v>3506</v>
      </c>
      <c r="AP439" s="91">
        <v>1</v>
      </c>
      <c r="AQ439" s="91">
        <v>1</v>
      </c>
      <c r="AR439" s="91">
        <v>103</v>
      </c>
      <c r="AS439" s="91">
        <v>2</v>
      </c>
      <c r="AT439" s="91"/>
      <c r="AU439" s="91">
        <v>1100</v>
      </c>
      <c r="AV439" s="91">
        <v>1</v>
      </c>
      <c r="AW439" s="91">
        <v>3</v>
      </c>
      <c r="AX439" s="91"/>
      <c r="AY439" s="91">
        <v>2070</v>
      </c>
      <c r="AZ439" s="91">
        <v>2647</v>
      </c>
      <c r="BA439" s="91"/>
      <c r="BB439" s="91">
        <v>285</v>
      </c>
      <c r="BC439" s="91">
        <v>3331</v>
      </c>
      <c r="BD439" s="91">
        <v>1101</v>
      </c>
      <c r="BE439" s="91"/>
      <c r="BF439" s="91">
        <v>3965</v>
      </c>
      <c r="BG439" s="91"/>
      <c r="BH439" s="91"/>
      <c r="BI439" s="91"/>
      <c r="BJ439" s="91">
        <v>106</v>
      </c>
      <c r="BK439" s="91">
        <v>39</v>
      </c>
      <c r="BL439" s="91">
        <v>326</v>
      </c>
      <c r="BM439" s="91"/>
      <c r="BN439" s="91"/>
      <c r="BO439" s="91">
        <v>43</v>
      </c>
      <c r="BP439" s="91">
        <v>98</v>
      </c>
      <c r="BQ439" s="91">
        <v>123</v>
      </c>
      <c r="BR439" s="91">
        <v>17</v>
      </c>
      <c r="BS439" s="91"/>
      <c r="BT439" s="91">
        <v>54</v>
      </c>
      <c r="BU439" s="91">
        <v>4663</v>
      </c>
      <c r="BV439" s="91"/>
      <c r="BW439" s="91">
        <v>1101</v>
      </c>
      <c r="BX439" s="91">
        <v>2879</v>
      </c>
      <c r="BY439" s="91">
        <v>649</v>
      </c>
      <c r="BZ439" s="91">
        <v>11</v>
      </c>
      <c r="CA439" s="91">
        <v>2</v>
      </c>
      <c r="CB439" s="91">
        <v>20</v>
      </c>
      <c r="CC439" s="91">
        <v>4</v>
      </c>
      <c r="CD439" s="91">
        <v>51</v>
      </c>
      <c r="CE439" s="91"/>
      <c r="CF439" s="91"/>
      <c r="CG439" s="91">
        <v>226</v>
      </c>
      <c r="CH439" s="91">
        <v>50</v>
      </c>
      <c r="CI439" s="91">
        <v>133</v>
      </c>
      <c r="CJ439" s="91">
        <v>48</v>
      </c>
      <c r="CK439" s="91">
        <v>13</v>
      </c>
      <c r="CL439" s="91">
        <v>20</v>
      </c>
      <c r="CM439" s="91">
        <v>297</v>
      </c>
      <c r="CN439" s="91">
        <v>403</v>
      </c>
      <c r="CO439" s="91">
        <v>559</v>
      </c>
      <c r="CP439" s="91">
        <v>212</v>
      </c>
      <c r="CQ439" s="91">
        <v>1200</v>
      </c>
      <c r="CR439" s="91">
        <v>110</v>
      </c>
      <c r="CS439" s="91">
        <v>31</v>
      </c>
      <c r="CT439" s="91"/>
      <c r="CU439" s="91">
        <v>15</v>
      </c>
      <c r="CV439" s="91">
        <v>111</v>
      </c>
      <c r="CW439" s="91">
        <v>183</v>
      </c>
      <c r="CX439" s="91">
        <v>6</v>
      </c>
      <c r="CY439" s="91">
        <v>1100</v>
      </c>
      <c r="CZ439" s="91">
        <v>4</v>
      </c>
      <c r="DA439" s="91">
        <v>1</v>
      </c>
      <c r="DB439" s="91">
        <v>1</v>
      </c>
      <c r="DC439" s="91">
        <v>2</v>
      </c>
      <c r="DD439" s="91">
        <v>16</v>
      </c>
      <c r="DE439" s="91">
        <v>32</v>
      </c>
      <c r="DF439" s="91">
        <v>174</v>
      </c>
      <c r="DG439" s="91">
        <v>17</v>
      </c>
      <c r="DH439" s="91">
        <v>451</v>
      </c>
      <c r="DI439" s="91">
        <v>210</v>
      </c>
      <c r="DJ439" s="91">
        <v>5</v>
      </c>
      <c r="DK439" s="91">
        <v>53</v>
      </c>
      <c r="DL439" s="91">
        <v>1097</v>
      </c>
      <c r="DM439" s="91">
        <v>105</v>
      </c>
      <c r="DN439" s="91">
        <v>47</v>
      </c>
      <c r="DO439" s="91">
        <v>222</v>
      </c>
      <c r="DP439" s="91"/>
      <c r="DQ439" s="91">
        <v>2280</v>
      </c>
      <c r="DR439" s="91">
        <v>8</v>
      </c>
      <c r="DS439" s="91">
        <v>1</v>
      </c>
      <c r="DT439" s="91">
        <v>20</v>
      </c>
      <c r="DU439" s="91">
        <v>121</v>
      </c>
      <c r="DV439" s="91">
        <v>124</v>
      </c>
      <c r="DW439" s="91"/>
      <c r="DX439" s="91">
        <v>15</v>
      </c>
      <c r="DY439" s="91">
        <v>6</v>
      </c>
      <c r="DZ439" s="91">
        <v>19</v>
      </c>
      <c r="EA439" s="91">
        <v>72</v>
      </c>
      <c r="EB439" s="91">
        <v>19</v>
      </c>
      <c r="EC439" s="91">
        <v>1</v>
      </c>
      <c r="ED439" s="91">
        <v>3</v>
      </c>
      <c r="EE439" s="91"/>
      <c r="EF439" s="91"/>
      <c r="EG439" s="91">
        <v>4308</v>
      </c>
      <c r="EH439" s="91">
        <v>15541</v>
      </c>
      <c r="EI439" s="90" t="s">
        <v>2751</v>
      </c>
      <c r="EJ439" s="90" t="s">
        <v>2501</v>
      </c>
    </row>
    <row r="440" spans="1:140" ht="14.4" x14ac:dyDescent="0.3">
      <c r="A440" s="90">
        <v>106554011</v>
      </c>
      <c r="B440" s="90" t="s">
        <v>2465</v>
      </c>
      <c r="C440" s="90" t="s">
        <v>453</v>
      </c>
      <c r="D440" s="90" t="s">
        <v>2466</v>
      </c>
      <c r="E440" s="90" t="s">
        <v>2467</v>
      </c>
      <c r="F440" s="90" t="s">
        <v>1590</v>
      </c>
      <c r="G440" s="90" t="s">
        <v>1591</v>
      </c>
      <c r="H440" s="90" t="s">
        <v>2811</v>
      </c>
      <c r="I440" s="90">
        <v>5</v>
      </c>
      <c r="J440" s="90">
        <v>8</v>
      </c>
      <c r="K440" s="90" t="s">
        <v>557</v>
      </c>
      <c r="L440" s="90" t="s">
        <v>2501</v>
      </c>
      <c r="M440" s="91">
        <v>5248</v>
      </c>
      <c r="N440" s="91">
        <v>233</v>
      </c>
      <c r="O440" s="91"/>
      <c r="P440" s="91"/>
      <c r="Q440" s="91"/>
      <c r="R440" s="91"/>
      <c r="S440" s="91">
        <v>2302</v>
      </c>
      <c r="T440" s="91">
        <v>3179</v>
      </c>
      <c r="U440" s="91"/>
      <c r="V440" s="91"/>
      <c r="W440" s="91">
        <v>551</v>
      </c>
      <c r="X440" s="91">
        <v>26</v>
      </c>
      <c r="Y440" s="91">
        <v>96</v>
      </c>
      <c r="Z440" s="91">
        <v>503</v>
      </c>
      <c r="AA440" s="91">
        <v>349</v>
      </c>
      <c r="AB440" s="91">
        <v>244</v>
      </c>
      <c r="AC440" s="91">
        <v>738</v>
      </c>
      <c r="AD440" s="91">
        <v>890</v>
      </c>
      <c r="AE440" s="91">
        <v>1012</v>
      </c>
      <c r="AF440" s="91">
        <v>1072</v>
      </c>
      <c r="AG440" s="91"/>
      <c r="AH440" s="91">
        <v>5041</v>
      </c>
      <c r="AI440" s="91">
        <v>33</v>
      </c>
      <c r="AJ440" s="91">
        <v>259</v>
      </c>
      <c r="AK440" s="91">
        <v>26</v>
      </c>
      <c r="AL440" s="91">
        <v>14</v>
      </c>
      <c r="AM440" s="91">
        <v>70</v>
      </c>
      <c r="AN440" s="91">
        <v>38</v>
      </c>
      <c r="AO440" s="91">
        <v>4600</v>
      </c>
      <c r="AP440" s="91">
        <v>1</v>
      </c>
      <c r="AQ440" s="91">
        <v>3</v>
      </c>
      <c r="AR440" s="91">
        <v>99</v>
      </c>
      <c r="AS440" s="91">
        <v>217</v>
      </c>
      <c r="AT440" s="91">
        <v>8</v>
      </c>
      <c r="AU440" s="91">
        <v>534</v>
      </c>
      <c r="AV440" s="91">
        <v>15</v>
      </c>
      <c r="AW440" s="91">
        <v>4</v>
      </c>
      <c r="AX440" s="91"/>
      <c r="AY440" s="91">
        <v>3546</v>
      </c>
      <c r="AZ440" s="91">
        <v>1924</v>
      </c>
      <c r="BA440" s="91">
        <v>11</v>
      </c>
      <c r="BB440" s="91">
        <v>1073</v>
      </c>
      <c r="BC440" s="91">
        <v>3871</v>
      </c>
      <c r="BD440" s="91">
        <v>536</v>
      </c>
      <c r="BE440" s="91">
        <v>1</v>
      </c>
      <c r="BF440" s="91">
        <v>3237</v>
      </c>
      <c r="BG440" s="91">
        <v>37</v>
      </c>
      <c r="BH440" s="91"/>
      <c r="BI440" s="91">
        <v>422</v>
      </c>
      <c r="BJ440" s="91">
        <v>200</v>
      </c>
      <c r="BK440" s="91">
        <v>20</v>
      </c>
      <c r="BL440" s="91">
        <v>49</v>
      </c>
      <c r="BM440" s="91">
        <v>15</v>
      </c>
      <c r="BN440" s="91">
        <v>8</v>
      </c>
      <c r="BO440" s="91">
        <v>76</v>
      </c>
      <c r="BP440" s="91">
        <v>117</v>
      </c>
      <c r="BQ440" s="91">
        <v>1276</v>
      </c>
      <c r="BR440" s="91">
        <v>22</v>
      </c>
      <c r="BS440" s="91">
        <v>2</v>
      </c>
      <c r="BT440" s="91">
        <v>697</v>
      </c>
      <c r="BU440" s="91">
        <v>4784</v>
      </c>
      <c r="BV440" s="91"/>
      <c r="BW440" s="91">
        <v>2844</v>
      </c>
      <c r="BX440" s="91">
        <v>1332</v>
      </c>
      <c r="BY440" s="91">
        <v>1102</v>
      </c>
      <c r="BZ440" s="91">
        <v>16</v>
      </c>
      <c r="CA440" s="91">
        <v>3</v>
      </c>
      <c r="CB440" s="91">
        <v>117</v>
      </c>
      <c r="CC440" s="91"/>
      <c r="CD440" s="91">
        <v>66</v>
      </c>
      <c r="CE440" s="91"/>
      <c r="CF440" s="91">
        <v>1</v>
      </c>
      <c r="CG440" s="91">
        <v>573</v>
      </c>
      <c r="CH440" s="91">
        <v>117</v>
      </c>
      <c r="CI440" s="91">
        <v>174</v>
      </c>
      <c r="CJ440" s="91">
        <v>30</v>
      </c>
      <c r="CK440" s="91">
        <v>28</v>
      </c>
      <c r="CL440" s="91">
        <v>95</v>
      </c>
      <c r="CM440" s="91">
        <v>657</v>
      </c>
      <c r="CN440" s="91">
        <v>499</v>
      </c>
      <c r="CO440" s="91">
        <v>631</v>
      </c>
      <c r="CP440" s="91">
        <v>234</v>
      </c>
      <c r="CQ440" s="91">
        <v>580</v>
      </c>
      <c r="CR440" s="91">
        <v>124</v>
      </c>
      <c r="CS440" s="91">
        <v>472</v>
      </c>
      <c r="CT440" s="91">
        <v>2</v>
      </c>
      <c r="CU440" s="91">
        <v>11</v>
      </c>
      <c r="CV440" s="91">
        <v>140</v>
      </c>
      <c r="CW440" s="91">
        <v>447</v>
      </c>
      <c r="CX440" s="91">
        <v>131</v>
      </c>
      <c r="CY440" s="91">
        <v>536</v>
      </c>
      <c r="CZ440" s="91">
        <v>67</v>
      </c>
      <c r="DA440" s="91"/>
      <c r="DB440" s="91">
        <v>1</v>
      </c>
      <c r="DC440" s="91">
        <v>2</v>
      </c>
      <c r="DD440" s="91">
        <v>15</v>
      </c>
      <c r="DE440" s="91">
        <v>53</v>
      </c>
      <c r="DF440" s="91">
        <v>240</v>
      </c>
      <c r="DG440" s="91">
        <v>6</v>
      </c>
      <c r="DH440" s="91">
        <v>582</v>
      </c>
      <c r="DI440" s="91">
        <v>77</v>
      </c>
      <c r="DJ440" s="91">
        <v>4</v>
      </c>
      <c r="DK440" s="91">
        <v>73</v>
      </c>
      <c r="DL440" s="91">
        <v>527</v>
      </c>
      <c r="DM440" s="91">
        <v>639</v>
      </c>
      <c r="DN440" s="91">
        <v>63</v>
      </c>
      <c r="DO440" s="91">
        <v>759</v>
      </c>
      <c r="DP440" s="91">
        <v>54</v>
      </c>
      <c r="DQ440" s="91">
        <v>2319</v>
      </c>
      <c r="DR440" s="91">
        <v>25</v>
      </c>
      <c r="DS440" s="91">
        <v>7</v>
      </c>
      <c r="DT440" s="91">
        <v>47</v>
      </c>
      <c r="DU440" s="91">
        <v>239</v>
      </c>
      <c r="DV440" s="91">
        <v>274</v>
      </c>
      <c r="DW440" s="91"/>
      <c r="DX440" s="91">
        <v>34</v>
      </c>
      <c r="DY440" s="91">
        <v>6</v>
      </c>
      <c r="DZ440" s="91">
        <v>105</v>
      </c>
      <c r="EA440" s="91">
        <v>409</v>
      </c>
      <c r="EB440" s="91">
        <v>32</v>
      </c>
      <c r="EC440" s="91">
        <v>3</v>
      </c>
      <c r="ED440" s="91">
        <v>5</v>
      </c>
      <c r="EE440" s="91"/>
      <c r="EF440" s="91">
        <v>14</v>
      </c>
      <c r="EG440" s="91">
        <v>4281</v>
      </c>
      <c r="EH440" s="91">
        <v>40695</v>
      </c>
      <c r="EI440" s="90" t="s">
        <v>2752</v>
      </c>
      <c r="EJ440" s="90" t="s">
        <v>2501</v>
      </c>
    </row>
    <row r="441" spans="1:140" ht="14.4" x14ac:dyDescent="0.3">
      <c r="A441" s="90">
        <v>106560203</v>
      </c>
      <c r="B441" s="90" t="s">
        <v>2468</v>
      </c>
      <c r="C441" s="90" t="s">
        <v>160</v>
      </c>
      <c r="D441" s="90" t="s">
        <v>161</v>
      </c>
      <c r="E441" s="90" t="s">
        <v>162</v>
      </c>
      <c r="F441" s="90" t="s">
        <v>1592</v>
      </c>
      <c r="G441" s="90" t="s">
        <v>162</v>
      </c>
      <c r="H441" s="90" t="s">
        <v>2810</v>
      </c>
      <c r="I441" s="90">
        <v>37</v>
      </c>
      <c r="J441" s="90">
        <v>19</v>
      </c>
      <c r="K441" s="90" t="s">
        <v>572</v>
      </c>
      <c r="L441" s="90" t="s">
        <v>553</v>
      </c>
      <c r="M441" s="91"/>
      <c r="N441" s="91"/>
      <c r="O441" s="91">
        <v>3784</v>
      </c>
      <c r="P441" s="91"/>
      <c r="Q441" s="91"/>
      <c r="R441" s="91"/>
      <c r="S441" s="91">
        <v>1696</v>
      </c>
      <c r="T441" s="91">
        <v>2088</v>
      </c>
      <c r="U441" s="91"/>
      <c r="V441" s="91"/>
      <c r="W441" s="91"/>
      <c r="X441" s="91"/>
      <c r="Y441" s="91">
        <v>1361</v>
      </c>
      <c r="Z441" s="91">
        <v>763</v>
      </c>
      <c r="AA441" s="91">
        <v>531</v>
      </c>
      <c r="AB441" s="91">
        <v>497</v>
      </c>
      <c r="AC441" s="91">
        <v>455</v>
      </c>
      <c r="AD441" s="91">
        <v>168</v>
      </c>
      <c r="AE441" s="91">
        <v>9</v>
      </c>
      <c r="AF441" s="91"/>
      <c r="AG441" s="91"/>
      <c r="AH441" s="91">
        <v>2485</v>
      </c>
      <c r="AI441" s="91">
        <v>91</v>
      </c>
      <c r="AJ441" s="91">
        <v>1071</v>
      </c>
      <c r="AK441" s="91">
        <v>57</v>
      </c>
      <c r="AL441" s="91">
        <v>9</v>
      </c>
      <c r="AM441" s="91">
        <v>40</v>
      </c>
      <c r="AN441" s="91">
        <v>31</v>
      </c>
      <c r="AO441" s="91">
        <v>1190</v>
      </c>
      <c r="AP441" s="91">
        <v>2</v>
      </c>
      <c r="AQ441" s="91"/>
      <c r="AR441" s="91"/>
      <c r="AS441" s="91"/>
      <c r="AT441" s="91">
        <v>2587</v>
      </c>
      <c r="AU441" s="91">
        <v>4</v>
      </c>
      <c r="AV441" s="91">
        <v>1</v>
      </c>
      <c r="AW441" s="91"/>
      <c r="AX441" s="91"/>
      <c r="AY441" s="91"/>
      <c r="AZ441" s="91">
        <v>3784</v>
      </c>
      <c r="BA441" s="91"/>
      <c r="BB441" s="91">
        <v>1098</v>
      </c>
      <c r="BC441" s="91">
        <v>2686</v>
      </c>
      <c r="BD441" s="91"/>
      <c r="BE441" s="91"/>
      <c r="BF441" s="91">
        <v>3369</v>
      </c>
      <c r="BG441" s="91"/>
      <c r="BH441" s="91"/>
      <c r="BI441" s="91"/>
      <c r="BJ441" s="91">
        <v>24</v>
      </c>
      <c r="BK441" s="91">
        <v>80</v>
      </c>
      <c r="BL441" s="91"/>
      <c r="BM441" s="91">
        <v>53</v>
      </c>
      <c r="BN441" s="91">
        <v>7</v>
      </c>
      <c r="BO441" s="91">
        <v>249</v>
      </c>
      <c r="BP441" s="91"/>
      <c r="BQ441" s="91"/>
      <c r="BR441" s="91">
        <v>2</v>
      </c>
      <c r="BS441" s="91"/>
      <c r="BT441" s="91"/>
      <c r="BU441" s="91">
        <v>3784</v>
      </c>
      <c r="BV441" s="91"/>
      <c r="BW441" s="91">
        <v>614</v>
      </c>
      <c r="BX441" s="91">
        <v>666</v>
      </c>
      <c r="BY441" s="91">
        <v>1629</v>
      </c>
      <c r="BZ441" s="91">
        <v>6</v>
      </c>
      <c r="CA441" s="91">
        <v>694</v>
      </c>
      <c r="CB441" s="91">
        <v>151</v>
      </c>
      <c r="CC441" s="91">
        <v>11</v>
      </c>
      <c r="CD441" s="91">
        <v>13</v>
      </c>
      <c r="CE441" s="91"/>
      <c r="CF441" s="91"/>
      <c r="CG441" s="91"/>
      <c r="CH441" s="91"/>
      <c r="CI441" s="91"/>
      <c r="CJ441" s="91"/>
      <c r="CK441" s="91">
        <v>3784</v>
      </c>
      <c r="CL441" s="91"/>
      <c r="CM441" s="91"/>
      <c r="CN441" s="91"/>
      <c r="CO441" s="91"/>
      <c r="CP441" s="91"/>
      <c r="CQ441" s="91"/>
      <c r="CR441" s="91"/>
      <c r="CS441" s="91"/>
      <c r="CT441" s="91"/>
      <c r="CU441" s="91"/>
      <c r="CV441" s="91"/>
      <c r="CW441" s="91"/>
      <c r="CX441" s="91"/>
      <c r="CY441" s="91"/>
      <c r="CZ441" s="91"/>
      <c r="DA441" s="91"/>
      <c r="DB441" s="91"/>
      <c r="DC441" s="91"/>
      <c r="DD441" s="91"/>
      <c r="DE441" s="91"/>
      <c r="DF441" s="91"/>
      <c r="DG441" s="91"/>
      <c r="DH441" s="91"/>
      <c r="DI441" s="91"/>
      <c r="DJ441" s="91"/>
      <c r="DK441" s="91"/>
      <c r="DL441" s="91"/>
      <c r="DM441" s="91"/>
      <c r="DN441" s="91"/>
      <c r="DO441" s="91">
        <v>670</v>
      </c>
      <c r="DP441" s="91"/>
      <c r="DQ441" s="91">
        <v>3114</v>
      </c>
      <c r="DR441" s="91"/>
      <c r="DS441" s="91"/>
      <c r="DT441" s="91"/>
      <c r="DU441" s="91">
        <v>1</v>
      </c>
      <c r="DV441" s="91"/>
      <c r="DW441" s="91"/>
      <c r="DX441" s="91"/>
      <c r="DY441" s="91"/>
      <c r="DZ441" s="91"/>
      <c r="EA441" s="91">
        <v>1</v>
      </c>
      <c r="EB441" s="91">
        <v>2</v>
      </c>
      <c r="EC441" s="91">
        <v>44</v>
      </c>
      <c r="ED441" s="91">
        <v>1</v>
      </c>
      <c r="EE441" s="91"/>
      <c r="EF441" s="91"/>
      <c r="EG441" s="91">
        <v>3735</v>
      </c>
      <c r="EH441" s="91">
        <v>24484</v>
      </c>
      <c r="EI441" s="90" t="s">
        <v>2753</v>
      </c>
      <c r="EJ441" s="90" t="s">
        <v>2489</v>
      </c>
    </row>
    <row r="442" spans="1:140" ht="14.4" x14ac:dyDescent="0.3">
      <c r="A442" s="90">
        <v>106560473</v>
      </c>
      <c r="B442" s="90" t="s">
        <v>2469</v>
      </c>
      <c r="C442" s="90" t="s">
        <v>163</v>
      </c>
      <c r="D442" s="90" t="s">
        <v>1593</v>
      </c>
      <c r="E442" s="90" t="s">
        <v>162</v>
      </c>
      <c r="F442" s="90" t="s">
        <v>1594</v>
      </c>
      <c r="G442" s="90" t="s">
        <v>162</v>
      </c>
      <c r="H442" s="90" t="s">
        <v>2808</v>
      </c>
      <c r="I442" s="90">
        <v>37</v>
      </c>
      <c r="J442" s="90">
        <v>19</v>
      </c>
      <c r="K442" s="90" t="s">
        <v>557</v>
      </c>
      <c r="L442" s="90" t="s">
        <v>553</v>
      </c>
      <c r="M442" s="91">
        <v>14638</v>
      </c>
      <c r="N442" s="91"/>
      <c r="O442" s="91"/>
      <c r="P442" s="91"/>
      <c r="Q442" s="91"/>
      <c r="R442" s="91"/>
      <c r="S442" s="91">
        <v>5470</v>
      </c>
      <c r="T442" s="91">
        <v>9168</v>
      </c>
      <c r="U442" s="91"/>
      <c r="V442" s="91"/>
      <c r="W442" s="91">
        <v>2992</v>
      </c>
      <c r="X442" s="91">
        <v>118</v>
      </c>
      <c r="Y442" s="91">
        <v>289</v>
      </c>
      <c r="Z442" s="91">
        <v>1743</v>
      </c>
      <c r="AA442" s="91">
        <v>1713</v>
      </c>
      <c r="AB442" s="91">
        <v>900</v>
      </c>
      <c r="AC442" s="91">
        <v>1288</v>
      </c>
      <c r="AD442" s="91">
        <v>1737</v>
      </c>
      <c r="AE442" s="91">
        <v>1680</v>
      </c>
      <c r="AF442" s="91">
        <v>2178</v>
      </c>
      <c r="AG442" s="91"/>
      <c r="AH442" s="91">
        <v>9177</v>
      </c>
      <c r="AI442" s="91">
        <v>244</v>
      </c>
      <c r="AJ442" s="91">
        <v>4828</v>
      </c>
      <c r="AK442" s="91">
        <v>325</v>
      </c>
      <c r="AL442" s="91">
        <v>3</v>
      </c>
      <c r="AM442" s="91">
        <v>30</v>
      </c>
      <c r="AN442" s="91">
        <v>31</v>
      </c>
      <c r="AO442" s="91">
        <v>11310</v>
      </c>
      <c r="AP442" s="91">
        <v>26</v>
      </c>
      <c r="AQ442" s="91">
        <v>166</v>
      </c>
      <c r="AR442" s="91">
        <v>111</v>
      </c>
      <c r="AS442" s="91">
        <v>134</v>
      </c>
      <c r="AT442" s="91">
        <v>5</v>
      </c>
      <c r="AU442" s="91">
        <v>2870</v>
      </c>
      <c r="AV442" s="91"/>
      <c r="AW442" s="91">
        <v>16</v>
      </c>
      <c r="AX442" s="91"/>
      <c r="AY442" s="91">
        <v>6010</v>
      </c>
      <c r="AZ442" s="91">
        <v>8628</v>
      </c>
      <c r="BA442" s="91"/>
      <c r="BB442" s="91">
        <v>2696</v>
      </c>
      <c r="BC442" s="91">
        <v>9064</v>
      </c>
      <c r="BD442" s="91">
        <v>2878</v>
      </c>
      <c r="BE442" s="91"/>
      <c r="BF442" s="91">
        <v>10494</v>
      </c>
      <c r="BG442" s="91"/>
      <c r="BH442" s="91"/>
      <c r="BI442" s="91"/>
      <c r="BJ442" s="91">
        <v>139</v>
      </c>
      <c r="BK442" s="91">
        <v>332</v>
      </c>
      <c r="BL442" s="91">
        <v>1296</v>
      </c>
      <c r="BM442" s="91">
        <v>16</v>
      </c>
      <c r="BN442" s="91">
        <v>2</v>
      </c>
      <c r="BO442" s="91">
        <v>62</v>
      </c>
      <c r="BP442" s="91">
        <v>252</v>
      </c>
      <c r="BQ442" s="91">
        <v>2045</v>
      </c>
      <c r="BR442" s="91"/>
      <c r="BS442" s="91"/>
      <c r="BT442" s="91">
        <v>854</v>
      </c>
      <c r="BU442" s="91">
        <v>13784</v>
      </c>
      <c r="BV442" s="91"/>
      <c r="BW442" s="91">
        <v>5031</v>
      </c>
      <c r="BX442" s="91">
        <v>3325</v>
      </c>
      <c r="BY442" s="91">
        <v>5983</v>
      </c>
      <c r="BZ442" s="91">
        <v>68</v>
      </c>
      <c r="CA442" s="91"/>
      <c r="CB442" s="91"/>
      <c r="CC442" s="91"/>
      <c r="CD442" s="91">
        <v>218</v>
      </c>
      <c r="CE442" s="91">
        <v>13</v>
      </c>
      <c r="CF442" s="91"/>
      <c r="CG442" s="91">
        <v>956</v>
      </c>
      <c r="CH442" s="91">
        <v>599</v>
      </c>
      <c r="CI442" s="91">
        <v>371</v>
      </c>
      <c r="CJ442" s="91">
        <v>130</v>
      </c>
      <c r="CK442" s="91">
        <v>63</v>
      </c>
      <c r="CL442" s="91">
        <v>148</v>
      </c>
      <c r="CM442" s="91">
        <v>1561</v>
      </c>
      <c r="CN442" s="91">
        <v>776</v>
      </c>
      <c r="CO442" s="91">
        <v>1216</v>
      </c>
      <c r="CP442" s="91">
        <v>649</v>
      </c>
      <c r="CQ442" s="91">
        <v>3025</v>
      </c>
      <c r="CR442" s="91">
        <v>209</v>
      </c>
      <c r="CS442" s="91">
        <v>924</v>
      </c>
      <c r="CT442" s="91">
        <v>16</v>
      </c>
      <c r="CU442" s="91">
        <v>37</v>
      </c>
      <c r="CV442" s="91">
        <v>229</v>
      </c>
      <c r="CW442" s="91">
        <v>793</v>
      </c>
      <c r="CX442" s="91">
        <v>59</v>
      </c>
      <c r="CY442" s="91">
        <v>2877</v>
      </c>
      <c r="CZ442" s="91">
        <v>198</v>
      </c>
      <c r="DA442" s="91">
        <v>9</v>
      </c>
      <c r="DB442" s="91">
        <v>4</v>
      </c>
      <c r="DC442" s="91">
        <v>1</v>
      </c>
      <c r="DD442" s="91">
        <v>10</v>
      </c>
      <c r="DE442" s="91">
        <v>211</v>
      </c>
      <c r="DF442" s="91">
        <v>1150</v>
      </c>
      <c r="DG442" s="91">
        <v>21</v>
      </c>
      <c r="DH442" s="91">
        <v>1345</v>
      </c>
      <c r="DI442" s="91">
        <v>159</v>
      </c>
      <c r="DJ442" s="91">
        <v>479</v>
      </c>
      <c r="DK442" s="91">
        <v>357</v>
      </c>
      <c r="DL442" s="91">
        <v>2899</v>
      </c>
      <c r="DM442" s="91">
        <v>1216</v>
      </c>
      <c r="DN442" s="91">
        <v>161</v>
      </c>
      <c r="DO442" s="91">
        <v>1103</v>
      </c>
      <c r="DP442" s="91">
        <v>47</v>
      </c>
      <c r="DQ442" s="91">
        <v>5268</v>
      </c>
      <c r="DR442" s="91">
        <v>23</v>
      </c>
      <c r="DS442" s="91">
        <v>4</v>
      </c>
      <c r="DT442" s="91">
        <v>33</v>
      </c>
      <c r="DU442" s="91">
        <v>625</v>
      </c>
      <c r="DV442" s="91">
        <v>492</v>
      </c>
      <c r="DW442" s="91">
        <v>2</v>
      </c>
      <c r="DX442" s="91">
        <v>14</v>
      </c>
      <c r="DY442" s="91">
        <v>11</v>
      </c>
      <c r="DZ442" s="91">
        <v>104</v>
      </c>
      <c r="EA442" s="91">
        <v>727</v>
      </c>
      <c r="EB442" s="91">
        <v>22</v>
      </c>
      <c r="EC442" s="91">
        <v>2</v>
      </c>
      <c r="ED442" s="91">
        <v>10</v>
      </c>
      <c r="EE442" s="91"/>
      <c r="EF442" s="91">
        <v>37</v>
      </c>
      <c r="EG442" s="91">
        <v>12532</v>
      </c>
      <c r="EH442" s="91">
        <v>52214</v>
      </c>
      <c r="EI442" s="90" t="s">
        <v>2753</v>
      </c>
      <c r="EJ442" s="90" t="s">
        <v>2489</v>
      </c>
    </row>
    <row r="443" spans="1:140" ht="14.4" x14ac:dyDescent="0.3">
      <c r="A443" s="90">
        <v>106560481</v>
      </c>
      <c r="B443" s="90" t="s">
        <v>2470</v>
      </c>
      <c r="C443" s="90" t="s">
        <v>164</v>
      </c>
      <c r="D443" s="90" t="s">
        <v>165</v>
      </c>
      <c r="E443" s="90" t="s">
        <v>162</v>
      </c>
      <c r="F443" s="90" t="s">
        <v>1594</v>
      </c>
      <c r="G443" s="90" t="s">
        <v>162</v>
      </c>
      <c r="H443" s="90" t="s">
        <v>2808</v>
      </c>
      <c r="I443" s="90">
        <v>37</v>
      </c>
      <c r="J443" s="90">
        <v>19</v>
      </c>
      <c r="K443" s="90" t="s">
        <v>552</v>
      </c>
      <c r="L443" s="90" t="s">
        <v>2807</v>
      </c>
      <c r="M443" s="91">
        <v>10241</v>
      </c>
      <c r="N443" s="91"/>
      <c r="O443" s="91">
        <v>1612</v>
      </c>
      <c r="P443" s="91"/>
      <c r="Q443" s="91"/>
      <c r="R443" s="91"/>
      <c r="S443" s="91">
        <v>5138</v>
      </c>
      <c r="T443" s="91">
        <v>6715</v>
      </c>
      <c r="U443" s="91"/>
      <c r="V443" s="91"/>
      <c r="W443" s="91">
        <v>1969</v>
      </c>
      <c r="X443" s="91">
        <v>365</v>
      </c>
      <c r="Y443" s="91">
        <v>518</v>
      </c>
      <c r="Z443" s="91">
        <v>2137</v>
      </c>
      <c r="AA443" s="91">
        <v>1729</v>
      </c>
      <c r="AB443" s="91">
        <v>1298</v>
      </c>
      <c r="AC443" s="91">
        <v>1680</v>
      </c>
      <c r="AD443" s="91">
        <v>1120</v>
      </c>
      <c r="AE443" s="91">
        <v>543</v>
      </c>
      <c r="AF443" s="91">
        <v>493</v>
      </c>
      <c r="AG443" s="91">
        <v>1</v>
      </c>
      <c r="AH443" s="91">
        <v>4022</v>
      </c>
      <c r="AI443" s="91">
        <v>251</v>
      </c>
      <c r="AJ443" s="91">
        <v>7060</v>
      </c>
      <c r="AK443" s="91">
        <v>267</v>
      </c>
      <c r="AL443" s="91">
        <v>31</v>
      </c>
      <c r="AM443" s="91">
        <v>203</v>
      </c>
      <c r="AN443" s="91">
        <v>19</v>
      </c>
      <c r="AO443" s="91">
        <v>8911</v>
      </c>
      <c r="AP443" s="91">
        <v>84</v>
      </c>
      <c r="AQ443" s="91">
        <v>832</v>
      </c>
      <c r="AR443" s="91">
        <v>111</v>
      </c>
      <c r="AS443" s="91">
        <v>143</v>
      </c>
      <c r="AT443" s="91"/>
      <c r="AU443" s="91">
        <v>1752</v>
      </c>
      <c r="AV443" s="91">
        <v>11</v>
      </c>
      <c r="AW443" s="91">
        <v>9</v>
      </c>
      <c r="AX443" s="91"/>
      <c r="AY443" s="91">
        <v>4768</v>
      </c>
      <c r="AZ443" s="91">
        <v>7082</v>
      </c>
      <c r="BA443" s="91">
        <v>3</v>
      </c>
      <c r="BB443" s="91">
        <v>1</v>
      </c>
      <c r="BC443" s="91">
        <v>10083</v>
      </c>
      <c r="BD443" s="91">
        <v>1759</v>
      </c>
      <c r="BE443" s="91">
        <v>10</v>
      </c>
      <c r="BF443" s="91">
        <v>9932</v>
      </c>
      <c r="BG443" s="91"/>
      <c r="BH443" s="91">
        <v>117</v>
      </c>
      <c r="BI443" s="91"/>
      <c r="BJ443" s="91">
        <v>167</v>
      </c>
      <c r="BK443" s="91">
        <v>345</v>
      </c>
      <c r="BL443" s="91">
        <v>681</v>
      </c>
      <c r="BM443" s="91"/>
      <c r="BN443" s="91">
        <v>64</v>
      </c>
      <c r="BO443" s="91">
        <v>154</v>
      </c>
      <c r="BP443" s="91">
        <v>139</v>
      </c>
      <c r="BQ443" s="91">
        <v>249</v>
      </c>
      <c r="BR443" s="91">
        <v>5</v>
      </c>
      <c r="BS443" s="91"/>
      <c r="BT443" s="91">
        <v>232</v>
      </c>
      <c r="BU443" s="91">
        <v>11621</v>
      </c>
      <c r="BV443" s="91"/>
      <c r="BW443" s="91">
        <v>1928</v>
      </c>
      <c r="BX443" s="91">
        <v>7102</v>
      </c>
      <c r="BY443" s="91">
        <v>1891</v>
      </c>
      <c r="BZ443" s="91">
        <v>38</v>
      </c>
      <c r="CA443" s="91"/>
      <c r="CB443" s="91">
        <v>173</v>
      </c>
      <c r="CC443" s="91">
        <v>14</v>
      </c>
      <c r="CD443" s="91">
        <v>639</v>
      </c>
      <c r="CE443" s="91">
        <v>68</v>
      </c>
      <c r="CF443" s="91"/>
      <c r="CG443" s="91">
        <v>523</v>
      </c>
      <c r="CH443" s="91">
        <v>400</v>
      </c>
      <c r="CI443" s="91">
        <v>368</v>
      </c>
      <c r="CJ443" s="91">
        <v>122</v>
      </c>
      <c r="CK443" s="91">
        <v>1718</v>
      </c>
      <c r="CL443" s="91">
        <v>158</v>
      </c>
      <c r="CM443" s="91">
        <v>620</v>
      </c>
      <c r="CN443" s="91">
        <v>491</v>
      </c>
      <c r="CO443" s="91">
        <v>1018</v>
      </c>
      <c r="CP443" s="91">
        <v>401</v>
      </c>
      <c r="CQ443" s="91">
        <v>2019</v>
      </c>
      <c r="CR443" s="91">
        <v>208</v>
      </c>
      <c r="CS443" s="91">
        <v>417</v>
      </c>
      <c r="CT443" s="91">
        <v>36</v>
      </c>
      <c r="CU443" s="91">
        <v>70</v>
      </c>
      <c r="CV443" s="91">
        <v>342</v>
      </c>
      <c r="CW443" s="91">
        <v>1022</v>
      </c>
      <c r="CX443" s="91">
        <v>165</v>
      </c>
      <c r="CY443" s="91">
        <v>1755</v>
      </c>
      <c r="CZ443" s="91">
        <v>249</v>
      </c>
      <c r="DA443" s="91">
        <v>55</v>
      </c>
      <c r="DB443" s="91">
        <v>17</v>
      </c>
      <c r="DC443" s="91">
        <v>6</v>
      </c>
      <c r="DD443" s="91">
        <v>49</v>
      </c>
      <c r="DE443" s="91">
        <v>149</v>
      </c>
      <c r="DF443" s="91">
        <v>259</v>
      </c>
      <c r="DG443" s="91">
        <v>45</v>
      </c>
      <c r="DH443" s="91">
        <v>1097</v>
      </c>
      <c r="DI443" s="91">
        <v>93</v>
      </c>
      <c r="DJ443" s="91">
        <v>194</v>
      </c>
      <c r="DK443" s="91">
        <v>266</v>
      </c>
      <c r="DL443" s="91">
        <v>1789</v>
      </c>
      <c r="DM443" s="91">
        <v>747</v>
      </c>
      <c r="DN443" s="91">
        <v>270</v>
      </c>
      <c r="DO443" s="91">
        <v>643</v>
      </c>
      <c r="DP443" s="91">
        <v>18</v>
      </c>
      <c r="DQ443" s="91">
        <v>5907</v>
      </c>
      <c r="DR443" s="91">
        <v>235</v>
      </c>
      <c r="DS443" s="91">
        <v>31</v>
      </c>
      <c r="DT443" s="91">
        <v>54</v>
      </c>
      <c r="DU443" s="91">
        <v>442</v>
      </c>
      <c r="DV443" s="91">
        <v>403</v>
      </c>
      <c r="DW443" s="91">
        <v>3</v>
      </c>
      <c r="DX443" s="91">
        <v>28</v>
      </c>
      <c r="DY443" s="91">
        <v>18</v>
      </c>
      <c r="DZ443" s="91">
        <v>172</v>
      </c>
      <c r="EA443" s="91">
        <v>451</v>
      </c>
      <c r="EB443" s="91">
        <v>124</v>
      </c>
      <c r="EC443" s="91">
        <v>121</v>
      </c>
      <c r="ED443" s="91">
        <v>20</v>
      </c>
      <c r="EE443" s="91"/>
      <c r="EF443" s="91">
        <v>61</v>
      </c>
      <c r="EG443" s="91">
        <v>9690</v>
      </c>
      <c r="EH443" s="91">
        <v>51598</v>
      </c>
      <c r="EI443" s="90" t="s">
        <v>2753</v>
      </c>
      <c r="EJ443" s="90" t="s">
        <v>2489</v>
      </c>
    </row>
    <row r="444" spans="1:140" ht="14.4" x14ac:dyDescent="0.3">
      <c r="A444" s="90">
        <v>106560492</v>
      </c>
      <c r="B444" s="90" t="s">
        <v>2471</v>
      </c>
      <c r="C444" s="90" t="s">
        <v>2472</v>
      </c>
      <c r="D444" s="90" t="s">
        <v>166</v>
      </c>
      <c r="E444" s="90" t="s">
        <v>167</v>
      </c>
      <c r="F444" s="90" t="s">
        <v>1595</v>
      </c>
      <c r="G444" s="90" t="s">
        <v>162</v>
      </c>
      <c r="H444" s="90" t="s">
        <v>2809</v>
      </c>
      <c r="I444" s="90">
        <v>44</v>
      </c>
      <c r="J444" s="90">
        <v>27</v>
      </c>
      <c r="K444" s="90" t="s">
        <v>572</v>
      </c>
      <c r="L444" s="90" t="s">
        <v>553</v>
      </c>
      <c r="M444" s="91">
        <v>16124</v>
      </c>
      <c r="N444" s="91">
        <v>694</v>
      </c>
      <c r="O444" s="91"/>
      <c r="P444" s="91"/>
      <c r="Q444" s="91">
        <v>391</v>
      </c>
      <c r="R444" s="91">
        <v>8</v>
      </c>
      <c r="S444" s="91">
        <v>7149</v>
      </c>
      <c r="T444" s="91">
        <v>10068</v>
      </c>
      <c r="U444" s="91"/>
      <c r="V444" s="91"/>
      <c r="W444" s="91">
        <v>2087</v>
      </c>
      <c r="X444" s="91">
        <v>104</v>
      </c>
      <c r="Y444" s="91">
        <v>217</v>
      </c>
      <c r="Z444" s="91">
        <v>1112</v>
      </c>
      <c r="AA444" s="91">
        <v>1819</v>
      </c>
      <c r="AB444" s="91">
        <v>1275</v>
      </c>
      <c r="AC444" s="91">
        <v>1945</v>
      </c>
      <c r="AD444" s="91">
        <v>2366</v>
      </c>
      <c r="AE444" s="91">
        <v>2605</v>
      </c>
      <c r="AF444" s="91">
        <v>3687</v>
      </c>
      <c r="AG444" s="91"/>
      <c r="AH444" s="91">
        <v>12536</v>
      </c>
      <c r="AI444" s="91">
        <v>217</v>
      </c>
      <c r="AJ444" s="91">
        <v>1791</v>
      </c>
      <c r="AK444" s="91">
        <v>773</v>
      </c>
      <c r="AL444" s="91">
        <v>5</v>
      </c>
      <c r="AM444" s="91">
        <v>1895</v>
      </c>
      <c r="AN444" s="91"/>
      <c r="AO444" s="91">
        <v>13868</v>
      </c>
      <c r="AP444" s="91">
        <v>6</v>
      </c>
      <c r="AQ444" s="91">
        <v>2</v>
      </c>
      <c r="AR444" s="91">
        <v>118</v>
      </c>
      <c r="AS444" s="91">
        <v>999</v>
      </c>
      <c r="AT444" s="91">
        <v>216</v>
      </c>
      <c r="AU444" s="91">
        <v>1996</v>
      </c>
      <c r="AV444" s="91">
        <v>2</v>
      </c>
      <c r="AW444" s="91">
        <v>10</v>
      </c>
      <c r="AX444" s="91"/>
      <c r="AY444" s="91">
        <v>9637</v>
      </c>
      <c r="AZ444" s="91">
        <v>7572</v>
      </c>
      <c r="BA444" s="91">
        <v>8</v>
      </c>
      <c r="BB444" s="91">
        <v>4944</v>
      </c>
      <c r="BC444" s="91">
        <v>10259</v>
      </c>
      <c r="BD444" s="91">
        <v>2006</v>
      </c>
      <c r="BE444" s="91">
        <v>8</v>
      </c>
      <c r="BF444" s="91">
        <v>12224</v>
      </c>
      <c r="BG444" s="91">
        <v>132</v>
      </c>
      <c r="BH444" s="91">
        <v>297</v>
      </c>
      <c r="BI444" s="91">
        <v>649</v>
      </c>
      <c r="BJ444" s="91">
        <v>261</v>
      </c>
      <c r="BK444" s="91">
        <v>141</v>
      </c>
      <c r="BL444" s="91">
        <v>967</v>
      </c>
      <c r="BM444" s="91">
        <v>7</v>
      </c>
      <c r="BN444" s="91">
        <v>5</v>
      </c>
      <c r="BO444" s="91">
        <v>99</v>
      </c>
      <c r="BP444" s="91">
        <v>369</v>
      </c>
      <c r="BQ444" s="91">
        <v>1994</v>
      </c>
      <c r="BR444" s="91">
        <v>53</v>
      </c>
      <c r="BS444" s="91">
        <v>19</v>
      </c>
      <c r="BT444" s="91">
        <v>57</v>
      </c>
      <c r="BU444" s="91">
        <v>17152</v>
      </c>
      <c r="BV444" s="91">
        <v>8</v>
      </c>
      <c r="BW444" s="91">
        <v>7554</v>
      </c>
      <c r="BX444" s="91">
        <v>1614</v>
      </c>
      <c r="BY444" s="91">
        <v>6558</v>
      </c>
      <c r="BZ444" s="91">
        <v>222</v>
      </c>
      <c r="CA444" s="91">
        <v>2</v>
      </c>
      <c r="CB444" s="91">
        <v>807</v>
      </c>
      <c r="CC444" s="91">
        <v>88</v>
      </c>
      <c r="CD444" s="91">
        <v>347</v>
      </c>
      <c r="CE444" s="91">
        <v>25</v>
      </c>
      <c r="CF444" s="91"/>
      <c r="CG444" s="91">
        <v>1045</v>
      </c>
      <c r="CH444" s="91">
        <v>728</v>
      </c>
      <c r="CI444" s="91">
        <v>360</v>
      </c>
      <c r="CJ444" s="91">
        <v>153</v>
      </c>
      <c r="CK444" s="91">
        <v>138</v>
      </c>
      <c r="CL444" s="91">
        <v>290</v>
      </c>
      <c r="CM444" s="91">
        <v>2092</v>
      </c>
      <c r="CN444" s="91">
        <v>925</v>
      </c>
      <c r="CO444" s="91">
        <v>1493</v>
      </c>
      <c r="CP444" s="91">
        <v>756</v>
      </c>
      <c r="CQ444" s="91">
        <v>2070</v>
      </c>
      <c r="CR444" s="91">
        <v>275</v>
      </c>
      <c r="CS444" s="91">
        <v>1665</v>
      </c>
      <c r="CT444" s="91">
        <v>27</v>
      </c>
      <c r="CU444" s="91">
        <v>31</v>
      </c>
      <c r="CV444" s="91">
        <v>502</v>
      </c>
      <c r="CW444" s="91">
        <v>1546</v>
      </c>
      <c r="CX444" s="91">
        <v>1115</v>
      </c>
      <c r="CY444" s="91">
        <v>2006</v>
      </c>
      <c r="CZ444" s="91">
        <v>273</v>
      </c>
      <c r="DA444" s="91">
        <v>37</v>
      </c>
      <c r="DB444" s="91">
        <v>14</v>
      </c>
      <c r="DC444" s="91">
        <v>3</v>
      </c>
      <c r="DD444" s="91">
        <v>56</v>
      </c>
      <c r="DE444" s="91">
        <v>265</v>
      </c>
      <c r="DF444" s="91">
        <v>1639</v>
      </c>
      <c r="DG444" s="91">
        <v>36</v>
      </c>
      <c r="DH444" s="91">
        <v>1419</v>
      </c>
      <c r="DI444" s="91">
        <v>133</v>
      </c>
      <c r="DJ444" s="91">
        <v>602</v>
      </c>
      <c r="DK444" s="91">
        <v>320</v>
      </c>
      <c r="DL444" s="91">
        <v>1952</v>
      </c>
      <c r="DM444" s="91">
        <v>2109</v>
      </c>
      <c r="DN444" s="91">
        <v>358</v>
      </c>
      <c r="DO444" s="91">
        <v>1126</v>
      </c>
      <c r="DP444" s="91">
        <v>64</v>
      </c>
      <c r="DQ444" s="91">
        <v>6811</v>
      </c>
      <c r="DR444" s="91">
        <v>163</v>
      </c>
      <c r="DS444" s="91">
        <v>44</v>
      </c>
      <c r="DT444" s="91">
        <v>46</v>
      </c>
      <c r="DU444" s="91">
        <v>1003</v>
      </c>
      <c r="DV444" s="91">
        <v>973</v>
      </c>
      <c r="DW444" s="91">
        <v>3</v>
      </c>
      <c r="DX444" s="91">
        <v>37</v>
      </c>
      <c r="DY444" s="91">
        <v>31</v>
      </c>
      <c r="DZ444" s="91">
        <v>215</v>
      </c>
      <c r="EA444" s="91">
        <v>591</v>
      </c>
      <c r="EB444" s="91">
        <v>59</v>
      </c>
      <c r="EC444" s="91">
        <v>29</v>
      </c>
      <c r="ED444" s="91">
        <v>31</v>
      </c>
      <c r="EE444" s="91"/>
      <c r="EF444" s="91">
        <v>90</v>
      </c>
      <c r="EG444" s="91">
        <v>13902</v>
      </c>
      <c r="EH444" s="91">
        <v>91413</v>
      </c>
      <c r="EI444" s="90" t="s">
        <v>2754</v>
      </c>
      <c r="EJ444" s="90" t="s">
        <v>2489</v>
      </c>
    </row>
    <row r="445" spans="1:140" ht="14.4" x14ac:dyDescent="0.3">
      <c r="A445" s="90">
        <v>106560501</v>
      </c>
      <c r="B445" s="90" t="s">
        <v>2473</v>
      </c>
      <c r="C445" s="90" t="s">
        <v>168</v>
      </c>
      <c r="D445" s="90" t="s">
        <v>169</v>
      </c>
      <c r="E445" s="90" t="s">
        <v>170</v>
      </c>
      <c r="F445" s="90" t="s">
        <v>1596</v>
      </c>
      <c r="G445" s="90" t="s">
        <v>162</v>
      </c>
      <c r="H445" s="90" t="s">
        <v>2810</v>
      </c>
      <c r="I445" s="90">
        <v>37</v>
      </c>
      <c r="J445" s="90">
        <v>19</v>
      </c>
      <c r="K445" s="90" t="s">
        <v>557</v>
      </c>
      <c r="L445" s="90" t="s">
        <v>2501</v>
      </c>
      <c r="M445" s="91">
        <v>722</v>
      </c>
      <c r="N445" s="91">
        <v>238</v>
      </c>
      <c r="O445" s="91"/>
      <c r="P445" s="91"/>
      <c r="Q445" s="91"/>
      <c r="R445" s="91"/>
      <c r="S445" s="91">
        <v>407</v>
      </c>
      <c r="T445" s="91">
        <v>553</v>
      </c>
      <c r="U445" s="91"/>
      <c r="V445" s="91"/>
      <c r="W445" s="91"/>
      <c r="X445" s="91">
        <v>4</v>
      </c>
      <c r="Y445" s="91">
        <v>15</v>
      </c>
      <c r="Z445" s="91">
        <v>26</v>
      </c>
      <c r="AA445" s="91">
        <v>37</v>
      </c>
      <c r="AB445" s="91">
        <v>40</v>
      </c>
      <c r="AC445" s="91">
        <v>100</v>
      </c>
      <c r="AD445" s="91">
        <v>143</v>
      </c>
      <c r="AE445" s="91">
        <v>190</v>
      </c>
      <c r="AF445" s="91">
        <v>405</v>
      </c>
      <c r="AG445" s="91"/>
      <c r="AH445" s="91">
        <v>899</v>
      </c>
      <c r="AI445" s="91">
        <v>3</v>
      </c>
      <c r="AJ445" s="91">
        <v>42</v>
      </c>
      <c r="AK445" s="91">
        <v>1</v>
      </c>
      <c r="AL445" s="91"/>
      <c r="AM445" s="91">
        <v>14</v>
      </c>
      <c r="AN445" s="91">
        <v>1</v>
      </c>
      <c r="AO445" s="91">
        <v>665</v>
      </c>
      <c r="AP445" s="91">
        <v>42</v>
      </c>
      <c r="AQ445" s="91">
        <v>3</v>
      </c>
      <c r="AR445" s="91">
        <v>33</v>
      </c>
      <c r="AS445" s="91">
        <v>217</v>
      </c>
      <c r="AT445" s="91"/>
      <c r="AU445" s="91"/>
      <c r="AV445" s="91"/>
      <c r="AW445" s="91"/>
      <c r="AX445" s="91"/>
      <c r="AY445" s="91">
        <v>628</v>
      </c>
      <c r="AZ445" s="91">
        <v>332</v>
      </c>
      <c r="BA445" s="91"/>
      <c r="BB445" s="91">
        <v>141</v>
      </c>
      <c r="BC445" s="91">
        <v>819</v>
      </c>
      <c r="BD445" s="91"/>
      <c r="BE445" s="91"/>
      <c r="BF445" s="91">
        <v>343</v>
      </c>
      <c r="BG445" s="91">
        <v>19</v>
      </c>
      <c r="BH445" s="91"/>
      <c r="BI445" s="91">
        <v>120</v>
      </c>
      <c r="BJ445" s="91">
        <v>51</v>
      </c>
      <c r="BK445" s="91">
        <v>28</v>
      </c>
      <c r="BL445" s="91">
        <v>39</v>
      </c>
      <c r="BM445" s="91">
        <v>24</v>
      </c>
      <c r="BN445" s="91"/>
      <c r="BO445" s="91">
        <v>8</v>
      </c>
      <c r="BP445" s="91">
        <v>70</v>
      </c>
      <c r="BQ445" s="91">
        <v>258</v>
      </c>
      <c r="BR445" s="91"/>
      <c r="BS445" s="91"/>
      <c r="BT445" s="91">
        <v>256</v>
      </c>
      <c r="BU445" s="91">
        <v>704</v>
      </c>
      <c r="BV445" s="91"/>
      <c r="BW445" s="91">
        <v>638</v>
      </c>
      <c r="BX445" s="91">
        <v>114</v>
      </c>
      <c r="BY445" s="91">
        <v>189</v>
      </c>
      <c r="BZ445" s="91">
        <v>1</v>
      </c>
      <c r="CA445" s="91"/>
      <c r="CB445" s="91"/>
      <c r="CC445" s="91"/>
      <c r="CD445" s="91">
        <v>18</v>
      </c>
      <c r="CE445" s="91"/>
      <c r="CF445" s="91"/>
      <c r="CG445" s="91">
        <v>106</v>
      </c>
      <c r="CH445" s="91">
        <v>19</v>
      </c>
      <c r="CI445" s="91">
        <v>28</v>
      </c>
      <c r="CJ445" s="91">
        <v>14</v>
      </c>
      <c r="CK445" s="91">
        <v>17</v>
      </c>
      <c r="CL445" s="91">
        <v>22</v>
      </c>
      <c r="CM445" s="91">
        <v>125</v>
      </c>
      <c r="CN445" s="91">
        <v>87</v>
      </c>
      <c r="CO445" s="91">
        <v>130</v>
      </c>
      <c r="CP445" s="91">
        <v>53</v>
      </c>
      <c r="CQ445" s="91"/>
      <c r="CR445" s="91">
        <v>12</v>
      </c>
      <c r="CS445" s="91">
        <v>51</v>
      </c>
      <c r="CT445" s="91"/>
      <c r="CU445" s="91"/>
      <c r="CV445" s="91">
        <v>17</v>
      </c>
      <c r="CW445" s="91">
        <v>92</v>
      </c>
      <c r="CX445" s="91">
        <v>187</v>
      </c>
      <c r="CY445" s="91"/>
      <c r="CZ445" s="91">
        <v>14</v>
      </c>
      <c r="DA445" s="91"/>
      <c r="DB445" s="91"/>
      <c r="DC445" s="91"/>
      <c r="DD445" s="91">
        <v>1</v>
      </c>
      <c r="DE445" s="91">
        <v>4</v>
      </c>
      <c r="DF445" s="91">
        <v>19</v>
      </c>
      <c r="DG445" s="91">
        <v>1</v>
      </c>
      <c r="DH445" s="91">
        <v>99</v>
      </c>
      <c r="DI445" s="91"/>
      <c r="DJ445" s="91"/>
      <c r="DK445" s="91"/>
      <c r="DL445" s="91"/>
      <c r="DM445" s="91">
        <v>88</v>
      </c>
      <c r="DN445" s="91">
        <v>10</v>
      </c>
      <c r="DO445" s="91">
        <v>274</v>
      </c>
      <c r="DP445" s="91"/>
      <c r="DQ445" s="91">
        <v>450</v>
      </c>
      <c r="DR445" s="91">
        <v>2</v>
      </c>
      <c r="DS445" s="91">
        <v>4</v>
      </c>
      <c r="DT445" s="91">
        <v>13</v>
      </c>
      <c r="DU445" s="91">
        <v>57</v>
      </c>
      <c r="DV445" s="91">
        <v>66</v>
      </c>
      <c r="DW445" s="91"/>
      <c r="DX445" s="91">
        <v>1</v>
      </c>
      <c r="DY445" s="91">
        <v>3</v>
      </c>
      <c r="DZ445" s="91">
        <v>35</v>
      </c>
      <c r="EA445" s="91">
        <v>127</v>
      </c>
      <c r="EB445" s="91">
        <v>4</v>
      </c>
      <c r="EC445" s="91"/>
      <c r="ED445" s="91">
        <v>1</v>
      </c>
      <c r="EE445" s="91"/>
      <c r="EF445" s="91">
        <v>20</v>
      </c>
      <c r="EG445" s="91">
        <v>627</v>
      </c>
      <c r="EH445" s="91">
        <v>18873</v>
      </c>
      <c r="EI445" s="90" t="s">
        <v>2755</v>
      </c>
      <c r="EJ445" s="90" t="s">
        <v>2501</v>
      </c>
    </row>
    <row r="446" spans="1:140" ht="14.4" x14ac:dyDescent="0.3">
      <c r="A446" s="90">
        <v>106560508</v>
      </c>
      <c r="B446" s="90" t="s">
        <v>2474</v>
      </c>
      <c r="C446" s="90" t="s">
        <v>2475</v>
      </c>
      <c r="D446" s="90" t="s">
        <v>171</v>
      </c>
      <c r="E446" s="90" t="s">
        <v>172</v>
      </c>
      <c r="F446" s="90" t="s">
        <v>1597</v>
      </c>
      <c r="G446" s="90" t="s">
        <v>162</v>
      </c>
      <c r="H446" s="90" t="s">
        <v>2812</v>
      </c>
      <c r="I446" s="90">
        <v>44</v>
      </c>
      <c r="J446" s="90">
        <v>19</v>
      </c>
      <c r="K446" s="90" t="s">
        <v>557</v>
      </c>
      <c r="L446" s="90" t="s">
        <v>553</v>
      </c>
      <c r="M446" s="91">
        <v>2521</v>
      </c>
      <c r="N446" s="91">
        <v>42</v>
      </c>
      <c r="O446" s="91"/>
      <c r="P446" s="91"/>
      <c r="Q446" s="91"/>
      <c r="R446" s="91"/>
      <c r="S446" s="91">
        <v>1101</v>
      </c>
      <c r="T446" s="91">
        <v>1462</v>
      </c>
      <c r="U446" s="91"/>
      <c r="V446" s="91"/>
      <c r="W446" s="91"/>
      <c r="X446" s="91">
        <v>3</v>
      </c>
      <c r="Y446" s="91">
        <v>15</v>
      </c>
      <c r="Z446" s="91">
        <v>77</v>
      </c>
      <c r="AA446" s="91">
        <v>90</v>
      </c>
      <c r="AB446" s="91">
        <v>174</v>
      </c>
      <c r="AC446" s="91">
        <v>257</v>
      </c>
      <c r="AD446" s="91">
        <v>396</v>
      </c>
      <c r="AE446" s="91">
        <v>551</v>
      </c>
      <c r="AF446" s="91">
        <v>1000</v>
      </c>
      <c r="AG446" s="91"/>
      <c r="AH446" s="91">
        <v>1866</v>
      </c>
      <c r="AI446" s="91">
        <v>57</v>
      </c>
      <c r="AJ446" s="91">
        <v>393</v>
      </c>
      <c r="AK446" s="91">
        <v>104</v>
      </c>
      <c r="AL446" s="91">
        <v>1</v>
      </c>
      <c r="AM446" s="91">
        <v>142</v>
      </c>
      <c r="AN446" s="91"/>
      <c r="AO446" s="91">
        <v>2115</v>
      </c>
      <c r="AP446" s="91">
        <v>227</v>
      </c>
      <c r="AQ446" s="91">
        <v>1</v>
      </c>
      <c r="AR446" s="91">
        <v>174</v>
      </c>
      <c r="AS446" s="91">
        <v>38</v>
      </c>
      <c r="AT446" s="91">
        <v>6</v>
      </c>
      <c r="AU446" s="91"/>
      <c r="AV446" s="91"/>
      <c r="AW446" s="91">
        <v>2</v>
      </c>
      <c r="AX446" s="91"/>
      <c r="AY446" s="91">
        <v>2184</v>
      </c>
      <c r="AZ446" s="91">
        <v>379</v>
      </c>
      <c r="BA446" s="91"/>
      <c r="BB446" s="91">
        <v>318</v>
      </c>
      <c r="BC446" s="91">
        <v>2245</v>
      </c>
      <c r="BD446" s="91"/>
      <c r="BE446" s="91"/>
      <c r="BF446" s="91">
        <v>1108</v>
      </c>
      <c r="BG446" s="91">
        <v>29</v>
      </c>
      <c r="BH446" s="91"/>
      <c r="BI446" s="91">
        <v>26</v>
      </c>
      <c r="BJ446" s="91">
        <v>125</v>
      </c>
      <c r="BK446" s="91">
        <v>48</v>
      </c>
      <c r="BL446" s="91">
        <v>517</v>
      </c>
      <c r="BM446" s="91">
        <v>85</v>
      </c>
      <c r="BN446" s="91"/>
      <c r="BO446" s="91">
        <v>25</v>
      </c>
      <c r="BP446" s="91">
        <v>115</v>
      </c>
      <c r="BQ446" s="91">
        <v>474</v>
      </c>
      <c r="BR446" s="91">
        <v>11</v>
      </c>
      <c r="BS446" s="91"/>
      <c r="BT446" s="91">
        <v>1402</v>
      </c>
      <c r="BU446" s="91">
        <v>1161</v>
      </c>
      <c r="BV446" s="91"/>
      <c r="BW446" s="91">
        <v>1836</v>
      </c>
      <c r="BX446" s="91">
        <v>191</v>
      </c>
      <c r="BY446" s="91">
        <v>482</v>
      </c>
      <c r="BZ446" s="91">
        <v>7</v>
      </c>
      <c r="CA446" s="91"/>
      <c r="CB446" s="91">
        <v>22</v>
      </c>
      <c r="CC446" s="91"/>
      <c r="CD446" s="91">
        <v>18</v>
      </c>
      <c r="CE446" s="91">
        <v>7</v>
      </c>
      <c r="CF446" s="91"/>
      <c r="CG446" s="91">
        <v>340</v>
      </c>
      <c r="CH446" s="91">
        <v>91</v>
      </c>
      <c r="CI446" s="91">
        <v>120</v>
      </c>
      <c r="CJ446" s="91">
        <v>31</v>
      </c>
      <c r="CK446" s="91">
        <v>22</v>
      </c>
      <c r="CL446" s="91">
        <v>52</v>
      </c>
      <c r="CM446" s="91">
        <v>430</v>
      </c>
      <c r="CN446" s="91">
        <v>339</v>
      </c>
      <c r="CO446" s="91">
        <v>408</v>
      </c>
      <c r="CP446" s="91">
        <v>163</v>
      </c>
      <c r="CQ446" s="91">
        <v>4</v>
      </c>
      <c r="CR446" s="91">
        <v>79</v>
      </c>
      <c r="CS446" s="91">
        <v>166</v>
      </c>
      <c r="CT446" s="91"/>
      <c r="CU446" s="91"/>
      <c r="CV446" s="91">
        <v>69</v>
      </c>
      <c r="CW446" s="91">
        <v>224</v>
      </c>
      <c r="CX446" s="91">
        <v>25</v>
      </c>
      <c r="CY446" s="91"/>
      <c r="CZ446" s="91">
        <v>27</v>
      </c>
      <c r="DA446" s="91"/>
      <c r="DB446" s="91">
        <v>2</v>
      </c>
      <c r="DC446" s="91"/>
      <c r="DD446" s="91">
        <v>5</v>
      </c>
      <c r="DE446" s="91">
        <v>40</v>
      </c>
      <c r="DF446" s="91">
        <v>204</v>
      </c>
      <c r="DG446" s="91">
        <v>9</v>
      </c>
      <c r="DH446" s="91">
        <v>331</v>
      </c>
      <c r="DI446" s="91">
        <v>50</v>
      </c>
      <c r="DJ446" s="91">
        <v>2</v>
      </c>
      <c r="DK446" s="91">
        <v>41</v>
      </c>
      <c r="DL446" s="91">
        <v>1</v>
      </c>
      <c r="DM446" s="91">
        <v>270</v>
      </c>
      <c r="DN446" s="91">
        <v>49</v>
      </c>
      <c r="DO446" s="91">
        <v>376</v>
      </c>
      <c r="DP446" s="91">
        <v>14</v>
      </c>
      <c r="DQ446" s="91">
        <v>1142</v>
      </c>
      <c r="DR446" s="91">
        <v>1</v>
      </c>
      <c r="DS446" s="91">
        <v>1</v>
      </c>
      <c r="DT446" s="91">
        <v>8</v>
      </c>
      <c r="DU446" s="91">
        <v>142</v>
      </c>
      <c r="DV446" s="91">
        <v>185</v>
      </c>
      <c r="DW446" s="91"/>
      <c r="DX446" s="91">
        <v>4</v>
      </c>
      <c r="DY446" s="91">
        <v>14</v>
      </c>
      <c r="DZ446" s="91">
        <v>40</v>
      </c>
      <c r="EA446" s="91">
        <v>238</v>
      </c>
      <c r="EB446" s="91">
        <v>12</v>
      </c>
      <c r="EC446" s="91">
        <v>1</v>
      </c>
      <c r="ED446" s="91">
        <v>12</v>
      </c>
      <c r="EE446" s="91"/>
      <c r="EF446" s="91">
        <v>1</v>
      </c>
      <c r="EG446" s="91">
        <v>1904</v>
      </c>
      <c r="EH446" s="91">
        <v>19479</v>
      </c>
      <c r="EI446" s="90" t="s">
        <v>2756</v>
      </c>
      <c r="EJ446" s="90" t="s">
        <v>2489</v>
      </c>
    </row>
    <row r="447" spans="1:140" ht="14.4" x14ac:dyDescent="0.3">
      <c r="A447" s="90">
        <v>106560525</v>
      </c>
      <c r="B447" s="90" t="s">
        <v>2476</v>
      </c>
      <c r="C447" s="90" t="s">
        <v>173</v>
      </c>
      <c r="D447" s="90" t="s">
        <v>174</v>
      </c>
      <c r="E447" s="90" t="s">
        <v>175</v>
      </c>
      <c r="F447" s="90" t="s">
        <v>1898</v>
      </c>
      <c r="G447" s="90" t="s">
        <v>162</v>
      </c>
      <c r="H447" s="90" t="s">
        <v>2811</v>
      </c>
      <c r="I447" s="90">
        <v>38</v>
      </c>
      <c r="J447" s="90">
        <v>27</v>
      </c>
      <c r="K447" s="90" t="s">
        <v>557</v>
      </c>
      <c r="L447" s="90" t="s">
        <v>553</v>
      </c>
      <c r="M447" s="91">
        <v>6494</v>
      </c>
      <c r="N447" s="91"/>
      <c r="O447" s="91"/>
      <c r="P447" s="91"/>
      <c r="Q447" s="91"/>
      <c r="R447" s="91"/>
      <c r="S447" s="91">
        <v>2623</v>
      </c>
      <c r="T447" s="91">
        <v>3869</v>
      </c>
      <c r="U447" s="91"/>
      <c r="V447" s="91">
        <v>2</v>
      </c>
      <c r="W447" s="91">
        <v>731</v>
      </c>
      <c r="X447" s="91">
        <v>42</v>
      </c>
      <c r="Y447" s="91">
        <v>120</v>
      </c>
      <c r="Z447" s="91">
        <v>691</v>
      </c>
      <c r="AA447" s="91">
        <v>713</v>
      </c>
      <c r="AB447" s="91">
        <v>647</v>
      </c>
      <c r="AC447" s="91">
        <v>896</v>
      </c>
      <c r="AD447" s="91">
        <v>804</v>
      </c>
      <c r="AE447" s="91">
        <v>847</v>
      </c>
      <c r="AF447" s="91">
        <v>1003</v>
      </c>
      <c r="AG447" s="91"/>
      <c r="AH447" s="91">
        <v>5086</v>
      </c>
      <c r="AI447" s="91">
        <v>80</v>
      </c>
      <c r="AJ447" s="91">
        <v>958</v>
      </c>
      <c r="AK447" s="91">
        <v>307</v>
      </c>
      <c r="AL447" s="91">
        <v>1</v>
      </c>
      <c r="AM447" s="91">
        <v>49</v>
      </c>
      <c r="AN447" s="91">
        <v>13</v>
      </c>
      <c r="AO447" s="91">
        <v>5555</v>
      </c>
      <c r="AP447" s="91">
        <v>59</v>
      </c>
      <c r="AQ447" s="91">
        <v>13</v>
      </c>
      <c r="AR447" s="91">
        <v>133</v>
      </c>
      <c r="AS447" s="91">
        <v>12</v>
      </c>
      <c r="AT447" s="91">
        <v>4</v>
      </c>
      <c r="AU447" s="91">
        <v>713</v>
      </c>
      <c r="AV447" s="91">
        <v>1</v>
      </c>
      <c r="AW447" s="91">
        <v>4</v>
      </c>
      <c r="AX447" s="91"/>
      <c r="AY447" s="91">
        <v>4494</v>
      </c>
      <c r="AZ447" s="91">
        <v>2000</v>
      </c>
      <c r="BA447" s="91"/>
      <c r="BB447" s="91">
        <v>669</v>
      </c>
      <c r="BC447" s="91">
        <v>5106</v>
      </c>
      <c r="BD447" s="91">
        <v>717</v>
      </c>
      <c r="BE447" s="91">
        <v>2</v>
      </c>
      <c r="BF447" s="91">
        <v>4678</v>
      </c>
      <c r="BG447" s="91"/>
      <c r="BH447" s="91">
        <v>4</v>
      </c>
      <c r="BI447" s="91"/>
      <c r="BJ447" s="91">
        <v>195</v>
      </c>
      <c r="BK447" s="91">
        <v>67</v>
      </c>
      <c r="BL447" s="91">
        <v>577</v>
      </c>
      <c r="BM447" s="91">
        <v>14</v>
      </c>
      <c r="BN447" s="91">
        <v>3</v>
      </c>
      <c r="BO447" s="91">
        <v>105</v>
      </c>
      <c r="BP447" s="91">
        <v>120</v>
      </c>
      <c r="BQ447" s="91">
        <v>703</v>
      </c>
      <c r="BR447" s="91">
        <v>28</v>
      </c>
      <c r="BS447" s="91"/>
      <c r="BT447" s="91">
        <v>241</v>
      </c>
      <c r="BU447" s="91">
        <v>6253</v>
      </c>
      <c r="BV447" s="91"/>
      <c r="BW447" s="91">
        <v>2460</v>
      </c>
      <c r="BX447" s="91">
        <v>1177</v>
      </c>
      <c r="BY447" s="91">
        <v>2567</v>
      </c>
      <c r="BZ447" s="91">
        <v>26</v>
      </c>
      <c r="CA447" s="91"/>
      <c r="CB447" s="91">
        <v>70</v>
      </c>
      <c r="CC447" s="91"/>
      <c r="CD447" s="91">
        <v>194</v>
      </c>
      <c r="CE447" s="91"/>
      <c r="CF447" s="91"/>
      <c r="CG447" s="91">
        <v>544</v>
      </c>
      <c r="CH447" s="91">
        <v>181</v>
      </c>
      <c r="CI447" s="91">
        <v>170</v>
      </c>
      <c r="CJ447" s="91">
        <v>71</v>
      </c>
      <c r="CK447" s="91">
        <v>293</v>
      </c>
      <c r="CL447" s="91">
        <v>154</v>
      </c>
      <c r="CM447" s="91">
        <v>665</v>
      </c>
      <c r="CN447" s="91">
        <v>535</v>
      </c>
      <c r="CO447" s="91">
        <v>959</v>
      </c>
      <c r="CP447" s="91">
        <v>337</v>
      </c>
      <c r="CQ447" s="91">
        <v>771</v>
      </c>
      <c r="CR447" s="91">
        <v>168</v>
      </c>
      <c r="CS447" s="91">
        <v>182</v>
      </c>
      <c r="CT447" s="91">
        <v>1</v>
      </c>
      <c r="CU447" s="91">
        <v>12</v>
      </c>
      <c r="CV447" s="91">
        <v>308</v>
      </c>
      <c r="CW447" s="91">
        <v>408</v>
      </c>
      <c r="CX447" s="91">
        <v>21</v>
      </c>
      <c r="CY447" s="91">
        <v>714</v>
      </c>
      <c r="CZ447" s="91">
        <v>75</v>
      </c>
      <c r="DA447" s="91">
        <v>7</v>
      </c>
      <c r="DB447" s="91">
        <v>2</v>
      </c>
      <c r="DC447" s="91">
        <v>2</v>
      </c>
      <c r="DD447" s="91">
        <v>14</v>
      </c>
      <c r="DE447" s="91">
        <v>98</v>
      </c>
      <c r="DF447" s="91">
        <v>300</v>
      </c>
      <c r="DG447" s="91">
        <v>10</v>
      </c>
      <c r="DH447" s="91">
        <v>1015</v>
      </c>
      <c r="DI447" s="91">
        <v>142</v>
      </c>
      <c r="DJ447" s="91">
        <v>240</v>
      </c>
      <c r="DK447" s="91">
        <v>133</v>
      </c>
      <c r="DL447" s="91">
        <v>697</v>
      </c>
      <c r="DM447" s="91">
        <v>258</v>
      </c>
      <c r="DN447" s="91">
        <v>132</v>
      </c>
      <c r="DO447" s="91">
        <v>1285</v>
      </c>
      <c r="DP447" s="91">
        <v>7</v>
      </c>
      <c r="DQ447" s="91">
        <v>2077</v>
      </c>
      <c r="DR447" s="91">
        <v>22</v>
      </c>
      <c r="DS447" s="91">
        <v>11</v>
      </c>
      <c r="DT447" s="91">
        <v>39</v>
      </c>
      <c r="DU447" s="91">
        <v>331</v>
      </c>
      <c r="DV447" s="91">
        <v>280</v>
      </c>
      <c r="DW447" s="91">
        <v>1</v>
      </c>
      <c r="DX447" s="91">
        <v>11</v>
      </c>
      <c r="DY447" s="91">
        <v>9</v>
      </c>
      <c r="DZ447" s="91">
        <v>54</v>
      </c>
      <c r="EA447" s="91">
        <v>308</v>
      </c>
      <c r="EB447" s="91">
        <v>25</v>
      </c>
      <c r="EC447" s="91">
        <v>2</v>
      </c>
      <c r="ED447" s="91">
        <v>7</v>
      </c>
      <c r="EE447" s="91"/>
      <c r="EF447" s="91">
        <v>36</v>
      </c>
      <c r="EG447" s="91">
        <v>5358</v>
      </c>
      <c r="EH447" s="91">
        <v>26869</v>
      </c>
      <c r="EI447" s="90" t="s">
        <v>2757</v>
      </c>
      <c r="EJ447" s="90" t="s">
        <v>2489</v>
      </c>
    </row>
    <row r="448" spans="1:140" ht="14.4" x14ac:dyDescent="0.3">
      <c r="A448" s="90">
        <v>106560529</v>
      </c>
      <c r="B448" s="90" t="s">
        <v>2477</v>
      </c>
      <c r="C448" s="90" t="s">
        <v>2478</v>
      </c>
      <c r="D448" s="90" t="s">
        <v>176</v>
      </c>
      <c r="E448" s="90" t="s">
        <v>177</v>
      </c>
      <c r="F448" s="90" t="s">
        <v>1899</v>
      </c>
      <c r="G448" s="90" t="s">
        <v>162</v>
      </c>
      <c r="H448" s="90" t="s">
        <v>2808</v>
      </c>
      <c r="I448" s="90">
        <v>44</v>
      </c>
      <c r="J448" s="90">
        <v>19</v>
      </c>
      <c r="K448" s="90" t="s">
        <v>557</v>
      </c>
      <c r="L448" s="90" t="s">
        <v>553</v>
      </c>
      <c r="M448" s="91">
        <v>11077</v>
      </c>
      <c r="N448" s="91"/>
      <c r="O448" s="91"/>
      <c r="P448" s="91"/>
      <c r="Q448" s="91">
        <v>375</v>
      </c>
      <c r="R448" s="91"/>
      <c r="S448" s="91">
        <v>4562</v>
      </c>
      <c r="T448" s="91">
        <v>6890</v>
      </c>
      <c r="U448" s="91"/>
      <c r="V448" s="91"/>
      <c r="W448" s="91">
        <v>2211</v>
      </c>
      <c r="X448" s="91">
        <v>49</v>
      </c>
      <c r="Y448" s="91">
        <v>253</v>
      </c>
      <c r="Z448" s="91">
        <v>1458</v>
      </c>
      <c r="AA448" s="91">
        <v>1113</v>
      </c>
      <c r="AB448" s="91">
        <v>664</v>
      </c>
      <c r="AC448" s="91">
        <v>1032</v>
      </c>
      <c r="AD448" s="91">
        <v>1476</v>
      </c>
      <c r="AE448" s="91">
        <v>1445</v>
      </c>
      <c r="AF448" s="91">
        <v>1751</v>
      </c>
      <c r="AG448" s="91"/>
      <c r="AH448" s="91">
        <v>4002</v>
      </c>
      <c r="AI448" s="91">
        <v>310</v>
      </c>
      <c r="AJ448" s="91">
        <v>6362</v>
      </c>
      <c r="AK448" s="91">
        <v>646</v>
      </c>
      <c r="AL448" s="91">
        <v>3</v>
      </c>
      <c r="AM448" s="91">
        <v>129</v>
      </c>
      <c r="AN448" s="91"/>
      <c r="AO448" s="91">
        <v>8545</v>
      </c>
      <c r="AP448" s="91">
        <v>22</v>
      </c>
      <c r="AQ448" s="91">
        <v>6</v>
      </c>
      <c r="AR448" s="91">
        <v>189</v>
      </c>
      <c r="AS448" s="91">
        <v>434</v>
      </c>
      <c r="AT448" s="91">
        <v>21</v>
      </c>
      <c r="AU448" s="91">
        <v>2118</v>
      </c>
      <c r="AV448" s="91">
        <v>1</v>
      </c>
      <c r="AW448" s="91">
        <v>116</v>
      </c>
      <c r="AX448" s="91"/>
      <c r="AY448" s="91">
        <v>5227</v>
      </c>
      <c r="AZ448" s="91">
        <v>6225</v>
      </c>
      <c r="BA448" s="91"/>
      <c r="BB448" s="91">
        <v>1916</v>
      </c>
      <c r="BC448" s="91">
        <v>7406</v>
      </c>
      <c r="BD448" s="91">
        <v>2130</v>
      </c>
      <c r="BE448" s="91"/>
      <c r="BF448" s="91">
        <v>7948</v>
      </c>
      <c r="BG448" s="91">
        <v>18</v>
      </c>
      <c r="BH448" s="91">
        <v>215</v>
      </c>
      <c r="BI448" s="91">
        <v>4</v>
      </c>
      <c r="BJ448" s="91">
        <v>160</v>
      </c>
      <c r="BK448" s="91">
        <v>32</v>
      </c>
      <c r="BL448" s="91">
        <v>886</v>
      </c>
      <c r="BM448" s="91">
        <v>38</v>
      </c>
      <c r="BN448" s="91">
        <v>1</v>
      </c>
      <c r="BO448" s="91">
        <v>93</v>
      </c>
      <c r="BP448" s="91">
        <v>294</v>
      </c>
      <c r="BQ448" s="91">
        <v>1741</v>
      </c>
      <c r="BR448" s="91">
        <v>22</v>
      </c>
      <c r="BS448" s="91"/>
      <c r="BT448" s="91">
        <v>1629</v>
      </c>
      <c r="BU448" s="91">
        <v>9823</v>
      </c>
      <c r="BV448" s="91"/>
      <c r="BW448" s="91">
        <v>4382</v>
      </c>
      <c r="BX448" s="91">
        <v>3850</v>
      </c>
      <c r="BY448" s="91">
        <v>2571</v>
      </c>
      <c r="BZ448" s="91">
        <v>89</v>
      </c>
      <c r="CA448" s="91"/>
      <c r="CB448" s="91">
        <v>434</v>
      </c>
      <c r="CC448" s="91"/>
      <c r="CD448" s="91">
        <v>86</v>
      </c>
      <c r="CE448" s="91">
        <v>40</v>
      </c>
      <c r="CF448" s="91"/>
      <c r="CG448" s="91">
        <v>677</v>
      </c>
      <c r="CH448" s="91">
        <v>304</v>
      </c>
      <c r="CI448" s="91">
        <v>445</v>
      </c>
      <c r="CJ448" s="91">
        <v>111</v>
      </c>
      <c r="CK448" s="91">
        <v>53</v>
      </c>
      <c r="CL448" s="91">
        <v>141</v>
      </c>
      <c r="CM448" s="91">
        <v>1677</v>
      </c>
      <c r="CN448" s="91">
        <v>652</v>
      </c>
      <c r="CO448" s="91">
        <v>835</v>
      </c>
      <c r="CP448" s="91">
        <v>341</v>
      </c>
      <c r="CQ448" s="91">
        <v>2260</v>
      </c>
      <c r="CR448" s="91">
        <v>137</v>
      </c>
      <c r="CS448" s="91">
        <v>439</v>
      </c>
      <c r="CT448" s="91">
        <v>16</v>
      </c>
      <c r="CU448" s="91">
        <v>44</v>
      </c>
      <c r="CV448" s="91">
        <v>202</v>
      </c>
      <c r="CW448" s="91">
        <v>556</v>
      </c>
      <c r="CX448" s="91">
        <v>434</v>
      </c>
      <c r="CY448" s="91">
        <v>2128</v>
      </c>
      <c r="CZ448" s="91">
        <v>168</v>
      </c>
      <c r="DA448" s="91">
        <v>12</v>
      </c>
      <c r="DB448" s="91">
        <v>1</v>
      </c>
      <c r="DC448" s="91">
        <v>2</v>
      </c>
      <c r="DD448" s="91">
        <v>11</v>
      </c>
      <c r="DE448" s="91">
        <v>173</v>
      </c>
      <c r="DF448" s="91">
        <v>1216</v>
      </c>
      <c r="DG448" s="91">
        <v>27</v>
      </c>
      <c r="DH448" s="91">
        <v>912</v>
      </c>
      <c r="DI448" s="91">
        <v>34</v>
      </c>
      <c r="DJ448" s="91">
        <v>107</v>
      </c>
      <c r="DK448" s="91">
        <v>98</v>
      </c>
      <c r="DL448" s="91">
        <v>2176</v>
      </c>
      <c r="DM448" s="91">
        <v>595</v>
      </c>
      <c r="DN448" s="91">
        <v>132</v>
      </c>
      <c r="DO448" s="91">
        <v>1528</v>
      </c>
      <c r="DP448" s="91">
        <v>18</v>
      </c>
      <c r="DQ448" s="91">
        <v>4242</v>
      </c>
      <c r="DR448" s="91">
        <v>16</v>
      </c>
      <c r="DS448" s="91">
        <v>4</v>
      </c>
      <c r="DT448" s="91">
        <v>40</v>
      </c>
      <c r="DU448" s="91">
        <v>497</v>
      </c>
      <c r="DV448" s="91">
        <v>317</v>
      </c>
      <c r="DW448" s="91">
        <v>1</v>
      </c>
      <c r="DX448" s="91">
        <v>6</v>
      </c>
      <c r="DY448" s="91">
        <v>21</v>
      </c>
      <c r="DZ448" s="91">
        <v>46</v>
      </c>
      <c r="EA448" s="91">
        <v>343</v>
      </c>
      <c r="EB448" s="91">
        <v>30</v>
      </c>
      <c r="EC448" s="91">
        <v>5</v>
      </c>
      <c r="ED448" s="91">
        <v>27</v>
      </c>
      <c r="EE448" s="91"/>
      <c r="EF448" s="91">
        <v>28</v>
      </c>
      <c r="EG448" s="91">
        <v>10071</v>
      </c>
      <c r="EH448" s="91">
        <v>53715</v>
      </c>
      <c r="EI448" s="90" t="s">
        <v>2758</v>
      </c>
      <c r="EJ448" s="90" t="s">
        <v>2489</v>
      </c>
    </row>
    <row r="449" spans="1:140" ht="14.4" x14ac:dyDescent="0.3">
      <c r="A449" s="90">
        <v>106560838</v>
      </c>
      <c r="B449" s="90" t="s">
        <v>2479</v>
      </c>
      <c r="C449" s="90" t="s">
        <v>178</v>
      </c>
      <c r="D449" s="90" t="s">
        <v>1858</v>
      </c>
      <c r="E449" s="90" t="s">
        <v>177</v>
      </c>
      <c r="F449" s="90" t="s">
        <v>1900</v>
      </c>
      <c r="G449" s="90" t="s">
        <v>162</v>
      </c>
      <c r="H449" s="90" t="s">
        <v>2814</v>
      </c>
      <c r="I449" s="90">
        <v>37</v>
      </c>
      <c r="J449" s="90">
        <v>19</v>
      </c>
      <c r="K449" s="90" t="s">
        <v>572</v>
      </c>
      <c r="L449" s="90" t="s">
        <v>553</v>
      </c>
      <c r="M449" s="91"/>
      <c r="N449" s="91"/>
      <c r="O449" s="91">
        <v>151</v>
      </c>
      <c r="P449" s="91"/>
      <c r="Q449" s="91"/>
      <c r="R449" s="91"/>
      <c r="S449" s="91">
        <v>29</v>
      </c>
      <c r="T449" s="91">
        <v>122</v>
      </c>
      <c r="U449" s="91"/>
      <c r="V449" s="91"/>
      <c r="W449" s="91"/>
      <c r="X449" s="91"/>
      <c r="Y449" s="91">
        <v>14</v>
      </c>
      <c r="Z449" s="91">
        <v>73</v>
      </c>
      <c r="AA449" s="91">
        <v>17</v>
      </c>
      <c r="AB449" s="91">
        <v>15</v>
      </c>
      <c r="AC449" s="91">
        <v>27</v>
      </c>
      <c r="AD449" s="91">
        <v>4</v>
      </c>
      <c r="AE449" s="91">
        <v>1</v>
      </c>
      <c r="AF449" s="91"/>
      <c r="AG449" s="91"/>
      <c r="AH449" s="91">
        <v>139</v>
      </c>
      <c r="AI449" s="91">
        <v>4</v>
      </c>
      <c r="AJ449" s="91">
        <v>6</v>
      </c>
      <c r="AK449" s="91">
        <v>1</v>
      </c>
      <c r="AL449" s="91"/>
      <c r="AM449" s="91">
        <v>1</v>
      </c>
      <c r="AN449" s="91"/>
      <c r="AO449" s="91">
        <v>132</v>
      </c>
      <c r="AP449" s="91"/>
      <c r="AQ449" s="91"/>
      <c r="AR449" s="91">
        <v>2</v>
      </c>
      <c r="AS449" s="91"/>
      <c r="AT449" s="91">
        <v>17</v>
      </c>
      <c r="AU449" s="91"/>
      <c r="AV449" s="91"/>
      <c r="AW449" s="91"/>
      <c r="AX449" s="91"/>
      <c r="AY449" s="91"/>
      <c r="AZ449" s="91">
        <v>151</v>
      </c>
      <c r="BA449" s="91"/>
      <c r="BB449" s="91">
        <v>87</v>
      </c>
      <c r="BC449" s="91">
        <v>64</v>
      </c>
      <c r="BD449" s="91"/>
      <c r="BE449" s="91"/>
      <c r="BF449" s="91">
        <v>78</v>
      </c>
      <c r="BG449" s="91"/>
      <c r="BH449" s="91"/>
      <c r="BI449" s="91"/>
      <c r="BJ449" s="91">
        <v>9</v>
      </c>
      <c r="BK449" s="91">
        <v>10</v>
      </c>
      <c r="BL449" s="91"/>
      <c r="BM449" s="91">
        <v>3</v>
      </c>
      <c r="BN449" s="91"/>
      <c r="BO449" s="91">
        <v>51</v>
      </c>
      <c r="BP449" s="91"/>
      <c r="BQ449" s="91"/>
      <c r="BR449" s="91"/>
      <c r="BS449" s="91"/>
      <c r="BT449" s="91"/>
      <c r="BU449" s="91">
        <v>151</v>
      </c>
      <c r="BV449" s="91"/>
      <c r="BW449" s="91"/>
      <c r="BX449" s="91"/>
      <c r="BY449" s="91">
        <v>145</v>
      </c>
      <c r="BZ449" s="91"/>
      <c r="CA449" s="91"/>
      <c r="CB449" s="91">
        <v>4</v>
      </c>
      <c r="CC449" s="91"/>
      <c r="CD449" s="91">
        <v>2</v>
      </c>
      <c r="CE449" s="91"/>
      <c r="CF449" s="91"/>
      <c r="CG449" s="91"/>
      <c r="CH449" s="91"/>
      <c r="CI449" s="91"/>
      <c r="CJ449" s="91"/>
      <c r="CK449" s="91">
        <v>151</v>
      </c>
      <c r="CL449" s="91"/>
      <c r="CM449" s="91"/>
      <c r="CN449" s="91"/>
      <c r="CO449" s="91"/>
      <c r="CP449" s="91"/>
      <c r="CQ449" s="91"/>
      <c r="CR449" s="91"/>
      <c r="CS449" s="91"/>
      <c r="CT449" s="91"/>
      <c r="CU449" s="91"/>
      <c r="CV449" s="91"/>
      <c r="CW449" s="91"/>
      <c r="CX449" s="91"/>
      <c r="CY449" s="91"/>
      <c r="CZ449" s="91"/>
      <c r="DA449" s="91"/>
      <c r="DB449" s="91"/>
      <c r="DC449" s="91"/>
      <c r="DD449" s="91"/>
      <c r="DE449" s="91"/>
      <c r="DF449" s="91"/>
      <c r="DG449" s="91"/>
      <c r="DH449" s="91"/>
      <c r="DI449" s="91"/>
      <c r="DJ449" s="91"/>
      <c r="DK449" s="91"/>
      <c r="DL449" s="91"/>
      <c r="DM449" s="91"/>
      <c r="DN449" s="91"/>
      <c r="DO449" s="91"/>
      <c r="DP449" s="91"/>
      <c r="DQ449" s="91">
        <v>151</v>
      </c>
      <c r="DR449" s="91"/>
      <c r="DS449" s="91"/>
      <c r="DT449" s="91"/>
      <c r="DU449" s="91"/>
      <c r="DV449" s="91"/>
      <c r="DW449" s="91"/>
      <c r="DX449" s="91"/>
      <c r="DY449" s="91"/>
      <c r="DZ449" s="91"/>
      <c r="EA449" s="91"/>
      <c r="EB449" s="91"/>
      <c r="EC449" s="91"/>
      <c r="ED449" s="91"/>
      <c r="EE449" s="91"/>
      <c r="EF449" s="91"/>
      <c r="EG449" s="91">
        <v>151</v>
      </c>
      <c r="EH449" s="91">
        <v>4650</v>
      </c>
      <c r="EI449" s="90" t="s">
        <v>2758</v>
      </c>
      <c r="EJ449" s="90" t="s">
        <v>2489</v>
      </c>
    </row>
    <row r="450" spans="1:140" ht="14.4" x14ac:dyDescent="0.3">
      <c r="A450" s="90">
        <v>106571086</v>
      </c>
      <c r="B450" s="90" t="s">
        <v>2480</v>
      </c>
      <c r="C450" s="90" t="s">
        <v>179</v>
      </c>
      <c r="D450" s="90" t="s">
        <v>180</v>
      </c>
      <c r="E450" s="90" t="s">
        <v>181</v>
      </c>
      <c r="F450" s="90" t="s">
        <v>1901</v>
      </c>
      <c r="G450" s="90" t="s">
        <v>1598</v>
      </c>
      <c r="H450" s="90" t="s">
        <v>2811</v>
      </c>
      <c r="I450" s="90">
        <v>4</v>
      </c>
      <c r="J450" s="90">
        <v>3</v>
      </c>
      <c r="K450" s="90" t="s">
        <v>557</v>
      </c>
      <c r="L450" s="90" t="s">
        <v>553</v>
      </c>
      <c r="M450" s="91">
        <v>3818</v>
      </c>
      <c r="N450" s="91"/>
      <c r="O450" s="91">
        <v>1007</v>
      </c>
      <c r="P450" s="91"/>
      <c r="Q450" s="91"/>
      <c r="R450" s="91"/>
      <c r="S450" s="91">
        <v>2027</v>
      </c>
      <c r="T450" s="91">
        <v>2798</v>
      </c>
      <c r="U450" s="91"/>
      <c r="V450" s="91"/>
      <c r="W450" s="91">
        <v>719</v>
      </c>
      <c r="X450" s="91">
        <v>22</v>
      </c>
      <c r="Y450" s="91">
        <v>92</v>
      </c>
      <c r="Z450" s="91">
        <v>709</v>
      </c>
      <c r="AA450" s="91">
        <v>603</v>
      </c>
      <c r="AB450" s="91">
        <v>497</v>
      </c>
      <c r="AC450" s="91">
        <v>674</v>
      </c>
      <c r="AD450" s="91">
        <v>643</v>
      </c>
      <c r="AE450" s="91">
        <v>462</v>
      </c>
      <c r="AF450" s="91">
        <v>404</v>
      </c>
      <c r="AG450" s="91"/>
      <c r="AH450" s="91">
        <v>2749</v>
      </c>
      <c r="AI450" s="91">
        <v>188</v>
      </c>
      <c r="AJ450" s="91">
        <v>1610</v>
      </c>
      <c r="AK450" s="91">
        <v>101</v>
      </c>
      <c r="AL450" s="91">
        <v>14</v>
      </c>
      <c r="AM450" s="91">
        <v>157</v>
      </c>
      <c r="AN450" s="91">
        <v>6</v>
      </c>
      <c r="AO450" s="91">
        <v>3645</v>
      </c>
      <c r="AP450" s="91">
        <v>45</v>
      </c>
      <c r="AQ450" s="91">
        <v>12</v>
      </c>
      <c r="AR450" s="91">
        <v>97</v>
      </c>
      <c r="AS450" s="91">
        <v>229</v>
      </c>
      <c r="AT450" s="91">
        <v>59</v>
      </c>
      <c r="AU450" s="91">
        <v>691</v>
      </c>
      <c r="AV450" s="91">
        <v>15</v>
      </c>
      <c r="AW450" s="91">
        <v>32</v>
      </c>
      <c r="AX450" s="91"/>
      <c r="AY450" s="91">
        <v>1998</v>
      </c>
      <c r="AZ450" s="91">
        <v>2827</v>
      </c>
      <c r="BA450" s="91"/>
      <c r="BB450" s="91">
        <v>722</v>
      </c>
      <c r="BC450" s="91">
        <v>3410</v>
      </c>
      <c r="BD450" s="91">
        <v>693</v>
      </c>
      <c r="BE450" s="91"/>
      <c r="BF450" s="91">
        <v>3366</v>
      </c>
      <c r="BG450" s="91">
        <v>16</v>
      </c>
      <c r="BH450" s="91">
        <v>20</v>
      </c>
      <c r="BI450" s="91"/>
      <c r="BJ450" s="91">
        <v>118</v>
      </c>
      <c r="BK450" s="91">
        <v>83</v>
      </c>
      <c r="BL450" s="91">
        <v>497</v>
      </c>
      <c r="BM450" s="91">
        <v>143</v>
      </c>
      <c r="BN450" s="91">
        <v>24</v>
      </c>
      <c r="BO450" s="91">
        <v>25</v>
      </c>
      <c r="BP450" s="91">
        <v>93</v>
      </c>
      <c r="BQ450" s="91">
        <v>436</v>
      </c>
      <c r="BR450" s="91">
        <v>4</v>
      </c>
      <c r="BS450" s="91"/>
      <c r="BT450" s="91">
        <v>397</v>
      </c>
      <c r="BU450" s="91">
        <v>4428</v>
      </c>
      <c r="BV450" s="91"/>
      <c r="BW450" s="91">
        <v>1532</v>
      </c>
      <c r="BX450" s="91">
        <v>1681</v>
      </c>
      <c r="BY450" s="91">
        <v>1403</v>
      </c>
      <c r="BZ450" s="91">
        <v>21</v>
      </c>
      <c r="CA450" s="91">
        <v>2</v>
      </c>
      <c r="CB450" s="91">
        <v>94</v>
      </c>
      <c r="CC450" s="91"/>
      <c r="CD450" s="91">
        <v>77</v>
      </c>
      <c r="CE450" s="91"/>
      <c r="CF450" s="91">
        <v>15</v>
      </c>
      <c r="CG450" s="91">
        <v>191</v>
      </c>
      <c r="CH450" s="91">
        <v>98</v>
      </c>
      <c r="CI450" s="91">
        <v>102</v>
      </c>
      <c r="CJ450" s="91">
        <v>31</v>
      </c>
      <c r="CK450" s="91">
        <v>1025</v>
      </c>
      <c r="CL450" s="91">
        <v>36</v>
      </c>
      <c r="CM450" s="91">
        <v>264</v>
      </c>
      <c r="CN450" s="91">
        <v>278</v>
      </c>
      <c r="CO450" s="91">
        <v>387</v>
      </c>
      <c r="CP450" s="91">
        <v>113</v>
      </c>
      <c r="CQ450" s="91">
        <v>735</v>
      </c>
      <c r="CR450" s="91">
        <v>75</v>
      </c>
      <c r="CS450" s="91">
        <v>480</v>
      </c>
      <c r="CT450" s="91">
        <v>6</v>
      </c>
      <c r="CU450" s="91">
        <v>15</v>
      </c>
      <c r="CV450" s="91">
        <v>25</v>
      </c>
      <c r="CW450" s="91">
        <v>246</v>
      </c>
      <c r="CX450" s="91">
        <v>25</v>
      </c>
      <c r="CY450" s="91">
        <v>693</v>
      </c>
      <c r="CZ450" s="91">
        <v>38</v>
      </c>
      <c r="DA450" s="91">
        <v>3</v>
      </c>
      <c r="DB450" s="91">
        <v>1</v>
      </c>
      <c r="DC450" s="91">
        <v>1</v>
      </c>
      <c r="DD450" s="91">
        <v>9</v>
      </c>
      <c r="DE450" s="91">
        <v>33</v>
      </c>
      <c r="DF450" s="91">
        <v>177</v>
      </c>
      <c r="DG450" s="91">
        <v>4</v>
      </c>
      <c r="DH450" s="91">
        <v>314</v>
      </c>
      <c r="DI450" s="91">
        <v>24</v>
      </c>
      <c r="DJ450" s="91">
        <v>42</v>
      </c>
      <c r="DK450" s="91">
        <v>37</v>
      </c>
      <c r="DL450" s="91">
        <v>684</v>
      </c>
      <c r="DM450" s="91">
        <v>573</v>
      </c>
      <c r="DN450" s="91">
        <v>80</v>
      </c>
      <c r="DO450" s="91">
        <v>1010</v>
      </c>
      <c r="DP450" s="91">
        <v>13</v>
      </c>
      <c r="DQ450" s="91">
        <v>1782</v>
      </c>
      <c r="DR450" s="91">
        <v>10</v>
      </c>
      <c r="DS450" s="91">
        <v>4</v>
      </c>
      <c r="DT450" s="91">
        <v>18</v>
      </c>
      <c r="DU450" s="91">
        <v>205</v>
      </c>
      <c r="DV450" s="91">
        <v>107</v>
      </c>
      <c r="DW450" s="91"/>
      <c r="DX450" s="91">
        <v>4</v>
      </c>
      <c r="DY450" s="91">
        <v>5</v>
      </c>
      <c r="DZ450" s="91">
        <v>35</v>
      </c>
      <c r="EA450" s="91">
        <v>175</v>
      </c>
      <c r="EB450" s="91">
        <v>63</v>
      </c>
      <c r="EC450" s="91">
        <v>11</v>
      </c>
      <c r="ED450" s="91">
        <v>13</v>
      </c>
      <c r="EE450" s="91"/>
      <c r="EF450" s="91">
        <v>20</v>
      </c>
      <c r="EG450" s="91">
        <v>4155</v>
      </c>
      <c r="EH450" s="91">
        <v>21061</v>
      </c>
      <c r="EI450" s="90" t="s">
        <v>2759</v>
      </c>
      <c r="EJ450" s="90" t="s">
        <v>2489</v>
      </c>
    </row>
    <row r="451" spans="1:140" ht="14.4" x14ac:dyDescent="0.3">
      <c r="A451" s="90">
        <v>106574010</v>
      </c>
      <c r="B451" s="90" t="s">
        <v>2481</v>
      </c>
      <c r="C451" s="90" t="s">
        <v>182</v>
      </c>
      <c r="D451" s="90" t="s">
        <v>183</v>
      </c>
      <c r="E451" s="90" t="s">
        <v>184</v>
      </c>
      <c r="F451" s="90" t="s">
        <v>1902</v>
      </c>
      <c r="G451" s="90" t="s">
        <v>1598</v>
      </c>
      <c r="H451" s="90" t="s">
        <v>2814</v>
      </c>
      <c r="I451" s="90">
        <v>4</v>
      </c>
      <c r="J451" s="90">
        <v>3</v>
      </c>
      <c r="K451" s="90" t="s">
        <v>557</v>
      </c>
      <c r="L451" s="90" t="s">
        <v>553</v>
      </c>
      <c r="M451" s="91">
        <v>4943</v>
      </c>
      <c r="N451" s="91"/>
      <c r="O451" s="91"/>
      <c r="P451" s="91"/>
      <c r="Q451" s="91"/>
      <c r="R451" s="91"/>
      <c r="S451" s="91">
        <v>1623</v>
      </c>
      <c r="T451" s="91">
        <v>3320</v>
      </c>
      <c r="U451" s="91"/>
      <c r="V451" s="91"/>
      <c r="W451" s="91">
        <v>1546</v>
      </c>
      <c r="X451" s="91"/>
      <c r="Y451" s="91">
        <v>82</v>
      </c>
      <c r="Z451" s="91">
        <v>840</v>
      </c>
      <c r="AA451" s="91">
        <v>865</v>
      </c>
      <c r="AB451" s="91">
        <v>199</v>
      </c>
      <c r="AC451" s="91">
        <v>259</v>
      </c>
      <c r="AD451" s="91">
        <v>362</v>
      </c>
      <c r="AE451" s="91">
        <v>386</v>
      </c>
      <c r="AF451" s="91">
        <v>404</v>
      </c>
      <c r="AG451" s="91"/>
      <c r="AH451" s="91">
        <v>2957</v>
      </c>
      <c r="AI451" s="91">
        <v>129</v>
      </c>
      <c r="AJ451" s="91">
        <v>1415</v>
      </c>
      <c r="AK451" s="91">
        <v>351</v>
      </c>
      <c r="AL451" s="91">
        <v>29</v>
      </c>
      <c r="AM451" s="91">
        <v>40</v>
      </c>
      <c r="AN451" s="91">
        <v>22</v>
      </c>
      <c r="AO451" s="91">
        <v>3363</v>
      </c>
      <c r="AP451" s="91">
        <v>8</v>
      </c>
      <c r="AQ451" s="91"/>
      <c r="AR451" s="91">
        <v>37</v>
      </c>
      <c r="AS451" s="91">
        <v>10</v>
      </c>
      <c r="AT451" s="91"/>
      <c r="AU451" s="91">
        <v>1523</v>
      </c>
      <c r="AV451" s="91"/>
      <c r="AW451" s="91">
        <v>2</v>
      </c>
      <c r="AX451" s="91"/>
      <c r="AY451" s="91">
        <v>1431</v>
      </c>
      <c r="AZ451" s="91">
        <v>3512</v>
      </c>
      <c r="BA451" s="91"/>
      <c r="BB451" s="91">
        <v>849</v>
      </c>
      <c r="BC451" s="91">
        <v>2570</v>
      </c>
      <c r="BD451" s="91">
        <v>1524</v>
      </c>
      <c r="BE451" s="91"/>
      <c r="BF451" s="91">
        <v>4122</v>
      </c>
      <c r="BG451" s="91"/>
      <c r="BH451" s="91"/>
      <c r="BI451" s="91"/>
      <c r="BJ451" s="91">
        <v>103</v>
      </c>
      <c r="BK451" s="91">
        <v>5</v>
      </c>
      <c r="BL451" s="91">
        <v>331</v>
      </c>
      <c r="BM451" s="91">
        <v>4</v>
      </c>
      <c r="BN451" s="91"/>
      <c r="BO451" s="91">
        <v>19</v>
      </c>
      <c r="BP451" s="91">
        <v>43</v>
      </c>
      <c r="BQ451" s="91">
        <v>284</v>
      </c>
      <c r="BR451" s="91">
        <v>32</v>
      </c>
      <c r="BS451" s="91"/>
      <c r="BT451" s="91">
        <v>218</v>
      </c>
      <c r="BU451" s="91">
        <v>4725</v>
      </c>
      <c r="BV451" s="91"/>
      <c r="BW451" s="91">
        <v>1068</v>
      </c>
      <c r="BX451" s="91">
        <v>1745</v>
      </c>
      <c r="BY451" s="91">
        <v>1851</v>
      </c>
      <c r="BZ451" s="91">
        <v>8</v>
      </c>
      <c r="CA451" s="91"/>
      <c r="CB451" s="91">
        <v>174</v>
      </c>
      <c r="CC451" s="91"/>
      <c r="CD451" s="91">
        <v>82</v>
      </c>
      <c r="CE451" s="91"/>
      <c r="CF451" s="91">
        <v>15</v>
      </c>
      <c r="CG451" s="91">
        <v>222</v>
      </c>
      <c r="CH451" s="91">
        <v>72</v>
      </c>
      <c r="CI451" s="91">
        <v>92</v>
      </c>
      <c r="CJ451" s="91">
        <v>34</v>
      </c>
      <c r="CK451" s="91">
        <v>6</v>
      </c>
      <c r="CL451" s="91">
        <v>20</v>
      </c>
      <c r="CM451" s="91">
        <v>145</v>
      </c>
      <c r="CN451" s="91">
        <v>179</v>
      </c>
      <c r="CO451" s="91">
        <v>433</v>
      </c>
      <c r="CP451" s="91">
        <v>180</v>
      </c>
      <c r="CQ451" s="91">
        <v>1564</v>
      </c>
      <c r="CR451" s="91">
        <v>53</v>
      </c>
      <c r="CS451" s="91">
        <v>157</v>
      </c>
      <c r="CT451" s="91">
        <v>3</v>
      </c>
      <c r="CU451" s="91">
        <v>22</v>
      </c>
      <c r="CV451" s="91">
        <v>67</v>
      </c>
      <c r="CW451" s="91">
        <v>162</v>
      </c>
      <c r="CX451" s="91">
        <v>8</v>
      </c>
      <c r="CY451" s="91">
        <v>1524</v>
      </c>
      <c r="CZ451" s="91">
        <v>6</v>
      </c>
      <c r="DA451" s="91">
        <v>8</v>
      </c>
      <c r="DB451" s="91"/>
      <c r="DC451" s="91"/>
      <c r="DD451" s="91">
        <v>7</v>
      </c>
      <c r="DE451" s="91">
        <v>35</v>
      </c>
      <c r="DF451" s="91">
        <v>81</v>
      </c>
      <c r="DG451" s="91">
        <v>2</v>
      </c>
      <c r="DH451" s="91">
        <v>357</v>
      </c>
      <c r="DI451" s="91">
        <v>32</v>
      </c>
      <c r="DJ451" s="91">
        <v>42</v>
      </c>
      <c r="DK451" s="91">
        <v>78</v>
      </c>
      <c r="DL451" s="91">
        <v>1504</v>
      </c>
      <c r="DM451" s="91">
        <v>256</v>
      </c>
      <c r="DN451" s="91">
        <v>40</v>
      </c>
      <c r="DO451" s="91">
        <v>380</v>
      </c>
      <c r="DP451" s="91">
        <v>6</v>
      </c>
      <c r="DQ451" s="91">
        <v>2109</v>
      </c>
      <c r="DR451" s="91">
        <v>1</v>
      </c>
      <c r="DS451" s="91">
        <v>7</v>
      </c>
      <c r="DT451" s="91">
        <v>10</v>
      </c>
      <c r="DU451" s="91">
        <v>75</v>
      </c>
      <c r="DV451" s="91">
        <v>83</v>
      </c>
      <c r="DW451" s="91"/>
      <c r="DX451" s="91">
        <v>6</v>
      </c>
      <c r="DY451" s="91">
        <v>6</v>
      </c>
      <c r="DZ451" s="91">
        <v>12</v>
      </c>
      <c r="EA451" s="91">
        <v>117</v>
      </c>
      <c r="EB451" s="91">
        <v>6</v>
      </c>
      <c r="EC451" s="91">
        <v>3</v>
      </c>
      <c r="ED451" s="91">
        <v>2</v>
      </c>
      <c r="EE451" s="91"/>
      <c r="EF451" s="91">
        <v>6</v>
      </c>
      <c r="EG451" s="91">
        <v>4609</v>
      </c>
      <c r="EH451" s="91">
        <v>12238</v>
      </c>
      <c r="EI451" s="90" t="s">
        <v>2760</v>
      </c>
      <c r="EJ451" s="90" t="s">
        <v>2489</v>
      </c>
    </row>
    <row r="452" spans="1:140" ht="14.4" x14ac:dyDescent="0.3">
      <c r="A452" s="90">
        <v>106580996</v>
      </c>
      <c r="B452" s="90" t="s">
        <v>2482</v>
      </c>
      <c r="C452" s="90" t="s">
        <v>185</v>
      </c>
      <c r="D452" s="90" t="s">
        <v>1599</v>
      </c>
      <c r="E452" s="90" t="s">
        <v>186</v>
      </c>
      <c r="F452" s="90" t="s">
        <v>1903</v>
      </c>
      <c r="G452" s="90" t="s">
        <v>1600</v>
      </c>
      <c r="H452" s="90" t="s">
        <v>2812</v>
      </c>
      <c r="I452" s="90">
        <v>3</v>
      </c>
      <c r="J452" s="90">
        <v>4</v>
      </c>
      <c r="K452" s="90" t="s">
        <v>557</v>
      </c>
      <c r="L452" s="90" t="s">
        <v>553</v>
      </c>
      <c r="M452" s="91">
        <v>13144</v>
      </c>
      <c r="N452" s="91"/>
      <c r="O452" s="91"/>
      <c r="P452" s="91"/>
      <c r="Q452" s="91"/>
      <c r="R452" s="91"/>
      <c r="S452" s="91">
        <v>5343</v>
      </c>
      <c r="T452" s="91">
        <v>7801</v>
      </c>
      <c r="U452" s="91"/>
      <c r="V452" s="91"/>
      <c r="W452" s="91">
        <v>2056</v>
      </c>
      <c r="X452" s="91">
        <v>17</v>
      </c>
      <c r="Y452" s="91">
        <v>242</v>
      </c>
      <c r="Z452" s="91">
        <v>1612</v>
      </c>
      <c r="AA452" s="91">
        <v>1225</v>
      </c>
      <c r="AB452" s="91">
        <v>908</v>
      </c>
      <c r="AC452" s="91">
        <v>1564</v>
      </c>
      <c r="AD452" s="91">
        <v>1883</v>
      </c>
      <c r="AE452" s="91">
        <v>1811</v>
      </c>
      <c r="AF452" s="91">
        <v>1826</v>
      </c>
      <c r="AG452" s="91"/>
      <c r="AH452" s="91">
        <v>8578</v>
      </c>
      <c r="AI452" s="91">
        <v>325</v>
      </c>
      <c r="AJ452" s="91">
        <v>2679</v>
      </c>
      <c r="AK452" s="91">
        <v>1121</v>
      </c>
      <c r="AL452" s="91">
        <v>95</v>
      </c>
      <c r="AM452" s="91">
        <v>333</v>
      </c>
      <c r="AN452" s="91">
        <v>13</v>
      </c>
      <c r="AO452" s="91">
        <v>11096</v>
      </c>
      <c r="AP452" s="91">
        <v>2</v>
      </c>
      <c r="AQ452" s="91">
        <v>6</v>
      </c>
      <c r="AR452" s="91">
        <v>1</v>
      </c>
      <c r="AS452" s="91">
        <v>26</v>
      </c>
      <c r="AT452" s="91">
        <v>2</v>
      </c>
      <c r="AU452" s="91">
        <v>2010</v>
      </c>
      <c r="AV452" s="91"/>
      <c r="AW452" s="91">
        <v>1</v>
      </c>
      <c r="AX452" s="91"/>
      <c r="AY452" s="91">
        <v>7876</v>
      </c>
      <c r="AZ452" s="91">
        <v>5267</v>
      </c>
      <c r="BA452" s="91">
        <v>1</v>
      </c>
      <c r="BB452" s="91">
        <v>1500</v>
      </c>
      <c r="BC452" s="91">
        <v>9625</v>
      </c>
      <c r="BD452" s="91">
        <v>2019</v>
      </c>
      <c r="BE452" s="91"/>
      <c r="BF452" s="91">
        <v>8142</v>
      </c>
      <c r="BG452" s="91"/>
      <c r="BH452" s="91"/>
      <c r="BI452" s="91"/>
      <c r="BJ452" s="91">
        <v>186</v>
      </c>
      <c r="BK452" s="91">
        <v>166</v>
      </c>
      <c r="BL452" s="91">
        <v>1524</v>
      </c>
      <c r="BM452" s="91">
        <v>7</v>
      </c>
      <c r="BN452" s="91">
        <v>20</v>
      </c>
      <c r="BO452" s="91">
        <v>255</v>
      </c>
      <c r="BP452" s="91">
        <v>325</v>
      </c>
      <c r="BQ452" s="91">
        <v>2519</v>
      </c>
      <c r="BR452" s="91"/>
      <c r="BS452" s="91"/>
      <c r="BT452" s="91">
        <v>731</v>
      </c>
      <c r="BU452" s="91">
        <v>12404</v>
      </c>
      <c r="BV452" s="91">
        <v>9</v>
      </c>
      <c r="BW452" s="91">
        <v>5261</v>
      </c>
      <c r="BX452" s="91">
        <v>4962</v>
      </c>
      <c r="BY452" s="91">
        <v>2180</v>
      </c>
      <c r="BZ452" s="91">
        <v>41</v>
      </c>
      <c r="CA452" s="91"/>
      <c r="CB452" s="91">
        <v>414</v>
      </c>
      <c r="CC452" s="91"/>
      <c r="CD452" s="91">
        <v>286</v>
      </c>
      <c r="CE452" s="91"/>
      <c r="CF452" s="91"/>
      <c r="CG452" s="91">
        <v>841</v>
      </c>
      <c r="CH452" s="91">
        <v>310</v>
      </c>
      <c r="CI452" s="91">
        <v>436</v>
      </c>
      <c r="CJ452" s="91">
        <v>134</v>
      </c>
      <c r="CK452" s="91">
        <v>94</v>
      </c>
      <c r="CL452" s="91">
        <v>244</v>
      </c>
      <c r="CM452" s="91">
        <v>1882</v>
      </c>
      <c r="CN452" s="91">
        <v>1176</v>
      </c>
      <c r="CO452" s="91">
        <v>1187</v>
      </c>
      <c r="CP452" s="91">
        <v>642</v>
      </c>
      <c r="CQ452" s="91">
        <v>2162</v>
      </c>
      <c r="CR452" s="91">
        <v>332</v>
      </c>
      <c r="CS452" s="91">
        <v>249</v>
      </c>
      <c r="CT452" s="91">
        <v>7</v>
      </c>
      <c r="CU452" s="91">
        <v>28</v>
      </c>
      <c r="CV452" s="91">
        <v>423</v>
      </c>
      <c r="CW452" s="91">
        <v>962</v>
      </c>
      <c r="CX452" s="91">
        <v>16</v>
      </c>
      <c r="CY452" s="91">
        <v>2019</v>
      </c>
      <c r="CZ452" s="91">
        <v>104</v>
      </c>
      <c r="DA452" s="91">
        <v>8</v>
      </c>
      <c r="DB452" s="91">
        <v>5</v>
      </c>
      <c r="DC452" s="91">
        <v>3</v>
      </c>
      <c r="DD452" s="91">
        <v>27</v>
      </c>
      <c r="DE452" s="91">
        <v>274</v>
      </c>
      <c r="DF452" s="91">
        <v>1238</v>
      </c>
      <c r="DG452" s="91">
        <v>20</v>
      </c>
      <c r="DH452" s="91">
        <v>1153</v>
      </c>
      <c r="DI452" s="91">
        <v>70</v>
      </c>
      <c r="DJ452" s="91">
        <v>201</v>
      </c>
      <c r="DK452" s="91">
        <v>88</v>
      </c>
      <c r="DL452" s="91">
        <v>2025</v>
      </c>
      <c r="DM452" s="91">
        <v>517</v>
      </c>
      <c r="DN452" s="91">
        <v>181</v>
      </c>
      <c r="DO452" s="91">
        <v>4325</v>
      </c>
      <c r="DP452" s="91">
        <v>15</v>
      </c>
      <c r="DQ452" s="91">
        <v>2890</v>
      </c>
      <c r="DR452" s="91">
        <v>97</v>
      </c>
      <c r="DS452" s="91">
        <v>22</v>
      </c>
      <c r="DT452" s="91">
        <v>106</v>
      </c>
      <c r="DU452" s="91">
        <v>677</v>
      </c>
      <c r="DV452" s="91">
        <v>537</v>
      </c>
      <c r="DW452" s="91">
        <v>3</v>
      </c>
      <c r="DX452" s="91">
        <v>34</v>
      </c>
      <c r="DY452" s="91">
        <v>29</v>
      </c>
      <c r="DZ452" s="91">
        <v>133</v>
      </c>
      <c r="EA452" s="91">
        <v>840</v>
      </c>
      <c r="EB452" s="91">
        <v>36</v>
      </c>
      <c r="EC452" s="91">
        <v>33</v>
      </c>
      <c r="ED452" s="91">
        <v>25</v>
      </c>
      <c r="EE452" s="91"/>
      <c r="EF452" s="91">
        <v>59</v>
      </c>
      <c r="EG452" s="91">
        <v>10513</v>
      </c>
      <c r="EH452" s="91">
        <v>53871</v>
      </c>
      <c r="EI452" s="90" t="s">
        <v>2761</v>
      </c>
      <c r="EJ452" s="90" t="s">
        <v>2501</v>
      </c>
    </row>
  </sheetData>
  <phoneticPr fontId="7" type="noConversion"/>
  <conditionalFormatting sqref="A1:XFD1048576">
    <cfRule type="cellIs" dxfId="4" priority="2" stopIfTrue="1" operator="equal">
      <formula>"."</formula>
    </cfRule>
  </conditionalFormatting>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22"/>
  <sheetViews>
    <sheetView zoomScaleNormal="100" workbookViewId="0">
      <selection sqref="A1:B1"/>
    </sheetView>
  </sheetViews>
  <sheetFormatPr defaultColWidth="9.109375" defaultRowHeight="10.199999999999999" x14ac:dyDescent="0.2"/>
  <cols>
    <col min="1" max="1" width="43.88671875" style="3" customWidth="1"/>
    <col min="2" max="2" width="43.88671875" style="2" customWidth="1"/>
    <col min="3" max="16384" width="9.109375" style="2"/>
  </cols>
  <sheetData>
    <row r="1" spans="1:2" s="1" customFormat="1" ht="13.2" x14ac:dyDescent="0.2">
      <c r="A1" s="127" t="s">
        <v>371</v>
      </c>
      <c r="B1" s="128"/>
    </row>
    <row r="2" spans="1:2" s="1" customFormat="1" ht="12.75" customHeight="1" x14ac:dyDescent="0.2">
      <c r="A2" s="129" t="s">
        <v>372</v>
      </c>
      <c r="B2" s="130"/>
    </row>
    <row r="3" spans="1:2" s="1" customFormat="1" ht="12.75" customHeight="1" x14ac:dyDescent="0.2">
      <c r="A3" s="129" t="str">
        <f>"Patient Discharge Data Pivot Profile, January-December "&amp;MID(Profile!A1,1,4)&amp;" Discharges"</f>
        <v>Patient Discharge Data Pivot Profile, January-December 2014 Discharges</v>
      </c>
      <c r="B3" s="130"/>
    </row>
    <row r="4" spans="1:2" s="1" customFormat="1" ht="11.25" customHeight="1" x14ac:dyDescent="0.2">
      <c r="A4" s="132" t="s">
        <v>2821</v>
      </c>
      <c r="B4" s="133"/>
    </row>
    <row r="5" spans="1:2" s="1" customFormat="1" ht="11.25" customHeight="1" x14ac:dyDescent="0.2">
      <c r="A5" s="4"/>
      <c r="B5" s="4"/>
    </row>
    <row r="6" spans="1:2" ht="58.5" customHeight="1" x14ac:dyDescent="0.2">
      <c r="A6" s="124" t="s">
        <v>196</v>
      </c>
      <c r="B6" s="125"/>
    </row>
    <row r="7" spans="1:2" x14ac:dyDescent="0.2">
      <c r="A7" s="126" t="s">
        <v>373</v>
      </c>
      <c r="B7" s="126"/>
    </row>
    <row r="8" spans="1:2" x14ac:dyDescent="0.2">
      <c r="A8" s="122"/>
      <c r="B8" s="123"/>
    </row>
    <row r="9" spans="1:2" ht="33.75" customHeight="1" x14ac:dyDescent="0.2">
      <c r="A9" s="118" t="s">
        <v>460</v>
      </c>
      <c r="B9" s="119"/>
    </row>
    <row r="10" spans="1:2" ht="11.25" customHeight="1" x14ac:dyDescent="0.2">
      <c r="A10" s="118" t="s">
        <v>461</v>
      </c>
      <c r="B10" s="119"/>
    </row>
    <row r="11" spans="1:2" ht="55.5" customHeight="1" x14ac:dyDescent="0.2">
      <c r="A11" s="118" t="s">
        <v>2800</v>
      </c>
      <c r="B11" s="119"/>
    </row>
    <row r="12" spans="1:2" x14ac:dyDescent="0.2">
      <c r="A12" s="110"/>
      <c r="B12" s="111"/>
    </row>
    <row r="13" spans="1:2" x14ac:dyDescent="0.2">
      <c r="A13" s="120"/>
      <c r="B13" s="120"/>
    </row>
    <row r="14" spans="1:2" x14ac:dyDescent="0.2">
      <c r="A14" s="121"/>
      <c r="B14" s="121"/>
    </row>
    <row r="15" spans="1:2" x14ac:dyDescent="0.2">
      <c r="A15" s="112" t="s">
        <v>374</v>
      </c>
      <c r="B15" s="112"/>
    </row>
    <row r="16" spans="1:2" ht="33.75" customHeight="1" x14ac:dyDescent="0.2">
      <c r="A16" s="109" t="s">
        <v>2799</v>
      </c>
      <c r="B16" s="109"/>
    </row>
    <row r="17" spans="1:2" x14ac:dyDescent="0.2">
      <c r="A17" s="117"/>
      <c r="B17" s="117"/>
    </row>
    <row r="18" spans="1:2" x14ac:dyDescent="0.2">
      <c r="A18" s="5" t="s">
        <v>2815</v>
      </c>
      <c r="B18" s="115" t="s">
        <v>375</v>
      </c>
    </row>
    <row r="19" spans="1:2" x14ac:dyDescent="0.2">
      <c r="A19" s="7" t="s">
        <v>376</v>
      </c>
      <c r="B19" s="116"/>
    </row>
    <row r="20" spans="1:2" x14ac:dyDescent="0.2">
      <c r="A20" s="8"/>
      <c r="B20" s="8"/>
    </row>
    <row r="21" spans="1:2" x14ac:dyDescent="0.2">
      <c r="A21" s="9" t="s">
        <v>317</v>
      </c>
      <c r="B21" s="10" t="s">
        <v>377</v>
      </c>
    </row>
    <row r="22" spans="1:2" x14ac:dyDescent="0.2">
      <c r="A22" s="9" t="s">
        <v>320</v>
      </c>
      <c r="B22" s="10" t="s">
        <v>378</v>
      </c>
    </row>
    <row r="23" spans="1:2" x14ac:dyDescent="0.2">
      <c r="A23" s="9" t="s">
        <v>323</v>
      </c>
      <c r="B23" s="10" t="s">
        <v>379</v>
      </c>
    </row>
    <row r="24" spans="1:2" x14ac:dyDescent="0.2">
      <c r="A24" s="9" t="s">
        <v>326</v>
      </c>
      <c r="B24" s="10" t="s">
        <v>380</v>
      </c>
    </row>
    <row r="25" spans="1:2" x14ac:dyDescent="0.2">
      <c r="A25" s="9" t="s">
        <v>329</v>
      </c>
      <c r="B25" s="10" t="s">
        <v>381</v>
      </c>
    </row>
    <row r="26" spans="1:2" x14ac:dyDescent="0.2">
      <c r="A26" s="9" t="s">
        <v>332</v>
      </c>
      <c r="B26" s="10" t="s">
        <v>382</v>
      </c>
    </row>
    <row r="27" spans="1:2" x14ac:dyDescent="0.2">
      <c r="A27" s="9" t="s">
        <v>335</v>
      </c>
      <c r="B27" s="10" t="s">
        <v>383</v>
      </c>
    </row>
    <row r="28" spans="1:2" x14ac:dyDescent="0.2">
      <c r="A28" s="9" t="s">
        <v>333</v>
      </c>
      <c r="B28" s="10" t="s">
        <v>384</v>
      </c>
    </row>
    <row r="29" spans="1:2" x14ac:dyDescent="0.2">
      <c r="A29" s="9" t="s">
        <v>340</v>
      </c>
      <c r="B29" s="10" t="s">
        <v>385</v>
      </c>
    </row>
    <row r="30" spans="1:2" x14ac:dyDescent="0.2">
      <c r="A30" s="9" t="s">
        <v>342</v>
      </c>
      <c r="B30" s="10" t="s">
        <v>386</v>
      </c>
    </row>
    <row r="31" spans="1:2" x14ac:dyDescent="0.2">
      <c r="A31" s="9" t="s">
        <v>345</v>
      </c>
      <c r="B31" s="10" t="s">
        <v>1897</v>
      </c>
    </row>
    <row r="32" spans="1:2" x14ac:dyDescent="0.2">
      <c r="A32" s="9" t="s">
        <v>357</v>
      </c>
      <c r="B32" s="10" t="s">
        <v>387</v>
      </c>
    </row>
    <row r="33" spans="1:2" x14ac:dyDescent="0.2">
      <c r="A33" s="9" t="s">
        <v>351</v>
      </c>
      <c r="B33" s="10" t="s">
        <v>388</v>
      </c>
    </row>
    <row r="34" spans="1:2" x14ac:dyDescent="0.2">
      <c r="A34" s="9" t="s">
        <v>354</v>
      </c>
      <c r="B34" s="10" t="s">
        <v>389</v>
      </c>
    </row>
    <row r="35" spans="1:2" x14ac:dyDescent="0.2">
      <c r="A35" s="9" t="s">
        <v>356</v>
      </c>
      <c r="B35" s="10" t="s">
        <v>390</v>
      </c>
    </row>
    <row r="36" spans="1:2" x14ac:dyDescent="0.2">
      <c r="A36" s="9" t="s">
        <v>359</v>
      </c>
      <c r="B36" s="10" t="s">
        <v>391</v>
      </c>
    </row>
    <row r="37" spans="1:2" x14ac:dyDescent="0.2">
      <c r="A37" s="9" t="s">
        <v>362</v>
      </c>
      <c r="B37" s="10" t="s">
        <v>392</v>
      </c>
    </row>
    <row r="38" spans="1:2" x14ac:dyDescent="0.2">
      <c r="A38" s="9" t="s">
        <v>393</v>
      </c>
      <c r="B38" s="10" t="s">
        <v>1209</v>
      </c>
    </row>
    <row r="39" spans="1:2" x14ac:dyDescent="0.2">
      <c r="A39" s="9" t="s">
        <v>364</v>
      </c>
      <c r="B39" s="10" t="s">
        <v>394</v>
      </c>
    </row>
    <row r="40" spans="1:2" x14ac:dyDescent="0.2">
      <c r="A40" s="11"/>
      <c r="B40" s="74"/>
    </row>
    <row r="41" spans="1:2" ht="10.8" customHeight="1" x14ac:dyDescent="0.2">
      <c r="A41" s="11"/>
      <c r="B41" s="12"/>
    </row>
    <row r="42" spans="1:2" x14ac:dyDescent="0.2">
      <c r="A42" s="13" t="s">
        <v>395</v>
      </c>
      <c r="B42" s="115" t="s">
        <v>396</v>
      </c>
    </row>
    <row r="43" spans="1:2" ht="16.8" x14ac:dyDescent="0.2">
      <c r="A43" s="14" t="s">
        <v>397</v>
      </c>
      <c r="B43" s="116"/>
    </row>
    <row r="44" spans="1:2" x14ac:dyDescent="0.2">
      <c r="A44" s="9"/>
      <c r="B44" s="15"/>
    </row>
    <row r="45" spans="1:2" x14ac:dyDescent="0.2">
      <c r="A45" s="9" t="s">
        <v>318</v>
      </c>
      <c r="B45" s="16" t="s">
        <v>398</v>
      </c>
    </row>
    <row r="46" spans="1:2" x14ac:dyDescent="0.2">
      <c r="A46" s="9" t="s">
        <v>321</v>
      </c>
      <c r="B46" s="16" t="s">
        <v>399</v>
      </c>
    </row>
    <row r="47" spans="1:2" x14ac:dyDescent="0.2">
      <c r="A47" s="9" t="s">
        <v>324</v>
      </c>
      <c r="B47" s="17" t="s">
        <v>400</v>
      </c>
    </row>
    <row r="48" spans="1:2" x14ac:dyDescent="0.2">
      <c r="A48" s="9" t="s">
        <v>327</v>
      </c>
      <c r="B48" s="17" t="s">
        <v>401</v>
      </c>
    </row>
    <row r="49" spans="1:2" x14ac:dyDescent="0.2">
      <c r="A49" s="9" t="s">
        <v>330</v>
      </c>
      <c r="B49" s="17" t="s">
        <v>402</v>
      </c>
    </row>
    <row r="50" spans="1:2" x14ac:dyDescent="0.2">
      <c r="A50" s="9" t="s">
        <v>333</v>
      </c>
      <c r="B50" s="17" t="s">
        <v>403</v>
      </c>
    </row>
    <row r="51" spans="1:2" x14ac:dyDescent="0.2">
      <c r="A51" s="9" t="s">
        <v>336</v>
      </c>
      <c r="B51" s="17" t="s">
        <v>1859</v>
      </c>
    </row>
    <row r="52" spans="1:2" x14ac:dyDescent="0.2">
      <c r="A52" s="9" t="s">
        <v>338</v>
      </c>
      <c r="B52" s="17" t="s">
        <v>404</v>
      </c>
    </row>
    <row r="53" spans="1:2" x14ac:dyDescent="0.2">
      <c r="A53" s="9" t="s">
        <v>340</v>
      </c>
      <c r="B53" s="17" t="s">
        <v>1210</v>
      </c>
    </row>
    <row r="54" spans="1:2" x14ac:dyDescent="0.2">
      <c r="A54" s="9" t="s">
        <v>343</v>
      </c>
      <c r="B54" s="17" t="s">
        <v>405</v>
      </c>
    </row>
    <row r="55" spans="1:2" x14ac:dyDescent="0.2">
      <c r="A55" s="9" t="s">
        <v>346</v>
      </c>
      <c r="B55" s="17" t="s">
        <v>406</v>
      </c>
    </row>
    <row r="56" spans="1:2" x14ac:dyDescent="0.2">
      <c r="A56" s="9" t="s">
        <v>349</v>
      </c>
      <c r="B56" s="17" t="s">
        <v>407</v>
      </c>
    </row>
    <row r="57" spans="1:2" x14ac:dyDescent="0.2">
      <c r="A57" s="9" t="s">
        <v>352</v>
      </c>
      <c r="B57" s="17" t="s">
        <v>408</v>
      </c>
    </row>
    <row r="58" spans="1:2" x14ac:dyDescent="0.2">
      <c r="A58" s="9" t="s">
        <v>351</v>
      </c>
      <c r="B58" s="17" t="s">
        <v>409</v>
      </c>
    </row>
    <row r="59" spans="1:2" x14ac:dyDescent="0.2">
      <c r="A59" s="9" t="s">
        <v>357</v>
      </c>
      <c r="B59" s="10" t="s">
        <v>410</v>
      </c>
    </row>
    <row r="60" spans="1:2" ht="20.399999999999999" x14ac:dyDescent="0.2">
      <c r="A60" s="56" t="s">
        <v>360</v>
      </c>
      <c r="B60" s="55" t="s">
        <v>1211</v>
      </c>
    </row>
    <row r="61" spans="1:2" x14ac:dyDescent="0.2">
      <c r="A61" s="9" t="s">
        <v>189</v>
      </c>
      <c r="B61" s="54" t="s">
        <v>1212</v>
      </c>
    </row>
    <row r="62" spans="1:2" x14ac:dyDescent="0.2">
      <c r="A62" s="11"/>
      <c r="B62" s="18"/>
    </row>
    <row r="63" spans="1:2" x14ac:dyDescent="0.2">
      <c r="A63" s="19"/>
      <c r="B63" s="19"/>
    </row>
    <row r="64" spans="1:2" x14ac:dyDescent="0.2">
      <c r="A64" s="13" t="s">
        <v>411</v>
      </c>
      <c r="B64" s="115" t="s">
        <v>412</v>
      </c>
    </row>
    <row r="65" spans="1:2" x14ac:dyDescent="0.2">
      <c r="A65" s="14" t="s">
        <v>413</v>
      </c>
      <c r="B65" s="116"/>
    </row>
    <row r="66" spans="1:2" x14ac:dyDescent="0.2">
      <c r="A66" s="9"/>
      <c r="B66" s="15"/>
    </row>
    <row r="67" spans="1:2" x14ac:dyDescent="0.2">
      <c r="A67" s="9" t="s">
        <v>319</v>
      </c>
      <c r="B67" s="10" t="s">
        <v>414</v>
      </c>
    </row>
    <row r="68" spans="1:2" x14ac:dyDescent="0.2">
      <c r="A68" s="9" t="s">
        <v>322</v>
      </c>
      <c r="B68" s="10" t="s">
        <v>415</v>
      </c>
    </row>
    <row r="69" spans="1:2" x14ac:dyDescent="0.2">
      <c r="A69" s="9" t="s">
        <v>325</v>
      </c>
      <c r="B69" s="10" t="s">
        <v>416</v>
      </c>
    </row>
    <row r="70" spans="1:2" x14ac:dyDescent="0.2">
      <c r="A70" s="9" t="s">
        <v>417</v>
      </c>
      <c r="B70" s="10" t="s">
        <v>418</v>
      </c>
    </row>
    <row r="71" spans="1:2" x14ac:dyDescent="0.2">
      <c r="A71" s="9" t="s">
        <v>331</v>
      </c>
      <c r="B71" s="10" t="s">
        <v>419</v>
      </c>
    </row>
    <row r="72" spans="1:2" x14ac:dyDescent="0.2">
      <c r="A72" s="9" t="s">
        <v>334</v>
      </c>
      <c r="B72" s="10" t="s">
        <v>420</v>
      </c>
    </row>
    <row r="73" spans="1:2" x14ac:dyDescent="0.2">
      <c r="A73" s="9" t="s">
        <v>421</v>
      </c>
      <c r="B73" s="10" t="s">
        <v>422</v>
      </c>
    </row>
    <row r="74" spans="1:2" x14ac:dyDescent="0.2">
      <c r="A74" s="9" t="s">
        <v>423</v>
      </c>
      <c r="B74" s="10" t="s">
        <v>424</v>
      </c>
    </row>
    <row r="75" spans="1:2" x14ac:dyDescent="0.2">
      <c r="A75" s="9" t="s">
        <v>341</v>
      </c>
      <c r="B75" s="10" t="s">
        <v>425</v>
      </c>
    </row>
    <row r="76" spans="1:2" x14ac:dyDescent="0.2">
      <c r="A76" s="9" t="s">
        <v>426</v>
      </c>
      <c r="B76" s="10" t="s">
        <v>427</v>
      </c>
    </row>
    <row r="77" spans="1:2" x14ac:dyDescent="0.2">
      <c r="A77" s="9" t="s">
        <v>428</v>
      </c>
      <c r="B77" s="10" t="s">
        <v>429</v>
      </c>
    </row>
    <row r="78" spans="1:2" x14ac:dyDescent="0.2">
      <c r="A78" s="9" t="s">
        <v>350</v>
      </c>
      <c r="B78" s="10" t="s">
        <v>430</v>
      </c>
    </row>
    <row r="79" spans="1:2" x14ac:dyDescent="0.2">
      <c r="A79" s="9" t="s">
        <v>353</v>
      </c>
      <c r="B79" s="10" t="s">
        <v>454</v>
      </c>
    </row>
    <row r="80" spans="1:2" x14ac:dyDescent="0.2">
      <c r="A80" s="9" t="s">
        <v>355</v>
      </c>
      <c r="B80" s="10" t="s">
        <v>455</v>
      </c>
    </row>
    <row r="81" spans="1:2" x14ac:dyDescent="0.2">
      <c r="A81" s="9" t="s">
        <v>358</v>
      </c>
      <c r="B81" s="10" t="s">
        <v>456</v>
      </c>
    </row>
    <row r="82" spans="1:2" x14ac:dyDescent="0.2">
      <c r="A82" s="86"/>
      <c r="B82" s="86"/>
    </row>
    <row r="83" spans="1:2" x14ac:dyDescent="0.2">
      <c r="A83" s="6" t="s">
        <v>457</v>
      </c>
      <c r="B83" s="113" t="s">
        <v>458</v>
      </c>
    </row>
    <row r="84" spans="1:2" ht="16.8" x14ac:dyDescent="0.2">
      <c r="A84" s="14" t="s">
        <v>459</v>
      </c>
      <c r="B84" s="114"/>
    </row>
    <row r="85" spans="1:2" x14ac:dyDescent="0.2">
      <c r="A85" s="20"/>
      <c r="B85" s="21"/>
    </row>
    <row r="86" spans="1:2" ht="22.5" customHeight="1" x14ac:dyDescent="0.2">
      <c r="A86" s="22" t="s">
        <v>266</v>
      </c>
      <c r="B86" s="22" t="s">
        <v>462</v>
      </c>
    </row>
    <row r="87" spans="1:2" ht="22.5" customHeight="1" x14ac:dyDescent="0.2">
      <c r="A87" s="22" t="s">
        <v>269</v>
      </c>
      <c r="B87" s="22" t="s">
        <v>463</v>
      </c>
    </row>
    <row r="88" spans="1:2" ht="22.5" customHeight="1" x14ac:dyDescent="0.2">
      <c r="A88" s="22" t="s">
        <v>273</v>
      </c>
      <c r="B88" s="23" t="s">
        <v>464</v>
      </c>
    </row>
    <row r="89" spans="1:2" ht="22.5" customHeight="1" x14ac:dyDescent="0.2">
      <c r="A89" s="22" t="s">
        <v>276</v>
      </c>
      <c r="B89" s="22" t="s">
        <v>465</v>
      </c>
    </row>
    <row r="90" spans="1:2" ht="22.5" customHeight="1" x14ac:dyDescent="0.2">
      <c r="A90" s="22" t="s">
        <v>279</v>
      </c>
      <c r="B90" s="22" t="s">
        <v>466</v>
      </c>
    </row>
    <row r="91" spans="1:2" ht="22.5" customHeight="1" x14ac:dyDescent="0.2">
      <c r="A91" s="22" t="s">
        <v>281</v>
      </c>
      <c r="B91" s="22" t="s">
        <v>467</v>
      </c>
    </row>
    <row r="92" spans="1:2" ht="20.399999999999999" x14ac:dyDescent="0.2">
      <c r="A92" s="22" t="s">
        <v>2769</v>
      </c>
      <c r="B92" s="22" t="s">
        <v>468</v>
      </c>
    </row>
    <row r="93" spans="1:2" x14ac:dyDescent="0.2">
      <c r="A93" s="81"/>
      <c r="B93" s="81"/>
    </row>
    <row r="95" spans="1:2" x14ac:dyDescent="0.2">
      <c r="A95" s="75" t="s">
        <v>2770</v>
      </c>
      <c r="B95" s="76" t="s">
        <v>458</v>
      </c>
    </row>
    <row r="96" spans="1:2" ht="20.399999999999999" x14ac:dyDescent="0.2">
      <c r="A96" s="77" t="s">
        <v>2772</v>
      </c>
      <c r="B96" s="78" t="s">
        <v>2783</v>
      </c>
    </row>
    <row r="97" spans="1:2" ht="40.799999999999997" x14ac:dyDescent="0.2">
      <c r="A97" s="77" t="s">
        <v>2774</v>
      </c>
      <c r="B97" s="78" t="s">
        <v>2778</v>
      </c>
    </row>
    <row r="98" spans="1:2" ht="51" x14ac:dyDescent="0.2">
      <c r="A98" s="77" t="s">
        <v>2775</v>
      </c>
      <c r="B98" s="84" t="s">
        <v>2777</v>
      </c>
    </row>
    <row r="99" spans="1:2" ht="20.399999999999999" x14ac:dyDescent="0.2">
      <c r="A99" s="77" t="s">
        <v>2776</v>
      </c>
      <c r="B99" s="78" t="s">
        <v>2779</v>
      </c>
    </row>
    <row r="100" spans="1:2" ht="40.799999999999997" x14ac:dyDescent="0.2">
      <c r="A100" s="77" t="s">
        <v>2818</v>
      </c>
      <c r="B100" s="78" t="s">
        <v>2780</v>
      </c>
    </row>
    <row r="101" spans="1:2" ht="51" x14ac:dyDescent="0.2">
      <c r="A101" s="77" t="s">
        <v>2817</v>
      </c>
      <c r="B101" s="84" t="s">
        <v>2788</v>
      </c>
    </row>
    <row r="102" spans="1:2" ht="40.799999999999997" x14ac:dyDescent="0.2">
      <c r="A102" s="77" t="s">
        <v>2816</v>
      </c>
      <c r="B102" s="78" t="s">
        <v>2781</v>
      </c>
    </row>
    <row r="103" spans="1:2" ht="30.6" x14ac:dyDescent="0.2">
      <c r="A103" s="77" t="s">
        <v>295</v>
      </c>
      <c r="B103" s="78" t="s">
        <v>2782</v>
      </c>
    </row>
    <row r="104" spans="1:2" x14ac:dyDescent="0.2">
      <c r="A104" s="77" t="s">
        <v>309</v>
      </c>
      <c r="B104" s="78" t="s">
        <v>2784</v>
      </c>
    </row>
    <row r="105" spans="1:2" ht="40.799999999999997" x14ac:dyDescent="0.2">
      <c r="A105" s="77" t="s">
        <v>312</v>
      </c>
      <c r="B105" s="78" t="s">
        <v>2785</v>
      </c>
    </row>
    <row r="106" spans="1:2" ht="20.399999999999999" x14ac:dyDescent="0.2">
      <c r="A106" s="77" t="s">
        <v>313</v>
      </c>
      <c r="B106" s="78" t="s">
        <v>2786</v>
      </c>
    </row>
    <row r="107" spans="1:2" x14ac:dyDescent="0.2">
      <c r="A107" s="77" t="s">
        <v>2771</v>
      </c>
      <c r="B107" s="78" t="s">
        <v>2787</v>
      </c>
    </row>
    <row r="108" spans="1:2" x14ac:dyDescent="0.2">
      <c r="A108" s="77" t="s">
        <v>281</v>
      </c>
      <c r="B108" s="78" t="s">
        <v>2819</v>
      </c>
    </row>
    <row r="109" spans="1:2" x14ac:dyDescent="0.2">
      <c r="A109" s="77" t="s">
        <v>277</v>
      </c>
      <c r="B109" s="78" t="s">
        <v>2820</v>
      </c>
    </row>
    <row r="110" spans="1:2" x14ac:dyDescent="0.2">
      <c r="A110" s="82"/>
      <c r="B110" s="83"/>
    </row>
    <row r="112" spans="1:2" x14ac:dyDescent="0.2">
      <c r="A112" s="79" t="s">
        <v>2773</v>
      </c>
      <c r="B112" s="79" t="s">
        <v>458</v>
      </c>
    </row>
    <row r="113" spans="1:2" ht="30.6" x14ac:dyDescent="0.2">
      <c r="A113" s="80" t="s">
        <v>538</v>
      </c>
      <c r="B113" s="80" t="s">
        <v>2790</v>
      </c>
    </row>
    <row r="114" spans="1:2" ht="20.399999999999999" x14ac:dyDescent="0.2">
      <c r="A114" s="80" t="s">
        <v>539</v>
      </c>
      <c r="B114" s="80" t="s">
        <v>2791</v>
      </c>
    </row>
    <row r="115" spans="1:2" ht="51" x14ac:dyDescent="0.2">
      <c r="A115" s="80" t="s">
        <v>540</v>
      </c>
      <c r="B115" s="80" t="s">
        <v>2792</v>
      </c>
    </row>
    <row r="116" spans="1:2" ht="20.399999999999999" x14ac:dyDescent="0.2">
      <c r="A116" s="80" t="s">
        <v>541</v>
      </c>
      <c r="B116" s="80" t="s">
        <v>2793</v>
      </c>
    </row>
    <row r="117" spans="1:2" ht="51" x14ac:dyDescent="0.2">
      <c r="A117" s="80" t="s">
        <v>542</v>
      </c>
      <c r="B117" s="80" t="s">
        <v>2794</v>
      </c>
    </row>
    <row r="118" spans="1:2" ht="51" x14ac:dyDescent="0.2">
      <c r="A118" s="80" t="s">
        <v>543</v>
      </c>
      <c r="B118" s="80" t="s">
        <v>2798</v>
      </c>
    </row>
    <row r="119" spans="1:2" ht="30.6" x14ac:dyDescent="0.2">
      <c r="A119" s="80" t="s">
        <v>544</v>
      </c>
      <c r="B119" s="80" t="s">
        <v>2795</v>
      </c>
    </row>
    <row r="120" spans="1:2" ht="30.6" x14ac:dyDescent="0.2">
      <c r="A120" s="80" t="s">
        <v>2789</v>
      </c>
      <c r="B120" s="80" t="s">
        <v>2796</v>
      </c>
    </row>
    <row r="121" spans="1:2" ht="30.6" x14ac:dyDescent="0.2">
      <c r="A121" s="80" t="s">
        <v>546</v>
      </c>
      <c r="B121" s="80" t="s">
        <v>2797</v>
      </c>
    </row>
    <row r="122" spans="1:2" x14ac:dyDescent="0.2">
      <c r="A122" s="77" t="s">
        <v>277</v>
      </c>
      <c r="B122" s="78" t="s">
        <v>2820</v>
      </c>
    </row>
  </sheetData>
  <sortState ref="A114:B122">
    <sortCondition ref="B114:B122"/>
  </sortState>
  <mergeCells count="19">
    <mergeCell ref="A6:B6"/>
    <mergeCell ref="A7:B7"/>
    <mergeCell ref="A1:B1"/>
    <mergeCell ref="A2:B2"/>
    <mergeCell ref="A3:B3"/>
    <mergeCell ref="A4:B4"/>
    <mergeCell ref="A10:B10"/>
    <mergeCell ref="A11:B11"/>
    <mergeCell ref="A13:B14"/>
    <mergeCell ref="A8:B8"/>
    <mergeCell ref="A9:B9"/>
    <mergeCell ref="A16:B16"/>
    <mergeCell ref="A12:B12"/>
    <mergeCell ref="A15:B15"/>
    <mergeCell ref="B83:B84"/>
    <mergeCell ref="B42:B43"/>
    <mergeCell ref="B64:B65"/>
    <mergeCell ref="A17:B17"/>
    <mergeCell ref="B18:B19"/>
  </mergeCells>
  <phoneticPr fontId="8" type="noConversion"/>
  <pageMargins left="0.75" right="0.75" top="0.75" bottom="1" header="0.5" footer="0.5"/>
  <pageSetup scale="95" orientation="portrait" r:id="rId1"/>
  <headerFooter alignWithMargins="0">
    <oddFooter>&amp;L&amp;"Arial,Bold"&amp;8Office of Statewide Health Planning and Development&amp;C&amp;"Arial,Bold"&amp;8&amp;P of &amp;N&amp;R&amp;"Arial,Bold"&amp;8Updated April 2016</oddFooter>
  </headerFooter>
  <rowBreaks count="3" manualBreakCount="3">
    <brk id="41" max="1" man="1"/>
    <brk id="82" max="1" man="1"/>
    <brk id="110"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Profile</vt:lpstr>
      <vt:lpstr>Pivot</vt:lpstr>
      <vt:lpstr>Data</vt:lpstr>
      <vt:lpstr>INSTRUCTIONS &amp; FOOTNOTES</vt:lpstr>
      <vt:lpstr>'INSTRUCTIONS &amp; FOOTNOTES'!Print_Area</vt:lpstr>
      <vt:lpstr>Profile!Print_Area</vt:lpstr>
      <vt:lpstr>'INSTRUCTIONS &amp; FOOTNOTES'!Print_Titles</vt:lpstr>
      <vt:lpstr>Profile!Print_Titles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Henderson, Karen@OSHPD</dc:creator>
  <cp:keywords>OSHPD, Patient Discharge Data, Pivot Profile, Hospital Discharge Summary Report</cp:keywords>
  <cp:lastModifiedBy>KVH</cp:lastModifiedBy>
  <cp:lastPrinted>2016-04-18T21:18:39Z</cp:lastPrinted>
  <dcterms:created xsi:type="dcterms:W3CDTF">2005-08-24T01:11:07Z</dcterms:created>
  <dcterms:modified xsi:type="dcterms:W3CDTF">2016-04-18T21:44:03Z</dcterms:modified>
</cp:coreProperties>
</file>